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c5130b13cadfb6e/Documents/"/>
    </mc:Choice>
  </mc:AlternateContent>
  <xr:revisionPtr revIDLastSave="1078" documentId="8_{BFF7A1E3-324B-42BC-934A-296A17EE0027}" xr6:coauthVersionLast="47" xr6:coauthVersionMax="47" xr10:uidLastSave="{5BA3721F-2718-481D-9E0F-826F7ABA51E4}"/>
  <bookViews>
    <workbookView xWindow="-108" yWindow="-108" windowWidth="23256" windowHeight="12456" activeTab="4" xr2:uid="{B8BB2F40-CAC5-4C20-8829-12FEAA64E96C}"/>
  </bookViews>
  <sheets>
    <sheet name="train" sheetId="1" r:id="rId1"/>
    <sheet name="Dashboard" sheetId="5" r:id="rId2"/>
    <sheet name="Basic Level" sheetId="4" r:id="rId3"/>
    <sheet name="Medium Level" sheetId="2" r:id="rId4"/>
    <sheet name="Advanced" sheetId="3" r:id="rId5"/>
  </sheets>
  <definedNames>
    <definedName name="_xlcn.WorksheetConnection_train.xlsxTable11" hidden="1">Table1[]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train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" i="5" l="1"/>
  <c r="S6" i="5"/>
  <c r="M6" i="5"/>
  <c r="E6" i="5"/>
  <c r="J44" i="2"/>
  <c r="B43" i="2"/>
  <c r="B44" i="2"/>
  <c r="B42" i="2"/>
  <c r="F43" i="2"/>
  <c r="F44" i="2"/>
  <c r="F28" i="4"/>
  <c r="F27" i="4"/>
  <c r="F26" i="4"/>
  <c r="E22" i="4"/>
  <c r="C23" i="4"/>
  <c r="C22" i="4"/>
  <c r="B23" i="4"/>
  <c r="B22" i="4"/>
  <c r="M15" i="4"/>
  <c r="M16" i="4"/>
  <c r="M14" i="4"/>
  <c r="G15" i="4"/>
  <c r="G14" i="4"/>
  <c r="G13" i="4"/>
  <c r="C14" i="4"/>
  <c r="D14" i="4"/>
  <c r="D13" i="4"/>
  <c r="C13" i="4"/>
  <c r="B14" i="4"/>
  <c r="B13" i="4"/>
  <c r="O4" i="4"/>
  <c r="O3" i="4"/>
  <c r="O2" i="4"/>
  <c r="L5" i="4"/>
  <c r="L4" i="4"/>
  <c r="L3" i="4"/>
  <c r="F4" i="4"/>
  <c r="F3" i="4"/>
  <c r="F2" i="4"/>
  <c r="B3" i="4"/>
  <c r="B2" i="4"/>
  <c r="AG2" i="1"/>
  <c r="K17" i="2"/>
  <c r="K16" i="2"/>
  <c r="K15" i="2"/>
  <c r="L6" i="3"/>
  <c r="M6" i="3" s="1"/>
  <c r="L7" i="3"/>
  <c r="M7" i="3" s="1"/>
  <c r="L8" i="3"/>
  <c r="M8" i="3" s="1"/>
  <c r="L5" i="3"/>
  <c r="M5" i="3" s="1"/>
  <c r="F19" i="2"/>
  <c r="Q9" i="2"/>
  <c r="Q8" i="2"/>
  <c r="X4" i="2"/>
  <c r="X3" i="2"/>
  <c r="X2" i="2"/>
  <c r="AQ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AQ1738" i="1"/>
  <c r="AQ1739" i="1"/>
  <c r="AQ1740" i="1"/>
  <c r="AQ1741" i="1"/>
  <c r="AQ1742" i="1"/>
  <c r="AQ1743" i="1"/>
  <c r="AQ1744" i="1"/>
  <c r="AQ1745" i="1"/>
  <c r="AQ1746" i="1"/>
  <c r="AQ1747" i="1"/>
  <c r="AQ1748" i="1"/>
  <c r="AQ1749" i="1"/>
  <c r="AQ1750" i="1"/>
  <c r="AQ1751" i="1"/>
  <c r="AQ1752" i="1"/>
  <c r="AQ1753" i="1"/>
  <c r="AQ1754" i="1"/>
  <c r="AQ1755" i="1"/>
  <c r="AQ1756" i="1"/>
  <c r="AQ1757" i="1"/>
  <c r="AQ1758" i="1"/>
  <c r="AQ1759" i="1"/>
  <c r="AQ1760" i="1"/>
  <c r="AQ1761" i="1"/>
  <c r="AQ1762" i="1"/>
  <c r="AQ1763" i="1"/>
  <c r="AQ1764" i="1"/>
  <c r="AQ1765" i="1"/>
  <c r="AQ1766" i="1"/>
  <c r="AQ1767" i="1"/>
  <c r="AQ1768" i="1"/>
  <c r="AQ1769" i="1"/>
  <c r="AQ1770" i="1"/>
  <c r="AQ1771" i="1"/>
  <c r="AQ1772" i="1"/>
  <c r="AQ1773" i="1"/>
  <c r="AQ1774" i="1"/>
  <c r="AQ1775" i="1"/>
  <c r="AQ1776" i="1"/>
  <c r="AQ1777" i="1"/>
  <c r="AQ1778" i="1"/>
  <c r="AQ1779" i="1"/>
  <c r="AQ1780" i="1"/>
  <c r="AQ1781" i="1"/>
  <c r="AQ1782" i="1"/>
  <c r="AQ1783" i="1"/>
  <c r="AQ1784" i="1"/>
  <c r="AQ1785" i="1"/>
  <c r="AQ1786" i="1"/>
  <c r="AQ1787" i="1"/>
  <c r="AQ1788" i="1"/>
  <c r="AQ1789" i="1"/>
  <c r="AQ1790" i="1"/>
  <c r="AQ1791" i="1"/>
  <c r="AQ1792" i="1"/>
  <c r="AQ1793" i="1"/>
  <c r="AQ1794" i="1"/>
  <c r="AQ1795" i="1"/>
  <c r="AQ1796" i="1"/>
  <c r="AQ1797" i="1"/>
  <c r="AQ1798" i="1"/>
  <c r="AQ1799" i="1"/>
  <c r="AQ1800" i="1"/>
  <c r="AQ1801" i="1"/>
  <c r="AQ1802" i="1"/>
  <c r="AQ1803" i="1"/>
  <c r="AQ1804" i="1"/>
  <c r="AQ1805" i="1"/>
  <c r="AQ1806" i="1"/>
  <c r="AQ1807" i="1"/>
  <c r="AQ1808" i="1"/>
  <c r="AQ1809" i="1"/>
  <c r="AQ1810" i="1"/>
  <c r="AQ1811" i="1"/>
  <c r="AQ1812" i="1"/>
  <c r="AQ1813" i="1"/>
  <c r="AQ1814" i="1"/>
  <c r="AQ1815" i="1"/>
  <c r="AQ1816" i="1"/>
  <c r="AQ1817" i="1"/>
  <c r="AQ1818" i="1"/>
  <c r="AQ1819" i="1"/>
  <c r="AQ1820" i="1"/>
  <c r="AQ1821" i="1"/>
  <c r="AQ1822" i="1"/>
  <c r="AQ1823" i="1"/>
  <c r="AQ1824" i="1"/>
  <c r="AQ1825" i="1"/>
  <c r="AQ1826" i="1"/>
  <c r="AQ1827" i="1"/>
  <c r="AQ1828" i="1"/>
  <c r="AQ1829" i="1"/>
  <c r="AQ1830" i="1"/>
  <c r="AQ1831" i="1"/>
  <c r="AQ1832" i="1"/>
  <c r="AQ1833" i="1"/>
  <c r="AQ1834" i="1"/>
  <c r="AQ1835" i="1"/>
  <c r="AQ1836" i="1"/>
  <c r="AQ1837" i="1"/>
  <c r="AQ1838" i="1"/>
  <c r="AQ1839" i="1"/>
  <c r="AQ1840" i="1"/>
  <c r="AQ1841" i="1"/>
  <c r="AQ1842" i="1"/>
  <c r="AQ1843" i="1"/>
  <c r="AQ1844" i="1"/>
  <c r="AQ1845" i="1"/>
  <c r="AQ1846" i="1"/>
  <c r="AQ1847" i="1"/>
  <c r="AQ1848" i="1"/>
  <c r="AQ1849" i="1"/>
  <c r="AQ1850" i="1"/>
  <c r="AQ1851" i="1"/>
  <c r="AQ1852" i="1"/>
  <c r="AQ1853" i="1"/>
  <c r="AQ1854" i="1"/>
  <c r="AQ1855" i="1"/>
  <c r="AQ1856" i="1"/>
  <c r="AQ1857" i="1"/>
  <c r="AQ1858" i="1"/>
  <c r="AQ1859" i="1"/>
  <c r="AQ1860" i="1"/>
  <c r="AQ1861" i="1"/>
  <c r="AQ1862" i="1"/>
  <c r="AQ1863" i="1"/>
  <c r="AQ1864" i="1"/>
  <c r="AQ1865" i="1"/>
  <c r="AQ1866" i="1"/>
  <c r="AQ1867" i="1"/>
  <c r="AQ1868" i="1"/>
  <c r="AQ1869" i="1"/>
  <c r="AQ1870" i="1"/>
  <c r="AQ1871" i="1"/>
  <c r="AQ1872" i="1"/>
  <c r="AQ1873" i="1"/>
  <c r="AQ1874" i="1"/>
  <c r="AQ1875" i="1"/>
  <c r="AQ1876" i="1"/>
  <c r="AQ1877" i="1"/>
  <c r="AQ1878" i="1"/>
  <c r="AQ1879" i="1"/>
  <c r="AQ1880" i="1"/>
  <c r="AQ1881" i="1"/>
  <c r="AQ1882" i="1"/>
  <c r="AQ1883" i="1"/>
  <c r="AQ1884" i="1"/>
  <c r="AQ1885" i="1"/>
  <c r="AQ1886" i="1"/>
  <c r="AQ1887" i="1"/>
  <c r="AQ1888" i="1"/>
  <c r="AQ1889" i="1"/>
  <c r="AQ1890" i="1"/>
  <c r="AQ1891" i="1"/>
  <c r="AQ1892" i="1"/>
  <c r="AQ1893" i="1"/>
  <c r="AQ1894" i="1"/>
  <c r="AQ1895" i="1"/>
  <c r="AQ1896" i="1"/>
  <c r="AQ1897" i="1"/>
  <c r="AQ1898" i="1"/>
  <c r="AQ1899" i="1"/>
  <c r="AQ1900" i="1"/>
  <c r="AQ1901" i="1"/>
  <c r="AQ1902" i="1"/>
  <c r="AQ1903" i="1"/>
  <c r="AQ1904" i="1"/>
  <c r="AQ1905" i="1"/>
  <c r="AQ1906" i="1"/>
  <c r="AQ1907" i="1"/>
  <c r="AQ1908" i="1"/>
  <c r="AQ1909" i="1"/>
  <c r="AQ1910" i="1"/>
  <c r="AQ1911" i="1"/>
  <c r="AQ1912" i="1"/>
  <c r="AQ1913" i="1"/>
  <c r="AQ1914" i="1"/>
  <c r="AQ1915" i="1"/>
  <c r="AQ1916" i="1"/>
  <c r="AQ1917" i="1"/>
  <c r="AQ1918" i="1"/>
  <c r="AQ1919" i="1"/>
  <c r="AQ1920" i="1"/>
  <c r="AQ1921" i="1"/>
  <c r="AQ1922" i="1"/>
  <c r="AQ1923" i="1"/>
  <c r="AQ1924" i="1"/>
  <c r="AQ1925" i="1"/>
  <c r="AQ1926" i="1"/>
  <c r="AQ1927" i="1"/>
  <c r="AQ1928" i="1"/>
  <c r="AQ1929" i="1"/>
  <c r="AQ1930" i="1"/>
  <c r="AQ1931" i="1"/>
  <c r="AQ1932" i="1"/>
  <c r="AQ1933" i="1"/>
  <c r="AQ1934" i="1"/>
  <c r="AQ1935" i="1"/>
  <c r="AQ1936" i="1"/>
  <c r="AQ1937" i="1"/>
  <c r="AQ1938" i="1"/>
  <c r="AQ1939" i="1"/>
  <c r="AQ1940" i="1"/>
  <c r="AQ1941" i="1"/>
  <c r="AQ1942" i="1"/>
  <c r="AQ1943" i="1"/>
  <c r="AQ1944" i="1"/>
  <c r="AQ1945" i="1"/>
  <c r="AQ1946" i="1"/>
  <c r="AQ1947" i="1"/>
  <c r="AQ1948" i="1"/>
  <c r="AQ1949" i="1"/>
  <c r="AQ1950" i="1"/>
  <c r="AQ1951" i="1"/>
  <c r="AQ1952" i="1"/>
  <c r="AQ1953" i="1"/>
  <c r="AQ1954" i="1"/>
  <c r="AQ1955" i="1"/>
  <c r="AQ1956" i="1"/>
  <c r="AQ1957" i="1"/>
  <c r="AQ1958" i="1"/>
  <c r="AQ1959" i="1"/>
  <c r="AQ1960" i="1"/>
  <c r="AQ1961" i="1"/>
  <c r="AQ1962" i="1"/>
  <c r="AQ1963" i="1"/>
  <c r="AQ1964" i="1"/>
  <c r="AQ1965" i="1"/>
  <c r="AQ1966" i="1"/>
  <c r="AQ1967" i="1"/>
  <c r="AQ1968" i="1"/>
  <c r="AQ1969" i="1"/>
  <c r="AQ1970" i="1"/>
  <c r="AQ1971" i="1"/>
  <c r="AQ1972" i="1"/>
  <c r="AQ1973" i="1"/>
  <c r="AQ1974" i="1"/>
  <c r="AQ1975" i="1"/>
  <c r="AQ1976" i="1"/>
  <c r="AQ1977" i="1"/>
  <c r="AQ1978" i="1"/>
  <c r="AQ1979" i="1"/>
  <c r="AQ1980" i="1"/>
  <c r="AQ1981" i="1"/>
  <c r="AQ1982" i="1"/>
  <c r="AQ1983" i="1"/>
  <c r="AQ1984" i="1"/>
  <c r="AQ1985" i="1"/>
  <c r="AQ1986" i="1"/>
  <c r="AQ1987" i="1"/>
  <c r="AQ1988" i="1"/>
  <c r="AQ1989" i="1"/>
  <c r="AQ1990" i="1"/>
  <c r="AQ1991" i="1"/>
  <c r="AQ1992" i="1"/>
  <c r="AQ1993" i="1"/>
  <c r="AQ1994" i="1"/>
  <c r="AQ1995" i="1"/>
  <c r="AQ1996" i="1"/>
  <c r="AQ1997" i="1"/>
  <c r="AQ1998" i="1"/>
  <c r="AQ1999" i="1"/>
  <c r="AQ2000" i="1"/>
  <c r="AQ2001" i="1"/>
  <c r="AQ2002" i="1"/>
  <c r="AQ2003" i="1"/>
  <c r="AQ2004" i="1"/>
  <c r="AQ2005" i="1"/>
  <c r="AQ2006" i="1"/>
  <c r="AQ2007" i="1"/>
  <c r="AQ2008" i="1"/>
  <c r="AQ2009" i="1"/>
  <c r="AQ2010" i="1"/>
  <c r="AQ2011" i="1"/>
  <c r="AQ2012" i="1"/>
  <c r="AQ2013" i="1"/>
  <c r="AQ2014" i="1"/>
  <c r="AQ2015" i="1"/>
  <c r="AQ2016" i="1"/>
  <c r="AQ2017" i="1"/>
  <c r="AQ2018" i="1"/>
  <c r="AQ2019" i="1"/>
  <c r="AQ2020" i="1"/>
  <c r="AQ2021" i="1"/>
  <c r="AQ2022" i="1"/>
  <c r="AQ2023" i="1"/>
  <c r="AQ2024" i="1"/>
  <c r="AQ2025" i="1"/>
  <c r="AQ2026" i="1"/>
  <c r="AQ2027" i="1"/>
  <c r="AQ2028" i="1"/>
  <c r="AQ2029" i="1"/>
  <c r="AQ2030" i="1"/>
  <c r="AQ2031" i="1"/>
  <c r="AQ2032" i="1"/>
  <c r="AQ2033" i="1"/>
  <c r="AQ2034" i="1"/>
  <c r="AQ2035" i="1"/>
  <c r="AQ2036" i="1"/>
  <c r="AQ2037" i="1"/>
  <c r="AQ2038" i="1"/>
  <c r="AQ2039" i="1"/>
  <c r="AQ2040" i="1"/>
  <c r="AQ2041" i="1"/>
  <c r="AQ2042" i="1"/>
  <c r="AQ2043" i="1"/>
  <c r="AQ2044" i="1"/>
  <c r="AQ2045" i="1"/>
  <c r="AQ2046" i="1"/>
  <c r="AQ2047" i="1"/>
  <c r="AQ2048" i="1"/>
  <c r="AQ2049" i="1"/>
  <c r="AQ2050" i="1"/>
  <c r="AQ2051" i="1"/>
  <c r="AQ2052" i="1"/>
  <c r="AQ2053" i="1"/>
  <c r="AQ2054" i="1"/>
  <c r="AQ2055" i="1"/>
  <c r="AQ2056" i="1"/>
  <c r="AQ2057" i="1"/>
  <c r="AQ2058" i="1"/>
  <c r="AQ2059" i="1"/>
  <c r="AQ2060" i="1"/>
  <c r="AQ2061" i="1"/>
  <c r="AQ2062" i="1"/>
  <c r="AQ2063" i="1"/>
  <c r="AQ2064" i="1"/>
  <c r="AQ2065" i="1"/>
  <c r="AQ2066" i="1"/>
  <c r="AQ2067" i="1"/>
  <c r="AQ2068" i="1"/>
  <c r="AQ2069" i="1"/>
  <c r="AQ2070" i="1"/>
  <c r="AQ2071" i="1"/>
  <c r="AQ2072" i="1"/>
  <c r="AQ2073" i="1"/>
  <c r="AQ2074" i="1"/>
  <c r="AQ2075" i="1"/>
  <c r="AQ2076" i="1"/>
  <c r="AQ2077" i="1"/>
  <c r="AQ2078" i="1"/>
  <c r="AQ2079" i="1"/>
  <c r="AQ2080" i="1"/>
  <c r="AQ2081" i="1"/>
  <c r="AQ2082" i="1"/>
  <c r="AQ2083" i="1"/>
  <c r="AQ2084" i="1"/>
  <c r="AQ2085" i="1"/>
  <c r="AQ2086" i="1"/>
  <c r="AQ2087" i="1"/>
  <c r="AQ2088" i="1"/>
  <c r="AQ2089" i="1"/>
  <c r="AQ2090" i="1"/>
  <c r="AQ2091" i="1"/>
  <c r="AQ2092" i="1"/>
  <c r="AQ2093" i="1"/>
  <c r="AQ2094" i="1"/>
  <c r="AQ2095" i="1"/>
  <c r="AQ2096" i="1"/>
  <c r="AQ2097" i="1"/>
  <c r="AQ2098" i="1"/>
  <c r="AQ2099" i="1"/>
  <c r="AQ2100" i="1"/>
  <c r="AQ2101" i="1"/>
  <c r="AQ2102" i="1"/>
  <c r="AQ2103" i="1"/>
  <c r="AQ2104" i="1"/>
  <c r="AQ2105" i="1"/>
  <c r="AQ2106" i="1"/>
  <c r="AQ2107" i="1"/>
  <c r="AQ2108" i="1"/>
  <c r="AQ2109" i="1"/>
  <c r="AQ2110" i="1"/>
  <c r="AQ2111" i="1"/>
  <c r="AQ2112" i="1"/>
  <c r="AQ2113" i="1"/>
  <c r="AQ2114" i="1"/>
  <c r="AQ2115" i="1"/>
  <c r="AQ2116" i="1"/>
  <c r="AQ2117" i="1"/>
  <c r="AQ2118" i="1"/>
  <c r="AQ2119" i="1"/>
  <c r="AQ2120" i="1"/>
  <c r="AQ2121" i="1"/>
  <c r="AQ2122" i="1"/>
  <c r="AQ2123" i="1"/>
  <c r="AQ2124" i="1"/>
  <c r="AQ2125" i="1"/>
  <c r="AQ2126" i="1"/>
  <c r="AQ2127" i="1"/>
  <c r="AQ2128" i="1"/>
  <c r="AQ2129" i="1"/>
  <c r="AQ2130" i="1"/>
  <c r="AQ2131" i="1"/>
  <c r="AQ2132" i="1"/>
  <c r="AQ2133" i="1"/>
  <c r="AQ2134" i="1"/>
  <c r="AQ2135" i="1"/>
  <c r="AQ2136" i="1"/>
  <c r="AQ2137" i="1"/>
  <c r="AQ2138" i="1"/>
  <c r="AQ2139" i="1"/>
  <c r="AQ2140" i="1"/>
  <c r="AQ2141" i="1"/>
  <c r="AQ2142" i="1"/>
  <c r="AQ2143" i="1"/>
  <c r="AQ2144" i="1"/>
  <c r="AQ2145" i="1"/>
  <c r="AQ2146" i="1"/>
  <c r="AQ2147" i="1"/>
  <c r="AQ2148" i="1"/>
  <c r="AQ2149" i="1"/>
  <c r="AQ2150" i="1"/>
  <c r="AQ2151" i="1"/>
  <c r="AQ2152" i="1"/>
  <c r="AQ2153" i="1"/>
  <c r="AQ2154" i="1"/>
  <c r="AQ2155" i="1"/>
  <c r="AQ2156" i="1"/>
  <c r="AQ2157" i="1"/>
  <c r="AQ2158" i="1"/>
  <c r="AQ2159" i="1"/>
  <c r="AQ2160" i="1"/>
  <c r="AQ2161" i="1"/>
  <c r="AQ2162" i="1"/>
  <c r="AQ2163" i="1"/>
  <c r="AQ2164" i="1"/>
  <c r="AQ2165" i="1"/>
  <c r="AQ2166" i="1"/>
  <c r="AQ2167" i="1"/>
  <c r="AQ2168" i="1"/>
  <c r="AQ2169" i="1"/>
  <c r="AQ2170" i="1"/>
  <c r="AQ2171" i="1"/>
  <c r="AQ2172" i="1"/>
  <c r="AQ2173" i="1"/>
  <c r="AQ2174" i="1"/>
  <c r="AQ2175" i="1"/>
  <c r="AQ2176" i="1"/>
  <c r="AQ2177" i="1"/>
  <c r="AQ2178" i="1"/>
  <c r="AQ2179" i="1"/>
  <c r="AQ2180" i="1"/>
  <c r="AQ2181" i="1"/>
  <c r="AQ2182" i="1"/>
  <c r="AQ2183" i="1"/>
  <c r="AQ2184" i="1"/>
  <c r="AQ2185" i="1"/>
  <c r="AQ2186" i="1"/>
  <c r="AQ2187" i="1"/>
  <c r="AQ2188" i="1"/>
  <c r="AQ2189" i="1"/>
  <c r="AQ2190" i="1"/>
  <c r="AQ2191" i="1"/>
  <c r="AQ2192" i="1"/>
  <c r="AQ2193" i="1"/>
  <c r="AQ2194" i="1"/>
  <c r="AQ2195" i="1"/>
  <c r="AQ2196" i="1"/>
  <c r="AQ2197" i="1"/>
  <c r="AQ2198" i="1"/>
  <c r="AQ2199" i="1"/>
  <c r="AQ2200" i="1"/>
  <c r="AQ2201" i="1"/>
  <c r="AQ2202" i="1"/>
  <c r="AQ2203" i="1"/>
  <c r="AQ2204" i="1"/>
  <c r="AQ2205" i="1"/>
  <c r="AQ2206" i="1"/>
  <c r="AQ2207" i="1"/>
  <c r="AQ2208" i="1"/>
  <c r="AQ2209" i="1"/>
  <c r="AQ2210" i="1"/>
  <c r="AQ2211" i="1"/>
  <c r="AQ2212" i="1"/>
  <c r="AQ2213" i="1"/>
  <c r="AQ2214" i="1"/>
  <c r="AQ2215" i="1"/>
  <c r="AQ2216" i="1"/>
  <c r="AQ2217" i="1"/>
  <c r="AQ2218" i="1"/>
  <c r="AQ2219" i="1"/>
  <c r="AQ2220" i="1"/>
  <c r="AQ2221" i="1"/>
  <c r="AQ2222" i="1"/>
  <c r="AQ2223" i="1"/>
  <c r="AQ2224" i="1"/>
  <c r="AQ2225" i="1"/>
  <c r="AQ2226" i="1"/>
  <c r="AQ2227" i="1"/>
  <c r="AQ2228" i="1"/>
  <c r="AQ2229" i="1"/>
  <c r="AQ2230" i="1"/>
  <c r="AQ2231" i="1"/>
  <c r="AQ2232" i="1"/>
  <c r="AQ2233" i="1"/>
  <c r="AQ2234" i="1"/>
  <c r="AQ2235" i="1"/>
  <c r="AQ2236" i="1"/>
  <c r="AQ2237" i="1"/>
  <c r="AQ2238" i="1"/>
  <c r="AQ2239" i="1"/>
  <c r="AQ2240" i="1"/>
  <c r="AQ2241" i="1"/>
  <c r="AQ2242" i="1"/>
  <c r="AQ2243" i="1"/>
  <c r="AQ2244" i="1"/>
  <c r="AQ2245" i="1"/>
  <c r="AQ2246" i="1"/>
  <c r="AQ2247" i="1"/>
  <c r="AQ2248" i="1"/>
  <c r="AQ2249" i="1"/>
  <c r="AQ2250" i="1"/>
  <c r="AQ2251" i="1"/>
  <c r="AQ2252" i="1"/>
  <c r="AQ2253" i="1"/>
  <c r="AQ2254" i="1"/>
  <c r="AQ2255" i="1"/>
  <c r="AQ2256" i="1"/>
  <c r="AQ2257" i="1"/>
  <c r="AQ2258" i="1"/>
  <c r="AQ2259" i="1"/>
  <c r="AQ2260" i="1"/>
  <c r="AQ2261" i="1"/>
  <c r="AQ2262" i="1"/>
  <c r="AQ2263" i="1"/>
  <c r="AQ2264" i="1"/>
  <c r="AQ2265" i="1"/>
  <c r="AQ2266" i="1"/>
  <c r="AQ2267" i="1"/>
  <c r="AQ2268" i="1"/>
  <c r="AQ2269" i="1"/>
  <c r="AQ2270" i="1"/>
  <c r="AQ2271" i="1"/>
  <c r="AQ2272" i="1"/>
  <c r="AQ2273" i="1"/>
  <c r="AQ2274" i="1"/>
  <c r="AQ2275" i="1"/>
  <c r="AQ2276" i="1"/>
  <c r="AQ2277" i="1"/>
  <c r="AQ2278" i="1"/>
  <c r="AQ2279" i="1"/>
  <c r="AQ2280" i="1"/>
  <c r="AQ2281" i="1"/>
  <c r="AQ2282" i="1"/>
  <c r="AQ2283" i="1"/>
  <c r="AQ2284" i="1"/>
  <c r="AQ2285" i="1"/>
  <c r="AQ2286" i="1"/>
  <c r="AQ2287" i="1"/>
  <c r="AQ2288" i="1"/>
  <c r="AQ2289" i="1"/>
  <c r="AQ2290" i="1"/>
  <c r="AQ2291" i="1"/>
  <c r="AQ2292" i="1"/>
  <c r="AQ2293" i="1"/>
  <c r="AQ2294" i="1"/>
  <c r="AQ2295" i="1"/>
  <c r="AQ2296" i="1"/>
  <c r="AQ2297" i="1"/>
  <c r="AQ2298" i="1"/>
  <c r="AQ2299" i="1"/>
  <c r="AQ2300" i="1"/>
  <c r="AQ2301" i="1"/>
  <c r="AQ2302" i="1"/>
  <c r="AQ2303" i="1"/>
  <c r="AQ2304" i="1"/>
  <c r="AQ2305" i="1"/>
  <c r="AQ2306" i="1"/>
  <c r="AQ2307" i="1"/>
  <c r="AQ2308" i="1"/>
  <c r="AQ2309" i="1"/>
  <c r="AQ2310" i="1"/>
  <c r="AQ2311" i="1"/>
  <c r="AQ2312" i="1"/>
  <c r="AQ2313" i="1"/>
  <c r="AQ2314" i="1"/>
  <c r="AQ2315" i="1"/>
  <c r="AQ2316" i="1"/>
  <c r="AQ2317" i="1"/>
  <c r="AQ2318" i="1"/>
  <c r="AQ2319" i="1"/>
  <c r="AQ2320" i="1"/>
  <c r="AQ2321" i="1"/>
  <c r="AQ2322" i="1"/>
  <c r="AQ2323" i="1"/>
  <c r="AQ2324" i="1"/>
  <c r="AQ2325" i="1"/>
  <c r="AQ2326" i="1"/>
  <c r="AQ2327" i="1"/>
  <c r="AQ2328" i="1"/>
  <c r="AQ2329" i="1"/>
  <c r="AQ2330" i="1"/>
  <c r="AQ2331" i="1"/>
  <c r="AQ2332" i="1"/>
  <c r="AQ2333" i="1"/>
  <c r="AQ2334" i="1"/>
  <c r="AQ2335" i="1"/>
  <c r="AQ2336" i="1"/>
  <c r="AQ2337" i="1"/>
  <c r="AQ2338" i="1"/>
  <c r="AQ2339" i="1"/>
  <c r="AQ2340" i="1"/>
  <c r="AQ2341" i="1"/>
  <c r="AQ2342" i="1"/>
  <c r="AQ2343" i="1"/>
  <c r="AQ2344" i="1"/>
  <c r="AQ2345" i="1"/>
  <c r="AQ2346" i="1"/>
  <c r="AQ2347" i="1"/>
  <c r="AQ2348" i="1"/>
  <c r="AQ2349" i="1"/>
  <c r="AQ2350" i="1"/>
  <c r="AQ2351" i="1"/>
  <c r="AQ2352" i="1"/>
  <c r="AQ2353" i="1"/>
  <c r="AQ2354" i="1"/>
  <c r="AQ2355" i="1"/>
  <c r="AQ2356" i="1"/>
  <c r="AQ2357" i="1"/>
  <c r="AQ2358" i="1"/>
  <c r="AQ2359" i="1"/>
  <c r="AQ2360" i="1"/>
  <c r="AQ2361" i="1"/>
  <c r="AQ2362" i="1"/>
  <c r="AQ2363" i="1"/>
  <c r="AQ2364" i="1"/>
  <c r="AQ2365" i="1"/>
  <c r="AQ2366" i="1"/>
  <c r="AQ2367" i="1"/>
  <c r="AQ2368" i="1"/>
  <c r="AQ2369" i="1"/>
  <c r="AQ2370" i="1"/>
  <c r="AQ2371" i="1"/>
  <c r="AQ2372" i="1"/>
  <c r="AQ2373" i="1"/>
  <c r="AQ2374" i="1"/>
  <c r="AQ2375" i="1"/>
  <c r="AQ2376" i="1"/>
  <c r="AQ2377" i="1"/>
  <c r="AQ2378" i="1"/>
  <c r="AQ2379" i="1"/>
  <c r="AQ2380" i="1"/>
  <c r="AQ2381" i="1"/>
  <c r="AQ2382" i="1"/>
  <c r="AQ2383" i="1"/>
  <c r="AQ2384" i="1"/>
  <c r="AQ2385" i="1"/>
  <c r="AQ2386" i="1"/>
  <c r="AQ2387" i="1"/>
  <c r="AQ2388" i="1"/>
  <c r="AQ2389" i="1"/>
  <c r="AQ2390" i="1"/>
  <c r="AQ2391" i="1"/>
  <c r="AQ2392" i="1"/>
  <c r="AQ2393" i="1"/>
  <c r="AQ2394" i="1"/>
  <c r="AQ2395" i="1"/>
  <c r="AQ2396" i="1"/>
  <c r="AQ2397" i="1"/>
  <c r="AQ2398" i="1"/>
  <c r="AQ2399" i="1"/>
  <c r="AQ2400" i="1"/>
  <c r="AQ2401" i="1"/>
  <c r="AQ2402" i="1"/>
  <c r="AQ2403" i="1"/>
  <c r="AQ2404" i="1"/>
  <c r="AQ2405" i="1"/>
  <c r="AQ2406" i="1"/>
  <c r="AQ2407" i="1"/>
  <c r="AQ2408" i="1"/>
  <c r="AQ2409" i="1"/>
  <c r="AQ2410" i="1"/>
  <c r="AQ2411" i="1"/>
  <c r="AQ2412" i="1"/>
  <c r="AQ2413" i="1"/>
  <c r="AQ2414" i="1"/>
  <c r="AQ2415" i="1"/>
  <c r="AQ2416" i="1"/>
  <c r="AQ2417" i="1"/>
  <c r="AQ2418" i="1"/>
  <c r="AQ2419" i="1"/>
  <c r="AQ2420" i="1"/>
  <c r="AQ2421" i="1"/>
  <c r="AQ2422" i="1"/>
  <c r="AQ2423" i="1"/>
  <c r="AQ2424" i="1"/>
  <c r="AQ2425" i="1"/>
  <c r="AQ2426" i="1"/>
  <c r="AQ2427" i="1"/>
  <c r="AQ2428" i="1"/>
  <c r="AQ2429" i="1"/>
  <c r="AQ2430" i="1"/>
  <c r="AQ2431" i="1"/>
  <c r="AQ2432" i="1"/>
  <c r="AQ2433" i="1"/>
  <c r="AQ2434" i="1"/>
  <c r="AQ2435" i="1"/>
  <c r="AQ2436" i="1"/>
  <c r="AQ2437" i="1"/>
  <c r="AQ2438" i="1"/>
  <c r="AQ2439" i="1"/>
  <c r="AQ2440" i="1"/>
  <c r="AQ2441" i="1"/>
  <c r="AQ2442" i="1"/>
  <c r="AQ2443" i="1"/>
  <c r="AQ2444" i="1"/>
  <c r="AQ2445" i="1"/>
  <c r="AQ2446" i="1"/>
  <c r="AQ2447" i="1"/>
  <c r="AQ2448" i="1"/>
  <c r="AQ2449" i="1"/>
  <c r="AQ2450" i="1"/>
  <c r="AQ2451" i="1"/>
  <c r="AQ2452" i="1"/>
  <c r="AQ2453" i="1"/>
  <c r="AQ2454" i="1"/>
  <c r="AQ2455" i="1"/>
  <c r="AQ2456" i="1"/>
  <c r="AQ2457" i="1"/>
  <c r="AQ2458" i="1"/>
  <c r="AQ2459" i="1"/>
  <c r="AQ2460" i="1"/>
  <c r="AQ2461" i="1"/>
  <c r="AQ2462" i="1"/>
  <c r="AQ2463" i="1"/>
  <c r="AQ2464" i="1"/>
  <c r="AQ2465" i="1"/>
  <c r="AQ2466" i="1"/>
  <c r="AQ2467" i="1"/>
  <c r="AQ2468" i="1"/>
  <c r="AQ2469" i="1"/>
  <c r="AQ2470" i="1"/>
  <c r="AQ2471" i="1"/>
  <c r="AQ2472" i="1"/>
  <c r="AQ2473" i="1"/>
  <c r="AQ2474" i="1"/>
  <c r="AQ2475" i="1"/>
  <c r="AQ2476" i="1"/>
  <c r="AQ2477" i="1"/>
  <c r="AQ2478" i="1"/>
  <c r="AQ2479" i="1"/>
  <c r="AQ2480" i="1"/>
  <c r="AQ2481" i="1"/>
  <c r="AQ2482" i="1"/>
  <c r="AQ2483" i="1"/>
  <c r="AQ2484" i="1"/>
  <c r="AQ2485" i="1"/>
  <c r="AQ2486" i="1"/>
  <c r="AQ2487" i="1"/>
  <c r="AQ2488" i="1"/>
  <c r="AQ2489" i="1"/>
  <c r="AQ2490" i="1"/>
  <c r="AQ2491" i="1"/>
  <c r="AQ2492" i="1"/>
  <c r="AQ2493" i="1"/>
  <c r="AQ2494" i="1"/>
  <c r="AQ2495" i="1"/>
  <c r="AQ2496" i="1"/>
  <c r="AQ2497" i="1"/>
  <c r="AQ2498" i="1"/>
  <c r="AQ2499" i="1"/>
  <c r="AQ2500" i="1"/>
  <c r="AQ2501" i="1"/>
  <c r="AQ2502" i="1"/>
  <c r="AQ2503" i="1"/>
  <c r="AQ2504" i="1"/>
  <c r="AQ2505" i="1"/>
  <c r="AQ2506" i="1"/>
  <c r="AQ2507" i="1"/>
  <c r="AQ2508" i="1"/>
  <c r="AQ2509" i="1"/>
  <c r="AQ2510" i="1"/>
  <c r="AQ2511" i="1"/>
  <c r="AQ2512" i="1"/>
  <c r="AQ2513" i="1"/>
  <c r="AQ2514" i="1"/>
  <c r="AQ2515" i="1"/>
  <c r="AQ2516" i="1"/>
  <c r="AQ2517" i="1"/>
  <c r="AQ2518" i="1"/>
  <c r="AQ2519" i="1"/>
  <c r="AQ2520" i="1"/>
  <c r="AQ2521" i="1"/>
  <c r="AQ2522" i="1"/>
  <c r="AQ2523" i="1"/>
  <c r="AQ2524" i="1"/>
  <c r="AQ2525" i="1"/>
  <c r="AQ2526" i="1"/>
  <c r="AQ2527" i="1"/>
  <c r="AQ2528" i="1"/>
  <c r="AQ2529" i="1"/>
  <c r="AQ2530" i="1"/>
  <c r="AQ2531" i="1"/>
  <c r="AQ2532" i="1"/>
  <c r="AQ2533" i="1"/>
  <c r="AQ2534" i="1"/>
  <c r="AQ2535" i="1"/>
  <c r="AQ2536" i="1"/>
  <c r="AQ2537" i="1"/>
  <c r="AQ2538" i="1"/>
  <c r="AQ2539" i="1"/>
  <c r="AQ2540" i="1"/>
  <c r="AQ2541" i="1"/>
  <c r="AQ2542" i="1"/>
  <c r="AQ2543" i="1"/>
  <c r="AQ2544" i="1"/>
  <c r="AQ2545" i="1"/>
  <c r="AQ2546" i="1"/>
  <c r="AQ2547" i="1"/>
  <c r="AQ2548" i="1"/>
  <c r="AQ2549" i="1"/>
  <c r="AQ2550" i="1"/>
  <c r="AQ2551" i="1"/>
  <c r="AQ2552" i="1"/>
  <c r="AQ2553" i="1"/>
  <c r="AQ2554" i="1"/>
  <c r="AQ2555" i="1"/>
  <c r="AQ2556" i="1"/>
  <c r="AQ2557" i="1"/>
  <c r="AQ2558" i="1"/>
  <c r="AQ2559" i="1"/>
  <c r="AQ2560" i="1"/>
  <c r="AQ2561" i="1"/>
  <c r="AQ2562" i="1"/>
  <c r="AQ2563" i="1"/>
  <c r="AQ2564" i="1"/>
  <c r="AQ2565" i="1"/>
  <c r="AQ2566" i="1"/>
  <c r="AQ2567" i="1"/>
  <c r="AQ2568" i="1"/>
  <c r="AQ2569" i="1"/>
  <c r="AQ2570" i="1"/>
  <c r="AQ2571" i="1"/>
  <c r="AQ2572" i="1"/>
  <c r="AQ2573" i="1"/>
  <c r="AQ2574" i="1"/>
  <c r="AQ2575" i="1"/>
  <c r="AQ2576" i="1"/>
  <c r="AQ2577" i="1"/>
  <c r="AQ2578" i="1"/>
  <c r="AQ2579" i="1"/>
  <c r="AQ2580" i="1"/>
  <c r="AQ2581" i="1"/>
  <c r="AQ2582" i="1"/>
  <c r="AQ2583" i="1"/>
  <c r="AQ2584" i="1"/>
  <c r="AQ2585" i="1"/>
  <c r="AQ2586" i="1"/>
  <c r="AQ2587" i="1"/>
  <c r="AQ2588" i="1"/>
  <c r="AQ2589" i="1"/>
  <c r="AQ2590" i="1"/>
  <c r="AQ2591" i="1"/>
  <c r="AQ2592" i="1"/>
  <c r="AQ2593" i="1"/>
  <c r="AQ2594" i="1"/>
  <c r="AQ2595" i="1"/>
  <c r="AQ2596" i="1"/>
  <c r="AQ2597" i="1"/>
  <c r="AQ2598" i="1"/>
  <c r="AQ2599" i="1"/>
  <c r="AQ2600" i="1"/>
  <c r="AQ2601" i="1"/>
  <c r="AQ2602" i="1"/>
  <c r="AQ2603" i="1"/>
  <c r="AQ2604" i="1"/>
  <c r="AQ2605" i="1"/>
  <c r="AQ2606" i="1"/>
  <c r="AQ2607" i="1"/>
  <c r="AQ2608" i="1"/>
  <c r="AQ2609" i="1"/>
  <c r="AQ2610" i="1"/>
  <c r="AQ2611" i="1"/>
  <c r="AQ2612" i="1"/>
  <c r="AQ2613" i="1"/>
  <c r="AQ2614" i="1"/>
  <c r="AQ2615" i="1"/>
  <c r="AQ2616" i="1"/>
  <c r="AQ2617" i="1"/>
  <c r="AQ2618" i="1"/>
  <c r="AQ2619" i="1"/>
  <c r="AQ2620" i="1"/>
  <c r="AQ2621" i="1"/>
  <c r="AQ2622" i="1"/>
  <c r="AQ2623" i="1"/>
  <c r="AQ2624" i="1"/>
  <c r="AQ2625" i="1"/>
  <c r="AQ2626" i="1"/>
  <c r="AQ2627" i="1"/>
  <c r="AQ2628" i="1"/>
  <c r="AQ2629" i="1"/>
  <c r="AQ2630" i="1"/>
  <c r="AQ2631" i="1"/>
  <c r="AQ2632" i="1"/>
  <c r="AQ2633" i="1"/>
  <c r="AQ2634" i="1"/>
  <c r="AQ2635" i="1"/>
  <c r="AQ2636" i="1"/>
  <c r="AQ2637" i="1"/>
  <c r="AQ2638" i="1"/>
  <c r="AQ2639" i="1"/>
  <c r="AQ2640" i="1"/>
  <c r="AQ2641" i="1"/>
  <c r="AQ2642" i="1"/>
  <c r="AQ2643" i="1"/>
  <c r="AQ2644" i="1"/>
  <c r="AQ2645" i="1"/>
  <c r="AQ2646" i="1"/>
  <c r="AQ2647" i="1"/>
  <c r="AQ2648" i="1"/>
  <c r="AQ2649" i="1"/>
  <c r="AQ2650" i="1"/>
  <c r="AQ2651" i="1"/>
  <c r="AQ2652" i="1"/>
  <c r="AQ2653" i="1"/>
  <c r="AQ2654" i="1"/>
  <c r="AQ2655" i="1"/>
  <c r="AQ2656" i="1"/>
  <c r="AQ2657" i="1"/>
  <c r="AQ2658" i="1"/>
  <c r="AQ2659" i="1"/>
  <c r="AQ2660" i="1"/>
  <c r="AQ2661" i="1"/>
  <c r="AQ2662" i="1"/>
  <c r="AQ2663" i="1"/>
  <c r="AQ2664" i="1"/>
  <c r="AQ2665" i="1"/>
  <c r="AQ2666" i="1"/>
  <c r="AQ2667" i="1"/>
  <c r="AQ2668" i="1"/>
  <c r="AQ2669" i="1"/>
  <c r="AQ2670" i="1"/>
  <c r="AQ2671" i="1"/>
  <c r="AQ2672" i="1"/>
  <c r="AQ2673" i="1"/>
  <c r="AQ2674" i="1"/>
  <c r="AQ2675" i="1"/>
  <c r="AQ2676" i="1"/>
  <c r="AQ2677" i="1"/>
  <c r="AQ2678" i="1"/>
  <c r="AQ2679" i="1"/>
  <c r="AQ2680" i="1"/>
  <c r="AQ2681" i="1"/>
  <c r="AQ2682" i="1"/>
  <c r="AQ2683" i="1"/>
  <c r="AQ2684" i="1"/>
  <c r="AQ2685" i="1"/>
  <c r="AQ2686" i="1"/>
  <c r="AQ2687" i="1"/>
  <c r="AQ2688" i="1"/>
  <c r="AQ2689" i="1"/>
  <c r="AQ2690" i="1"/>
  <c r="AQ2691" i="1"/>
  <c r="AQ2692" i="1"/>
  <c r="AQ2693" i="1"/>
  <c r="AQ2694" i="1"/>
  <c r="AQ2695" i="1"/>
  <c r="AQ2696" i="1"/>
  <c r="AQ2697" i="1"/>
  <c r="AQ2698" i="1"/>
  <c r="AQ2699" i="1"/>
  <c r="AQ2700" i="1"/>
  <c r="AQ2701" i="1"/>
  <c r="AQ2702" i="1"/>
  <c r="AQ2703" i="1"/>
  <c r="AQ2704" i="1"/>
  <c r="AQ2705" i="1"/>
  <c r="AQ2706" i="1"/>
  <c r="AQ2707" i="1"/>
  <c r="AQ2708" i="1"/>
  <c r="AQ2709" i="1"/>
  <c r="AQ2710" i="1"/>
  <c r="AQ2711" i="1"/>
  <c r="AQ2712" i="1"/>
  <c r="AQ2713" i="1"/>
  <c r="AQ2714" i="1"/>
  <c r="AQ2715" i="1"/>
  <c r="AQ2716" i="1"/>
  <c r="AQ2717" i="1"/>
  <c r="AQ2718" i="1"/>
  <c r="AQ2719" i="1"/>
  <c r="AQ2720" i="1"/>
  <c r="AQ2721" i="1"/>
  <c r="AQ2722" i="1"/>
  <c r="AQ2723" i="1"/>
  <c r="AQ2724" i="1"/>
  <c r="AQ2725" i="1"/>
  <c r="AQ2726" i="1"/>
  <c r="AQ2727" i="1"/>
  <c r="AQ2728" i="1"/>
  <c r="AQ2729" i="1"/>
  <c r="AQ2730" i="1"/>
  <c r="AQ2731" i="1"/>
  <c r="AQ2732" i="1"/>
  <c r="AQ2733" i="1"/>
  <c r="AQ2734" i="1"/>
  <c r="AQ2735" i="1"/>
  <c r="AQ2736" i="1"/>
  <c r="AQ2737" i="1"/>
  <c r="AQ2738" i="1"/>
  <c r="AQ2739" i="1"/>
  <c r="AQ2740" i="1"/>
  <c r="AQ2741" i="1"/>
  <c r="AQ2742" i="1"/>
  <c r="AQ2743" i="1"/>
  <c r="AQ2744" i="1"/>
  <c r="AQ2745" i="1"/>
  <c r="AQ2746" i="1"/>
  <c r="AQ2747" i="1"/>
  <c r="AQ2748" i="1"/>
  <c r="AQ2749" i="1"/>
  <c r="AQ2750" i="1"/>
  <c r="AQ2751" i="1"/>
  <c r="AQ2752" i="1"/>
  <c r="AQ2753" i="1"/>
  <c r="AQ2754" i="1"/>
  <c r="AQ2755" i="1"/>
  <c r="AQ2756" i="1"/>
  <c r="AQ2757" i="1"/>
  <c r="AQ2758" i="1"/>
  <c r="AQ2759" i="1"/>
  <c r="AQ2760" i="1"/>
  <c r="AQ2761" i="1"/>
  <c r="AQ2762" i="1"/>
  <c r="AQ2763" i="1"/>
  <c r="AQ2764" i="1"/>
  <c r="AQ2765" i="1"/>
  <c r="AQ2766" i="1"/>
  <c r="AQ2767" i="1"/>
  <c r="AQ2768" i="1"/>
  <c r="AQ2769" i="1"/>
  <c r="AQ2770" i="1"/>
  <c r="AQ2771" i="1"/>
  <c r="AQ2772" i="1"/>
  <c r="AQ2773" i="1"/>
  <c r="AQ2774" i="1"/>
  <c r="AQ2775" i="1"/>
  <c r="AQ2776" i="1"/>
  <c r="AQ2777" i="1"/>
  <c r="AQ2778" i="1"/>
  <c r="AQ2779" i="1"/>
  <c r="AQ2780" i="1"/>
  <c r="AQ2781" i="1"/>
  <c r="AQ2782" i="1"/>
  <c r="AQ2783" i="1"/>
  <c r="AQ2784" i="1"/>
  <c r="AQ2785" i="1"/>
  <c r="AQ2786" i="1"/>
  <c r="AQ2787" i="1"/>
  <c r="AQ2788" i="1"/>
  <c r="AQ2789" i="1"/>
  <c r="AQ2790" i="1"/>
  <c r="AQ2791" i="1"/>
  <c r="AQ2792" i="1"/>
  <c r="AQ2793" i="1"/>
  <c r="AQ2794" i="1"/>
  <c r="AQ2795" i="1"/>
  <c r="AQ2796" i="1"/>
  <c r="AQ2797" i="1"/>
  <c r="AQ2798" i="1"/>
  <c r="AQ2799" i="1"/>
  <c r="AQ2800" i="1"/>
  <c r="AQ2801" i="1"/>
  <c r="AQ2802" i="1"/>
  <c r="AQ2803" i="1"/>
  <c r="AQ2804" i="1"/>
  <c r="AQ2805" i="1"/>
  <c r="AQ2806" i="1"/>
  <c r="AQ2807" i="1"/>
  <c r="AQ2808" i="1"/>
  <c r="AQ2809" i="1"/>
  <c r="AQ2810" i="1"/>
  <c r="AQ2811" i="1"/>
  <c r="AQ2812" i="1"/>
  <c r="AQ2813" i="1"/>
  <c r="AQ2814" i="1"/>
  <c r="AQ2815" i="1"/>
  <c r="AQ2816" i="1"/>
  <c r="AQ2817" i="1"/>
  <c r="AQ2818" i="1"/>
  <c r="AQ2819" i="1"/>
  <c r="AQ2820" i="1"/>
  <c r="AQ2821" i="1"/>
  <c r="AQ2822" i="1"/>
  <c r="AQ2823" i="1"/>
  <c r="AQ2824" i="1"/>
  <c r="AQ2825" i="1"/>
  <c r="AQ2826" i="1"/>
  <c r="AQ2827" i="1"/>
  <c r="AQ2828" i="1"/>
  <c r="AQ2829" i="1"/>
  <c r="AQ2830" i="1"/>
  <c r="AQ2831" i="1"/>
  <c r="AQ2832" i="1"/>
  <c r="AQ2833" i="1"/>
  <c r="AQ2834" i="1"/>
  <c r="AQ2835" i="1"/>
  <c r="AQ2836" i="1"/>
  <c r="AQ2837" i="1"/>
  <c r="AQ2838" i="1"/>
  <c r="AQ2839" i="1"/>
  <c r="AQ2840" i="1"/>
  <c r="AQ2841" i="1"/>
  <c r="AQ2842" i="1"/>
  <c r="AQ2843" i="1"/>
  <c r="AQ2844" i="1"/>
  <c r="AQ2845" i="1"/>
  <c r="AQ2846" i="1"/>
  <c r="AQ2847" i="1"/>
  <c r="AQ2848" i="1"/>
  <c r="AQ2849" i="1"/>
  <c r="AQ2850" i="1"/>
  <c r="AQ2851" i="1"/>
  <c r="AQ2852" i="1"/>
  <c r="AQ2853" i="1"/>
  <c r="AQ2854" i="1"/>
  <c r="AQ2855" i="1"/>
  <c r="AQ2856" i="1"/>
  <c r="AQ2857" i="1"/>
  <c r="AQ2858" i="1"/>
  <c r="AQ2859" i="1"/>
  <c r="AQ2860" i="1"/>
  <c r="AQ2861" i="1"/>
  <c r="AQ2862" i="1"/>
  <c r="AQ2863" i="1"/>
  <c r="AQ2864" i="1"/>
  <c r="AQ2865" i="1"/>
  <c r="AQ2866" i="1"/>
  <c r="AQ2867" i="1"/>
  <c r="AQ2868" i="1"/>
  <c r="AQ2869" i="1"/>
  <c r="AQ2870" i="1"/>
  <c r="AQ2871" i="1"/>
  <c r="AQ2872" i="1"/>
  <c r="AQ2873" i="1"/>
  <c r="AQ2874" i="1"/>
  <c r="AQ2875" i="1"/>
  <c r="AQ2876" i="1"/>
  <c r="AQ2877" i="1"/>
  <c r="AQ2878" i="1"/>
  <c r="AQ2879" i="1"/>
  <c r="AQ2880" i="1"/>
  <c r="AQ2881" i="1"/>
  <c r="AQ2882" i="1"/>
  <c r="AQ2883" i="1"/>
  <c r="AQ2884" i="1"/>
  <c r="AQ2885" i="1"/>
  <c r="AQ2886" i="1"/>
  <c r="AQ2887" i="1"/>
  <c r="AQ2888" i="1"/>
  <c r="AQ2889" i="1"/>
  <c r="AQ2890" i="1"/>
  <c r="AQ2891" i="1"/>
  <c r="AQ2892" i="1"/>
  <c r="AQ2893" i="1"/>
  <c r="AQ2894" i="1"/>
  <c r="AQ2895" i="1"/>
  <c r="AQ2896" i="1"/>
  <c r="AQ2897" i="1"/>
  <c r="AQ2898" i="1"/>
  <c r="AQ2899" i="1"/>
  <c r="AQ2900" i="1"/>
  <c r="AQ2901" i="1"/>
  <c r="AQ2902" i="1"/>
  <c r="AQ2903" i="1"/>
  <c r="AQ2904" i="1"/>
  <c r="AQ2905" i="1"/>
  <c r="AQ2906" i="1"/>
  <c r="AQ2907" i="1"/>
  <c r="AQ2908" i="1"/>
  <c r="AQ2909" i="1"/>
  <c r="AQ2910" i="1"/>
  <c r="AQ2911" i="1"/>
  <c r="AQ2912" i="1"/>
  <c r="AQ2913" i="1"/>
  <c r="AQ2914" i="1"/>
  <c r="AQ2915" i="1"/>
  <c r="AQ2916" i="1"/>
  <c r="AQ2917" i="1"/>
  <c r="AQ2918" i="1"/>
  <c r="AQ2919" i="1"/>
  <c r="AQ2920" i="1"/>
  <c r="AQ2921" i="1"/>
  <c r="AQ2922" i="1"/>
  <c r="AQ2923" i="1"/>
  <c r="AQ2924" i="1"/>
  <c r="AQ2925" i="1"/>
  <c r="AQ2926" i="1"/>
  <c r="AQ2927" i="1"/>
  <c r="AQ2928" i="1"/>
  <c r="AQ2929" i="1"/>
  <c r="AQ2930" i="1"/>
  <c r="AQ2931" i="1"/>
  <c r="AQ2932" i="1"/>
  <c r="AQ2933" i="1"/>
  <c r="AQ2934" i="1"/>
  <c r="AQ2935" i="1"/>
  <c r="AQ2936" i="1"/>
  <c r="AQ2937" i="1"/>
  <c r="AQ2938" i="1"/>
  <c r="AQ2939" i="1"/>
  <c r="AQ2940" i="1"/>
  <c r="AQ2941" i="1"/>
  <c r="AQ2942" i="1"/>
  <c r="AQ2943" i="1"/>
  <c r="AQ2944" i="1"/>
  <c r="AQ2945" i="1"/>
  <c r="AQ2946" i="1"/>
  <c r="AQ2947" i="1"/>
  <c r="AQ2948" i="1"/>
  <c r="AQ2949" i="1"/>
  <c r="AQ2950" i="1"/>
  <c r="AQ2951" i="1"/>
  <c r="AQ2952" i="1"/>
  <c r="AQ2953" i="1"/>
  <c r="AQ2954" i="1"/>
  <c r="AQ2955" i="1"/>
  <c r="AQ2956" i="1"/>
  <c r="AQ2957" i="1"/>
  <c r="AQ2958" i="1"/>
  <c r="AQ2959" i="1"/>
  <c r="AQ2960" i="1"/>
  <c r="AQ2961" i="1"/>
  <c r="AQ2962" i="1"/>
  <c r="AQ2963" i="1"/>
  <c r="AQ2964" i="1"/>
  <c r="AQ2965" i="1"/>
  <c r="AQ2966" i="1"/>
  <c r="AQ2967" i="1"/>
  <c r="AQ2968" i="1"/>
  <c r="AQ2969" i="1"/>
  <c r="AQ2970" i="1"/>
  <c r="AQ2971" i="1"/>
  <c r="AQ2972" i="1"/>
  <c r="AQ2973" i="1"/>
  <c r="AQ2974" i="1"/>
  <c r="AQ2975" i="1"/>
  <c r="AQ2976" i="1"/>
  <c r="AQ2977" i="1"/>
  <c r="AQ2978" i="1"/>
  <c r="AQ2979" i="1"/>
  <c r="AQ2980" i="1"/>
  <c r="AQ2981" i="1"/>
  <c r="AQ2982" i="1"/>
  <c r="AQ2983" i="1"/>
  <c r="AQ2984" i="1"/>
  <c r="AQ2985" i="1"/>
  <c r="AQ2986" i="1"/>
  <c r="AQ2987" i="1"/>
  <c r="AQ2988" i="1"/>
  <c r="AQ2989" i="1"/>
  <c r="AQ2990" i="1"/>
  <c r="AQ2991" i="1"/>
  <c r="AQ2992" i="1"/>
  <c r="AQ2993" i="1"/>
  <c r="AQ2994" i="1"/>
  <c r="AQ2995" i="1"/>
  <c r="AQ2996" i="1"/>
  <c r="AQ2997" i="1"/>
  <c r="AQ2998" i="1"/>
  <c r="AQ2999" i="1"/>
  <c r="AQ3000" i="1"/>
  <c r="AQ3001" i="1"/>
  <c r="AQ3002" i="1"/>
  <c r="AQ3003" i="1"/>
  <c r="AQ3004" i="1"/>
  <c r="AQ3005" i="1"/>
  <c r="AQ3006" i="1"/>
  <c r="AQ3007" i="1"/>
  <c r="AQ3008" i="1"/>
  <c r="AQ3009" i="1"/>
  <c r="AQ3010" i="1"/>
  <c r="AQ3011" i="1"/>
  <c r="AQ3012" i="1"/>
  <c r="AQ3013" i="1"/>
  <c r="AQ3014" i="1"/>
  <c r="AQ3015" i="1"/>
  <c r="AQ3016" i="1"/>
  <c r="AQ3017" i="1"/>
  <c r="AQ3018" i="1"/>
  <c r="AQ3019" i="1"/>
  <c r="AQ3020" i="1"/>
  <c r="AQ3021" i="1"/>
  <c r="AQ3022" i="1"/>
  <c r="AQ3023" i="1"/>
  <c r="AQ3024" i="1"/>
  <c r="AQ3025" i="1"/>
  <c r="AQ3026" i="1"/>
  <c r="AQ3027" i="1"/>
  <c r="AQ3028" i="1"/>
  <c r="AQ3029" i="1"/>
  <c r="AQ3030" i="1"/>
  <c r="AQ3031" i="1"/>
  <c r="AQ3032" i="1"/>
  <c r="AQ3033" i="1"/>
  <c r="AQ3034" i="1"/>
  <c r="AQ3035" i="1"/>
  <c r="AQ3036" i="1"/>
  <c r="AQ3037" i="1"/>
  <c r="AQ3038" i="1"/>
  <c r="AQ3039" i="1"/>
  <c r="AQ3040" i="1"/>
  <c r="AQ3041" i="1"/>
  <c r="AQ3042" i="1"/>
  <c r="AQ3043" i="1"/>
  <c r="AQ3044" i="1"/>
  <c r="AQ3045" i="1"/>
  <c r="AQ3046" i="1"/>
  <c r="AQ3047" i="1"/>
  <c r="AQ3048" i="1"/>
  <c r="AQ3049" i="1"/>
  <c r="AQ3050" i="1"/>
  <c r="AQ3051" i="1"/>
  <c r="AQ3052" i="1"/>
  <c r="AQ3053" i="1"/>
  <c r="AQ3054" i="1"/>
  <c r="AQ3055" i="1"/>
  <c r="AQ3056" i="1"/>
  <c r="AQ3057" i="1"/>
  <c r="AQ3058" i="1"/>
  <c r="AQ3059" i="1"/>
  <c r="AQ3060" i="1"/>
  <c r="AQ3061" i="1"/>
  <c r="AQ3062" i="1"/>
  <c r="AQ3063" i="1"/>
  <c r="AQ3064" i="1"/>
  <c r="AQ3065" i="1"/>
  <c r="AQ3066" i="1"/>
  <c r="AQ3067" i="1"/>
  <c r="AQ3068" i="1"/>
  <c r="AQ3069" i="1"/>
  <c r="AQ3070" i="1"/>
  <c r="AQ3071" i="1"/>
  <c r="AQ3072" i="1"/>
  <c r="AQ3073" i="1"/>
  <c r="AQ3074" i="1"/>
  <c r="AQ3075" i="1"/>
  <c r="AQ3076" i="1"/>
  <c r="AQ3077" i="1"/>
  <c r="AQ3078" i="1"/>
  <c r="AQ3079" i="1"/>
  <c r="AQ3080" i="1"/>
  <c r="AQ3081" i="1"/>
  <c r="AQ3082" i="1"/>
  <c r="AQ3083" i="1"/>
  <c r="AQ3084" i="1"/>
  <c r="AQ3085" i="1"/>
  <c r="AQ3086" i="1"/>
  <c r="AQ3087" i="1"/>
  <c r="AQ3088" i="1"/>
  <c r="AQ3089" i="1"/>
  <c r="AQ3090" i="1"/>
  <c r="AQ3091" i="1"/>
  <c r="AQ3092" i="1"/>
  <c r="AQ3093" i="1"/>
  <c r="AQ3094" i="1"/>
  <c r="AQ3095" i="1"/>
  <c r="AQ3096" i="1"/>
  <c r="AQ3097" i="1"/>
  <c r="AQ3098" i="1"/>
  <c r="AQ3099" i="1"/>
  <c r="AQ3100" i="1"/>
  <c r="AQ3101" i="1"/>
  <c r="AQ3102" i="1"/>
  <c r="AQ3103" i="1"/>
  <c r="AQ3104" i="1"/>
  <c r="AQ3105" i="1"/>
  <c r="AQ3106" i="1"/>
  <c r="AQ3107" i="1"/>
  <c r="AQ3108" i="1"/>
  <c r="AQ3109" i="1"/>
  <c r="AQ3110" i="1"/>
  <c r="AQ3111" i="1"/>
  <c r="AQ3112" i="1"/>
  <c r="AQ3113" i="1"/>
  <c r="AQ3114" i="1"/>
  <c r="AQ3115" i="1"/>
  <c r="AQ3116" i="1"/>
  <c r="AQ3117" i="1"/>
  <c r="AQ3118" i="1"/>
  <c r="AQ3119" i="1"/>
  <c r="AQ3120" i="1"/>
  <c r="AQ3121" i="1"/>
  <c r="AQ3122" i="1"/>
  <c r="AQ3123" i="1"/>
  <c r="AQ3124" i="1"/>
  <c r="AQ3125" i="1"/>
  <c r="AQ3126" i="1"/>
  <c r="AQ3127" i="1"/>
  <c r="AQ3128" i="1"/>
  <c r="AQ3129" i="1"/>
  <c r="AQ3130" i="1"/>
  <c r="AQ3131" i="1"/>
  <c r="AQ3132" i="1"/>
  <c r="AQ3133" i="1"/>
  <c r="AQ3134" i="1"/>
  <c r="AQ3135" i="1"/>
  <c r="AQ3136" i="1"/>
  <c r="AQ3137" i="1"/>
  <c r="AQ3138" i="1"/>
  <c r="AQ3139" i="1"/>
  <c r="AQ3140" i="1"/>
  <c r="AQ3141" i="1"/>
  <c r="AQ3142" i="1"/>
  <c r="AQ3143" i="1"/>
  <c r="AQ3144" i="1"/>
  <c r="AQ3145" i="1"/>
  <c r="AQ3146" i="1"/>
  <c r="AQ3147" i="1"/>
  <c r="AQ3148" i="1"/>
  <c r="AQ3149" i="1"/>
  <c r="AQ3150" i="1"/>
  <c r="AQ3151" i="1"/>
  <c r="AQ3152" i="1"/>
  <c r="AQ3153" i="1"/>
  <c r="AQ3154" i="1"/>
  <c r="AQ3155" i="1"/>
  <c r="AQ3156" i="1"/>
  <c r="AQ3157" i="1"/>
  <c r="AQ3158" i="1"/>
  <c r="AQ3159" i="1"/>
  <c r="AQ3160" i="1"/>
  <c r="AQ3161" i="1"/>
  <c r="AQ3162" i="1"/>
  <c r="AQ3163" i="1"/>
  <c r="AQ3164" i="1"/>
  <c r="AQ3165" i="1"/>
  <c r="AQ3166" i="1"/>
  <c r="AQ3167" i="1"/>
  <c r="AQ3168" i="1"/>
  <c r="AQ3169" i="1"/>
  <c r="AQ3170" i="1"/>
  <c r="AQ3171" i="1"/>
  <c r="AQ3172" i="1"/>
  <c r="AQ3173" i="1"/>
  <c r="AQ3174" i="1"/>
  <c r="AQ3175" i="1"/>
  <c r="AQ3176" i="1"/>
  <c r="AQ3177" i="1"/>
  <c r="AQ3178" i="1"/>
  <c r="AQ3179" i="1"/>
  <c r="AQ3180" i="1"/>
  <c r="AQ3181" i="1"/>
  <c r="AQ3182" i="1"/>
  <c r="AQ3183" i="1"/>
  <c r="AQ3184" i="1"/>
  <c r="AQ3185" i="1"/>
  <c r="AQ3186" i="1"/>
  <c r="AQ3187" i="1"/>
  <c r="AQ3188" i="1"/>
  <c r="AQ3189" i="1"/>
  <c r="AQ3190" i="1"/>
  <c r="AQ3191" i="1"/>
  <c r="AQ3192" i="1"/>
  <c r="AQ3193" i="1"/>
  <c r="AQ3194" i="1"/>
  <c r="AQ3195" i="1"/>
  <c r="AQ3196" i="1"/>
  <c r="AQ3197" i="1"/>
  <c r="AQ3198" i="1"/>
  <c r="AQ3199" i="1"/>
  <c r="AQ3200" i="1"/>
  <c r="AQ3201" i="1"/>
  <c r="AQ3202" i="1"/>
  <c r="AQ3203" i="1"/>
  <c r="AQ3204" i="1"/>
  <c r="AQ3205" i="1"/>
  <c r="AQ3206" i="1"/>
  <c r="AQ3207" i="1"/>
  <c r="AQ3208" i="1"/>
  <c r="AQ3209" i="1"/>
  <c r="AQ3210" i="1"/>
  <c r="AQ3211" i="1"/>
  <c r="AQ3212" i="1"/>
  <c r="AQ3213" i="1"/>
  <c r="AQ3214" i="1"/>
  <c r="AQ3215" i="1"/>
  <c r="AQ3216" i="1"/>
  <c r="AQ3217" i="1"/>
  <c r="AQ3218" i="1"/>
  <c r="AQ3219" i="1"/>
  <c r="AQ3220" i="1"/>
  <c r="AQ3221" i="1"/>
  <c r="AQ3222" i="1"/>
  <c r="AQ3223" i="1"/>
  <c r="AQ3224" i="1"/>
  <c r="AQ3225" i="1"/>
  <c r="AQ3226" i="1"/>
  <c r="AQ3227" i="1"/>
  <c r="AQ3228" i="1"/>
  <c r="AQ3229" i="1"/>
  <c r="AQ3230" i="1"/>
  <c r="AQ3231" i="1"/>
  <c r="AQ3232" i="1"/>
  <c r="AQ3233" i="1"/>
  <c r="AQ3234" i="1"/>
  <c r="AQ3235" i="1"/>
  <c r="AQ3236" i="1"/>
  <c r="AQ3237" i="1"/>
  <c r="AQ3238" i="1"/>
  <c r="AQ3239" i="1"/>
  <c r="AQ3240" i="1"/>
  <c r="AQ3241" i="1"/>
  <c r="AQ3242" i="1"/>
  <c r="AQ3243" i="1"/>
  <c r="AQ3244" i="1"/>
  <c r="AQ3245" i="1"/>
  <c r="AQ3246" i="1"/>
  <c r="AQ3247" i="1"/>
  <c r="AQ3248" i="1"/>
  <c r="AQ3249" i="1"/>
  <c r="AQ3250" i="1"/>
  <c r="AQ3251" i="1"/>
  <c r="AQ3252" i="1"/>
  <c r="AQ3253" i="1"/>
  <c r="AQ3254" i="1"/>
  <c r="AQ3255" i="1"/>
  <c r="AQ3256" i="1"/>
  <c r="AQ3257" i="1"/>
  <c r="AQ3258" i="1"/>
  <c r="AQ3259" i="1"/>
  <c r="AQ3260" i="1"/>
  <c r="AQ3261" i="1"/>
  <c r="AQ3262" i="1"/>
  <c r="AQ3263" i="1"/>
  <c r="AQ3264" i="1"/>
  <c r="AQ3265" i="1"/>
  <c r="AQ3266" i="1"/>
  <c r="AQ3267" i="1"/>
  <c r="AQ3268" i="1"/>
  <c r="AQ3269" i="1"/>
  <c r="AQ3270" i="1"/>
  <c r="AQ3271" i="1"/>
  <c r="AQ3272" i="1"/>
  <c r="AQ3273" i="1"/>
  <c r="AQ3274" i="1"/>
  <c r="AQ3275" i="1"/>
  <c r="AQ3276" i="1"/>
  <c r="AQ3277" i="1"/>
  <c r="AQ3278" i="1"/>
  <c r="AQ3279" i="1"/>
  <c r="AQ3280" i="1"/>
  <c r="AQ3281" i="1"/>
  <c r="AQ3282" i="1"/>
  <c r="AQ3283" i="1"/>
  <c r="AQ3284" i="1"/>
  <c r="AQ3285" i="1"/>
  <c r="AQ3286" i="1"/>
  <c r="AQ3287" i="1"/>
  <c r="AQ3288" i="1"/>
  <c r="AQ3289" i="1"/>
  <c r="AQ3290" i="1"/>
  <c r="AQ3291" i="1"/>
  <c r="AQ3292" i="1"/>
  <c r="AQ3293" i="1"/>
  <c r="AQ3294" i="1"/>
  <c r="AQ3295" i="1"/>
  <c r="AQ3296" i="1"/>
  <c r="AQ3297" i="1"/>
  <c r="AQ3298" i="1"/>
  <c r="AQ3299" i="1"/>
  <c r="AQ3300" i="1"/>
  <c r="AQ3301" i="1"/>
  <c r="AQ3302" i="1"/>
  <c r="AQ3303" i="1"/>
  <c r="AQ3304" i="1"/>
  <c r="AQ3305" i="1"/>
  <c r="AQ3306" i="1"/>
  <c r="AQ3307" i="1"/>
  <c r="AQ3308" i="1"/>
  <c r="AQ3309" i="1"/>
  <c r="AQ3310" i="1"/>
  <c r="AQ3311" i="1"/>
  <c r="AQ3312" i="1"/>
  <c r="AQ3313" i="1"/>
  <c r="AQ3314" i="1"/>
  <c r="AQ3315" i="1"/>
  <c r="AQ3316" i="1"/>
  <c r="AQ3317" i="1"/>
  <c r="AQ3318" i="1"/>
  <c r="AQ3319" i="1"/>
  <c r="AQ3320" i="1"/>
  <c r="AQ3321" i="1"/>
  <c r="AQ3322" i="1"/>
  <c r="AQ3323" i="1"/>
  <c r="AQ3324" i="1"/>
  <c r="AQ3325" i="1"/>
  <c r="AQ3326" i="1"/>
  <c r="AQ3327" i="1"/>
  <c r="AQ3328" i="1"/>
  <c r="AQ3329" i="1"/>
  <c r="AQ3330" i="1"/>
  <c r="AQ3331" i="1"/>
  <c r="AQ3332" i="1"/>
  <c r="AQ3333" i="1"/>
  <c r="AQ3334" i="1"/>
  <c r="AQ3335" i="1"/>
  <c r="AQ3336" i="1"/>
  <c r="AQ3337" i="1"/>
  <c r="AQ3338" i="1"/>
  <c r="AQ3339" i="1"/>
  <c r="AQ3340" i="1"/>
  <c r="AQ3341" i="1"/>
  <c r="AQ3342" i="1"/>
  <c r="AQ3343" i="1"/>
  <c r="AQ3344" i="1"/>
  <c r="AQ3345" i="1"/>
  <c r="AQ3346" i="1"/>
  <c r="AQ3347" i="1"/>
  <c r="AQ3348" i="1"/>
  <c r="AQ3349" i="1"/>
  <c r="AQ3350" i="1"/>
  <c r="AQ3351" i="1"/>
  <c r="AQ3352" i="1"/>
  <c r="AQ3353" i="1"/>
  <c r="AQ3354" i="1"/>
  <c r="AQ3355" i="1"/>
  <c r="AQ3356" i="1"/>
  <c r="AQ3357" i="1"/>
  <c r="AQ3358" i="1"/>
  <c r="AQ3359" i="1"/>
  <c r="AQ3360" i="1"/>
  <c r="AQ3361" i="1"/>
  <c r="AQ3362" i="1"/>
  <c r="AQ3363" i="1"/>
  <c r="AQ3364" i="1"/>
  <c r="AQ3365" i="1"/>
  <c r="AQ3366" i="1"/>
  <c r="AQ3367" i="1"/>
  <c r="AQ3368" i="1"/>
  <c r="AQ3369" i="1"/>
  <c r="AQ3370" i="1"/>
  <c r="AQ3371" i="1"/>
  <c r="AQ3372" i="1"/>
  <c r="AQ3373" i="1"/>
  <c r="AQ3374" i="1"/>
  <c r="AQ3375" i="1"/>
  <c r="AQ3376" i="1"/>
  <c r="AQ3377" i="1"/>
  <c r="AQ3378" i="1"/>
  <c r="AQ3379" i="1"/>
  <c r="AQ3380" i="1"/>
  <c r="AQ3381" i="1"/>
  <c r="AQ3382" i="1"/>
  <c r="AQ3383" i="1"/>
  <c r="AQ3384" i="1"/>
  <c r="AQ3385" i="1"/>
  <c r="AQ3386" i="1"/>
  <c r="AQ3387" i="1"/>
  <c r="AQ3388" i="1"/>
  <c r="AQ3389" i="1"/>
  <c r="AQ3390" i="1"/>
  <c r="AQ3391" i="1"/>
  <c r="AQ3392" i="1"/>
  <c r="AQ3393" i="1"/>
  <c r="AQ3394" i="1"/>
  <c r="AQ3395" i="1"/>
  <c r="AQ3396" i="1"/>
  <c r="AQ3397" i="1"/>
  <c r="AQ3398" i="1"/>
  <c r="AQ3399" i="1"/>
  <c r="AQ3400" i="1"/>
  <c r="AQ3401" i="1"/>
  <c r="AQ3402" i="1"/>
  <c r="AQ3403" i="1"/>
  <c r="AQ3404" i="1"/>
  <c r="AQ3405" i="1"/>
  <c r="AQ3406" i="1"/>
  <c r="AQ3407" i="1"/>
  <c r="AQ3408" i="1"/>
  <c r="AQ3409" i="1"/>
  <c r="AQ3410" i="1"/>
  <c r="AQ3411" i="1"/>
  <c r="AQ3412" i="1"/>
  <c r="AQ3413" i="1"/>
  <c r="AQ3414" i="1"/>
  <c r="AQ3415" i="1"/>
  <c r="AQ3416" i="1"/>
  <c r="AQ3417" i="1"/>
  <c r="AQ3418" i="1"/>
  <c r="AQ3419" i="1"/>
  <c r="AQ3420" i="1"/>
  <c r="AQ3421" i="1"/>
  <c r="AQ3422" i="1"/>
  <c r="AQ3423" i="1"/>
  <c r="AQ3424" i="1"/>
  <c r="AQ3425" i="1"/>
  <c r="AQ3426" i="1"/>
  <c r="AQ3427" i="1"/>
  <c r="AQ3428" i="1"/>
  <c r="AQ3429" i="1"/>
  <c r="AQ3430" i="1"/>
  <c r="AQ3431" i="1"/>
  <c r="AQ3432" i="1"/>
  <c r="AQ3433" i="1"/>
  <c r="AQ3434" i="1"/>
  <c r="AQ3435" i="1"/>
  <c r="AQ3436" i="1"/>
  <c r="AQ3437" i="1"/>
  <c r="AQ3438" i="1"/>
  <c r="AQ3439" i="1"/>
  <c r="AQ3440" i="1"/>
  <c r="AQ3441" i="1"/>
  <c r="AQ3442" i="1"/>
  <c r="AQ3443" i="1"/>
  <c r="AQ3444" i="1"/>
  <c r="AQ3445" i="1"/>
  <c r="AQ3446" i="1"/>
  <c r="AQ3447" i="1"/>
  <c r="AQ3448" i="1"/>
  <c r="AQ3449" i="1"/>
  <c r="AQ3450" i="1"/>
  <c r="AQ3451" i="1"/>
  <c r="AQ3452" i="1"/>
  <c r="AQ3453" i="1"/>
  <c r="AQ3454" i="1"/>
  <c r="AQ3455" i="1"/>
  <c r="AQ3456" i="1"/>
  <c r="AQ3457" i="1"/>
  <c r="AQ3458" i="1"/>
  <c r="AQ3459" i="1"/>
  <c r="AQ3460" i="1"/>
  <c r="AQ3461" i="1"/>
  <c r="AQ3462" i="1"/>
  <c r="AQ3463" i="1"/>
  <c r="AQ3464" i="1"/>
  <c r="AQ3465" i="1"/>
  <c r="AQ3466" i="1"/>
  <c r="AQ3467" i="1"/>
  <c r="AQ3468" i="1"/>
  <c r="AQ3469" i="1"/>
  <c r="AQ3470" i="1"/>
  <c r="AQ3471" i="1"/>
  <c r="AQ3472" i="1"/>
  <c r="AQ3473" i="1"/>
  <c r="AQ3474" i="1"/>
  <c r="AQ3475" i="1"/>
  <c r="AQ3476" i="1"/>
  <c r="AQ3477" i="1"/>
  <c r="AQ3478" i="1"/>
  <c r="AQ3479" i="1"/>
  <c r="AQ3480" i="1"/>
  <c r="AQ3481" i="1"/>
  <c r="AQ3482" i="1"/>
  <c r="AQ3483" i="1"/>
  <c r="AQ3484" i="1"/>
  <c r="AQ3485" i="1"/>
  <c r="AQ3486" i="1"/>
  <c r="AQ3487" i="1"/>
  <c r="AQ3488" i="1"/>
  <c r="AQ3489" i="1"/>
  <c r="AQ3490" i="1"/>
  <c r="AQ3491" i="1"/>
  <c r="AQ3492" i="1"/>
  <c r="AQ3493" i="1"/>
  <c r="AQ3494" i="1"/>
  <c r="AQ3495" i="1"/>
  <c r="AQ3496" i="1"/>
  <c r="AQ3497" i="1"/>
  <c r="AQ3498" i="1"/>
  <c r="AQ3499" i="1"/>
  <c r="AQ3500" i="1"/>
  <c r="AQ3501" i="1"/>
  <c r="AQ3502" i="1"/>
  <c r="AQ3503" i="1"/>
  <c r="AQ3504" i="1"/>
  <c r="AQ3505" i="1"/>
  <c r="AQ3506" i="1"/>
  <c r="AQ3507" i="1"/>
  <c r="AQ3508" i="1"/>
  <c r="AQ3509" i="1"/>
  <c r="AQ3510" i="1"/>
  <c r="AQ3511" i="1"/>
  <c r="AQ3512" i="1"/>
  <c r="AQ3513" i="1"/>
  <c r="AQ3514" i="1"/>
  <c r="AQ3515" i="1"/>
  <c r="AQ3516" i="1"/>
  <c r="AQ3517" i="1"/>
  <c r="AQ3518" i="1"/>
  <c r="AQ3519" i="1"/>
  <c r="AQ3520" i="1"/>
  <c r="AQ3521" i="1"/>
  <c r="AQ3522" i="1"/>
  <c r="AQ3523" i="1"/>
  <c r="AQ3524" i="1"/>
  <c r="AQ3525" i="1"/>
  <c r="AQ3526" i="1"/>
  <c r="AQ3527" i="1"/>
  <c r="AQ3528" i="1"/>
  <c r="AQ3529" i="1"/>
  <c r="AQ3530" i="1"/>
  <c r="AQ3531" i="1"/>
  <c r="AQ3532" i="1"/>
  <c r="AQ3533" i="1"/>
  <c r="AQ3534" i="1"/>
  <c r="AQ3535" i="1"/>
  <c r="AQ3536" i="1"/>
  <c r="AQ3537" i="1"/>
  <c r="AQ3538" i="1"/>
  <c r="AQ3539" i="1"/>
  <c r="AQ3540" i="1"/>
  <c r="AQ3541" i="1"/>
  <c r="AQ3542" i="1"/>
  <c r="AQ3543" i="1"/>
  <c r="AQ3544" i="1"/>
  <c r="AQ3545" i="1"/>
  <c r="AQ3546" i="1"/>
  <c r="AQ3547" i="1"/>
  <c r="AQ3548" i="1"/>
  <c r="AQ3549" i="1"/>
  <c r="AQ3550" i="1"/>
  <c r="AQ3551" i="1"/>
  <c r="AQ3552" i="1"/>
  <c r="AQ3553" i="1"/>
  <c r="AQ3554" i="1"/>
  <c r="AQ3555" i="1"/>
  <c r="AQ3556" i="1"/>
  <c r="AQ3557" i="1"/>
  <c r="AQ3558" i="1"/>
  <c r="AQ3559" i="1"/>
  <c r="AQ3560" i="1"/>
  <c r="AQ3561" i="1"/>
  <c r="AQ3562" i="1"/>
  <c r="AQ3563" i="1"/>
  <c r="AQ3564" i="1"/>
  <c r="AQ3565" i="1"/>
  <c r="AQ3566" i="1"/>
  <c r="AQ3567" i="1"/>
  <c r="AQ3568" i="1"/>
  <c r="AQ3569" i="1"/>
  <c r="AQ3570" i="1"/>
  <c r="AQ3571" i="1"/>
  <c r="AQ3572" i="1"/>
  <c r="AQ3573" i="1"/>
  <c r="AQ3574" i="1"/>
  <c r="AQ3575" i="1"/>
  <c r="AQ3576" i="1"/>
  <c r="AQ3577" i="1"/>
  <c r="AQ3578" i="1"/>
  <c r="AQ3579" i="1"/>
  <c r="AQ3580" i="1"/>
  <c r="AQ3581" i="1"/>
  <c r="AQ3582" i="1"/>
  <c r="AQ3583" i="1"/>
  <c r="AQ3584" i="1"/>
  <c r="AQ3585" i="1"/>
  <c r="AQ3586" i="1"/>
  <c r="AQ3587" i="1"/>
  <c r="AQ3588" i="1"/>
  <c r="AQ3589" i="1"/>
  <c r="AQ3590" i="1"/>
  <c r="AQ3591" i="1"/>
  <c r="AQ3592" i="1"/>
  <c r="AQ3593" i="1"/>
  <c r="AQ3594" i="1"/>
  <c r="AQ3595" i="1"/>
  <c r="AQ3596" i="1"/>
  <c r="AQ3597" i="1"/>
  <c r="AQ3598" i="1"/>
  <c r="AQ3599" i="1"/>
  <c r="AQ3600" i="1"/>
  <c r="AQ3601" i="1"/>
  <c r="AQ3602" i="1"/>
  <c r="AQ3603" i="1"/>
  <c r="AQ3604" i="1"/>
  <c r="AQ3605" i="1"/>
  <c r="AQ3606" i="1"/>
  <c r="AQ3607" i="1"/>
  <c r="AQ3608" i="1"/>
  <c r="AQ3609" i="1"/>
  <c r="AQ3610" i="1"/>
  <c r="AQ3611" i="1"/>
  <c r="AQ3612" i="1"/>
  <c r="AQ3613" i="1"/>
  <c r="AQ3614" i="1"/>
  <c r="AQ3615" i="1"/>
  <c r="AQ3616" i="1"/>
  <c r="AQ3617" i="1"/>
  <c r="AQ3618" i="1"/>
  <c r="AQ3619" i="1"/>
  <c r="AQ3620" i="1"/>
  <c r="AQ3621" i="1"/>
  <c r="AQ3622" i="1"/>
  <c r="AQ3623" i="1"/>
  <c r="AQ3624" i="1"/>
  <c r="AQ3625" i="1"/>
  <c r="AQ3626" i="1"/>
  <c r="AQ3627" i="1"/>
  <c r="AQ3628" i="1"/>
  <c r="AQ3629" i="1"/>
  <c r="AQ3630" i="1"/>
  <c r="AQ3631" i="1"/>
  <c r="AQ3632" i="1"/>
  <c r="AQ3633" i="1"/>
  <c r="AQ3634" i="1"/>
  <c r="AQ3635" i="1"/>
  <c r="AQ3636" i="1"/>
  <c r="AQ3637" i="1"/>
  <c r="AQ3638" i="1"/>
  <c r="AQ3639" i="1"/>
  <c r="AQ3640" i="1"/>
  <c r="AQ3641" i="1"/>
  <c r="AQ3642" i="1"/>
  <c r="AQ3643" i="1"/>
  <c r="AQ3644" i="1"/>
  <c r="AQ3645" i="1"/>
  <c r="AQ3646" i="1"/>
  <c r="AQ3647" i="1"/>
  <c r="AQ3648" i="1"/>
  <c r="AQ3649" i="1"/>
  <c r="AQ3650" i="1"/>
  <c r="AQ3651" i="1"/>
  <c r="AQ3652" i="1"/>
  <c r="AQ3653" i="1"/>
  <c r="AQ3654" i="1"/>
  <c r="AQ3655" i="1"/>
  <c r="AQ3656" i="1"/>
  <c r="AQ3657" i="1"/>
  <c r="AQ3658" i="1"/>
  <c r="AQ3659" i="1"/>
  <c r="AQ3660" i="1"/>
  <c r="AQ3661" i="1"/>
  <c r="AQ3662" i="1"/>
  <c r="AQ3663" i="1"/>
  <c r="AQ3664" i="1"/>
  <c r="AQ3665" i="1"/>
  <c r="AQ3666" i="1"/>
  <c r="AQ3667" i="1"/>
  <c r="AQ3668" i="1"/>
  <c r="AQ3669" i="1"/>
  <c r="AQ3670" i="1"/>
  <c r="AQ3671" i="1"/>
  <c r="AQ3672" i="1"/>
  <c r="AQ3673" i="1"/>
  <c r="AQ3674" i="1"/>
  <c r="AQ3675" i="1"/>
  <c r="AQ3676" i="1"/>
  <c r="AQ3677" i="1"/>
  <c r="AQ3678" i="1"/>
  <c r="AQ3679" i="1"/>
  <c r="AQ3680" i="1"/>
  <c r="AQ3681" i="1"/>
  <c r="AQ3682" i="1"/>
  <c r="AQ3683" i="1"/>
  <c r="AQ3684" i="1"/>
  <c r="AQ3685" i="1"/>
  <c r="AQ3686" i="1"/>
  <c r="AQ3687" i="1"/>
  <c r="AQ3688" i="1"/>
  <c r="AQ3689" i="1"/>
  <c r="AQ3690" i="1"/>
  <c r="AQ3691" i="1"/>
  <c r="AQ3692" i="1"/>
  <c r="AQ3693" i="1"/>
  <c r="AQ3694" i="1"/>
  <c r="AQ3695" i="1"/>
  <c r="AQ3696" i="1"/>
  <c r="AQ3697" i="1"/>
  <c r="AQ3698" i="1"/>
  <c r="AQ3699" i="1"/>
  <c r="AQ3700" i="1"/>
  <c r="AQ3701" i="1"/>
  <c r="AQ3702" i="1"/>
  <c r="AQ3703" i="1"/>
  <c r="AQ3704" i="1"/>
  <c r="AQ3705" i="1"/>
  <c r="AQ3706" i="1"/>
  <c r="AQ3707" i="1"/>
  <c r="AQ3708" i="1"/>
  <c r="AQ3709" i="1"/>
  <c r="AQ3710" i="1"/>
  <c r="AQ3711" i="1"/>
  <c r="AQ3712" i="1"/>
  <c r="AQ3713" i="1"/>
  <c r="AQ3714" i="1"/>
  <c r="AQ3715" i="1"/>
  <c r="AQ3716" i="1"/>
  <c r="AQ3717" i="1"/>
  <c r="AQ3718" i="1"/>
  <c r="AQ3719" i="1"/>
  <c r="AQ3720" i="1"/>
  <c r="AQ3721" i="1"/>
  <c r="AQ3722" i="1"/>
  <c r="AQ3723" i="1"/>
  <c r="AQ3724" i="1"/>
  <c r="AQ3725" i="1"/>
  <c r="AQ3726" i="1"/>
  <c r="AQ3727" i="1"/>
  <c r="AQ3728" i="1"/>
  <c r="AQ3729" i="1"/>
  <c r="AQ3730" i="1"/>
  <c r="AQ3731" i="1"/>
  <c r="AQ3732" i="1"/>
  <c r="AQ3733" i="1"/>
  <c r="AQ3734" i="1"/>
  <c r="AQ3735" i="1"/>
  <c r="AQ3736" i="1"/>
  <c r="AQ3737" i="1"/>
  <c r="AQ3738" i="1"/>
  <c r="AQ3739" i="1"/>
  <c r="AQ3740" i="1"/>
  <c r="AQ3741" i="1"/>
  <c r="AQ3742" i="1"/>
  <c r="AQ3743" i="1"/>
  <c r="AQ3744" i="1"/>
  <c r="AQ3745" i="1"/>
  <c r="AQ3746" i="1"/>
  <c r="AQ3747" i="1"/>
  <c r="AQ3748" i="1"/>
  <c r="AQ3749" i="1"/>
  <c r="AQ3750" i="1"/>
  <c r="AQ3751" i="1"/>
  <c r="AQ3752" i="1"/>
  <c r="AQ3753" i="1"/>
  <c r="AQ3754" i="1"/>
  <c r="AQ3755" i="1"/>
  <c r="AQ3756" i="1"/>
  <c r="AQ3757" i="1"/>
  <c r="AQ3758" i="1"/>
  <c r="AQ3759" i="1"/>
  <c r="AQ3760" i="1"/>
  <c r="AQ3761" i="1"/>
  <c r="AQ3762" i="1"/>
  <c r="AQ3763" i="1"/>
  <c r="AQ3764" i="1"/>
  <c r="AQ3765" i="1"/>
  <c r="AQ3766" i="1"/>
  <c r="AQ3767" i="1"/>
  <c r="AQ3768" i="1"/>
  <c r="AQ3769" i="1"/>
  <c r="AQ3770" i="1"/>
  <c r="AQ3771" i="1"/>
  <c r="AQ3772" i="1"/>
  <c r="AQ3773" i="1"/>
  <c r="AQ3774" i="1"/>
  <c r="AQ3775" i="1"/>
  <c r="AQ3776" i="1"/>
  <c r="AQ3777" i="1"/>
  <c r="AQ3778" i="1"/>
  <c r="AQ3779" i="1"/>
  <c r="AQ3780" i="1"/>
  <c r="AQ3781" i="1"/>
  <c r="AQ3782" i="1"/>
  <c r="AQ3783" i="1"/>
  <c r="AQ3784" i="1"/>
  <c r="AQ3785" i="1"/>
  <c r="AQ3786" i="1"/>
  <c r="AQ3787" i="1"/>
  <c r="AQ3788" i="1"/>
  <c r="AQ3789" i="1"/>
  <c r="AQ3790" i="1"/>
  <c r="AQ3791" i="1"/>
  <c r="AQ3792" i="1"/>
  <c r="AQ3793" i="1"/>
  <c r="AQ3794" i="1"/>
  <c r="AQ3795" i="1"/>
  <c r="AQ3796" i="1"/>
  <c r="AQ3797" i="1"/>
  <c r="AQ3798" i="1"/>
  <c r="AQ3799" i="1"/>
  <c r="AQ3800" i="1"/>
  <c r="AQ3801" i="1"/>
  <c r="AQ3802" i="1"/>
  <c r="AQ3803" i="1"/>
  <c r="AQ3804" i="1"/>
  <c r="AQ3805" i="1"/>
  <c r="AQ3806" i="1"/>
  <c r="AQ3807" i="1"/>
  <c r="AQ3808" i="1"/>
  <c r="AQ3809" i="1"/>
  <c r="AQ3810" i="1"/>
  <c r="AQ3811" i="1"/>
  <c r="AQ3812" i="1"/>
  <c r="AQ3813" i="1"/>
  <c r="AQ3814" i="1"/>
  <c r="AQ3815" i="1"/>
  <c r="AQ3816" i="1"/>
  <c r="AQ3817" i="1"/>
  <c r="AQ3818" i="1"/>
  <c r="AQ3819" i="1"/>
  <c r="AQ3820" i="1"/>
  <c r="AQ3821" i="1"/>
  <c r="AQ3822" i="1"/>
  <c r="AQ3823" i="1"/>
  <c r="AQ3824" i="1"/>
  <c r="AQ3825" i="1"/>
  <c r="AQ3826" i="1"/>
  <c r="AQ3827" i="1"/>
  <c r="AQ3828" i="1"/>
  <c r="AQ3829" i="1"/>
  <c r="AQ3830" i="1"/>
  <c r="AQ3831" i="1"/>
  <c r="AQ3832" i="1"/>
  <c r="AQ3833" i="1"/>
  <c r="AQ3834" i="1"/>
  <c r="AQ3835" i="1"/>
  <c r="AQ3836" i="1"/>
  <c r="AQ3837" i="1"/>
  <c r="AQ3838" i="1"/>
  <c r="AQ3839" i="1"/>
  <c r="AQ3840" i="1"/>
  <c r="AQ3841" i="1"/>
  <c r="AQ3842" i="1"/>
  <c r="AQ3843" i="1"/>
  <c r="AQ3844" i="1"/>
  <c r="AQ3845" i="1"/>
  <c r="AQ3846" i="1"/>
  <c r="AQ3847" i="1"/>
  <c r="AQ3848" i="1"/>
  <c r="AQ3849" i="1"/>
  <c r="AQ3850" i="1"/>
  <c r="AQ3851" i="1"/>
  <c r="AQ3852" i="1"/>
  <c r="AQ3853" i="1"/>
  <c r="AQ3854" i="1"/>
  <c r="AQ3855" i="1"/>
  <c r="AQ3856" i="1"/>
  <c r="AQ3857" i="1"/>
  <c r="AQ3858" i="1"/>
  <c r="AQ3859" i="1"/>
  <c r="AQ3860" i="1"/>
  <c r="AQ3861" i="1"/>
  <c r="AQ3862" i="1"/>
  <c r="AQ3863" i="1"/>
  <c r="AQ3864" i="1"/>
  <c r="AQ3865" i="1"/>
  <c r="AQ3866" i="1"/>
  <c r="AQ3867" i="1"/>
  <c r="AQ3868" i="1"/>
  <c r="AQ3869" i="1"/>
  <c r="AQ3870" i="1"/>
  <c r="AQ3871" i="1"/>
  <c r="AQ3872" i="1"/>
  <c r="AQ3873" i="1"/>
  <c r="AQ3874" i="1"/>
  <c r="AQ3875" i="1"/>
  <c r="AQ3876" i="1"/>
  <c r="AQ3877" i="1"/>
  <c r="AQ3878" i="1"/>
  <c r="AQ3879" i="1"/>
  <c r="AQ3880" i="1"/>
  <c r="AQ3881" i="1"/>
  <c r="AQ3882" i="1"/>
  <c r="AQ3883" i="1"/>
  <c r="AQ3884" i="1"/>
  <c r="AQ3885" i="1"/>
  <c r="AQ3886" i="1"/>
  <c r="AQ3887" i="1"/>
  <c r="AQ3888" i="1"/>
  <c r="AQ3889" i="1"/>
  <c r="AQ3890" i="1"/>
  <c r="AQ3891" i="1"/>
  <c r="AQ3892" i="1"/>
  <c r="AQ3893" i="1"/>
  <c r="AQ3894" i="1"/>
  <c r="AQ3895" i="1"/>
  <c r="AQ3896" i="1"/>
  <c r="AQ3897" i="1"/>
  <c r="AQ3898" i="1"/>
  <c r="AQ3899" i="1"/>
  <c r="AQ3900" i="1"/>
  <c r="AQ3901" i="1"/>
  <c r="AQ3902" i="1"/>
  <c r="AQ3903" i="1"/>
  <c r="AQ3904" i="1"/>
  <c r="AQ3905" i="1"/>
  <c r="AQ3906" i="1"/>
  <c r="AQ3907" i="1"/>
  <c r="AQ3908" i="1"/>
  <c r="AQ3909" i="1"/>
  <c r="AQ3910" i="1"/>
  <c r="AQ3911" i="1"/>
  <c r="AQ3912" i="1"/>
  <c r="AQ3913" i="1"/>
  <c r="AQ3914" i="1"/>
  <c r="AQ3915" i="1"/>
  <c r="AQ3916" i="1"/>
  <c r="AQ3917" i="1"/>
  <c r="AQ3918" i="1"/>
  <c r="AQ3919" i="1"/>
  <c r="AQ3920" i="1"/>
  <c r="AQ3921" i="1"/>
  <c r="AQ3922" i="1"/>
  <c r="AQ3923" i="1"/>
  <c r="AQ3924" i="1"/>
  <c r="AQ3925" i="1"/>
  <c r="AQ3926" i="1"/>
  <c r="AQ3927" i="1"/>
  <c r="AQ3928" i="1"/>
  <c r="AQ3929" i="1"/>
  <c r="AQ3930" i="1"/>
  <c r="AQ3931" i="1"/>
  <c r="AQ3932" i="1"/>
  <c r="AQ3933" i="1"/>
  <c r="AQ3934" i="1"/>
  <c r="AQ3935" i="1"/>
  <c r="AQ3936" i="1"/>
  <c r="AQ3937" i="1"/>
  <c r="AQ3938" i="1"/>
  <c r="AQ3939" i="1"/>
  <c r="AQ3940" i="1"/>
  <c r="AQ3941" i="1"/>
  <c r="AQ3942" i="1"/>
  <c r="AQ3943" i="1"/>
  <c r="AQ3944" i="1"/>
  <c r="AQ3945" i="1"/>
  <c r="AQ3946" i="1"/>
  <c r="AQ3947" i="1"/>
  <c r="AQ3948" i="1"/>
  <c r="AQ3949" i="1"/>
  <c r="AQ3950" i="1"/>
  <c r="AQ3951" i="1"/>
  <c r="AQ3952" i="1"/>
  <c r="AQ3953" i="1"/>
  <c r="AQ3954" i="1"/>
  <c r="AQ3955" i="1"/>
  <c r="AQ3956" i="1"/>
  <c r="AQ3957" i="1"/>
  <c r="AQ3958" i="1"/>
  <c r="AQ3959" i="1"/>
  <c r="AQ3960" i="1"/>
  <c r="AQ3961" i="1"/>
  <c r="AQ3962" i="1"/>
  <c r="AQ3963" i="1"/>
  <c r="AQ3964" i="1"/>
  <c r="AQ3965" i="1"/>
  <c r="AQ3966" i="1"/>
  <c r="AQ3967" i="1"/>
  <c r="AQ3968" i="1"/>
  <c r="AQ3969" i="1"/>
  <c r="AQ3970" i="1"/>
  <c r="AQ3971" i="1"/>
  <c r="AQ3972" i="1"/>
  <c r="AQ3973" i="1"/>
  <c r="AQ3974" i="1"/>
  <c r="AQ3975" i="1"/>
  <c r="AQ3976" i="1"/>
  <c r="AQ3977" i="1"/>
  <c r="AQ3978" i="1"/>
  <c r="AQ3979" i="1"/>
  <c r="AQ3980" i="1"/>
  <c r="AQ3981" i="1"/>
  <c r="AQ3982" i="1"/>
  <c r="AQ3983" i="1"/>
  <c r="AQ3984" i="1"/>
  <c r="AQ3985" i="1"/>
  <c r="AQ3986" i="1"/>
  <c r="AQ3987" i="1"/>
  <c r="AQ3988" i="1"/>
  <c r="AQ3989" i="1"/>
  <c r="AQ3990" i="1"/>
  <c r="AQ3991" i="1"/>
  <c r="AQ3992" i="1"/>
  <c r="AQ3993" i="1"/>
  <c r="AQ3994" i="1"/>
  <c r="AQ3995" i="1"/>
  <c r="AQ3996" i="1"/>
  <c r="AQ3997" i="1"/>
  <c r="AQ3998" i="1"/>
  <c r="AQ3999" i="1"/>
  <c r="AQ4000" i="1"/>
  <c r="AQ4001" i="1"/>
  <c r="AQ4002" i="1"/>
  <c r="AQ4003" i="1"/>
  <c r="AQ4004" i="1"/>
  <c r="AQ4005" i="1"/>
  <c r="AQ4006" i="1"/>
  <c r="AQ4007" i="1"/>
  <c r="AQ4008" i="1"/>
  <c r="AQ4009" i="1"/>
  <c r="AQ4010" i="1"/>
  <c r="AQ4011" i="1"/>
  <c r="AQ4012" i="1"/>
  <c r="AQ4013" i="1"/>
  <c r="AQ4014" i="1"/>
  <c r="AQ4015" i="1"/>
  <c r="AQ4016" i="1"/>
  <c r="AQ4017" i="1"/>
  <c r="AQ4018" i="1"/>
  <c r="AQ4019" i="1"/>
  <c r="AQ4020" i="1"/>
  <c r="AQ4021" i="1"/>
  <c r="AQ4022" i="1"/>
  <c r="AQ4023" i="1"/>
  <c r="AQ4024" i="1"/>
  <c r="AQ4025" i="1"/>
  <c r="AQ4026" i="1"/>
  <c r="AQ4027" i="1"/>
  <c r="AQ4028" i="1"/>
  <c r="AQ4029" i="1"/>
  <c r="AQ4030" i="1"/>
  <c r="AQ4031" i="1"/>
  <c r="AQ4032" i="1"/>
  <c r="AQ4033" i="1"/>
  <c r="AQ4034" i="1"/>
  <c r="AQ4035" i="1"/>
  <c r="AQ4036" i="1"/>
  <c r="AQ4037" i="1"/>
  <c r="AQ4038" i="1"/>
  <c r="AQ4039" i="1"/>
  <c r="AQ4040" i="1"/>
  <c r="AQ4041" i="1"/>
  <c r="AQ4042" i="1"/>
  <c r="AQ4043" i="1"/>
  <c r="AQ4044" i="1"/>
  <c r="AQ4045" i="1"/>
  <c r="AQ4046" i="1"/>
  <c r="AQ4047" i="1"/>
  <c r="AQ4048" i="1"/>
  <c r="AQ4049" i="1"/>
  <c r="AQ4050" i="1"/>
  <c r="AQ4051" i="1"/>
  <c r="AQ4052" i="1"/>
  <c r="AQ4053" i="1"/>
  <c r="AQ4054" i="1"/>
  <c r="AQ4055" i="1"/>
  <c r="AQ4056" i="1"/>
  <c r="AQ4057" i="1"/>
  <c r="AQ4058" i="1"/>
  <c r="AQ4059" i="1"/>
  <c r="AQ4060" i="1"/>
  <c r="AQ4061" i="1"/>
  <c r="AQ4062" i="1"/>
  <c r="AQ4063" i="1"/>
  <c r="AQ4064" i="1"/>
  <c r="AQ4065" i="1"/>
  <c r="AQ4066" i="1"/>
  <c r="AQ4067" i="1"/>
  <c r="AQ4068" i="1"/>
  <c r="AQ4069" i="1"/>
  <c r="AQ4070" i="1"/>
  <c r="AQ4071" i="1"/>
  <c r="AQ4072" i="1"/>
  <c r="AQ4073" i="1"/>
  <c r="AQ4074" i="1"/>
  <c r="AQ4075" i="1"/>
  <c r="AQ4076" i="1"/>
  <c r="AQ4077" i="1"/>
  <c r="AQ4078" i="1"/>
  <c r="AQ4079" i="1"/>
  <c r="AQ4080" i="1"/>
  <c r="AQ4081" i="1"/>
  <c r="AQ4082" i="1"/>
  <c r="AQ4083" i="1"/>
  <c r="AQ4084" i="1"/>
  <c r="AQ4085" i="1"/>
  <c r="AQ4086" i="1"/>
  <c r="AQ4087" i="1"/>
  <c r="AQ4088" i="1"/>
  <c r="AQ4089" i="1"/>
  <c r="AQ4090" i="1"/>
  <c r="AQ4091" i="1"/>
  <c r="AQ4092" i="1"/>
  <c r="AQ4093" i="1"/>
  <c r="AQ4094" i="1"/>
  <c r="AQ4095" i="1"/>
  <c r="AQ4096" i="1"/>
  <c r="AQ4097" i="1"/>
  <c r="AQ4098" i="1"/>
  <c r="AQ4099" i="1"/>
  <c r="AQ4100" i="1"/>
  <c r="AQ4101" i="1"/>
  <c r="AQ4102" i="1"/>
  <c r="AQ4103" i="1"/>
  <c r="AQ4104" i="1"/>
  <c r="AQ4105" i="1"/>
  <c r="AQ4106" i="1"/>
  <c r="AQ4107" i="1"/>
  <c r="AQ4108" i="1"/>
  <c r="AQ4109" i="1"/>
  <c r="AQ4110" i="1"/>
  <c r="AQ4111" i="1"/>
  <c r="AQ4112" i="1"/>
  <c r="AQ4113" i="1"/>
  <c r="AQ4114" i="1"/>
  <c r="AQ4115" i="1"/>
  <c r="AQ4116" i="1"/>
  <c r="AQ4117" i="1"/>
  <c r="AQ4118" i="1"/>
  <c r="AQ4119" i="1"/>
  <c r="AQ4120" i="1"/>
  <c r="AQ4121" i="1"/>
  <c r="AQ4122" i="1"/>
  <c r="AQ4123" i="1"/>
  <c r="AQ4124" i="1"/>
  <c r="AQ4125" i="1"/>
  <c r="AQ4126" i="1"/>
  <c r="AQ4127" i="1"/>
  <c r="AQ4128" i="1"/>
  <c r="AQ4129" i="1"/>
  <c r="AQ4130" i="1"/>
  <c r="AQ4131" i="1"/>
  <c r="AQ4132" i="1"/>
  <c r="AQ4133" i="1"/>
  <c r="AQ4134" i="1"/>
  <c r="AQ4135" i="1"/>
  <c r="AQ4136" i="1"/>
  <c r="AQ4137" i="1"/>
  <c r="AQ4138" i="1"/>
  <c r="AQ4139" i="1"/>
  <c r="AQ4140" i="1"/>
  <c r="AQ4141" i="1"/>
  <c r="AQ4142" i="1"/>
  <c r="AQ4143" i="1"/>
  <c r="AQ4144" i="1"/>
  <c r="AQ4145" i="1"/>
  <c r="AQ4146" i="1"/>
  <c r="AQ4147" i="1"/>
  <c r="AQ4148" i="1"/>
  <c r="AQ4149" i="1"/>
  <c r="AQ4150" i="1"/>
  <c r="AQ4151" i="1"/>
  <c r="AQ4152" i="1"/>
  <c r="AQ4153" i="1"/>
  <c r="AQ4154" i="1"/>
  <c r="AQ4155" i="1"/>
  <c r="AQ4156" i="1"/>
  <c r="AQ4157" i="1"/>
  <c r="AQ4158" i="1"/>
  <c r="AQ4159" i="1"/>
  <c r="AQ4160" i="1"/>
  <c r="AQ4161" i="1"/>
  <c r="AQ4162" i="1"/>
  <c r="AQ4163" i="1"/>
  <c r="AQ4164" i="1"/>
  <c r="AQ4165" i="1"/>
  <c r="AQ4166" i="1"/>
  <c r="AQ4167" i="1"/>
  <c r="AQ4168" i="1"/>
  <c r="AQ4169" i="1"/>
  <c r="AQ4170" i="1"/>
  <c r="AQ4171" i="1"/>
  <c r="AQ4172" i="1"/>
  <c r="AQ4173" i="1"/>
  <c r="AQ4174" i="1"/>
  <c r="AQ4175" i="1"/>
  <c r="AQ4176" i="1"/>
  <c r="AQ4177" i="1"/>
  <c r="AQ4178" i="1"/>
  <c r="AQ4179" i="1"/>
  <c r="AQ4180" i="1"/>
  <c r="AQ4181" i="1"/>
  <c r="AQ4182" i="1"/>
  <c r="AQ4183" i="1"/>
  <c r="AQ4184" i="1"/>
  <c r="AQ4185" i="1"/>
  <c r="AQ4186" i="1"/>
  <c r="AQ4187" i="1"/>
  <c r="AQ4188" i="1"/>
  <c r="AQ4189" i="1"/>
  <c r="AQ4190" i="1"/>
  <c r="AQ4191" i="1"/>
  <c r="AQ4192" i="1"/>
  <c r="AQ4193" i="1"/>
  <c r="AQ4194" i="1"/>
  <c r="AQ4195" i="1"/>
  <c r="AQ4196" i="1"/>
  <c r="AQ4197" i="1"/>
  <c r="AQ4198" i="1"/>
  <c r="AQ4199" i="1"/>
  <c r="AQ4200" i="1"/>
  <c r="AQ4201" i="1"/>
  <c r="AQ4202" i="1"/>
  <c r="AQ4203" i="1"/>
  <c r="AQ4204" i="1"/>
  <c r="AQ4205" i="1"/>
  <c r="AQ4206" i="1"/>
  <c r="AQ4207" i="1"/>
  <c r="AQ4208" i="1"/>
  <c r="AQ4209" i="1"/>
  <c r="AQ4210" i="1"/>
  <c r="AQ4211" i="1"/>
  <c r="AQ4212" i="1"/>
  <c r="AQ4213" i="1"/>
  <c r="AQ4214" i="1"/>
  <c r="AQ4215" i="1"/>
  <c r="AQ4216" i="1"/>
  <c r="AQ4217" i="1"/>
  <c r="AQ4218" i="1"/>
  <c r="AQ4219" i="1"/>
  <c r="AQ4220" i="1"/>
  <c r="AQ4221" i="1"/>
  <c r="AQ4222" i="1"/>
  <c r="AQ4223" i="1"/>
  <c r="AQ4224" i="1"/>
  <c r="AQ4225" i="1"/>
  <c r="AQ4226" i="1"/>
  <c r="AQ4227" i="1"/>
  <c r="AQ4228" i="1"/>
  <c r="AQ4229" i="1"/>
  <c r="AQ4230" i="1"/>
  <c r="AQ4231" i="1"/>
  <c r="AQ4232" i="1"/>
  <c r="AQ4233" i="1"/>
  <c r="AQ4234" i="1"/>
  <c r="AQ4235" i="1"/>
  <c r="AQ4236" i="1"/>
  <c r="AQ4237" i="1"/>
  <c r="AQ4238" i="1"/>
  <c r="AQ4239" i="1"/>
  <c r="AQ4240" i="1"/>
  <c r="AQ4241" i="1"/>
  <c r="AQ4242" i="1"/>
  <c r="AQ4243" i="1"/>
  <c r="AQ4244" i="1"/>
  <c r="AQ4245" i="1"/>
  <c r="AQ4246" i="1"/>
  <c r="AQ4247" i="1"/>
  <c r="AQ4248" i="1"/>
  <c r="AQ4249" i="1"/>
  <c r="AQ4250" i="1"/>
  <c r="AQ4251" i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P1750" i="1"/>
  <c r="AP1751" i="1"/>
  <c r="AP1752" i="1"/>
  <c r="AP1753" i="1"/>
  <c r="AP1754" i="1"/>
  <c r="AP1755" i="1"/>
  <c r="AP1756" i="1"/>
  <c r="AP1757" i="1"/>
  <c r="AP1758" i="1"/>
  <c r="AP1759" i="1"/>
  <c r="AP1760" i="1"/>
  <c r="AP1761" i="1"/>
  <c r="AP1762" i="1"/>
  <c r="AP1763" i="1"/>
  <c r="AP1764" i="1"/>
  <c r="AP1765" i="1"/>
  <c r="AP1766" i="1"/>
  <c r="AP1767" i="1"/>
  <c r="AP1768" i="1"/>
  <c r="AP1769" i="1"/>
  <c r="AP1770" i="1"/>
  <c r="AP1771" i="1"/>
  <c r="AP1772" i="1"/>
  <c r="AP1773" i="1"/>
  <c r="AP1774" i="1"/>
  <c r="AP1775" i="1"/>
  <c r="AP1776" i="1"/>
  <c r="AP1777" i="1"/>
  <c r="AP1778" i="1"/>
  <c r="AP1779" i="1"/>
  <c r="AP1780" i="1"/>
  <c r="AP1781" i="1"/>
  <c r="AP1782" i="1"/>
  <c r="AP1783" i="1"/>
  <c r="AP1784" i="1"/>
  <c r="AP1785" i="1"/>
  <c r="AP1786" i="1"/>
  <c r="AP1787" i="1"/>
  <c r="AP1788" i="1"/>
  <c r="AP1789" i="1"/>
  <c r="AP1790" i="1"/>
  <c r="AP1791" i="1"/>
  <c r="AP1792" i="1"/>
  <c r="AP1793" i="1"/>
  <c r="AP1794" i="1"/>
  <c r="AP1795" i="1"/>
  <c r="AP1796" i="1"/>
  <c r="AP1797" i="1"/>
  <c r="AP1798" i="1"/>
  <c r="AP1799" i="1"/>
  <c r="AP1800" i="1"/>
  <c r="AP1801" i="1"/>
  <c r="AP1802" i="1"/>
  <c r="AP1803" i="1"/>
  <c r="AP1804" i="1"/>
  <c r="AP1805" i="1"/>
  <c r="AP1806" i="1"/>
  <c r="AP1807" i="1"/>
  <c r="AP1808" i="1"/>
  <c r="AP1809" i="1"/>
  <c r="AP1810" i="1"/>
  <c r="AP1811" i="1"/>
  <c r="AP1812" i="1"/>
  <c r="AP1813" i="1"/>
  <c r="AP1814" i="1"/>
  <c r="AP1815" i="1"/>
  <c r="AP1816" i="1"/>
  <c r="AP1817" i="1"/>
  <c r="AP1818" i="1"/>
  <c r="AP1819" i="1"/>
  <c r="AP1820" i="1"/>
  <c r="AP1821" i="1"/>
  <c r="AP1822" i="1"/>
  <c r="AP1823" i="1"/>
  <c r="AP1824" i="1"/>
  <c r="AP1825" i="1"/>
  <c r="AP1826" i="1"/>
  <c r="AP1827" i="1"/>
  <c r="AP1828" i="1"/>
  <c r="AP1829" i="1"/>
  <c r="AP1830" i="1"/>
  <c r="AP1831" i="1"/>
  <c r="AP1832" i="1"/>
  <c r="AP1833" i="1"/>
  <c r="AP1834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862" i="1"/>
  <c r="AP1863" i="1"/>
  <c r="AP1864" i="1"/>
  <c r="AP1865" i="1"/>
  <c r="AP1866" i="1"/>
  <c r="AP1867" i="1"/>
  <c r="AP1868" i="1"/>
  <c r="AP1869" i="1"/>
  <c r="AP1870" i="1"/>
  <c r="AP1871" i="1"/>
  <c r="AP1872" i="1"/>
  <c r="AP1873" i="1"/>
  <c r="AP1874" i="1"/>
  <c r="AP1875" i="1"/>
  <c r="AP1876" i="1"/>
  <c r="AP1877" i="1"/>
  <c r="AP1878" i="1"/>
  <c r="AP1879" i="1"/>
  <c r="AP1880" i="1"/>
  <c r="AP1881" i="1"/>
  <c r="AP1882" i="1"/>
  <c r="AP1883" i="1"/>
  <c r="AP1884" i="1"/>
  <c r="AP1885" i="1"/>
  <c r="AP1886" i="1"/>
  <c r="AP1887" i="1"/>
  <c r="AP1888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1930" i="1"/>
  <c r="AP1931" i="1"/>
  <c r="AP1932" i="1"/>
  <c r="AP1933" i="1"/>
  <c r="AP1934" i="1"/>
  <c r="AP1935" i="1"/>
  <c r="AP1936" i="1"/>
  <c r="AP1937" i="1"/>
  <c r="AP1938" i="1"/>
  <c r="AP1939" i="1"/>
  <c r="AP1940" i="1"/>
  <c r="AP1941" i="1"/>
  <c r="AP1942" i="1"/>
  <c r="AP1943" i="1"/>
  <c r="AP1944" i="1"/>
  <c r="AP1945" i="1"/>
  <c r="AP1946" i="1"/>
  <c r="AP1947" i="1"/>
  <c r="AP1948" i="1"/>
  <c r="AP1949" i="1"/>
  <c r="AP1950" i="1"/>
  <c r="AP1951" i="1"/>
  <c r="AP1952" i="1"/>
  <c r="AP1953" i="1"/>
  <c r="AP1954" i="1"/>
  <c r="AP1955" i="1"/>
  <c r="AP1956" i="1"/>
  <c r="AP1957" i="1"/>
  <c r="AP1958" i="1"/>
  <c r="AP1959" i="1"/>
  <c r="AP1960" i="1"/>
  <c r="AP1961" i="1"/>
  <c r="AP1962" i="1"/>
  <c r="AP1963" i="1"/>
  <c r="AP1964" i="1"/>
  <c r="AP1965" i="1"/>
  <c r="AP1966" i="1"/>
  <c r="AP1967" i="1"/>
  <c r="AP1968" i="1"/>
  <c r="AP1969" i="1"/>
  <c r="AP1970" i="1"/>
  <c r="AP1971" i="1"/>
  <c r="AP1972" i="1"/>
  <c r="AP1973" i="1"/>
  <c r="AP1974" i="1"/>
  <c r="AP1975" i="1"/>
  <c r="AP1976" i="1"/>
  <c r="AP1977" i="1"/>
  <c r="AP1978" i="1"/>
  <c r="AP1979" i="1"/>
  <c r="AP1980" i="1"/>
  <c r="AP1981" i="1"/>
  <c r="AP1982" i="1"/>
  <c r="AP1983" i="1"/>
  <c r="AP1984" i="1"/>
  <c r="AP1985" i="1"/>
  <c r="AP1986" i="1"/>
  <c r="AP1987" i="1"/>
  <c r="AP1988" i="1"/>
  <c r="AP1989" i="1"/>
  <c r="AP1990" i="1"/>
  <c r="AP1991" i="1"/>
  <c r="AP1992" i="1"/>
  <c r="AP1993" i="1"/>
  <c r="AP1994" i="1"/>
  <c r="AP1995" i="1"/>
  <c r="AP1996" i="1"/>
  <c r="AP1997" i="1"/>
  <c r="AP1998" i="1"/>
  <c r="AP1999" i="1"/>
  <c r="AP2000" i="1"/>
  <c r="AP2001" i="1"/>
  <c r="AP2002" i="1"/>
  <c r="AP2003" i="1"/>
  <c r="AP2004" i="1"/>
  <c r="AP2005" i="1"/>
  <c r="AP2006" i="1"/>
  <c r="AP2007" i="1"/>
  <c r="AP2008" i="1"/>
  <c r="AP2009" i="1"/>
  <c r="AP2010" i="1"/>
  <c r="AP2011" i="1"/>
  <c r="AP2012" i="1"/>
  <c r="AP2013" i="1"/>
  <c r="AP2014" i="1"/>
  <c r="AP2015" i="1"/>
  <c r="AP2016" i="1"/>
  <c r="AP2017" i="1"/>
  <c r="AP2018" i="1"/>
  <c r="AP2019" i="1"/>
  <c r="AP2020" i="1"/>
  <c r="AP2021" i="1"/>
  <c r="AP2022" i="1"/>
  <c r="AP2023" i="1"/>
  <c r="AP2024" i="1"/>
  <c r="AP2025" i="1"/>
  <c r="AP2026" i="1"/>
  <c r="AP2027" i="1"/>
  <c r="AP2028" i="1"/>
  <c r="AP2029" i="1"/>
  <c r="AP2030" i="1"/>
  <c r="AP2031" i="1"/>
  <c r="AP2032" i="1"/>
  <c r="AP2033" i="1"/>
  <c r="AP2034" i="1"/>
  <c r="AP2035" i="1"/>
  <c r="AP2036" i="1"/>
  <c r="AP2037" i="1"/>
  <c r="AP2038" i="1"/>
  <c r="AP2039" i="1"/>
  <c r="AP2040" i="1"/>
  <c r="AP2041" i="1"/>
  <c r="AP2042" i="1"/>
  <c r="AP2043" i="1"/>
  <c r="AP2044" i="1"/>
  <c r="AP2045" i="1"/>
  <c r="AP2046" i="1"/>
  <c r="AP2047" i="1"/>
  <c r="AP2048" i="1"/>
  <c r="AP2049" i="1"/>
  <c r="AP2050" i="1"/>
  <c r="AP2051" i="1"/>
  <c r="AP2052" i="1"/>
  <c r="AP2053" i="1"/>
  <c r="AP2054" i="1"/>
  <c r="AP2055" i="1"/>
  <c r="AP2056" i="1"/>
  <c r="AP2057" i="1"/>
  <c r="AP2058" i="1"/>
  <c r="AP2059" i="1"/>
  <c r="AP2060" i="1"/>
  <c r="AP2061" i="1"/>
  <c r="AP2062" i="1"/>
  <c r="AP2063" i="1"/>
  <c r="AP2064" i="1"/>
  <c r="AP2065" i="1"/>
  <c r="AP2066" i="1"/>
  <c r="AP2067" i="1"/>
  <c r="AP2068" i="1"/>
  <c r="AP2069" i="1"/>
  <c r="AP2070" i="1"/>
  <c r="AP2071" i="1"/>
  <c r="AP2072" i="1"/>
  <c r="AP2073" i="1"/>
  <c r="AP2074" i="1"/>
  <c r="AP2075" i="1"/>
  <c r="AP2076" i="1"/>
  <c r="AP2077" i="1"/>
  <c r="AP2078" i="1"/>
  <c r="AP2079" i="1"/>
  <c r="AP2080" i="1"/>
  <c r="AP2081" i="1"/>
  <c r="AP2082" i="1"/>
  <c r="AP2083" i="1"/>
  <c r="AP2084" i="1"/>
  <c r="AP2085" i="1"/>
  <c r="AP2086" i="1"/>
  <c r="AP2087" i="1"/>
  <c r="AP2088" i="1"/>
  <c r="AP2089" i="1"/>
  <c r="AP2090" i="1"/>
  <c r="AP2091" i="1"/>
  <c r="AP2092" i="1"/>
  <c r="AP2093" i="1"/>
  <c r="AP2094" i="1"/>
  <c r="AP2095" i="1"/>
  <c r="AP2096" i="1"/>
  <c r="AP2097" i="1"/>
  <c r="AP2098" i="1"/>
  <c r="AP2099" i="1"/>
  <c r="AP2100" i="1"/>
  <c r="AP2101" i="1"/>
  <c r="AP2102" i="1"/>
  <c r="AP2103" i="1"/>
  <c r="AP2104" i="1"/>
  <c r="AP2105" i="1"/>
  <c r="AP2106" i="1"/>
  <c r="AP2107" i="1"/>
  <c r="AP2108" i="1"/>
  <c r="AP2109" i="1"/>
  <c r="AP2110" i="1"/>
  <c r="AP2111" i="1"/>
  <c r="AP2112" i="1"/>
  <c r="AP2113" i="1"/>
  <c r="AP2114" i="1"/>
  <c r="AP2115" i="1"/>
  <c r="AP2116" i="1"/>
  <c r="AP2117" i="1"/>
  <c r="AP2118" i="1"/>
  <c r="AP2119" i="1"/>
  <c r="AP2120" i="1"/>
  <c r="AP2121" i="1"/>
  <c r="AP2122" i="1"/>
  <c r="AP2123" i="1"/>
  <c r="AP2124" i="1"/>
  <c r="AP2125" i="1"/>
  <c r="AP2126" i="1"/>
  <c r="AP2127" i="1"/>
  <c r="AP2128" i="1"/>
  <c r="AP2129" i="1"/>
  <c r="AP2130" i="1"/>
  <c r="AP2131" i="1"/>
  <c r="AP2132" i="1"/>
  <c r="AP2133" i="1"/>
  <c r="AP2134" i="1"/>
  <c r="AP2135" i="1"/>
  <c r="AP2136" i="1"/>
  <c r="AP2137" i="1"/>
  <c r="AP2138" i="1"/>
  <c r="AP2139" i="1"/>
  <c r="AP2140" i="1"/>
  <c r="AP2141" i="1"/>
  <c r="AP2142" i="1"/>
  <c r="AP2143" i="1"/>
  <c r="AP2144" i="1"/>
  <c r="AP2145" i="1"/>
  <c r="AP2146" i="1"/>
  <c r="AP2147" i="1"/>
  <c r="AP2148" i="1"/>
  <c r="AP2149" i="1"/>
  <c r="AP2150" i="1"/>
  <c r="AP2151" i="1"/>
  <c r="AP2152" i="1"/>
  <c r="AP2153" i="1"/>
  <c r="AP2154" i="1"/>
  <c r="AP2155" i="1"/>
  <c r="AP2156" i="1"/>
  <c r="AP2157" i="1"/>
  <c r="AP2158" i="1"/>
  <c r="AP2159" i="1"/>
  <c r="AP2160" i="1"/>
  <c r="AP2161" i="1"/>
  <c r="AP2162" i="1"/>
  <c r="AP2163" i="1"/>
  <c r="AP2164" i="1"/>
  <c r="AP2165" i="1"/>
  <c r="AP2166" i="1"/>
  <c r="AP2167" i="1"/>
  <c r="AP2168" i="1"/>
  <c r="AP2169" i="1"/>
  <c r="AP2170" i="1"/>
  <c r="AP2171" i="1"/>
  <c r="AP2172" i="1"/>
  <c r="AP2173" i="1"/>
  <c r="AP2174" i="1"/>
  <c r="AP2175" i="1"/>
  <c r="AP2176" i="1"/>
  <c r="AP2177" i="1"/>
  <c r="AP2178" i="1"/>
  <c r="AP2179" i="1"/>
  <c r="AP2180" i="1"/>
  <c r="AP2181" i="1"/>
  <c r="AP2182" i="1"/>
  <c r="AP2183" i="1"/>
  <c r="AP2184" i="1"/>
  <c r="AP2185" i="1"/>
  <c r="AP2186" i="1"/>
  <c r="AP2187" i="1"/>
  <c r="AP2188" i="1"/>
  <c r="AP2189" i="1"/>
  <c r="AP2190" i="1"/>
  <c r="AP2191" i="1"/>
  <c r="AP2192" i="1"/>
  <c r="AP2193" i="1"/>
  <c r="AP2194" i="1"/>
  <c r="AP2195" i="1"/>
  <c r="AP2196" i="1"/>
  <c r="AP2197" i="1"/>
  <c r="AP2198" i="1"/>
  <c r="AP2199" i="1"/>
  <c r="AP2200" i="1"/>
  <c r="AP2201" i="1"/>
  <c r="AP2202" i="1"/>
  <c r="AP2203" i="1"/>
  <c r="AP2204" i="1"/>
  <c r="AP2205" i="1"/>
  <c r="AP2206" i="1"/>
  <c r="AP2207" i="1"/>
  <c r="AP2208" i="1"/>
  <c r="AP2209" i="1"/>
  <c r="AP2210" i="1"/>
  <c r="AP2211" i="1"/>
  <c r="AP2212" i="1"/>
  <c r="AP2213" i="1"/>
  <c r="AP2214" i="1"/>
  <c r="AP2215" i="1"/>
  <c r="AP2216" i="1"/>
  <c r="AP2217" i="1"/>
  <c r="AP2218" i="1"/>
  <c r="AP2219" i="1"/>
  <c r="AP2220" i="1"/>
  <c r="AP2221" i="1"/>
  <c r="AP2222" i="1"/>
  <c r="AP2223" i="1"/>
  <c r="AP2224" i="1"/>
  <c r="AP2225" i="1"/>
  <c r="AP2226" i="1"/>
  <c r="AP2227" i="1"/>
  <c r="AP2228" i="1"/>
  <c r="AP2229" i="1"/>
  <c r="AP2230" i="1"/>
  <c r="AP2231" i="1"/>
  <c r="AP2232" i="1"/>
  <c r="AP2233" i="1"/>
  <c r="AP2234" i="1"/>
  <c r="AP2235" i="1"/>
  <c r="AP2236" i="1"/>
  <c r="AP2237" i="1"/>
  <c r="AP2238" i="1"/>
  <c r="AP2239" i="1"/>
  <c r="AP2240" i="1"/>
  <c r="AP2241" i="1"/>
  <c r="AP2242" i="1"/>
  <c r="AP2243" i="1"/>
  <c r="AP2244" i="1"/>
  <c r="AP2245" i="1"/>
  <c r="AP2246" i="1"/>
  <c r="AP2247" i="1"/>
  <c r="AP2248" i="1"/>
  <c r="AP2249" i="1"/>
  <c r="AP2250" i="1"/>
  <c r="AP2251" i="1"/>
  <c r="AP2252" i="1"/>
  <c r="AP2253" i="1"/>
  <c r="AP2254" i="1"/>
  <c r="AP2255" i="1"/>
  <c r="AP2256" i="1"/>
  <c r="AP2257" i="1"/>
  <c r="AP2258" i="1"/>
  <c r="AP2259" i="1"/>
  <c r="AP2260" i="1"/>
  <c r="AP2261" i="1"/>
  <c r="AP2262" i="1"/>
  <c r="AP2263" i="1"/>
  <c r="AP2264" i="1"/>
  <c r="AP2265" i="1"/>
  <c r="AP2266" i="1"/>
  <c r="AP2267" i="1"/>
  <c r="AP2268" i="1"/>
  <c r="AP2269" i="1"/>
  <c r="AP2270" i="1"/>
  <c r="AP2271" i="1"/>
  <c r="AP2272" i="1"/>
  <c r="AP2273" i="1"/>
  <c r="AP2274" i="1"/>
  <c r="AP2275" i="1"/>
  <c r="AP2276" i="1"/>
  <c r="AP2277" i="1"/>
  <c r="AP2278" i="1"/>
  <c r="AP2279" i="1"/>
  <c r="AP2280" i="1"/>
  <c r="AP2281" i="1"/>
  <c r="AP2282" i="1"/>
  <c r="AP2283" i="1"/>
  <c r="AP2284" i="1"/>
  <c r="AP2285" i="1"/>
  <c r="AP2286" i="1"/>
  <c r="AP2287" i="1"/>
  <c r="AP2288" i="1"/>
  <c r="AP2289" i="1"/>
  <c r="AP2290" i="1"/>
  <c r="AP2291" i="1"/>
  <c r="AP2292" i="1"/>
  <c r="AP2293" i="1"/>
  <c r="AP2294" i="1"/>
  <c r="AP2295" i="1"/>
  <c r="AP2296" i="1"/>
  <c r="AP2297" i="1"/>
  <c r="AP2298" i="1"/>
  <c r="AP2299" i="1"/>
  <c r="AP2300" i="1"/>
  <c r="AP2301" i="1"/>
  <c r="AP2302" i="1"/>
  <c r="AP2303" i="1"/>
  <c r="AP2304" i="1"/>
  <c r="AP2305" i="1"/>
  <c r="AP2306" i="1"/>
  <c r="AP2307" i="1"/>
  <c r="AP2308" i="1"/>
  <c r="AP2309" i="1"/>
  <c r="AP2310" i="1"/>
  <c r="AP2311" i="1"/>
  <c r="AP2312" i="1"/>
  <c r="AP2313" i="1"/>
  <c r="AP2314" i="1"/>
  <c r="AP2315" i="1"/>
  <c r="AP2316" i="1"/>
  <c r="AP2317" i="1"/>
  <c r="AP2318" i="1"/>
  <c r="AP2319" i="1"/>
  <c r="AP2320" i="1"/>
  <c r="AP2321" i="1"/>
  <c r="AP2322" i="1"/>
  <c r="AP2323" i="1"/>
  <c r="AP2324" i="1"/>
  <c r="AP2325" i="1"/>
  <c r="AP2326" i="1"/>
  <c r="AP2327" i="1"/>
  <c r="AP2328" i="1"/>
  <c r="AP2329" i="1"/>
  <c r="AP2330" i="1"/>
  <c r="AP2331" i="1"/>
  <c r="AP2332" i="1"/>
  <c r="AP2333" i="1"/>
  <c r="AP2334" i="1"/>
  <c r="AP2335" i="1"/>
  <c r="AP2336" i="1"/>
  <c r="AP2337" i="1"/>
  <c r="AP2338" i="1"/>
  <c r="AP2339" i="1"/>
  <c r="AP2340" i="1"/>
  <c r="AP2341" i="1"/>
  <c r="AP2342" i="1"/>
  <c r="AP2343" i="1"/>
  <c r="AP2344" i="1"/>
  <c r="AP2345" i="1"/>
  <c r="AP2346" i="1"/>
  <c r="AP2347" i="1"/>
  <c r="AP2348" i="1"/>
  <c r="AP2349" i="1"/>
  <c r="AP2350" i="1"/>
  <c r="AP2351" i="1"/>
  <c r="AP2352" i="1"/>
  <c r="AP2353" i="1"/>
  <c r="AP2354" i="1"/>
  <c r="AP2355" i="1"/>
  <c r="AP2356" i="1"/>
  <c r="AP2357" i="1"/>
  <c r="AP2358" i="1"/>
  <c r="AP2359" i="1"/>
  <c r="AP2360" i="1"/>
  <c r="AP2361" i="1"/>
  <c r="AP2362" i="1"/>
  <c r="AP2363" i="1"/>
  <c r="AP2364" i="1"/>
  <c r="AP2365" i="1"/>
  <c r="AP2366" i="1"/>
  <c r="AP2367" i="1"/>
  <c r="AP2368" i="1"/>
  <c r="AP2369" i="1"/>
  <c r="AP2370" i="1"/>
  <c r="AP2371" i="1"/>
  <c r="AP2372" i="1"/>
  <c r="AP2373" i="1"/>
  <c r="AP2374" i="1"/>
  <c r="AP2375" i="1"/>
  <c r="AP2376" i="1"/>
  <c r="AP2377" i="1"/>
  <c r="AP2378" i="1"/>
  <c r="AP2379" i="1"/>
  <c r="AP2380" i="1"/>
  <c r="AP2381" i="1"/>
  <c r="AP2382" i="1"/>
  <c r="AP2383" i="1"/>
  <c r="AP2384" i="1"/>
  <c r="AP2385" i="1"/>
  <c r="AP2386" i="1"/>
  <c r="AP2387" i="1"/>
  <c r="AP2388" i="1"/>
  <c r="AP2389" i="1"/>
  <c r="AP2390" i="1"/>
  <c r="AP2391" i="1"/>
  <c r="AP2392" i="1"/>
  <c r="AP2393" i="1"/>
  <c r="AP2394" i="1"/>
  <c r="AP2395" i="1"/>
  <c r="AP2396" i="1"/>
  <c r="AP2397" i="1"/>
  <c r="AP2398" i="1"/>
  <c r="AP2399" i="1"/>
  <c r="AP2400" i="1"/>
  <c r="AP2401" i="1"/>
  <c r="AP2402" i="1"/>
  <c r="AP2403" i="1"/>
  <c r="AP2404" i="1"/>
  <c r="AP2405" i="1"/>
  <c r="AP2406" i="1"/>
  <c r="AP2407" i="1"/>
  <c r="AP2408" i="1"/>
  <c r="AP2409" i="1"/>
  <c r="AP2410" i="1"/>
  <c r="AP2411" i="1"/>
  <c r="AP2412" i="1"/>
  <c r="AP2413" i="1"/>
  <c r="AP2414" i="1"/>
  <c r="AP2415" i="1"/>
  <c r="AP2416" i="1"/>
  <c r="AP2417" i="1"/>
  <c r="AP2418" i="1"/>
  <c r="AP2419" i="1"/>
  <c r="AP2420" i="1"/>
  <c r="AP2421" i="1"/>
  <c r="AP2422" i="1"/>
  <c r="AP2423" i="1"/>
  <c r="AP2424" i="1"/>
  <c r="AP2425" i="1"/>
  <c r="AP2426" i="1"/>
  <c r="AP2427" i="1"/>
  <c r="AP2428" i="1"/>
  <c r="AP2429" i="1"/>
  <c r="AP2430" i="1"/>
  <c r="AP2431" i="1"/>
  <c r="AP2432" i="1"/>
  <c r="AP2433" i="1"/>
  <c r="AP2434" i="1"/>
  <c r="AP2435" i="1"/>
  <c r="AP2436" i="1"/>
  <c r="AP2437" i="1"/>
  <c r="AP2438" i="1"/>
  <c r="AP2439" i="1"/>
  <c r="AP2440" i="1"/>
  <c r="AP2441" i="1"/>
  <c r="AP2442" i="1"/>
  <c r="AP2443" i="1"/>
  <c r="AP2444" i="1"/>
  <c r="AP2445" i="1"/>
  <c r="AP2446" i="1"/>
  <c r="AP2447" i="1"/>
  <c r="AP2448" i="1"/>
  <c r="AP2449" i="1"/>
  <c r="AP2450" i="1"/>
  <c r="AP2451" i="1"/>
  <c r="AP2452" i="1"/>
  <c r="AP2453" i="1"/>
  <c r="AP2454" i="1"/>
  <c r="AP2455" i="1"/>
  <c r="AP2456" i="1"/>
  <c r="AP2457" i="1"/>
  <c r="AP2458" i="1"/>
  <c r="AP2459" i="1"/>
  <c r="AP2460" i="1"/>
  <c r="AP2461" i="1"/>
  <c r="AP2462" i="1"/>
  <c r="AP2463" i="1"/>
  <c r="AP2464" i="1"/>
  <c r="AP2465" i="1"/>
  <c r="AP2466" i="1"/>
  <c r="AP2467" i="1"/>
  <c r="AP2468" i="1"/>
  <c r="AP2469" i="1"/>
  <c r="AP2470" i="1"/>
  <c r="AP2471" i="1"/>
  <c r="AP2472" i="1"/>
  <c r="AP2473" i="1"/>
  <c r="AP2474" i="1"/>
  <c r="AP2475" i="1"/>
  <c r="AP2476" i="1"/>
  <c r="AP2477" i="1"/>
  <c r="AP2478" i="1"/>
  <c r="AP2479" i="1"/>
  <c r="AP2480" i="1"/>
  <c r="AP2481" i="1"/>
  <c r="AP2482" i="1"/>
  <c r="AP2483" i="1"/>
  <c r="AP2484" i="1"/>
  <c r="AP2485" i="1"/>
  <c r="AP2486" i="1"/>
  <c r="AP2487" i="1"/>
  <c r="AP2488" i="1"/>
  <c r="AP2489" i="1"/>
  <c r="AP2490" i="1"/>
  <c r="AP2491" i="1"/>
  <c r="AP2492" i="1"/>
  <c r="AP2493" i="1"/>
  <c r="AP2494" i="1"/>
  <c r="AP2495" i="1"/>
  <c r="AP2496" i="1"/>
  <c r="AP2497" i="1"/>
  <c r="AP2498" i="1"/>
  <c r="AP2499" i="1"/>
  <c r="AP2500" i="1"/>
  <c r="AP2501" i="1"/>
  <c r="AP2502" i="1"/>
  <c r="AP2503" i="1"/>
  <c r="AP2504" i="1"/>
  <c r="AP2505" i="1"/>
  <c r="AP2506" i="1"/>
  <c r="AP2507" i="1"/>
  <c r="AP2508" i="1"/>
  <c r="AP2509" i="1"/>
  <c r="AP2510" i="1"/>
  <c r="AP2511" i="1"/>
  <c r="AP2512" i="1"/>
  <c r="AP2513" i="1"/>
  <c r="AP2514" i="1"/>
  <c r="AP2515" i="1"/>
  <c r="AP2516" i="1"/>
  <c r="AP2517" i="1"/>
  <c r="AP2518" i="1"/>
  <c r="AP2519" i="1"/>
  <c r="AP2520" i="1"/>
  <c r="AP2521" i="1"/>
  <c r="AP2522" i="1"/>
  <c r="AP2523" i="1"/>
  <c r="AP2524" i="1"/>
  <c r="AP2525" i="1"/>
  <c r="AP2526" i="1"/>
  <c r="AP2527" i="1"/>
  <c r="AP2528" i="1"/>
  <c r="AP2529" i="1"/>
  <c r="AP2530" i="1"/>
  <c r="AP2531" i="1"/>
  <c r="AP2532" i="1"/>
  <c r="AP2533" i="1"/>
  <c r="AP2534" i="1"/>
  <c r="AP2535" i="1"/>
  <c r="AP2536" i="1"/>
  <c r="AP2537" i="1"/>
  <c r="AP2538" i="1"/>
  <c r="AP2539" i="1"/>
  <c r="AP2540" i="1"/>
  <c r="AP2541" i="1"/>
  <c r="AP2542" i="1"/>
  <c r="AP2543" i="1"/>
  <c r="AP2544" i="1"/>
  <c r="AP2545" i="1"/>
  <c r="AP2546" i="1"/>
  <c r="AP2547" i="1"/>
  <c r="AP2548" i="1"/>
  <c r="AP2549" i="1"/>
  <c r="AP2550" i="1"/>
  <c r="AP2551" i="1"/>
  <c r="AP2552" i="1"/>
  <c r="AP2553" i="1"/>
  <c r="AP2554" i="1"/>
  <c r="AP2555" i="1"/>
  <c r="AP2556" i="1"/>
  <c r="AP2557" i="1"/>
  <c r="AP2558" i="1"/>
  <c r="AP2559" i="1"/>
  <c r="AP2560" i="1"/>
  <c r="AP2561" i="1"/>
  <c r="AP2562" i="1"/>
  <c r="AP2563" i="1"/>
  <c r="AP2564" i="1"/>
  <c r="AP2565" i="1"/>
  <c r="AP2566" i="1"/>
  <c r="AP2567" i="1"/>
  <c r="AP2568" i="1"/>
  <c r="AP2569" i="1"/>
  <c r="AP2570" i="1"/>
  <c r="AP2571" i="1"/>
  <c r="AP2572" i="1"/>
  <c r="AP2573" i="1"/>
  <c r="AP2574" i="1"/>
  <c r="AP2575" i="1"/>
  <c r="AP2576" i="1"/>
  <c r="AP2577" i="1"/>
  <c r="AP2578" i="1"/>
  <c r="AP2579" i="1"/>
  <c r="AP2580" i="1"/>
  <c r="AP2581" i="1"/>
  <c r="AP2582" i="1"/>
  <c r="AP2583" i="1"/>
  <c r="AP2584" i="1"/>
  <c r="AP2585" i="1"/>
  <c r="AP2586" i="1"/>
  <c r="AP2587" i="1"/>
  <c r="AP2588" i="1"/>
  <c r="AP2589" i="1"/>
  <c r="AP2590" i="1"/>
  <c r="AP2591" i="1"/>
  <c r="AP2592" i="1"/>
  <c r="AP2593" i="1"/>
  <c r="AP2594" i="1"/>
  <c r="AP2595" i="1"/>
  <c r="AP2596" i="1"/>
  <c r="AP2597" i="1"/>
  <c r="AP2598" i="1"/>
  <c r="AP2599" i="1"/>
  <c r="AP2600" i="1"/>
  <c r="AP2601" i="1"/>
  <c r="AP2602" i="1"/>
  <c r="AP2603" i="1"/>
  <c r="AP2604" i="1"/>
  <c r="AP2605" i="1"/>
  <c r="AP2606" i="1"/>
  <c r="AP2607" i="1"/>
  <c r="AP2608" i="1"/>
  <c r="AP2609" i="1"/>
  <c r="AP2610" i="1"/>
  <c r="AP2611" i="1"/>
  <c r="AP2612" i="1"/>
  <c r="AP2613" i="1"/>
  <c r="AP2614" i="1"/>
  <c r="AP2615" i="1"/>
  <c r="AP2616" i="1"/>
  <c r="AP2617" i="1"/>
  <c r="AP2618" i="1"/>
  <c r="AP2619" i="1"/>
  <c r="AP2620" i="1"/>
  <c r="AP2621" i="1"/>
  <c r="AP2622" i="1"/>
  <c r="AP2623" i="1"/>
  <c r="AP2624" i="1"/>
  <c r="AP2625" i="1"/>
  <c r="AP2626" i="1"/>
  <c r="AP2627" i="1"/>
  <c r="AP2628" i="1"/>
  <c r="AP2629" i="1"/>
  <c r="AP2630" i="1"/>
  <c r="AP2631" i="1"/>
  <c r="AP2632" i="1"/>
  <c r="AP2633" i="1"/>
  <c r="AP2634" i="1"/>
  <c r="AP2635" i="1"/>
  <c r="AP2636" i="1"/>
  <c r="AP2637" i="1"/>
  <c r="AP2638" i="1"/>
  <c r="AP2639" i="1"/>
  <c r="AP2640" i="1"/>
  <c r="AP2641" i="1"/>
  <c r="AP2642" i="1"/>
  <c r="AP2643" i="1"/>
  <c r="AP2644" i="1"/>
  <c r="AP2645" i="1"/>
  <c r="AP2646" i="1"/>
  <c r="AP2647" i="1"/>
  <c r="AP2648" i="1"/>
  <c r="AP2649" i="1"/>
  <c r="AP2650" i="1"/>
  <c r="AP2651" i="1"/>
  <c r="AP2652" i="1"/>
  <c r="AP2653" i="1"/>
  <c r="AP2654" i="1"/>
  <c r="AP2655" i="1"/>
  <c r="AP2656" i="1"/>
  <c r="AP2657" i="1"/>
  <c r="AP2658" i="1"/>
  <c r="AP2659" i="1"/>
  <c r="AP2660" i="1"/>
  <c r="AP2661" i="1"/>
  <c r="AP2662" i="1"/>
  <c r="AP2663" i="1"/>
  <c r="AP2664" i="1"/>
  <c r="AP2665" i="1"/>
  <c r="AP2666" i="1"/>
  <c r="AP2667" i="1"/>
  <c r="AP2668" i="1"/>
  <c r="AP2669" i="1"/>
  <c r="AP2670" i="1"/>
  <c r="AP2671" i="1"/>
  <c r="AP2672" i="1"/>
  <c r="AP2673" i="1"/>
  <c r="AP2674" i="1"/>
  <c r="AP2675" i="1"/>
  <c r="AP2676" i="1"/>
  <c r="AP2677" i="1"/>
  <c r="AP2678" i="1"/>
  <c r="AP2679" i="1"/>
  <c r="AP2680" i="1"/>
  <c r="AP2681" i="1"/>
  <c r="AP2682" i="1"/>
  <c r="AP2683" i="1"/>
  <c r="AP2684" i="1"/>
  <c r="AP2685" i="1"/>
  <c r="AP2686" i="1"/>
  <c r="AP2687" i="1"/>
  <c r="AP2688" i="1"/>
  <c r="AP2689" i="1"/>
  <c r="AP2690" i="1"/>
  <c r="AP2691" i="1"/>
  <c r="AP2692" i="1"/>
  <c r="AP2693" i="1"/>
  <c r="AP2694" i="1"/>
  <c r="AP2695" i="1"/>
  <c r="AP2696" i="1"/>
  <c r="AP2697" i="1"/>
  <c r="AP2698" i="1"/>
  <c r="AP2699" i="1"/>
  <c r="AP2700" i="1"/>
  <c r="AP2701" i="1"/>
  <c r="AP2702" i="1"/>
  <c r="AP2703" i="1"/>
  <c r="AP2704" i="1"/>
  <c r="AP2705" i="1"/>
  <c r="AP2706" i="1"/>
  <c r="AP2707" i="1"/>
  <c r="AP2708" i="1"/>
  <c r="AP2709" i="1"/>
  <c r="AP2710" i="1"/>
  <c r="AP2711" i="1"/>
  <c r="AP2712" i="1"/>
  <c r="AP2713" i="1"/>
  <c r="AP2714" i="1"/>
  <c r="AP2715" i="1"/>
  <c r="AP2716" i="1"/>
  <c r="AP2717" i="1"/>
  <c r="AP2718" i="1"/>
  <c r="AP2719" i="1"/>
  <c r="AP2720" i="1"/>
  <c r="AP2721" i="1"/>
  <c r="AP2722" i="1"/>
  <c r="AP2723" i="1"/>
  <c r="AP2724" i="1"/>
  <c r="AP2725" i="1"/>
  <c r="AP2726" i="1"/>
  <c r="AP2727" i="1"/>
  <c r="AP2728" i="1"/>
  <c r="AP2729" i="1"/>
  <c r="AP2730" i="1"/>
  <c r="AP2731" i="1"/>
  <c r="AP2732" i="1"/>
  <c r="AP2733" i="1"/>
  <c r="AP2734" i="1"/>
  <c r="AP2735" i="1"/>
  <c r="AP2736" i="1"/>
  <c r="AP2737" i="1"/>
  <c r="AP2738" i="1"/>
  <c r="AP2739" i="1"/>
  <c r="AP2740" i="1"/>
  <c r="AP2741" i="1"/>
  <c r="AP2742" i="1"/>
  <c r="AP2743" i="1"/>
  <c r="AP2744" i="1"/>
  <c r="AP2745" i="1"/>
  <c r="AP2746" i="1"/>
  <c r="AP2747" i="1"/>
  <c r="AP2748" i="1"/>
  <c r="AP2749" i="1"/>
  <c r="AP2750" i="1"/>
  <c r="AP2751" i="1"/>
  <c r="AP2752" i="1"/>
  <c r="AP2753" i="1"/>
  <c r="AP2754" i="1"/>
  <c r="AP2755" i="1"/>
  <c r="AP2756" i="1"/>
  <c r="AP2757" i="1"/>
  <c r="AP2758" i="1"/>
  <c r="AP2759" i="1"/>
  <c r="AP2760" i="1"/>
  <c r="AP2761" i="1"/>
  <c r="AP2762" i="1"/>
  <c r="AP2763" i="1"/>
  <c r="AP2764" i="1"/>
  <c r="AP2765" i="1"/>
  <c r="AP2766" i="1"/>
  <c r="AP2767" i="1"/>
  <c r="AP2768" i="1"/>
  <c r="AP2769" i="1"/>
  <c r="AP2770" i="1"/>
  <c r="AP2771" i="1"/>
  <c r="AP2772" i="1"/>
  <c r="AP2773" i="1"/>
  <c r="AP2774" i="1"/>
  <c r="AP2775" i="1"/>
  <c r="AP2776" i="1"/>
  <c r="AP2777" i="1"/>
  <c r="AP2778" i="1"/>
  <c r="AP2779" i="1"/>
  <c r="AP2780" i="1"/>
  <c r="AP2781" i="1"/>
  <c r="AP2782" i="1"/>
  <c r="AP2783" i="1"/>
  <c r="AP2784" i="1"/>
  <c r="AP2785" i="1"/>
  <c r="AP2786" i="1"/>
  <c r="AP2787" i="1"/>
  <c r="AP2788" i="1"/>
  <c r="AP2789" i="1"/>
  <c r="AP2790" i="1"/>
  <c r="AP2791" i="1"/>
  <c r="AP2792" i="1"/>
  <c r="AP2793" i="1"/>
  <c r="AP2794" i="1"/>
  <c r="AP2795" i="1"/>
  <c r="AP2796" i="1"/>
  <c r="AP2797" i="1"/>
  <c r="AP2798" i="1"/>
  <c r="AP2799" i="1"/>
  <c r="AP2800" i="1"/>
  <c r="AP2801" i="1"/>
  <c r="AP2802" i="1"/>
  <c r="AP2803" i="1"/>
  <c r="AP2804" i="1"/>
  <c r="AP2805" i="1"/>
  <c r="AP2806" i="1"/>
  <c r="AP2807" i="1"/>
  <c r="AP2808" i="1"/>
  <c r="AP2809" i="1"/>
  <c r="AP2810" i="1"/>
  <c r="AP2811" i="1"/>
  <c r="AP2812" i="1"/>
  <c r="AP2813" i="1"/>
  <c r="AP2814" i="1"/>
  <c r="AP2815" i="1"/>
  <c r="AP2816" i="1"/>
  <c r="AP2817" i="1"/>
  <c r="AP2818" i="1"/>
  <c r="AP2819" i="1"/>
  <c r="AP2820" i="1"/>
  <c r="AP2821" i="1"/>
  <c r="AP2822" i="1"/>
  <c r="AP2823" i="1"/>
  <c r="AP2824" i="1"/>
  <c r="AP2825" i="1"/>
  <c r="AP2826" i="1"/>
  <c r="AP2827" i="1"/>
  <c r="AP2828" i="1"/>
  <c r="AP2829" i="1"/>
  <c r="AP2830" i="1"/>
  <c r="AP2831" i="1"/>
  <c r="AP2832" i="1"/>
  <c r="AP2833" i="1"/>
  <c r="AP2834" i="1"/>
  <c r="AP2835" i="1"/>
  <c r="AP2836" i="1"/>
  <c r="AP2837" i="1"/>
  <c r="AP2838" i="1"/>
  <c r="AP2839" i="1"/>
  <c r="AP2840" i="1"/>
  <c r="AP2841" i="1"/>
  <c r="AP2842" i="1"/>
  <c r="AP2843" i="1"/>
  <c r="AP2844" i="1"/>
  <c r="AP2845" i="1"/>
  <c r="AP2846" i="1"/>
  <c r="AP2847" i="1"/>
  <c r="AP2848" i="1"/>
  <c r="AP2849" i="1"/>
  <c r="AP2850" i="1"/>
  <c r="AP2851" i="1"/>
  <c r="AP2852" i="1"/>
  <c r="AP2853" i="1"/>
  <c r="AP2854" i="1"/>
  <c r="AP2855" i="1"/>
  <c r="AP2856" i="1"/>
  <c r="AP2857" i="1"/>
  <c r="AP2858" i="1"/>
  <c r="AP2859" i="1"/>
  <c r="AP2860" i="1"/>
  <c r="AP2861" i="1"/>
  <c r="AP2862" i="1"/>
  <c r="AP2863" i="1"/>
  <c r="AP2864" i="1"/>
  <c r="AP2865" i="1"/>
  <c r="AP2866" i="1"/>
  <c r="AP2867" i="1"/>
  <c r="AP2868" i="1"/>
  <c r="AP2869" i="1"/>
  <c r="AP2870" i="1"/>
  <c r="AP2871" i="1"/>
  <c r="AP2872" i="1"/>
  <c r="AP2873" i="1"/>
  <c r="AP2874" i="1"/>
  <c r="AP2875" i="1"/>
  <c r="AP2876" i="1"/>
  <c r="AP2877" i="1"/>
  <c r="AP2878" i="1"/>
  <c r="AP2879" i="1"/>
  <c r="AP2880" i="1"/>
  <c r="AP2881" i="1"/>
  <c r="AP2882" i="1"/>
  <c r="AP2883" i="1"/>
  <c r="AP2884" i="1"/>
  <c r="AP2885" i="1"/>
  <c r="AP2886" i="1"/>
  <c r="AP2887" i="1"/>
  <c r="AP2888" i="1"/>
  <c r="AP2889" i="1"/>
  <c r="AP2890" i="1"/>
  <c r="AP2891" i="1"/>
  <c r="AP2892" i="1"/>
  <c r="AP2893" i="1"/>
  <c r="AP2894" i="1"/>
  <c r="AP2895" i="1"/>
  <c r="AP2896" i="1"/>
  <c r="AP2897" i="1"/>
  <c r="AP2898" i="1"/>
  <c r="AP2899" i="1"/>
  <c r="AP2900" i="1"/>
  <c r="AP2901" i="1"/>
  <c r="AP2902" i="1"/>
  <c r="AP2903" i="1"/>
  <c r="AP2904" i="1"/>
  <c r="AP2905" i="1"/>
  <c r="AP2906" i="1"/>
  <c r="AP2907" i="1"/>
  <c r="AP2908" i="1"/>
  <c r="AP2909" i="1"/>
  <c r="AP2910" i="1"/>
  <c r="AP2911" i="1"/>
  <c r="AP2912" i="1"/>
  <c r="AP2913" i="1"/>
  <c r="AP2914" i="1"/>
  <c r="AP2915" i="1"/>
  <c r="AP2916" i="1"/>
  <c r="AP2917" i="1"/>
  <c r="AP2918" i="1"/>
  <c r="AP2919" i="1"/>
  <c r="AP2920" i="1"/>
  <c r="AP2921" i="1"/>
  <c r="AP2922" i="1"/>
  <c r="AP2923" i="1"/>
  <c r="AP2924" i="1"/>
  <c r="AP2925" i="1"/>
  <c r="AP2926" i="1"/>
  <c r="AP2927" i="1"/>
  <c r="AP2928" i="1"/>
  <c r="AP2929" i="1"/>
  <c r="AP2930" i="1"/>
  <c r="AP2931" i="1"/>
  <c r="AP2932" i="1"/>
  <c r="AP2933" i="1"/>
  <c r="AP2934" i="1"/>
  <c r="AP2935" i="1"/>
  <c r="AP2936" i="1"/>
  <c r="AP2937" i="1"/>
  <c r="AP2938" i="1"/>
  <c r="AP2939" i="1"/>
  <c r="AP2940" i="1"/>
  <c r="AP2941" i="1"/>
  <c r="AP2942" i="1"/>
  <c r="AP2943" i="1"/>
  <c r="AP2944" i="1"/>
  <c r="AP2945" i="1"/>
  <c r="AP2946" i="1"/>
  <c r="AP2947" i="1"/>
  <c r="AP2948" i="1"/>
  <c r="AP2949" i="1"/>
  <c r="AP2950" i="1"/>
  <c r="AP2951" i="1"/>
  <c r="AP2952" i="1"/>
  <c r="AP2953" i="1"/>
  <c r="AP2954" i="1"/>
  <c r="AP2955" i="1"/>
  <c r="AP2956" i="1"/>
  <c r="AP2957" i="1"/>
  <c r="AP2958" i="1"/>
  <c r="AP2959" i="1"/>
  <c r="AP2960" i="1"/>
  <c r="AP2961" i="1"/>
  <c r="AP2962" i="1"/>
  <c r="AP2963" i="1"/>
  <c r="AP2964" i="1"/>
  <c r="AP2965" i="1"/>
  <c r="AP2966" i="1"/>
  <c r="AP2967" i="1"/>
  <c r="AP2968" i="1"/>
  <c r="AP2969" i="1"/>
  <c r="AP2970" i="1"/>
  <c r="AP2971" i="1"/>
  <c r="AP2972" i="1"/>
  <c r="AP2973" i="1"/>
  <c r="AP2974" i="1"/>
  <c r="AP2975" i="1"/>
  <c r="AP2976" i="1"/>
  <c r="AP2977" i="1"/>
  <c r="AP2978" i="1"/>
  <c r="AP2979" i="1"/>
  <c r="AP2980" i="1"/>
  <c r="AP2981" i="1"/>
  <c r="AP2982" i="1"/>
  <c r="AP2983" i="1"/>
  <c r="AP2984" i="1"/>
  <c r="AP2985" i="1"/>
  <c r="AP2986" i="1"/>
  <c r="AP2987" i="1"/>
  <c r="AP2988" i="1"/>
  <c r="AP2989" i="1"/>
  <c r="AP2990" i="1"/>
  <c r="AP2991" i="1"/>
  <c r="AP2992" i="1"/>
  <c r="AP2993" i="1"/>
  <c r="AP2994" i="1"/>
  <c r="AP2995" i="1"/>
  <c r="AP2996" i="1"/>
  <c r="AP2997" i="1"/>
  <c r="AP2998" i="1"/>
  <c r="AP2999" i="1"/>
  <c r="AP3000" i="1"/>
  <c r="AP3001" i="1"/>
  <c r="AP3002" i="1"/>
  <c r="AP3003" i="1"/>
  <c r="AP3004" i="1"/>
  <c r="AP3005" i="1"/>
  <c r="AP3006" i="1"/>
  <c r="AP3007" i="1"/>
  <c r="AP3008" i="1"/>
  <c r="AP3009" i="1"/>
  <c r="AP3010" i="1"/>
  <c r="AP3011" i="1"/>
  <c r="AP3012" i="1"/>
  <c r="AP3013" i="1"/>
  <c r="AP3014" i="1"/>
  <c r="AP3015" i="1"/>
  <c r="AP3016" i="1"/>
  <c r="AP3017" i="1"/>
  <c r="AP3018" i="1"/>
  <c r="AP3019" i="1"/>
  <c r="AP3020" i="1"/>
  <c r="AP3021" i="1"/>
  <c r="AP3022" i="1"/>
  <c r="AP3023" i="1"/>
  <c r="AP3024" i="1"/>
  <c r="AP3025" i="1"/>
  <c r="AP3026" i="1"/>
  <c r="AP3027" i="1"/>
  <c r="AP3028" i="1"/>
  <c r="AP3029" i="1"/>
  <c r="AP3030" i="1"/>
  <c r="AP3031" i="1"/>
  <c r="AP3032" i="1"/>
  <c r="AP3033" i="1"/>
  <c r="AP3034" i="1"/>
  <c r="AP3035" i="1"/>
  <c r="AP3036" i="1"/>
  <c r="AP3037" i="1"/>
  <c r="AP3038" i="1"/>
  <c r="AP3039" i="1"/>
  <c r="AP3040" i="1"/>
  <c r="AP3041" i="1"/>
  <c r="AP3042" i="1"/>
  <c r="AP3043" i="1"/>
  <c r="AP3044" i="1"/>
  <c r="AP3045" i="1"/>
  <c r="AP3046" i="1"/>
  <c r="AP3047" i="1"/>
  <c r="AP3048" i="1"/>
  <c r="AP3049" i="1"/>
  <c r="AP3050" i="1"/>
  <c r="AP3051" i="1"/>
  <c r="AP3052" i="1"/>
  <c r="AP3053" i="1"/>
  <c r="AP3054" i="1"/>
  <c r="AP3055" i="1"/>
  <c r="AP3056" i="1"/>
  <c r="AP3057" i="1"/>
  <c r="AP3058" i="1"/>
  <c r="AP3059" i="1"/>
  <c r="AP3060" i="1"/>
  <c r="AP3061" i="1"/>
  <c r="AP3062" i="1"/>
  <c r="AP3063" i="1"/>
  <c r="AP3064" i="1"/>
  <c r="AP3065" i="1"/>
  <c r="AP3066" i="1"/>
  <c r="AP3067" i="1"/>
  <c r="AP3068" i="1"/>
  <c r="AP3069" i="1"/>
  <c r="AP3070" i="1"/>
  <c r="AP3071" i="1"/>
  <c r="AP3072" i="1"/>
  <c r="AP3073" i="1"/>
  <c r="AP3074" i="1"/>
  <c r="AP3075" i="1"/>
  <c r="AP3076" i="1"/>
  <c r="AP3077" i="1"/>
  <c r="AP3078" i="1"/>
  <c r="AP3079" i="1"/>
  <c r="AP3080" i="1"/>
  <c r="AP3081" i="1"/>
  <c r="AP3082" i="1"/>
  <c r="AP3083" i="1"/>
  <c r="AP3084" i="1"/>
  <c r="AP3085" i="1"/>
  <c r="AP3086" i="1"/>
  <c r="AP3087" i="1"/>
  <c r="AP3088" i="1"/>
  <c r="AP3089" i="1"/>
  <c r="AP3090" i="1"/>
  <c r="AP3091" i="1"/>
  <c r="AP3092" i="1"/>
  <c r="AP3093" i="1"/>
  <c r="AP3094" i="1"/>
  <c r="AP3095" i="1"/>
  <c r="AP3096" i="1"/>
  <c r="AP3097" i="1"/>
  <c r="AP3098" i="1"/>
  <c r="AP3099" i="1"/>
  <c r="AP3100" i="1"/>
  <c r="AP3101" i="1"/>
  <c r="AP3102" i="1"/>
  <c r="AP3103" i="1"/>
  <c r="AP3104" i="1"/>
  <c r="AP3105" i="1"/>
  <c r="AP3106" i="1"/>
  <c r="AP3107" i="1"/>
  <c r="AP3108" i="1"/>
  <c r="AP3109" i="1"/>
  <c r="AP3110" i="1"/>
  <c r="AP3111" i="1"/>
  <c r="AP3112" i="1"/>
  <c r="AP3113" i="1"/>
  <c r="AP3114" i="1"/>
  <c r="AP3115" i="1"/>
  <c r="AP3116" i="1"/>
  <c r="AP3117" i="1"/>
  <c r="AP3118" i="1"/>
  <c r="AP3119" i="1"/>
  <c r="AP3120" i="1"/>
  <c r="AP3121" i="1"/>
  <c r="AP3122" i="1"/>
  <c r="AP3123" i="1"/>
  <c r="AP3124" i="1"/>
  <c r="AP3125" i="1"/>
  <c r="AP3126" i="1"/>
  <c r="AP3127" i="1"/>
  <c r="AP3128" i="1"/>
  <c r="AP3129" i="1"/>
  <c r="AP3130" i="1"/>
  <c r="AP3131" i="1"/>
  <c r="AP3132" i="1"/>
  <c r="AP3133" i="1"/>
  <c r="AP3134" i="1"/>
  <c r="AP3135" i="1"/>
  <c r="AP3136" i="1"/>
  <c r="AP3137" i="1"/>
  <c r="AP3138" i="1"/>
  <c r="AP3139" i="1"/>
  <c r="AP3140" i="1"/>
  <c r="AP3141" i="1"/>
  <c r="AP3142" i="1"/>
  <c r="AP3143" i="1"/>
  <c r="AP3144" i="1"/>
  <c r="AP3145" i="1"/>
  <c r="AP3146" i="1"/>
  <c r="AP3147" i="1"/>
  <c r="AP3148" i="1"/>
  <c r="AP3149" i="1"/>
  <c r="AP3150" i="1"/>
  <c r="AP3151" i="1"/>
  <c r="AP3152" i="1"/>
  <c r="AP3153" i="1"/>
  <c r="AP3154" i="1"/>
  <c r="AP3155" i="1"/>
  <c r="AP3156" i="1"/>
  <c r="AP3157" i="1"/>
  <c r="AP3158" i="1"/>
  <c r="AP3159" i="1"/>
  <c r="AP3160" i="1"/>
  <c r="AP3161" i="1"/>
  <c r="AP3162" i="1"/>
  <c r="AP3163" i="1"/>
  <c r="AP3164" i="1"/>
  <c r="AP3165" i="1"/>
  <c r="AP3166" i="1"/>
  <c r="AP3167" i="1"/>
  <c r="AP3168" i="1"/>
  <c r="AP3169" i="1"/>
  <c r="AP3170" i="1"/>
  <c r="AP3171" i="1"/>
  <c r="AP3172" i="1"/>
  <c r="AP3173" i="1"/>
  <c r="AP3174" i="1"/>
  <c r="AP3175" i="1"/>
  <c r="AP3176" i="1"/>
  <c r="AP3177" i="1"/>
  <c r="AP3178" i="1"/>
  <c r="AP3179" i="1"/>
  <c r="AP3180" i="1"/>
  <c r="AP3181" i="1"/>
  <c r="AP3182" i="1"/>
  <c r="AP3183" i="1"/>
  <c r="AP3184" i="1"/>
  <c r="AP3185" i="1"/>
  <c r="AP3186" i="1"/>
  <c r="AP3187" i="1"/>
  <c r="AP3188" i="1"/>
  <c r="AP3189" i="1"/>
  <c r="AP3190" i="1"/>
  <c r="AP3191" i="1"/>
  <c r="AP3192" i="1"/>
  <c r="AP3193" i="1"/>
  <c r="AP3194" i="1"/>
  <c r="AP3195" i="1"/>
  <c r="AP3196" i="1"/>
  <c r="AP3197" i="1"/>
  <c r="AP3198" i="1"/>
  <c r="AP3199" i="1"/>
  <c r="AP3200" i="1"/>
  <c r="AP3201" i="1"/>
  <c r="AP3202" i="1"/>
  <c r="AP3203" i="1"/>
  <c r="AP3204" i="1"/>
  <c r="AP3205" i="1"/>
  <c r="AP3206" i="1"/>
  <c r="AP3207" i="1"/>
  <c r="AP3208" i="1"/>
  <c r="AP3209" i="1"/>
  <c r="AP3210" i="1"/>
  <c r="AP3211" i="1"/>
  <c r="AP3212" i="1"/>
  <c r="AP3213" i="1"/>
  <c r="AP3214" i="1"/>
  <c r="AP3215" i="1"/>
  <c r="AP3216" i="1"/>
  <c r="AP3217" i="1"/>
  <c r="AP3218" i="1"/>
  <c r="AP3219" i="1"/>
  <c r="AP3220" i="1"/>
  <c r="AP3221" i="1"/>
  <c r="AP3222" i="1"/>
  <c r="AP3223" i="1"/>
  <c r="AP3224" i="1"/>
  <c r="AP3225" i="1"/>
  <c r="AP3226" i="1"/>
  <c r="AP3227" i="1"/>
  <c r="AP3228" i="1"/>
  <c r="AP3229" i="1"/>
  <c r="AP3230" i="1"/>
  <c r="AP3231" i="1"/>
  <c r="AP3232" i="1"/>
  <c r="AP3233" i="1"/>
  <c r="AP3234" i="1"/>
  <c r="AP3235" i="1"/>
  <c r="AP3236" i="1"/>
  <c r="AP3237" i="1"/>
  <c r="AP3238" i="1"/>
  <c r="AP3239" i="1"/>
  <c r="AP3240" i="1"/>
  <c r="AP3241" i="1"/>
  <c r="AP3242" i="1"/>
  <c r="AP3243" i="1"/>
  <c r="AP3244" i="1"/>
  <c r="AP3245" i="1"/>
  <c r="AP3246" i="1"/>
  <c r="AP3247" i="1"/>
  <c r="AP3248" i="1"/>
  <c r="AP3249" i="1"/>
  <c r="AP3250" i="1"/>
  <c r="AP3251" i="1"/>
  <c r="AP3252" i="1"/>
  <c r="AP3253" i="1"/>
  <c r="AP3254" i="1"/>
  <c r="AP3255" i="1"/>
  <c r="AP3256" i="1"/>
  <c r="AP3257" i="1"/>
  <c r="AP3258" i="1"/>
  <c r="AP3259" i="1"/>
  <c r="AP3260" i="1"/>
  <c r="AP3261" i="1"/>
  <c r="AP3262" i="1"/>
  <c r="AP3263" i="1"/>
  <c r="AP3264" i="1"/>
  <c r="AP3265" i="1"/>
  <c r="AP3266" i="1"/>
  <c r="AP3267" i="1"/>
  <c r="AP3268" i="1"/>
  <c r="AP3269" i="1"/>
  <c r="AP3270" i="1"/>
  <c r="AP3271" i="1"/>
  <c r="AP3272" i="1"/>
  <c r="AP3273" i="1"/>
  <c r="AP3274" i="1"/>
  <c r="AP3275" i="1"/>
  <c r="AP3276" i="1"/>
  <c r="AP3277" i="1"/>
  <c r="AP3278" i="1"/>
  <c r="AP3279" i="1"/>
  <c r="AP3280" i="1"/>
  <c r="AP3281" i="1"/>
  <c r="AP3282" i="1"/>
  <c r="AP3283" i="1"/>
  <c r="AP3284" i="1"/>
  <c r="AP3285" i="1"/>
  <c r="AP3286" i="1"/>
  <c r="AP3287" i="1"/>
  <c r="AP3288" i="1"/>
  <c r="AP3289" i="1"/>
  <c r="AP3290" i="1"/>
  <c r="AP3291" i="1"/>
  <c r="AP3292" i="1"/>
  <c r="AP3293" i="1"/>
  <c r="AP3294" i="1"/>
  <c r="AP3295" i="1"/>
  <c r="AP3296" i="1"/>
  <c r="AP3297" i="1"/>
  <c r="AP3298" i="1"/>
  <c r="AP3299" i="1"/>
  <c r="AP3300" i="1"/>
  <c r="AP3301" i="1"/>
  <c r="AP3302" i="1"/>
  <c r="AP3303" i="1"/>
  <c r="AP3304" i="1"/>
  <c r="AP3305" i="1"/>
  <c r="AP3306" i="1"/>
  <c r="AP3307" i="1"/>
  <c r="AP3308" i="1"/>
  <c r="AP3309" i="1"/>
  <c r="AP3310" i="1"/>
  <c r="AP3311" i="1"/>
  <c r="AP3312" i="1"/>
  <c r="AP3313" i="1"/>
  <c r="AP3314" i="1"/>
  <c r="AP3315" i="1"/>
  <c r="AP3316" i="1"/>
  <c r="AP3317" i="1"/>
  <c r="AP3318" i="1"/>
  <c r="AP3319" i="1"/>
  <c r="AP3320" i="1"/>
  <c r="AP3321" i="1"/>
  <c r="AP3322" i="1"/>
  <c r="AP3323" i="1"/>
  <c r="AP3324" i="1"/>
  <c r="AP3325" i="1"/>
  <c r="AP3326" i="1"/>
  <c r="AP3327" i="1"/>
  <c r="AP3328" i="1"/>
  <c r="AP3329" i="1"/>
  <c r="AP3330" i="1"/>
  <c r="AP3331" i="1"/>
  <c r="AP3332" i="1"/>
  <c r="AP3333" i="1"/>
  <c r="AP3334" i="1"/>
  <c r="AP3335" i="1"/>
  <c r="AP3336" i="1"/>
  <c r="AP3337" i="1"/>
  <c r="AP3338" i="1"/>
  <c r="AP3339" i="1"/>
  <c r="AP3340" i="1"/>
  <c r="AP3341" i="1"/>
  <c r="AP3342" i="1"/>
  <c r="AP3343" i="1"/>
  <c r="AP3344" i="1"/>
  <c r="AP3345" i="1"/>
  <c r="AP3346" i="1"/>
  <c r="AP3347" i="1"/>
  <c r="AP3348" i="1"/>
  <c r="AP3349" i="1"/>
  <c r="AP3350" i="1"/>
  <c r="AP3351" i="1"/>
  <c r="AP3352" i="1"/>
  <c r="AP3353" i="1"/>
  <c r="AP3354" i="1"/>
  <c r="AP3355" i="1"/>
  <c r="AP3356" i="1"/>
  <c r="AP3357" i="1"/>
  <c r="AP3358" i="1"/>
  <c r="AP3359" i="1"/>
  <c r="AP3360" i="1"/>
  <c r="AP3361" i="1"/>
  <c r="AP3362" i="1"/>
  <c r="AP3363" i="1"/>
  <c r="AP3364" i="1"/>
  <c r="AP3365" i="1"/>
  <c r="AP3366" i="1"/>
  <c r="AP3367" i="1"/>
  <c r="AP3368" i="1"/>
  <c r="AP3369" i="1"/>
  <c r="AP3370" i="1"/>
  <c r="AP3371" i="1"/>
  <c r="AP3372" i="1"/>
  <c r="AP3373" i="1"/>
  <c r="AP3374" i="1"/>
  <c r="AP3375" i="1"/>
  <c r="AP3376" i="1"/>
  <c r="AP3377" i="1"/>
  <c r="AP3378" i="1"/>
  <c r="AP3379" i="1"/>
  <c r="AP3380" i="1"/>
  <c r="AP3381" i="1"/>
  <c r="AP3382" i="1"/>
  <c r="AP3383" i="1"/>
  <c r="AP3384" i="1"/>
  <c r="AP3385" i="1"/>
  <c r="AP3386" i="1"/>
  <c r="AP3387" i="1"/>
  <c r="AP3388" i="1"/>
  <c r="AP3389" i="1"/>
  <c r="AP3390" i="1"/>
  <c r="AP3391" i="1"/>
  <c r="AP3392" i="1"/>
  <c r="AP3393" i="1"/>
  <c r="AP3394" i="1"/>
  <c r="AP3395" i="1"/>
  <c r="AP3396" i="1"/>
  <c r="AP3397" i="1"/>
  <c r="AP3398" i="1"/>
  <c r="AP3399" i="1"/>
  <c r="AP3400" i="1"/>
  <c r="AP3401" i="1"/>
  <c r="AP3402" i="1"/>
  <c r="AP3403" i="1"/>
  <c r="AP3404" i="1"/>
  <c r="AP3405" i="1"/>
  <c r="AP3406" i="1"/>
  <c r="AP3407" i="1"/>
  <c r="AP3408" i="1"/>
  <c r="AP3409" i="1"/>
  <c r="AP3410" i="1"/>
  <c r="AP3411" i="1"/>
  <c r="AP3412" i="1"/>
  <c r="AP3413" i="1"/>
  <c r="AP3414" i="1"/>
  <c r="AP3415" i="1"/>
  <c r="AP3416" i="1"/>
  <c r="AP3417" i="1"/>
  <c r="AP3418" i="1"/>
  <c r="AP3419" i="1"/>
  <c r="AP3420" i="1"/>
  <c r="AP3421" i="1"/>
  <c r="AP3422" i="1"/>
  <c r="AP3423" i="1"/>
  <c r="AP3424" i="1"/>
  <c r="AP3425" i="1"/>
  <c r="AP3426" i="1"/>
  <c r="AP3427" i="1"/>
  <c r="AP3428" i="1"/>
  <c r="AP3429" i="1"/>
  <c r="AP3430" i="1"/>
  <c r="AP3431" i="1"/>
  <c r="AP3432" i="1"/>
  <c r="AP3433" i="1"/>
  <c r="AP3434" i="1"/>
  <c r="AP3435" i="1"/>
  <c r="AP3436" i="1"/>
  <c r="AP3437" i="1"/>
  <c r="AP3438" i="1"/>
  <c r="AP3439" i="1"/>
  <c r="AP3440" i="1"/>
  <c r="AP3441" i="1"/>
  <c r="AP3442" i="1"/>
  <c r="AP3443" i="1"/>
  <c r="AP3444" i="1"/>
  <c r="AP3445" i="1"/>
  <c r="AP3446" i="1"/>
  <c r="AP3447" i="1"/>
  <c r="AP3448" i="1"/>
  <c r="AP3449" i="1"/>
  <c r="AP3450" i="1"/>
  <c r="AP3451" i="1"/>
  <c r="AP3452" i="1"/>
  <c r="AP3453" i="1"/>
  <c r="AP3454" i="1"/>
  <c r="AP3455" i="1"/>
  <c r="AP3456" i="1"/>
  <c r="AP3457" i="1"/>
  <c r="AP3458" i="1"/>
  <c r="AP3459" i="1"/>
  <c r="AP3460" i="1"/>
  <c r="AP3461" i="1"/>
  <c r="AP3462" i="1"/>
  <c r="AP3463" i="1"/>
  <c r="AP3464" i="1"/>
  <c r="AP3465" i="1"/>
  <c r="AP3466" i="1"/>
  <c r="AP3467" i="1"/>
  <c r="AP3468" i="1"/>
  <c r="AP3469" i="1"/>
  <c r="AP3470" i="1"/>
  <c r="AP3471" i="1"/>
  <c r="AP3472" i="1"/>
  <c r="AP3473" i="1"/>
  <c r="AP3474" i="1"/>
  <c r="AP3475" i="1"/>
  <c r="AP3476" i="1"/>
  <c r="AP3477" i="1"/>
  <c r="AP3478" i="1"/>
  <c r="AP3479" i="1"/>
  <c r="AP3480" i="1"/>
  <c r="AP3481" i="1"/>
  <c r="AP3482" i="1"/>
  <c r="AP3483" i="1"/>
  <c r="AP3484" i="1"/>
  <c r="AP3485" i="1"/>
  <c r="AP3486" i="1"/>
  <c r="AP3487" i="1"/>
  <c r="AP3488" i="1"/>
  <c r="AP3489" i="1"/>
  <c r="AP3490" i="1"/>
  <c r="AP3491" i="1"/>
  <c r="AP3492" i="1"/>
  <c r="AP3493" i="1"/>
  <c r="AP3494" i="1"/>
  <c r="AP3495" i="1"/>
  <c r="AP3496" i="1"/>
  <c r="AP3497" i="1"/>
  <c r="AP3498" i="1"/>
  <c r="AP3499" i="1"/>
  <c r="AP3500" i="1"/>
  <c r="AP3501" i="1"/>
  <c r="AP3502" i="1"/>
  <c r="AP3503" i="1"/>
  <c r="AP3504" i="1"/>
  <c r="AP3505" i="1"/>
  <c r="AP3506" i="1"/>
  <c r="AP3507" i="1"/>
  <c r="AP3508" i="1"/>
  <c r="AP3509" i="1"/>
  <c r="AP3510" i="1"/>
  <c r="AP3511" i="1"/>
  <c r="AP3512" i="1"/>
  <c r="AP3513" i="1"/>
  <c r="AP3514" i="1"/>
  <c r="AP3515" i="1"/>
  <c r="AP3516" i="1"/>
  <c r="AP3517" i="1"/>
  <c r="AP3518" i="1"/>
  <c r="AP3519" i="1"/>
  <c r="AP3520" i="1"/>
  <c r="AP3521" i="1"/>
  <c r="AP3522" i="1"/>
  <c r="AP3523" i="1"/>
  <c r="AP3524" i="1"/>
  <c r="AP3525" i="1"/>
  <c r="AP3526" i="1"/>
  <c r="AP3527" i="1"/>
  <c r="AP3528" i="1"/>
  <c r="AP3529" i="1"/>
  <c r="AP3530" i="1"/>
  <c r="AP3531" i="1"/>
  <c r="AP3532" i="1"/>
  <c r="AP3533" i="1"/>
  <c r="AP3534" i="1"/>
  <c r="AP3535" i="1"/>
  <c r="AP3536" i="1"/>
  <c r="AP3537" i="1"/>
  <c r="AP3538" i="1"/>
  <c r="AP3539" i="1"/>
  <c r="AP3540" i="1"/>
  <c r="AP3541" i="1"/>
  <c r="AP3542" i="1"/>
  <c r="AP3543" i="1"/>
  <c r="AP3544" i="1"/>
  <c r="AP3545" i="1"/>
  <c r="AP3546" i="1"/>
  <c r="AP3547" i="1"/>
  <c r="AP3548" i="1"/>
  <c r="AP3549" i="1"/>
  <c r="AP3550" i="1"/>
  <c r="AP3551" i="1"/>
  <c r="AP3552" i="1"/>
  <c r="AP3553" i="1"/>
  <c r="AP3554" i="1"/>
  <c r="AP3555" i="1"/>
  <c r="AP3556" i="1"/>
  <c r="AP3557" i="1"/>
  <c r="AP3558" i="1"/>
  <c r="AP3559" i="1"/>
  <c r="AP3560" i="1"/>
  <c r="AP3561" i="1"/>
  <c r="AP3562" i="1"/>
  <c r="AP3563" i="1"/>
  <c r="AP3564" i="1"/>
  <c r="AP3565" i="1"/>
  <c r="AP3566" i="1"/>
  <c r="AP3567" i="1"/>
  <c r="AP3568" i="1"/>
  <c r="AP3569" i="1"/>
  <c r="AP3570" i="1"/>
  <c r="AP3571" i="1"/>
  <c r="AP3572" i="1"/>
  <c r="AP3573" i="1"/>
  <c r="AP3574" i="1"/>
  <c r="AP3575" i="1"/>
  <c r="AP3576" i="1"/>
  <c r="AP3577" i="1"/>
  <c r="AP3578" i="1"/>
  <c r="AP3579" i="1"/>
  <c r="AP3580" i="1"/>
  <c r="AP3581" i="1"/>
  <c r="AP3582" i="1"/>
  <c r="AP3583" i="1"/>
  <c r="AP3584" i="1"/>
  <c r="AP3585" i="1"/>
  <c r="AP3586" i="1"/>
  <c r="AP3587" i="1"/>
  <c r="AP3588" i="1"/>
  <c r="AP3589" i="1"/>
  <c r="AP3590" i="1"/>
  <c r="AP3591" i="1"/>
  <c r="AP3592" i="1"/>
  <c r="AP3593" i="1"/>
  <c r="AP3594" i="1"/>
  <c r="AP3595" i="1"/>
  <c r="AP3596" i="1"/>
  <c r="AP3597" i="1"/>
  <c r="AP3598" i="1"/>
  <c r="AP3599" i="1"/>
  <c r="AP3600" i="1"/>
  <c r="AP3601" i="1"/>
  <c r="AP3602" i="1"/>
  <c r="AP3603" i="1"/>
  <c r="AP3604" i="1"/>
  <c r="AP3605" i="1"/>
  <c r="AP3606" i="1"/>
  <c r="AP3607" i="1"/>
  <c r="AP3608" i="1"/>
  <c r="AP3609" i="1"/>
  <c r="AP3610" i="1"/>
  <c r="AP3611" i="1"/>
  <c r="AP3612" i="1"/>
  <c r="AP3613" i="1"/>
  <c r="AP3614" i="1"/>
  <c r="AP3615" i="1"/>
  <c r="AP3616" i="1"/>
  <c r="AP3617" i="1"/>
  <c r="AP3618" i="1"/>
  <c r="AP3619" i="1"/>
  <c r="AP3620" i="1"/>
  <c r="AP3621" i="1"/>
  <c r="AP3622" i="1"/>
  <c r="AP3623" i="1"/>
  <c r="AP3624" i="1"/>
  <c r="AP3625" i="1"/>
  <c r="AP3626" i="1"/>
  <c r="AP3627" i="1"/>
  <c r="AP3628" i="1"/>
  <c r="AP3629" i="1"/>
  <c r="AP3630" i="1"/>
  <c r="AP3631" i="1"/>
  <c r="AP3632" i="1"/>
  <c r="AP3633" i="1"/>
  <c r="AP3634" i="1"/>
  <c r="AP3635" i="1"/>
  <c r="AP3636" i="1"/>
  <c r="AP3637" i="1"/>
  <c r="AP3638" i="1"/>
  <c r="AP3639" i="1"/>
  <c r="AP3640" i="1"/>
  <c r="AP3641" i="1"/>
  <c r="AP3642" i="1"/>
  <c r="AP3643" i="1"/>
  <c r="AP3644" i="1"/>
  <c r="AP3645" i="1"/>
  <c r="AP3646" i="1"/>
  <c r="AP3647" i="1"/>
  <c r="AP3648" i="1"/>
  <c r="AP3649" i="1"/>
  <c r="AP3650" i="1"/>
  <c r="AP3651" i="1"/>
  <c r="AP3652" i="1"/>
  <c r="AP3653" i="1"/>
  <c r="AP3654" i="1"/>
  <c r="AP3655" i="1"/>
  <c r="AP3656" i="1"/>
  <c r="AP3657" i="1"/>
  <c r="AP3658" i="1"/>
  <c r="AP3659" i="1"/>
  <c r="AP3660" i="1"/>
  <c r="AP3661" i="1"/>
  <c r="AP3662" i="1"/>
  <c r="AP3663" i="1"/>
  <c r="AP3664" i="1"/>
  <c r="AP3665" i="1"/>
  <c r="AP3666" i="1"/>
  <c r="AP3667" i="1"/>
  <c r="AP3668" i="1"/>
  <c r="AP3669" i="1"/>
  <c r="AP3670" i="1"/>
  <c r="AP3671" i="1"/>
  <c r="AP3672" i="1"/>
  <c r="AP3673" i="1"/>
  <c r="AP3674" i="1"/>
  <c r="AP3675" i="1"/>
  <c r="AP3676" i="1"/>
  <c r="AP3677" i="1"/>
  <c r="AP3678" i="1"/>
  <c r="AP3679" i="1"/>
  <c r="AP3680" i="1"/>
  <c r="AP3681" i="1"/>
  <c r="AP3682" i="1"/>
  <c r="AP3683" i="1"/>
  <c r="AP3684" i="1"/>
  <c r="AP3685" i="1"/>
  <c r="AP3686" i="1"/>
  <c r="AP3687" i="1"/>
  <c r="AP3688" i="1"/>
  <c r="AP3689" i="1"/>
  <c r="AP3690" i="1"/>
  <c r="AP3691" i="1"/>
  <c r="AP3692" i="1"/>
  <c r="AP3693" i="1"/>
  <c r="AP3694" i="1"/>
  <c r="AP3695" i="1"/>
  <c r="AP3696" i="1"/>
  <c r="AP3697" i="1"/>
  <c r="AP3698" i="1"/>
  <c r="AP3699" i="1"/>
  <c r="AP3700" i="1"/>
  <c r="AP3701" i="1"/>
  <c r="AP3702" i="1"/>
  <c r="AP3703" i="1"/>
  <c r="AP3704" i="1"/>
  <c r="AP3705" i="1"/>
  <c r="AP3706" i="1"/>
  <c r="AP3707" i="1"/>
  <c r="AP3708" i="1"/>
  <c r="AP3709" i="1"/>
  <c r="AP3710" i="1"/>
  <c r="AP3711" i="1"/>
  <c r="AP3712" i="1"/>
  <c r="AP3713" i="1"/>
  <c r="AP3714" i="1"/>
  <c r="AP3715" i="1"/>
  <c r="AP3716" i="1"/>
  <c r="AP3717" i="1"/>
  <c r="AP3718" i="1"/>
  <c r="AP3719" i="1"/>
  <c r="AP3720" i="1"/>
  <c r="AP3721" i="1"/>
  <c r="AP3722" i="1"/>
  <c r="AP3723" i="1"/>
  <c r="AP3724" i="1"/>
  <c r="AP3725" i="1"/>
  <c r="AP3726" i="1"/>
  <c r="AP3727" i="1"/>
  <c r="AP3728" i="1"/>
  <c r="AP3729" i="1"/>
  <c r="AP3730" i="1"/>
  <c r="AP3731" i="1"/>
  <c r="AP3732" i="1"/>
  <c r="AP3733" i="1"/>
  <c r="AP3734" i="1"/>
  <c r="AP3735" i="1"/>
  <c r="AP3736" i="1"/>
  <c r="AP3737" i="1"/>
  <c r="AP3738" i="1"/>
  <c r="AP3739" i="1"/>
  <c r="AP3740" i="1"/>
  <c r="AP3741" i="1"/>
  <c r="AP3742" i="1"/>
  <c r="AP3743" i="1"/>
  <c r="AP3744" i="1"/>
  <c r="AP3745" i="1"/>
  <c r="AP3746" i="1"/>
  <c r="AP3747" i="1"/>
  <c r="AP3748" i="1"/>
  <c r="AP3749" i="1"/>
  <c r="AP3750" i="1"/>
  <c r="AP3751" i="1"/>
  <c r="AP3752" i="1"/>
  <c r="AP3753" i="1"/>
  <c r="AP3754" i="1"/>
  <c r="AP3755" i="1"/>
  <c r="AP3756" i="1"/>
  <c r="AP3757" i="1"/>
  <c r="AP3758" i="1"/>
  <c r="AP3759" i="1"/>
  <c r="AP3760" i="1"/>
  <c r="AP3761" i="1"/>
  <c r="AP3762" i="1"/>
  <c r="AP3763" i="1"/>
  <c r="AP3764" i="1"/>
  <c r="AP3765" i="1"/>
  <c r="AP3766" i="1"/>
  <c r="AP3767" i="1"/>
  <c r="AP3768" i="1"/>
  <c r="AP3769" i="1"/>
  <c r="AP3770" i="1"/>
  <c r="AP3771" i="1"/>
  <c r="AP3772" i="1"/>
  <c r="AP3773" i="1"/>
  <c r="AP3774" i="1"/>
  <c r="AP3775" i="1"/>
  <c r="AP3776" i="1"/>
  <c r="AP3777" i="1"/>
  <c r="AP3778" i="1"/>
  <c r="AP3779" i="1"/>
  <c r="AP3780" i="1"/>
  <c r="AP3781" i="1"/>
  <c r="AP3782" i="1"/>
  <c r="AP3783" i="1"/>
  <c r="AP3784" i="1"/>
  <c r="AP3785" i="1"/>
  <c r="AP3786" i="1"/>
  <c r="AP3787" i="1"/>
  <c r="AP3788" i="1"/>
  <c r="AP3789" i="1"/>
  <c r="AP3790" i="1"/>
  <c r="AP3791" i="1"/>
  <c r="AP3792" i="1"/>
  <c r="AP3793" i="1"/>
  <c r="AP3794" i="1"/>
  <c r="AP3795" i="1"/>
  <c r="AP3796" i="1"/>
  <c r="AP3797" i="1"/>
  <c r="AP3798" i="1"/>
  <c r="AP3799" i="1"/>
  <c r="AP3800" i="1"/>
  <c r="AP3801" i="1"/>
  <c r="AP3802" i="1"/>
  <c r="AP3803" i="1"/>
  <c r="AP3804" i="1"/>
  <c r="AP3805" i="1"/>
  <c r="AP3806" i="1"/>
  <c r="AP3807" i="1"/>
  <c r="AP3808" i="1"/>
  <c r="AP3809" i="1"/>
  <c r="AP3810" i="1"/>
  <c r="AP3811" i="1"/>
  <c r="AP3812" i="1"/>
  <c r="AP3813" i="1"/>
  <c r="AP3814" i="1"/>
  <c r="AP3815" i="1"/>
  <c r="AP3816" i="1"/>
  <c r="AP3817" i="1"/>
  <c r="AP3818" i="1"/>
  <c r="AP3819" i="1"/>
  <c r="AP3820" i="1"/>
  <c r="AP3821" i="1"/>
  <c r="AP3822" i="1"/>
  <c r="AP3823" i="1"/>
  <c r="AP3824" i="1"/>
  <c r="AP3825" i="1"/>
  <c r="AP3826" i="1"/>
  <c r="AP3827" i="1"/>
  <c r="AP3828" i="1"/>
  <c r="AP3829" i="1"/>
  <c r="AP3830" i="1"/>
  <c r="AP3831" i="1"/>
  <c r="AP3832" i="1"/>
  <c r="AP3833" i="1"/>
  <c r="AP3834" i="1"/>
  <c r="AP3835" i="1"/>
  <c r="AP3836" i="1"/>
  <c r="AP3837" i="1"/>
  <c r="AP3838" i="1"/>
  <c r="AP3839" i="1"/>
  <c r="AP3840" i="1"/>
  <c r="AP3841" i="1"/>
  <c r="AP3842" i="1"/>
  <c r="AP3843" i="1"/>
  <c r="AP3844" i="1"/>
  <c r="AP3845" i="1"/>
  <c r="AP3846" i="1"/>
  <c r="AP3847" i="1"/>
  <c r="AP3848" i="1"/>
  <c r="AP3849" i="1"/>
  <c r="AP3850" i="1"/>
  <c r="AP3851" i="1"/>
  <c r="AP3852" i="1"/>
  <c r="AP3853" i="1"/>
  <c r="AP3854" i="1"/>
  <c r="AP3855" i="1"/>
  <c r="AP3856" i="1"/>
  <c r="AP3857" i="1"/>
  <c r="AP3858" i="1"/>
  <c r="AP3859" i="1"/>
  <c r="AP3860" i="1"/>
  <c r="AP3861" i="1"/>
  <c r="AP3862" i="1"/>
  <c r="AP3863" i="1"/>
  <c r="AP3864" i="1"/>
  <c r="AP3865" i="1"/>
  <c r="AP3866" i="1"/>
  <c r="AP3867" i="1"/>
  <c r="AP3868" i="1"/>
  <c r="AP3869" i="1"/>
  <c r="AP3870" i="1"/>
  <c r="AP3871" i="1"/>
  <c r="AP3872" i="1"/>
  <c r="AP3873" i="1"/>
  <c r="AP3874" i="1"/>
  <c r="AP3875" i="1"/>
  <c r="AP3876" i="1"/>
  <c r="AP3877" i="1"/>
  <c r="AP3878" i="1"/>
  <c r="AP3879" i="1"/>
  <c r="AP3880" i="1"/>
  <c r="AP3881" i="1"/>
  <c r="AP3882" i="1"/>
  <c r="AP3883" i="1"/>
  <c r="AP3884" i="1"/>
  <c r="AP3885" i="1"/>
  <c r="AP3886" i="1"/>
  <c r="AP3887" i="1"/>
  <c r="AP3888" i="1"/>
  <c r="AP3889" i="1"/>
  <c r="AP3890" i="1"/>
  <c r="AP3891" i="1"/>
  <c r="AP3892" i="1"/>
  <c r="AP3893" i="1"/>
  <c r="AP3894" i="1"/>
  <c r="AP3895" i="1"/>
  <c r="AP3896" i="1"/>
  <c r="AP3897" i="1"/>
  <c r="AP3898" i="1"/>
  <c r="AP3899" i="1"/>
  <c r="AP3900" i="1"/>
  <c r="AP3901" i="1"/>
  <c r="AP3902" i="1"/>
  <c r="AP3903" i="1"/>
  <c r="AP3904" i="1"/>
  <c r="AP3905" i="1"/>
  <c r="AP3906" i="1"/>
  <c r="AP3907" i="1"/>
  <c r="AP3908" i="1"/>
  <c r="AP3909" i="1"/>
  <c r="AP3910" i="1"/>
  <c r="AP3911" i="1"/>
  <c r="AP3912" i="1"/>
  <c r="AP3913" i="1"/>
  <c r="AP3914" i="1"/>
  <c r="AP3915" i="1"/>
  <c r="AP3916" i="1"/>
  <c r="AP3917" i="1"/>
  <c r="AP3918" i="1"/>
  <c r="AP3919" i="1"/>
  <c r="AP3920" i="1"/>
  <c r="AP3921" i="1"/>
  <c r="AP3922" i="1"/>
  <c r="AP3923" i="1"/>
  <c r="AP3924" i="1"/>
  <c r="AP3925" i="1"/>
  <c r="AP3926" i="1"/>
  <c r="AP3927" i="1"/>
  <c r="AP3928" i="1"/>
  <c r="AP3929" i="1"/>
  <c r="AP3930" i="1"/>
  <c r="AP3931" i="1"/>
  <c r="AP3932" i="1"/>
  <c r="AP3933" i="1"/>
  <c r="AP3934" i="1"/>
  <c r="AP3935" i="1"/>
  <c r="AP3936" i="1"/>
  <c r="AP3937" i="1"/>
  <c r="AP3938" i="1"/>
  <c r="AP3939" i="1"/>
  <c r="AP3940" i="1"/>
  <c r="AP3941" i="1"/>
  <c r="AP3942" i="1"/>
  <c r="AP3943" i="1"/>
  <c r="AP3944" i="1"/>
  <c r="AP3945" i="1"/>
  <c r="AP3946" i="1"/>
  <c r="AP3947" i="1"/>
  <c r="AP3948" i="1"/>
  <c r="AP3949" i="1"/>
  <c r="AP3950" i="1"/>
  <c r="AP3951" i="1"/>
  <c r="AP3952" i="1"/>
  <c r="AP3953" i="1"/>
  <c r="AP3954" i="1"/>
  <c r="AP3955" i="1"/>
  <c r="AP3956" i="1"/>
  <c r="AP3957" i="1"/>
  <c r="AP3958" i="1"/>
  <c r="AP3959" i="1"/>
  <c r="AP3960" i="1"/>
  <c r="AP3961" i="1"/>
  <c r="AP3962" i="1"/>
  <c r="AP3963" i="1"/>
  <c r="AP3964" i="1"/>
  <c r="AP3965" i="1"/>
  <c r="AP3966" i="1"/>
  <c r="AP3967" i="1"/>
  <c r="AP3968" i="1"/>
  <c r="AP3969" i="1"/>
  <c r="AP3970" i="1"/>
  <c r="AP3971" i="1"/>
  <c r="AP3972" i="1"/>
  <c r="AP3973" i="1"/>
  <c r="AP3974" i="1"/>
  <c r="AP3975" i="1"/>
  <c r="AP3976" i="1"/>
  <c r="AP3977" i="1"/>
  <c r="AP3978" i="1"/>
  <c r="AP3979" i="1"/>
  <c r="AP3980" i="1"/>
  <c r="AP3981" i="1"/>
  <c r="AP3982" i="1"/>
  <c r="AP3983" i="1"/>
  <c r="AP3984" i="1"/>
  <c r="AP3985" i="1"/>
  <c r="AP3986" i="1"/>
  <c r="AP3987" i="1"/>
  <c r="AP3988" i="1"/>
  <c r="AP3989" i="1"/>
  <c r="AP3990" i="1"/>
  <c r="AP3991" i="1"/>
  <c r="AP3992" i="1"/>
  <c r="AP3993" i="1"/>
  <c r="AP3994" i="1"/>
  <c r="AP3995" i="1"/>
  <c r="AP3996" i="1"/>
  <c r="AP3997" i="1"/>
  <c r="AP3998" i="1"/>
  <c r="AP3999" i="1"/>
  <c r="AP4000" i="1"/>
  <c r="AP4001" i="1"/>
  <c r="AP4002" i="1"/>
  <c r="AP4003" i="1"/>
  <c r="AP4004" i="1"/>
  <c r="AP4005" i="1"/>
  <c r="AP4006" i="1"/>
  <c r="AP4007" i="1"/>
  <c r="AP4008" i="1"/>
  <c r="AP4009" i="1"/>
  <c r="AP4010" i="1"/>
  <c r="AP4011" i="1"/>
  <c r="AP4012" i="1"/>
  <c r="AP4013" i="1"/>
  <c r="AP4014" i="1"/>
  <c r="AP4015" i="1"/>
  <c r="AP4016" i="1"/>
  <c r="AP4017" i="1"/>
  <c r="AP4018" i="1"/>
  <c r="AP4019" i="1"/>
  <c r="AP4020" i="1"/>
  <c r="AP4021" i="1"/>
  <c r="AP4022" i="1"/>
  <c r="AP4023" i="1"/>
  <c r="AP4024" i="1"/>
  <c r="AP4025" i="1"/>
  <c r="AP4026" i="1"/>
  <c r="AP4027" i="1"/>
  <c r="AP4028" i="1"/>
  <c r="AP4029" i="1"/>
  <c r="AP4030" i="1"/>
  <c r="AP4031" i="1"/>
  <c r="AP4032" i="1"/>
  <c r="AP4033" i="1"/>
  <c r="AP4034" i="1"/>
  <c r="AP4035" i="1"/>
  <c r="AP4036" i="1"/>
  <c r="AP4037" i="1"/>
  <c r="AP4038" i="1"/>
  <c r="AP4039" i="1"/>
  <c r="AP4040" i="1"/>
  <c r="AP4041" i="1"/>
  <c r="AP4042" i="1"/>
  <c r="AP4043" i="1"/>
  <c r="AP4044" i="1"/>
  <c r="AP4045" i="1"/>
  <c r="AP4046" i="1"/>
  <c r="AP4047" i="1"/>
  <c r="AP4048" i="1"/>
  <c r="AP4049" i="1"/>
  <c r="AP4050" i="1"/>
  <c r="AP4051" i="1"/>
  <c r="AP4052" i="1"/>
  <c r="AP4053" i="1"/>
  <c r="AP4054" i="1"/>
  <c r="AP4055" i="1"/>
  <c r="AP4056" i="1"/>
  <c r="AP4057" i="1"/>
  <c r="AP4058" i="1"/>
  <c r="AP4059" i="1"/>
  <c r="AP4060" i="1"/>
  <c r="AP4061" i="1"/>
  <c r="AP4062" i="1"/>
  <c r="AP4063" i="1"/>
  <c r="AP4064" i="1"/>
  <c r="AP4065" i="1"/>
  <c r="AP4066" i="1"/>
  <c r="AP4067" i="1"/>
  <c r="AP4068" i="1"/>
  <c r="AP4069" i="1"/>
  <c r="AP4070" i="1"/>
  <c r="AP4071" i="1"/>
  <c r="AP4072" i="1"/>
  <c r="AP4073" i="1"/>
  <c r="AP4074" i="1"/>
  <c r="AP4075" i="1"/>
  <c r="AP4076" i="1"/>
  <c r="AP4077" i="1"/>
  <c r="AP4078" i="1"/>
  <c r="AP4079" i="1"/>
  <c r="AP4080" i="1"/>
  <c r="AP4081" i="1"/>
  <c r="AP4082" i="1"/>
  <c r="AP4083" i="1"/>
  <c r="AP4084" i="1"/>
  <c r="AP4085" i="1"/>
  <c r="AP4086" i="1"/>
  <c r="AP4087" i="1"/>
  <c r="AP4088" i="1"/>
  <c r="AP4089" i="1"/>
  <c r="AP4090" i="1"/>
  <c r="AP4091" i="1"/>
  <c r="AP4092" i="1"/>
  <c r="AP4093" i="1"/>
  <c r="AP4094" i="1"/>
  <c r="AP4095" i="1"/>
  <c r="AP4096" i="1"/>
  <c r="AP4097" i="1"/>
  <c r="AP4098" i="1"/>
  <c r="AP4099" i="1"/>
  <c r="AP4100" i="1"/>
  <c r="AP4101" i="1"/>
  <c r="AP4102" i="1"/>
  <c r="AP4103" i="1"/>
  <c r="AP4104" i="1"/>
  <c r="AP4105" i="1"/>
  <c r="AP4106" i="1"/>
  <c r="AP4107" i="1"/>
  <c r="AP4108" i="1"/>
  <c r="AP4109" i="1"/>
  <c r="AP4110" i="1"/>
  <c r="AP4111" i="1"/>
  <c r="AP4112" i="1"/>
  <c r="AP4113" i="1"/>
  <c r="AP4114" i="1"/>
  <c r="AP4115" i="1"/>
  <c r="AP4116" i="1"/>
  <c r="AP4117" i="1"/>
  <c r="AP4118" i="1"/>
  <c r="AP4119" i="1"/>
  <c r="AP4120" i="1"/>
  <c r="AP4121" i="1"/>
  <c r="AP4122" i="1"/>
  <c r="AP4123" i="1"/>
  <c r="AP4124" i="1"/>
  <c r="AP4125" i="1"/>
  <c r="AP4126" i="1"/>
  <c r="AP4127" i="1"/>
  <c r="AP4128" i="1"/>
  <c r="AP4129" i="1"/>
  <c r="AP4130" i="1"/>
  <c r="AP4131" i="1"/>
  <c r="AP4132" i="1"/>
  <c r="AP4133" i="1"/>
  <c r="AP4134" i="1"/>
  <c r="AP4135" i="1"/>
  <c r="AP4136" i="1"/>
  <c r="AP4137" i="1"/>
  <c r="AP4138" i="1"/>
  <c r="AP4139" i="1"/>
  <c r="AP4140" i="1"/>
  <c r="AP4141" i="1"/>
  <c r="AP4142" i="1"/>
  <c r="AP4143" i="1"/>
  <c r="AP4144" i="1"/>
  <c r="AP4145" i="1"/>
  <c r="AP4146" i="1"/>
  <c r="AP4147" i="1"/>
  <c r="AP4148" i="1"/>
  <c r="AP4149" i="1"/>
  <c r="AP4150" i="1"/>
  <c r="AP4151" i="1"/>
  <c r="AP4152" i="1"/>
  <c r="AP4153" i="1"/>
  <c r="AP4154" i="1"/>
  <c r="AP4155" i="1"/>
  <c r="AP4156" i="1"/>
  <c r="AP4157" i="1"/>
  <c r="AP4158" i="1"/>
  <c r="AP4159" i="1"/>
  <c r="AP4160" i="1"/>
  <c r="AP4161" i="1"/>
  <c r="AP4162" i="1"/>
  <c r="AP4163" i="1"/>
  <c r="AP4164" i="1"/>
  <c r="AP4165" i="1"/>
  <c r="AP4166" i="1"/>
  <c r="AP4167" i="1"/>
  <c r="AP4168" i="1"/>
  <c r="AP4169" i="1"/>
  <c r="AP4170" i="1"/>
  <c r="AP4171" i="1"/>
  <c r="AP4172" i="1"/>
  <c r="AP4173" i="1"/>
  <c r="AP4174" i="1"/>
  <c r="AP4175" i="1"/>
  <c r="AP4176" i="1"/>
  <c r="AP4177" i="1"/>
  <c r="AP4178" i="1"/>
  <c r="AP4179" i="1"/>
  <c r="AP4180" i="1"/>
  <c r="AP4181" i="1"/>
  <c r="AP4182" i="1"/>
  <c r="AP4183" i="1"/>
  <c r="AP4184" i="1"/>
  <c r="AP4185" i="1"/>
  <c r="AP4186" i="1"/>
  <c r="AP4187" i="1"/>
  <c r="AP4188" i="1"/>
  <c r="AP4189" i="1"/>
  <c r="AP4190" i="1"/>
  <c r="AP4191" i="1"/>
  <c r="AP4192" i="1"/>
  <c r="AP4193" i="1"/>
  <c r="AP4194" i="1"/>
  <c r="AP4195" i="1"/>
  <c r="AP4196" i="1"/>
  <c r="AP4197" i="1"/>
  <c r="AP4198" i="1"/>
  <c r="AP4199" i="1"/>
  <c r="AP4200" i="1"/>
  <c r="AP4201" i="1"/>
  <c r="AP4202" i="1"/>
  <c r="AP4203" i="1"/>
  <c r="AP4204" i="1"/>
  <c r="AP4205" i="1"/>
  <c r="AP4206" i="1"/>
  <c r="AP4207" i="1"/>
  <c r="AP4208" i="1"/>
  <c r="AP4209" i="1"/>
  <c r="AP4210" i="1"/>
  <c r="AP4211" i="1"/>
  <c r="AP4212" i="1"/>
  <c r="AP4213" i="1"/>
  <c r="AP4214" i="1"/>
  <c r="AP4215" i="1"/>
  <c r="AP4216" i="1"/>
  <c r="AP4217" i="1"/>
  <c r="AP4218" i="1"/>
  <c r="AP4219" i="1"/>
  <c r="AP4220" i="1"/>
  <c r="AP4221" i="1"/>
  <c r="AP4222" i="1"/>
  <c r="AP4223" i="1"/>
  <c r="AP4224" i="1"/>
  <c r="AP4225" i="1"/>
  <c r="AP4226" i="1"/>
  <c r="AP4227" i="1"/>
  <c r="AP4228" i="1"/>
  <c r="AP4229" i="1"/>
  <c r="AP4230" i="1"/>
  <c r="AP4231" i="1"/>
  <c r="AP4232" i="1"/>
  <c r="AP4233" i="1"/>
  <c r="AP4234" i="1"/>
  <c r="AP4235" i="1"/>
  <c r="AP4236" i="1"/>
  <c r="AP4237" i="1"/>
  <c r="AP4238" i="1"/>
  <c r="AP4239" i="1"/>
  <c r="AP4240" i="1"/>
  <c r="AP4241" i="1"/>
  <c r="AP4242" i="1"/>
  <c r="AP4243" i="1"/>
  <c r="AP4244" i="1"/>
  <c r="AP4245" i="1"/>
  <c r="AP4246" i="1"/>
  <c r="AP4247" i="1"/>
  <c r="AP4248" i="1"/>
  <c r="AP4249" i="1"/>
  <c r="AP4250" i="1"/>
  <c r="AP4251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593" i="1"/>
  <c r="AO2594" i="1"/>
  <c r="AO2595" i="1"/>
  <c r="AO2596" i="1"/>
  <c r="AO2597" i="1"/>
  <c r="AO2598" i="1"/>
  <c r="AO2599" i="1"/>
  <c r="AO2600" i="1"/>
  <c r="AO2601" i="1"/>
  <c r="AO2602" i="1"/>
  <c r="AO2603" i="1"/>
  <c r="AO2604" i="1"/>
  <c r="AO2605" i="1"/>
  <c r="AO2606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O2621" i="1"/>
  <c r="AO2622" i="1"/>
  <c r="AO2623" i="1"/>
  <c r="AO2624" i="1"/>
  <c r="AO2625" i="1"/>
  <c r="AO2626" i="1"/>
  <c r="AO2627" i="1"/>
  <c r="AO2628" i="1"/>
  <c r="AO2629" i="1"/>
  <c r="AO2630" i="1"/>
  <c r="AO2631" i="1"/>
  <c r="AO2632" i="1"/>
  <c r="AO2633" i="1"/>
  <c r="AO2634" i="1"/>
  <c r="AO2635" i="1"/>
  <c r="AO2636" i="1"/>
  <c r="AO2637" i="1"/>
  <c r="AO2638" i="1"/>
  <c r="AO2639" i="1"/>
  <c r="AO2640" i="1"/>
  <c r="AO2641" i="1"/>
  <c r="AO2642" i="1"/>
  <c r="AO2643" i="1"/>
  <c r="AO2644" i="1"/>
  <c r="AO2645" i="1"/>
  <c r="AO2646" i="1"/>
  <c r="AO2647" i="1"/>
  <c r="AO2648" i="1"/>
  <c r="AO2649" i="1"/>
  <c r="AO2650" i="1"/>
  <c r="AO2651" i="1"/>
  <c r="AO2652" i="1"/>
  <c r="AO2653" i="1"/>
  <c r="AO2654" i="1"/>
  <c r="AO2655" i="1"/>
  <c r="AO2656" i="1"/>
  <c r="AO2657" i="1"/>
  <c r="AO2658" i="1"/>
  <c r="AO2659" i="1"/>
  <c r="AO2660" i="1"/>
  <c r="AO2661" i="1"/>
  <c r="AO2662" i="1"/>
  <c r="AO2663" i="1"/>
  <c r="AO2664" i="1"/>
  <c r="AO2665" i="1"/>
  <c r="AO2666" i="1"/>
  <c r="AO2667" i="1"/>
  <c r="AO2668" i="1"/>
  <c r="AO2669" i="1"/>
  <c r="AO2670" i="1"/>
  <c r="AO2671" i="1"/>
  <c r="AO2672" i="1"/>
  <c r="AO2673" i="1"/>
  <c r="AO2674" i="1"/>
  <c r="AO2675" i="1"/>
  <c r="AO2676" i="1"/>
  <c r="AO2677" i="1"/>
  <c r="AO2678" i="1"/>
  <c r="AO2679" i="1"/>
  <c r="AO2680" i="1"/>
  <c r="AO2681" i="1"/>
  <c r="AO2682" i="1"/>
  <c r="AO2683" i="1"/>
  <c r="AO2684" i="1"/>
  <c r="AO2685" i="1"/>
  <c r="AO2686" i="1"/>
  <c r="AO2687" i="1"/>
  <c r="AO2688" i="1"/>
  <c r="AO2689" i="1"/>
  <c r="AO2690" i="1"/>
  <c r="AO2691" i="1"/>
  <c r="AO2692" i="1"/>
  <c r="AO2693" i="1"/>
  <c r="AO2694" i="1"/>
  <c r="AO2695" i="1"/>
  <c r="AO2696" i="1"/>
  <c r="AO2697" i="1"/>
  <c r="AO2698" i="1"/>
  <c r="AO2699" i="1"/>
  <c r="AO2700" i="1"/>
  <c r="AO2701" i="1"/>
  <c r="AO2702" i="1"/>
  <c r="AO2703" i="1"/>
  <c r="AO2704" i="1"/>
  <c r="AO2705" i="1"/>
  <c r="AO2706" i="1"/>
  <c r="AO2707" i="1"/>
  <c r="AO2708" i="1"/>
  <c r="AO2709" i="1"/>
  <c r="AO2710" i="1"/>
  <c r="AO2711" i="1"/>
  <c r="AO2712" i="1"/>
  <c r="AO2713" i="1"/>
  <c r="AO2714" i="1"/>
  <c r="AO2715" i="1"/>
  <c r="AO2716" i="1"/>
  <c r="AO2717" i="1"/>
  <c r="AO2718" i="1"/>
  <c r="AO2719" i="1"/>
  <c r="AO2720" i="1"/>
  <c r="AO2721" i="1"/>
  <c r="AO2722" i="1"/>
  <c r="AO2723" i="1"/>
  <c r="AO2724" i="1"/>
  <c r="AO2725" i="1"/>
  <c r="AO2726" i="1"/>
  <c r="AO2727" i="1"/>
  <c r="AO2728" i="1"/>
  <c r="AO2729" i="1"/>
  <c r="AO2730" i="1"/>
  <c r="AO2731" i="1"/>
  <c r="AO2732" i="1"/>
  <c r="AO2733" i="1"/>
  <c r="AO2734" i="1"/>
  <c r="AO2735" i="1"/>
  <c r="AO2736" i="1"/>
  <c r="AO2737" i="1"/>
  <c r="AO2738" i="1"/>
  <c r="AO2739" i="1"/>
  <c r="AO2740" i="1"/>
  <c r="AO2741" i="1"/>
  <c r="AO2742" i="1"/>
  <c r="AO2743" i="1"/>
  <c r="AO2744" i="1"/>
  <c r="AO2745" i="1"/>
  <c r="AO2746" i="1"/>
  <c r="AO2747" i="1"/>
  <c r="AO2748" i="1"/>
  <c r="AO2749" i="1"/>
  <c r="AO2750" i="1"/>
  <c r="AO2751" i="1"/>
  <c r="AO2752" i="1"/>
  <c r="AO2753" i="1"/>
  <c r="AO2754" i="1"/>
  <c r="AO2755" i="1"/>
  <c r="AO2756" i="1"/>
  <c r="AO2757" i="1"/>
  <c r="AO2758" i="1"/>
  <c r="AO2759" i="1"/>
  <c r="AO2760" i="1"/>
  <c r="AO2761" i="1"/>
  <c r="AO2762" i="1"/>
  <c r="AO2763" i="1"/>
  <c r="AO2764" i="1"/>
  <c r="AO2765" i="1"/>
  <c r="AO2766" i="1"/>
  <c r="AO2767" i="1"/>
  <c r="AO2768" i="1"/>
  <c r="AO2769" i="1"/>
  <c r="AO2770" i="1"/>
  <c r="AO2771" i="1"/>
  <c r="AO2772" i="1"/>
  <c r="AO2773" i="1"/>
  <c r="AO2774" i="1"/>
  <c r="AO2775" i="1"/>
  <c r="AO2776" i="1"/>
  <c r="AO2777" i="1"/>
  <c r="AO2778" i="1"/>
  <c r="AO2779" i="1"/>
  <c r="AO2780" i="1"/>
  <c r="AO2781" i="1"/>
  <c r="AO2782" i="1"/>
  <c r="AO2783" i="1"/>
  <c r="AO2784" i="1"/>
  <c r="AO2785" i="1"/>
  <c r="AO2786" i="1"/>
  <c r="AO2787" i="1"/>
  <c r="AO2788" i="1"/>
  <c r="AO2789" i="1"/>
  <c r="AO2790" i="1"/>
  <c r="AO2791" i="1"/>
  <c r="AO2792" i="1"/>
  <c r="AO2793" i="1"/>
  <c r="AO2794" i="1"/>
  <c r="AO2795" i="1"/>
  <c r="AO2796" i="1"/>
  <c r="AO2797" i="1"/>
  <c r="AO2798" i="1"/>
  <c r="AO2799" i="1"/>
  <c r="AO2800" i="1"/>
  <c r="AO2801" i="1"/>
  <c r="AO2802" i="1"/>
  <c r="AO2803" i="1"/>
  <c r="AO2804" i="1"/>
  <c r="AO2805" i="1"/>
  <c r="AO2806" i="1"/>
  <c r="AO2807" i="1"/>
  <c r="AO2808" i="1"/>
  <c r="AO2809" i="1"/>
  <c r="AO2810" i="1"/>
  <c r="AO2811" i="1"/>
  <c r="AO2812" i="1"/>
  <c r="AO2813" i="1"/>
  <c r="AO2814" i="1"/>
  <c r="AO2815" i="1"/>
  <c r="AO2816" i="1"/>
  <c r="AO2817" i="1"/>
  <c r="AO2818" i="1"/>
  <c r="AO2819" i="1"/>
  <c r="AO2820" i="1"/>
  <c r="AO2821" i="1"/>
  <c r="AO2822" i="1"/>
  <c r="AO2823" i="1"/>
  <c r="AO2824" i="1"/>
  <c r="AO2825" i="1"/>
  <c r="AO2826" i="1"/>
  <c r="AO2827" i="1"/>
  <c r="AO2828" i="1"/>
  <c r="AO2829" i="1"/>
  <c r="AO2830" i="1"/>
  <c r="AO2831" i="1"/>
  <c r="AO2832" i="1"/>
  <c r="AO2833" i="1"/>
  <c r="AO2834" i="1"/>
  <c r="AO2835" i="1"/>
  <c r="AO2836" i="1"/>
  <c r="AO2837" i="1"/>
  <c r="AO2838" i="1"/>
  <c r="AO2839" i="1"/>
  <c r="AO2840" i="1"/>
  <c r="AO2841" i="1"/>
  <c r="AO2842" i="1"/>
  <c r="AO2843" i="1"/>
  <c r="AO2844" i="1"/>
  <c r="AO2845" i="1"/>
  <c r="AO2846" i="1"/>
  <c r="AO2847" i="1"/>
  <c r="AO2848" i="1"/>
  <c r="AO2849" i="1"/>
  <c r="AO2850" i="1"/>
  <c r="AO2851" i="1"/>
  <c r="AO2852" i="1"/>
  <c r="AO2853" i="1"/>
  <c r="AO2854" i="1"/>
  <c r="AO2855" i="1"/>
  <c r="AO2856" i="1"/>
  <c r="AO2857" i="1"/>
  <c r="AO2858" i="1"/>
  <c r="AO2859" i="1"/>
  <c r="AO2860" i="1"/>
  <c r="AO2861" i="1"/>
  <c r="AO2862" i="1"/>
  <c r="AO2863" i="1"/>
  <c r="AO2864" i="1"/>
  <c r="AO2865" i="1"/>
  <c r="AO2866" i="1"/>
  <c r="AO2867" i="1"/>
  <c r="AO2868" i="1"/>
  <c r="AO2869" i="1"/>
  <c r="AO2870" i="1"/>
  <c r="AO2871" i="1"/>
  <c r="AO2872" i="1"/>
  <c r="AO2873" i="1"/>
  <c r="AO2874" i="1"/>
  <c r="AO2875" i="1"/>
  <c r="AO2876" i="1"/>
  <c r="AO2877" i="1"/>
  <c r="AO2878" i="1"/>
  <c r="AO2879" i="1"/>
  <c r="AO2880" i="1"/>
  <c r="AO2881" i="1"/>
  <c r="AO2882" i="1"/>
  <c r="AO2883" i="1"/>
  <c r="AO2884" i="1"/>
  <c r="AO2885" i="1"/>
  <c r="AO2886" i="1"/>
  <c r="AO2887" i="1"/>
  <c r="AO2888" i="1"/>
  <c r="AO2889" i="1"/>
  <c r="AO2890" i="1"/>
  <c r="AO2891" i="1"/>
  <c r="AO2892" i="1"/>
  <c r="AO2893" i="1"/>
  <c r="AO2894" i="1"/>
  <c r="AO2895" i="1"/>
  <c r="AO2896" i="1"/>
  <c r="AO2897" i="1"/>
  <c r="AO2898" i="1"/>
  <c r="AO2899" i="1"/>
  <c r="AO2900" i="1"/>
  <c r="AO2901" i="1"/>
  <c r="AO2902" i="1"/>
  <c r="AO2903" i="1"/>
  <c r="AO2904" i="1"/>
  <c r="AO2905" i="1"/>
  <c r="AO2906" i="1"/>
  <c r="AO2907" i="1"/>
  <c r="AO2908" i="1"/>
  <c r="AO2909" i="1"/>
  <c r="AO2910" i="1"/>
  <c r="AO2911" i="1"/>
  <c r="AO2912" i="1"/>
  <c r="AO2913" i="1"/>
  <c r="AO2914" i="1"/>
  <c r="AO2915" i="1"/>
  <c r="AO2916" i="1"/>
  <c r="AO2917" i="1"/>
  <c r="AO2918" i="1"/>
  <c r="AO2919" i="1"/>
  <c r="AO2920" i="1"/>
  <c r="AO2921" i="1"/>
  <c r="AO2922" i="1"/>
  <c r="AO2923" i="1"/>
  <c r="AO2924" i="1"/>
  <c r="AO2925" i="1"/>
  <c r="AO2926" i="1"/>
  <c r="AO2927" i="1"/>
  <c r="AO2928" i="1"/>
  <c r="AO2929" i="1"/>
  <c r="AO2930" i="1"/>
  <c r="AO2931" i="1"/>
  <c r="AO2932" i="1"/>
  <c r="AO2933" i="1"/>
  <c r="AO2934" i="1"/>
  <c r="AO2935" i="1"/>
  <c r="AO2936" i="1"/>
  <c r="AO2937" i="1"/>
  <c r="AO2938" i="1"/>
  <c r="AO2939" i="1"/>
  <c r="AO2940" i="1"/>
  <c r="AO2941" i="1"/>
  <c r="AO2942" i="1"/>
  <c r="AO2943" i="1"/>
  <c r="AO2944" i="1"/>
  <c r="AO2945" i="1"/>
  <c r="AO2946" i="1"/>
  <c r="AO2947" i="1"/>
  <c r="AO2948" i="1"/>
  <c r="AO2949" i="1"/>
  <c r="AO2950" i="1"/>
  <c r="AO2951" i="1"/>
  <c r="AO2952" i="1"/>
  <c r="AO2953" i="1"/>
  <c r="AO2954" i="1"/>
  <c r="AO2955" i="1"/>
  <c r="AO2956" i="1"/>
  <c r="AO2957" i="1"/>
  <c r="AO2958" i="1"/>
  <c r="AO2959" i="1"/>
  <c r="AO2960" i="1"/>
  <c r="AO2961" i="1"/>
  <c r="AO2962" i="1"/>
  <c r="AO2963" i="1"/>
  <c r="AO2964" i="1"/>
  <c r="AO2965" i="1"/>
  <c r="AO2966" i="1"/>
  <c r="AO2967" i="1"/>
  <c r="AO2968" i="1"/>
  <c r="AO2969" i="1"/>
  <c r="AO2970" i="1"/>
  <c r="AO2971" i="1"/>
  <c r="AO2972" i="1"/>
  <c r="AO2973" i="1"/>
  <c r="AO2974" i="1"/>
  <c r="AO2975" i="1"/>
  <c r="AO2976" i="1"/>
  <c r="AO2977" i="1"/>
  <c r="AO2978" i="1"/>
  <c r="AO2979" i="1"/>
  <c r="AO2980" i="1"/>
  <c r="AO2981" i="1"/>
  <c r="AO2982" i="1"/>
  <c r="AO2983" i="1"/>
  <c r="AO2984" i="1"/>
  <c r="AO2985" i="1"/>
  <c r="AO2986" i="1"/>
  <c r="AO2987" i="1"/>
  <c r="AO2988" i="1"/>
  <c r="AO2989" i="1"/>
  <c r="AO2990" i="1"/>
  <c r="AO2991" i="1"/>
  <c r="AO2992" i="1"/>
  <c r="AO2993" i="1"/>
  <c r="AO2994" i="1"/>
  <c r="AO2995" i="1"/>
  <c r="AO2996" i="1"/>
  <c r="AO2997" i="1"/>
  <c r="AO2998" i="1"/>
  <c r="AO2999" i="1"/>
  <c r="AO3000" i="1"/>
  <c r="AO3001" i="1"/>
  <c r="AO3002" i="1"/>
  <c r="AO3003" i="1"/>
  <c r="AO3004" i="1"/>
  <c r="AO3005" i="1"/>
  <c r="AO3006" i="1"/>
  <c r="AO3007" i="1"/>
  <c r="AO3008" i="1"/>
  <c r="AO3009" i="1"/>
  <c r="AO3010" i="1"/>
  <c r="AO3011" i="1"/>
  <c r="AO3012" i="1"/>
  <c r="AO3013" i="1"/>
  <c r="AO3014" i="1"/>
  <c r="AO3015" i="1"/>
  <c r="AO3016" i="1"/>
  <c r="AO3017" i="1"/>
  <c r="AO3018" i="1"/>
  <c r="AO3019" i="1"/>
  <c r="AO3020" i="1"/>
  <c r="AO3021" i="1"/>
  <c r="AO3022" i="1"/>
  <c r="AO3023" i="1"/>
  <c r="AO3024" i="1"/>
  <c r="AO3025" i="1"/>
  <c r="AO3026" i="1"/>
  <c r="AO3027" i="1"/>
  <c r="AO3028" i="1"/>
  <c r="AO3029" i="1"/>
  <c r="AO3030" i="1"/>
  <c r="AO3031" i="1"/>
  <c r="AO3032" i="1"/>
  <c r="AO3033" i="1"/>
  <c r="AO3034" i="1"/>
  <c r="AO3035" i="1"/>
  <c r="AO3036" i="1"/>
  <c r="AO3037" i="1"/>
  <c r="AO3038" i="1"/>
  <c r="AO3039" i="1"/>
  <c r="AO3040" i="1"/>
  <c r="AO3041" i="1"/>
  <c r="AO3042" i="1"/>
  <c r="AO3043" i="1"/>
  <c r="AO3044" i="1"/>
  <c r="AO3045" i="1"/>
  <c r="AO3046" i="1"/>
  <c r="AO3047" i="1"/>
  <c r="AO3048" i="1"/>
  <c r="AO3049" i="1"/>
  <c r="AO3050" i="1"/>
  <c r="AO3051" i="1"/>
  <c r="AO3052" i="1"/>
  <c r="AO3053" i="1"/>
  <c r="AO3054" i="1"/>
  <c r="AO3055" i="1"/>
  <c r="AO3056" i="1"/>
  <c r="AO3057" i="1"/>
  <c r="AO3058" i="1"/>
  <c r="AO3059" i="1"/>
  <c r="AO3060" i="1"/>
  <c r="AO3061" i="1"/>
  <c r="AO3062" i="1"/>
  <c r="AO3063" i="1"/>
  <c r="AO3064" i="1"/>
  <c r="AO3065" i="1"/>
  <c r="AO3066" i="1"/>
  <c r="AO3067" i="1"/>
  <c r="AO3068" i="1"/>
  <c r="AO3069" i="1"/>
  <c r="AO3070" i="1"/>
  <c r="AO3071" i="1"/>
  <c r="AO3072" i="1"/>
  <c r="AO3073" i="1"/>
  <c r="AO3074" i="1"/>
  <c r="AO3075" i="1"/>
  <c r="AO3076" i="1"/>
  <c r="AO3077" i="1"/>
  <c r="AO3078" i="1"/>
  <c r="AO3079" i="1"/>
  <c r="AO3080" i="1"/>
  <c r="AO3081" i="1"/>
  <c r="AO3082" i="1"/>
  <c r="AO3083" i="1"/>
  <c r="AO3084" i="1"/>
  <c r="AO3085" i="1"/>
  <c r="AO3086" i="1"/>
  <c r="AO3087" i="1"/>
  <c r="AO3088" i="1"/>
  <c r="AO3089" i="1"/>
  <c r="AO3090" i="1"/>
  <c r="AO3091" i="1"/>
  <c r="AO3092" i="1"/>
  <c r="AO3093" i="1"/>
  <c r="AO3094" i="1"/>
  <c r="AO3095" i="1"/>
  <c r="AO3096" i="1"/>
  <c r="AO3097" i="1"/>
  <c r="AO3098" i="1"/>
  <c r="AO3099" i="1"/>
  <c r="AO3100" i="1"/>
  <c r="AO3101" i="1"/>
  <c r="AO3102" i="1"/>
  <c r="AO3103" i="1"/>
  <c r="AO3104" i="1"/>
  <c r="AO3105" i="1"/>
  <c r="AO3106" i="1"/>
  <c r="AO3107" i="1"/>
  <c r="AO3108" i="1"/>
  <c r="AO3109" i="1"/>
  <c r="AO3110" i="1"/>
  <c r="AO3111" i="1"/>
  <c r="AO3112" i="1"/>
  <c r="AO3113" i="1"/>
  <c r="AO3114" i="1"/>
  <c r="AO3115" i="1"/>
  <c r="AO3116" i="1"/>
  <c r="AO3117" i="1"/>
  <c r="AO3118" i="1"/>
  <c r="AO3119" i="1"/>
  <c r="AO3120" i="1"/>
  <c r="AO3121" i="1"/>
  <c r="AO3122" i="1"/>
  <c r="AO3123" i="1"/>
  <c r="AO3124" i="1"/>
  <c r="AO3125" i="1"/>
  <c r="AO3126" i="1"/>
  <c r="AO3127" i="1"/>
  <c r="AO3128" i="1"/>
  <c r="AO3129" i="1"/>
  <c r="AO3130" i="1"/>
  <c r="AO3131" i="1"/>
  <c r="AO3132" i="1"/>
  <c r="AO3133" i="1"/>
  <c r="AO3134" i="1"/>
  <c r="AO3135" i="1"/>
  <c r="AO3136" i="1"/>
  <c r="AO3137" i="1"/>
  <c r="AO3138" i="1"/>
  <c r="AO3139" i="1"/>
  <c r="AO3140" i="1"/>
  <c r="AO3141" i="1"/>
  <c r="AO3142" i="1"/>
  <c r="AO3143" i="1"/>
  <c r="AO3144" i="1"/>
  <c r="AO3145" i="1"/>
  <c r="AO3146" i="1"/>
  <c r="AO3147" i="1"/>
  <c r="AO3148" i="1"/>
  <c r="AO3149" i="1"/>
  <c r="AO3150" i="1"/>
  <c r="AO3151" i="1"/>
  <c r="AO3152" i="1"/>
  <c r="AO3153" i="1"/>
  <c r="AO3154" i="1"/>
  <c r="AO3155" i="1"/>
  <c r="AO3156" i="1"/>
  <c r="AO3157" i="1"/>
  <c r="AO3158" i="1"/>
  <c r="AO3159" i="1"/>
  <c r="AO3160" i="1"/>
  <c r="AO3161" i="1"/>
  <c r="AO3162" i="1"/>
  <c r="AO3163" i="1"/>
  <c r="AO3164" i="1"/>
  <c r="AO3165" i="1"/>
  <c r="AO3166" i="1"/>
  <c r="AO3167" i="1"/>
  <c r="AO3168" i="1"/>
  <c r="AO3169" i="1"/>
  <c r="AO3170" i="1"/>
  <c r="AO3171" i="1"/>
  <c r="AO3172" i="1"/>
  <c r="AO3173" i="1"/>
  <c r="AO3174" i="1"/>
  <c r="AO3175" i="1"/>
  <c r="AO3176" i="1"/>
  <c r="AO3177" i="1"/>
  <c r="AO3178" i="1"/>
  <c r="AO3179" i="1"/>
  <c r="AO3180" i="1"/>
  <c r="AO3181" i="1"/>
  <c r="AO3182" i="1"/>
  <c r="AO3183" i="1"/>
  <c r="AO3184" i="1"/>
  <c r="AO3185" i="1"/>
  <c r="AO3186" i="1"/>
  <c r="AO3187" i="1"/>
  <c r="AO3188" i="1"/>
  <c r="AO3189" i="1"/>
  <c r="AO3190" i="1"/>
  <c r="AO3191" i="1"/>
  <c r="AO3192" i="1"/>
  <c r="AO3193" i="1"/>
  <c r="AO3194" i="1"/>
  <c r="AO3195" i="1"/>
  <c r="AO3196" i="1"/>
  <c r="AO3197" i="1"/>
  <c r="AO3198" i="1"/>
  <c r="AO3199" i="1"/>
  <c r="AO3200" i="1"/>
  <c r="AO3201" i="1"/>
  <c r="AO3202" i="1"/>
  <c r="AO3203" i="1"/>
  <c r="AO3204" i="1"/>
  <c r="AO3205" i="1"/>
  <c r="AO3206" i="1"/>
  <c r="AO3207" i="1"/>
  <c r="AO3208" i="1"/>
  <c r="AO3209" i="1"/>
  <c r="AO3210" i="1"/>
  <c r="AO3211" i="1"/>
  <c r="AO3212" i="1"/>
  <c r="AO3213" i="1"/>
  <c r="AO3214" i="1"/>
  <c r="AO3215" i="1"/>
  <c r="AO3216" i="1"/>
  <c r="AO3217" i="1"/>
  <c r="AO3218" i="1"/>
  <c r="AO3219" i="1"/>
  <c r="AO3220" i="1"/>
  <c r="AO3221" i="1"/>
  <c r="AO3222" i="1"/>
  <c r="AO3223" i="1"/>
  <c r="AO3224" i="1"/>
  <c r="AO3225" i="1"/>
  <c r="AO3226" i="1"/>
  <c r="AO3227" i="1"/>
  <c r="AO3228" i="1"/>
  <c r="AO3229" i="1"/>
  <c r="AO3230" i="1"/>
  <c r="AO3231" i="1"/>
  <c r="AO3232" i="1"/>
  <c r="AO3233" i="1"/>
  <c r="AO3234" i="1"/>
  <c r="AO3235" i="1"/>
  <c r="AO3236" i="1"/>
  <c r="AO3237" i="1"/>
  <c r="AO3238" i="1"/>
  <c r="AO3239" i="1"/>
  <c r="AO3240" i="1"/>
  <c r="AO3241" i="1"/>
  <c r="AO3242" i="1"/>
  <c r="AO3243" i="1"/>
  <c r="AO3244" i="1"/>
  <c r="AO3245" i="1"/>
  <c r="AO3246" i="1"/>
  <c r="AO3247" i="1"/>
  <c r="AO3248" i="1"/>
  <c r="AO3249" i="1"/>
  <c r="AO3250" i="1"/>
  <c r="AO3251" i="1"/>
  <c r="AO3252" i="1"/>
  <c r="AO3253" i="1"/>
  <c r="AO3254" i="1"/>
  <c r="AO3255" i="1"/>
  <c r="AO3256" i="1"/>
  <c r="AO3257" i="1"/>
  <c r="AO3258" i="1"/>
  <c r="AO3259" i="1"/>
  <c r="AO3260" i="1"/>
  <c r="AO3261" i="1"/>
  <c r="AO3262" i="1"/>
  <c r="AO3263" i="1"/>
  <c r="AO3264" i="1"/>
  <c r="AO3265" i="1"/>
  <c r="AO3266" i="1"/>
  <c r="AO3267" i="1"/>
  <c r="AO3268" i="1"/>
  <c r="AO3269" i="1"/>
  <c r="AO3270" i="1"/>
  <c r="AO3271" i="1"/>
  <c r="AO3272" i="1"/>
  <c r="AO3273" i="1"/>
  <c r="AO3274" i="1"/>
  <c r="AO3275" i="1"/>
  <c r="AO3276" i="1"/>
  <c r="AO3277" i="1"/>
  <c r="AO3278" i="1"/>
  <c r="AO3279" i="1"/>
  <c r="AO3280" i="1"/>
  <c r="AO3281" i="1"/>
  <c r="AO3282" i="1"/>
  <c r="AO3283" i="1"/>
  <c r="AO3284" i="1"/>
  <c r="AO3285" i="1"/>
  <c r="AO3286" i="1"/>
  <c r="AO3287" i="1"/>
  <c r="AO3288" i="1"/>
  <c r="AO3289" i="1"/>
  <c r="AO3290" i="1"/>
  <c r="AO3291" i="1"/>
  <c r="AO3292" i="1"/>
  <c r="AO3293" i="1"/>
  <c r="AO3294" i="1"/>
  <c r="AO3295" i="1"/>
  <c r="AO3296" i="1"/>
  <c r="AO3297" i="1"/>
  <c r="AO3298" i="1"/>
  <c r="AO3299" i="1"/>
  <c r="AO3300" i="1"/>
  <c r="AO3301" i="1"/>
  <c r="AO3302" i="1"/>
  <c r="AO3303" i="1"/>
  <c r="AO3304" i="1"/>
  <c r="AO3305" i="1"/>
  <c r="AO3306" i="1"/>
  <c r="AO3307" i="1"/>
  <c r="AO3308" i="1"/>
  <c r="AO3309" i="1"/>
  <c r="AO3310" i="1"/>
  <c r="AO3311" i="1"/>
  <c r="AO3312" i="1"/>
  <c r="AO3313" i="1"/>
  <c r="AO3314" i="1"/>
  <c r="AO3315" i="1"/>
  <c r="AO3316" i="1"/>
  <c r="AO3317" i="1"/>
  <c r="AO3318" i="1"/>
  <c r="AO3319" i="1"/>
  <c r="AO3320" i="1"/>
  <c r="AO3321" i="1"/>
  <c r="AO3322" i="1"/>
  <c r="AO3323" i="1"/>
  <c r="AO3324" i="1"/>
  <c r="AO3325" i="1"/>
  <c r="AO3326" i="1"/>
  <c r="AO3327" i="1"/>
  <c r="AO3328" i="1"/>
  <c r="AO3329" i="1"/>
  <c r="AO3330" i="1"/>
  <c r="AO3331" i="1"/>
  <c r="AO3332" i="1"/>
  <c r="AO3333" i="1"/>
  <c r="AO3334" i="1"/>
  <c r="AO3335" i="1"/>
  <c r="AO3336" i="1"/>
  <c r="AO3337" i="1"/>
  <c r="AO3338" i="1"/>
  <c r="AO3339" i="1"/>
  <c r="AO3340" i="1"/>
  <c r="AO3341" i="1"/>
  <c r="AO3342" i="1"/>
  <c r="AO3343" i="1"/>
  <c r="AO3344" i="1"/>
  <c r="AO3345" i="1"/>
  <c r="AO3346" i="1"/>
  <c r="AO3347" i="1"/>
  <c r="AO3348" i="1"/>
  <c r="AO3349" i="1"/>
  <c r="AO3350" i="1"/>
  <c r="AO3351" i="1"/>
  <c r="AO3352" i="1"/>
  <c r="AO3353" i="1"/>
  <c r="AO3354" i="1"/>
  <c r="AO3355" i="1"/>
  <c r="AO3356" i="1"/>
  <c r="AO3357" i="1"/>
  <c r="AO3358" i="1"/>
  <c r="AO3359" i="1"/>
  <c r="AO3360" i="1"/>
  <c r="AO3361" i="1"/>
  <c r="AO3362" i="1"/>
  <c r="AO3363" i="1"/>
  <c r="AO3364" i="1"/>
  <c r="AO3365" i="1"/>
  <c r="AO3366" i="1"/>
  <c r="AO3367" i="1"/>
  <c r="AO3368" i="1"/>
  <c r="AO3369" i="1"/>
  <c r="AO3370" i="1"/>
  <c r="AO3371" i="1"/>
  <c r="AO3372" i="1"/>
  <c r="AO3373" i="1"/>
  <c r="AO3374" i="1"/>
  <c r="AO3375" i="1"/>
  <c r="AO3376" i="1"/>
  <c r="AO3377" i="1"/>
  <c r="AO3378" i="1"/>
  <c r="AO3379" i="1"/>
  <c r="AO3380" i="1"/>
  <c r="AO3381" i="1"/>
  <c r="AO3382" i="1"/>
  <c r="AO3383" i="1"/>
  <c r="AO3384" i="1"/>
  <c r="AO3385" i="1"/>
  <c r="AO3386" i="1"/>
  <c r="AO3387" i="1"/>
  <c r="AO3388" i="1"/>
  <c r="AO3389" i="1"/>
  <c r="AO3390" i="1"/>
  <c r="AO3391" i="1"/>
  <c r="AO3392" i="1"/>
  <c r="AO3393" i="1"/>
  <c r="AO3394" i="1"/>
  <c r="AO3395" i="1"/>
  <c r="AO3396" i="1"/>
  <c r="AO3397" i="1"/>
  <c r="AO3398" i="1"/>
  <c r="AO3399" i="1"/>
  <c r="AO3400" i="1"/>
  <c r="AO3401" i="1"/>
  <c r="AO3402" i="1"/>
  <c r="AO3403" i="1"/>
  <c r="AO3404" i="1"/>
  <c r="AO3405" i="1"/>
  <c r="AO3406" i="1"/>
  <c r="AO3407" i="1"/>
  <c r="AO3408" i="1"/>
  <c r="AO3409" i="1"/>
  <c r="AO3410" i="1"/>
  <c r="AO3411" i="1"/>
  <c r="AO3412" i="1"/>
  <c r="AO3413" i="1"/>
  <c r="AO3414" i="1"/>
  <c r="AO3415" i="1"/>
  <c r="AO3416" i="1"/>
  <c r="AO3417" i="1"/>
  <c r="AO3418" i="1"/>
  <c r="AO3419" i="1"/>
  <c r="AO3420" i="1"/>
  <c r="AO3421" i="1"/>
  <c r="AO3422" i="1"/>
  <c r="AO3423" i="1"/>
  <c r="AO3424" i="1"/>
  <c r="AO3425" i="1"/>
  <c r="AO3426" i="1"/>
  <c r="AO3427" i="1"/>
  <c r="AO3428" i="1"/>
  <c r="AO3429" i="1"/>
  <c r="AO3430" i="1"/>
  <c r="AO3431" i="1"/>
  <c r="AO3432" i="1"/>
  <c r="AO3433" i="1"/>
  <c r="AO3434" i="1"/>
  <c r="AO3435" i="1"/>
  <c r="AO3436" i="1"/>
  <c r="AO3437" i="1"/>
  <c r="AO3438" i="1"/>
  <c r="AO3439" i="1"/>
  <c r="AO3440" i="1"/>
  <c r="AO3441" i="1"/>
  <c r="AO3442" i="1"/>
  <c r="AO3443" i="1"/>
  <c r="AO3444" i="1"/>
  <c r="AO3445" i="1"/>
  <c r="AO3446" i="1"/>
  <c r="AO3447" i="1"/>
  <c r="AO3448" i="1"/>
  <c r="AO3449" i="1"/>
  <c r="AO3450" i="1"/>
  <c r="AO3451" i="1"/>
  <c r="AO3452" i="1"/>
  <c r="AO3453" i="1"/>
  <c r="AO3454" i="1"/>
  <c r="AO3455" i="1"/>
  <c r="AO3456" i="1"/>
  <c r="AO3457" i="1"/>
  <c r="AO3458" i="1"/>
  <c r="AO3459" i="1"/>
  <c r="AO3460" i="1"/>
  <c r="AO3461" i="1"/>
  <c r="AO3462" i="1"/>
  <c r="AO3463" i="1"/>
  <c r="AO3464" i="1"/>
  <c r="AO3465" i="1"/>
  <c r="AO3466" i="1"/>
  <c r="AO3467" i="1"/>
  <c r="AO3468" i="1"/>
  <c r="AO3469" i="1"/>
  <c r="AO3470" i="1"/>
  <c r="AO3471" i="1"/>
  <c r="AO3472" i="1"/>
  <c r="AO3473" i="1"/>
  <c r="AO3474" i="1"/>
  <c r="AO3475" i="1"/>
  <c r="AO3476" i="1"/>
  <c r="AO3477" i="1"/>
  <c r="AO3478" i="1"/>
  <c r="AO3479" i="1"/>
  <c r="AO3480" i="1"/>
  <c r="AO3481" i="1"/>
  <c r="AO3482" i="1"/>
  <c r="AO3483" i="1"/>
  <c r="AO3484" i="1"/>
  <c r="AO3485" i="1"/>
  <c r="AO3486" i="1"/>
  <c r="AO3487" i="1"/>
  <c r="AO3488" i="1"/>
  <c r="AO3489" i="1"/>
  <c r="AO3490" i="1"/>
  <c r="AO3491" i="1"/>
  <c r="AO3492" i="1"/>
  <c r="AO3493" i="1"/>
  <c r="AO3494" i="1"/>
  <c r="AO3495" i="1"/>
  <c r="AO3496" i="1"/>
  <c r="AO3497" i="1"/>
  <c r="AO3498" i="1"/>
  <c r="AO3499" i="1"/>
  <c r="AO3500" i="1"/>
  <c r="AO3501" i="1"/>
  <c r="AO3502" i="1"/>
  <c r="AO3503" i="1"/>
  <c r="AO3504" i="1"/>
  <c r="AO3505" i="1"/>
  <c r="AO3506" i="1"/>
  <c r="AO3507" i="1"/>
  <c r="AO3508" i="1"/>
  <c r="AO3509" i="1"/>
  <c r="AO3510" i="1"/>
  <c r="AO3511" i="1"/>
  <c r="AO3512" i="1"/>
  <c r="AO3513" i="1"/>
  <c r="AO3514" i="1"/>
  <c r="AO3515" i="1"/>
  <c r="AO3516" i="1"/>
  <c r="AO3517" i="1"/>
  <c r="AO3518" i="1"/>
  <c r="AO3519" i="1"/>
  <c r="AO3520" i="1"/>
  <c r="AO3521" i="1"/>
  <c r="AO3522" i="1"/>
  <c r="AO3523" i="1"/>
  <c r="AO3524" i="1"/>
  <c r="AO3525" i="1"/>
  <c r="AO3526" i="1"/>
  <c r="AO3527" i="1"/>
  <c r="AO3528" i="1"/>
  <c r="AO3529" i="1"/>
  <c r="AO3530" i="1"/>
  <c r="AO3531" i="1"/>
  <c r="AO3532" i="1"/>
  <c r="AO3533" i="1"/>
  <c r="AO3534" i="1"/>
  <c r="AO3535" i="1"/>
  <c r="AO3536" i="1"/>
  <c r="AO3537" i="1"/>
  <c r="AO3538" i="1"/>
  <c r="AO3539" i="1"/>
  <c r="AO3540" i="1"/>
  <c r="AO3541" i="1"/>
  <c r="AO3542" i="1"/>
  <c r="AO3543" i="1"/>
  <c r="AO3544" i="1"/>
  <c r="AO3545" i="1"/>
  <c r="AO3546" i="1"/>
  <c r="AO3547" i="1"/>
  <c r="AO3548" i="1"/>
  <c r="AO3549" i="1"/>
  <c r="AO3550" i="1"/>
  <c r="AO3551" i="1"/>
  <c r="AO3552" i="1"/>
  <c r="AO3553" i="1"/>
  <c r="AO3554" i="1"/>
  <c r="AO3555" i="1"/>
  <c r="AO3556" i="1"/>
  <c r="AO3557" i="1"/>
  <c r="AO3558" i="1"/>
  <c r="AO3559" i="1"/>
  <c r="AO3560" i="1"/>
  <c r="AO3561" i="1"/>
  <c r="AO3562" i="1"/>
  <c r="AO3563" i="1"/>
  <c r="AO3564" i="1"/>
  <c r="AO3565" i="1"/>
  <c r="AO3566" i="1"/>
  <c r="AO3567" i="1"/>
  <c r="AO3568" i="1"/>
  <c r="AO3569" i="1"/>
  <c r="AO3570" i="1"/>
  <c r="AO3571" i="1"/>
  <c r="AO3572" i="1"/>
  <c r="AO3573" i="1"/>
  <c r="AO3574" i="1"/>
  <c r="AO3575" i="1"/>
  <c r="AO3576" i="1"/>
  <c r="AO3577" i="1"/>
  <c r="AO3578" i="1"/>
  <c r="AO3579" i="1"/>
  <c r="AO3580" i="1"/>
  <c r="AO3581" i="1"/>
  <c r="AO3582" i="1"/>
  <c r="AO3583" i="1"/>
  <c r="AO3584" i="1"/>
  <c r="AO3585" i="1"/>
  <c r="AO3586" i="1"/>
  <c r="AO3587" i="1"/>
  <c r="AO3588" i="1"/>
  <c r="AO3589" i="1"/>
  <c r="AO3590" i="1"/>
  <c r="AO3591" i="1"/>
  <c r="AO3592" i="1"/>
  <c r="AO3593" i="1"/>
  <c r="AO3594" i="1"/>
  <c r="AO3595" i="1"/>
  <c r="AO3596" i="1"/>
  <c r="AO3597" i="1"/>
  <c r="AO3598" i="1"/>
  <c r="AO3599" i="1"/>
  <c r="AO3600" i="1"/>
  <c r="AO3601" i="1"/>
  <c r="AO3602" i="1"/>
  <c r="AO3603" i="1"/>
  <c r="AO3604" i="1"/>
  <c r="AO3605" i="1"/>
  <c r="AO3606" i="1"/>
  <c r="AO3607" i="1"/>
  <c r="AO3608" i="1"/>
  <c r="AO3609" i="1"/>
  <c r="AO3610" i="1"/>
  <c r="AO3611" i="1"/>
  <c r="AO3612" i="1"/>
  <c r="AO3613" i="1"/>
  <c r="AO3614" i="1"/>
  <c r="AO3615" i="1"/>
  <c r="AO3616" i="1"/>
  <c r="AO3617" i="1"/>
  <c r="AO3618" i="1"/>
  <c r="AO3619" i="1"/>
  <c r="AO3620" i="1"/>
  <c r="AO3621" i="1"/>
  <c r="AO3622" i="1"/>
  <c r="AO3623" i="1"/>
  <c r="AO3624" i="1"/>
  <c r="AO3625" i="1"/>
  <c r="AO3626" i="1"/>
  <c r="AO3627" i="1"/>
  <c r="AO3628" i="1"/>
  <c r="AO3629" i="1"/>
  <c r="AO3630" i="1"/>
  <c r="AO3631" i="1"/>
  <c r="AO3632" i="1"/>
  <c r="AO3633" i="1"/>
  <c r="AO3634" i="1"/>
  <c r="AO3635" i="1"/>
  <c r="AO3636" i="1"/>
  <c r="AO3637" i="1"/>
  <c r="AO3638" i="1"/>
  <c r="AO3639" i="1"/>
  <c r="AO3640" i="1"/>
  <c r="AO3641" i="1"/>
  <c r="AO3642" i="1"/>
  <c r="AO3643" i="1"/>
  <c r="AO3644" i="1"/>
  <c r="AO3645" i="1"/>
  <c r="AO3646" i="1"/>
  <c r="AO3647" i="1"/>
  <c r="AO3648" i="1"/>
  <c r="AO3649" i="1"/>
  <c r="AO3650" i="1"/>
  <c r="AO3651" i="1"/>
  <c r="AO3652" i="1"/>
  <c r="AO3653" i="1"/>
  <c r="AO3654" i="1"/>
  <c r="AO3655" i="1"/>
  <c r="AO3656" i="1"/>
  <c r="AO3657" i="1"/>
  <c r="AO3658" i="1"/>
  <c r="AO3659" i="1"/>
  <c r="AO3660" i="1"/>
  <c r="AO3661" i="1"/>
  <c r="AO3662" i="1"/>
  <c r="AO3663" i="1"/>
  <c r="AO3664" i="1"/>
  <c r="AO3665" i="1"/>
  <c r="AO3666" i="1"/>
  <c r="AO3667" i="1"/>
  <c r="AO3668" i="1"/>
  <c r="AO3669" i="1"/>
  <c r="AO3670" i="1"/>
  <c r="AO3671" i="1"/>
  <c r="AO3672" i="1"/>
  <c r="AO3673" i="1"/>
  <c r="AO3674" i="1"/>
  <c r="AO3675" i="1"/>
  <c r="AO3676" i="1"/>
  <c r="AO3677" i="1"/>
  <c r="AO3678" i="1"/>
  <c r="AO3679" i="1"/>
  <c r="AO3680" i="1"/>
  <c r="AO3681" i="1"/>
  <c r="AO3682" i="1"/>
  <c r="AO3683" i="1"/>
  <c r="AO3684" i="1"/>
  <c r="AO3685" i="1"/>
  <c r="AO3686" i="1"/>
  <c r="AO3687" i="1"/>
  <c r="AO3688" i="1"/>
  <c r="AO3689" i="1"/>
  <c r="AO3690" i="1"/>
  <c r="AO3691" i="1"/>
  <c r="AO3692" i="1"/>
  <c r="AO3693" i="1"/>
  <c r="AO3694" i="1"/>
  <c r="AO3695" i="1"/>
  <c r="AO3696" i="1"/>
  <c r="AO3697" i="1"/>
  <c r="AO3698" i="1"/>
  <c r="AO3699" i="1"/>
  <c r="AO3700" i="1"/>
  <c r="AO3701" i="1"/>
  <c r="AO3702" i="1"/>
  <c r="AO3703" i="1"/>
  <c r="AO3704" i="1"/>
  <c r="AO3705" i="1"/>
  <c r="AO3706" i="1"/>
  <c r="AO3707" i="1"/>
  <c r="AO3708" i="1"/>
  <c r="AO3709" i="1"/>
  <c r="AO3710" i="1"/>
  <c r="AO3711" i="1"/>
  <c r="AO3712" i="1"/>
  <c r="AO3713" i="1"/>
  <c r="AO3714" i="1"/>
  <c r="AO3715" i="1"/>
  <c r="AO3716" i="1"/>
  <c r="AO3717" i="1"/>
  <c r="AO3718" i="1"/>
  <c r="AO3719" i="1"/>
  <c r="AO3720" i="1"/>
  <c r="AO3721" i="1"/>
  <c r="AO3722" i="1"/>
  <c r="AO3723" i="1"/>
  <c r="AO3724" i="1"/>
  <c r="AO3725" i="1"/>
  <c r="AO3726" i="1"/>
  <c r="AO3727" i="1"/>
  <c r="AO3728" i="1"/>
  <c r="AO3729" i="1"/>
  <c r="AO3730" i="1"/>
  <c r="AO3731" i="1"/>
  <c r="AO3732" i="1"/>
  <c r="AO3733" i="1"/>
  <c r="AO3734" i="1"/>
  <c r="AO3735" i="1"/>
  <c r="AO3736" i="1"/>
  <c r="AO3737" i="1"/>
  <c r="AO3738" i="1"/>
  <c r="AO3739" i="1"/>
  <c r="AO3740" i="1"/>
  <c r="AO3741" i="1"/>
  <c r="AO3742" i="1"/>
  <c r="AO3743" i="1"/>
  <c r="AO3744" i="1"/>
  <c r="AO3745" i="1"/>
  <c r="AO3746" i="1"/>
  <c r="AO3747" i="1"/>
  <c r="AO3748" i="1"/>
  <c r="AO3749" i="1"/>
  <c r="AO3750" i="1"/>
  <c r="AO3751" i="1"/>
  <c r="AO3752" i="1"/>
  <c r="AO3753" i="1"/>
  <c r="AO3754" i="1"/>
  <c r="AO3755" i="1"/>
  <c r="AO3756" i="1"/>
  <c r="AO3757" i="1"/>
  <c r="AO3758" i="1"/>
  <c r="AO3759" i="1"/>
  <c r="AO3760" i="1"/>
  <c r="AO3761" i="1"/>
  <c r="AO3762" i="1"/>
  <c r="AO3763" i="1"/>
  <c r="AO3764" i="1"/>
  <c r="AO3765" i="1"/>
  <c r="AO3766" i="1"/>
  <c r="AO3767" i="1"/>
  <c r="AO3768" i="1"/>
  <c r="AO3769" i="1"/>
  <c r="AO3770" i="1"/>
  <c r="AO3771" i="1"/>
  <c r="AO3772" i="1"/>
  <c r="AO3773" i="1"/>
  <c r="AO3774" i="1"/>
  <c r="AO3775" i="1"/>
  <c r="AO3776" i="1"/>
  <c r="AO3777" i="1"/>
  <c r="AO3778" i="1"/>
  <c r="AO3779" i="1"/>
  <c r="AO3780" i="1"/>
  <c r="AO3781" i="1"/>
  <c r="AO3782" i="1"/>
  <c r="AO3783" i="1"/>
  <c r="AO3784" i="1"/>
  <c r="AO3785" i="1"/>
  <c r="AO3786" i="1"/>
  <c r="AO3787" i="1"/>
  <c r="AO3788" i="1"/>
  <c r="AO3789" i="1"/>
  <c r="AO3790" i="1"/>
  <c r="AO3791" i="1"/>
  <c r="AO3792" i="1"/>
  <c r="AO3793" i="1"/>
  <c r="AO3794" i="1"/>
  <c r="AO3795" i="1"/>
  <c r="AO3796" i="1"/>
  <c r="AO3797" i="1"/>
  <c r="AO3798" i="1"/>
  <c r="AO3799" i="1"/>
  <c r="AO3800" i="1"/>
  <c r="AO3801" i="1"/>
  <c r="AO3802" i="1"/>
  <c r="AO3803" i="1"/>
  <c r="AO3804" i="1"/>
  <c r="AO3805" i="1"/>
  <c r="AO3806" i="1"/>
  <c r="AO3807" i="1"/>
  <c r="AO3808" i="1"/>
  <c r="AO3809" i="1"/>
  <c r="AO3810" i="1"/>
  <c r="AO3811" i="1"/>
  <c r="AO3812" i="1"/>
  <c r="AO3813" i="1"/>
  <c r="AO3814" i="1"/>
  <c r="AO3815" i="1"/>
  <c r="AO3816" i="1"/>
  <c r="AO3817" i="1"/>
  <c r="AO3818" i="1"/>
  <c r="AO3819" i="1"/>
  <c r="AO3820" i="1"/>
  <c r="AO3821" i="1"/>
  <c r="AO3822" i="1"/>
  <c r="AO3823" i="1"/>
  <c r="AO3824" i="1"/>
  <c r="AO3825" i="1"/>
  <c r="AO3826" i="1"/>
  <c r="AO3827" i="1"/>
  <c r="AO3828" i="1"/>
  <c r="AO3829" i="1"/>
  <c r="AO3830" i="1"/>
  <c r="AO3831" i="1"/>
  <c r="AO3832" i="1"/>
  <c r="AO3833" i="1"/>
  <c r="AO3834" i="1"/>
  <c r="AO3835" i="1"/>
  <c r="AO3836" i="1"/>
  <c r="AO3837" i="1"/>
  <c r="AO3838" i="1"/>
  <c r="AO3839" i="1"/>
  <c r="AO3840" i="1"/>
  <c r="AO3841" i="1"/>
  <c r="AO3842" i="1"/>
  <c r="AO3843" i="1"/>
  <c r="AO3844" i="1"/>
  <c r="AO3845" i="1"/>
  <c r="AO3846" i="1"/>
  <c r="AO3847" i="1"/>
  <c r="AO3848" i="1"/>
  <c r="AO3849" i="1"/>
  <c r="AO3850" i="1"/>
  <c r="AO3851" i="1"/>
  <c r="AO3852" i="1"/>
  <c r="AO3853" i="1"/>
  <c r="AO3854" i="1"/>
  <c r="AO3855" i="1"/>
  <c r="AO3856" i="1"/>
  <c r="AO3857" i="1"/>
  <c r="AO3858" i="1"/>
  <c r="AO3859" i="1"/>
  <c r="AO3860" i="1"/>
  <c r="AO3861" i="1"/>
  <c r="AO3862" i="1"/>
  <c r="AO3863" i="1"/>
  <c r="AO3864" i="1"/>
  <c r="AO3865" i="1"/>
  <c r="AO3866" i="1"/>
  <c r="AO3867" i="1"/>
  <c r="AO3868" i="1"/>
  <c r="AO3869" i="1"/>
  <c r="AO3870" i="1"/>
  <c r="AO3871" i="1"/>
  <c r="AO3872" i="1"/>
  <c r="AO3873" i="1"/>
  <c r="AO3874" i="1"/>
  <c r="AO3875" i="1"/>
  <c r="AO3876" i="1"/>
  <c r="AO3877" i="1"/>
  <c r="AO3878" i="1"/>
  <c r="AO3879" i="1"/>
  <c r="AO3880" i="1"/>
  <c r="AO3881" i="1"/>
  <c r="AO3882" i="1"/>
  <c r="AO3883" i="1"/>
  <c r="AO3884" i="1"/>
  <c r="AO3885" i="1"/>
  <c r="AO3886" i="1"/>
  <c r="AO3887" i="1"/>
  <c r="AO3888" i="1"/>
  <c r="AO3889" i="1"/>
  <c r="AO3890" i="1"/>
  <c r="AO3891" i="1"/>
  <c r="AO3892" i="1"/>
  <c r="AO3893" i="1"/>
  <c r="AO3894" i="1"/>
  <c r="AO3895" i="1"/>
  <c r="AO3896" i="1"/>
  <c r="AO3897" i="1"/>
  <c r="AO3898" i="1"/>
  <c r="AO3899" i="1"/>
  <c r="AO3900" i="1"/>
  <c r="AO3901" i="1"/>
  <c r="AO3902" i="1"/>
  <c r="AO3903" i="1"/>
  <c r="AO3904" i="1"/>
  <c r="AO3905" i="1"/>
  <c r="AO3906" i="1"/>
  <c r="AO3907" i="1"/>
  <c r="AO3908" i="1"/>
  <c r="AO3909" i="1"/>
  <c r="AO3910" i="1"/>
  <c r="AO3911" i="1"/>
  <c r="AO3912" i="1"/>
  <c r="AO3913" i="1"/>
  <c r="AO3914" i="1"/>
  <c r="AO3915" i="1"/>
  <c r="AO3916" i="1"/>
  <c r="AO3917" i="1"/>
  <c r="AO3918" i="1"/>
  <c r="AO3919" i="1"/>
  <c r="AO3920" i="1"/>
  <c r="AO3921" i="1"/>
  <c r="AO3922" i="1"/>
  <c r="AO3923" i="1"/>
  <c r="AO3924" i="1"/>
  <c r="AO3925" i="1"/>
  <c r="AO3926" i="1"/>
  <c r="AO3927" i="1"/>
  <c r="AO3928" i="1"/>
  <c r="AO3929" i="1"/>
  <c r="AO3930" i="1"/>
  <c r="AO3931" i="1"/>
  <c r="AO3932" i="1"/>
  <c r="AO3933" i="1"/>
  <c r="AO3934" i="1"/>
  <c r="AO3935" i="1"/>
  <c r="AO3936" i="1"/>
  <c r="AO3937" i="1"/>
  <c r="AO3938" i="1"/>
  <c r="AO3939" i="1"/>
  <c r="AO3940" i="1"/>
  <c r="AO3941" i="1"/>
  <c r="AO3942" i="1"/>
  <c r="AO3943" i="1"/>
  <c r="AO3944" i="1"/>
  <c r="AO3945" i="1"/>
  <c r="AO3946" i="1"/>
  <c r="AO3947" i="1"/>
  <c r="AO3948" i="1"/>
  <c r="AO3949" i="1"/>
  <c r="AO3950" i="1"/>
  <c r="AO3951" i="1"/>
  <c r="AO3952" i="1"/>
  <c r="AO3953" i="1"/>
  <c r="AO3954" i="1"/>
  <c r="AO3955" i="1"/>
  <c r="AO3956" i="1"/>
  <c r="AO3957" i="1"/>
  <c r="AO3958" i="1"/>
  <c r="AO3959" i="1"/>
  <c r="AO3960" i="1"/>
  <c r="AO3961" i="1"/>
  <c r="AO3962" i="1"/>
  <c r="AO3963" i="1"/>
  <c r="AO3964" i="1"/>
  <c r="AO3965" i="1"/>
  <c r="AO3966" i="1"/>
  <c r="AO3967" i="1"/>
  <c r="AO3968" i="1"/>
  <c r="AO3969" i="1"/>
  <c r="AO3970" i="1"/>
  <c r="AO3971" i="1"/>
  <c r="AO3972" i="1"/>
  <c r="AO3973" i="1"/>
  <c r="AO3974" i="1"/>
  <c r="AO3975" i="1"/>
  <c r="AO3976" i="1"/>
  <c r="AO3977" i="1"/>
  <c r="AO3978" i="1"/>
  <c r="AO3979" i="1"/>
  <c r="AO3980" i="1"/>
  <c r="AO3981" i="1"/>
  <c r="AO3982" i="1"/>
  <c r="AO3983" i="1"/>
  <c r="AO3984" i="1"/>
  <c r="AO3985" i="1"/>
  <c r="AO3986" i="1"/>
  <c r="AO3987" i="1"/>
  <c r="AO3988" i="1"/>
  <c r="AO3989" i="1"/>
  <c r="AO3990" i="1"/>
  <c r="AO3991" i="1"/>
  <c r="AO3992" i="1"/>
  <c r="AO3993" i="1"/>
  <c r="AO3994" i="1"/>
  <c r="AO3995" i="1"/>
  <c r="AO3996" i="1"/>
  <c r="AO3997" i="1"/>
  <c r="AO3998" i="1"/>
  <c r="AO3999" i="1"/>
  <c r="AO4000" i="1"/>
  <c r="AO4001" i="1"/>
  <c r="AO4002" i="1"/>
  <c r="AO4003" i="1"/>
  <c r="AO4004" i="1"/>
  <c r="AO4005" i="1"/>
  <c r="AO4006" i="1"/>
  <c r="AO4007" i="1"/>
  <c r="AO4008" i="1"/>
  <c r="AO4009" i="1"/>
  <c r="AO4010" i="1"/>
  <c r="AO4011" i="1"/>
  <c r="AO4012" i="1"/>
  <c r="AO4013" i="1"/>
  <c r="AO4014" i="1"/>
  <c r="AO4015" i="1"/>
  <c r="AO4016" i="1"/>
  <c r="AO4017" i="1"/>
  <c r="AO4018" i="1"/>
  <c r="AO4019" i="1"/>
  <c r="AO4020" i="1"/>
  <c r="AO4021" i="1"/>
  <c r="AO4022" i="1"/>
  <c r="AO4023" i="1"/>
  <c r="AO4024" i="1"/>
  <c r="AO4025" i="1"/>
  <c r="AO4026" i="1"/>
  <c r="AO4027" i="1"/>
  <c r="AO4028" i="1"/>
  <c r="AO4029" i="1"/>
  <c r="AO4030" i="1"/>
  <c r="AO4031" i="1"/>
  <c r="AO4032" i="1"/>
  <c r="AO4033" i="1"/>
  <c r="AO4034" i="1"/>
  <c r="AO4035" i="1"/>
  <c r="AO4036" i="1"/>
  <c r="AO4037" i="1"/>
  <c r="AO4038" i="1"/>
  <c r="AO4039" i="1"/>
  <c r="AO4040" i="1"/>
  <c r="AO4041" i="1"/>
  <c r="AO4042" i="1"/>
  <c r="AO4043" i="1"/>
  <c r="AO4044" i="1"/>
  <c r="AO4045" i="1"/>
  <c r="AO4046" i="1"/>
  <c r="AO4047" i="1"/>
  <c r="AO4048" i="1"/>
  <c r="AO4049" i="1"/>
  <c r="AO4050" i="1"/>
  <c r="AO4051" i="1"/>
  <c r="AO4052" i="1"/>
  <c r="AO4053" i="1"/>
  <c r="AO4054" i="1"/>
  <c r="AO4055" i="1"/>
  <c r="AO4056" i="1"/>
  <c r="AO4057" i="1"/>
  <c r="AO4058" i="1"/>
  <c r="AO4059" i="1"/>
  <c r="AO4060" i="1"/>
  <c r="AO4061" i="1"/>
  <c r="AO4062" i="1"/>
  <c r="AO4063" i="1"/>
  <c r="AO4064" i="1"/>
  <c r="AO4065" i="1"/>
  <c r="AO4066" i="1"/>
  <c r="AO4067" i="1"/>
  <c r="AO4068" i="1"/>
  <c r="AO4069" i="1"/>
  <c r="AO4070" i="1"/>
  <c r="AO4071" i="1"/>
  <c r="AO4072" i="1"/>
  <c r="AO4073" i="1"/>
  <c r="AO4074" i="1"/>
  <c r="AO4075" i="1"/>
  <c r="AO4076" i="1"/>
  <c r="AO4077" i="1"/>
  <c r="AO4078" i="1"/>
  <c r="AO4079" i="1"/>
  <c r="AO4080" i="1"/>
  <c r="AO4081" i="1"/>
  <c r="AO4082" i="1"/>
  <c r="AO4083" i="1"/>
  <c r="AO4084" i="1"/>
  <c r="AO4085" i="1"/>
  <c r="AO4086" i="1"/>
  <c r="AO4087" i="1"/>
  <c r="AO4088" i="1"/>
  <c r="AO4089" i="1"/>
  <c r="AO4090" i="1"/>
  <c r="AO4091" i="1"/>
  <c r="AO4092" i="1"/>
  <c r="AO4093" i="1"/>
  <c r="AO4094" i="1"/>
  <c r="AO4095" i="1"/>
  <c r="AO4096" i="1"/>
  <c r="AO4097" i="1"/>
  <c r="AO4098" i="1"/>
  <c r="AO4099" i="1"/>
  <c r="AO4100" i="1"/>
  <c r="AO4101" i="1"/>
  <c r="AO4102" i="1"/>
  <c r="AO4103" i="1"/>
  <c r="AO4104" i="1"/>
  <c r="AO4105" i="1"/>
  <c r="AO4106" i="1"/>
  <c r="AO4107" i="1"/>
  <c r="AO4108" i="1"/>
  <c r="AO4109" i="1"/>
  <c r="AO4110" i="1"/>
  <c r="AO4111" i="1"/>
  <c r="AO4112" i="1"/>
  <c r="AO4113" i="1"/>
  <c r="AO4114" i="1"/>
  <c r="AO4115" i="1"/>
  <c r="AO4116" i="1"/>
  <c r="AO4117" i="1"/>
  <c r="AO4118" i="1"/>
  <c r="AO4119" i="1"/>
  <c r="AO4120" i="1"/>
  <c r="AO4121" i="1"/>
  <c r="AO4122" i="1"/>
  <c r="AO4123" i="1"/>
  <c r="AO4124" i="1"/>
  <c r="AO4125" i="1"/>
  <c r="AO4126" i="1"/>
  <c r="AO4127" i="1"/>
  <c r="AO4128" i="1"/>
  <c r="AO4129" i="1"/>
  <c r="AO4130" i="1"/>
  <c r="AO4131" i="1"/>
  <c r="AO4132" i="1"/>
  <c r="AO4133" i="1"/>
  <c r="AO4134" i="1"/>
  <c r="AO4135" i="1"/>
  <c r="AO4136" i="1"/>
  <c r="AO4137" i="1"/>
  <c r="AO4138" i="1"/>
  <c r="AO4139" i="1"/>
  <c r="AO4140" i="1"/>
  <c r="AO4141" i="1"/>
  <c r="AO4142" i="1"/>
  <c r="AO4143" i="1"/>
  <c r="AO4144" i="1"/>
  <c r="AO4145" i="1"/>
  <c r="AO4146" i="1"/>
  <c r="AO4147" i="1"/>
  <c r="AO4148" i="1"/>
  <c r="AO4149" i="1"/>
  <c r="AO4150" i="1"/>
  <c r="AO4151" i="1"/>
  <c r="AO4152" i="1"/>
  <c r="AO4153" i="1"/>
  <c r="AO4154" i="1"/>
  <c r="AO4155" i="1"/>
  <c r="AO4156" i="1"/>
  <c r="AO4157" i="1"/>
  <c r="AO4158" i="1"/>
  <c r="AO4159" i="1"/>
  <c r="AO4160" i="1"/>
  <c r="AO4161" i="1"/>
  <c r="AO4162" i="1"/>
  <c r="AO4163" i="1"/>
  <c r="AO4164" i="1"/>
  <c r="AO4165" i="1"/>
  <c r="AO4166" i="1"/>
  <c r="AO4167" i="1"/>
  <c r="AO4168" i="1"/>
  <c r="AO4169" i="1"/>
  <c r="AO4170" i="1"/>
  <c r="AO4171" i="1"/>
  <c r="AO4172" i="1"/>
  <c r="AO4173" i="1"/>
  <c r="AO4174" i="1"/>
  <c r="AO4175" i="1"/>
  <c r="AO4176" i="1"/>
  <c r="AO4177" i="1"/>
  <c r="AO4178" i="1"/>
  <c r="AO4179" i="1"/>
  <c r="AO4180" i="1"/>
  <c r="AO4181" i="1"/>
  <c r="AO4182" i="1"/>
  <c r="AO4183" i="1"/>
  <c r="AO4184" i="1"/>
  <c r="AO4185" i="1"/>
  <c r="AO4186" i="1"/>
  <c r="AO4187" i="1"/>
  <c r="AO4188" i="1"/>
  <c r="AO4189" i="1"/>
  <c r="AO4190" i="1"/>
  <c r="AO4191" i="1"/>
  <c r="AO4192" i="1"/>
  <c r="AO4193" i="1"/>
  <c r="AO4194" i="1"/>
  <c r="AO4195" i="1"/>
  <c r="AO4196" i="1"/>
  <c r="AO4197" i="1"/>
  <c r="AO4198" i="1"/>
  <c r="AO4199" i="1"/>
  <c r="AO4200" i="1"/>
  <c r="AO4201" i="1"/>
  <c r="AO4202" i="1"/>
  <c r="AO4203" i="1"/>
  <c r="AO4204" i="1"/>
  <c r="AO4205" i="1"/>
  <c r="AO4206" i="1"/>
  <c r="AO4207" i="1"/>
  <c r="AO4208" i="1"/>
  <c r="AO4209" i="1"/>
  <c r="AO4210" i="1"/>
  <c r="AO4211" i="1"/>
  <c r="AO4212" i="1"/>
  <c r="AO4213" i="1"/>
  <c r="AO4214" i="1"/>
  <c r="AO4215" i="1"/>
  <c r="AO4216" i="1"/>
  <c r="AO4217" i="1"/>
  <c r="AO4218" i="1"/>
  <c r="AO4219" i="1"/>
  <c r="AO4220" i="1"/>
  <c r="AO4221" i="1"/>
  <c r="AO4222" i="1"/>
  <c r="AO4223" i="1"/>
  <c r="AO4224" i="1"/>
  <c r="AO4225" i="1"/>
  <c r="AO4226" i="1"/>
  <c r="AO4227" i="1"/>
  <c r="AO4228" i="1"/>
  <c r="AO4229" i="1"/>
  <c r="AO4230" i="1"/>
  <c r="AO4231" i="1"/>
  <c r="AO4232" i="1"/>
  <c r="AO4233" i="1"/>
  <c r="AO4234" i="1"/>
  <c r="AO4235" i="1"/>
  <c r="AO4236" i="1"/>
  <c r="AO4237" i="1"/>
  <c r="AO4238" i="1"/>
  <c r="AO4239" i="1"/>
  <c r="AO4240" i="1"/>
  <c r="AO4241" i="1"/>
  <c r="AO4242" i="1"/>
  <c r="AO4243" i="1"/>
  <c r="AO4244" i="1"/>
  <c r="AO4245" i="1"/>
  <c r="AO4246" i="1"/>
  <c r="AO4247" i="1"/>
  <c r="AO4248" i="1"/>
  <c r="AO4249" i="1"/>
  <c r="AO4250" i="1"/>
  <c r="AO4251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N2883" i="1"/>
  <c r="AN2884" i="1"/>
  <c r="AN2885" i="1"/>
  <c r="AN2886" i="1"/>
  <c r="AN2887" i="1"/>
  <c r="AN2888" i="1"/>
  <c r="AN2889" i="1"/>
  <c r="AN2890" i="1"/>
  <c r="AN2891" i="1"/>
  <c r="AN2892" i="1"/>
  <c r="AN2893" i="1"/>
  <c r="AN2894" i="1"/>
  <c r="AN2895" i="1"/>
  <c r="AN2896" i="1"/>
  <c r="AN2897" i="1"/>
  <c r="AN2898" i="1"/>
  <c r="AN2899" i="1"/>
  <c r="AN2900" i="1"/>
  <c r="AN2901" i="1"/>
  <c r="AN2902" i="1"/>
  <c r="AN2903" i="1"/>
  <c r="AN2904" i="1"/>
  <c r="AN2905" i="1"/>
  <c r="AN2906" i="1"/>
  <c r="AN2907" i="1"/>
  <c r="AN2908" i="1"/>
  <c r="AN2909" i="1"/>
  <c r="AN2910" i="1"/>
  <c r="AN2911" i="1"/>
  <c r="AN2912" i="1"/>
  <c r="AN2913" i="1"/>
  <c r="AN2914" i="1"/>
  <c r="AN2915" i="1"/>
  <c r="AN2916" i="1"/>
  <c r="AN2917" i="1"/>
  <c r="AN2918" i="1"/>
  <c r="AN2919" i="1"/>
  <c r="AN2920" i="1"/>
  <c r="AN2921" i="1"/>
  <c r="AN2922" i="1"/>
  <c r="AN2923" i="1"/>
  <c r="AN2924" i="1"/>
  <c r="AN2925" i="1"/>
  <c r="AN2926" i="1"/>
  <c r="AN2927" i="1"/>
  <c r="AN2928" i="1"/>
  <c r="AN2929" i="1"/>
  <c r="AN2930" i="1"/>
  <c r="AN2931" i="1"/>
  <c r="AN2932" i="1"/>
  <c r="AN2933" i="1"/>
  <c r="AN2934" i="1"/>
  <c r="AN2935" i="1"/>
  <c r="AN2936" i="1"/>
  <c r="AN2937" i="1"/>
  <c r="AN2938" i="1"/>
  <c r="AN2939" i="1"/>
  <c r="AN2940" i="1"/>
  <c r="AN2941" i="1"/>
  <c r="AN2942" i="1"/>
  <c r="AN2943" i="1"/>
  <c r="AN2944" i="1"/>
  <c r="AN2945" i="1"/>
  <c r="AN2946" i="1"/>
  <c r="AN2947" i="1"/>
  <c r="AN2948" i="1"/>
  <c r="AN2949" i="1"/>
  <c r="AN2950" i="1"/>
  <c r="AN2951" i="1"/>
  <c r="AN2952" i="1"/>
  <c r="AN2953" i="1"/>
  <c r="AN2954" i="1"/>
  <c r="AN2955" i="1"/>
  <c r="AN2956" i="1"/>
  <c r="AN2957" i="1"/>
  <c r="AN2958" i="1"/>
  <c r="AN2959" i="1"/>
  <c r="AN2960" i="1"/>
  <c r="AN2961" i="1"/>
  <c r="AN2962" i="1"/>
  <c r="AN2963" i="1"/>
  <c r="AN2964" i="1"/>
  <c r="AN2965" i="1"/>
  <c r="AN2966" i="1"/>
  <c r="AN2967" i="1"/>
  <c r="AN2968" i="1"/>
  <c r="AN2969" i="1"/>
  <c r="AN2970" i="1"/>
  <c r="AN2971" i="1"/>
  <c r="AN2972" i="1"/>
  <c r="AN2973" i="1"/>
  <c r="AN2974" i="1"/>
  <c r="AN2975" i="1"/>
  <c r="AN2976" i="1"/>
  <c r="AN2977" i="1"/>
  <c r="AN2978" i="1"/>
  <c r="AN2979" i="1"/>
  <c r="AN2980" i="1"/>
  <c r="AN2981" i="1"/>
  <c r="AN2982" i="1"/>
  <c r="AN2983" i="1"/>
  <c r="AN2984" i="1"/>
  <c r="AN2985" i="1"/>
  <c r="AN2986" i="1"/>
  <c r="AN2987" i="1"/>
  <c r="AN2988" i="1"/>
  <c r="AN2989" i="1"/>
  <c r="AN2990" i="1"/>
  <c r="AN2991" i="1"/>
  <c r="AN2992" i="1"/>
  <c r="AN2993" i="1"/>
  <c r="AN2994" i="1"/>
  <c r="AN2995" i="1"/>
  <c r="AN2996" i="1"/>
  <c r="AN2997" i="1"/>
  <c r="AN2998" i="1"/>
  <c r="AN2999" i="1"/>
  <c r="AN3000" i="1"/>
  <c r="AN3001" i="1"/>
  <c r="AN3002" i="1"/>
  <c r="AN3003" i="1"/>
  <c r="AN3004" i="1"/>
  <c r="AN3005" i="1"/>
  <c r="AN3006" i="1"/>
  <c r="AN3007" i="1"/>
  <c r="AN3008" i="1"/>
  <c r="AN3009" i="1"/>
  <c r="AN3010" i="1"/>
  <c r="AN3011" i="1"/>
  <c r="AN3012" i="1"/>
  <c r="AN3013" i="1"/>
  <c r="AN3014" i="1"/>
  <c r="AN3015" i="1"/>
  <c r="AN3016" i="1"/>
  <c r="AN3017" i="1"/>
  <c r="AN3018" i="1"/>
  <c r="AN3019" i="1"/>
  <c r="AN3020" i="1"/>
  <c r="AN3021" i="1"/>
  <c r="AN3022" i="1"/>
  <c r="AN3023" i="1"/>
  <c r="AN3024" i="1"/>
  <c r="AN3025" i="1"/>
  <c r="AN3026" i="1"/>
  <c r="AN3027" i="1"/>
  <c r="AN3028" i="1"/>
  <c r="AN3029" i="1"/>
  <c r="AN3030" i="1"/>
  <c r="AN3031" i="1"/>
  <c r="AN3032" i="1"/>
  <c r="AN3033" i="1"/>
  <c r="AN3034" i="1"/>
  <c r="AN3035" i="1"/>
  <c r="AN3036" i="1"/>
  <c r="AN3037" i="1"/>
  <c r="AN3038" i="1"/>
  <c r="AN3039" i="1"/>
  <c r="AN3040" i="1"/>
  <c r="AN3041" i="1"/>
  <c r="AN3042" i="1"/>
  <c r="AN3043" i="1"/>
  <c r="AN3044" i="1"/>
  <c r="AN3045" i="1"/>
  <c r="AN3046" i="1"/>
  <c r="AN3047" i="1"/>
  <c r="AN3048" i="1"/>
  <c r="AN3049" i="1"/>
  <c r="AN3050" i="1"/>
  <c r="AN3051" i="1"/>
  <c r="AN3052" i="1"/>
  <c r="AN3053" i="1"/>
  <c r="AN3054" i="1"/>
  <c r="AN3055" i="1"/>
  <c r="AN3056" i="1"/>
  <c r="AN3057" i="1"/>
  <c r="AN3058" i="1"/>
  <c r="AN3059" i="1"/>
  <c r="AN3060" i="1"/>
  <c r="AN3061" i="1"/>
  <c r="AN3062" i="1"/>
  <c r="AN3063" i="1"/>
  <c r="AN3064" i="1"/>
  <c r="AN3065" i="1"/>
  <c r="AN3066" i="1"/>
  <c r="AN3067" i="1"/>
  <c r="AN3068" i="1"/>
  <c r="AN3069" i="1"/>
  <c r="AN3070" i="1"/>
  <c r="AN3071" i="1"/>
  <c r="AN3072" i="1"/>
  <c r="AN3073" i="1"/>
  <c r="AN3074" i="1"/>
  <c r="AN3075" i="1"/>
  <c r="AN3076" i="1"/>
  <c r="AN3077" i="1"/>
  <c r="AN3078" i="1"/>
  <c r="AN3079" i="1"/>
  <c r="AN3080" i="1"/>
  <c r="AN3081" i="1"/>
  <c r="AN3082" i="1"/>
  <c r="AN3083" i="1"/>
  <c r="AN3084" i="1"/>
  <c r="AN3085" i="1"/>
  <c r="AN3086" i="1"/>
  <c r="AN3087" i="1"/>
  <c r="AN3088" i="1"/>
  <c r="AN3089" i="1"/>
  <c r="AN3090" i="1"/>
  <c r="AN3091" i="1"/>
  <c r="AN3092" i="1"/>
  <c r="AN3093" i="1"/>
  <c r="AN3094" i="1"/>
  <c r="AN3095" i="1"/>
  <c r="AN3096" i="1"/>
  <c r="AN3097" i="1"/>
  <c r="AN3098" i="1"/>
  <c r="AN3099" i="1"/>
  <c r="AN3100" i="1"/>
  <c r="AN3101" i="1"/>
  <c r="AN3102" i="1"/>
  <c r="AN3103" i="1"/>
  <c r="AN3104" i="1"/>
  <c r="AN3105" i="1"/>
  <c r="AN3106" i="1"/>
  <c r="AN3107" i="1"/>
  <c r="AN3108" i="1"/>
  <c r="AN3109" i="1"/>
  <c r="AN3110" i="1"/>
  <c r="AN3111" i="1"/>
  <c r="AN3112" i="1"/>
  <c r="AN3113" i="1"/>
  <c r="AN3114" i="1"/>
  <c r="AN3115" i="1"/>
  <c r="AN3116" i="1"/>
  <c r="AN3117" i="1"/>
  <c r="AN3118" i="1"/>
  <c r="AN3119" i="1"/>
  <c r="AN3120" i="1"/>
  <c r="AN3121" i="1"/>
  <c r="AN3122" i="1"/>
  <c r="AN3123" i="1"/>
  <c r="AN3124" i="1"/>
  <c r="AN3125" i="1"/>
  <c r="AN3126" i="1"/>
  <c r="AN3127" i="1"/>
  <c r="AN3128" i="1"/>
  <c r="AN3129" i="1"/>
  <c r="AN3130" i="1"/>
  <c r="AN3131" i="1"/>
  <c r="AN3132" i="1"/>
  <c r="AN3133" i="1"/>
  <c r="AN3134" i="1"/>
  <c r="AN3135" i="1"/>
  <c r="AN3136" i="1"/>
  <c r="AN3137" i="1"/>
  <c r="AN3138" i="1"/>
  <c r="AN3139" i="1"/>
  <c r="AN3140" i="1"/>
  <c r="AN3141" i="1"/>
  <c r="AN3142" i="1"/>
  <c r="AN3143" i="1"/>
  <c r="AN3144" i="1"/>
  <c r="AN3145" i="1"/>
  <c r="AN3146" i="1"/>
  <c r="AN3147" i="1"/>
  <c r="AN3148" i="1"/>
  <c r="AN3149" i="1"/>
  <c r="AN3150" i="1"/>
  <c r="AN3151" i="1"/>
  <c r="AN3152" i="1"/>
  <c r="AN3153" i="1"/>
  <c r="AN3154" i="1"/>
  <c r="AN3155" i="1"/>
  <c r="AN3156" i="1"/>
  <c r="AN3157" i="1"/>
  <c r="AN3158" i="1"/>
  <c r="AN3159" i="1"/>
  <c r="AN3160" i="1"/>
  <c r="AN3161" i="1"/>
  <c r="AN3162" i="1"/>
  <c r="AN3163" i="1"/>
  <c r="AN3164" i="1"/>
  <c r="AN3165" i="1"/>
  <c r="AN3166" i="1"/>
  <c r="AN3167" i="1"/>
  <c r="AN3168" i="1"/>
  <c r="AN3169" i="1"/>
  <c r="AN3170" i="1"/>
  <c r="AN3171" i="1"/>
  <c r="AN3172" i="1"/>
  <c r="AN3173" i="1"/>
  <c r="AN3174" i="1"/>
  <c r="AN3175" i="1"/>
  <c r="AN3176" i="1"/>
  <c r="AN3177" i="1"/>
  <c r="AN3178" i="1"/>
  <c r="AN3179" i="1"/>
  <c r="AN3180" i="1"/>
  <c r="AN3181" i="1"/>
  <c r="AN3182" i="1"/>
  <c r="AN3183" i="1"/>
  <c r="AN3184" i="1"/>
  <c r="AN3185" i="1"/>
  <c r="AN3186" i="1"/>
  <c r="AN3187" i="1"/>
  <c r="AN3188" i="1"/>
  <c r="AN3189" i="1"/>
  <c r="AN3190" i="1"/>
  <c r="AN3191" i="1"/>
  <c r="AN3192" i="1"/>
  <c r="AN3193" i="1"/>
  <c r="AN3194" i="1"/>
  <c r="AN3195" i="1"/>
  <c r="AN3196" i="1"/>
  <c r="AN3197" i="1"/>
  <c r="AN3198" i="1"/>
  <c r="AN3199" i="1"/>
  <c r="AN3200" i="1"/>
  <c r="AN3201" i="1"/>
  <c r="AN3202" i="1"/>
  <c r="AN3203" i="1"/>
  <c r="AN3204" i="1"/>
  <c r="AN3205" i="1"/>
  <c r="AN3206" i="1"/>
  <c r="AN3207" i="1"/>
  <c r="AN3208" i="1"/>
  <c r="AN3209" i="1"/>
  <c r="AN3210" i="1"/>
  <c r="AN3211" i="1"/>
  <c r="AN3212" i="1"/>
  <c r="AN3213" i="1"/>
  <c r="AN3214" i="1"/>
  <c r="AN3215" i="1"/>
  <c r="AN3216" i="1"/>
  <c r="AN3217" i="1"/>
  <c r="AN3218" i="1"/>
  <c r="AN3219" i="1"/>
  <c r="AN3220" i="1"/>
  <c r="AN3221" i="1"/>
  <c r="AN3222" i="1"/>
  <c r="AN3223" i="1"/>
  <c r="AN3224" i="1"/>
  <c r="AN3225" i="1"/>
  <c r="AN3226" i="1"/>
  <c r="AN3227" i="1"/>
  <c r="AN3228" i="1"/>
  <c r="AN3229" i="1"/>
  <c r="AN3230" i="1"/>
  <c r="AN3231" i="1"/>
  <c r="AN3232" i="1"/>
  <c r="AN3233" i="1"/>
  <c r="AN3234" i="1"/>
  <c r="AN3235" i="1"/>
  <c r="AN3236" i="1"/>
  <c r="AN3237" i="1"/>
  <c r="AN3238" i="1"/>
  <c r="AN3239" i="1"/>
  <c r="AN3240" i="1"/>
  <c r="AN3241" i="1"/>
  <c r="AN3242" i="1"/>
  <c r="AN3243" i="1"/>
  <c r="AN3244" i="1"/>
  <c r="AN3245" i="1"/>
  <c r="AN3246" i="1"/>
  <c r="AN3247" i="1"/>
  <c r="AN3248" i="1"/>
  <c r="AN3249" i="1"/>
  <c r="AN3250" i="1"/>
  <c r="AN3251" i="1"/>
  <c r="AN3252" i="1"/>
  <c r="AN3253" i="1"/>
  <c r="AN3254" i="1"/>
  <c r="AN3255" i="1"/>
  <c r="AN3256" i="1"/>
  <c r="AN3257" i="1"/>
  <c r="AN3258" i="1"/>
  <c r="AN3259" i="1"/>
  <c r="AN3260" i="1"/>
  <c r="AN3261" i="1"/>
  <c r="AN3262" i="1"/>
  <c r="AN3263" i="1"/>
  <c r="AN3264" i="1"/>
  <c r="AN3265" i="1"/>
  <c r="AN3266" i="1"/>
  <c r="AN3267" i="1"/>
  <c r="AN3268" i="1"/>
  <c r="AN3269" i="1"/>
  <c r="AN3270" i="1"/>
  <c r="AN3271" i="1"/>
  <c r="AN3272" i="1"/>
  <c r="AN3273" i="1"/>
  <c r="AN3274" i="1"/>
  <c r="AN3275" i="1"/>
  <c r="AN3276" i="1"/>
  <c r="AN3277" i="1"/>
  <c r="AN3278" i="1"/>
  <c r="AN3279" i="1"/>
  <c r="AN3280" i="1"/>
  <c r="AN3281" i="1"/>
  <c r="AN3282" i="1"/>
  <c r="AN3283" i="1"/>
  <c r="AN3284" i="1"/>
  <c r="AN3285" i="1"/>
  <c r="AN3286" i="1"/>
  <c r="AN3287" i="1"/>
  <c r="AN3288" i="1"/>
  <c r="AN3289" i="1"/>
  <c r="AN3290" i="1"/>
  <c r="AN3291" i="1"/>
  <c r="AN3292" i="1"/>
  <c r="AN3293" i="1"/>
  <c r="AN3294" i="1"/>
  <c r="AN3295" i="1"/>
  <c r="AN3296" i="1"/>
  <c r="AN3297" i="1"/>
  <c r="AN3298" i="1"/>
  <c r="AN3299" i="1"/>
  <c r="AN3300" i="1"/>
  <c r="AN3301" i="1"/>
  <c r="AN3302" i="1"/>
  <c r="AN3303" i="1"/>
  <c r="AN3304" i="1"/>
  <c r="AN3305" i="1"/>
  <c r="AN3306" i="1"/>
  <c r="AN3307" i="1"/>
  <c r="AN3308" i="1"/>
  <c r="AN3309" i="1"/>
  <c r="AN3310" i="1"/>
  <c r="AN3311" i="1"/>
  <c r="AN3312" i="1"/>
  <c r="AN3313" i="1"/>
  <c r="AN3314" i="1"/>
  <c r="AN3315" i="1"/>
  <c r="AN3316" i="1"/>
  <c r="AN3317" i="1"/>
  <c r="AN3318" i="1"/>
  <c r="AN3319" i="1"/>
  <c r="AN3320" i="1"/>
  <c r="AN3321" i="1"/>
  <c r="AN3322" i="1"/>
  <c r="AN3323" i="1"/>
  <c r="AN3324" i="1"/>
  <c r="AN3325" i="1"/>
  <c r="AN3326" i="1"/>
  <c r="AN3327" i="1"/>
  <c r="AN3328" i="1"/>
  <c r="AN3329" i="1"/>
  <c r="AN3330" i="1"/>
  <c r="AN3331" i="1"/>
  <c r="AN3332" i="1"/>
  <c r="AN3333" i="1"/>
  <c r="AN3334" i="1"/>
  <c r="AN3335" i="1"/>
  <c r="AN3336" i="1"/>
  <c r="AN3337" i="1"/>
  <c r="AN3338" i="1"/>
  <c r="AN3339" i="1"/>
  <c r="AN3340" i="1"/>
  <c r="AN3341" i="1"/>
  <c r="AN3342" i="1"/>
  <c r="AN3343" i="1"/>
  <c r="AN3344" i="1"/>
  <c r="AN3345" i="1"/>
  <c r="AN3346" i="1"/>
  <c r="AN3347" i="1"/>
  <c r="AN3348" i="1"/>
  <c r="AN3349" i="1"/>
  <c r="AN3350" i="1"/>
  <c r="AN3351" i="1"/>
  <c r="AN3352" i="1"/>
  <c r="AN3353" i="1"/>
  <c r="AN3354" i="1"/>
  <c r="AN3355" i="1"/>
  <c r="AN3356" i="1"/>
  <c r="AN3357" i="1"/>
  <c r="AN3358" i="1"/>
  <c r="AN3359" i="1"/>
  <c r="AN3360" i="1"/>
  <c r="AN3361" i="1"/>
  <c r="AN3362" i="1"/>
  <c r="AN3363" i="1"/>
  <c r="AN3364" i="1"/>
  <c r="AN3365" i="1"/>
  <c r="AN3366" i="1"/>
  <c r="AN3367" i="1"/>
  <c r="AN3368" i="1"/>
  <c r="AN3369" i="1"/>
  <c r="AN3370" i="1"/>
  <c r="AN3371" i="1"/>
  <c r="AN3372" i="1"/>
  <c r="AN3373" i="1"/>
  <c r="AN3374" i="1"/>
  <c r="AN3375" i="1"/>
  <c r="AN3376" i="1"/>
  <c r="AN3377" i="1"/>
  <c r="AN3378" i="1"/>
  <c r="AN3379" i="1"/>
  <c r="AN3380" i="1"/>
  <c r="AN3381" i="1"/>
  <c r="AN3382" i="1"/>
  <c r="AN3383" i="1"/>
  <c r="AN3384" i="1"/>
  <c r="AN3385" i="1"/>
  <c r="AN3386" i="1"/>
  <c r="AN3387" i="1"/>
  <c r="AN3388" i="1"/>
  <c r="AN3389" i="1"/>
  <c r="AN3390" i="1"/>
  <c r="AN3391" i="1"/>
  <c r="AN3392" i="1"/>
  <c r="AN3393" i="1"/>
  <c r="AN3394" i="1"/>
  <c r="AN3395" i="1"/>
  <c r="AN3396" i="1"/>
  <c r="AN3397" i="1"/>
  <c r="AN3398" i="1"/>
  <c r="AN3399" i="1"/>
  <c r="AN3400" i="1"/>
  <c r="AN3401" i="1"/>
  <c r="AN3402" i="1"/>
  <c r="AN3403" i="1"/>
  <c r="AN3404" i="1"/>
  <c r="AN3405" i="1"/>
  <c r="AN3406" i="1"/>
  <c r="AN3407" i="1"/>
  <c r="AN3408" i="1"/>
  <c r="AN3409" i="1"/>
  <c r="AN3410" i="1"/>
  <c r="AN3411" i="1"/>
  <c r="AN3412" i="1"/>
  <c r="AN3413" i="1"/>
  <c r="AN3414" i="1"/>
  <c r="AN3415" i="1"/>
  <c r="AN3416" i="1"/>
  <c r="AN3417" i="1"/>
  <c r="AN3418" i="1"/>
  <c r="AN3419" i="1"/>
  <c r="AN3420" i="1"/>
  <c r="AN3421" i="1"/>
  <c r="AN3422" i="1"/>
  <c r="AN3423" i="1"/>
  <c r="AN3424" i="1"/>
  <c r="AN3425" i="1"/>
  <c r="AN3426" i="1"/>
  <c r="AN3427" i="1"/>
  <c r="AN3428" i="1"/>
  <c r="AN3429" i="1"/>
  <c r="AN3430" i="1"/>
  <c r="AN3431" i="1"/>
  <c r="AN3432" i="1"/>
  <c r="AN3433" i="1"/>
  <c r="AN3434" i="1"/>
  <c r="AN3435" i="1"/>
  <c r="AN3436" i="1"/>
  <c r="AN3437" i="1"/>
  <c r="AN3438" i="1"/>
  <c r="AN3439" i="1"/>
  <c r="AN3440" i="1"/>
  <c r="AN3441" i="1"/>
  <c r="AN3442" i="1"/>
  <c r="AN3443" i="1"/>
  <c r="AN3444" i="1"/>
  <c r="AN3445" i="1"/>
  <c r="AN3446" i="1"/>
  <c r="AN3447" i="1"/>
  <c r="AN3448" i="1"/>
  <c r="AN3449" i="1"/>
  <c r="AN3450" i="1"/>
  <c r="AN3451" i="1"/>
  <c r="AN3452" i="1"/>
  <c r="AN3453" i="1"/>
  <c r="AN3454" i="1"/>
  <c r="AN3455" i="1"/>
  <c r="AN3456" i="1"/>
  <c r="AN3457" i="1"/>
  <c r="AN3458" i="1"/>
  <c r="AN3459" i="1"/>
  <c r="AN3460" i="1"/>
  <c r="AN3461" i="1"/>
  <c r="AN3462" i="1"/>
  <c r="AN3463" i="1"/>
  <c r="AN3464" i="1"/>
  <c r="AN3465" i="1"/>
  <c r="AN3466" i="1"/>
  <c r="AN3467" i="1"/>
  <c r="AN3468" i="1"/>
  <c r="AN3469" i="1"/>
  <c r="AN3470" i="1"/>
  <c r="AN3471" i="1"/>
  <c r="AN3472" i="1"/>
  <c r="AN3473" i="1"/>
  <c r="AN3474" i="1"/>
  <c r="AN3475" i="1"/>
  <c r="AN3476" i="1"/>
  <c r="AN3477" i="1"/>
  <c r="AN3478" i="1"/>
  <c r="AN3479" i="1"/>
  <c r="AN3480" i="1"/>
  <c r="AN3481" i="1"/>
  <c r="AN3482" i="1"/>
  <c r="AN3483" i="1"/>
  <c r="AN3484" i="1"/>
  <c r="AN3485" i="1"/>
  <c r="AN3486" i="1"/>
  <c r="AN3487" i="1"/>
  <c r="AN3488" i="1"/>
  <c r="AN3489" i="1"/>
  <c r="AN3490" i="1"/>
  <c r="AN3491" i="1"/>
  <c r="AN3492" i="1"/>
  <c r="AN3493" i="1"/>
  <c r="AN3494" i="1"/>
  <c r="AN3495" i="1"/>
  <c r="AN3496" i="1"/>
  <c r="AN3497" i="1"/>
  <c r="AN3498" i="1"/>
  <c r="AN3499" i="1"/>
  <c r="AN3500" i="1"/>
  <c r="AN3501" i="1"/>
  <c r="AN3502" i="1"/>
  <c r="AN3503" i="1"/>
  <c r="AN3504" i="1"/>
  <c r="AN3505" i="1"/>
  <c r="AN3506" i="1"/>
  <c r="AN3507" i="1"/>
  <c r="AN3508" i="1"/>
  <c r="AN3509" i="1"/>
  <c r="AN3510" i="1"/>
  <c r="AN3511" i="1"/>
  <c r="AN3512" i="1"/>
  <c r="AN3513" i="1"/>
  <c r="AN3514" i="1"/>
  <c r="AN3515" i="1"/>
  <c r="AN3516" i="1"/>
  <c r="AN3517" i="1"/>
  <c r="AN3518" i="1"/>
  <c r="AN3519" i="1"/>
  <c r="AN3520" i="1"/>
  <c r="AN3521" i="1"/>
  <c r="AN3522" i="1"/>
  <c r="AN3523" i="1"/>
  <c r="AN3524" i="1"/>
  <c r="AN3525" i="1"/>
  <c r="AN3526" i="1"/>
  <c r="AN3527" i="1"/>
  <c r="AN3528" i="1"/>
  <c r="AN3529" i="1"/>
  <c r="AN3530" i="1"/>
  <c r="AN3531" i="1"/>
  <c r="AN3532" i="1"/>
  <c r="AN3533" i="1"/>
  <c r="AN3534" i="1"/>
  <c r="AN3535" i="1"/>
  <c r="AN3536" i="1"/>
  <c r="AN3537" i="1"/>
  <c r="AN3538" i="1"/>
  <c r="AN3539" i="1"/>
  <c r="AN3540" i="1"/>
  <c r="AN3541" i="1"/>
  <c r="AN3542" i="1"/>
  <c r="AN3543" i="1"/>
  <c r="AN3544" i="1"/>
  <c r="AN3545" i="1"/>
  <c r="AN3546" i="1"/>
  <c r="AN3547" i="1"/>
  <c r="AN3548" i="1"/>
  <c r="AN3549" i="1"/>
  <c r="AN3550" i="1"/>
  <c r="AN3551" i="1"/>
  <c r="AN3552" i="1"/>
  <c r="AN3553" i="1"/>
  <c r="AN3554" i="1"/>
  <c r="AN3555" i="1"/>
  <c r="AN3556" i="1"/>
  <c r="AN3557" i="1"/>
  <c r="AN3558" i="1"/>
  <c r="AN3559" i="1"/>
  <c r="AN3560" i="1"/>
  <c r="AN3561" i="1"/>
  <c r="AN3562" i="1"/>
  <c r="AN3563" i="1"/>
  <c r="AN3564" i="1"/>
  <c r="AN3565" i="1"/>
  <c r="AN3566" i="1"/>
  <c r="AN3567" i="1"/>
  <c r="AN3568" i="1"/>
  <c r="AN3569" i="1"/>
  <c r="AN3570" i="1"/>
  <c r="AN3571" i="1"/>
  <c r="AN3572" i="1"/>
  <c r="AN3573" i="1"/>
  <c r="AN3574" i="1"/>
  <c r="AN3575" i="1"/>
  <c r="AN3576" i="1"/>
  <c r="AN3577" i="1"/>
  <c r="AN3578" i="1"/>
  <c r="AN3579" i="1"/>
  <c r="AN3580" i="1"/>
  <c r="AN3581" i="1"/>
  <c r="AN3582" i="1"/>
  <c r="AN3583" i="1"/>
  <c r="AN3584" i="1"/>
  <c r="AN3585" i="1"/>
  <c r="AN3586" i="1"/>
  <c r="AN3587" i="1"/>
  <c r="AN3588" i="1"/>
  <c r="AN3589" i="1"/>
  <c r="AN3590" i="1"/>
  <c r="AN3591" i="1"/>
  <c r="AN3592" i="1"/>
  <c r="AN3593" i="1"/>
  <c r="AN3594" i="1"/>
  <c r="AN3595" i="1"/>
  <c r="AN3596" i="1"/>
  <c r="AN3597" i="1"/>
  <c r="AN3598" i="1"/>
  <c r="AN3599" i="1"/>
  <c r="AN3600" i="1"/>
  <c r="AN3601" i="1"/>
  <c r="AN3602" i="1"/>
  <c r="AN3603" i="1"/>
  <c r="AN3604" i="1"/>
  <c r="AN3605" i="1"/>
  <c r="AN3606" i="1"/>
  <c r="AN3607" i="1"/>
  <c r="AN3608" i="1"/>
  <c r="AN3609" i="1"/>
  <c r="AN3610" i="1"/>
  <c r="AN3611" i="1"/>
  <c r="AN3612" i="1"/>
  <c r="AN3613" i="1"/>
  <c r="AN3614" i="1"/>
  <c r="AN3615" i="1"/>
  <c r="AN3616" i="1"/>
  <c r="AN3617" i="1"/>
  <c r="AN3618" i="1"/>
  <c r="AN3619" i="1"/>
  <c r="AN3620" i="1"/>
  <c r="AN3621" i="1"/>
  <c r="AN3622" i="1"/>
  <c r="AN3623" i="1"/>
  <c r="AN3624" i="1"/>
  <c r="AN3625" i="1"/>
  <c r="AN3626" i="1"/>
  <c r="AN3627" i="1"/>
  <c r="AN3628" i="1"/>
  <c r="AN3629" i="1"/>
  <c r="AN3630" i="1"/>
  <c r="AN3631" i="1"/>
  <c r="AN3632" i="1"/>
  <c r="AN3633" i="1"/>
  <c r="AN3634" i="1"/>
  <c r="AN3635" i="1"/>
  <c r="AN3636" i="1"/>
  <c r="AN3637" i="1"/>
  <c r="AN3638" i="1"/>
  <c r="AN3639" i="1"/>
  <c r="AN3640" i="1"/>
  <c r="AN3641" i="1"/>
  <c r="AN3642" i="1"/>
  <c r="AN3643" i="1"/>
  <c r="AN3644" i="1"/>
  <c r="AN3645" i="1"/>
  <c r="AN3646" i="1"/>
  <c r="AN3647" i="1"/>
  <c r="AN3648" i="1"/>
  <c r="AN3649" i="1"/>
  <c r="AN3650" i="1"/>
  <c r="AN3651" i="1"/>
  <c r="AN3652" i="1"/>
  <c r="AN3653" i="1"/>
  <c r="AN3654" i="1"/>
  <c r="AN3655" i="1"/>
  <c r="AN3656" i="1"/>
  <c r="AN3657" i="1"/>
  <c r="AN3658" i="1"/>
  <c r="AN3659" i="1"/>
  <c r="AN3660" i="1"/>
  <c r="AN3661" i="1"/>
  <c r="AN3662" i="1"/>
  <c r="AN3663" i="1"/>
  <c r="AN3664" i="1"/>
  <c r="AN3665" i="1"/>
  <c r="AN3666" i="1"/>
  <c r="AN3667" i="1"/>
  <c r="AN3668" i="1"/>
  <c r="AN3669" i="1"/>
  <c r="AN3670" i="1"/>
  <c r="AN3671" i="1"/>
  <c r="AN3672" i="1"/>
  <c r="AN3673" i="1"/>
  <c r="AN3674" i="1"/>
  <c r="AN3675" i="1"/>
  <c r="AN3676" i="1"/>
  <c r="AN3677" i="1"/>
  <c r="AN3678" i="1"/>
  <c r="AN3679" i="1"/>
  <c r="AN3680" i="1"/>
  <c r="AN3681" i="1"/>
  <c r="AN3682" i="1"/>
  <c r="AN3683" i="1"/>
  <c r="AN3684" i="1"/>
  <c r="AN3685" i="1"/>
  <c r="AN3686" i="1"/>
  <c r="AN3687" i="1"/>
  <c r="AN3688" i="1"/>
  <c r="AN3689" i="1"/>
  <c r="AN3690" i="1"/>
  <c r="AN3691" i="1"/>
  <c r="AN3692" i="1"/>
  <c r="AN3693" i="1"/>
  <c r="AN3694" i="1"/>
  <c r="AN3695" i="1"/>
  <c r="AN3696" i="1"/>
  <c r="AN3697" i="1"/>
  <c r="AN3698" i="1"/>
  <c r="AN3699" i="1"/>
  <c r="AN3700" i="1"/>
  <c r="AN3701" i="1"/>
  <c r="AN3702" i="1"/>
  <c r="AN3703" i="1"/>
  <c r="AN3704" i="1"/>
  <c r="AN3705" i="1"/>
  <c r="AN3706" i="1"/>
  <c r="AN3707" i="1"/>
  <c r="AN3708" i="1"/>
  <c r="AN3709" i="1"/>
  <c r="AN3710" i="1"/>
  <c r="AN3711" i="1"/>
  <c r="AN3712" i="1"/>
  <c r="AN3713" i="1"/>
  <c r="AN3714" i="1"/>
  <c r="AN3715" i="1"/>
  <c r="AN3716" i="1"/>
  <c r="AN3717" i="1"/>
  <c r="AN3718" i="1"/>
  <c r="AN3719" i="1"/>
  <c r="AN3720" i="1"/>
  <c r="AN3721" i="1"/>
  <c r="AN3722" i="1"/>
  <c r="AN3723" i="1"/>
  <c r="AN3724" i="1"/>
  <c r="AN3725" i="1"/>
  <c r="AN3726" i="1"/>
  <c r="AN3727" i="1"/>
  <c r="AN3728" i="1"/>
  <c r="AN3729" i="1"/>
  <c r="AN3730" i="1"/>
  <c r="AN3731" i="1"/>
  <c r="AN3732" i="1"/>
  <c r="AN3733" i="1"/>
  <c r="AN3734" i="1"/>
  <c r="AN3735" i="1"/>
  <c r="AN3736" i="1"/>
  <c r="AN3737" i="1"/>
  <c r="AN3738" i="1"/>
  <c r="AN3739" i="1"/>
  <c r="AN3740" i="1"/>
  <c r="AN3741" i="1"/>
  <c r="AN3742" i="1"/>
  <c r="AN3743" i="1"/>
  <c r="AN3744" i="1"/>
  <c r="AN3745" i="1"/>
  <c r="AN3746" i="1"/>
  <c r="AN3747" i="1"/>
  <c r="AN3748" i="1"/>
  <c r="AN3749" i="1"/>
  <c r="AN3750" i="1"/>
  <c r="AN3751" i="1"/>
  <c r="AN3752" i="1"/>
  <c r="AN3753" i="1"/>
  <c r="AN3754" i="1"/>
  <c r="AN3755" i="1"/>
  <c r="AN3756" i="1"/>
  <c r="AN3757" i="1"/>
  <c r="AN3758" i="1"/>
  <c r="AN3759" i="1"/>
  <c r="AN3760" i="1"/>
  <c r="AN3761" i="1"/>
  <c r="AN3762" i="1"/>
  <c r="AN3763" i="1"/>
  <c r="AN3764" i="1"/>
  <c r="AN3765" i="1"/>
  <c r="AN3766" i="1"/>
  <c r="AN3767" i="1"/>
  <c r="AN3768" i="1"/>
  <c r="AN3769" i="1"/>
  <c r="AN3770" i="1"/>
  <c r="AN3771" i="1"/>
  <c r="AN3772" i="1"/>
  <c r="AN3773" i="1"/>
  <c r="AN3774" i="1"/>
  <c r="AN3775" i="1"/>
  <c r="AN3776" i="1"/>
  <c r="AN3777" i="1"/>
  <c r="AN3778" i="1"/>
  <c r="AN3779" i="1"/>
  <c r="AN3780" i="1"/>
  <c r="AN3781" i="1"/>
  <c r="AN3782" i="1"/>
  <c r="AN3783" i="1"/>
  <c r="AN3784" i="1"/>
  <c r="AN3785" i="1"/>
  <c r="AN3786" i="1"/>
  <c r="AN3787" i="1"/>
  <c r="AN3788" i="1"/>
  <c r="AN3789" i="1"/>
  <c r="AN3790" i="1"/>
  <c r="AN3791" i="1"/>
  <c r="AN3792" i="1"/>
  <c r="AN3793" i="1"/>
  <c r="AN3794" i="1"/>
  <c r="AN3795" i="1"/>
  <c r="AN3796" i="1"/>
  <c r="AN3797" i="1"/>
  <c r="AN3798" i="1"/>
  <c r="AN3799" i="1"/>
  <c r="AN3800" i="1"/>
  <c r="AN3801" i="1"/>
  <c r="AN3802" i="1"/>
  <c r="AN3803" i="1"/>
  <c r="AN3804" i="1"/>
  <c r="AN3805" i="1"/>
  <c r="AN3806" i="1"/>
  <c r="AN3807" i="1"/>
  <c r="AN3808" i="1"/>
  <c r="AN3809" i="1"/>
  <c r="AN3810" i="1"/>
  <c r="AN3811" i="1"/>
  <c r="AN3812" i="1"/>
  <c r="AN3813" i="1"/>
  <c r="AN3814" i="1"/>
  <c r="AN3815" i="1"/>
  <c r="AN3816" i="1"/>
  <c r="AN3817" i="1"/>
  <c r="AN3818" i="1"/>
  <c r="AN3819" i="1"/>
  <c r="AN3820" i="1"/>
  <c r="AN3821" i="1"/>
  <c r="AN3822" i="1"/>
  <c r="AN3823" i="1"/>
  <c r="AN3824" i="1"/>
  <c r="AN3825" i="1"/>
  <c r="AN3826" i="1"/>
  <c r="AN3827" i="1"/>
  <c r="AN3828" i="1"/>
  <c r="AN3829" i="1"/>
  <c r="AN3830" i="1"/>
  <c r="AN3831" i="1"/>
  <c r="AN3832" i="1"/>
  <c r="AN3833" i="1"/>
  <c r="AN3834" i="1"/>
  <c r="AN3835" i="1"/>
  <c r="AN3836" i="1"/>
  <c r="AN3837" i="1"/>
  <c r="AN3838" i="1"/>
  <c r="AN3839" i="1"/>
  <c r="AN3840" i="1"/>
  <c r="AN3841" i="1"/>
  <c r="AN3842" i="1"/>
  <c r="AN3843" i="1"/>
  <c r="AN3844" i="1"/>
  <c r="AN3845" i="1"/>
  <c r="AN3846" i="1"/>
  <c r="AN3847" i="1"/>
  <c r="AN3848" i="1"/>
  <c r="AN3849" i="1"/>
  <c r="AN3850" i="1"/>
  <c r="AN3851" i="1"/>
  <c r="AN3852" i="1"/>
  <c r="AN3853" i="1"/>
  <c r="AN3854" i="1"/>
  <c r="AN3855" i="1"/>
  <c r="AN3856" i="1"/>
  <c r="AN3857" i="1"/>
  <c r="AN3858" i="1"/>
  <c r="AN3859" i="1"/>
  <c r="AN3860" i="1"/>
  <c r="AN3861" i="1"/>
  <c r="AN3862" i="1"/>
  <c r="AN3863" i="1"/>
  <c r="AN3864" i="1"/>
  <c r="AN3865" i="1"/>
  <c r="AN3866" i="1"/>
  <c r="AN3867" i="1"/>
  <c r="AN3868" i="1"/>
  <c r="AN3869" i="1"/>
  <c r="AN3870" i="1"/>
  <c r="AN3871" i="1"/>
  <c r="AN3872" i="1"/>
  <c r="AN3873" i="1"/>
  <c r="AN3874" i="1"/>
  <c r="AN3875" i="1"/>
  <c r="AN3876" i="1"/>
  <c r="AN3877" i="1"/>
  <c r="AN3878" i="1"/>
  <c r="AN3879" i="1"/>
  <c r="AN3880" i="1"/>
  <c r="AN3881" i="1"/>
  <c r="AN3882" i="1"/>
  <c r="AN3883" i="1"/>
  <c r="AN3884" i="1"/>
  <c r="AN3885" i="1"/>
  <c r="AN3886" i="1"/>
  <c r="AN3887" i="1"/>
  <c r="AN3888" i="1"/>
  <c r="AN3889" i="1"/>
  <c r="AN3890" i="1"/>
  <c r="AN3891" i="1"/>
  <c r="AN3892" i="1"/>
  <c r="AN3893" i="1"/>
  <c r="AN3894" i="1"/>
  <c r="AN3895" i="1"/>
  <c r="AN3896" i="1"/>
  <c r="AN3897" i="1"/>
  <c r="AN3898" i="1"/>
  <c r="AN3899" i="1"/>
  <c r="AN3900" i="1"/>
  <c r="AN3901" i="1"/>
  <c r="AN3902" i="1"/>
  <c r="AN3903" i="1"/>
  <c r="AN3904" i="1"/>
  <c r="AN3905" i="1"/>
  <c r="AN3906" i="1"/>
  <c r="AN3907" i="1"/>
  <c r="AN3908" i="1"/>
  <c r="AN3909" i="1"/>
  <c r="AN3910" i="1"/>
  <c r="AN3911" i="1"/>
  <c r="AN3912" i="1"/>
  <c r="AN3913" i="1"/>
  <c r="AN3914" i="1"/>
  <c r="AN3915" i="1"/>
  <c r="AN3916" i="1"/>
  <c r="AN3917" i="1"/>
  <c r="AN3918" i="1"/>
  <c r="AN3919" i="1"/>
  <c r="AN3920" i="1"/>
  <c r="AN3921" i="1"/>
  <c r="AN3922" i="1"/>
  <c r="AN3923" i="1"/>
  <c r="AN3924" i="1"/>
  <c r="AN3925" i="1"/>
  <c r="AN3926" i="1"/>
  <c r="AN3927" i="1"/>
  <c r="AN3928" i="1"/>
  <c r="AN3929" i="1"/>
  <c r="AN3930" i="1"/>
  <c r="AN3931" i="1"/>
  <c r="AN3932" i="1"/>
  <c r="AN3933" i="1"/>
  <c r="AN3934" i="1"/>
  <c r="AN3935" i="1"/>
  <c r="AN3936" i="1"/>
  <c r="AN3937" i="1"/>
  <c r="AN3938" i="1"/>
  <c r="AN3939" i="1"/>
  <c r="AN3940" i="1"/>
  <c r="AN3941" i="1"/>
  <c r="AN3942" i="1"/>
  <c r="AN3943" i="1"/>
  <c r="AN3944" i="1"/>
  <c r="AN3945" i="1"/>
  <c r="AN3946" i="1"/>
  <c r="AN3947" i="1"/>
  <c r="AN3948" i="1"/>
  <c r="AN3949" i="1"/>
  <c r="AN3950" i="1"/>
  <c r="AN3951" i="1"/>
  <c r="AN3952" i="1"/>
  <c r="AN3953" i="1"/>
  <c r="AN3954" i="1"/>
  <c r="AN3955" i="1"/>
  <c r="AN3956" i="1"/>
  <c r="AN3957" i="1"/>
  <c r="AN3958" i="1"/>
  <c r="AN3959" i="1"/>
  <c r="AN3960" i="1"/>
  <c r="AN3961" i="1"/>
  <c r="AN3962" i="1"/>
  <c r="AN3963" i="1"/>
  <c r="AN3964" i="1"/>
  <c r="AN3965" i="1"/>
  <c r="AN3966" i="1"/>
  <c r="AN3967" i="1"/>
  <c r="AN3968" i="1"/>
  <c r="AN3969" i="1"/>
  <c r="AN3970" i="1"/>
  <c r="AN3971" i="1"/>
  <c r="AN3972" i="1"/>
  <c r="AN3973" i="1"/>
  <c r="AN3974" i="1"/>
  <c r="AN3975" i="1"/>
  <c r="AN3976" i="1"/>
  <c r="AN3977" i="1"/>
  <c r="AN3978" i="1"/>
  <c r="AN3979" i="1"/>
  <c r="AN3980" i="1"/>
  <c r="AN3981" i="1"/>
  <c r="AN3982" i="1"/>
  <c r="AN3983" i="1"/>
  <c r="AN3984" i="1"/>
  <c r="AN3985" i="1"/>
  <c r="AN3986" i="1"/>
  <c r="AN3987" i="1"/>
  <c r="AN3988" i="1"/>
  <c r="AN3989" i="1"/>
  <c r="AN3990" i="1"/>
  <c r="AN3991" i="1"/>
  <c r="AN3992" i="1"/>
  <c r="AN3993" i="1"/>
  <c r="AN3994" i="1"/>
  <c r="AN3995" i="1"/>
  <c r="AN3996" i="1"/>
  <c r="AN3997" i="1"/>
  <c r="AN3998" i="1"/>
  <c r="AN3999" i="1"/>
  <c r="AN4000" i="1"/>
  <c r="AN4001" i="1"/>
  <c r="AN4002" i="1"/>
  <c r="AN4003" i="1"/>
  <c r="AN4004" i="1"/>
  <c r="AN4005" i="1"/>
  <c r="AN4006" i="1"/>
  <c r="AN4007" i="1"/>
  <c r="AN4008" i="1"/>
  <c r="AN4009" i="1"/>
  <c r="AN4010" i="1"/>
  <c r="AN4011" i="1"/>
  <c r="AN4012" i="1"/>
  <c r="AN4013" i="1"/>
  <c r="AN4014" i="1"/>
  <c r="AN4015" i="1"/>
  <c r="AN4016" i="1"/>
  <c r="AN4017" i="1"/>
  <c r="AN4018" i="1"/>
  <c r="AN4019" i="1"/>
  <c r="AN4020" i="1"/>
  <c r="AN4021" i="1"/>
  <c r="AN4022" i="1"/>
  <c r="AN4023" i="1"/>
  <c r="AN4024" i="1"/>
  <c r="AN4025" i="1"/>
  <c r="AN4026" i="1"/>
  <c r="AN4027" i="1"/>
  <c r="AN4028" i="1"/>
  <c r="AN4029" i="1"/>
  <c r="AN4030" i="1"/>
  <c r="AN4031" i="1"/>
  <c r="AN4032" i="1"/>
  <c r="AN4033" i="1"/>
  <c r="AN4034" i="1"/>
  <c r="AN4035" i="1"/>
  <c r="AN4036" i="1"/>
  <c r="AN4037" i="1"/>
  <c r="AN4038" i="1"/>
  <c r="AN4039" i="1"/>
  <c r="AN4040" i="1"/>
  <c r="AN4041" i="1"/>
  <c r="AN4042" i="1"/>
  <c r="AN4043" i="1"/>
  <c r="AN4044" i="1"/>
  <c r="AN4045" i="1"/>
  <c r="AN4046" i="1"/>
  <c r="AN4047" i="1"/>
  <c r="AN4048" i="1"/>
  <c r="AN4049" i="1"/>
  <c r="AN4050" i="1"/>
  <c r="AN4051" i="1"/>
  <c r="AN4052" i="1"/>
  <c r="AN4053" i="1"/>
  <c r="AN4054" i="1"/>
  <c r="AN4055" i="1"/>
  <c r="AN4056" i="1"/>
  <c r="AN4057" i="1"/>
  <c r="AN4058" i="1"/>
  <c r="AN4059" i="1"/>
  <c r="AN4060" i="1"/>
  <c r="AN4061" i="1"/>
  <c r="AN4062" i="1"/>
  <c r="AN4063" i="1"/>
  <c r="AN4064" i="1"/>
  <c r="AN4065" i="1"/>
  <c r="AN4066" i="1"/>
  <c r="AN4067" i="1"/>
  <c r="AN4068" i="1"/>
  <c r="AN4069" i="1"/>
  <c r="AN4070" i="1"/>
  <c r="AN4071" i="1"/>
  <c r="AN4072" i="1"/>
  <c r="AN4073" i="1"/>
  <c r="AN4074" i="1"/>
  <c r="AN4075" i="1"/>
  <c r="AN4076" i="1"/>
  <c r="AN4077" i="1"/>
  <c r="AN4078" i="1"/>
  <c r="AN4079" i="1"/>
  <c r="AN4080" i="1"/>
  <c r="AN4081" i="1"/>
  <c r="AN4082" i="1"/>
  <c r="AN4083" i="1"/>
  <c r="AN4084" i="1"/>
  <c r="AN4085" i="1"/>
  <c r="AN4086" i="1"/>
  <c r="AN4087" i="1"/>
  <c r="AN4088" i="1"/>
  <c r="AN4089" i="1"/>
  <c r="AN4090" i="1"/>
  <c r="AN4091" i="1"/>
  <c r="AN4092" i="1"/>
  <c r="AN4093" i="1"/>
  <c r="AN4094" i="1"/>
  <c r="AN4095" i="1"/>
  <c r="AN4096" i="1"/>
  <c r="AN4097" i="1"/>
  <c r="AN4098" i="1"/>
  <c r="AN4099" i="1"/>
  <c r="AN4100" i="1"/>
  <c r="AN4101" i="1"/>
  <c r="AN4102" i="1"/>
  <c r="AN4103" i="1"/>
  <c r="AN4104" i="1"/>
  <c r="AN4105" i="1"/>
  <c r="AN4106" i="1"/>
  <c r="AN4107" i="1"/>
  <c r="AN4108" i="1"/>
  <c r="AN4109" i="1"/>
  <c r="AN4110" i="1"/>
  <c r="AN4111" i="1"/>
  <c r="AN4112" i="1"/>
  <c r="AN4113" i="1"/>
  <c r="AN4114" i="1"/>
  <c r="AN4115" i="1"/>
  <c r="AN4116" i="1"/>
  <c r="AN4117" i="1"/>
  <c r="AN4118" i="1"/>
  <c r="AN4119" i="1"/>
  <c r="AN4120" i="1"/>
  <c r="AN4121" i="1"/>
  <c r="AN4122" i="1"/>
  <c r="AN4123" i="1"/>
  <c r="AN4124" i="1"/>
  <c r="AN4125" i="1"/>
  <c r="AN4126" i="1"/>
  <c r="AN4127" i="1"/>
  <c r="AN4128" i="1"/>
  <c r="AN4129" i="1"/>
  <c r="AN4130" i="1"/>
  <c r="AN4131" i="1"/>
  <c r="AN4132" i="1"/>
  <c r="AN4133" i="1"/>
  <c r="AN4134" i="1"/>
  <c r="AN4135" i="1"/>
  <c r="AN4136" i="1"/>
  <c r="AN4137" i="1"/>
  <c r="AN4138" i="1"/>
  <c r="AN4139" i="1"/>
  <c r="AN4140" i="1"/>
  <c r="AN4141" i="1"/>
  <c r="AN4142" i="1"/>
  <c r="AN4143" i="1"/>
  <c r="AN4144" i="1"/>
  <c r="AN4145" i="1"/>
  <c r="AN4146" i="1"/>
  <c r="AN4147" i="1"/>
  <c r="AN4148" i="1"/>
  <c r="AN4149" i="1"/>
  <c r="AN4150" i="1"/>
  <c r="AN4151" i="1"/>
  <c r="AN4152" i="1"/>
  <c r="AN4153" i="1"/>
  <c r="AN4154" i="1"/>
  <c r="AN4155" i="1"/>
  <c r="AN4156" i="1"/>
  <c r="AN4157" i="1"/>
  <c r="AN4158" i="1"/>
  <c r="AN4159" i="1"/>
  <c r="AN4160" i="1"/>
  <c r="AN4161" i="1"/>
  <c r="AN4162" i="1"/>
  <c r="AN4163" i="1"/>
  <c r="AN4164" i="1"/>
  <c r="AN4165" i="1"/>
  <c r="AN4166" i="1"/>
  <c r="AN4167" i="1"/>
  <c r="AN4168" i="1"/>
  <c r="AN4169" i="1"/>
  <c r="AN4170" i="1"/>
  <c r="AN4171" i="1"/>
  <c r="AN4172" i="1"/>
  <c r="AN4173" i="1"/>
  <c r="AN4174" i="1"/>
  <c r="AN4175" i="1"/>
  <c r="AN4176" i="1"/>
  <c r="AN4177" i="1"/>
  <c r="AN4178" i="1"/>
  <c r="AN4179" i="1"/>
  <c r="AN4180" i="1"/>
  <c r="AN4181" i="1"/>
  <c r="AN4182" i="1"/>
  <c r="AN4183" i="1"/>
  <c r="AN4184" i="1"/>
  <c r="AN4185" i="1"/>
  <c r="AN4186" i="1"/>
  <c r="AN4187" i="1"/>
  <c r="AN4188" i="1"/>
  <c r="AN4189" i="1"/>
  <c r="AN4190" i="1"/>
  <c r="AN4191" i="1"/>
  <c r="AN4192" i="1"/>
  <c r="AN4193" i="1"/>
  <c r="AN4194" i="1"/>
  <c r="AN4195" i="1"/>
  <c r="AN4196" i="1"/>
  <c r="AN4197" i="1"/>
  <c r="AN4198" i="1"/>
  <c r="AN4199" i="1"/>
  <c r="AN4200" i="1"/>
  <c r="AN4201" i="1"/>
  <c r="AN4202" i="1"/>
  <c r="AN4203" i="1"/>
  <c r="AN4204" i="1"/>
  <c r="AN4205" i="1"/>
  <c r="AN4206" i="1"/>
  <c r="AN4207" i="1"/>
  <c r="AN4208" i="1"/>
  <c r="AN4209" i="1"/>
  <c r="AN4210" i="1"/>
  <c r="AN4211" i="1"/>
  <c r="AN4212" i="1"/>
  <c r="AN4213" i="1"/>
  <c r="AN4214" i="1"/>
  <c r="AN4215" i="1"/>
  <c r="AN4216" i="1"/>
  <c r="AN4217" i="1"/>
  <c r="AN4218" i="1"/>
  <c r="AN4219" i="1"/>
  <c r="AN4220" i="1"/>
  <c r="AN4221" i="1"/>
  <c r="AN4222" i="1"/>
  <c r="AN4223" i="1"/>
  <c r="AN4224" i="1"/>
  <c r="AN4225" i="1"/>
  <c r="AN4226" i="1"/>
  <c r="AN4227" i="1"/>
  <c r="AN4228" i="1"/>
  <c r="AN4229" i="1"/>
  <c r="AN4230" i="1"/>
  <c r="AN4231" i="1"/>
  <c r="AN4232" i="1"/>
  <c r="AN4233" i="1"/>
  <c r="AN4234" i="1"/>
  <c r="AN4235" i="1"/>
  <c r="AN4236" i="1"/>
  <c r="AN4237" i="1"/>
  <c r="AN4238" i="1"/>
  <c r="AN4239" i="1"/>
  <c r="AN4240" i="1"/>
  <c r="AN4241" i="1"/>
  <c r="AN4242" i="1"/>
  <c r="AN4243" i="1"/>
  <c r="AN4244" i="1"/>
  <c r="AN4245" i="1"/>
  <c r="AN4246" i="1"/>
  <c r="AN4247" i="1"/>
  <c r="AN4248" i="1"/>
  <c r="AN4249" i="1"/>
  <c r="AN4250" i="1"/>
  <c r="AN4251" i="1"/>
  <c r="AM2" i="1"/>
  <c r="AY2" i="1" s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E6" i="3"/>
  <c r="E7" i="3"/>
  <c r="E8" i="3"/>
  <c r="E9" i="3"/>
  <c r="E10" i="3"/>
  <c r="E11" i="3"/>
  <c r="E12" i="3"/>
  <c r="E13" i="3"/>
  <c r="E14" i="3"/>
  <c r="E15" i="3"/>
  <c r="E5" i="3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7" i="1"/>
  <c r="AL2598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1" i="1"/>
  <c r="AL2612" i="1"/>
  <c r="AL2613" i="1"/>
  <c r="AL2614" i="1"/>
  <c r="AL2615" i="1"/>
  <c r="AL2616" i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8" i="1"/>
  <c r="AL2689" i="1"/>
  <c r="AL2690" i="1"/>
  <c r="AL2691" i="1"/>
  <c r="AL2692" i="1"/>
  <c r="AL2693" i="1"/>
  <c r="AL2694" i="1"/>
  <c r="AL2695" i="1"/>
  <c r="AL2696" i="1"/>
  <c r="AL2697" i="1"/>
  <c r="AL2698" i="1"/>
  <c r="AL2699" i="1"/>
  <c r="AL2700" i="1"/>
  <c r="AL2701" i="1"/>
  <c r="AL2702" i="1"/>
  <c r="AL2703" i="1"/>
  <c r="AL2704" i="1"/>
  <c r="AL2705" i="1"/>
  <c r="AL2706" i="1"/>
  <c r="AL2707" i="1"/>
  <c r="AL2708" i="1"/>
  <c r="AL2709" i="1"/>
  <c r="AL2710" i="1"/>
  <c r="AL2711" i="1"/>
  <c r="AL2712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6" i="1"/>
  <c r="AL2727" i="1"/>
  <c r="AL2728" i="1"/>
  <c r="AL2729" i="1"/>
  <c r="AL2730" i="1"/>
  <c r="AL2731" i="1"/>
  <c r="AL2732" i="1"/>
  <c r="AL2733" i="1"/>
  <c r="AL2734" i="1"/>
  <c r="AL2735" i="1"/>
  <c r="AL2736" i="1"/>
  <c r="AL2737" i="1"/>
  <c r="AL2738" i="1"/>
  <c r="AL2739" i="1"/>
  <c r="AL2740" i="1"/>
  <c r="AL2741" i="1"/>
  <c r="AL2742" i="1"/>
  <c r="AL2743" i="1"/>
  <c r="AL2744" i="1"/>
  <c r="AL2745" i="1"/>
  <c r="AL2746" i="1"/>
  <c r="AL2747" i="1"/>
  <c r="AL2748" i="1"/>
  <c r="AL2749" i="1"/>
  <c r="AL2750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7" i="1"/>
  <c r="AL2768" i="1"/>
  <c r="AL2769" i="1"/>
  <c r="AL2770" i="1"/>
  <c r="AL2771" i="1"/>
  <c r="AL2772" i="1"/>
  <c r="AL2773" i="1"/>
  <c r="AL2774" i="1"/>
  <c r="AL2775" i="1"/>
  <c r="AL2776" i="1"/>
  <c r="AL2777" i="1"/>
  <c r="AL2778" i="1"/>
  <c r="AL2779" i="1"/>
  <c r="AL2780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795" i="1"/>
  <c r="AL2796" i="1"/>
  <c r="AL2797" i="1"/>
  <c r="AL2798" i="1"/>
  <c r="AL2799" i="1"/>
  <c r="AL2800" i="1"/>
  <c r="AL2801" i="1"/>
  <c r="AL2802" i="1"/>
  <c r="AL2803" i="1"/>
  <c r="AL2804" i="1"/>
  <c r="AL2805" i="1"/>
  <c r="AL2806" i="1"/>
  <c r="AL2807" i="1"/>
  <c r="AL2808" i="1"/>
  <c r="AL2809" i="1"/>
  <c r="AL2810" i="1"/>
  <c r="AL2811" i="1"/>
  <c r="AL2812" i="1"/>
  <c r="AL2813" i="1"/>
  <c r="AL2814" i="1"/>
  <c r="AL2815" i="1"/>
  <c r="AL2816" i="1"/>
  <c r="AL2817" i="1"/>
  <c r="AL2818" i="1"/>
  <c r="AL2819" i="1"/>
  <c r="AL2820" i="1"/>
  <c r="AL2821" i="1"/>
  <c r="AL2822" i="1"/>
  <c r="AL2823" i="1"/>
  <c r="AL2824" i="1"/>
  <c r="AL2825" i="1"/>
  <c r="AL2826" i="1"/>
  <c r="AL2827" i="1"/>
  <c r="AL2828" i="1"/>
  <c r="AL2829" i="1"/>
  <c r="AL2830" i="1"/>
  <c r="AL2831" i="1"/>
  <c r="AL2832" i="1"/>
  <c r="AL2833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849" i="1"/>
  <c r="AL2850" i="1"/>
  <c r="AL2851" i="1"/>
  <c r="AL2852" i="1"/>
  <c r="AL2853" i="1"/>
  <c r="AL2854" i="1"/>
  <c r="AL2855" i="1"/>
  <c r="AL2856" i="1"/>
  <c r="AL2857" i="1"/>
  <c r="AL2858" i="1"/>
  <c r="AL2859" i="1"/>
  <c r="AL2860" i="1"/>
  <c r="AL2861" i="1"/>
  <c r="AL2862" i="1"/>
  <c r="AL2863" i="1"/>
  <c r="AL2864" i="1"/>
  <c r="AL2865" i="1"/>
  <c r="AL2866" i="1"/>
  <c r="AL2867" i="1"/>
  <c r="AL2868" i="1"/>
  <c r="AL2869" i="1"/>
  <c r="AL2870" i="1"/>
  <c r="AL2871" i="1"/>
  <c r="AL2872" i="1"/>
  <c r="AL2873" i="1"/>
  <c r="AL2874" i="1"/>
  <c r="AL2875" i="1"/>
  <c r="AL2876" i="1"/>
  <c r="AL2877" i="1"/>
  <c r="AL2878" i="1"/>
  <c r="AL2879" i="1"/>
  <c r="AL2880" i="1"/>
  <c r="AL2881" i="1"/>
  <c r="AL2882" i="1"/>
  <c r="AL2883" i="1"/>
  <c r="AL2884" i="1"/>
  <c r="AL2885" i="1"/>
  <c r="AL2886" i="1"/>
  <c r="AL2887" i="1"/>
  <c r="AL2888" i="1"/>
  <c r="AL2889" i="1"/>
  <c r="AL2890" i="1"/>
  <c r="AL2891" i="1"/>
  <c r="AL2892" i="1"/>
  <c r="AL2893" i="1"/>
  <c r="AL2894" i="1"/>
  <c r="AL2895" i="1"/>
  <c r="AL2896" i="1"/>
  <c r="AL2897" i="1"/>
  <c r="AL2898" i="1"/>
  <c r="AL2899" i="1"/>
  <c r="AL2900" i="1"/>
  <c r="AL2901" i="1"/>
  <c r="AL2902" i="1"/>
  <c r="AL2903" i="1"/>
  <c r="AL2904" i="1"/>
  <c r="AL2905" i="1"/>
  <c r="AL2906" i="1"/>
  <c r="AL2907" i="1"/>
  <c r="AL2908" i="1"/>
  <c r="AL2909" i="1"/>
  <c r="AL2910" i="1"/>
  <c r="AL2911" i="1"/>
  <c r="AL2912" i="1"/>
  <c r="AL2913" i="1"/>
  <c r="AL2914" i="1"/>
  <c r="AL2915" i="1"/>
  <c r="AL2916" i="1"/>
  <c r="AL2917" i="1"/>
  <c r="AL2918" i="1"/>
  <c r="AL2919" i="1"/>
  <c r="AL2920" i="1"/>
  <c r="AL2921" i="1"/>
  <c r="AL2922" i="1"/>
  <c r="AL2923" i="1"/>
  <c r="AL2924" i="1"/>
  <c r="AL2925" i="1"/>
  <c r="AL2926" i="1"/>
  <c r="AL2927" i="1"/>
  <c r="AL2928" i="1"/>
  <c r="AL2929" i="1"/>
  <c r="AL2930" i="1"/>
  <c r="AL2931" i="1"/>
  <c r="AL2932" i="1"/>
  <c r="AL2933" i="1"/>
  <c r="AL2934" i="1"/>
  <c r="AL2935" i="1"/>
  <c r="AL2936" i="1"/>
  <c r="AL2937" i="1"/>
  <c r="AL2938" i="1"/>
  <c r="AL2939" i="1"/>
  <c r="AL2940" i="1"/>
  <c r="AL2941" i="1"/>
  <c r="AL2942" i="1"/>
  <c r="AL2943" i="1"/>
  <c r="AL2944" i="1"/>
  <c r="AL2945" i="1"/>
  <c r="AL2946" i="1"/>
  <c r="AL2947" i="1"/>
  <c r="AL2948" i="1"/>
  <c r="AL2949" i="1"/>
  <c r="AL2950" i="1"/>
  <c r="AL2951" i="1"/>
  <c r="AL2952" i="1"/>
  <c r="AL2953" i="1"/>
  <c r="AL2954" i="1"/>
  <c r="AL2955" i="1"/>
  <c r="AL2956" i="1"/>
  <c r="AL2957" i="1"/>
  <c r="AL2958" i="1"/>
  <c r="AL2959" i="1"/>
  <c r="AL2960" i="1"/>
  <c r="AL2961" i="1"/>
  <c r="AL2962" i="1"/>
  <c r="AL2963" i="1"/>
  <c r="AL2964" i="1"/>
  <c r="AL2965" i="1"/>
  <c r="AL2966" i="1"/>
  <c r="AL2967" i="1"/>
  <c r="AL2968" i="1"/>
  <c r="AL2969" i="1"/>
  <c r="AL2970" i="1"/>
  <c r="AL2971" i="1"/>
  <c r="AL2972" i="1"/>
  <c r="AL2973" i="1"/>
  <c r="AL2974" i="1"/>
  <c r="AL2975" i="1"/>
  <c r="AL2976" i="1"/>
  <c r="AL2977" i="1"/>
  <c r="AL2978" i="1"/>
  <c r="AL2979" i="1"/>
  <c r="AL2980" i="1"/>
  <c r="AL2981" i="1"/>
  <c r="AL2982" i="1"/>
  <c r="AL2983" i="1"/>
  <c r="AL2984" i="1"/>
  <c r="AL2985" i="1"/>
  <c r="AL2986" i="1"/>
  <c r="AL2987" i="1"/>
  <c r="AL2988" i="1"/>
  <c r="AL2989" i="1"/>
  <c r="AL2990" i="1"/>
  <c r="AL2991" i="1"/>
  <c r="AL2992" i="1"/>
  <c r="AL2993" i="1"/>
  <c r="AL2994" i="1"/>
  <c r="AL2995" i="1"/>
  <c r="AL2996" i="1"/>
  <c r="AL2997" i="1"/>
  <c r="AL2998" i="1"/>
  <c r="AL2999" i="1"/>
  <c r="AL3000" i="1"/>
  <c r="AL3001" i="1"/>
  <c r="AL3002" i="1"/>
  <c r="AL3003" i="1"/>
  <c r="AL3004" i="1"/>
  <c r="AL3005" i="1"/>
  <c r="AL3006" i="1"/>
  <c r="AL3007" i="1"/>
  <c r="AL3008" i="1"/>
  <c r="AL3009" i="1"/>
  <c r="AL3010" i="1"/>
  <c r="AL3011" i="1"/>
  <c r="AL3012" i="1"/>
  <c r="AL3013" i="1"/>
  <c r="AL3014" i="1"/>
  <c r="AL3015" i="1"/>
  <c r="AL3016" i="1"/>
  <c r="AL3017" i="1"/>
  <c r="AL3018" i="1"/>
  <c r="AL3019" i="1"/>
  <c r="AL3020" i="1"/>
  <c r="AL3021" i="1"/>
  <c r="AL3022" i="1"/>
  <c r="AL3023" i="1"/>
  <c r="AL3024" i="1"/>
  <c r="AL3025" i="1"/>
  <c r="AL3026" i="1"/>
  <c r="AL3027" i="1"/>
  <c r="AL3028" i="1"/>
  <c r="AL3029" i="1"/>
  <c r="AL3030" i="1"/>
  <c r="AL3031" i="1"/>
  <c r="AL3032" i="1"/>
  <c r="AL3033" i="1"/>
  <c r="AL3034" i="1"/>
  <c r="AL3035" i="1"/>
  <c r="AL3036" i="1"/>
  <c r="AL3037" i="1"/>
  <c r="AL3038" i="1"/>
  <c r="AL3039" i="1"/>
  <c r="AL3040" i="1"/>
  <c r="AL3041" i="1"/>
  <c r="AL3042" i="1"/>
  <c r="AL3043" i="1"/>
  <c r="AL3044" i="1"/>
  <c r="AL3045" i="1"/>
  <c r="AL3046" i="1"/>
  <c r="AL3047" i="1"/>
  <c r="AL3048" i="1"/>
  <c r="AL3049" i="1"/>
  <c r="AL3050" i="1"/>
  <c r="AL3051" i="1"/>
  <c r="AL3052" i="1"/>
  <c r="AL3053" i="1"/>
  <c r="AL3054" i="1"/>
  <c r="AL3055" i="1"/>
  <c r="AL3056" i="1"/>
  <c r="AL3057" i="1"/>
  <c r="AL3058" i="1"/>
  <c r="AL3059" i="1"/>
  <c r="AL3060" i="1"/>
  <c r="AL3061" i="1"/>
  <c r="AL3062" i="1"/>
  <c r="AL3063" i="1"/>
  <c r="AL3064" i="1"/>
  <c r="AL3065" i="1"/>
  <c r="AL3066" i="1"/>
  <c r="AL3067" i="1"/>
  <c r="AL3068" i="1"/>
  <c r="AL3069" i="1"/>
  <c r="AL3070" i="1"/>
  <c r="AL3071" i="1"/>
  <c r="AL3072" i="1"/>
  <c r="AL3073" i="1"/>
  <c r="AL3074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6" i="1"/>
  <c r="AL3087" i="1"/>
  <c r="AL3088" i="1"/>
  <c r="AL3089" i="1"/>
  <c r="AL3090" i="1"/>
  <c r="AL3091" i="1"/>
  <c r="AL3092" i="1"/>
  <c r="AL3093" i="1"/>
  <c r="AL3094" i="1"/>
  <c r="AL3095" i="1"/>
  <c r="AL3096" i="1"/>
  <c r="AL3097" i="1"/>
  <c r="AL3098" i="1"/>
  <c r="AL3099" i="1"/>
  <c r="AL3100" i="1"/>
  <c r="AL3101" i="1"/>
  <c r="AL3102" i="1"/>
  <c r="AL3103" i="1"/>
  <c r="AL3104" i="1"/>
  <c r="AL3105" i="1"/>
  <c r="AL3106" i="1"/>
  <c r="AL3107" i="1"/>
  <c r="AL3108" i="1"/>
  <c r="AL3109" i="1"/>
  <c r="AL3110" i="1"/>
  <c r="AL3111" i="1"/>
  <c r="AL3112" i="1"/>
  <c r="AL3113" i="1"/>
  <c r="AL3114" i="1"/>
  <c r="AL3115" i="1"/>
  <c r="AL3116" i="1"/>
  <c r="AL3117" i="1"/>
  <c r="AL3118" i="1"/>
  <c r="AL3119" i="1"/>
  <c r="AL3120" i="1"/>
  <c r="AL3121" i="1"/>
  <c r="AL3122" i="1"/>
  <c r="AL3123" i="1"/>
  <c r="AL3124" i="1"/>
  <c r="AL3125" i="1"/>
  <c r="AL3126" i="1"/>
  <c r="AL3127" i="1"/>
  <c r="AL3128" i="1"/>
  <c r="AL3129" i="1"/>
  <c r="AL3130" i="1"/>
  <c r="AL3131" i="1"/>
  <c r="AL3132" i="1"/>
  <c r="AL3133" i="1"/>
  <c r="AL3134" i="1"/>
  <c r="AL3135" i="1"/>
  <c r="AL3136" i="1"/>
  <c r="AL3137" i="1"/>
  <c r="AL3138" i="1"/>
  <c r="AL3139" i="1"/>
  <c r="AL3140" i="1"/>
  <c r="AL3141" i="1"/>
  <c r="AL3142" i="1"/>
  <c r="AL3143" i="1"/>
  <c r="AL3144" i="1"/>
  <c r="AL3145" i="1"/>
  <c r="AL3146" i="1"/>
  <c r="AL3147" i="1"/>
  <c r="AL3148" i="1"/>
  <c r="AL3149" i="1"/>
  <c r="AL3150" i="1"/>
  <c r="AL3151" i="1"/>
  <c r="AL3152" i="1"/>
  <c r="AL3153" i="1"/>
  <c r="AL3154" i="1"/>
  <c r="AL3155" i="1"/>
  <c r="AL3156" i="1"/>
  <c r="AL3157" i="1"/>
  <c r="AL3158" i="1"/>
  <c r="AL3159" i="1"/>
  <c r="AL3160" i="1"/>
  <c r="AL3161" i="1"/>
  <c r="AL3162" i="1"/>
  <c r="AL3163" i="1"/>
  <c r="AL3164" i="1"/>
  <c r="AL3165" i="1"/>
  <c r="AL3166" i="1"/>
  <c r="AL3167" i="1"/>
  <c r="AL3168" i="1"/>
  <c r="AL3169" i="1"/>
  <c r="AL3170" i="1"/>
  <c r="AL3171" i="1"/>
  <c r="AL3172" i="1"/>
  <c r="AL3173" i="1"/>
  <c r="AL3174" i="1"/>
  <c r="AL3175" i="1"/>
  <c r="AL3176" i="1"/>
  <c r="AL3177" i="1"/>
  <c r="AL3178" i="1"/>
  <c r="AL3179" i="1"/>
  <c r="AL3180" i="1"/>
  <c r="AL3181" i="1"/>
  <c r="AL3182" i="1"/>
  <c r="AL3183" i="1"/>
  <c r="AL3184" i="1"/>
  <c r="AL3185" i="1"/>
  <c r="AL3186" i="1"/>
  <c r="AL3187" i="1"/>
  <c r="AL3188" i="1"/>
  <c r="AL3189" i="1"/>
  <c r="AL3190" i="1"/>
  <c r="AL3191" i="1"/>
  <c r="AL3192" i="1"/>
  <c r="AL3193" i="1"/>
  <c r="AL3194" i="1"/>
  <c r="AL3195" i="1"/>
  <c r="AL3196" i="1"/>
  <c r="AL3197" i="1"/>
  <c r="AL3198" i="1"/>
  <c r="AL3199" i="1"/>
  <c r="AL3200" i="1"/>
  <c r="AL3201" i="1"/>
  <c r="AL3202" i="1"/>
  <c r="AL3203" i="1"/>
  <c r="AL3204" i="1"/>
  <c r="AL3205" i="1"/>
  <c r="AL3206" i="1"/>
  <c r="AL3207" i="1"/>
  <c r="AL3208" i="1"/>
  <c r="AL3209" i="1"/>
  <c r="AL3210" i="1"/>
  <c r="AL3211" i="1"/>
  <c r="AL3212" i="1"/>
  <c r="AL3213" i="1"/>
  <c r="AL3214" i="1"/>
  <c r="AL3215" i="1"/>
  <c r="AL3216" i="1"/>
  <c r="AL3217" i="1"/>
  <c r="AL3218" i="1"/>
  <c r="AL3219" i="1"/>
  <c r="AL3220" i="1"/>
  <c r="AL3221" i="1"/>
  <c r="AL3222" i="1"/>
  <c r="AL3223" i="1"/>
  <c r="AL3224" i="1"/>
  <c r="AL3225" i="1"/>
  <c r="AL3226" i="1"/>
  <c r="AL3227" i="1"/>
  <c r="AL3228" i="1"/>
  <c r="AL3229" i="1"/>
  <c r="AL3230" i="1"/>
  <c r="AL3231" i="1"/>
  <c r="AL3232" i="1"/>
  <c r="AL3233" i="1"/>
  <c r="AL3234" i="1"/>
  <c r="AL3235" i="1"/>
  <c r="AL3236" i="1"/>
  <c r="AL3237" i="1"/>
  <c r="AL3238" i="1"/>
  <c r="AL3239" i="1"/>
  <c r="AL3240" i="1"/>
  <c r="AL3241" i="1"/>
  <c r="AL3242" i="1"/>
  <c r="AL3243" i="1"/>
  <c r="AL3244" i="1"/>
  <c r="AL3245" i="1"/>
  <c r="AL3246" i="1"/>
  <c r="AL3247" i="1"/>
  <c r="AL3248" i="1"/>
  <c r="AL3249" i="1"/>
  <c r="AL3250" i="1"/>
  <c r="AL3251" i="1"/>
  <c r="AL3252" i="1"/>
  <c r="AL3253" i="1"/>
  <c r="AL3254" i="1"/>
  <c r="AL3255" i="1"/>
  <c r="AL3256" i="1"/>
  <c r="AL3257" i="1"/>
  <c r="AL3258" i="1"/>
  <c r="AL3259" i="1"/>
  <c r="AL3260" i="1"/>
  <c r="AL3261" i="1"/>
  <c r="AL3262" i="1"/>
  <c r="AL3263" i="1"/>
  <c r="AL3264" i="1"/>
  <c r="AL3265" i="1"/>
  <c r="AL3266" i="1"/>
  <c r="AL3267" i="1"/>
  <c r="AL3268" i="1"/>
  <c r="AL3269" i="1"/>
  <c r="AL3270" i="1"/>
  <c r="AL3271" i="1"/>
  <c r="AL3272" i="1"/>
  <c r="AL3273" i="1"/>
  <c r="AL3274" i="1"/>
  <c r="AL3275" i="1"/>
  <c r="AL3276" i="1"/>
  <c r="AL3277" i="1"/>
  <c r="AL3278" i="1"/>
  <c r="AL3279" i="1"/>
  <c r="AL3280" i="1"/>
  <c r="AL3281" i="1"/>
  <c r="AL3282" i="1"/>
  <c r="AL3283" i="1"/>
  <c r="AL3284" i="1"/>
  <c r="AL3285" i="1"/>
  <c r="AL3286" i="1"/>
  <c r="AL3287" i="1"/>
  <c r="AL3288" i="1"/>
  <c r="AL3289" i="1"/>
  <c r="AL3290" i="1"/>
  <c r="AL3291" i="1"/>
  <c r="AL3292" i="1"/>
  <c r="AL3293" i="1"/>
  <c r="AL3294" i="1"/>
  <c r="AL3295" i="1"/>
  <c r="AL3296" i="1"/>
  <c r="AL3297" i="1"/>
  <c r="AL3298" i="1"/>
  <c r="AL3299" i="1"/>
  <c r="AL3300" i="1"/>
  <c r="AL3301" i="1"/>
  <c r="AL3302" i="1"/>
  <c r="AL3303" i="1"/>
  <c r="AL3304" i="1"/>
  <c r="AL3305" i="1"/>
  <c r="AL3306" i="1"/>
  <c r="AL3307" i="1"/>
  <c r="AL3308" i="1"/>
  <c r="AL3309" i="1"/>
  <c r="AL3310" i="1"/>
  <c r="AL3311" i="1"/>
  <c r="AL3312" i="1"/>
  <c r="AL3313" i="1"/>
  <c r="AL3314" i="1"/>
  <c r="AL3315" i="1"/>
  <c r="AL3316" i="1"/>
  <c r="AL3317" i="1"/>
  <c r="AL3318" i="1"/>
  <c r="AL3319" i="1"/>
  <c r="AL3320" i="1"/>
  <c r="AL3321" i="1"/>
  <c r="AL3322" i="1"/>
  <c r="AL3323" i="1"/>
  <c r="AL3324" i="1"/>
  <c r="AL3325" i="1"/>
  <c r="AL3326" i="1"/>
  <c r="AL3327" i="1"/>
  <c r="AL3328" i="1"/>
  <c r="AL3329" i="1"/>
  <c r="AL3330" i="1"/>
  <c r="AL3331" i="1"/>
  <c r="AL3332" i="1"/>
  <c r="AL3333" i="1"/>
  <c r="AL3334" i="1"/>
  <c r="AL3335" i="1"/>
  <c r="AL3336" i="1"/>
  <c r="AL3337" i="1"/>
  <c r="AL3338" i="1"/>
  <c r="AL3339" i="1"/>
  <c r="AL3340" i="1"/>
  <c r="AL3341" i="1"/>
  <c r="AL3342" i="1"/>
  <c r="AL3343" i="1"/>
  <c r="AL3344" i="1"/>
  <c r="AL3345" i="1"/>
  <c r="AL3346" i="1"/>
  <c r="AL3347" i="1"/>
  <c r="AL3348" i="1"/>
  <c r="AL3349" i="1"/>
  <c r="AL3350" i="1"/>
  <c r="AL3351" i="1"/>
  <c r="AL3352" i="1"/>
  <c r="AL3353" i="1"/>
  <c r="AL3354" i="1"/>
  <c r="AL3355" i="1"/>
  <c r="AL3356" i="1"/>
  <c r="AL3357" i="1"/>
  <c r="AL3358" i="1"/>
  <c r="AL3359" i="1"/>
  <c r="AL3360" i="1"/>
  <c r="AL3361" i="1"/>
  <c r="AL3362" i="1"/>
  <c r="AL3363" i="1"/>
  <c r="AL3364" i="1"/>
  <c r="AL3365" i="1"/>
  <c r="AL3366" i="1"/>
  <c r="AL3367" i="1"/>
  <c r="AL3368" i="1"/>
  <c r="AL3369" i="1"/>
  <c r="AL3370" i="1"/>
  <c r="AL3371" i="1"/>
  <c r="AL3372" i="1"/>
  <c r="AL3373" i="1"/>
  <c r="AL3374" i="1"/>
  <c r="AL3375" i="1"/>
  <c r="AL3376" i="1"/>
  <c r="AL3377" i="1"/>
  <c r="AL3378" i="1"/>
  <c r="AL3379" i="1"/>
  <c r="AL3380" i="1"/>
  <c r="AL3381" i="1"/>
  <c r="AL3382" i="1"/>
  <c r="AL3383" i="1"/>
  <c r="AL3384" i="1"/>
  <c r="AL3385" i="1"/>
  <c r="AL3386" i="1"/>
  <c r="AL3387" i="1"/>
  <c r="AL3388" i="1"/>
  <c r="AL3389" i="1"/>
  <c r="AL3390" i="1"/>
  <c r="AL3391" i="1"/>
  <c r="AL3392" i="1"/>
  <c r="AL3393" i="1"/>
  <c r="AL3394" i="1"/>
  <c r="AL3395" i="1"/>
  <c r="AL3396" i="1"/>
  <c r="AL3397" i="1"/>
  <c r="AL3398" i="1"/>
  <c r="AL3399" i="1"/>
  <c r="AL3400" i="1"/>
  <c r="AL3401" i="1"/>
  <c r="AL3402" i="1"/>
  <c r="AL3403" i="1"/>
  <c r="AL3404" i="1"/>
  <c r="AL3405" i="1"/>
  <c r="AL3406" i="1"/>
  <c r="AL3407" i="1"/>
  <c r="AL3408" i="1"/>
  <c r="AL3409" i="1"/>
  <c r="AL3410" i="1"/>
  <c r="AL3411" i="1"/>
  <c r="AL3412" i="1"/>
  <c r="AL3413" i="1"/>
  <c r="AL3414" i="1"/>
  <c r="AL3415" i="1"/>
  <c r="AL3416" i="1"/>
  <c r="AL3417" i="1"/>
  <c r="AL3418" i="1"/>
  <c r="AL3419" i="1"/>
  <c r="AL3420" i="1"/>
  <c r="AL3421" i="1"/>
  <c r="AL3422" i="1"/>
  <c r="AL3423" i="1"/>
  <c r="AL3424" i="1"/>
  <c r="AL3425" i="1"/>
  <c r="AL3426" i="1"/>
  <c r="AL3427" i="1"/>
  <c r="AL3428" i="1"/>
  <c r="AL3429" i="1"/>
  <c r="AL3430" i="1"/>
  <c r="AL3431" i="1"/>
  <c r="AL3432" i="1"/>
  <c r="AL3433" i="1"/>
  <c r="AL3434" i="1"/>
  <c r="AL3435" i="1"/>
  <c r="AL3436" i="1"/>
  <c r="AL3437" i="1"/>
  <c r="AL3438" i="1"/>
  <c r="AL3439" i="1"/>
  <c r="AL3440" i="1"/>
  <c r="AL3441" i="1"/>
  <c r="AL3442" i="1"/>
  <c r="AL3443" i="1"/>
  <c r="AL3444" i="1"/>
  <c r="AL3445" i="1"/>
  <c r="AL3446" i="1"/>
  <c r="AL3447" i="1"/>
  <c r="AL3448" i="1"/>
  <c r="AL3449" i="1"/>
  <c r="AL3450" i="1"/>
  <c r="AL3451" i="1"/>
  <c r="AL3452" i="1"/>
  <c r="AL3453" i="1"/>
  <c r="AL3454" i="1"/>
  <c r="AL3455" i="1"/>
  <c r="AL3456" i="1"/>
  <c r="AL3457" i="1"/>
  <c r="AL3458" i="1"/>
  <c r="AL3459" i="1"/>
  <c r="AL3460" i="1"/>
  <c r="AL3461" i="1"/>
  <c r="AL3462" i="1"/>
  <c r="AL3463" i="1"/>
  <c r="AL3464" i="1"/>
  <c r="AL3465" i="1"/>
  <c r="AL3466" i="1"/>
  <c r="AL3467" i="1"/>
  <c r="AL3468" i="1"/>
  <c r="AL3469" i="1"/>
  <c r="AL3470" i="1"/>
  <c r="AL3471" i="1"/>
  <c r="AL3472" i="1"/>
  <c r="AL3473" i="1"/>
  <c r="AL3474" i="1"/>
  <c r="AL3475" i="1"/>
  <c r="AL3476" i="1"/>
  <c r="AL3477" i="1"/>
  <c r="AL3478" i="1"/>
  <c r="AL3479" i="1"/>
  <c r="AL3480" i="1"/>
  <c r="AL3481" i="1"/>
  <c r="AL3482" i="1"/>
  <c r="AL3483" i="1"/>
  <c r="AL3484" i="1"/>
  <c r="AL3485" i="1"/>
  <c r="AL3486" i="1"/>
  <c r="AL3487" i="1"/>
  <c r="AL3488" i="1"/>
  <c r="AL3489" i="1"/>
  <c r="AL3490" i="1"/>
  <c r="AL3491" i="1"/>
  <c r="AL3492" i="1"/>
  <c r="AL3493" i="1"/>
  <c r="AL3494" i="1"/>
  <c r="AL3495" i="1"/>
  <c r="AL3496" i="1"/>
  <c r="AL3497" i="1"/>
  <c r="AL3498" i="1"/>
  <c r="AL3499" i="1"/>
  <c r="AL3500" i="1"/>
  <c r="AL3501" i="1"/>
  <c r="AL3502" i="1"/>
  <c r="AL3503" i="1"/>
  <c r="AL3504" i="1"/>
  <c r="AL3505" i="1"/>
  <c r="AL3506" i="1"/>
  <c r="AL3507" i="1"/>
  <c r="AL3508" i="1"/>
  <c r="AL3509" i="1"/>
  <c r="AL3510" i="1"/>
  <c r="AL3511" i="1"/>
  <c r="AL3512" i="1"/>
  <c r="AL3513" i="1"/>
  <c r="AL3514" i="1"/>
  <c r="AL3515" i="1"/>
  <c r="AL3516" i="1"/>
  <c r="AL3517" i="1"/>
  <c r="AL3518" i="1"/>
  <c r="AL3519" i="1"/>
  <c r="AL3520" i="1"/>
  <c r="AL3521" i="1"/>
  <c r="AL3522" i="1"/>
  <c r="AL3523" i="1"/>
  <c r="AL3524" i="1"/>
  <c r="AL3525" i="1"/>
  <c r="AL3526" i="1"/>
  <c r="AL3527" i="1"/>
  <c r="AL3528" i="1"/>
  <c r="AL3529" i="1"/>
  <c r="AL3530" i="1"/>
  <c r="AL3531" i="1"/>
  <c r="AL3532" i="1"/>
  <c r="AL3533" i="1"/>
  <c r="AL3534" i="1"/>
  <c r="AL3535" i="1"/>
  <c r="AL3536" i="1"/>
  <c r="AL3537" i="1"/>
  <c r="AL3538" i="1"/>
  <c r="AL3539" i="1"/>
  <c r="AL3540" i="1"/>
  <c r="AL3541" i="1"/>
  <c r="AL3542" i="1"/>
  <c r="AL3543" i="1"/>
  <c r="AL3544" i="1"/>
  <c r="AL3545" i="1"/>
  <c r="AL3546" i="1"/>
  <c r="AL3547" i="1"/>
  <c r="AL3548" i="1"/>
  <c r="AL3549" i="1"/>
  <c r="AL3550" i="1"/>
  <c r="AL3551" i="1"/>
  <c r="AL3552" i="1"/>
  <c r="AL3553" i="1"/>
  <c r="AL3554" i="1"/>
  <c r="AL3555" i="1"/>
  <c r="AL3556" i="1"/>
  <c r="AL3557" i="1"/>
  <c r="AL3558" i="1"/>
  <c r="AL3559" i="1"/>
  <c r="AL3560" i="1"/>
  <c r="AL3561" i="1"/>
  <c r="AL3562" i="1"/>
  <c r="AL3563" i="1"/>
  <c r="AL3564" i="1"/>
  <c r="AL3565" i="1"/>
  <c r="AL3566" i="1"/>
  <c r="AL3567" i="1"/>
  <c r="AL3568" i="1"/>
  <c r="AL3569" i="1"/>
  <c r="AL3570" i="1"/>
  <c r="AL3571" i="1"/>
  <c r="AL3572" i="1"/>
  <c r="AL3573" i="1"/>
  <c r="AL3574" i="1"/>
  <c r="AL3575" i="1"/>
  <c r="AL3576" i="1"/>
  <c r="AL3577" i="1"/>
  <c r="AL3578" i="1"/>
  <c r="AL3579" i="1"/>
  <c r="AL3580" i="1"/>
  <c r="AL3581" i="1"/>
  <c r="AL3582" i="1"/>
  <c r="AL3583" i="1"/>
  <c r="AL3584" i="1"/>
  <c r="AL3585" i="1"/>
  <c r="AL3586" i="1"/>
  <c r="AL3587" i="1"/>
  <c r="AL3588" i="1"/>
  <c r="AL3589" i="1"/>
  <c r="AL3590" i="1"/>
  <c r="AL3591" i="1"/>
  <c r="AL3592" i="1"/>
  <c r="AL3593" i="1"/>
  <c r="AL3594" i="1"/>
  <c r="AL3595" i="1"/>
  <c r="AL3596" i="1"/>
  <c r="AL3597" i="1"/>
  <c r="AL3598" i="1"/>
  <c r="AL3599" i="1"/>
  <c r="AL3600" i="1"/>
  <c r="AL3601" i="1"/>
  <c r="AL3602" i="1"/>
  <c r="AL3603" i="1"/>
  <c r="AL3604" i="1"/>
  <c r="AL3605" i="1"/>
  <c r="AL3606" i="1"/>
  <c r="AL3607" i="1"/>
  <c r="AL3608" i="1"/>
  <c r="AL3609" i="1"/>
  <c r="AL3610" i="1"/>
  <c r="AL3611" i="1"/>
  <c r="AL3612" i="1"/>
  <c r="AL3613" i="1"/>
  <c r="AL3614" i="1"/>
  <c r="AL3615" i="1"/>
  <c r="AL3616" i="1"/>
  <c r="AL3617" i="1"/>
  <c r="AL3618" i="1"/>
  <c r="AL3619" i="1"/>
  <c r="AL3620" i="1"/>
  <c r="AL3621" i="1"/>
  <c r="AL3622" i="1"/>
  <c r="AL3623" i="1"/>
  <c r="AL3624" i="1"/>
  <c r="AL3625" i="1"/>
  <c r="AL3626" i="1"/>
  <c r="AL3627" i="1"/>
  <c r="AL3628" i="1"/>
  <c r="AL3629" i="1"/>
  <c r="AL3630" i="1"/>
  <c r="AL3631" i="1"/>
  <c r="AL3632" i="1"/>
  <c r="AL3633" i="1"/>
  <c r="AL3634" i="1"/>
  <c r="AL3635" i="1"/>
  <c r="AL3636" i="1"/>
  <c r="AL3637" i="1"/>
  <c r="AL3638" i="1"/>
  <c r="AL3639" i="1"/>
  <c r="AL3640" i="1"/>
  <c r="AL3641" i="1"/>
  <c r="AL3642" i="1"/>
  <c r="AL3643" i="1"/>
  <c r="AL3644" i="1"/>
  <c r="AL3645" i="1"/>
  <c r="AL3646" i="1"/>
  <c r="AL3647" i="1"/>
  <c r="AL3648" i="1"/>
  <c r="AL3649" i="1"/>
  <c r="AL3650" i="1"/>
  <c r="AL3651" i="1"/>
  <c r="AL3652" i="1"/>
  <c r="AL3653" i="1"/>
  <c r="AL3654" i="1"/>
  <c r="AL3655" i="1"/>
  <c r="AL3656" i="1"/>
  <c r="AL3657" i="1"/>
  <c r="AL3658" i="1"/>
  <c r="AL3659" i="1"/>
  <c r="AL3660" i="1"/>
  <c r="AL3661" i="1"/>
  <c r="AL3662" i="1"/>
  <c r="AL3663" i="1"/>
  <c r="AL3664" i="1"/>
  <c r="AL3665" i="1"/>
  <c r="AL3666" i="1"/>
  <c r="AL3667" i="1"/>
  <c r="AL3668" i="1"/>
  <c r="AL3669" i="1"/>
  <c r="AL3670" i="1"/>
  <c r="AL3671" i="1"/>
  <c r="AL3672" i="1"/>
  <c r="AL3673" i="1"/>
  <c r="AL3674" i="1"/>
  <c r="AL3675" i="1"/>
  <c r="AL3676" i="1"/>
  <c r="AL3677" i="1"/>
  <c r="AL3678" i="1"/>
  <c r="AL3679" i="1"/>
  <c r="AL3680" i="1"/>
  <c r="AL3681" i="1"/>
  <c r="AL3682" i="1"/>
  <c r="AL3683" i="1"/>
  <c r="AL3684" i="1"/>
  <c r="AL3685" i="1"/>
  <c r="AL3686" i="1"/>
  <c r="AL3687" i="1"/>
  <c r="AL3688" i="1"/>
  <c r="AL3689" i="1"/>
  <c r="AL3690" i="1"/>
  <c r="AL3691" i="1"/>
  <c r="AL3692" i="1"/>
  <c r="AL3693" i="1"/>
  <c r="AL3694" i="1"/>
  <c r="AL3695" i="1"/>
  <c r="AL3696" i="1"/>
  <c r="AL3697" i="1"/>
  <c r="AL3698" i="1"/>
  <c r="AL3699" i="1"/>
  <c r="AL3700" i="1"/>
  <c r="AL3701" i="1"/>
  <c r="AL3702" i="1"/>
  <c r="AL3703" i="1"/>
  <c r="AL3704" i="1"/>
  <c r="AL3705" i="1"/>
  <c r="AL3706" i="1"/>
  <c r="AL3707" i="1"/>
  <c r="AL3708" i="1"/>
  <c r="AL3709" i="1"/>
  <c r="AL3710" i="1"/>
  <c r="AL3711" i="1"/>
  <c r="AL3712" i="1"/>
  <c r="AL3713" i="1"/>
  <c r="AL3714" i="1"/>
  <c r="AL3715" i="1"/>
  <c r="AL3716" i="1"/>
  <c r="AL3717" i="1"/>
  <c r="AL3718" i="1"/>
  <c r="AL3719" i="1"/>
  <c r="AL3720" i="1"/>
  <c r="AL3721" i="1"/>
  <c r="AL3722" i="1"/>
  <c r="AL3723" i="1"/>
  <c r="AL3724" i="1"/>
  <c r="AL3725" i="1"/>
  <c r="AL3726" i="1"/>
  <c r="AL3727" i="1"/>
  <c r="AL3728" i="1"/>
  <c r="AL3729" i="1"/>
  <c r="AL3730" i="1"/>
  <c r="AL3731" i="1"/>
  <c r="AL3732" i="1"/>
  <c r="AL3733" i="1"/>
  <c r="AL3734" i="1"/>
  <c r="AL3735" i="1"/>
  <c r="AL3736" i="1"/>
  <c r="AL3737" i="1"/>
  <c r="AL3738" i="1"/>
  <c r="AL3739" i="1"/>
  <c r="AL3740" i="1"/>
  <c r="AL3741" i="1"/>
  <c r="AL3742" i="1"/>
  <c r="AL3743" i="1"/>
  <c r="AL3744" i="1"/>
  <c r="AL3745" i="1"/>
  <c r="AL3746" i="1"/>
  <c r="AL3747" i="1"/>
  <c r="AL3748" i="1"/>
  <c r="AL3749" i="1"/>
  <c r="AL3750" i="1"/>
  <c r="AL3751" i="1"/>
  <c r="AL3752" i="1"/>
  <c r="AL3753" i="1"/>
  <c r="AL3754" i="1"/>
  <c r="AL3755" i="1"/>
  <c r="AL3756" i="1"/>
  <c r="AL3757" i="1"/>
  <c r="AL3758" i="1"/>
  <c r="AL3759" i="1"/>
  <c r="AL3760" i="1"/>
  <c r="AL3761" i="1"/>
  <c r="AL3762" i="1"/>
  <c r="AL3763" i="1"/>
  <c r="AL3764" i="1"/>
  <c r="AL3765" i="1"/>
  <c r="AL3766" i="1"/>
  <c r="AL3767" i="1"/>
  <c r="AL3768" i="1"/>
  <c r="AL3769" i="1"/>
  <c r="AL3770" i="1"/>
  <c r="AL3771" i="1"/>
  <c r="AL3772" i="1"/>
  <c r="AL3773" i="1"/>
  <c r="AL3774" i="1"/>
  <c r="AL3775" i="1"/>
  <c r="AL3776" i="1"/>
  <c r="AL3777" i="1"/>
  <c r="AL3778" i="1"/>
  <c r="AL3779" i="1"/>
  <c r="AL3780" i="1"/>
  <c r="AL3781" i="1"/>
  <c r="AL3782" i="1"/>
  <c r="AL3783" i="1"/>
  <c r="AL3784" i="1"/>
  <c r="AL3785" i="1"/>
  <c r="AL3786" i="1"/>
  <c r="AL3787" i="1"/>
  <c r="AL3788" i="1"/>
  <c r="AL3789" i="1"/>
  <c r="AL3790" i="1"/>
  <c r="AL3791" i="1"/>
  <c r="AL3792" i="1"/>
  <c r="AL3793" i="1"/>
  <c r="AL3794" i="1"/>
  <c r="AL3795" i="1"/>
  <c r="AL3796" i="1"/>
  <c r="AL3797" i="1"/>
  <c r="AL3798" i="1"/>
  <c r="AL3799" i="1"/>
  <c r="AL3800" i="1"/>
  <c r="AL3801" i="1"/>
  <c r="AL3802" i="1"/>
  <c r="AL3803" i="1"/>
  <c r="AL3804" i="1"/>
  <c r="AL3805" i="1"/>
  <c r="AL3806" i="1"/>
  <c r="AL3807" i="1"/>
  <c r="AL3808" i="1"/>
  <c r="AL3809" i="1"/>
  <c r="AL3810" i="1"/>
  <c r="AL3811" i="1"/>
  <c r="AL3812" i="1"/>
  <c r="AL3813" i="1"/>
  <c r="AL3814" i="1"/>
  <c r="AL3815" i="1"/>
  <c r="AL3816" i="1"/>
  <c r="AL3817" i="1"/>
  <c r="AL3818" i="1"/>
  <c r="AL3819" i="1"/>
  <c r="AL3820" i="1"/>
  <c r="AL3821" i="1"/>
  <c r="AL3822" i="1"/>
  <c r="AL3823" i="1"/>
  <c r="AL3824" i="1"/>
  <c r="AL3825" i="1"/>
  <c r="AL3826" i="1"/>
  <c r="AL3827" i="1"/>
  <c r="AL3828" i="1"/>
  <c r="AL3829" i="1"/>
  <c r="AL3830" i="1"/>
  <c r="AL3831" i="1"/>
  <c r="AL3832" i="1"/>
  <c r="AL3833" i="1"/>
  <c r="AL3834" i="1"/>
  <c r="AL3835" i="1"/>
  <c r="AL3836" i="1"/>
  <c r="AL3837" i="1"/>
  <c r="AL3838" i="1"/>
  <c r="AL3839" i="1"/>
  <c r="AL3840" i="1"/>
  <c r="AL3841" i="1"/>
  <c r="AL3842" i="1"/>
  <c r="AL3843" i="1"/>
  <c r="AL3844" i="1"/>
  <c r="AL3845" i="1"/>
  <c r="AL3846" i="1"/>
  <c r="AL3847" i="1"/>
  <c r="AL3848" i="1"/>
  <c r="AL3849" i="1"/>
  <c r="AL3850" i="1"/>
  <c r="AL3851" i="1"/>
  <c r="AL3852" i="1"/>
  <c r="AL3853" i="1"/>
  <c r="AL3854" i="1"/>
  <c r="AL3855" i="1"/>
  <c r="AL3856" i="1"/>
  <c r="AL3857" i="1"/>
  <c r="AL3858" i="1"/>
  <c r="AL3859" i="1"/>
  <c r="AL3860" i="1"/>
  <c r="AL3861" i="1"/>
  <c r="AL3862" i="1"/>
  <c r="AL3863" i="1"/>
  <c r="AL3864" i="1"/>
  <c r="AL3865" i="1"/>
  <c r="AL3866" i="1"/>
  <c r="AL3867" i="1"/>
  <c r="AL3868" i="1"/>
  <c r="AL3869" i="1"/>
  <c r="AL3870" i="1"/>
  <c r="AL3871" i="1"/>
  <c r="AL3872" i="1"/>
  <c r="AL3873" i="1"/>
  <c r="AL3874" i="1"/>
  <c r="AL3875" i="1"/>
  <c r="AL3876" i="1"/>
  <c r="AL3877" i="1"/>
  <c r="AL3878" i="1"/>
  <c r="AL3879" i="1"/>
  <c r="AL3880" i="1"/>
  <c r="AL3881" i="1"/>
  <c r="AL3882" i="1"/>
  <c r="AL3883" i="1"/>
  <c r="AL3884" i="1"/>
  <c r="AL3885" i="1"/>
  <c r="AL3886" i="1"/>
  <c r="AL3887" i="1"/>
  <c r="AL3888" i="1"/>
  <c r="AL3889" i="1"/>
  <c r="AL3890" i="1"/>
  <c r="AL3891" i="1"/>
  <c r="AL3892" i="1"/>
  <c r="AL3893" i="1"/>
  <c r="AL3894" i="1"/>
  <c r="AL3895" i="1"/>
  <c r="AL3896" i="1"/>
  <c r="AL3897" i="1"/>
  <c r="AL3898" i="1"/>
  <c r="AL3899" i="1"/>
  <c r="AL3900" i="1"/>
  <c r="AL3901" i="1"/>
  <c r="AL3902" i="1"/>
  <c r="AL3903" i="1"/>
  <c r="AL3904" i="1"/>
  <c r="AL3905" i="1"/>
  <c r="AL3906" i="1"/>
  <c r="AL3907" i="1"/>
  <c r="AL3908" i="1"/>
  <c r="AL3909" i="1"/>
  <c r="AL3910" i="1"/>
  <c r="AL3911" i="1"/>
  <c r="AL3912" i="1"/>
  <c r="AL3913" i="1"/>
  <c r="AL3914" i="1"/>
  <c r="AL3915" i="1"/>
  <c r="AL3916" i="1"/>
  <c r="AL3917" i="1"/>
  <c r="AL3918" i="1"/>
  <c r="AL3919" i="1"/>
  <c r="AL3920" i="1"/>
  <c r="AL3921" i="1"/>
  <c r="AL3922" i="1"/>
  <c r="AL3923" i="1"/>
  <c r="AL3924" i="1"/>
  <c r="AL3925" i="1"/>
  <c r="AL3926" i="1"/>
  <c r="AL3927" i="1"/>
  <c r="AL3928" i="1"/>
  <c r="AL3929" i="1"/>
  <c r="AL3930" i="1"/>
  <c r="AL3931" i="1"/>
  <c r="AL3932" i="1"/>
  <c r="AL3933" i="1"/>
  <c r="AL3934" i="1"/>
  <c r="AL3935" i="1"/>
  <c r="AL3936" i="1"/>
  <c r="AL3937" i="1"/>
  <c r="AL3938" i="1"/>
  <c r="AL3939" i="1"/>
  <c r="AL3940" i="1"/>
  <c r="AL3941" i="1"/>
  <c r="AL3942" i="1"/>
  <c r="AL3943" i="1"/>
  <c r="AL3944" i="1"/>
  <c r="AL3945" i="1"/>
  <c r="AL3946" i="1"/>
  <c r="AL3947" i="1"/>
  <c r="AL3948" i="1"/>
  <c r="AL3949" i="1"/>
  <c r="AL3950" i="1"/>
  <c r="AL3951" i="1"/>
  <c r="AL3952" i="1"/>
  <c r="AL3953" i="1"/>
  <c r="AL3954" i="1"/>
  <c r="AL3955" i="1"/>
  <c r="AL3956" i="1"/>
  <c r="AL3957" i="1"/>
  <c r="AL3958" i="1"/>
  <c r="AL3959" i="1"/>
  <c r="AL3960" i="1"/>
  <c r="AL3961" i="1"/>
  <c r="AL3962" i="1"/>
  <c r="AL3963" i="1"/>
  <c r="AL3964" i="1"/>
  <c r="AL3965" i="1"/>
  <c r="AL3966" i="1"/>
  <c r="AL3967" i="1"/>
  <c r="AL3968" i="1"/>
  <c r="AL3969" i="1"/>
  <c r="AL3970" i="1"/>
  <c r="AL3971" i="1"/>
  <c r="AL3972" i="1"/>
  <c r="AL3973" i="1"/>
  <c r="AL3974" i="1"/>
  <c r="AL3975" i="1"/>
  <c r="AL3976" i="1"/>
  <c r="AL3977" i="1"/>
  <c r="AL3978" i="1"/>
  <c r="AL3979" i="1"/>
  <c r="AL3980" i="1"/>
  <c r="AL3981" i="1"/>
  <c r="AL3982" i="1"/>
  <c r="AL3983" i="1"/>
  <c r="AL3984" i="1"/>
  <c r="AL3985" i="1"/>
  <c r="AL3986" i="1"/>
  <c r="AL3987" i="1"/>
  <c r="AL3988" i="1"/>
  <c r="AL3989" i="1"/>
  <c r="AL3990" i="1"/>
  <c r="AL3991" i="1"/>
  <c r="AL3992" i="1"/>
  <c r="AL3993" i="1"/>
  <c r="AL3994" i="1"/>
  <c r="AL3995" i="1"/>
  <c r="AL3996" i="1"/>
  <c r="AL3997" i="1"/>
  <c r="AL3998" i="1"/>
  <c r="AL3999" i="1"/>
  <c r="AL4000" i="1"/>
  <c r="AL4001" i="1"/>
  <c r="AL4002" i="1"/>
  <c r="AL4003" i="1"/>
  <c r="AL4004" i="1"/>
  <c r="AL4005" i="1"/>
  <c r="AL4006" i="1"/>
  <c r="AL4007" i="1"/>
  <c r="AL4008" i="1"/>
  <c r="AL4009" i="1"/>
  <c r="AL4010" i="1"/>
  <c r="AL4011" i="1"/>
  <c r="AL4012" i="1"/>
  <c r="AL4013" i="1"/>
  <c r="AL4014" i="1"/>
  <c r="AL4015" i="1"/>
  <c r="AL4016" i="1"/>
  <c r="AL4017" i="1"/>
  <c r="AL4018" i="1"/>
  <c r="AL4019" i="1"/>
  <c r="AL4020" i="1"/>
  <c r="AL4021" i="1"/>
  <c r="AL4022" i="1"/>
  <c r="AL4023" i="1"/>
  <c r="AL4024" i="1"/>
  <c r="AL4025" i="1"/>
  <c r="AL4026" i="1"/>
  <c r="AL4027" i="1"/>
  <c r="AL4028" i="1"/>
  <c r="AL4029" i="1"/>
  <c r="AL4030" i="1"/>
  <c r="AL4031" i="1"/>
  <c r="AL4032" i="1"/>
  <c r="AL4033" i="1"/>
  <c r="AL4034" i="1"/>
  <c r="AL4035" i="1"/>
  <c r="AL4036" i="1"/>
  <c r="AL4037" i="1"/>
  <c r="AL4038" i="1"/>
  <c r="AL4039" i="1"/>
  <c r="AL4040" i="1"/>
  <c r="AL4041" i="1"/>
  <c r="AL4042" i="1"/>
  <c r="AL4043" i="1"/>
  <c r="AL4044" i="1"/>
  <c r="AL4045" i="1"/>
  <c r="AL4046" i="1"/>
  <c r="AL4047" i="1"/>
  <c r="AL4048" i="1"/>
  <c r="AL4049" i="1"/>
  <c r="AL4050" i="1"/>
  <c r="AL4051" i="1"/>
  <c r="AL4052" i="1"/>
  <c r="AL4053" i="1"/>
  <c r="AL4054" i="1"/>
  <c r="AL4055" i="1"/>
  <c r="AL4056" i="1"/>
  <c r="AL4057" i="1"/>
  <c r="AL4058" i="1"/>
  <c r="AL4059" i="1"/>
  <c r="AL4060" i="1"/>
  <c r="AL4061" i="1"/>
  <c r="AL4062" i="1"/>
  <c r="AL4063" i="1"/>
  <c r="AL4064" i="1"/>
  <c r="AL4065" i="1"/>
  <c r="AL4066" i="1"/>
  <c r="AL4067" i="1"/>
  <c r="AL4068" i="1"/>
  <c r="AL4069" i="1"/>
  <c r="AL4070" i="1"/>
  <c r="AL4071" i="1"/>
  <c r="AL4072" i="1"/>
  <c r="AL4073" i="1"/>
  <c r="AL4074" i="1"/>
  <c r="AL4075" i="1"/>
  <c r="AL4076" i="1"/>
  <c r="AL4077" i="1"/>
  <c r="AL4078" i="1"/>
  <c r="AL4079" i="1"/>
  <c r="AL4080" i="1"/>
  <c r="AL4081" i="1"/>
  <c r="AL4082" i="1"/>
  <c r="AL4083" i="1"/>
  <c r="AL4084" i="1"/>
  <c r="AL4085" i="1"/>
  <c r="AL4086" i="1"/>
  <c r="AL4087" i="1"/>
  <c r="AL4088" i="1"/>
  <c r="AL4089" i="1"/>
  <c r="AL4090" i="1"/>
  <c r="AL4091" i="1"/>
  <c r="AL4092" i="1"/>
  <c r="AL4093" i="1"/>
  <c r="AL4094" i="1"/>
  <c r="AL4095" i="1"/>
  <c r="AL4096" i="1"/>
  <c r="AL4097" i="1"/>
  <c r="AL4098" i="1"/>
  <c r="AL4099" i="1"/>
  <c r="AL4100" i="1"/>
  <c r="AL4101" i="1"/>
  <c r="AL4102" i="1"/>
  <c r="AL4103" i="1"/>
  <c r="AL4104" i="1"/>
  <c r="AL4105" i="1"/>
  <c r="AL4106" i="1"/>
  <c r="AL4107" i="1"/>
  <c r="AL4108" i="1"/>
  <c r="AL4109" i="1"/>
  <c r="AL4110" i="1"/>
  <c r="AL4111" i="1"/>
  <c r="AL4112" i="1"/>
  <c r="AL4113" i="1"/>
  <c r="AL4114" i="1"/>
  <c r="AL4115" i="1"/>
  <c r="AL4116" i="1"/>
  <c r="AL4117" i="1"/>
  <c r="AL4118" i="1"/>
  <c r="AL4119" i="1"/>
  <c r="AL4120" i="1"/>
  <c r="AL4121" i="1"/>
  <c r="AL4122" i="1"/>
  <c r="AL4123" i="1"/>
  <c r="AL4124" i="1"/>
  <c r="AL4125" i="1"/>
  <c r="AL4126" i="1"/>
  <c r="AL4127" i="1"/>
  <c r="AL4128" i="1"/>
  <c r="AL4129" i="1"/>
  <c r="AL4130" i="1"/>
  <c r="AL4131" i="1"/>
  <c r="AL4132" i="1"/>
  <c r="AL4133" i="1"/>
  <c r="AL4134" i="1"/>
  <c r="AL4135" i="1"/>
  <c r="AL4136" i="1"/>
  <c r="AL4137" i="1"/>
  <c r="AL4138" i="1"/>
  <c r="AL4139" i="1"/>
  <c r="AL4140" i="1"/>
  <c r="AL4141" i="1"/>
  <c r="AL4142" i="1"/>
  <c r="AL4143" i="1"/>
  <c r="AL4144" i="1"/>
  <c r="AL4145" i="1"/>
  <c r="AL4146" i="1"/>
  <c r="AL4147" i="1"/>
  <c r="AL4148" i="1"/>
  <c r="AL4149" i="1"/>
  <c r="AL4150" i="1"/>
  <c r="AL4151" i="1"/>
  <c r="AL4152" i="1"/>
  <c r="AL4153" i="1"/>
  <c r="AL4154" i="1"/>
  <c r="AL4155" i="1"/>
  <c r="AL4156" i="1"/>
  <c r="AL4157" i="1"/>
  <c r="AL4158" i="1"/>
  <c r="AL4159" i="1"/>
  <c r="AL4160" i="1"/>
  <c r="AL4161" i="1"/>
  <c r="AL4162" i="1"/>
  <c r="AL4163" i="1"/>
  <c r="AL4164" i="1"/>
  <c r="AL4165" i="1"/>
  <c r="AL4166" i="1"/>
  <c r="AL4167" i="1"/>
  <c r="AL4168" i="1"/>
  <c r="AL4169" i="1"/>
  <c r="AL4170" i="1"/>
  <c r="AL4171" i="1"/>
  <c r="AL4172" i="1"/>
  <c r="AL4173" i="1"/>
  <c r="AL4174" i="1"/>
  <c r="AL4175" i="1"/>
  <c r="AL4176" i="1"/>
  <c r="AL4177" i="1"/>
  <c r="AL4178" i="1"/>
  <c r="AL4179" i="1"/>
  <c r="AL4180" i="1"/>
  <c r="AL4181" i="1"/>
  <c r="AL4182" i="1"/>
  <c r="AL4183" i="1"/>
  <c r="AL4184" i="1"/>
  <c r="AL4185" i="1"/>
  <c r="AL4186" i="1"/>
  <c r="AL4187" i="1"/>
  <c r="AL4188" i="1"/>
  <c r="AL4189" i="1"/>
  <c r="AL4190" i="1"/>
  <c r="AL4191" i="1"/>
  <c r="AL4192" i="1"/>
  <c r="AL4193" i="1"/>
  <c r="AL4194" i="1"/>
  <c r="AL4195" i="1"/>
  <c r="AL4196" i="1"/>
  <c r="AL4197" i="1"/>
  <c r="AL4198" i="1"/>
  <c r="AL4199" i="1"/>
  <c r="AL4200" i="1"/>
  <c r="AL4201" i="1"/>
  <c r="AL4202" i="1"/>
  <c r="AL4203" i="1"/>
  <c r="AL4204" i="1"/>
  <c r="AL4205" i="1"/>
  <c r="AL4206" i="1"/>
  <c r="AL4207" i="1"/>
  <c r="AL4208" i="1"/>
  <c r="AL4209" i="1"/>
  <c r="AL4210" i="1"/>
  <c r="AL4211" i="1"/>
  <c r="AL4212" i="1"/>
  <c r="AL4213" i="1"/>
  <c r="AL4214" i="1"/>
  <c r="AL4215" i="1"/>
  <c r="AL4216" i="1"/>
  <c r="AL4217" i="1"/>
  <c r="AL4218" i="1"/>
  <c r="AL4219" i="1"/>
  <c r="AL4220" i="1"/>
  <c r="AL4221" i="1"/>
  <c r="AL4222" i="1"/>
  <c r="AL4223" i="1"/>
  <c r="AL4224" i="1"/>
  <c r="AL4225" i="1"/>
  <c r="AL4226" i="1"/>
  <c r="AL4227" i="1"/>
  <c r="AL4228" i="1"/>
  <c r="AL4229" i="1"/>
  <c r="AL4230" i="1"/>
  <c r="AL4231" i="1"/>
  <c r="AL4232" i="1"/>
  <c r="AL4233" i="1"/>
  <c r="AL4234" i="1"/>
  <c r="AL4235" i="1"/>
  <c r="AL4236" i="1"/>
  <c r="AL4237" i="1"/>
  <c r="AL4238" i="1"/>
  <c r="AL4239" i="1"/>
  <c r="AL4240" i="1"/>
  <c r="AL4241" i="1"/>
  <c r="AL4242" i="1"/>
  <c r="AL4243" i="1"/>
  <c r="AL4244" i="1"/>
  <c r="AL4245" i="1"/>
  <c r="AL4246" i="1"/>
  <c r="AL4247" i="1"/>
  <c r="AL4248" i="1"/>
  <c r="AL4249" i="1"/>
  <c r="AL4250" i="1"/>
  <c r="AL4251" i="1"/>
  <c r="BQ24" i="1"/>
  <c r="BQ23" i="1"/>
  <c r="BQ22" i="1"/>
  <c r="Q31" i="2"/>
  <c r="Q32" i="2"/>
  <c r="Q33" i="2"/>
  <c r="Q34" i="2"/>
  <c r="Q35" i="2"/>
  <c r="Q36" i="2"/>
  <c r="Q30" i="2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370" i="1"/>
  <c r="AK2371" i="1"/>
  <c r="AK2372" i="1"/>
  <c r="AK2373" i="1"/>
  <c r="AK2374" i="1"/>
  <c r="AK2375" i="1"/>
  <c r="AK2376" i="1"/>
  <c r="AK2377" i="1"/>
  <c r="AK2378" i="1"/>
  <c r="AK2379" i="1"/>
  <c r="AK2380" i="1"/>
  <c r="AK2381" i="1"/>
  <c r="AK2382" i="1"/>
  <c r="AK2383" i="1"/>
  <c r="AK2384" i="1"/>
  <c r="AK2385" i="1"/>
  <c r="AK2386" i="1"/>
  <c r="AK2387" i="1"/>
  <c r="AK2388" i="1"/>
  <c r="AK2389" i="1"/>
  <c r="AK2390" i="1"/>
  <c r="AK2391" i="1"/>
  <c r="AK2392" i="1"/>
  <c r="AK2393" i="1"/>
  <c r="AK2394" i="1"/>
  <c r="AK2395" i="1"/>
  <c r="AK2396" i="1"/>
  <c r="AK2397" i="1"/>
  <c r="AK2398" i="1"/>
  <c r="AK2399" i="1"/>
  <c r="AK2400" i="1"/>
  <c r="AK2401" i="1"/>
  <c r="AK2402" i="1"/>
  <c r="AK2403" i="1"/>
  <c r="AK2404" i="1"/>
  <c r="AK2405" i="1"/>
  <c r="AK2406" i="1"/>
  <c r="AK2407" i="1"/>
  <c r="AK2408" i="1"/>
  <c r="AK2409" i="1"/>
  <c r="AK2410" i="1"/>
  <c r="AK2411" i="1"/>
  <c r="AK2412" i="1"/>
  <c r="AK2413" i="1"/>
  <c r="AK2414" i="1"/>
  <c r="AK2415" i="1"/>
  <c r="AK2416" i="1"/>
  <c r="AK2417" i="1"/>
  <c r="AK2418" i="1"/>
  <c r="AK2419" i="1"/>
  <c r="AK2420" i="1"/>
  <c r="AK2421" i="1"/>
  <c r="AK2422" i="1"/>
  <c r="AK2423" i="1"/>
  <c r="AK2424" i="1"/>
  <c r="AK2425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437" i="1"/>
  <c r="AK2438" i="1"/>
  <c r="AK2439" i="1"/>
  <c r="AK2440" i="1"/>
  <c r="AK2441" i="1"/>
  <c r="AK2442" i="1"/>
  <c r="AK2443" i="1"/>
  <c r="AK2444" i="1"/>
  <c r="AK2445" i="1"/>
  <c r="AK2446" i="1"/>
  <c r="AK2447" i="1"/>
  <c r="AK2448" i="1"/>
  <c r="AK2449" i="1"/>
  <c r="AK2450" i="1"/>
  <c r="AK2451" i="1"/>
  <c r="AK2452" i="1"/>
  <c r="AK2453" i="1"/>
  <c r="AK2454" i="1"/>
  <c r="AK2455" i="1"/>
  <c r="AK2456" i="1"/>
  <c r="AK2457" i="1"/>
  <c r="AK2458" i="1"/>
  <c r="AK2459" i="1"/>
  <c r="AK2460" i="1"/>
  <c r="AK2461" i="1"/>
  <c r="AK2462" i="1"/>
  <c r="AK2463" i="1"/>
  <c r="AK2464" i="1"/>
  <c r="AK2465" i="1"/>
  <c r="AK2466" i="1"/>
  <c r="AK2467" i="1"/>
  <c r="AK2468" i="1"/>
  <c r="AK2469" i="1"/>
  <c r="AK2470" i="1"/>
  <c r="AK2471" i="1"/>
  <c r="AK2472" i="1"/>
  <c r="AK2473" i="1"/>
  <c r="AK2474" i="1"/>
  <c r="AK2475" i="1"/>
  <c r="AK2476" i="1"/>
  <c r="AK2477" i="1"/>
  <c r="AK2478" i="1"/>
  <c r="AK2479" i="1"/>
  <c r="AK2480" i="1"/>
  <c r="AK2481" i="1"/>
  <c r="AK2482" i="1"/>
  <c r="AK2483" i="1"/>
  <c r="AK2484" i="1"/>
  <c r="AK2485" i="1"/>
  <c r="AK2486" i="1"/>
  <c r="AK2487" i="1"/>
  <c r="AK2488" i="1"/>
  <c r="AK2489" i="1"/>
  <c r="AK2490" i="1"/>
  <c r="AK2491" i="1"/>
  <c r="AK2492" i="1"/>
  <c r="AK2493" i="1"/>
  <c r="AK2494" i="1"/>
  <c r="AK2495" i="1"/>
  <c r="AK2496" i="1"/>
  <c r="AK2497" i="1"/>
  <c r="AK2498" i="1"/>
  <c r="AK2499" i="1"/>
  <c r="AK2500" i="1"/>
  <c r="AK2501" i="1"/>
  <c r="AK2502" i="1"/>
  <c r="AK2503" i="1"/>
  <c r="AK2504" i="1"/>
  <c r="AK2505" i="1"/>
  <c r="AK2506" i="1"/>
  <c r="AK2507" i="1"/>
  <c r="AK2508" i="1"/>
  <c r="AK2509" i="1"/>
  <c r="AK2510" i="1"/>
  <c r="AK2511" i="1"/>
  <c r="AK2512" i="1"/>
  <c r="AK2513" i="1"/>
  <c r="AK2514" i="1"/>
  <c r="AK2515" i="1"/>
  <c r="AK2516" i="1"/>
  <c r="AK2517" i="1"/>
  <c r="AK2518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K2573" i="1"/>
  <c r="AK2574" i="1"/>
  <c r="AK2575" i="1"/>
  <c r="AK2576" i="1"/>
  <c r="AK2577" i="1"/>
  <c r="AK2578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597" i="1"/>
  <c r="AK2598" i="1"/>
  <c r="AK2599" i="1"/>
  <c r="AK2600" i="1"/>
  <c r="AK2601" i="1"/>
  <c r="AK2602" i="1"/>
  <c r="AK2603" i="1"/>
  <c r="AK2604" i="1"/>
  <c r="AK2605" i="1"/>
  <c r="AK2606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K2633" i="1"/>
  <c r="AK2634" i="1"/>
  <c r="AK2635" i="1"/>
  <c r="AK2636" i="1"/>
  <c r="AK2637" i="1"/>
  <c r="AK2638" i="1"/>
  <c r="AK2639" i="1"/>
  <c r="AK2640" i="1"/>
  <c r="AK2641" i="1"/>
  <c r="AK2642" i="1"/>
  <c r="AK2643" i="1"/>
  <c r="AK2644" i="1"/>
  <c r="AK2645" i="1"/>
  <c r="AK2646" i="1"/>
  <c r="AK2647" i="1"/>
  <c r="AK2648" i="1"/>
  <c r="AK2649" i="1"/>
  <c r="AK2650" i="1"/>
  <c r="AK2651" i="1"/>
  <c r="AK2652" i="1"/>
  <c r="AK2653" i="1"/>
  <c r="AK2654" i="1"/>
  <c r="AK2655" i="1"/>
  <c r="AK2656" i="1"/>
  <c r="AK2657" i="1"/>
  <c r="AK2658" i="1"/>
  <c r="AK2659" i="1"/>
  <c r="AK2660" i="1"/>
  <c r="AK2661" i="1"/>
  <c r="AK2662" i="1"/>
  <c r="AK2663" i="1"/>
  <c r="AK2664" i="1"/>
  <c r="AK2665" i="1"/>
  <c r="AK2666" i="1"/>
  <c r="AK2667" i="1"/>
  <c r="AK2668" i="1"/>
  <c r="AK2669" i="1"/>
  <c r="AK2670" i="1"/>
  <c r="AK2671" i="1"/>
  <c r="AK2672" i="1"/>
  <c r="AK2673" i="1"/>
  <c r="AK2674" i="1"/>
  <c r="AK2675" i="1"/>
  <c r="AK2676" i="1"/>
  <c r="AK2677" i="1"/>
  <c r="AK2678" i="1"/>
  <c r="AK2679" i="1"/>
  <c r="AK2680" i="1"/>
  <c r="AK2681" i="1"/>
  <c r="AK2682" i="1"/>
  <c r="AK2683" i="1"/>
  <c r="AK2684" i="1"/>
  <c r="AK2685" i="1"/>
  <c r="AK2686" i="1"/>
  <c r="AK2687" i="1"/>
  <c r="AK2688" i="1"/>
  <c r="AK2689" i="1"/>
  <c r="AK2690" i="1"/>
  <c r="AK2691" i="1"/>
  <c r="AK2692" i="1"/>
  <c r="AK2693" i="1"/>
  <c r="AK2694" i="1"/>
  <c r="AK2695" i="1"/>
  <c r="AK2696" i="1"/>
  <c r="AK2697" i="1"/>
  <c r="AK2698" i="1"/>
  <c r="AK2699" i="1"/>
  <c r="AK2700" i="1"/>
  <c r="AK2701" i="1"/>
  <c r="AK2702" i="1"/>
  <c r="AK2703" i="1"/>
  <c r="AK2704" i="1"/>
  <c r="AK2705" i="1"/>
  <c r="AK2706" i="1"/>
  <c r="AK2707" i="1"/>
  <c r="AK2708" i="1"/>
  <c r="AK2709" i="1"/>
  <c r="AK2710" i="1"/>
  <c r="AK2711" i="1"/>
  <c r="AK2712" i="1"/>
  <c r="AK2713" i="1"/>
  <c r="AK2714" i="1"/>
  <c r="AK2715" i="1"/>
  <c r="AK2716" i="1"/>
  <c r="AK2717" i="1"/>
  <c r="AK2718" i="1"/>
  <c r="AK2719" i="1"/>
  <c r="AK2720" i="1"/>
  <c r="AK2721" i="1"/>
  <c r="AK2722" i="1"/>
  <c r="AK2723" i="1"/>
  <c r="AK2724" i="1"/>
  <c r="AK2725" i="1"/>
  <c r="AK2726" i="1"/>
  <c r="AK2727" i="1"/>
  <c r="AK2728" i="1"/>
  <c r="AK2729" i="1"/>
  <c r="AK2730" i="1"/>
  <c r="AK2731" i="1"/>
  <c r="AK2732" i="1"/>
  <c r="AK2733" i="1"/>
  <c r="AK2734" i="1"/>
  <c r="AK2735" i="1"/>
  <c r="AK2736" i="1"/>
  <c r="AK2737" i="1"/>
  <c r="AK2738" i="1"/>
  <c r="AK2739" i="1"/>
  <c r="AK2740" i="1"/>
  <c r="AK2741" i="1"/>
  <c r="AK2742" i="1"/>
  <c r="AK2743" i="1"/>
  <c r="AK2744" i="1"/>
  <c r="AK2745" i="1"/>
  <c r="AK2746" i="1"/>
  <c r="AK2747" i="1"/>
  <c r="AK2748" i="1"/>
  <c r="AK2749" i="1"/>
  <c r="AK2750" i="1"/>
  <c r="AK2751" i="1"/>
  <c r="AK2752" i="1"/>
  <c r="AK2753" i="1"/>
  <c r="AK2754" i="1"/>
  <c r="AK2755" i="1"/>
  <c r="AK2756" i="1"/>
  <c r="AK2757" i="1"/>
  <c r="AK2758" i="1"/>
  <c r="AK2759" i="1"/>
  <c r="AK2760" i="1"/>
  <c r="AK2761" i="1"/>
  <c r="AK2762" i="1"/>
  <c r="AK2763" i="1"/>
  <c r="AK2764" i="1"/>
  <c r="AK2765" i="1"/>
  <c r="AK2766" i="1"/>
  <c r="AK2767" i="1"/>
  <c r="AK2768" i="1"/>
  <c r="AK2769" i="1"/>
  <c r="AK2770" i="1"/>
  <c r="AK2771" i="1"/>
  <c r="AK2772" i="1"/>
  <c r="AK2773" i="1"/>
  <c r="AK2774" i="1"/>
  <c r="AK2775" i="1"/>
  <c r="AK2776" i="1"/>
  <c r="AK2777" i="1"/>
  <c r="AK2778" i="1"/>
  <c r="AK2779" i="1"/>
  <c r="AK2780" i="1"/>
  <c r="AK2781" i="1"/>
  <c r="AK2782" i="1"/>
  <c r="AK2783" i="1"/>
  <c r="AK2784" i="1"/>
  <c r="AK2785" i="1"/>
  <c r="AK2786" i="1"/>
  <c r="AK2787" i="1"/>
  <c r="AK2788" i="1"/>
  <c r="AK2789" i="1"/>
  <c r="AK2790" i="1"/>
  <c r="AK2791" i="1"/>
  <c r="AK2792" i="1"/>
  <c r="AK2793" i="1"/>
  <c r="AK2794" i="1"/>
  <c r="AK2795" i="1"/>
  <c r="AK2796" i="1"/>
  <c r="AK2797" i="1"/>
  <c r="AK2798" i="1"/>
  <c r="AK2799" i="1"/>
  <c r="AK2800" i="1"/>
  <c r="AK2801" i="1"/>
  <c r="AK2802" i="1"/>
  <c r="AK2803" i="1"/>
  <c r="AK2804" i="1"/>
  <c r="AK2805" i="1"/>
  <c r="AK2806" i="1"/>
  <c r="AK2807" i="1"/>
  <c r="AK2808" i="1"/>
  <c r="AK2809" i="1"/>
  <c r="AK2810" i="1"/>
  <c r="AK2811" i="1"/>
  <c r="AK2812" i="1"/>
  <c r="AK2813" i="1"/>
  <c r="AK2814" i="1"/>
  <c r="AK2815" i="1"/>
  <c r="AK2816" i="1"/>
  <c r="AK2817" i="1"/>
  <c r="AK2818" i="1"/>
  <c r="AK2819" i="1"/>
  <c r="AK2820" i="1"/>
  <c r="AK2821" i="1"/>
  <c r="AK2822" i="1"/>
  <c r="AK2823" i="1"/>
  <c r="AK2824" i="1"/>
  <c r="AK2825" i="1"/>
  <c r="AK2826" i="1"/>
  <c r="AK2827" i="1"/>
  <c r="AK2828" i="1"/>
  <c r="AK2829" i="1"/>
  <c r="AK2830" i="1"/>
  <c r="AK2831" i="1"/>
  <c r="AK2832" i="1"/>
  <c r="AK2833" i="1"/>
  <c r="AK2834" i="1"/>
  <c r="AK2835" i="1"/>
  <c r="AK2836" i="1"/>
  <c r="AK2837" i="1"/>
  <c r="AK2838" i="1"/>
  <c r="AK2839" i="1"/>
  <c r="AK2840" i="1"/>
  <c r="AK2841" i="1"/>
  <c r="AK2842" i="1"/>
  <c r="AK2843" i="1"/>
  <c r="AK2844" i="1"/>
  <c r="AK2845" i="1"/>
  <c r="AK2846" i="1"/>
  <c r="AK2847" i="1"/>
  <c r="AK2848" i="1"/>
  <c r="AK2849" i="1"/>
  <c r="AK2850" i="1"/>
  <c r="AK2851" i="1"/>
  <c r="AK2852" i="1"/>
  <c r="AK2853" i="1"/>
  <c r="AK2854" i="1"/>
  <c r="AK2855" i="1"/>
  <c r="AK2856" i="1"/>
  <c r="AK2857" i="1"/>
  <c r="AK2858" i="1"/>
  <c r="AK2859" i="1"/>
  <c r="AK2860" i="1"/>
  <c r="AK2861" i="1"/>
  <c r="AK2862" i="1"/>
  <c r="AK2863" i="1"/>
  <c r="AK2864" i="1"/>
  <c r="AK2865" i="1"/>
  <c r="AK2866" i="1"/>
  <c r="AK2867" i="1"/>
  <c r="AK2868" i="1"/>
  <c r="AK2869" i="1"/>
  <c r="AK2870" i="1"/>
  <c r="AK2871" i="1"/>
  <c r="AK2872" i="1"/>
  <c r="AK2873" i="1"/>
  <c r="AK2874" i="1"/>
  <c r="AK2875" i="1"/>
  <c r="AK2876" i="1"/>
  <c r="AK2877" i="1"/>
  <c r="AK2878" i="1"/>
  <c r="AK2879" i="1"/>
  <c r="AK2880" i="1"/>
  <c r="AK2881" i="1"/>
  <c r="AK2882" i="1"/>
  <c r="AK2883" i="1"/>
  <c r="AK2884" i="1"/>
  <c r="AK2885" i="1"/>
  <c r="AK2886" i="1"/>
  <c r="AK2887" i="1"/>
  <c r="AK2888" i="1"/>
  <c r="AK2889" i="1"/>
  <c r="AK2890" i="1"/>
  <c r="AK2891" i="1"/>
  <c r="AK2892" i="1"/>
  <c r="AK2893" i="1"/>
  <c r="AK2894" i="1"/>
  <c r="AK2895" i="1"/>
  <c r="AK2896" i="1"/>
  <c r="AK2897" i="1"/>
  <c r="AK2898" i="1"/>
  <c r="AK2899" i="1"/>
  <c r="AK2900" i="1"/>
  <c r="AK2901" i="1"/>
  <c r="AK2902" i="1"/>
  <c r="AK2903" i="1"/>
  <c r="AK2904" i="1"/>
  <c r="AK2905" i="1"/>
  <c r="AK2906" i="1"/>
  <c r="AK2907" i="1"/>
  <c r="AK2908" i="1"/>
  <c r="AK2909" i="1"/>
  <c r="AK2910" i="1"/>
  <c r="AK2911" i="1"/>
  <c r="AK2912" i="1"/>
  <c r="AK2913" i="1"/>
  <c r="AK2914" i="1"/>
  <c r="AK2915" i="1"/>
  <c r="AK2916" i="1"/>
  <c r="AK2917" i="1"/>
  <c r="AK2918" i="1"/>
  <c r="AK2919" i="1"/>
  <c r="AK2920" i="1"/>
  <c r="AK2921" i="1"/>
  <c r="AK2922" i="1"/>
  <c r="AK2923" i="1"/>
  <c r="AK2924" i="1"/>
  <c r="AK2925" i="1"/>
  <c r="AK2926" i="1"/>
  <c r="AK2927" i="1"/>
  <c r="AK2928" i="1"/>
  <c r="AK2929" i="1"/>
  <c r="AK2930" i="1"/>
  <c r="AK2931" i="1"/>
  <c r="AK2932" i="1"/>
  <c r="AK2933" i="1"/>
  <c r="AK2934" i="1"/>
  <c r="AK2935" i="1"/>
  <c r="AK2936" i="1"/>
  <c r="AK2937" i="1"/>
  <c r="AK2938" i="1"/>
  <c r="AK2939" i="1"/>
  <c r="AK2940" i="1"/>
  <c r="AK2941" i="1"/>
  <c r="AK2942" i="1"/>
  <c r="AK2943" i="1"/>
  <c r="AK2944" i="1"/>
  <c r="AK2945" i="1"/>
  <c r="AK2946" i="1"/>
  <c r="AK2947" i="1"/>
  <c r="AK2948" i="1"/>
  <c r="AK2949" i="1"/>
  <c r="AK2950" i="1"/>
  <c r="AK2951" i="1"/>
  <c r="AK2952" i="1"/>
  <c r="AK2953" i="1"/>
  <c r="AK2954" i="1"/>
  <c r="AK2955" i="1"/>
  <c r="AK2956" i="1"/>
  <c r="AK2957" i="1"/>
  <c r="AK2958" i="1"/>
  <c r="AK2959" i="1"/>
  <c r="AK2960" i="1"/>
  <c r="AK2961" i="1"/>
  <c r="AK2962" i="1"/>
  <c r="AK2963" i="1"/>
  <c r="AK2964" i="1"/>
  <c r="AK2965" i="1"/>
  <c r="AK2966" i="1"/>
  <c r="AK2967" i="1"/>
  <c r="AK2968" i="1"/>
  <c r="AK2969" i="1"/>
  <c r="AK2970" i="1"/>
  <c r="AK2971" i="1"/>
  <c r="AK2972" i="1"/>
  <c r="AK2973" i="1"/>
  <c r="AK2974" i="1"/>
  <c r="AK2975" i="1"/>
  <c r="AK2976" i="1"/>
  <c r="AK2977" i="1"/>
  <c r="AK2978" i="1"/>
  <c r="AK2979" i="1"/>
  <c r="AK2980" i="1"/>
  <c r="AK2981" i="1"/>
  <c r="AK2982" i="1"/>
  <c r="AK2983" i="1"/>
  <c r="AK2984" i="1"/>
  <c r="AK2985" i="1"/>
  <c r="AK2986" i="1"/>
  <c r="AK2987" i="1"/>
  <c r="AK2988" i="1"/>
  <c r="AK2989" i="1"/>
  <c r="AK2990" i="1"/>
  <c r="AK2991" i="1"/>
  <c r="AK2992" i="1"/>
  <c r="AK2993" i="1"/>
  <c r="AK2994" i="1"/>
  <c r="AK2995" i="1"/>
  <c r="AK2996" i="1"/>
  <c r="AK2997" i="1"/>
  <c r="AK2998" i="1"/>
  <c r="AK2999" i="1"/>
  <c r="AK3000" i="1"/>
  <c r="AK3001" i="1"/>
  <c r="AK3002" i="1"/>
  <c r="AK3003" i="1"/>
  <c r="AK3004" i="1"/>
  <c r="AK3005" i="1"/>
  <c r="AK3006" i="1"/>
  <c r="AK3007" i="1"/>
  <c r="AK3008" i="1"/>
  <c r="AK3009" i="1"/>
  <c r="AK3010" i="1"/>
  <c r="AK3011" i="1"/>
  <c r="AK3012" i="1"/>
  <c r="AK3013" i="1"/>
  <c r="AK3014" i="1"/>
  <c r="AK3015" i="1"/>
  <c r="AK3016" i="1"/>
  <c r="AK3017" i="1"/>
  <c r="AK3018" i="1"/>
  <c r="AK3019" i="1"/>
  <c r="AK3020" i="1"/>
  <c r="AK3021" i="1"/>
  <c r="AK3022" i="1"/>
  <c r="AK3023" i="1"/>
  <c r="AK3024" i="1"/>
  <c r="AK3025" i="1"/>
  <c r="AK3026" i="1"/>
  <c r="AK3027" i="1"/>
  <c r="AK3028" i="1"/>
  <c r="AK3029" i="1"/>
  <c r="AK3030" i="1"/>
  <c r="AK3031" i="1"/>
  <c r="AK3032" i="1"/>
  <c r="AK3033" i="1"/>
  <c r="AK3034" i="1"/>
  <c r="AK3035" i="1"/>
  <c r="AK3036" i="1"/>
  <c r="AK3037" i="1"/>
  <c r="AK3038" i="1"/>
  <c r="AK3039" i="1"/>
  <c r="AK3040" i="1"/>
  <c r="AK3041" i="1"/>
  <c r="AK3042" i="1"/>
  <c r="AK3043" i="1"/>
  <c r="AK3044" i="1"/>
  <c r="AK3045" i="1"/>
  <c r="AK3046" i="1"/>
  <c r="AK3047" i="1"/>
  <c r="AK3048" i="1"/>
  <c r="AK3049" i="1"/>
  <c r="AK3050" i="1"/>
  <c r="AK3051" i="1"/>
  <c r="AK3052" i="1"/>
  <c r="AK3053" i="1"/>
  <c r="AK3054" i="1"/>
  <c r="AK3055" i="1"/>
  <c r="AK3056" i="1"/>
  <c r="AK3057" i="1"/>
  <c r="AK3058" i="1"/>
  <c r="AK3059" i="1"/>
  <c r="AK3060" i="1"/>
  <c r="AK3061" i="1"/>
  <c r="AK3062" i="1"/>
  <c r="AK3063" i="1"/>
  <c r="AK3064" i="1"/>
  <c r="AK3065" i="1"/>
  <c r="AK3066" i="1"/>
  <c r="AK3067" i="1"/>
  <c r="AK3068" i="1"/>
  <c r="AK3069" i="1"/>
  <c r="AK3070" i="1"/>
  <c r="AK3071" i="1"/>
  <c r="AK3072" i="1"/>
  <c r="AK3073" i="1"/>
  <c r="AK3074" i="1"/>
  <c r="AK3075" i="1"/>
  <c r="AK3076" i="1"/>
  <c r="AK3077" i="1"/>
  <c r="AK3078" i="1"/>
  <c r="AK3079" i="1"/>
  <c r="AK3080" i="1"/>
  <c r="AK3081" i="1"/>
  <c r="AK3082" i="1"/>
  <c r="AK3083" i="1"/>
  <c r="AK3084" i="1"/>
  <c r="AK3085" i="1"/>
  <c r="AK3086" i="1"/>
  <c r="AK3087" i="1"/>
  <c r="AK3088" i="1"/>
  <c r="AK3089" i="1"/>
  <c r="AK3090" i="1"/>
  <c r="AK3091" i="1"/>
  <c r="AK3092" i="1"/>
  <c r="AK3093" i="1"/>
  <c r="AK3094" i="1"/>
  <c r="AK3095" i="1"/>
  <c r="AK3096" i="1"/>
  <c r="AK3097" i="1"/>
  <c r="AK3098" i="1"/>
  <c r="AK3099" i="1"/>
  <c r="AK3100" i="1"/>
  <c r="AK3101" i="1"/>
  <c r="AK3102" i="1"/>
  <c r="AK3103" i="1"/>
  <c r="AK3104" i="1"/>
  <c r="AK3105" i="1"/>
  <c r="AK3106" i="1"/>
  <c r="AK3107" i="1"/>
  <c r="AK3108" i="1"/>
  <c r="AK3109" i="1"/>
  <c r="AK3110" i="1"/>
  <c r="AK3111" i="1"/>
  <c r="AK3112" i="1"/>
  <c r="AK3113" i="1"/>
  <c r="AK3114" i="1"/>
  <c r="AK3115" i="1"/>
  <c r="AK3116" i="1"/>
  <c r="AK3117" i="1"/>
  <c r="AK3118" i="1"/>
  <c r="AK3119" i="1"/>
  <c r="AK3120" i="1"/>
  <c r="AK3121" i="1"/>
  <c r="AK3122" i="1"/>
  <c r="AK3123" i="1"/>
  <c r="AK3124" i="1"/>
  <c r="AK3125" i="1"/>
  <c r="AK3126" i="1"/>
  <c r="AK3127" i="1"/>
  <c r="AK3128" i="1"/>
  <c r="AK3129" i="1"/>
  <c r="AK3130" i="1"/>
  <c r="AK3131" i="1"/>
  <c r="AK3132" i="1"/>
  <c r="AK3133" i="1"/>
  <c r="AK3134" i="1"/>
  <c r="AK3135" i="1"/>
  <c r="AK3136" i="1"/>
  <c r="AK3137" i="1"/>
  <c r="AK3138" i="1"/>
  <c r="AK3139" i="1"/>
  <c r="AK3140" i="1"/>
  <c r="AK3141" i="1"/>
  <c r="AK3142" i="1"/>
  <c r="AK3143" i="1"/>
  <c r="AK3144" i="1"/>
  <c r="AK3145" i="1"/>
  <c r="AK3146" i="1"/>
  <c r="AK3147" i="1"/>
  <c r="AK3148" i="1"/>
  <c r="AK3149" i="1"/>
  <c r="AK3150" i="1"/>
  <c r="AK3151" i="1"/>
  <c r="AK3152" i="1"/>
  <c r="AK3153" i="1"/>
  <c r="AK3154" i="1"/>
  <c r="AK3155" i="1"/>
  <c r="AK3156" i="1"/>
  <c r="AK3157" i="1"/>
  <c r="AK3158" i="1"/>
  <c r="AK3159" i="1"/>
  <c r="AK3160" i="1"/>
  <c r="AK3161" i="1"/>
  <c r="AK3162" i="1"/>
  <c r="AK3163" i="1"/>
  <c r="AK3164" i="1"/>
  <c r="AK3165" i="1"/>
  <c r="AK3166" i="1"/>
  <c r="AK3167" i="1"/>
  <c r="AK3168" i="1"/>
  <c r="AK3169" i="1"/>
  <c r="AK3170" i="1"/>
  <c r="AK3171" i="1"/>
  <c r="AK3172" i="1"/>
  <c r="AK3173" i="1"/>
  <c r="AK3174" i="1"/>
  <c r="AK3175" i="1"/>
  <c r="AK3176" i="1"/>
  <c r="AK3177" i="1"/>
  <c r="AK3178" i="1"/>
  <c r="AK3179" i="1"/>
  <c r="AK3180" i="1"/>
  <c r="AK3181" i="1"/>
  <c r="AK3182" i="1"/>
  <c r="AK3183" i="1"/>
  <c r="AK3184" i="1"/>
  <c r="AK3185" i="1"/>
  <c r="AK3186" i="1"/>
  <c r="AK3187" i="1"/>
  <c r="AK3188" i="1"/>
  <c r="AK3189" i="1"/>
  <c r="AK3190" i="1"/>
  <c r="AK3191" i="1"/>
  <c r="AK3192" i="1"/>
  <c r="AK3193" i="1"/>
  <c r="AK3194" i="1"/>
  <c r="AK3195" i="1"/>
  <c r="AK3196" i="1"/>
  <c r="AK3197" i="1"/>
  <c r="AK3198" i="1"/>
  <c r="AK3199" i="1"/>
  <c r="AK3200" i="1"/>
  <c r="AK3201" i="1"/>
  <c r="AK3202" i="1"/>
  <c r="AK3203" i="1"/>
  <c r="AK3204" i="1"/>
  <c r="AK3205" i="1"/>
  <c r="AK3206" i="1"/>
  <c r="AK3207" i="1"/>
  <c r="AK3208" i="1"/>
  <c r="AK3209" i="1"/>
  <c r="AK3210" i="1"/>
  <c r="AK3211" i="1"/>
  <c r="AK3212" i="1"/>
  <c r="AK3213" i="1"/>
  <c r="AK3214" i="1"/>
  <c r="AK3215" i="1"/>
  <c r="AK3216" i="1"/>
  <c r="AK3217" i="1"/>
  <c r="AK3218" i="1"/>
  <c r="AK3219" i="1"/>
  <c r="AK3220" i="1"/>
  <c r="AK3221" i="1"/>
  <c r="AK3222" i="1"/>
  <c r="AK3223" i="1"/>
  <c r="AK3224" i="1"/>
  <c r="AK3225" i="1"/>
  <c r="AK3226" i="1"/>
  <c r="AK3227" i="1"/>
  <c r="AK3228" i="1"/>
  <c r="AK3229" i="1"/>
  <c r="AK3230" i="1"/>
  <c r="AK3231" i="1"/>
  <c r="AK3232" i="1"/>
  <c r="AK3233" i="1"/>
  <c r="AK3234" i="1"/>
  <c r="AK3235" i="1"/>
  <c r="AK3236" i="1"/>
  <c r="AK3237" i="1"/>
  <c r="AK3238" i="1"/>
  <c r="AK3239" i="1"/>
  <c r="AK3240" i="1"/>
  <c r="AK3241" i="1"/>
  <c r="AK3242" i="1"/>
  <c r="AK3243" i="1"/>
  <c r="AK3244" i="1"/>
  <c r="AK3245" i="1"/>
  <c r="AK3246" i="1"/>
  <c r="AK3247" i="1"/>
  <c r="AK3248" i="1"/>
  <c r="AK3249" i="1"/>
  <c r="AK3250" i="1"/>
  <c r="AK3251" i="1"/>
  <c r="AK3252" i="1"/>
  <c r="AK3253" i="1"/>
  <c r="AK3254" i="1"/>
  <c r="AK3255" i="1"/>
  <c r="AK3256" i="1"/>
  <c r="AK3257" i="1"/>
  <c r="AK3258" i="1"/>
  <c r="AK3259" i="1"/>
  <c r="AK3260" i="1"/>
  <c r="AK3261" i="1"/>
  <c r="AK3262" i="1"/>
  <c r="AK3263" i="1"/>
  <c r="AK3264" i="1"/>
  <c r="AK3265" i="1"/>
  <c r="AK3266" i="1"/>
  <c r="AK3267" i="1"/>
  <c r="AK3268" i="1"/>
  <c r="AK3269" i="1"/>
  <c r="AK3270" i="1"/>
  <c r="AK3271" i="1"/>
  <c r="AK3272" i="1"/>
  <c r="AK3273" i="1"/>
  <c r="AK3274" i="1"/>
  <c r="AK3275" i="1"/>
  <c r="AK3276" i="1"/>
  <c r="AK3277" i="1"/>
  <c r="AK3278" i="1"/>
  <c r="AK3279" i="1"/>
  <c r="AK3280" i="1"/>
  <c r="AK3281" i="1"/>
  <c r="AK3282" i="1"/>
  <c r="AK3283" i="1"/>
  <c r="AK3284" i="1"/>
  <c r="AK3285" i="1"/>
  <c r="AK3286" i="1"/>
  <c r="AK3287" i="1"/>
  <c r="AK3288" i="1"/>
  <c r="AK3289" i="1"/>
  <c r="AK3290" i="1"/>
  <c r="AK3291" i="1"/>
  <c r="AK3292" i="1"/>
  <c r="AK3293" i="1"/>
  <c r="AK3294" i="1"/>
  <c r="AK3295" i="1"/>
  <c r="AK3296" i="1"/>
  <c r="AK3297" i="1"/>
  <c r="AK3298" i="1"/>
  <c r="AK3299" i="1"/>
  <c r="AK3300" i="1"/>
  <c r="AK3301" i="1"/>
  <c r="AK3302" i="1"/>
  <c r="AK3303" i="1"/>
  <c r="AK3304" i="1"/>
  <c r="AK3305" i="1"/>
  <c r="AK3306" i="1"/>
  <c r="AK3307" i="1"/>
  <c r="AK3308" i="1"/>
  <c r="AK3309" i="1"/>
  <c r="AK3310" i="1"/>
  <c r="AK3311" i="1"/>
  <c r="AK3312" i="1"/>
  <c r="AK3313" i="1"/>
  <c r="AK3314" i="1"/>
  <c r="AK3315" i="1"/>
  <c r="AK3316" i="1"/>
  <c r="AK3317" i="1"/>
  <c r="AK3318" i="1"/>
  <c r="AK3319" i="1"/>
  <c r="AK3320" i="1"/>
  <c r="AK3321" i="1"/>
  <c r="AK3322" i="1"/>
  <c r="AK3323" i="1"/>
  <c r="AK3324" i="1"/>
  <c r="AK3325" i="1"/>
  <c r="AK3326" i="1"/>
  <c r="AK3327" i="1"/>
  <c r="AK3328" i="1"/>
  <c r="AK3329" i="1"/>
  <c r="AK3330" i="1"/>
  <c r="AK3331" i="1"/>
  <c r="AK3332" i="1"/>
  <c r="AK3333" i="1"/>
  <c r="AK3334" i="1"/>
  <c r="AK3335" i="1"/>
  <c r="AK3336" i="1"/>
  <c r="AK3337" i="1"/>
  <c r="AK3338" i="1"/>
  <c r="AK3339" i="1"/>
  <c r="AK3340" i="1"/>
  <c r="AK3341" i="1"/>
  <c r="AK3342" i="1"/>
  <c r="AK3343" i="1"/>
  <c r="AK3344" i="1"/>
  <c r="AK3345" i="1"/>
  <c r="AK3346" i="1"/>
  <c r="AK3347" i="1"/>
  <c r="AK3348" i="1"/>
  <c r="AK3349" i="1"/>
  <c r="AK3350" i="1"/>
  <c r="AK3351" i="1"/>
  <c r="AK3352" i="1"/>
  <c r="AK3353" i="1"/>
  <c r="AK3354" i="1"/>
  <c r="AK3355" i="1"/>
  <c r="AK3356" i="1"/>
  <c r="AK3357" i="1"/>
  <c r="AK3358" i="1"/>
  <c r="AK3359" i="1"/>
  <c r="AK3360" i="1"/>
  <c r="AK3361" i="1"/>
  <c r="AK3362" i="1"/>
  <c r="AK3363" i="1"/>
  <c r="AK3364" i="1"/>
  <c r="AK3365" i="1"/>
  <c r="AK3366" i="1"/>
  <c r="AK3367" i="1"/>
  <c r="AK3368" i="1"/>
  <c r="AK3369" i="1"/>
  <c r="AK3370" i="1"/>
  <c r="AK3371" i="1"/>
  <c r="AK3372" i="1"/>
  <c r="AK3373" i="1"/>
  <c r="AK3374" i="1"/>
  <c r="AK3375" i="1"/>
  <c r="AK3376" i="1"/>
  <c r="AK3377" i="1"/>
  <c r="AK3378" i="1"/>
  <c r="AK3379" i="1"/>
  <c r="AK3380" i="1"/>
  <c r="AK3381" i="1"/>
  <c r="AK3382" i="1"/>
  <c r="AK3383" i="1"/>
  <c r="AK3384" i="1"/>
  <c r="AK3385" i="1"/>
  <c r="AK3386" i="1"/>
  <c r="AK3387" i="1"/>
  <c r="AK3388" i="1"/>
  <c r="AK3389" i="1"/>
  <c r="AK3390" i="1"/>
  <c r="AK3391" i="1"/>
  <c r="AK3392" i="1"/>
  <c r="AK3393" i="1"/>
  <c r="AK3394" i="1"/>
  <c r="AK3395" i="1"/>
  <c r="AK3396" i="1"/>
  <c r="AK3397" i="1"/>
  <c r="AK3398" i="1"/>
  <c r="AK3399" i="1"/>
  <c r="AK3400" i="1"/>
  <c r="AK3401" i="1"/>
  <c r="AK3402" i="1"/>
  <c r="AK3403" i="1"/>
  <c r="AK3404" i="1"/>
  <c r="AK3405" i="1"/>
  <c r="AK3406" i="1"/>
  <c r="AK3407" i="1"/>
  <c r="AK3408" i="1"/>
  <c r="AK3409" i="1"/>
  <c r="AK3410" i="1"/>
  <c r="AK3411" i="1"/>
  <c r="AK3412" i="1"/>
  <c r="AK3413" i="1"/>
  <c r="AK3414" i="1"/>
  <c r="AK3415" i="1"/>
  <c r="AK3416" i="1"/>
  <c r="AK3417" i="1"/>
  <c r="AK3418" i="1"/>
  <c r="AK3419" i="1"/>
  <c r="AK3420" i="1"/>
  <c r="AK3421" i="1"/>
  <c r="AK3422" i="1"/>
  <c r="AK3423" i="1"/>
  <c r="AK3424" i="1"/>
  <c r="AK3425" i="1"/>
  <c r="AK3426" i="1"/>
  <c r="AK3427" i="1"/>
  <c r="AK3428" i="1"/>
  <c r="AK3429" i="1"/>
  <c r="AK3430" i="1"/>
  <c r="AK3431" i="1"/>
  <c r="AK3432" i="1"/>
  <c r="AK3433" i="1"/>
  <c r="AK3434" i="1"/>
  <c r="AK3435" i="1"/>
  <c r="AK3436" i="1"/>
  <c r="AK3437" i="1"/>
  <c r="AK3438" i="1"/>
  <c r="AK3439" i="1"/>
  <c r="AK3440" i="1"/>
  <c r="AK3441" i="1"/>
  <c r="AK3442" i="1"/>
  <c r="AK3443" i="1"/>
  <c r="AK3444" i="1"/>
  <c r="AK3445" i="1"/>
  <c r="AK3446" i="1"/>
  <c r="AK3447" i="1"/>
  <c r="AK3448" i="1"/>
  <c r="AK3449" i="1"/>
  <c r="AK3450" i="1"/>
  <c r="AK3451" i="1"/>
  <c r="AK3452" i="1"/>
  <c r="AK3453" i="1"/>
  <c r="AK3454" i="1"/>
  <c r="AK3455" i="1"/>
  <c r="AK3456" i="1"/>
  <c r="AK3457" i="1"/>
  <c r="AK3458" i="1"/>
  <c r="AK3459" i="1"/>
  <c r="AK3460" i="1"/>
  <c r="AK3461" i="1"/>
  <c r="AK3462" i="1"/>
  <c r="AK3463" i="1"/>
  <c r="AK3464" i="1"/>
  <c r="AK3465" i="1"/>
  <c r="AK3466" i="1"/>
  <c r="AK3467" i="1"/>
  <c r="AK3468" i="1"/>
  <c r="AK3469" i="1"/>
  <c r="AK3470" i="1"/>
  <c r="AK3471" i="1"/>
  <c r="AK3472" i="1"/>
  <c r="AK3473" i="1"/>
  <c r="AK3474" i="1"/>
  <c r="AK3475" i="1"/>
  <c r="AK3476" i="1"/>
  <c r="AK3477" i="1"/>
  <c r="AK3478" i="1"/>
  <c r="AK3479" i="1"/>
  <c r="AK3480" i="1"/>
  <c r="AK3481" i="1"/>
  <c r="AK3482" i="1"/>
  <c r="AK3483" i="1"/>
  <c r="AK3484" i="1"/>
  <c r="AK3485" i="1"/>
  <c r="AK3486" i="1"/>
  <c r="AK3487" i="1"/>
  <c r="AK3488" i="1"/>
  <c r="AK3489" i="1"/>
  <c r="AK3490" i="1"/>
  <c r="AK3491" i="1"/>
  <c r="AK3492" i="1"/>
  <c r="AK3493" i="1"/>
  <c r="AK3494" i="1"/>
  <c r="AK3495" i="1"/>
  <c r="AK3496" i="1"/>
  <c r="AK3497" i="1"/>
  <c r="AK3498" i="1"/>
  <c r="AK3499" i="1"/>
  <c r="AK3500" i="1"/>
  <c r="AK3501" i="1"/>
  <c r="AK3502" i="1"/>
  <c r="AK3503" i="1"/>
  <c r="AK3504" i="1"/>
  <c r="AK3505" i="1"/>
  <c r="AK3506" i="1"/>
  <c r="AK3507" i="1"/>
  <c r="AK3508" i="1"/>
  <c r="AK3509" i="1"/>
  <c r="AK3510" i="1"/>
  <c r="AK3511" i="1"/>
  <c r="AK3512" i="1"/>
  <c r="AK3513" i="1"/>
  <c r="AK3514" i="1"/>
  <c r="AK3515" i="1"/>
  <c r="AK3516" i="1"/>
  <c r="AK3517" i="1"/>
  <c r="AK3518" i="1"/>
  <c r="AK3519" i="1"/>
  <c r="AK3520" i="1"/>
  <c r="AK3521" i="1"/>
  <c r="AK3522" i="1"/>
  <c r="AK3523" i="1"/>
  <c r="AK3524" i="1"/>
  <c r="AK3525" i="1"/>
  <c r="AK3526" i="1"/>
  <c r="AK3527" i="1"/>
  <c r="AK3528" i="1"/>
  <c r="AK3529" i="1"/>
  <c r="AK3530" i="1"/>
  <c r="AK3531" i="1"/>
  <c r="AK3532" i="1"/>
  <c r="AK3533" i="1"/>
  <c r="AK3534" i="1"/>
  <c r="AK3535" i="1"/>
  <c r="AK3536" i="1"/>
  <c r="AK3537" i="1"/>
  <c r="AK3538" i="1"/>
  <c r="AK3539" i="1"/>
  <c r="AK3540" i="1"/>
  <c r="AK3541" i="1"/>
  <c r="AK3542" i="1"/>
  <c r="AK3543" i="1"/>
  <c r="AK3544" i="1"/>
  <c r="AK3545" i="1"/>
  <c r="AK3546" i="1"/>
  <c r="AK3547" i="1"/>
  <c r="AK3548" i="1"/>
  <c r="AK3549" i="1"/>
  <c r="AK3550" i="1"/>
  <c r="AK3551" i="1"/>
  <c r="AK3552" i="1"/>
  <c r="AK3553" i="1"/>
  <c r="AK3554" i="1"/>
  <c r="AK3555" i="1"/>
  <c r="AK3556" i="1"/>
  <c r="AK3557" i="1"/>
  <c r="AK3558" i="1"/>
  <c r="AK3559" i="1"/>
  <c r="AK3560" i="1"/>
  <c r="AK3561" i="1"/>
  <c r="AK3562" i="1"/>
  <c r="AK3563" i="1"/>
  <c r="AK3564" i="1"/>
  <c r="AK3565" i="1"/>
  <c r="AK3566" i="1"/>
  <c r="AK3567" i="1"/>
  <c r="AK3568" i="1"/>
  <c r="AK3569" i="1"/>
  <c r="AK3570" i="1"/>
  <c r="AK3571" i="1"/>
  <c r="AK3572" i="1"/>
  <c r="AK3573" i="1"/>
  <c r="AK3574" i="1"/>
  <c r="AK3575" i="1"/>
  <c r="AK3576" i="1"/>
  <c r="AK3577" i="1"/>
  <c r="AK3578" i="1"/>
  <c r="AK3579" i="1"/>
  <c r="AK3580" i="1"/>
  <c r="AK3581" i="1"/>
  <c r="AK3582" i="1"/>
  <c r="AK3583" i="1"/>
  <c r="AK3584" i="1"/>
  <c r="AK3585" i="1"/>
  <c r="AK3586" i="1"/>
  <c r="AK3587" i="1"/>
  <c r="AK3588" i="1"/>
  <c r="AK3589" i="1"/>
  <c r="AK3590" i="1"/>
  <c r="AK3591" i="1"/>
  <c r="AK3592" i="1"/>
  <c r="AK3593" i="1"/>
  <c r="AK3594" i="1"/>
  <c r="AK3595" i="1"/>
  <c r="AK3596" i="1"/>
  <c r="AK3597" i="1"/>
  <c r="AK3598" i="1"/>
  <c r="AK3599" i="1"/>
  <c r="AK3600" i="1"/>
  <c r="AK3601" i="1"/>
  <c r="AK3602" i="1"/>
  <c r="AK3603" i="1"/>
  <c r="AK3604" i="1"/>
  <c r="AK3605" i="1"/>
  <c r="AK3606" i="1"/>
  <c r="AK3607" i="1"/>
  <c r="AK3608" i="1"/>
  <c r="AK3609" i="1"/>
  <c r="AK3610" i="1"/>
  <c r="AK3611" i="1"/>
  <c r="AK3612" i="1"/>
  <c r="AK3613" i="1"/>
  <c r="AK3614" i="1"/>
  <c r="AK3615" i="1"/>
  <c r="AK3616" i="1"/>
  <c r="AK3617" i="1"/>
  <c r="AK3618" i="1"/>
  <c r="AK3619" i="1"/>
  <c r="AK3620" i="1"/>
  <c r="AK3621" i="1"/>
  <c r="AK3622" i="1"/>
  <c r="AK3623" i="1"/>
  <c r="AK3624" i="1"/>
  <c r="AK3625" i="1"/>
  <c r="AK3626" i="1"/>
  <c r="AK3627" i="1"/>
  <c r="AK3628" i="1"/>
  <c r="AK3629" i="1"/>
  <c r="AK3630" i="1"/>
  <c r="AK3631" i="1"/>
  <c r="AK3632" i="1"/>
  <c r="AK3633" i="1"/>
  <c r="AK3634" i="1"/>
  <c r="AK3635" i="1"/>
  <c r="AK3636" i="1"/>
  <c r="AK3637" i="1"/>
  <c r="AK3638" i="1"/>
  <c r="AK3639" i="1"/>
  <c r="AK3640" i="1"/>
  <c r="AK3641" i="1"/>
  <c r="AK3642" i="1"/>
  <c r="AK3643" i="1"/>
  <c r="AK3644" i="1"/>
  <c r="AK3645" i="1"/>
  <c r="AK3646" i="1"/>
  <c r="AK3647" i="1"/>
  <c r="AK3648" i="1"/>
  <c r="AK3649" i="1"/>
  <c r="AK3650" i="1"/>
  <c r="AK3651" i="1"/>
  <c r="AK3652" i="1"/>
  <c r="AK3653" i="1"/>
  <c r="AK3654" i="1"/>
  <c r="AK3655" i="1"/>
  <c r="AK3656" i="1"/>
  <c r="AK3657" i="1"/>
  <c r="AK3658" i="1"/>
  <c r="AK3659" i="1"/>
  <c r="AK3660" i="1"/>
  <c r="AK3661" i="1"/>
  <c r="AK3662" i="1"/>
  <c r="AK3663" i="1"/>
  <c r="AK3664" i="1"/>
  <c r="AK3665" i="1"/>
  <c r="AK3666" i="1"/>
  <c r="AK3667" i="1"/>
  <c r="AK3668" i="1"/>
  <c r="AK3669" i="1"/>
  <c r="AK3670" i="1"/>
  <c r="AK3671" i="1"/>
  <c r="AK3672" i="1"/>
  <c r="AK3673" i="1"/>
  <c r="AK3674" i="1"/>
  <c r="AK3675" i="1"/>
  <c r="AK3676" i="1"/>
  <c r="AK3677" i="1"/>
  <c r="AK3678" i="1"/>
  <c r="AK3679" i="1"/>
  <c r="AK3680" i="1"/>
  <c r="AK3681" i="1"/>
  <c r="AK3682" i="1"/>
  <c r="AK3683" i="1"/>
  <c r="AK3684" i="1"/>
  <c r="AK3685" i="1"/>
  <c r="AK3686" i="1"/>
  <c r="AK3687" i="1"/>
  <c r="AK3688" i="1"/>
  <c r="AK3689" i="1"/>
  <c r="AK3690" i="1"/>
  <c r="AK3691" i="1"/>
  <c r="AK3692" i="1"/>
  <c r="AK3693" i="1"/>
  <c r="AK3694" i="1"/>
  <c r="AK3695" i="1"/>
  <c r="AK3696" i="1"/>
  <c r="AK3697" i="1"/>
  <c r="AK3698" i="1"/>
  <c r="AK3699" i="1"/>
  <c r="AK3700" i="1"/>
  <c r="AK3701" i="1"/>
  <c r="AK3702" i="1"/>
  <c r="AK3703" i="1"/>
  <c r="AK3704" i="1"/>
  <c r="AK3705" i="1"/>
  <c r="AK3706" i="1"/>
  <c r="AK3707" i="1"/>
  <c r="AK3708" i="1"/>
  <c r="AK3709" i="1"/>
  <c r="AK3710" i="1"/>
  <c r="AK3711" i="1"/>
  <c r="AK3712" i="1"/>
  <c r="AK3713" i="1"/>
  <c r="AK3714" i="1"/>
  <c r="AK3715" i="1"/>
  <c r="AK3716" i="1"/>
  <c r="AK3717" i="1"/>
  <c r="AK3718" i="1"/>
  <c r="AK3719" i="1"/>
  <c r="AK3720" i="1"/>
  <c r="AK3721" i="1"/>
  <c r="AK3722" i="1"/>
  <c r="AK3723" i="1"/>
  <c r="AK3724" i="1"/>
  <c r="AK3725" i="1"/>
  <c r="AK3726" i="1"/>
  <c r="AK3727" i="1"/>
  <c r="AK3728" i="1"/>
  <c r="AK3729" i="1"/>
  <c r="AK3730" i="1"/>
  <c r="AK3731" i="1"/>
  <c r="AK3732" i="1"/>
  <c r="AK3733" i="1"/>
  <c r="AK3734" i="1"/>
  <c r="AK3735" i="1"/>
  <c r="AK3736" i="1"/>
  <c r="AK3737" i="1"/>
  <c r="AK3738" i="1"/>
  <c r="AK3739" i="1"/>
  <c r="AK3740" i="1"/>
  <c r="AK3741" i="1"/>
  <c r="AK3742" i="1"/>
  <c r="AK3743" i="1"/>
  <c r="AK3744" i="1"/>
  <c r="AK3745" i="1"/>
  <c r="AK3746" i="1"/>
  <c r="AK3747" i="1"/>
  <c r="AK3748" i="1"/>
  <c r="AK3749" i="1"/>
  <c r="AK3750" i="1"/>
  <c r="AK3751" i="1"/>
  <c r="AK3752" i="1"/>
  <c r="AK3753" i="1"/>
  <c r="AK3754" i="1"/>
  <c r="AK3755" i="1"/>
  <c r="AK3756" i="1"/>
  <c r="AK3757" i="1"/>
  <c r="AK3758" i="1"/>
  <c r="AK3759" i="1"/>
  <c r="AK3760" i="1"/>
  <c r="AK3761" i="1"/>
  <c r="AK3762" i="1"/>
  <c r="AK3763" i="1"/>
  <c r="AK3764" i="1"/>
  <c r="AK3765" i="1"/>
  <c r="AK3766" i="1"/>
  <c r="AK3767" i="1"/>
  <c r="AK3768" i="1"/>
  <c r="AK3769" i="1"/>
  <c r="AK3770" i="1"/>
  <c r="AK3771" i="1"/>
  <c r="AK3772" i="1"/>
  <c r="AK3773" i="1"/>
  <c r="AK3774" i="1"/>
  <c r="AK3775" i="1"/>
  <c r="AK3776" i="1"/>
  <c r="AK3777" i="1"/>
  <c r="AK3778" i="1"/>
  <c r="AK3779" i="1"/>
  <c r="AK3780" i="1"/>
  <c r="AK3781" i="1"/>
  <c r="AK3782" i="1"/>
  <c r="AK3783" i="1"/>
  <c r="AK3784" i="1"/>
  <c r="AK3785" i="1"/>
  <c r="AK3786" i="1"/>
  <c r="AK3787" i="1"/>
  <c r="AK3788" i="1"/>
  <c r="AK3789" i="1"/>
  <c r="AK3790" i="1"/>
  <c r="AK3791" i="1"/>
  <c r="AK3792" i="1"/>
  <c r="AK3793" i="1"/>
  <c r="AK3794" i="1"/>
  <c r="AK3795" i="1"/>
  <c r="AK3796" i="1"/>
  <c r="AK3797" i="1"/>
  <c r="AK3798" i="1"/>
  <c r="AK3799" i="1"/>
  <c r="AK3800" i="1"/>
  <c r="AK3801" i="1"/>
  <c r="AK3802" i="1"/>
  <c r="AK3803" i="1"/>
  <c r="AK3804" i="1"/>
  <c r="AK3805" i="1"/>
  <c r="AK3806" i="1"/>
  <c r="AK3807" i="1"/>
  <c r="AK3808" i="1"/>
  <c r="AK3809" i="1"/>
  <c r="AK3810" i="1"/>
  <c r="AK3811" i="1"/>
  <c r="AK3812" i="1"/>
  <c r="AK3813" i="1"/>
  <c r="AK3814" i="1"/>
  <c r="AK3815" i="1"/>
  <c r="AK3816" i="1"/>
  <c r="AK3817" i="1"/>
  <c r="AK3818" i="1"/>
  <c r="AK3819" i="1"/>
  <c r="AK3820" i="1"/>
  <c r="AK3821" i="1"/>
  <c r="AK3822" i="1"/>
  <c r="AK3823" i="1"/>
  <c r="AK3824" i="1"/>
  <c r="AK3825" i="1"/>
  <c r="AK3826" i="1"/>
  <c r="AK3827" i="1"/>
  <c r="AK3828" i="1"/>
  <c r="AK3829" i="1"/>
  <c r="AK3830" i="1"/>
  <c r="AK3831" i="1"/>
  <c r="AK3832" i="1"/>
  <c r="AK3833" i="1"/>
  <c r="AK3834" i="1"/>
  <c r="AK3835" i="1"/>
  <c r="AK3836" i="1"/>
  <c r="AK3837" i="1"/>
  <c r="AK3838" i="1"/>
  <c r="AK3839" i="1"/>
  <c r="AK3840" i="1"/>
  <c r="AK3841" i="1"/>
  <c r="AK3842" i="1"/>
  <c r="AK3843" i="1"/>
  <c r="AK3844" i="1"/>
  <c r="AK3845" i="1"/>
  <c r="AK3846" i="1"/>
  <c r="AK3847" i="1"/>
  <c r="AK3848" i="1"/>
  <c r="AK3849" i="1"/>
  <c r="AK3850" i="1"/>
  <c r="AK3851" i="1"/>
  <c r="AK3852" i="1"/>
  <c r="AK3853" i="1"/>
  <c r="AK3854" i="1"/>
  <c r="AK3855" i="1"/>
  <c r="AK3856" i="1"/>
  <c r="AK3857" i="1"/>
  <c r="AK3858" i="1"/>
  <c r="AK3859" i="1"/>
  <c r="AK3860" i="1"/>
  <c r="AK3861" i="1"/>
  <c r="AK3862" i="1"/>
  <c r="AK3863" i="1"/>
  <c r="AK3864" i="1"/>
  <c r="AK3865" i="1"/>
  <c r="AK3866" i="1"/>
  <c r="AK3867" i="1"/>
  <c r="AK3868" i="1"/>
  <c r="AK3869" i="1"/>
  <c r="AK3870" i="1"/>
  <c r="AK3871" i="1"/>
  <c r="AK3872" i="1"/>
  <c r="AK3873" i="1"/>
  <c r="AK3874" i="1"/>
  <c r="AK3875" i="1"/>
  <c r="AK3876" i="1"/>
  <c r="AK3877" i="1"/>
  <c r="AK3878" i="1"/>
  <c r="AK3879" i="1"/>
  <c r="AK3880" i="1"/>
  <c r="AK3881" i="1"/>
  <c r="AK3882" i="1"/>
  <c r="AK3883" i="1"/>
  <c r="AK3884" i="1"/>
  <c r="AK3885" i="1"/>
  <c r="AK3886" i="1"/>
  <c r="AK3887" i="1"/>
  <c r="AK3888" i="1"/>
  <c r="AK3889" i="1"/>
  <c r="AK3890" i="1"/>
  <c r="AK3891" i="1"/>
  <c r="AK3892" i="1"/>
  <c r="AK3893" i="1"/>
  <c r="AK3894" i="1"/>
  <c r="AK3895" i="1"/>
  <c r="AK3896" i="1"/>
  <c r="AK3897" i="1"/>
  <c r="AK3898" i="1"/>
  <c r="AK3899" i="1"/>
  <c r="AK3900" i="1"/>
  <c r="AK3901" i="1"/>
  <c r="AK3902" i="1"/>
  <c r="AK3903" i="1"/>
  <c r="AK3904" i="1"/>
  <c r="AK3905" i="1"/>
  <c r="AK3906" i="1"/>
  <c r="AK3907" i="1"/>
  <c r="AK3908" i="1"/>
  <c r="AK3909" i="1"/>
  <c r="AK3910" i="1"/>
  <c r="AK3911" i="1"/>
  <c r="AK3912" i="1"/>
  <c r="AK3913" i="1"/>
  <c r="AK3914" i="1"/>
  <c r="AK3915" i="1"/>
  <c r="AK3916" i="1"/>
  <c r="AK3917" i="1"/>
  <c r="AK3918" i="1"/>
  <c r="AK3919" i="1"/>
  <c r="AK3920" i="1"/>
  <c r="AK3921" i="1"/>
  <c r="AK3922" i="1"/>
  <c r="AK3923" i="1"/>
  <c r="AK3924" i="1"/>
  <c r="AK3925" i="1"/>
  <c r="AK3926" i="1"/>
  <c r="AK3927" i="1"/>
  <c r="AK3928" i="1"/>
  <c r="AK3929" i="1"/>
  <c r="AK3930" i="1"/>
  <c r="AK3931" i="1"/>
  <c r="AK3932" i="1"/>
  <c r="AK3933" i="1"/>
  <c r="AK3934" i="1"/>
  <c r="AK3935" i="1"/>
  <c r="AK3936" i="1"/>
  <c r="AK3937" i="1"/>
  <c r="AK3938" i="1"/>
  <c r="AK3939" i="1"/>
  <c r="AK3940" i="1"/>
  <c r="AK3941" i="1"/>
  <c r="AK3942" i="1"/>
  <c r="AK3943" i="1"/>
  <c r="AK3944" i="1"/>
  <c r="AK3945" i="1"/>
  <c r="AK3946" i="1"/>
  <c r="AK3947" i="1"/>
  <c r="AK3948" i="1"/>
  <c r="AK3949" i="1"/>
  <c r="AK3950" i="1"/>
  <c r="AK3951" i="1"/>
  <c r="AK3952" i="1"/>
  <c r="AK3953" i="1"/>
  <c r="AK3954" i="1"/>
  <c r="AK3955" i="1"/>
  <c r="AK3956" i="1"/>
  <c r="AK3957" i="1"/>
  <c r="AK3958" i="1"/>
  <c r="AK3959" i="1"/>
  <c r="AK3960" i="1"/>
  <c r="AK3961" i="1"/>
  <c r="AK3962" i="1"/>
  <c r="AK3963" i="1"/>
  <c r="AK3964" i="1"/>
  <c r="AK3965" i="1"/>
  <c r="AK3966" i="1"/>
  <c r="AK3967" i="1"/>
  <c r="AK3968" i="1"/>
  <c r="AK3969" i="1"/>
  <c r="AK3970" i="1"/>
  <c r="AK3971" i="1"/>
  <c r="AK3972" i="1"/>
  <c r="AK3973" i="1"/>
  <c r="AK3974" i="1"/>
  <c r="AK3975" i="1"/>
  <c r="AK3976" i="1"/>
  <c r="AK3977" i="1"/>
  <c r="AK3978" i="1"/>
  <c r="AK3979" i="1"/>
  <c r="AK3980" i="1"/>
  <c r="AK3981" i="1"/>
  <c r="AK3982" i="1"/>
  <c r="AK3983" i="1"/>
  <c r="AK3984" i="1"/>
  <c r="AK3985" i="1"/>
  <c r="AK3986" i="1"/>
  <c r="AK3987" i="1"/>
  <c r="AK3988" i="1"/>
  <c r="AK3989" i="1"/>
  <c r="AK3990" i="1"/>
  <c r="AK3991" i="1"/>
  <c r="AK3992" i="1"/>
  <c r="AK3993" i="1"/>
  <c r="AK3994" i="1"/>
  <c r="AK3995" i="1"/>
  <c r="AK3996" i="1"/>
  <c r="AK3997" i="1"/>
  <c r="AK3998" i="1"/>
  <c r="AK3999" i="1"/>
  <c r="AK4000" i="1"/>
  <c r="AK4001" i="1"/>
  <c r="AK4002" i="1"/>
  <c r="AK4003" i="1"/>
  <c r="AK4004" i="1"/>
  <c r="AK4005" i="1"/>
  <c r="AK4006" i="1"/>
  <c r="AK4007" i="1"/>
  <c r="AK4008" i="1"/>
  <c r="AK4009" i="1"/>
  <c r="AK4010" i="1"/>
  <c r="AK4011" i="1"/>
  <c r="AK4012" i="1"/>
  <c r="AK4013" i="1"/>
  <c r="AK4014" i="1"/>
  <c r="AK4015" i="1"/>
  <c r="AK4016" i="1"/>
  <c r="AK4017" i="1"/>
  <c r="AK4018" i="1"/>
  <c r="AK4019" i="1"/>
  <c r="AK4020" i="1"/>
  <c r="AK4021" i="1"/>
  <c r="AK4022" i="1"/>
  <c r="AK4023" i="1"/>
  <c r="AK4024" i="1"/>
  <c r="AK4025" i="1"/>
  <c r="AK4026" i="1"/>
  <c r="AK4027" i="1"/>
  <c r="AK4028" i="1"/>
  <c r="AK4029" i="1"/>
  <c r="AK4030" i="1"/>
  <c r="AK4031" i="1"/>
  <c r="AK4032" i="1"/>
  <c r="AK4033" i="1"/>
  <c r="AK4034" i="1"/>
  <c r="AK4035" i="1"/>
  <c r="AK4036" i="1"/>
  <c r="AK4037" i="1"/>
  <c r="AK4038" i="1"/>
  <c r="AK4039" i="1"/>
  <c r="AK4040" i="1"/>
  <c r="AK4041" i="1"/>
  <c r="AK4042" i="1"/>
  <c r="AK4043" i="1"/>
  <c r="AK4044" i="1"/>
  <c r="AK4045" i="1"/>
  <c r="AK4046" i="1"/>
  <c r="AK4047" i="1"/>
  <c r="AK4048" i="1"/>
  <c r="AK4049" i="1"/>
  <c r="AK4050" i="1"/>
  <c r="AK4051" i="1"/>
  <c r="AK4052" i="1"/>
  <c r="AK4053" i="1"/>
  <c r="AK4054" i="1"/>
  <c r="AK4055" i="1"/>
  <c r="AK4056" i="1"/>
  <c r="AK4057" i="1"/>
  <c r="AK4058" i="1"/>
  <c r="AK4059" i="1"/>
  <c r="AK4060" i="1"/>
  <c r="AK4061" i="1"/>
  <c r="AK4062" i="1"/>
  <c r="AK4063" i="1"/>
  <c r="AK4064" i="1"/>
  <c r="AK4065" i="1"/>
  <c r="AK4066" i="1"/>
  <c r="AK4067" i="1"/>
  <c r="AK4068" i="1"/>
  <c r="AK4069" i="1"/>
  <c r="AK4070" i="1"/>
  <c r="AK4071" i="1"/>
  <c r="AK4072" i="1"/>
  <c r="AK4073" i="1"/>
  <c r="AK4074" i="1"/>
  <c r="AK4075" i="1"/>
  <c r="AK4076" i="1"/>
  <c r="AK4077" i="1"/>
  <c r="AK4078" i="1"/>
  <c r="AK4079" i="1"/>
  <c r="AK4080" i="1"/>
  <c r="AK4081" i="1"/>
  <c r="AK4082" i="1"/>
  <c r="AK4083" i="1"/>
  <c r="AK4084" i="1"/>
  <c r="AK4085" i="1"/>
  <c r="AK4086" i="1"/>
  <c r="AK4087" i="1"/>
  <c r="AK4088" i="1"/>
  <c r="AK4089" i="1"/>
  <c r="AK4090" i="1"/>
  <c r="AK4091" i="1"/>
  <c r="AK4092" i="1"/>
  <c r="AK4093" i="1"/>
  <c r="AK4094" i="1"/>
  <c r="AK4095" i="1"/>
  <c r="AK4096" i="1"/>
  <c r="AK4097" i="1"/>
  <c r="AK4098" i="1"/>
  <c r="AK4099" i="1"/>
  <c r="AK4100" i="1"/>
  <c r="AK4101" i="1"/>
  <c r="AK4102" i="1"/>
  <c r="AK4103" i="1"/>
  <c r="AK4104" i="1"/>
  <c r="AK4105" i="1"/>
  <c r="AK4106" i="1"/>
  <c r="AK4107" i="1"/>
  <c r="AK4108" i="1"/>
  <c r="AK4109" i="1"/>
  <c r="AK4110" i="1"/>
  <c r="AK4111" i="1"/>
  <c r="AK4112" i="1"/>
  <c r="AK4113" i="1"/>
  <c r="AK4114" i="1"/>
  <c r="AK4115" i="1"/>
  <c r="AK4116" i="1"/>
  <c r="AK4117" i="1"/>
  <c r="AK4118" i="1"/>
  <c r="AK4119" i="1"/>
  <c r="AK4120" i="1"/>
  <c r="AK4121" i="1"/>
  <c r="AK4122" i="1"/>
  <c r="AK4123" i="1"/>
  <c r="AK4124" i="1"/>
  <c r="AK4125" i="1"/>
  <c r="AK4126" i="1"/>
  <c r="AK4127" i="1"/>
  <c r="AK4128" i="1"/>
  <c r="AK4129" i="1"/>
  <c r="AK4130" i="1"/>
  <c r="AK4131" i="1"/>
  <c r="AK4132" i="1"/>
  <c r="AK4133" i="1"/>
  <c r="AK4134" i="1"/>
  <c r="AK4135" i="1"/>
  <c r="AK4136" i="1"/>
  <c r="AK4137" i="1"/>
  <c r="AK4138" i="1"/>
  <c r="AK4139" i="1"/>
  <c r="AK4140" i="1"/>
  <c r="AK4141" i="1"/>
  <c r="AK4142" i="1"/>
  <c r="AK4143" i="1"/>
  <c r="AK4144" i="1"/>
  <c r="AK4145" i="1"/>
  <c r="AK4146" i="1"/>
  <c r="AK4147" i="1"/>
  <c r="AK4148" i="1"/>
  <c r="AK4149" i="1"/>
  <c r="AK4150" i="1"/>
  <c r="AK4151" i="1"/>
  <c r="AK4152" i="1"/>
  <c r="AK4153" i="1"/>
  <c r="AK4154" i="1"/>
  <c r="AK4155" i="1"/>
  <c r="AK4156" i="1"/>
  <c r="AK4157" i="1"/>
  <c r="AK4158" i="1"/>
  <c r="AK4159" i="1"/>
  <c r="AK4160" i="1"/>
  <c r="AK4161" i="1"/>
  <c r="AK4162" i="1"/>
  <c r="AK4163" i="1"/>
  <c r="AK4164" i="1"/>
  <c r="AK4165" i="1"/>
  <c r="AK4166" i="1"/>
  <c r="AK4167" i="1"/>
  <c r="AK4168" i="1"/>
  <c r="AK4169" i="1"/>
  <c r="AK4170" i="1"/>
  <c r="AK4171" i="1"/>
  <c r="AK4172" i="1"/>
  <c r="AK4173" i="1"/>
  <c r="AK4174" i="1"/>
  <c r="AK4175" i="1"/>
  <c r="AK4176" i="1"/>
  <c r="AK4177" i="1"/>
  <c r="AK4178" i="1"/>
  <c r="AK4179" i="1"/>
  <c r="AK4180" i="1"/>
  <c r="AK4181" i="1"/>
  <c r="AK4182" i="1"/>
  <c r="AK4183" i="1"/>
  <c r="AK4184" i="1"/>
  <c r="AK4185" i="1"/>
  <c r="AK4186" i="1"/>
  <c r="AK4187" i="1"/>
  <c r="AK4188" i="1"/>
  <c r="AK4189" i="1"/>
  <c r="AK4190" i="1"/>
  <c r="AK4191" i="1"/>
  <c r="AK4192" i="1"/>
  <c r="AK4193" i="1"/>
  <c r="AK4194" i="1"/>
  <c r="AK4195" i="1"/>
  <c r="AK4196" i="1"/>
  <c r="AK4197" i="1"/>
  <c r="AK4198" i="1"/>
  <c r="AK4199" i="1"/>
  <c r="AK4200" i="1"/>
  <c r="AK4201" i="1"/>
  <c r="AK4202" i="1"/>
  <c r="AK4203" i="1"/>
  <c r="AK4204" i="1"/>
  <c r="AK4205" i="1"/>
  <c r="AK4206" i="1"/>
  <c r="AK4207" i="1"/>
  <c r="AK4208" i="1"/>
  <c r="AK4209" i="1"/>
  <c r="AK4210" i="1"/>
  <c r="AK4211" i="1"/>
  <c r="AK4212" i="1"/>
  <c r="AK4213" i="1"/>
  <c r="AK4214" i="1"/>
  <c r="AK4215" i="1"/>
  <c r="AK4216" i="1"/>
  <c r="AK4217" i="1"/>
  <c r="AK4218" i="1"/>
  <c r="AK4219" i="1"/>
  <c r="AK4220" i="1"/>
  <c r="AK4221" i="1"/>
  <c r="AK4222" i="1"/>
  <c r="AK4223" i="1"/>
  <c r="AK4224" i="1"/>
  <c r="AK4225" i="1"/>
  <c r="AK4226" i="1"/>
  <c r="AK4227" i="1"/>
  <c r="AK4228" i="1"/>
  <c r="AK4229" i="1"/>
  <c r="AK4230" i="1"/>
  <c r="AK4231" i="1"/>
  <c r="AK4232" i="1"/>
  <c r="AK4233" i="1"/>
  <c r="AK4234" i="1"/>
  <c r="AK4235" i="1"/>
  <c r="AK4236" i="1"/>
  <c r="AK4237" i="1"/>
  <c r="AK4238" i="1"/>
  <c r="AK4239" i="1"/>
  <c r="AK4240" i="1"/>
  <c r="AK4241" i="1"/>
  <c r="AK4242" i="1"/>
  <c r="AK4243" i="1"/>
  <c r="AK4244" i="1"/>
  <c r="AK4245" i="1"/>
  <c r="AK4246" i="1"/>
  <c r="AK4247" i="1"/>
  <c r="AK4248" i="1"/>
  <c r="AK4249" i="1"/>
  <c r="AK4250" i="1"/>
  <c r="AK4251" i="1"/>
  <c r="BQ19" i="1"/>
  <c r="BQ18" i="1"/>
  <c r="BQ17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3055" i="1"/>
  <c r="AI3056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5" i="1"/>
  <c r="AI3076" i="1"/>
  <c r="AI3077" i="1"/>
  <c r="AI3078" i="1"/>
  <c r="AI3079" i="1"/>
  <c r="AI3080" i="1"/>
  <c r="AI3081" i="1"/>
  <c r="AI3082" i="1"/>
  <c r="AI3083" i="1"/>
  <c r="AI3084" i="1"/>
  <c r="AI3085" i="1"/>
  <c r="AI3086" i="1"/>
  <c r="AI3087" i="1"/>
  <c r="AI3088" i="1"/>
  <c r="AI3089" i="1"/>
  <c r="AI3090" i="1"/>
  <c r="AI3091" i="1"/>
  <c r="AI3092" i="1"/>
  <c r="AI3093" i="1"/>
  <c r="AI3094" i="1"/>
  <c r="AI3095" i="1"/>
  <c r="AI3096" i="1"/>
  <c r="AI3097" i="1"/>
  <c r="AI3098" i="1"/>
  <c r="AI3099" i="1"/>
  <c r="AI3100" i="1"/>
  <c r="AI3101" i="1"/>
  <c r="AI3102" i="1"/>
  <c r="AI3103" i="1"/>
  <c r="AI3104" i="1"/>
  <c r="AI3105" i="1"/>
  <c r="AI3106" i="1"/>
  <c r="AI3107" i="1"/>
  <c r="AI3108" i="1"/>
  <c r="AI3109" i="1"/>
  <c r="AI3110" i="1"/>
  <c r="AI3111" i="1"/>
  <c r="AI3112" i="1"/>
  <c r="AI3113" i="1"/>
  <c r="AI3114" i="1"/>
  <c r="AI3115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3" i="1"/>
  <c r="AI3174" i="1"/>
  <c r="AI3175" i="1"/>
  <c r="AI3176" i="1"/>
  <c r="AI3177" i="1"/>
  <c r="AI3178" i="1"/>
  <c r="AI3179" i="1"/>
  <c r="AI3180" i="1"/>
  <c r="AI3181" i="1"/>
  <c r="AI3182" i="1"/>
  <c r="AI3183" i="1"/>
  <c r="AI3184" i="1"/>
  <c r="AI3185" i="1"/>
  <c r="AI3186" i="1"/>
  <c r="AI3187" i="1"/>
  <c r="AI3188" i="1"/>
  <c r="AI3189" i="1"/>
  <c r="AI3190" i="1"/>
  <c r="AI3191" i="1"/>
  <c r="AI3192" i="1"/>
  <c r="AI3193" i="1"/>
  <c r="AI3194" i="1"/>
  <c r="AI3195" i="1"/>
  <c r="AI3196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3209" i="1"/>
  <c r="AI3210" i="1"/>
  <c r="AI3211" i="1"/>
  <c r="AI3212" i="1"/>
  <c r="AI3213" i="1"/>
  <c r="AI3214" i="1"/>
  <c r="AI3215" i="1"/>
  <c r="AI3216" i="1"/>
  <c r="AI3217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0" i="1"/>
  <c r="AI3231" i="1"/>
  <c r="AI3232" i="1"/>
  <c r="AI3233" i="1"/>
  <c r="AI3234" i="1"/>
  <c r="AI3235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52" i="1"/>
  <c r="AI3253" i="1"/>
  <c r="AI3254" i="1"/>
  <c r="AI3255" i="1"/>
  <c r="AI3256" i="1"/>
  <c r="AI3257" i="1"/>
  <c r="AI3258" i="1"/>
  <c r="AI3259" i="1"/>
  <c r="AI3260" i="1"/>
  <c r="AI3261" i="1"/>
  <c r="AI3262" i="1"/>
  <c r="AI3263" i="1"/>
  <c r="AI3264" i="1"/>
  <c r="AI3265" i="1"/>
  <c r="AI3266" i="1"/>
  <c r="AI3267" i="1"/>
  <c r="AI3268" i="1"/>
  <c r="AI3269" i="1"/>
  <c r="AI3270" i="1"/>
  <c r="AI3271" i="1"/>
  <c r="AI3272" i="1"/>
  <c r="AI3273" i="1"/>
  <c r="AI3274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3348" i="1"/>
  <c r="AI3349" i="1"/>
  <c r="AI3350" i="1"/>
  <c r="AI3351" i="1"/>
  <c r="AI3352" i="1"/>
  <c r="AI3353" i="1"/>
  <c r="AI3354" i="1"/>
  <c r="AI3355" i="1"/>
  <c r="AI3356" i="1"/>
  <c r="AI3357" i="1"/>
  <c r="AI3358" i="1"/>
  <c r="AI3359" i="1"/>
  <c r="AI3360" i="1"/>
  <c r="AI3361" i="1"/>
  <c r="AI3362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5" i="1"/>
  <c r="AI3376" i="1"/>
  <c r="AI3377" i="1"/>
  <c r="AI3378" i="1"/>
  <c r="AI3379" i="1"/>
  <c r="AI3380" i="1"/>
  <c r="AI3381" i="1"/>
  <c r="AI3382" i="1"/>
  <c r="AI3383" i="1"/>
  <c r="AI3384" i="1"/>
  <c r="AI3385" i="1"/>
  <c r="AI3386" i="1"/>
  <c r="AI3387" i="1"/>
  <c r="AI3388" i="1"/>
  <c r="AI3389" i="1"/>
  <c r="AI3390" i="1"/>
  <c r="AI3391" i="1"/>
  <c r="AI3392" i="1"/>
  <c r="AI3393" i="1"/>
  <c r="AI3394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7" i="1"/>
  <c r="AI3408" i="1"/>
  <c r="AI3409" i="1"/>
  <c r="AI3410" i="1"/>
  <c r="AI3411" i="1"/>
  <c r="AI3412" i="1"/>
  <c r="AI3413" i="1"/>
  <c r="AI3414" i="1"/>
  <c r="AI3415" i="1"/>
  <c r="AI3416" i="1"/>
  <c r="AI3417" i="1"/>
  <c r="AI3418" i="1"/>
  <c r="AI3419" i="1"/>
  <c r="AI3420" i="1"/>
  <c r="AI3421" i="1"/>
  <c r="AI3422" i="1"/>
  <c r="AI3423" i="1"/>
  <c r="AI3424" i="1"/>
  <c r="AI3425" i="1"/>
  <c r="AI3426" i="1"/>
  <c r="AI3427" i="1"/>
  <c r="AI3428" i="1"/>
  <c r="AI3429" i="1"/>
  <c r="AI3430" i="1"/>
  <c r="AI3431" i="1"/>
  <c r="AI3432" i="1"/>
  <c r="AI3433" i="1"/>
  <c r="AI3434" i="1"/>
  <c r="AI3435" i="1"/>
  <c r="AI3436" i="1"/>
  <c r="AI3437" i="1"/>
  <c r="AI3438" i="1"/>
  <c r="AI3439" i="1"/>
  <c r="AI3440" i="1"/>
  <c r="AI3441" i="1"/>
  <c r="AI3442" i="1"/>
  <c r="AI3443" i="1"/>
  <c r="AI3444" i="1"/>
  <c r="AI3445" i="1"/>
  <c r="AI3446" i="1"/>
  <c r="AI3447" i="1"/>
  <c r="AI3448" i="1"/>
  <c r="AI3449" i="1"/>
  <c r="AI3450" i="1"/>
  <c r="AI3451" i="1"/>
  <c r="AI3452" i="1"/>
  <c r="AI3453" i="1"/>
  <c r="AI3454" i="1"/>
  <c r="AI3455" i="1"/>
  <c r="AI3456" i="1"/>
  <c r="AI3457" i="1"/>
  <c r="AI3458" i="1"/>
  <c r="AI3459" i="1"/>
  <c r="AI3460" i="1"/>
  <c r="AI3461" i="1"/>
  <c r="AI3462" i="1"/>
  <c r="AI3463" i="1"/>
  <c r="AI3464" i="1"/>
  <c r="AI3465" i="1"/>
  <c r="AI3466" i="1"/>
  <c r="AI3467" i="1"/>
  <c r="AI3468" i="1"/>
  <c r="AI3469" i="1"/>
  <c r="AI3470" i="1"/>
  <c r="AI3471" i="1"/>
  <c r="AI3472" i="1"/>
  <c r="AI3473" i="1"/>
  <c r="AI3474" i="1"/>
  <c r="AI3475" i="1"/>
  <c r="AI3476" i="1"/>
  <c r="AI3477" i="1"/>
  <c r="AI3478" i="1"/>
  <c r="AI3479" i="1"/>
  <c r="AI3480" i="1"/>
  <c r="AI3481" i="1"/>
  <c r="AI3482" i="1"/>
  <c r="AI3483" i="1"/>
  <c r="AI3484" i="1"/>
  <c r="AI3485" i="1"/>
  <c r="AI3486" i="1"/>
  <c r="AI3487" i="1"/>
  <c r="AI3488" i="1"/>
  <c r="AI3489" i="1"/>
  <c r="AI3490" i="1"/>
  <c r="AI3491" i="1"/>
  <c r="AI3492" i="1"/>
  <c r="AI3493" i="1"/>
  <c r="AI3494" i="1"/>
  <c r="AI3495" i="1"/>
  <c r="AI3496" i="1"/>
  <c r="AI3497" i="1"/>
  <c r="AI3498" i="1"/>
  <c r="AI3499" i="1"/>
  <c r="AI3500" i="1"/>
  <c r="AI3501" i="1"/>
  <c r="AI3502" i="1"/>
  <c r="AI3503" i="1"/>
  <c r="AI3504" i="1"/>
  <c r="AI3505" i="1"/>
  <c r="AI3506" i="1"/>
  <c r="AI3507" i="1"/>
  <c r="AI3508" i="1"/>
  <c r="AI3509" i="1"/>
  <c r="AI3510" i="1"/>
  <c r="AI3511" i="1"/>
  <c r="AI3512" i="1"/>
  <c r="AI3513" i="1"/>
  <c r="AI3514" i="1"/>
  <c r="AI3515" i="1"/>
  <c r="AI3516" i="1"/>
  <c r="AI3517" i="1"/>
  <c r="AI3518" i="1"/>
  <c r="AI3519" i="1"/>
  <c r="AI3520" i="1"/>
  <c r="AI3521" i="1"/>
  <c r="AI3522" i="1"/>
  <c r="AI3523" i="1"/>
  <c r="AI3524" i="1"/>
  <c r="AI3525" i="1"/>
  <c r="AI3526" i="1"/>
  <c r="AI3527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39" i="1"/>
  <c r="AI3540" i="1"/>
  <c r="AI3541" i="1"/>
  <c r="AI3542" i="1"/>
  <c r="AI3543" i="1"/>
  <c r="AI3544" i="1"/>
  <c r="AI3545" i="1"/>
  <c r="AI3546" i="1"/>
  <c r="AI3547" i="1"/>
  <c r="AI3548" i="1"/>
  <c r="AI3549" i="1"/>
  <c r="AI3550" i="1"/>
  <c r="AI3551" i="1"/>
  <c r="AI3552" i="1"/>
  <c r="AI3553" i="1"/>
  <c r="AI3554" i="1"/>
  <c r="AI3555" i="1"/>
  <c r="AI3556" i="1"/>
  <c r="AI3557" i="1"/>
  <c r="AI3558" i="1"/>
  <c r="AI3559" i="1"/>
  <c r="AI3560" i="1"/>
  <c r="AI3561" i="1"/>
  <c r="AI3562" i="1"/>
  <c r="AI3563" i="1"/>
  <c r="AI3564" i="1"/>
  <c r="AI3565" i="1"/>
  <c r="AI3566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3587" i="1"/>
  <c r="AI3588" i="1"/>
  <c r="AI3589" i="1"/>
  <c r="AI3590" i="1"/>
  <c r="AI3591" i="1"/>
  <c r="AI3592" i="1"/>
  <c r="AI3593" i="1"/>
  <c r="AI3594" i="1"/>
  <c r="AI3595" i="1"/>
  <c r="AI3596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I3609" i="1"/>
  <c r="AI3610" i="1"/>
  <c r="AI3611" i="1"/>
  <c r="AI3612" i="1"/>
  <c r="AI3613" i="1"/>
  <c r="AI3614" i="1"/>
  <c r="AI3615" i="1"/>
  <c r="AI3616" i="1"/>
  <c r="AI3617" i="1"/>
  <c r="AI3618" i="1"/>
  <c r="AI3619" i="1"/>
  <c r="AI3620" i="1"/>
  <c r="AI3621" i="1"/>
  <c r="AI3622" i="1"/>
  <c r="AI3623" i="1"/>
  <c r="AI3624" i="1"/>
  <c r="AI3625" i="1"/>
  <c r="AI3626" i="1"/>
  <c r="AI3627" i="1"/>
  <c r="AI3628" i="1"/>
  <c r="AI3629" i="1"/>
  <c r="AI3630" i="1"/>
  <c r="AI3631" i="1"/>
  <c r="AI3632" i="1"/>
  <c r="AI3633" i="1"/>
  <c r="AI3634" i="1"/>
  <c r="AI3635" i="1"/>
  <c r="AI3636" i="1"/>
  <c r="AI3637" i="1"/>
  <c r="AI3638" i="1"/>
  <c r="AI3639" i="1"/>
  <c r="AI3640" i="1"/>
  <c r="AI3641" i="1"/>
  <c r="AI3642" i="1"/>
  <c r="AI3643" i="1"/>
  <c r="AI3644" i="1"/>
  <c r="AI3645" i="1"/>
  <c r="AI3646" i="1"/>
  <c r="AI3647" i="1"/>
  <c r="AI3648" i="1"/>
  <c r="AI3649" i="1"/>
  <c r="AI3650" i="1"/>
  <c r="AI3651" i="1"/>
  <c r="AI3652" i="1"/>
  <c r="AI3653" i="1"/>
  <c r="AI3654" i="1"/>
  <c r="AI3655" i="1"/>
  <c r="AI3656" i="1"/>
  <c r="AI3657" i="1"/>
  <c r="AI3658" i="1"/>
  <c r="AI3659" i="1"/>
  <c r="AI3660" i="1"/>
  <c r="AI3661" i="1"/>
  <c r="AI3662" i="1"/>
  <c r="AI3663" i="1"/>
  <c r="AI3664" i="1"/>
  <c r="AI3665" i="1"/>
  <c r="AI3666" i="1"/>
  <c r="AI3667" i="1"/>
  <c r="AI3668" i="1"/>
  <c r="AI3669" i="1"/>
  <c r="AI3670" i="1"/>
  <c r="AI3671" i="1"/>
  <c r="AI3672" i="1"/>
  <c r="AI3673" i="1"/>
  <c r="AI3674" i="1"/>
  <c r="AI3675" i="1"/>
  <c r="AI3676" i="1"/>
  <c r="AI3677" i="1"/>
  <c r="AI3678" i="1"/>
  <c r="AI3679" i="1"/>
  <c r="AI3680" i="1"/>
  <c r="AI3681" i="1"/>
  <c r="AI3682" i="1"/>
  <c r="AI3683" i="1"/>
  <c r="AI3684" i="1"/>
  <c r="AI3685" i="1"/>
  <c r="AI3686" i="1"/>
  <c r="AI3687" i="1"/>
  <c r="AI3688" i="1"/>
  <c r="AI3689" i="1"/>
  <c r="AI3690" i="1"/>
  <c r="AI3691" i="1"/>
  <c r="AI3692" i="1"/>
  <c r="AI3693" i="1"/>
  <c r="AI3694" i="1"/>
  <c r="AI3695" i="1"/>
  <c r="AI3696" i="1"/>
  <c r="AI3697" i="1"/>
  <c r="AI3698" i="1"/>
  <c r="AI3699" i="1"/>
  <c r="AI3700" i="1"/>
  <c r="AI3701" i="1"/>
  <c r="AI3702" i="1"/>
  <c r="AI3703" i="1"/>
  <c r="AI3704" i="1"/>
  <c r="AI3705" i="1"/>
  <c r="AI3706" i="1"/>
  <c r="AI3707" i="1"/>
  <c r="AI3708" i="1"/>
  <c r="AI3709" i="1"/>
  <c r="AI3710" i="1"/>
  <c r="AI3711" i="1"/>
  <c r="AI3712" i="1"/>
  <c r="AI3713" i="1"/>
  <c r="AI3714" i="1"/>
  <c r="AI3715" i="1"/>
  <c r="AI3716" i="1"/>
  <c r="AI3717" i="1"/>
  <c r="AI3718" i="1"/>
  <c r="AI3719" i="1"/>
  <c r="AI3720" i="1"/>
  <c r="AI3721" i="1"/>
  <c r="AI3722" i="1"/>
  <c r="AI3723" i="1"/>
  <c r="AI3724" i="1"/>
  <c r="AI3725" i="1"/>
  <c r="AI3726" i="1"/>
  <c r="AI3727" i="1"/>
  <c r="AI3728" i="1"/>
  <c r="AI3729" i="1"/>
  <c r="AI3730" i="1"/>
  <c r="AI3731" i="1"/>
  <c r="AI3732" i="1"/>
  <c r="AI3733" i="1"/>
  <c r="AI3734" i="1"/>
  <c r="AI3735" i="1"/>
  <c r="AI3736" i="1"/>
  <c r="AI3737" i="1"/>
  <c r="AI3738" i="1"/>
  <c r="AI3739" i="1"/>
  <c r="AI3740" i="1"/>
  <c r="AI3741" i="1"/>
  <c r="AI3742" i="1"/>
  <c r="AI3743" i="1"/>
  <c r="AI3744" i="1"/>
  <c r="AI3745" i="1"/>
  <c r="AI3746" i="1"/>
  <c r="AI3747" i="1"/>
  <c r="AI3748" i="1"/>
  <c r="AI3749" i="1"/>
  <c r="AI3750" i="1"/>
  <c r="AI3751" i="1"/>
  <c r="AI3752" i="1"/>
  <c r="AI3753" i="1"/>
  <c r="AI3754" i="1"/>
  <c r="AI3755" i="1"/>
  <c r="AI3756" i="1"/>
  <c r="AI3757" i="1"/>
  <c r="AI3758" i="1"/>
  <c r="AI3759" i="1"/>
  <c r="AI3760" i="1"/>
  <c r="AI3761" i="1"/>
  <c r="AI3762" i="1"/>
  <c r="AI3763" i="1"/>
  <c r="AI3764" i="1"/>
  <c r="AI3765" i="1"/>
  <c r="AI3766" i="1"/>
  <c r="AI3767" i="1"/>
  <c r="AI3768" i="1"/>
  <c r="AI3769" i="1"/>
  <c r="AI3770" i="1"/>
  <c r="AI3771" i="1"/>
  <c r="AI3772" i="1"/>
  <c r="AI3773" i="1"/>
  <c r="AI3774" i="1"/>
  <c r="AI3775" i="1"/>
  <c r="AI3776" i="1"/>
  <c r="AI3777" i="1"/>
  <c r="AI3778" i="1"/>
  <c r="AI3779" i="1"/>
  <c r="AI3780" i="1"/>
  <c r="AI3781" i="1"/>
  <c r="AI3782" i="1"/>
  <c r="AI3783" i="1"/>
  <c r="AI3784" i="1"/>
  <c r="AI3785" i="1"/>
  <c r="AI3786" i="1"/>
  <c r="AI3787" i="1"/>
  <c r="AI3788" i="1"/>
  <c r="AI3789" i="1"/>
  <c r="AI3790" i="1"/>
  <c r="AI3791" i="1"/>
  <c r="AI3792" i="1"/>
  <c r="AI3793" i="1"/>
  <c r="AI3794" i="1"/>
  <c r="AI3795" i="1"/>
  <c r="AI3796" i="1"/>
  <c r="AI3797" i="1"/>
  <c r="AI3798" i="1"/>
  <c r="AI3799" i="1"/>
  <c r="AI3800" i="1"/>
  <c r="AI3801" i="1"/>
  <c r="AI3802" i="1"/>
  <c r="AI3803" i="1"/>
  <c r="AI3804" i="1"/>
  <c r="AI3805" i="1"/>
  <c r="AI3806" i="1"/>
  <c r="AI3807" i="1"/>
  <c r="AI3808" i="1"/>
  <c r="AI3809" i="1"/>
  <c r="AI3810" i="1"/>
  <c r="AI3811" i="1"/>
  <c r="AI3812" i="1"/>
  <c r="AI3813" i="1"/>
  <c r="AI3814" i="1"/>
  <c r="AI3815" i="1"/>
  <c r="AI3816" i="1"/>
  <c r="AI3817" i="1"/>
  <c r="AI3818" i="1"/>
  <c r="AI3819" i="1"/>
  <c r="AI3820" i="1"/>
  <c r="AI3821" i="1"/>
  <c r="AI3822" i="1"/>
  <c r="AI3823" i="1"/>
  <c r="AI3824" i="1"/>
  <c r="AI3825" i="1"/>
  <c r="AI3826" i="1"/>
  <c r="AI3827" i="1"/>
  <c r="AI3828" i="1"/>
  <c r="AI3829" i="1"/>
  <c r="AI3830" i="1"/>
  <c r="AI3831" i="1"/>
  <c r="AI3832" i="1"/>
  <c r="AI3833" i="1"/>
  <c r="AI3834" i="1"/>
  <c r="AI3835" i="1"/>
  <c r="AI3836" i="1"/>
  <c r="AI3837" i="1"/>
  <c r="AI3838" i="1"/>
  <c r="AI3839" i="1"/>
  <c r="AI3840" i="1"/>
  <c r="AI3841" i="1"/>
  <c r="AI3842" i="1"/>
  <c r="AI3843" i="1"/>
  <c r="AI3844" i="1"/>
  <c r="AI3845" i="1"/>
  <c r="AI3846" i="1"/>
  <c r="AI3847" i="1"/>
  <c r="AI3848" i="1"/>
  <c r="AI3849" i="1"/>
  <c r="AI3850" i="1"/>
  <c r="AI3851" i="1"/>
  <c r="AI3852" i="1"/>
  <c r="AI3853" i="1"/>
  <c r="AI3854" i="1"/>
  <c r="AI3855" i="1"/>
  <c r="AI3856" i="1"/>
  <c r="AI3857" i="1"/>
  <c r="AI3858" i="1"/>
  <c r="AI3859" i="1"/>
  <c r="AI3860" i="1"/>
  <c r="AI3861" i="1"/>
  <c r="AI3862" i="1"/>
  <c r="AI3863" i="1"/>
  <c r="AI3864" i="1"/>
  <c r="AI3865" i="1"/>
  <c r="AI3866" i="1"/>
  <c r="AI3867" i="1"/>
  <c r="AI3868" i="1"/>
  <c r="AI3869" i="1"/>
  <c r="AI3870" i="1"/>
  <c r="AI3871" i="1"/>
  <c r="AI3872" i="1"/>
  <c r="AI3873" i="1"/>
  <c r="AI3874" i="1"/>
  <c r="AI3875" i="1"/>
  <c r="AI3876" i="1"/>
  <c r="AI3877" i="1"/>
  <c r="AI3878" i="1"/>
  <c r="AI3879" i="1"/>
  <c r="AI3880" i="1"/>
  <c r="AI3881" i="1"/>
  <c r="AI3882" i="1"/>
  <c r="AI3883" i="1"/>
  <c r="AI3884" i="1"/>
  <c r="AI3885" i="1"/>
  <c r="AI3886" i="1"/>
  <c r="AI3887" i="1"/>
  <c r="AI3888" i="1"/>
  <c r="AI3889" i="1"/>
  <c r="AI3890" i="1"/>
  <c r="AI3891" i="1"/>
  <c r="AI3892" i="1"/>
  <c r="AI3893" i="1"/>
  <c r="AI3894" i="1"/>
  <c r="AI3895" i="1"/>
  <c r="AI3896" i="1"/>
  <c r="AI3897" i="1"/>
  <c r="AI3898" i="1"/>
  <c r="AI3899" i="1"/>
  <c r="AI3900" i="1"/>
  <c r="AI3901" i="1"/>
  <c r="AI3902" i="1"/>
  <c r="AI3903" i="1"/>
  <c r="AI3904" i="1"/>
  <c r="AI3905" i="1"/>
  <c r="AI3906" i="1"/>
  <c r="AI3907" i="1"/>
  <c r="AI3908" i="1"/>
  <c r="AI3909" i="1"/>
  <c r="AI3910" i="1"/>
  <c r="AI3911" i="1"/>
  <c r="AI3912" i="1"/>
  <c r="AI3913" i="1"/>
  <c r="AI3914" i="1"/>
  <c r="AI3915" i="1"/>
  <c r="AI3916" i="1"/>
  <c r="AI3917" i="1"/>
  <c r="AI3918" i="1"/>
  <c r="AI3919" i="1"/>
  <c r="AI3920" i="1"/>
  <c r="AI3921" i="1"/>
  <c r="AI3922" i="1"/>
  <c r="AI3923" i="1"/>
  <c r="AI3924" i="1"/>
  <c r="AI3925" i="1"/>
  <c r="AI3926" i="1"/>
  <c r="AI3927" i="1"/>
  <c r="AI3928" i="1"/>
  <c r="AI3929" i="1"/>
  <c r="AI3930" i="1"/>
  <c r="AI3931" i="1"/>
  <c r="AI3932" i="1"/>
  <c r="AI3933" i="1"/>
  <c r="AI3934" i="1"/>
  <c r="AI3935" i="1"/>
  <c r="AI3936" i="1"/>
  <c r="AI3937" i="1"/>
  <c r="AI3938" i="1"/>
  <c r="AI3939" i="1"/>
  <c r="AI3940" i="1"/>
  <c r="AI3941" i="1"/>
  <c r="AI3942" i="1"/>
  <c r="AI3943" i="1"/>
  <c r="AI3944" i="1"/>
  <c r="AI3945" i="1"/>
  <c r="AI3946" i="1"/>
  <c r="AI3947" i="1"/>
  <c r="AI3948" i="1"/>
  <c r="AI3949" i="1"/>
  <c r="AI3950" i="1"/>
  <c r="AI3951" i="1"/>
  <c r="AI3952" i="1"/>
  <c r="AI3953" i="1"/>
  <c r="AI3954" i="1"/>
  <c r="AI3955" i="1"/>
  <c r="AI3956" i="1"/>
  <c r="AI3957" i="1"/>
  <c r="AI3958" i="1"/>
  <c r="AI3959" i="1"/>
  <c r="AI3960" i="1"/>
  <c r="AI3961" i="1"/>
  <c r="AI3962" i="1"/>
  <c r="AI3963" i="1"/>
  <c r="AI3964" i="1"/>
  <c r="AI3965" i="1"/>
  <c r="AI3966" i="1"/>
  <c r="AI3967" i="1"/>
  <c r="AI3968" i="1"/>
  <c r="AI3969" i="1"/>
  <c r="AI3970" i="1"/>
  <c r="AI3971" i="1"/>
  <c r="AI3972" i="1"/>
  <c r="AI3973" i="1"/>
  <c r="AI3974" i="1"/>
  <c r="AI3975" i="1"/>
  <c r="AI3976" i="1"/>
  <c r="AI3977" i="1"/>
  <c r="AI3978" i="1"/>
  <c r="AI3979" i="1"/>
  <c r="AI3980" i="1"/>
  <c r="AI3981" i="1"/>
  <c r="AI3982" i="1"/>
  <c r="AI3983" i="1"/>
  <c r="AI3984" i="1"/>
  <c r="AI3985" i="1"/>
  <c r="AI3986" i="1"/>
  <c r="AI3987" i="1"/>
  <c r="AI3988" i="1"/>
  <c r="AI3989" i="1"/>
  <c r="AI3990" i="1"/>
  <c r="AI3991" i="1"/>
  <c r="AI3992" i="1"/>
  <c r="AI3993" i="1"/>
  <c r="AI3994" i="1"/>
  <c r="AI3995" i="1"/>
  <c r="AI3996" i="1"/>
  <c r="AI3997" i="1"/>
  <c r="AI3998" i="1"/>
  <c r="AI3999" i="1"/>
  <c r="AI4000" i="1"/>
  <c r="AI4001" i="1"/>
  <c r="AI4002" i="1"/>
  <c r="AI4003" i="1"/>
  <c r="AI4004" i="1"/>
  <c r="AI4005" i="1"/>
  <c r="AI4006" i="1"/>
  <c r="AI4007" i="1"/>
  <c r="AI4008" i="1"/>
  <c r="AI4009" i="1"/>
  <c r="AI4010" i="1"/>
  <c r="AI4011" i="1"/>
  <c r="AI4012" i="1"/>
  <c r="AI4013" i="1"/>
  <c r="AI4014" i="1"/>
  <c r="AI4015" i="1"/>
  <c r="AI4016" i="1"/>
  <c r="AI4017" i="1"/>
  <c r="AI4018" i="1"/>
  <c r="AI4019" i="1"/>
  <c r="AI4020" i="1"/>
  <c r="AI4021" i="1"/>
  <c r="AI4022" i="1"/>
  <c r="AI4023" i="1"/>
  <c r="AI4024" i="1"/>
  <c r="AI4025" i="1"/>
  <c r="AI4026" i="1"/>
  <c r="AI4027" i="1"/>
  <c r="AI4028" i="1"/>
  <c r="AI4029" i="1"/>
  <c r="AI4030" i="1"/>
  <c r="AI4031" i="1"/>
  <c r="AI4032" i="1"/>
  <c r="AI4033" i="1"/>
  <c r="AI4034" i="1"/>
  <c r="AI4035" i="1"/>
  <c r="AI4036" i="1"/>
  <c r="AI4037" i="1"/>
  <c r="AI4038" i="1"/>
  <c r="AI4039" i="1"/>
  <c r="AI4040" i="1"/>
  <c r="AI4041" i="1"/>
  <c r="AI4042" i="1"/>
  <c r="AI4043" i="1"/>
  <c r="AI4044" i="1"/>
  <c r="AI4045" i="1"/>
  <c r="AI4046" i="1"/>
  <c r="AI4047" i="1"/>
  <c r="AI4048" i="1"/>
  <c r="AI4049" i="1"/>
  <c r="AI4050" i="1"/>
  <c r="AI4051" i="1"/>
  <c r="AI4052" i="1"/>
  <c r="AI4053" i="1"/>
  <c r="AI4054" i="1"/>
  <c r="AI4055" i="1"/>
  <c r="AI4056" i="1"/>
  <c r="AI4057" i="1"/>
  <c r="AI4058" i="1"/>
  <c r="AI4059" i="1"/>
  <c r="AI4060" i="1"/>
  <c r="AI4061" i="1"/>
  <c r="AI4062" i="1"/>
  <c r="AI4063" i="1"/>
  <c r="AI4064" i="1"/>
  <c r="AI4065" i="1"/>
  <c r="AI4066" i="1"/>
  <c r="AI4067" i="1"/>
  <c r="AI4068" i="1"/>
  <c r="AI4069" i="1"/>
  <c r="AI4070" i="1"/>
  <c r="AI4071" i="1"/>
  <c r="AI4072" i="1"/>
  <c r="AI4073" i="1"/>
  <c r="AI4074" i="1"/>
  <c r="AI4075" i="1"/>
  <c r="AI4076" i="1"/>
  <c r="AI4077" i="1"/>
  <c r="AI4078" i="1"/>
  <c r="AI4079" i="1"/>
  <c r="AI4080" i="1"/>
  <c r="AI4081" i="1"/>
  <c r="AI4082" i="1"/>
  <c r="AI4083" i="1"/>
  <c r="AI4084" i="1"/>
  <c r="AI4085" i="1"/>
  <c r="AI4086" i="1"/>
  <c r="AI4087" i="1"/>
  <c r="AI4088" i="1"/>
  <c r="AI4089" i="1"/>
  <c r="AI4090" i="1"/>
  <c r="AI4091" i="1"/>
  <c r="AI4092" i="1"/>
  <c r="AI4093" i="1"/>
  <c r="AI4094" i="1"/>
  <c r="AI4095" i="1"/>
  <c r="AI4096" i="1"/>
  <c r="AI4097" i="1"/>
  <c r="AI4098" i="1"/>
  <c r="AI4099" i="1"/>
  <c r="AI4100" i="1"/>
  <c r="AI4101" i="1"/>
  <c r="AI4102" i="1"/>
  <c r="AI4103" i="1"/>
  <c r="AI4104" i="1"/>
  <c r="AI4105" i="1"/>
  <c r="AI4106" i="1"/>
  <c r="AI4107" i="1"/>
  <c r="AI4108" i="1"/>
  <c r="AI4109" i="1"/>
  <c r="AI4110" i="1"/>
  <c r="AI4111" i="1"/>
  <c r="AI4112" i="1"/>
  <c r="AI4113" i="1"/>
  <c r="AI4114" i="1"/>
  <c r="AI4115" i="1"/>
  <c r="AI4116" i="1"/>
  <c r="AI4117" i="1"/>
  <c r="AI4118" i="1"/>
  <c r="AI4119" i="1"/>
  <c r="AI4120" i="1"/>
  <c r="AI4121" i="1"/>
  <c r="AI4122" i="1"/>
  <c r="AI4123" i="1"/>
  <c r="AI4124" i="1"/>
  <c r="AI4125" i="1"/>
  <c r="AI4126" i="1"/>
  <c r="AI4127" i="1"/>
  <c r="AI4128" i="1"/>
  <c r="AI4129" i="1"/>
  <c r="AI4130" i="1"/>
  <c r="AI4131" i="1"/>
  <c r="AI4132" i="1"/>
  <c r="AI4133" i="1"/>
  <c r="AI4134" i="1"/>
  <c r="AI4135" i="1"/>
  <c r="AI4136" i="1"/>
  <c r="AI4137" i="1"/>
  <c r="AI4138" i="1"/>
  <c r="AI4139" i="1"/>
  <c r="AI4140" i="1"/>
  <c r="AI4141" i="1"/>
  <c r="AI4142" i="1"/>
  <c r="AI4143" i="1"/>
  <c r="AI4144" i="1"/>
  <c r="AI4145" i="1"/>
  <c r="AI4146" i="1"/>
  <c r="AI4147" i="1"/>
  <c r="AI4148" i="1"/>
  <c r="AI4149" i="1"/>
  <c r="AI4150" i="1"/>
  <c r="AI4151" i="1"/>
  <c r="AI4152" i="1"/>
  <c r="AI4153" i="1"/>
  <c r="AI4154" i="1"/>
  <c r="AI4155" i="1"/>
  <c r="AI4156" i="1"/>
  <c r="AI4157" i="1"/>
  <c r="AI4158" i="1"/>
  <c r="AI4159" i="1"/>
  <c r="AI4160" i="1"/>
  <c r="AI4161" i="1"/>
  <c r="AI4162" i="1"/>
  <c r="AI4163" i="1"/>
  <c r="AI4164" i="1"/>
  <c r="AI4165" i="1"/>
  <c r="AI4166" i="1"/>
  <c r="AI4167" i="1"/>
  <c r="AI4168" i="1"/>
  <c r="AI4169" i="1"/>
  <c r="AI4170" i="1"/>
  <c r="AI4171" i="1"/>
  <c r="AI4172" i="1"/>
  <c r="AI4173" i="1"/>
  <c r="AI4174" i="1"/>
  <c r="AI4175" i="1"/>
  <c r="AI4176" i="1"/>
  <c r="AI4177" i="1"/>
  <c r="AI4178" i="1"/>
  <c r="AI4179" i="1"/>
  <c r="AI4180" i="1"/>
  <c r="AI4181" i="1"/>
  <c r="AI4182" i="1"/>
  <c r="AI4183" i="1"/>
  <c r="AI4184" i="1"/>
  <c r="AI4185" i="1"/>
  <c r="AI4186" i="1"/>
  <c r="AI4187" i="1"/>
  <c r="AI4188" i="1"/>
  <c r="AI4189" i="1"/>
  <c r="AI4190" i="1"/>
  <c r="AI4191" i="1"/>
  <c r="AI4192" i="1"/>
  <c r="AI4193" i="1"/>
  <c r="AI4194" i="1"/>
  <c r="AI4195" i="1"/>
  <c r="AI4196" i="1"/>
  <c r="AI4197" i="1"/>
  <c r="AI4198" i="1"/>
  <c r="AI4199" i="1"/>
  <c r="AI4200" i="1"/>
  <c r="AI4201" i="1"/>
  <c r="AI4202" i="1"/>
  <c r="AI4203" i="1"/>
  <c r="AI4204" i="1"/>
  <c r="AI4205" i="1"/>
  <c r="AI4206" i="1"/>
  <c r="AI4207" i="1"/>
  <c r="AI4208" i="1"/>
  <c r="AI4209" i="1"/>
  <c r="AI4210" i="1"/>
  <c r="AI4211" i="1"/>
  <c r="AI4212" i="1"/>
  <c r="AI4213" i="1"/>
  <c r="AI4214" i="1"/>
  <c r="AI4215" i="1"/>
  <c r="AI4216" i="1"/>
  <c r="AI4217" i="1"/>
  <c r="AI4218" i="1"/>
  <c r="AI4219" i="1"/>
  <c r="AI4220" i="1"/>
  <c r="AI4221" i="1"/>
  <c r="AI4222" i="1"/>
  <c r="AI4223" i="1"/>
  <c r="AI4224" i="1"/>
  <c r="AI4225" i="1"/>
  <c r="AI4226" i="1"/>
  <c r="AI4227" i="1"/>
  <c r="AI4228" i="1"/>
  <c r="AI4229" i="1"/>
  <c r="AI4230" i="1"/>
  <c r="AI4231" i="1"/>
  <c r="AI4232" i="1"/>
  <c r="AI4233" i="1"/>
  <c r="AI4234" i="1"/>
  <c r="AI4235" i="1"/>
  <c r="AI4236" i="1"/>
  <c r="AI4237" i="1"/>
  <c r="AI4238" i="1"/>
  <c r="AI4239" i="1"/>
  <c r="AI4240" i="1"/>
  <c r="AI4241" i="1"/>
  <c r="AI4242" i="1"/>
  <c r="AI4243" i="1"/>
  <c r="AI4244" i="1"/>
  <c r="AI4245" i="1"/>
  <c r="AI4246" i="1"/>
  <c r="AI4247" i="1"/>
  <c r="AI4248" i="1"/>
  <c r="AI4249" i="1"/>
  <c r="AI4250" i="1"/>
  <c r="AI4251" i="1"/>
  <c r="Q4" i="2"/>
  <c r="Q5" i="2"/>
  <c r="Q6" i="2"/>
  <c r="Q7" i="2"/>
  <c r="Q3" i="2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K27" i="2"/>
  <c r="K28" i="2"/>
  <c r="K29" i="2"/>
  <c r="K26" i="2"/>
  <c r="BS5" i="1" a="1"/>
  <c r="BS7" i="1"/>
  <c r="BS8" i="1"/>
  <c r="BS9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E27" i="2"/>
  <c r="E28" i="2"/>
  <c r="E29" i="2"/>
  <c r="E26" i="2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E16" i="2"/>
  <c r="E17" i="2"/>
  <c r="E18" i="2"/>
  <c r="E19" i="2"/>
  <c r="E15" i="2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K6" i="2"/>
  <c r="K8" i="2"/>
  <c r="K7" i="2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E7" i="2"/>
  <c r="E8" i="2"/>
  <c r="E9" i="2"/>
  <c r="E6" i="2"/>
  <c r="U2" i="1"/>
  <c r="AZ2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BM31" i="1"/>
  <c r="BM30" i="1"/>
  <c r="BL31" i="1"/>
  <c r="BL30" i="1"/>
  <c r="BM27" i="1"/>
  <c r="BM26" i="1"/>
  <c r="BL27" i="1"/>
  <c r="BL26" i="1"/>
  <c r="BL23" i="1"/>
  <c r="BL22" i="1"/>
  <c r="BN19" i="1"/>
  <c r="BM19" i="1"/>
  <c r="BL19" i="1"/>
  <c r="BN18" i="1"/>
  <c r="BM18" i="1"/>
  <c r="BL18" i="1"/>
  <c r="BL14" i="1"/>
  <c r="BL13" i="1"/>
  <c r="BM10" i="1"/>
  <c r="BM9" i="1"/>
  <c r="BL10" i="1"/>
  <c r="BL9" i="1"/>
  <c r="BL6" i="1"/>
  <c r="BL5" i="1"/>
  <c r="BL3" i="1"/>
  <c r="BM3" i="1" s="1"/>
  <c r="BL2" i="1"/>
  <c r="BM2" i="1" s="1"/>
  <c r="B4" i="4" l="1"/>
  <c r="C2" i="4" s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1540" i="1"/>
  <c r="AF1538" i="1"/>
  <c r="AF3601" i="1"/>
  <c r="AF3602" i="1"/>
  <c r="AF3603" i="1"/>
  <c r="AF3604" i="1"/>
  <c r="AF3605" i="1"/>
  <c r="AF3606" i="1"/>
  <c r="AF3607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1539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E3201" i="1"/>
  <c r="AE3202" i="1"/>
  <c r="AE3203" i="1"/>
  <c r="AE3204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1250" i="1"/>
  <c r="AE728" i="1"/>
  <c r="AF728" i="1"/>
  <c r="AE1251" i="1"/>
  <c r="AF1251" i="1"/>
  <c r="AE1252" i="1"/>
  <c r="AF1252" i="1"/>
  <c r="AE1253" i="1"/>
  <c r="AF1253" i="1"/>
  <c r="AE1254" i="1"/>
  <c r="AF1254" i="1"/>
  <c r="AE1255" i="1"/>
  <c r="AF1255" i="1"/>
  <c r="AE1256" i="1"/>
  <c r="AF1256" i="1"/>
  <c r="AE1257" i="1"/>
  <c r="AF1257" i="1"/>
  <c r="AE1258" i="1"/>
  <c r="AF1258" i="1"/>
  <c r="AE1259" i="1"/>
  <c r="AF1259" i="1"/>
  <c r="AE1260" i="1"/>
  <c r="AF1260" i="1"/>
  <c r="AE1261" i="1"/>
  <c r="AF1261" i="1"/>
  <c r="AE1262" i="1"/>
  <c r="AF1262" i="1"/>
  <c r="AE1263" i="1"/>
  <c r="AF1263" i="1"/>
  <c r="AE1264" i="1"/>
  <c r="AF1264" i="1"/>
  <c r="AE1265" i="1"/>
  <c r="AF1265" i="1"/>
  <c r="AE1266" i="1"/>
  <c r="AF1266" i="1"/>
  <c r="AE1267" i="1"/>
  <c r="AF1267" i="1"/>
  <c r="AE1268" i="1"/>
  <c r="AF1268" i="1"/>
  <c r="AE1269" i="1"/>
  <c r="AF1269" i="1"/>
  <c r="AE1270" i="1"/>
  <c r="AF1270" i="1"/>
  <c r="AE1271" i="1"/>
  <c r="AF1271" i="1"/>
  <c r="AE1272" i="1"/>
  <c r="AF1272" i="1"/>
  <c r="AE1273" i="1"/>
  <c r="AF1273" i="1"/>
  <c r="AE1274" i="1"/>
  <c r="AF1274" i="1"/>
  <c r="AE1275" i="1"/>
  <c r="AF1275" i="1"/>
  <c r="AE1276" i="1"/>
  <c r="AF1276" i="1"/>
  <c r="AE1277" i="1"/>
  <c r="AF1277" i="1"/>
  <c r="AE1278" i="1"/>
  <c r="AF1278" i="1"/>
  <c r="AE1279" i="1"/>
  <c r="AF1279" i="1"/>
  <c r="AE1280" i="1"/>
  <c r="AF1280" i="1"/>
  <c r="AE1281" i="1"/>
  <c r="AF1281" i="1"/>
  <c r="AE1282" i="1"/>
  <c r="AF1282" i="1"/>
  <c r="AE1283" i="1"/>
  <c r="AF1283" i="1"/>
  <c r="AE1284" i="1"/>
  <c r="AF1284" i="1"/>
  <c r="AE1285" i="1"/>
  <c r="AF1285" i="1"/>
  <c r="AE1286" i="1"/>
  <c r="AF1286" i="1"/>
  <c r="AE1287" i="1"/>
  <c r="AF1287" i="1"/>
  <c r="AE1288" i="1"/>
  <c r="AF1288" i="1"/>
  <c r="AE1289" i="1"/>
  <c r="AF1289" i="1"/>
  <c r="AE1290" i="1"/>
  <c r="AF1290" i="1"/>
  <c r="AE1291" i="1"/>
  <c r="AF1291" i="1"/>
  <c r="AE1292" i="1"/>
  <c r="AF1292" i="1"/>
  <c r="AE1293" i="1"/>
  <c r="AF1293" i="1"/>
  <c r="AE1294" i="1"/>
  <c r="AF1294" i="1"/>
  <c r="AE1295" i="1"/>
  <c r="AF1295" i="1"/>
  <c r="AE1296" i="1"/>
  <c r="AF1296" i="1"/>
  <c r="AE1297" i="1"/>
  <c r="AF1297" i="1"/>
  <c r="AE1298" i="1"/>
  <c r="AF1298" i="1"/>
  <c r="AE1299" i="1"/>
  <c r="AF1299" i="1"/>
  <c r="AE1300" i="1"/>
  <c r="AF1300" i="1"/>
  <c r="AE1301" i="1"/>
  <c r="AF1301" i="1"/>
  <c r="AE1302" i="1"/>
  <c r="AF1302" i="1"/>
  <c r="AE1303" i="1"/>
  <c r="AF1303" i="1"/>
  <c r="AE1304" i="1"/>
  <c r="AF1304" i="1"/>
  <c r="AE1305" i="1"/>
  <c r="AF1305" i="1"/>
  <c r="AE1306" i="1"/>
  <c r="AF1306" i="1"/>
  <c r="AE1307" i="1"/>
  <c r="AF1307" i="1"/>
  <c r="AE1308" i="1"/>
  <c r="AF1308" i="1"/>
  <c r="AE1309" i="1"/>
  <c r="AF1309" i="1"/>
  <c r="AE1310" i="1"/>
  <c r="AF1310" i="1"/>
  <c r="AE1311" i="1"/>
  <c r="AF1311" i="1"/>
  <c r="AE1312" i="1"/>
  <c r="AF1312" i="1"/>
  <c r="AE1313" i="1"/>
  <c r="AF1313" i="1"/>
  <c r="AE1314" i="1"/>
  <c r="AF1314" i="1"/>
  <c r="AE1315" i="1"/>
  <c r="AF1315" i="1"/>
  <c r="AE1316" i="1"/>
  <c r="AF1316" i="1"/>
  <c r="AE1317" i="1"/>
  <c r="AF1317" i="1"/>
  <c r="AE1318" i="1"/>
  <c r="AF1318" i="1"/>
  <c r="AE1319" i="1"/>
  <c r="AF1319" i="1"/>
  <c r="AE1320" i="1"/>
  <c r="AF1320" i="1"/>
  <c r="AE1321" i="1"/>
  <c r="AF1321" i="1"/>
  <c r="AE1322" i="1"/>
  <c r="AF1322" i="1"/>
  <c r="AE1323" i="1"/>
  <c r="AF1323" i="1"/>
  <c r="AE1324" i="1"/>
  <c r="AF1324" i="1"/>
  <c r="AE1325" i="1"/>
  <c r="AF1325" i="1"/>
  <c r="AE1326" i="1"/>
  <c r="AF1326" i="1"/>
  <c r="AE1327" i="1"/>
  <c r="AF1327" i="1"/>
  <c r="AE1328" i="1"/>
  <c r="AF1328" i="1"/>
  <c r="AE1329" i="1"/>
  <c r="AF1329" i="1"/>
  <c r="AE1330" i="1"/>
  <c r="AF1330" i="1"/>
  <c r="AE1331" i="1"/>
  <c r="AF1331" i="1"/>
  <c r="AE1332" i="1"/>
  <c r="AF1332" i="1"/>
  <c r="AE1333" i="1"/>
  <c r="AF1333" i="1"/>
  <c r="AE1334" i="1"/>
  <c r="AF1334" i="1"/>
  <c r="AE1335" i="1"/>
  <c r="AF1335" i="1"/>
  <c r="AE1336" i="1"/>
  <c r="AF1336" i="1"/>
  <c r="AE1337" i="1"/>
  <c r="AF1337" i="1"/>
  <c r="AE1338" i="1"/>
  <c r="AF1338" i="1"/>
  <c r="AE1339" i="1"/>
  <c r="AF1339" i="1"/>
  <c r="AE1340" i="1"/>
  <c r="AF1340" i="1"/>
  <c r="AE1341" i="1"/>
  <c r="AF1341" i="1"/>
  <c r="AE1342" i="1"/>
  <c r="AF1342" i="1"/>
  <c r="AE1343" i="1"/>
  <c r="AF1343" i="1"/>
  <c r="AE1344" i="1"/>
  <c r="AF1344" i="1"/>
  <c r="AE1345" i="1"/>
  <c r="AF1345" i="1"/>
  <c r="AE1346" i="1"/>
  <c r="AF1346" i="1"/>
  <c r="AE1347" i="1"/>
  <c r="AF1347" i="1"/>
  <c r="AE1348" i="1"/>
  <c r="AF1348" i="1"/>
  <c r="AE1349" i="1"/>
  <c r="AF1349" i="1"/>
  <c r="AE1350" i="1"/>
  <c r="AF1350" i="1"/>
  <c r="AE1351" i="1"/>
  <c r="AF1351" i="1"/>
  <c r="AE1352" i="1"/>
  <c r="AF1352" i="1"/>
  <c r="AE1353" i="1"/>
  <c r="AF1353" i="1"/>
  <c r="AE1354" i="1"/>
  <c r="AF1354" i="1"/>
  <c r="AE1355" i="1"/>
  <c r="AF1355" i="1"/>
  <c r="AE1356" i="1"/>
  <c r="AF1356" i="1"/>
  <c r="AE1357" i="1"/>
  <c r="AF1357" i="1"/>
  <c r="AE1358" i="1"/>
  <c r="AF1358" i="1"/>
  <c r="AE1359" i="1"/>
  <c r="AF1359" i="1"/>
  <c r="AE1360" i="1"/>
  <c r="AF1360" i="1"/>
  <c r="AE1361" i="1"/>
  <c r="AF1361" i="1"/>
  <c r="AE1362" i="1"/>
  <c r="AF1362" i="1"/>
  <c r="AE1363" i="1"/>
  <c r="AF1363" i="1"/>
  <c r="AE1364" i="1"/>
  <c r="AF1364" i="1"/>
  <c r="AE1365" i="1"/>
  <c r="AF1365" i="1"/>
  <c r="AE1366" i="1"/>
  <c r="AF1366" i="1"/>
  <c r="AE1367" i="1"/>
  <c r="AF1367" i="1"/>
  <c r="AE1368" i="1"/>
  <c r="AF1368" i="1"/>
  <c r="AE1369" i="1"/>
  <c r="AF1369" i="1"/>
  <c r="AE1370" i="1"/>
  <c r="AF1370" i="1"/>
  <c r="AE1371" i="1"/>
  <c r="AF1371" i="1"/>
  <c r="AE1372" i="1"/>
  <c r="AF1372" i="1"/>
  <c r="AE1373" i="1"/>
  <c r="AF1373" i="1"/>
  <c r="AE1374" i="1"/>
  <c r="AF1374" i="1"/>
  <c r="AE1375" i="1"/>
  <c r="AF1375" i="1"/>
  <c r="AE1376" i="1"/>
  <c r="AF1376" i="1"/>
  <c r="AE1377" i="1"/>
  <c r="AF1377" i="1"/>
  <c r="AE1378" i="1"/>
  <c r="AF1378" i="1"/>
  <c r="AE1379" i="1"/>
  <c r="AF1379" i="1"/>
  <c r="AE1380" i="1"/>
  <c r="AF1380" i="1"/>
  <c r="AE1381" i="1"/>
  <c r="AF1381" i="1"/>
  <c r="AE1382" i="1"/>
  <c r="AF1382" i="1"/>
  <c r="AE1383" i="1"/>
  <c r="AF1383" i="1"/>
  <c r="AE1384" i="1"/>
  <c r="AF1384" i="1"/>
  <c r="AE1385" i="1"/>
  <c r="AF1385" i="1"/>
  <c r="AE1386" i="1"/>
  <c r="AF1386" i="1"/>
  <c r="AE1387" i="1"/>
  <c r="AF1387" i="1"/>
  <c r="AE1388" i="1"/>
  <c r="AF1388" i="1"/>
  <c r="AE1389" i="1"/>
  <c r="AF1389" i="1"/>
  <c r="AE1390" i="1"/>
  <c r="AF1390" i="1"/>
  <c r="AE1391" i="1"/>
  <c r="AF1391" i="1"/>
  <c r="AE1392" i="1"/>
  <c r="AF1392" i="1"/>
  <c r="AE1393" i="1"/>
  <c r="AF1393" i="1"/>
  <c r="AE1394" i="1"/>
  <c r="AF1394" i="1"/>
  <c r="AE1395" i="1"/>
  <c r="AF1395" i="1"/>
  <c r="AE1396" i="1"/>
  <c r="AF1396" i="1"/>
  <c r="AE1397" i="1"/>
  <c r="AF1397" i="1"/>
  <c r="AE1398" i="1"/>
  <c r="AF1398" i="1"/>
  <c r="AE1399" i="1"/>
  <c r="AF1399" i="1"/>
  <c r="AE1400" i="1"/>
  <c r="AF1400" i="1"/>
  <c r="AE1401" i="1"/>
  <c r="AF1401" i="1"/>
  <c r="AE1402" i="1"/>
  <c r="AF1402" i="1"/>
  <c r="AE1403" i="1"/>
  <c r="AF1403" i="1"/>
  <c r="AE1404" i="1"/>
  <c r="AF1404" i="1"/>
  <c r="AE1405" i="1"/>
  <c r="AF1405" i="1"/>
  <c r="AE1406" i="1"/>
  <c r="AF1406" i="1"/>
  <c r="AE1407" i="1"/>
  <c r="AF1407" i="1"/>
  <c r="AE1408" i="1"/>
  <c r="AF1408" i="1"/>
  <c r="AE1409" i="1"/>
  <c r="AF1409" i="1"/>
  <c r="AE1410" i="1"/>
  <c r="AF1410" i="1"/>
  <c r="AE1411" i="1"/>
  <c r="AF1411" i="1"/>
  <c r="AE1412" i="1"/>
  <c r="AF1412" i="1"/>
  <c r="AE1413" i="1"/>
  <c r="AF1413" i="1"/>
  <c r="AE1414" i="1"/>
  <c r="AF1414" i="1"/>
  <c r="AE1415" i="1"/>
  <c r="AF1415" i="1"/>
  <c r="AE1416" i="1"/>
  <c r="AF1416" i="1"/>
  <c r="AE1417" i="1"/>
  <c r="AF1417" i="1"/>
  <c r="AE1418" i="1"/>
  <c r="AF1418" i="1"/>
  <c r="AE1419" i="1"/>
  <c r="AF1419" i="1"/>
  <c r="AE1420" i="1"/>
  <c r="AF1420" i="1"/>
  <c r="AE1421" i="1"/>
  <c r="AF1421" i="1"/>
  <c r="AE1422" i="1"/>
  <c r="AF1422" i="1"/>
  <c r="AE1423" i="1"/>
  <c r="AF1423" i="1"/>
  <c r="AE1424" i="1"/>
  <c r="AF1424" i="1"/>
  <c r="AE1425" i="1"/>
  <c r="AF1425" i="1"/>
  <c r="AE1426" i="1"/>
  <c r="AF1426" i="1"/>
  <c r="AE1427" i="1"/>
  <c r="AF1427" i="1"/>
  <c r="AE1428" i="1"/>
  <c r="AF1428" i="1"/>
  <c r="AE1429" i="1"/>
  <c r="AF1429" i="1"/>
  <c r="AE1430" i="1"/>
  <c r="AF1430" i="1"/>
  <c r="AE1431" i="1"/>
  <c r="AF1431" i="1"/>
  <c r="AE1432" i="1"/>
  <c r="AF1432" i="1"/>
  <c r="AE1433" i="1"/>
  <c r="AF1433" i="1"/>
  <c r="AE1434" i="1"/>
  <c r="AF1434" i="1"/>
  <c r="AE1435" i="1"/>
  <c r="AF1435" i="1"/>
  <c r="AE1436" i="1"/>
  <c r="AF1436" i="1"/>
  <c r="AE1437" i="1"/>
  <c r="AF1437" i="1"/>
  <c r="AE1438" i="1"/>
  <c r="AF1438" i="1"/>
  <c r="AE1439" i="1"/>
  <c r="AF1439" i="1"/>
  <c r="AE1440" i="1"/>
  <c r="AF1440" i="1"/>
  <c r="AE1441" i="1"/>
  <c r="AF1441" i="1"/>
  <c r="AE1442" i="1"/>
  <c r="AF1442" i="1"/>
  <c r="AE1443" i="1"/>
  <c r="AF1443" i="1"/>
  <c r="AE1444" i="1"/>
  <c r="AF1444" i="1"/>
  <c r="AE1445" i="1"/>
  <c r="AF1445" i="1"/>
  <c r="AE1446" i="1"/>
  <c r="AF1446" i="1"/>
  <c r="AE1447" i="1"/>
  <c r="AF1447" i="1"/>
  <c r="AE1448" i="1"/>
  <c r="AF1448" i="1"/>
  <c r="AE1449" i="1"/>
  <c r="AF1449" i="1"/>
  <c r="AE1450" i="1"/>
  <c r="AF1450" i="1"/>
  <c r="AE1451" i="1"/>
  <c r="AF1451" i="1"/>
  <c r="AE1452" i="1"/>
  <c r="AF1452" i="1"/>
  <c r="AE1453" i="1"/>
  <c r="AF1453" i="1"/>
  <c r="AE1454" i="1"/>
  <c r="AF1454" i="1"/>
  <c r="AE1455" i="1"/>
  <c r="AF1455" i="1"/>
  <c r="AE1456" i="1"/>
  <c r="AF1456" i="1"/>
  <c r="AE1457" i="1"/>
  <c r="AF1457" i="1"/>
  <c r="AE1458" i="1"/>
  <c r="AF1458" i="1"/>
  <c r="AE1459" i="1"/>
  <c r="AF1459" i="1"/>
  <c r="AE1460" i="1"/>
  <c r="AF1460" i="1"/>
  <c r="AE1461" i="1"/>
  <c r="AF1461" i="1"/>
  <c r="AE1462" i="1"/>
  <c r="AF1462" i="1"/>
  <c r="AE1463" i="1"/>
  <c r="AF1463" i="1"/>
  <c r="AE1464" i="1"/>
  <c r="AF1464" i="1"/>
  <c r="AE1465" i="1"/>
  <c r="AF1465" i="1"/>
  <c r="AE1466" i="1"/>
  <c r="AF1466" i="1"/>
  <c r="AE1467" i="1"/>
  <c r="AF1467" i="1"/>
  <c r="AE1468" i="1"/>
  <c r="AF1468" i="1"/>
  <c r="AE1469" i="1"/>
  <c r="AF1469" i="1"/>
  <c r="AE1470" i="1"/>
  <c r="AF1470" i="1"/>
  <c r="AE1471" i="1"/>
  <c r="AF1471" i="1"/>
  <c r="AE1472" i="1"/>
  <c r="AF1472" i="1"/>
  <c r="AE1473" i="1"/>
  <c r="AF1473" i="1"/>
  <c r="AE1474" i="1"/>
  <c r="AF1474" i="1"/>
  <c r="AE1475" i="1"/>
  <c r="AF1475" i="1"/>
  <c r="AE1476" i="1"/>
  <c r="AF1476" i="1"/>
  <c r="AE1477" i="1"/>
  <c r="AF1477" i="1"/>
  <c r="AE1478" i="1"/>
  <c r="AF1478" i="1"/>
  <c r="AE1479" i="1"/>
  <c r="AF1479" i="1"/>
  <c r="AE1480" i="1"/>
  <c r="AF1480" i="1"/>
  <c r="AE1481" i="1"/>
  <c r="AF1481" i="1"/>
  <c r="AE1482" i="1"/>
  <c r="AF1482" i="1"/>
  <c r="AE1483" i="1"/>
  <c r="AF1483" i="1"/>
  <c r="AE1484" i="1"/>
  <c r="AF1484" i="1"/>
  <c r="AE1485" i="1"/>
  <c r="AF1485" i="1"/>
  <c r="AE1486" i="1"/>
  <c r="AF1486" i="1"/>
  <c r="AE1487" i="1"/>
  <c r="AF1487" i="1"/>
  <c r="AE1488" i="1"/>
  <c r="AF1488" i="1"/>
  <c r="AE1489" i="1"/>
  <c r="AF1489" i="1"/>
  <c r="AE1490" i="1"/>
  <c r="AF1490" i="1"/>
  <c r="AE1491" i="1"/>
  <c r="AF1491" i="1"/>
  <c r="AE1492" i="1"/>
  <c r="AF1492" i="1"/>
  <c r="AE1493" i="1"/>
  <c r="AF1493" i="1"/>
  <c r="AE1494" i="1"/>
  <c r="AF1494" i="1"/>
  <c r="AE1495" i="1"/>
  <c r="AF1495" i="1"/>
  <c r="AE1496" i="1"/>
  <c r="AF1496" i="1"/>
  <c r="AE1497" i="1"/>
  <c r="AF1497" i="1"/>
  <c r="AE1498" i="1"/>
  <c r="AF1498" i="1"/>
  <c r="AE1499" i="1"/>
  <c r="AF1499" i="1"/>
  <c r="AE1500" i="1"/>
  <c r="AF1500" i="1"/>
  <c r="AE1501" i="1"/>
  <c r="AF1501" i="1"/>
  <c r="AE1502" i="1"/>
  <c r="AF1502" i="1"/>
  <c r="AE1503" i="1"/>
  <c r="AF1503" i="1"/>
  <c r="AE1504" i="1"/>
  <c r="AF1504" i="1"/>
  <c r="AE1505" i="1"/>
  <c r="AF1505" i="1"/>
  <c r="AE1506" i="1"/>
  <c r="AF1506" i="1"/>
  <c r="AE1507" i="1"/>
  <c r="AF1507" i="1"/>
  <c r="AE1508" i="1"/>
  <c r="AF1508" i="1"/>
  <c r="AE1509" i="1"/>
  <c r="AF1509" i="1"/>
  <c r="AE1510" i="1"/>
  <c r="AF1510" i="1"/>
  <c r="AE1511" i="1"/>
  <c r="AF1511" i="1"/>
  <c r="AE1512" i="1"/>
  <c r="AF1512" i="1"/>
  <c r="AE1513" i="1"/>
  <c r="AF1513" i="1"/>
  <c r="AE1514" i="1"/>
  <c r="AF1514" i="1"/>
  <c r="AE1515" i="1"/>
  <c r="AF1515" i="1"/>
  <c r="AE1516" i="1"/>
  <c r="AF1516" i="1"/>
  <c r="AE1517" i="1"/>
  <c r="AF1517" i="1"/>
  <c r="AE1518" i="1"/>
  <c r="AF1518" i="1"/>
  <c r="AE1519" i="1"/>
  <c r="AF1519" i="1"/>
  <c r="AE1520" i="1"/>
  <c r="AF1520" i="1"/>
  <c r="AE1521" i="1"/>
  <c r="AF1521" i="1"/>
  <c r="AE1522" i="1"/>
  <c r="AF1522" i="1"/>
  <c r="AE1523" i="1"/>
  <c r="AF1523" i="1"/>
  <c r="AE1524" i="1"/>
  <c r="AF1524" i="1"/>
  <c r="AE1525" i="1"/>
  <c r="AF1525" i="1"/>
  <c r="AE1526" i="1"/>
  <c r="AF1526" i="1"/>
  <c r="AE1527" i="1"/>
  <c r="AF1527" i="1"/>
  <c r="AE1528" i="1"/>
  <c r="AF1528" i="1"/>
  <c r="AE1529" i="1"/>
  <c r="AF1529" i="1"/>
  <c r="AE1530" i="1"/>
  <c r="AF1530" i="1"/>
  <c r="AE1531" i="1"/>
  <c r="AF1531" i="1"/>
  <c r="AE1532" i="1"/>
  <c r="AF1532" i="1"/>
  <c r="AE1533" i="1"/>
  <c r="AF1533" i="1"/>
  <c r="AE1534" i="1"/>
  <c r="AF1534" i="1"/>
  <c r="AE1535" i="1"/>
  <c r="AF1535" i="1"/>
  <c r="AE1536" i="1"/>
  <c r="AF1536" i="1"/>
  <c r="AE1537" i="1"/>
  <c r="AF1537" i="1"/>
  <c r="AE2798" i="1"/>
  <c r="AF2798" i="1"/>
  <c r="AE2799" i="1"/>
  <c r="AF2799" i="1"/>
  <c r="AE2800" i="1"/>
  <c r="AF2800" i="1"/>
  <c r="AE2801" i="1"/>
  <c r="AF2801" i="1"/>
  <c r="AE2802" i="1"/>
  <c r="AF2802" i="1"/>
  <c r="AE2803" i="1"/>
  <c r="AF2803" i="1"/>
  <c r="AE2804" i="1"/>
  <c r="AF2804" i="1"/>
  <c r="AE2805" i="1"/>
  <c r="AF2805" i="1"/>
  <c r="AE2806" i="1"/>
  <c r="AF2806" i="1"/>
  <c r="AE2807" i="1"/>
  <c r="AF2807" i="1"/>
  <c r="AE2808" i="1"/>
  <c r="AF2808" i="1"/>
  <c r="AE2809" i="1"/>
  <c r="AF2809" i="1"/>
  <c r="AE2810" i="1"/>
  <c r="AF2810" i="1"/>
  <c r="AE2811" i="1"/>
  <c r="AF2811" i="1"/>
  <c r="AE2812" i="1"/>
  <c r="AF2812" i="1"/>
  <c r="AE2813" i="1"/>
  <c r="AF2813" i="1"/>
  <c r="AE2814" i="1"/>
  <c r="AF2814" i="1"/>
  <c r="AE2815" i="1"/>
  <c r="AF2815" i="1"/>
  <c r="AE2816" i="1"/>
  <c r="AF2816" i="1"/>
  <c r="AE2817" i="1"/>
  <c r="AF2817" i="1"/>
  <c r="AE2818" i="1"/>
  <c r="AF2818" i="1"/>
  <c r="AE2819" i="1"/>
  <c r="AF2819" i="1"/>
  <c r="AE2820" i="1"/>
  <c r="AF2820" i="1"/>
  <c r="AE2821" i="1"/>
  <c r="AF2821" i="1"/>
  <c r="AE2822" i="1"/>
  <c r="AF2822" i="1"/>
  <c r="AE2823" i="1"/>
  <c r="AF2823" i="1"/>
  <c r="AE2824" i="1"/>
  <c r="AF2824" i="1"/>
  <c r="AE2825" i="1"/>
  <c r="AF2825" i="1"/>
  <c r="AE2826" i="1"/>
  <c r="AF2826" i="1"/>
  <c r="AE2827" i="1"/>
  <c r="AF2827" i="1"/>
  <c r="AE2828" i="1"/>
  <c r="AF2828" i="1"/>
  <c r="AE2829" i="1"/>
  <c r="AF2829" i="1"/>
  <c r="AE2830" i="1"/>
  <c r="AF2830" i="1"/>
  <c r="AE2831" i="1"/>
  <c r="AF2831" i="1"/>
  <c r="AE2832" i="1"/>
  <c r="AF2832" i="1"/>
  <c r="AE2833" i="1"/>
  <c r="AF2833" i="1"/>
  <c r="AE2834" i="1"/>
  <c r="AF2834" i="1"/>
  <c r="AE2835" i="1"/>
  <c r="AF2835" i="1"/>
  <c r="AE2836" i="1"/>
  <c r="AF2836" i="1"/>
  <c r="AE2837" i="1"/>
  <c r="AF2837" i="1"/>
  <c r="AE2838" i="1"/>
  <c r="AF2838" i="1"/>
  <c r="AE2839" i="1"/>
  <c r="AF2839" i="1"/>
  <c r="AE2840" i="1"/>
  <c r="AF2840" i="1"/>
  <c r="AE2841" i="1"/>
  <c r="AF2841" i="1"/>
  <c r="AE2842" i="1"/>
  <c r="AF2842" i="1"/>
  <c r="AE2843" i="1"/>
  <c r="AF2843" i="1"/>
  <c r="AE2844" i="1"/>
  <c r="AF2844" i="1"/>
  <c r="AE2845" i="1"/>
  <c r="AF2845" i="1"/>
  <c r="AE2846" i="1"/>
  <c r="AF2846" i="1"/>
  <c r="AE3205" i="1"/>
  <c r="AF3205" i="1"/>
  <c r="AE3206" i="1"/>
  <c r="AF3206" i="1"/>
  <c r="AE3207" i="1"/>
  <c r="AF3207" i="1"/>
  <c r="AE3208" i="1"/>
  <c r="AF3208" i="1"/>
  <c r="AE3209" i="1"/>
  <c r="AF3209" i="1"/>
  <c r="AE3210" i="1"/>
  <c r="AF3210" i="1"/>
  <c r="AE3211" i="1"/>
  <c r="AF3211" i="1"/>
  <c r="AE3212" i="1"/>
  <c r="AF3212" i="1"/>
  <c r="AE3213" i="1"/>
  <c r="AF3213" i="1"/>
  <c r="AE3214" i="1"/>
  <c r="AF3214" i="1"/>
  <c r="AE3215" i="1"/>
  <c r="AF3215" i="1"/>
  <c r="AE3216" i="1"/>
  <c r="AF3216" i="1"/>
  <c r="AE3217" i="1"/>
  <c r="AF3217" i="1"/>
  <c r="AE3218" i="1"/>
  <c r="AF3218" i="1"/>
  <c r="AE3219" i="1"/>
  <c r="AF3219" i="1"/>
  <c r="AE3220" i="1"/>
  <c r="AF3220" i="1"/>
  <c r="AE3221" i="1"/>
  <c r="AF3221" i="1"/>
  <c r="AE3222" i="1"/>
  <c r="AF3222" i="1"/>
  <c r="AE3223" i="1"/>
  <c r="AF3223" i="1"/>
  <c r="AE3224" i="1"/>
  <c r="AF3224" i="1"/>
  <c r="AE3225" i="1"/>
  <c r="AF3225" i="1"/>
  <c r="AE3226" i="1"/>
  <c r="AF3226" i="1"/>
  <c r="AE3227" i="1"/>
  <c r="AF3227" i="1"/>
  <c r="AE3228" i="1"/>
  <c r="AF3228" i="1"/>
  <c r="AE3229" i="1"/>
  <c r="AF3229" i="1"/>
  <c r="AE3230" i="1"/>
  <c r="AF3230" i="1"/>
  <c r="AE3231" i="1"/>
  <c r="AF3231" i="1"/>
  <c r="AE3232" i="1"/>
  <c r="AF3232" i="1"/>
  <c r="AE3233" i="1"/>
  <c r="AF3233" i="1"/>
  <c r="AE3234" i="1"/>
  <c r="AF3234" i="1"/>
  <c r="AE3235" i="1"/>
  <c r="AF3235" i="1"/>
  <c r="AE3236" i="1"/>
  <c r="AF3236" i="1"/>
  <c r="AE3237" i="1"/>
  <c r="AF3237" i="1"/>
  <c r="AE3238" i="1"/>
  <c r="AF3238" i="1"/>
  <c r="AE3239" i="1"/>
  <c r="AF3239" i="1"/>
  <c r="AE3240" i="1"/>
  <c r="AF3240" i="1"/>
  <c r="AE3241" i="1"/>
  <c r="AF3241" i="1"/>
  <c r="AE3242" i="1"/>
  <c r="AF3242" i="1"/>
  <c r="AE3243" i="1"/>
  <c r="AF3243" i="1"/>
  <c r="AE3244" i="1"/>
  <c r="AF3244" i="1"/>
  <c r="AE3245" i="1"/>
  <c r="AF3245" i="1"/>
  <c r="AE3246" i="1"/>
  <c r="AF3246" i="1"/>
  <c r="AE3247" i="1"/>
  <c r="AF3247" i="1"/>
  <c r="AE3248" i="1"/>
  <c r="AF3248" i="1"/>
  <c r="AE3249" i="1"/>
  <c r="AF3249" i="1"/>
  <c r="AE3250" i="1"/>
  <c r="AF3250" i="1"/>
  <c r="AE3251" i="1"/>
  <c r="AF3251" i="1"/>
  <c r="AE3252" i="1"/>
  <c r="AF3252" i="1"/>
  <c r="AE3253" i="1"/>
  <c r="AF3253" i="1"/>
  <c r="AE3254" i="1"/>
  <c r="AF3254" i="1"/>
  <c r="AE3255" i="1"/>
  <c r="AF3255" i="1"/>
  <c r="AE3256" i="1"/>
  <c r="AF3256" i="1"/>
  <c r="AE3257" i="1"/>
  <c r="AF3257" i="1"/>
  <c r="AE3258" i="1"/>
  <c r="AF3258" i="1"/>
  <c r="AE3259" i="1"/>
  <c r="AF3259" i="1"/>
  <c r="AE3260" i="1"/>
  <c r="AF3260" i="1"/>
  <c r="AE3261" i="1"/>
  <c r="AF3261" i="1"/>
  <c r="AE3262" i="1"/>
  <c r="AF3262" i="1"/>
  <c r="AE3263" i="1"/>
  <c r="AF3263" i="1"/>
  <c r="AE3264" i="1"/>
  <c r="AF3264" i="1"/>
  <c r="AE3265" i="1"/>
  <c r="AF3265" i="1"/>
  <c r="AE3266" i="1"/>
  <c r="AF3266" i="1"/>
  <c r="AE3267" i="1"/>
  <c r="AF3267" i="1"/>
  <c r="AE3268" i="1"/>
  <c r="AF3268" i="1"/>
  <c r="AE3269" i="1"/>
  <c r="AF3269" i="1"/>
  <c r="AE3270" i="1"/>
  <c r="AF3270" i="1"/>
  <c r="AE3271" i="1"/>
  <c r="AF3271" i="1"/>
  <c r="AE3272" i="1"/>
  <c r="AF3272" i="1"/>
  <c r="AE3273" i="1"/>
  <c r="AF3273" i="1"/>
  <c r="AE3274" i="1"/>
  <c r="AF3274" i="1"/>
  <c r="AE3275" i="1"/>
  <c r="AF3275" i="1"/>
  <c r="AE3276" i="1"/>
  <c r="AF3276" i="1"/>
  <c r="AE3277" i="1"/>
  <c r="AF3277" i="1"/>
  <c r="AE3278" i="1"/>
  <c r="AF3278" i="1"/>
  <c r="AE3279" i="1"/>
  <c r="AF3279" i="1"/>
  <c r="AE3280" i="1"/>
  <c r="AF3280" i="1"/>
  <c r="AE3281" i="1"/>
  <c r="AF3281" i="1"/>
  <c r="AE3282" i="1"/>
  <c r="AF3282" i="1"/>
  <c r="AE3283" i="1"/>
  <c r="AF3283" i="1"/>
  <c r="AE3284" i="1"/>
  <c r="AF3284" i="1"/>
  <c r="AE3285" i="1"/>
  <c r="AF3285" i="1"/>
  <c r="AE3286" i="1"/>
  <c r="AF3286" i="1"/>
  <c r="AE3287" i="1"/>
  <c r="AF3287" i="1"/>
  <c r="AE3288" i="1"/>
  <c r="AF3288" i="1"/>
  <c r="AE3289" i="1"/>
  <c r="AF3289" i="1"/>
  <c r="AE3290" i="1"/>
  <c r="AF3290" i="1"/>
  <c r="AE3291" i="1"/>
  <c r="AF3291" i="1"/>
  <c r="AE3292" i="1"/>
  <c r="AF3292" i="1"/>
  <c r="AE3293" i="1"/>
  <c r="AF3293" i="1"/>
  <c r="AE3294" i="1"/>
  <c r="AF3294" i="1"/>
  <c r="AE3295" i="1"/>
  <c r="AF3295" i="1"/>
  <c r="AE3296" i="1"/>
  <c r="AF3296" i="1"/>
  <c r="AE3297" i="1"/>
  <c r="AF3297" i="1"/>
  <c r="AE3298" i="1"/>
  <c r="AF3298" i="1"/>
  <c r="AE3299" i="1"/>
  <c r="AF3299" i="1"/>
  <c r="AE3300" i="1"/>
  <c r="AF3300" i="1"/>
  <c r="AE3301" i="1"/>
  <c r="AF3301" i="1"/>
  <c r="AE3302" i="1"/>
  <c r="AF3302" i="1"/>
  <c r="AE3303" i="1"/>
  <c r="AF3303" i="1"/>
  <c r="AE3304" i="1"/>
  <c r="AF3304" i="1"/>
  <c r="AE3305" i="1"/>
  <c r="AF3305" i="1"/>
  <c r="AE3306" i="1"/>
  <c r="AF3306" i="1"/>
  <c r="AE3307" i="1"/>
  <c r="AF3307" i="1"/>
  <c r="AE3308" i="1"/>
  <c r="AF3308" i="1"/>
  <c r="AE3309" i="1"/>
  <c r="AF3309" i="1"/>
  <c r="AE3310" i="1"/>
  <c r="AF3310" i="1"/>
  <c r="AE3311" i="1"/>
  <c r="AF3311" i="1"/>
  <c r="AE3312" i="1"/>
  <c r="AF3312" i="1"/>
  <c r="AE3313" i="1"/>
  <c r="AF3313" i="1"/>
  <c r="AE3314" i="1"/>
  <c r="AF3314" i="1"/>
  <c r="AE3315" i="1"/>
  <c r="AF3315" i="1"/>
  <c r="AE3316" i="1"/>
  <c r="AF3316" i="1"/>
  <c r="AE3317" i="1"/>
  <c r="AF3317" i="1"/>
  <c r="AE3318" i="1"/>
  <c r="AF3318" i="1"/>
  <c r="AE3319" i="1"/>
  <c r="AF3319" i="1"/>
  <c r="AE3320" i="1"/>
  <c r="AF3320" i="1"/>
  <c r="AE3321" i="1"/>
  <c r="AF3321" i="1"/>
  <c r="AE3322" i="1"/>
  <c r="AF3322" i="1"/>
  <c r="AE3323" i="1"/>
  <c r="AF3323" i="1"/>
  <c r="AE3324" i="1"/>
  <c r="AF3324" i="1"/>
  <c r="AE3325" i="1"/>
  <c r="AF3325" i="1"/>
  <c r="AE3326" i="1"/>
  <c r="AF3326" i="1"/>
  <c r="AE3327" i="1"/>
  <c r="AF3327" i="1"/>
  <c r="AE3328" i="1"/>
  <c r="AF3328" i="1"/>
  <c r="AE3329" i="1"/>
  <c r="AF3329" i="1"/>
  <c r="AE3330" i="1"/>
  <c r="AF3330" i="1"/>
  <c r="AE3331" i="1"/>
  <c r="AF3331" i="1"/>
  <c r="AE3332" i="1"/>
  <c r="AF3332" i="1"/>
  <c r="AE3333" i="1"/>
  <c r="AF3333" i="1"/>
  <c r="AE3334" i="1"/>
  <c r="AF3334" i="1"/>
  <c r="AE3335" i="1"/>
  <c r="AF3335" i="1"/>
  <c r="AE3336" i="1"/>
  <c r="AF3336" i="1"/>
  <c r="AE3337" i="1"/>
  <c r="AF3337" i="1"/>
  <c r="AE3338" i="1"/>
  <c r="AF3338" i="1"/>
  <c r="AE3339" i="1"/>
  <c r="AF3339" i="1"/>
  <c r="AE3340" i="1"/>
  <c r="AF3340" i="1"/>
  <c r="AE3341" i="1"/>
  <c r="AF3341" i="1"/>
  <c r="AE3342" i="1"/>
  <c r="AF3342" i="1"/>
  <c r="AE3343" i="1"/>
  <c r="AF3343" i="1"/>
  <c r="AE3344" i="1"/>
  <c r="AF3344" i="1"/>
  <c r="AE3345" i="1"/>
  <c r="AF3345" i="1"/>
  <c r="AE3346" i="1"/>
  <c r="AF3346" i="1"/>
  <c r="AE3347" i="1"/>
  <c r="AF3347" i="1"/>
  <c r="AE3348" i="1"/>
  <c r="AF3348" i="1"/>
  <c r="AE3349" i="1"/>
  <c r="AF3349" i="1"/>
  <c r="AE3350" i="1"/>
  <c r="AF3350" i="1"/>
  <c r="AE3351" i="1"/>
  <c r="AF3351" i="1"/>
  <c r="AE3352" i="1"/>
  <c r="AF3352" i="1"/>
  <c r="AE3353" i="1"/>
  <c r="AF3353" i="1"/>
  <c r="AE3354" i="1"/>
  <c r="AF3354" i="1"/>
  <c r="AE3355" i="1"/>
  <c r="AF3355" i="1"/>
  <c r="AE3356" i="1"/>
  <c r="AF3356" i="1"/>
  <c r="AE3357" i="1"/>
  <c r="AF3357" i="1"/>
  <c r="AE3358" i="1"/>
  <c r="AF3358" i="1"/>
  <c r="AE3359" i="1"/>
  <c r="AF3359" i="1"/>
  <c r="AE3360" i="1"/>
  <c r="AF3360" i="1"/>
  <c r="AE3361" i="1"/>
  <c r="AF3361" i="1"/>
  <c r="AE3362" i="1"/>
  <c r="AF3362" i="1"/>
  <c r="AE3363" i="1"/>
  <c r="AF3363" i="1"/>
  <c r="AE3364" i="1"/>
  <c r="AF3364" i="1"/>
  <c r="AE3365" i="1"/>
  <c r="AF3365" i="1"/>
  <c r="AE3366" i="1"/>
  <c r="AF3366" i="1"/>
  <c r="AE3367" i="1"/>
  <c r="AF3367" i="1"/>
  <c r="AE3368" i="1"/>
  <c r="AF3368" i="1"/>
  <c r="AE3369" i="1"/>
  <c r="AF3369" i="1"/>
  <c r="AE3370" i="1"/>
  <c r="AF3370" i="1"/>
  <c r="AE3371" i="1"/>
  <c r="AF3371" i="1"/>
  <c r="AE3372" i="1"/>
  <c r="AF3372" i="1"/>
  <c r="AE3373" i="1"/>
  <c r="AF3373" i="1"/>
  <c r="AE3374" i="1"/>
  <c r="AF3374" i="1"/>
  <c r="AE3375" i="1"/>
  <c r="AF3375" i="1"/>
  <c r="AE3376" i="1"/>
  <c r="AF3376" i="1"/>
  <c r="AE3377" i="1"/>
  <c r="AF3377" i="1"/>
  <c r="AE3378" i="1"/>
  <c r="AF3378" i="1"/>
  <c r="AE3379" i="1"/>
  <c r="AF3379" i="1"/>
  <c r="AE3380" i="1"/>
  <c r="AF3380" i="1"/>
  <c r="AE3381" i="1"/>
  <c r="AF3381" i="1"/>
  <c r="AE3382" i="1"/>
  <c r="AF3382" i="1"/>
  <c r="AE3383" i="1"/>
  <c r="AF3383" i="1"/>
  <c r="AE3384" i="1"/>
  <c r="AF3384" i="1"/>
  <c r="AE3385" i="1"/>
  <c r="AF3385" i="1"/>
  <c r="AE3386" i="1"/>
  <c r="AF3386" i="1"/>
  <c r="AE3387" i="1"/>
  <c r="AF3387" i="1"/>
  <c r="AE3388" i="1"/>
  <c r="AF3388" i="1"/>
  <c r="AE3389" i="1"/>
  <c r="AF3389" i="1"/>
  <c r="AE3390" i="1"/>
  <c r="AF3390" i="1"/>
  <c r="AE3391" i="1"/>
  <c r="AF3391" i="1"/>
  <c r="AE3392" i="1"/>
  <c r="AF3392" i="1"/>
  <c r="AE3393" i="1"/>
  <c r="AF3393" i="1"/>
  <c r="AE3394" i="1"/>
  <c r="AF3394" i="1"/>
  <c r="AE3395" i="1"/>
  <c r="AF3395" i="1"/>
  <c r="AE3396" i="1"/>
  <c r="AF3396" i="1"/>
  <c r="AE3397" i="1"/>
  <c r="AF3397" i="1"/>
  <c r="AE3398" i="1"/>
  <c r="AF3398" i="1"/>
  <c r="AE3399" i="1"/>
  <c r="AF3399" i="1"/>
  <c r="AE3400" i="1"/>
  <c r="AF3400" i="1"/>
  <c r="AE3401" i="1"/>
  <c r="AF3401" i="1"/>
  <c r="AE3402" i="1"/>
  <c r="AF3402" i="1"/>
  <c r="AE3403" i="1"/>
  <c r="AF3403" i="1"/>
  <c r="AE3404" i="1"/>
  <c r="AF3404" i="1"/>
  <c r="AE3405" i="1"/>
  <c r="AF3405" i="1"/>
  <c r="AE3406" i="1"/>
  <c r="AF3406" i="1"/>
  <c r="AE3407" i="1"/>
  <c r="AF3407" i="1"/>
  <c r="AE3408" i="1"/>
  <c r="AF3408" i="1"/>
  <c r="AE3409" i="1"/>
  <c r="AF3409" i="1"/>
  <c r="AE3410" i="1"/>
  <c r="AF3410" i="1"/>
  <c r="AE3411" i="1"/>
  <c r="AF3411" i="1"/>
  <c r="AE3412" i="1"/>
  <c r="AF3412" i="1"/>
  <c r="AE3413" i="1"/>
  <c r="AF3413" i="1"/>
  <c r="AE3414" i="1"/>
  <c r="AF3414" i="1"/>
  <c r="AE3415" i="1"/>
  <c r="AF3415" i="1"/>
  <c r="AE3416" i="1"/>
  <c r="AF3416" i="1"/>
  <c r="AE3417" i="1"/>
  <c r="AF3417" i="1"/>
  <c r="AE3418" i="1"/>
  <c r="AF3418" i="1"/>
  <c r="AE3419" i="1"/>
  <c r="AF3419" i="1"/>
  <c r="AE3420" i="1"/>
  <c r="AF3420" i="1"/>
  <c r="AE3421" i="1"/>
  <c r="AF3421" i="1"/>
  <c r="AE3422" i="1"/>
  <c r="AF3422" i="1"/>
  <c r="AE3423" i="1"/>
  <c r="AF3423" i="1"/>
  <c r="AE3424" i="1"/>
  <c r="AF3424" i="1"/>
  <c r="AE3425" i="1"/>
  <c r="AF3425" i="1"/>
  <c r="AE3426" i="1"/>
  <c r="AF3426" i="1"/>
  <c r="AE3427" i="1"/>
  <c r="AF3427" i="1"/>
  <c r="AE3428" i="1"/>
  <c r="AF3428" i="1"/>
  <c r="AE3429" i="1"/>
  <c r="AF3429" i="1"/>
  <c r="AE3430" i="1"/>
  <c r="AF3430" i="1"/>
  <c r="AE3431" i="1"/>
  <c r="AF3431" i="1"/>
  <c r="AE3432" i="1"/>
  <c r="AF3432" i="1"/>
  <c r="AE3433" i="1"/>
  <c r="AF3433" i="1"/>
  <c r="AE3434" i="1"/>
  <c r="AF3434" i="1"/>
  <c r="AE3435" i="1"/>
  <c r="AF3435" i="1"/>
  <c r="AE3436" i="1"/>
  <c r="AF3436" i="1"/>
  <c r="AE3437" i="1"/>
  <c r="AF3437" i="1"/>
  <c r="AE3438" i="1"/>
  <c r="AF3438" i="1"/>
  <c r="AE3439" i="1"/>
  <c r="AF3439" i="1"/>
  <c r="AE3440" i="1"/>
  <c r="AF3440" i="1"/>
  <c r="AE3441" i="1"/>
  <c r="AF3441" i="1"/>
  <c r="AE3442" i="1"/>
  <c r="AF3442" i="1"/>
  <c r="AE3443" i="1"/>
  <c r="AF3443" i="1"/>
  <c r="AE3444" i="1"/>
  <c r="AF3444" i="1"/>
  <c r="AE3445" i="1"/>
  <c r="AF3445" i="1"/>
  <c r="AE3446" i="1"/>
  <c r="AF3446" i="1"/>
  <c r="AE3447" i="1"/>
  <c r="AF3447" i="1"/>
  <c r="AE3448" i="1"/>
  <c r="AF3448" i="1"/>
  <c r="AE3449" i="1"/>
  <c r="AF3449" i="1"/>
  <c r="AE3450" i="1"/>
  <c r="AF3450" i="1"/>
  <c r="AE3451" i="1"/>
  <c r="AF3451" i="1"/>
  <c r="AE3452" i="1"/>
  <c r="AF3452" i="1"/>
  <c r="AE3453" i="1"/>
  <c r="AF3453" i="1"/>
  <c r="AE3454" i="1"/>
  <c r="AF3454" i="1"/>
  <c r="AE3455" i="1"/>
  <c r="AF3455" i="1"/>
  <c r="AE3456" i="1"/>
  <c r="AF3456" i="1"/>
  <c r="AE3457" i="1"/>
  <c r="AF3457" i="1"/>
  <c r="AE3458" i="1"/>
  <c r="AF3458" i="1"/>
  <c r="AE3459" i="1"/>
  <c r="AF3459" i="1"/>
  <c r="AE3460" i="1"/>
  <c r="AF3460" i="1"/>
  <c r="AE3461" i="1"/>
  <c r="AF3461" i="1"/>
  <c r="AE3462" i="1"/>
  <c r="AF3462" i="1"/>
  <c r="AE3463" i="1"/>
  <c r="AF3463" i="1"/>
  <c r="AE3464" i="1"/>
  <c r="AF3464" i="1"/>
  <c r="AE3465" i="1"/>
  <c r="AF3465" i="1"/>
  <c r="AE3466" i="1"/>
  <c r="AF3466" i="1"/>
  <c r="AE3467" i="1"/>
  <c r="AF3467" i="1"/>
  <c r="AE3468" i="1"/>
  <c r="AF3468" i="1"/>
  <c r="AE3469" i="1"/>
  <c r="AF3469" i="1"/>
  <c r="AE3470" i="1"/>
  <c r="AF3470" i="1"/>
  <c r="AE3471" i="1"/>
  <c r="AF3471" i="1"/>
  <c r="AE3472" i="1"/>
  <c r="AF3472" i="1"/>
  <c r="AE3473" i="1"/>
  <c r="AF3473" i="1"/>
  <c r="AE3474" i="1"/>
  <c r="AF3474" i="1"/>
  <c r="AE3475" i="1"/>
  <c r="AF3475" i="1"/>
  <c r="AE3476" i="1"/>
  <c r="AF3476" i="1"/>
  <c r="AE3477" i="1"/>
  <c r="AF3477" i="1"/>
  <c r="AE3478" i="1"/>
  <c r="AF3478" i="1"/>
  <c r="AE3479" i="1"/>
  <c r="AF3479" i="1"/>
  <c r="AE3480" i="1"/>
  <c r="AF3480" i="1"/>
  <c r="AE3481" i="1"/>
  <c r="AF3481" i="1"/>
  <c r="AE3482" i="1"/>
  <c r="AF3482" i="1"/>
  <c r="AE3483" i="1"/>
  <c r="AF3483" i="1"/>
  <c r="AE3484" i="1"/>
  <c r="AF3484" i="1"/>
  <c r="AE3485" i="1"/>
  <c r="AF3485" i="1"/>
  <c r="AE3486" i="1"/>
  <c r="AF3486" i="1"/>
  <c r="AE3487" i="1"/>
  <c r="AF3487" i="1"/>
  <c r="AE3488" i="1"/>
  <c r="AF3488" i="1"/>
  <c r="AE3489" i="1"/>
  <c r="AF3489" i="1"/>
  <c r="AE3490" i="1"/>
  <c r="AF3490" i="1"/>
  <c r="AE3491" i="1"/>
  <c r="AF3491" i="1"/>
  <c r="AE3492" i="1"/>
  <c r="AF3492" i="1"/>
  <c r="AE3493" i="1"/>
  <c r="AF3493" i="1"/>
  <c r="AE3494" i="1"/>
  <c r="AF3494" i="1"/>
  <c r="AE3495" i="1"/>
  <c r="AF3495" i="1"/>
  <c r="AE3496" i="1"/>
  <c r="AF3496" i="1"/>
  <c r="AE3497" i="1"/>
  <c r="AF3497" i="1"/>
  <c r="AE3498" i="1"/>
  <c r="AF3498" i="1"/>
  <c r="AE3499" i="1"/>
  <c r="AF3499" i="1"/>
  <c r="AE3500" i="1"/>
  <c r="AF3500" i="1"/>
  <c r="AE3501" i="1"/>
  <c r="AF3501" i="1"/>
  <c r="AE3502" i="1"/>
  <c r="AF3502" i="1"/>
  <c r="AE3503" i="1"/>
  <c r="AF3503" i="1"/>
  <c r="AE3504" i="1"/>
  <c r="AF3504" i="1"/>
  <c r="AE3505" i="1"/>
  <c r="AF3505" i="1"/>
  <c r="AE3506" i="1"/>
  <c r="AF3506" i="1"/>
  <c r="AE3507" i="1"/>
  <c r="AF3507" i="1"/>
  <c r="AE3508" i="1"/>
  <c r="AF3508" i="1"/>
  <c r="AE3509" i="1"/>
  <c r="AF3509" i="1"/>
  <c r="AE3510" i="1"/>
  <c r="AF3510" i="1"/>
  <c r="AE3511" i="1"/>
  <c r="AF3511" i="1"/>
  <c r="AE3512" i="1"/>
  <c r="AF3512" i="1"/>
  <c r="AE3513" i="1"/>
  <c r="AF3513" i="1"/>
  <c r="AE3514" i="1"/>
  <c r="AF3514" i="1"/>
  <c r="AE3515" i="1"/>
  <c r="AF3515" i="1"/>
  <c r="AE3516" i="1"/>
  <c r="AF3516" i="1"/>
  <c r="AE3517" i="1"/>
  <c r="AF3517" i="1"/>
  <c r="AE3518" i="1"/>
  <c r="AF3518" i="1"/>
  <c r="AE3519" i="1"/>
  <c r="AF3519" i="1"/>
  <c r="AE3520" i="1"/>
  <c r="AF3520" i="1"/>
  <c r="AE3521" i="1"/>
  <c r="AF3521" i="1"/>
  <c r="AE3522" i="1"/>
  <c r="AF3522" i="1"/>
  <c r="AE3523" i="1"/>
  <c r="AF3523" i="1"/>
  <c r="AE3524" i="1"/>
  <c r="AF3524" i="1"/>
  <c r="AE3525" i="1"/>
  <c r="AF3525" i="1"/>
  <c r="AE3526" i="1"/>
  <c r="AF3526" i="1"/>
  <c r="AE3527" i="1"/>
  <c r="AF3527" i="1"/>
  <c r="AE3528" i="1"/>
  <c r="AF3528" i="1"/>
  <c r="AE3529" i="1"/>
  <c r="AF3529" i="1"/>
  <c r="AE3530" i="1"/>
  <c r="AF3530" i="1"/>
  <c r="AE3531" i="1"/>
  <c r="AF3531" i="1"/>
  <c r="AE3532" i="1"/>
  <c r="AF3532" i="1"/>
  <c r="AE3533" i="1"/>
  <c r="AF3533" i="1"/>
  <c r="AE3534" i="1"/>
  <c r="AF3534" i="1"/>
  <c r="AE3535" i="1"/>
  <c r="AF3535" i="1"/>
  <c r="AE3536" i="1"/>
  <c r="AF3536" i="1"/>
  <c r="AE3537" i="1"/>
  <c r="AF3537" i="1"/>
  <c r="AE3538" i="1"/>
  <c r="AF3538" i="1"/>
  <c r="AE3539" i="1"/>
  <c r="AF3539" i="1"/>
  <c r="AE3540" i="1"/>
  <c r="AF3540" i="1"/>
  <c r="AE3541" i="1"/>
  <c r="AF3541" i="1"/>
  <c r="AE3542" i="1"/>
  <c r="AF3542" i="1"/>
  <c r="AE3543" i="1"/>
  <c r="AF3543" i="1"/>
  <c r="AE3544" i="1"/>
  <c r="AF3544" i="1"/>
  <c r="AE3545" i="1"/>
  <c r="AF3545" i="1"/>
  <c r="AE3546" i="1"/>
  <c r="AF3546" i="1"/>
  <c r="AE3547" i="1"/>
  <c r="AF3547" i="1"/>
  <c r="AE3548" i="1"/>
  <c r="AF3548" i="1"/>
  <c r="AE3549" i="1"/>
  <c r="AF3549" i="1"/>
  <c r="AE3550" i="1"/>
  <c r="AF3550" i="1"/>
  <c r="AE3551" i="1"/>
  <c r="AF3551" i="1"/>
  <c r="AE3552" i="1"/>
  <c r="AF3552" i="1"/>
  <c r="AE3553" i="1"/>
  <c r="AF3553" i="1"/>
  <c r="AE3554" i="1"/>
  <c r="AF3554" i="1"/>
  <c r="AE3555" i="1"/>
  <c r="AF3555" i="1"/>
  <c r="AE3556" i="1"/>
  <c r="AF3556" i="1"/>
  <c r="AE3557" i="1"/>
  <c r="AF3557" i="1"/>
  <c r="AE3558" i="1"/>
  <c r="AF3558" i="1"/>
  <c r="AE3559" i="1"/>
  <c r="AF3559" i="1"/>
  <c r="AE3560" i="1"/>
  <c r="AF3560" i="1"/>
  <c r="AE3561" i="1"/>
  <c r="AF3561" i="1"/>
  <c r="AE3562" i="1"/>
  <c r="AF3562" i="1"/>
  <c r="AE3563" i="1"/>
  <c r="AF3563" i="1"/>
  <c r="AE3564" i="1"/>
  <c r="AF3564" i="1"/>
  <c r="AE3565" i="1"/>
  <c r="AF3565" i="1"/>
  <c r="AE3566" i="1"/>
  <c r="AF3566" i="1"/>
  <c r="AE3567" i="1"/>
  <c r="AF3567" i="1"/>
  <c r="AE3568" i="1"/>
  <c r="AF3568" i="1"/>
  <c r="AE3569" i="1"/>
  <c r="AF3569" i="1"/>
  <c r="AE3570" i="1"/>
  <c r="AF3570" i="1"/>
  <c r="AE3571" i="1"/>
  <c r="AF3571" i="1"/>
  <c r="AE3572" i="1"/>
  <c r="AF3572" i="1"/>
  <c r="AE3573" i="1"/>
  <c r="AF3573" i="1"/>
  <c r="AE3574" i="1"/>
  <c r="AF3574" i="1"/>
  <c r="AE3575" i="1"/>
  <c r="AF3575" i="1"/>
  <c r="AE3576" i="1"/>
  <c r="AF3576" i="1"/>
  <c r="AE3577" i="1"/>
  <c r="AF3577" i="1"/>
  <c r="AE3578" i="1"/>
  <c r="AF3578" i="1"/>
  <c r="AE3579" i="1"/>
  <c r="AF3579" i="1"/>
  <c r="AE3580" i="1"/>
  <c r="AF3580" i="1"/>
  <c r="AE3581" i="1"/>
  <c r="AF3581" i="1"/>
  <c r="AE3582" i="1"/>
  <c r="AF3582" i="1"/>
  <c r="AE3583" i="1"/>
  <c r="AF3583" i="1"/>
  <c r="AE3584" i="1"/>
  <c r="AF3584" i="1"/>
  <c r="AE3585" i="1"/>
  <c r="AF3585" i="1"/>
  <c r="AE3586" i="1"/>
  <c r="AF3586" i="1"/>
  <c r="AE3587" i="1"/>
  <c r="AF3587" i="1"/>
  <c r="AE3588" i="1"/>
  <c r="AF3588" i="1"/>
  <c r="AE3589" i="1"/>
  <c r="AF3589" i="1"/>
  <c r="AE3590" i="1"/>
  <c r="AF3590" i="1"/>
  <c r="AE3591" i="1"/>
  <c r="AF3591" i="1"/>
  <c r="AE3592" i="1"/>
  <c r="AF3592" i="1"/>
  <c r="AE3593" i="1"/>
  <c r="AF3593" i="1"/>
  <c r="AE3594" i="1"/>
  <c r="AF3594" i="1"/>
  <c r="AE3595" i="1"/>
  <c r="AF3595" i="1"/>
  <c r="AE3596" i="1"/>
  <c r="AF3596" i="1"/>
  <c r="AE3597" i="1"/>
  <c r="AF3597" i="1"/>
  <c r="AE3598" i="1"/>
  <c r="AF3598" i="1"/>
  <c r="AE3599" i="1"/>
  <c r="AF3599" i="1"/>
  <c r="AE3600" i="1"/>
  <c r="AF3600" i="1"/>
  <c r="AD728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2" i="1"/>
  <c r="AE2" i="1"/>
  <c r="AD3" i="1"/>
  <c r="AE3" i="1"/>
  <c r="AD4" i="1"/>
  <c r="AE4" i="1"/>
  <c r="AD5" i="1"/>
  <c r="AE5" i="1"/>
  <c r="AD6" i="1"/>
  <c r="AE6" i="1"/>
  <c r="AD7" i="1"/>
  <c r="AE7" i="1"/>
  <c r="AD8" i="1"/>
  <c r="AE8" i="1"/>
  <c r="AD9" i="1"/>
  <c r="AE9" i="1"/>
  <c r="AD10" i="1"/>
  <c r="AE10" i="1"/>
  <c r="AD11" i="1"/>
  <c r="AE11" i="1"/>
  <c r="AD12" i="1"/>
  <c r="AE12" i="1"/>
  <c r="AD13" i="1"/>
  <c r="AE13" i="1"/>
  <c r="AD14" i="1"/>
  <c r="AE14" i="1"/>
  <c r="AD15" i="1"/>
  <c r="AE15" i="1"/>
  <c r="AD16" i="1"/>
  <c r="AE16" i="1"/>
  <c r="AD17" i="1"/>
  <c r="AE17" i="1"/>
  <c r="AD18" i="1"/>
  <c r="AE18" i="1"/>
  <c r="AD19" i="1"/>
  <c r="AE19" i="1"/>
  <c r="AD20" i="1"/>
  <c r="AE20" i="1"/>
  <c r="AD21" i="1"/>
  <c r="AE21" i="1"/>
  <c r="AD22" i="1"/>
  <c r="AE22" i="1"/>
  <c r="AD23" i="1"/>
  <c r="AE23" i="1"/>
  <c r="AD24" i="1"/>
  <c r="AE24" i="1"/>
  <c r="AD25" i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E31" i="1"/>
  <c r="AD32" i="1"/>
  <c r="AE32" i="1"/>
  <c r="AD33" i="1"/>
  <c r="AE33" i="1"/>
  <c r="AD34" i="1"/>
  <c r="AE34" i="1"/>
  <c r="AD35" i="1"/>
  <c r="AE35" i="1"/>
  <c r="AD36" i="1"/>
  <c r="AE36" i="1"/>
  <c r="AD37" i="1"/>
  <c r="AE37" i="1"/>
  <c r="AD38" i="1"/>
  <c r="AE38" i="1"/>
  <c r="AD39" i="1"/>
  <c r="AE39" i="1"/>
  <c r="AD40" i="1"/>
  <c r="AE40" i="1"/>
  <c r="AD41" i="1"/>
  <c r="AE41" i="1"/>
  <c r="AD42" i="1"/>
  <c r="AE42" i="1"/>
  <c r="AD43" i="1"/>
  <c r="AE43" i="1"/>
  <c r="AD44" i="1"/>
  <c r="AE44" i="1"/>
  <c r="AD45" i="1"/>
  <c r="AE45" i="1"/>
  <c r="AD46" i="1"/>
  <c r="AE46" i="1"/>
  <c r="AD47" i="1"/>
  <c r="AE47" i="1"/>
  <c r="AD48" i="1"/>
  <c r="AE48" i="1"/>
  <c r="AD49" i="1"/>
  <c r="AE49" i="1"/>
  <c r="AD50" i="1"/>
  <c r="AE50" i="1"/>
  <c r="AD51" i="1"/>
  <c r="AE51" i="1"/>
  <c r="AD52" i="1"/>
  <c r="AE52" i="1"/>
  <c r="AD53" i="1"/>
  <c r="AE53" i="1"/>
  <c r="AD54" i="1"/>
  <c r="AE54" i="1"/>
  <c r="AD55" i="1"/>
  <c r="AE55" i="1"/>
  <c r="AD56" i="1"/>
  <c r="AE56" i="1"/>
  <c r="AD57" i="1"/>
  <c r="AE57" i="1"/>
  <c r="AD58" i="1"/>
  <c r="AE58" i="1"/>
  <c r="AD59" i="1"/>
  <c r="AE59" i="1"/>
  <c r="AD60" i="1"/>
  <c r="AE60" i="1"/>
  <c r="AD61" i="1"/>
  <c r="AE61" i="1"/>
  <c r="AD62" i="1"/>
  <c r="AE62" i="1"/>
  <c r="AD63" i="1"/>
  <c r="AE63" i="1"/>
  <c r="AD64" i="1"/>
  <c r="AE64" i="1"/>
  <c r="AD65" i="1"/>
  <c r="AE65" i="1"/>
  <c r="AD66" i="1"/>
  <c r="AE66" i="1"/>
  <c r="AD67" i="1"/>
  <c r="AE67" i="1"/>
  <c r="AD68" i="1"/>
  <c r="AE68" i="1"/>
  <c r="AD69" i="1"/>
  <c r="AE69" i="1"/>
  <c r="AD70" i="1"/>
  <c r="AE70" i="1"/>
  <c r="AD71" i="1"/>
  <c r="AE71" i="1"/>
  <c r="AD72" i="1"/>
  <c r="AE72" i="1"/>
  <c r="AD73" i="1"/>
  <c r="AE73" i="1"/>
  <c r="AD74" i="1"/>
  <c r="AE74" i="1"/>
  <c r="AD75" i="1"/>
  <c r="AE75" i="1"/>
  <c r="AD76" i="1"/>
  <c r="AE76" i="1"/>
  <c r="AD77" i="1"/>
  <c r="AE77" i="1"/>
  <c r="AD78" i="1"/>
  <c r="AE78" i="1"/>
  <c r="AD79" i="1"/>
  <c r="AE79" i="1"/>
  <c r="AD80" i="1"/>
  <c r="AE80" i="1"/>
  <c r="AD81" i="1"/>
  <c r="AE81" i="1"/>
  <c r="AD82" i="1"/>
  <c r="AE82" i="1"/>
  <c r="AD83" i="1"/>
  <c r="AE83" i="1"/>
  <c r="AD84" i="1"/>
  <c r="AE84" i="1"/>
  <c r="AD85" i="1"/>
  <c r="AE85" i="1"/>
  <c r="AD86" i="1"/>
  <c r="AE86" i="1"/>
  <c r="AD87" i="1"/>
  <c r="AE87" i="1"/>
  <c r="AD88" i="1"/>
  <c r="AE88" i="1"/>
  <c r="AD89" i="1"/>
  <c r="AE89" i="1"/>
  <c r="AD90" i="1"/>
  <c r="AE90" i="1"/>
  <c r="AD91" i="1"/>
  <c r="AE91" i="1"/>
  <c r="AD92" i="1"/>
  <c r="AE92" i="1"/>
  <c r="AD93" i="1"/>
  <c r="AE93" i="1"/>
  <c r="AD94" i="1"/>
  <c r="AE94" i="1"/>
  <c r="AD95" i="1"/>
  <c r="AE95" i="1"/>
  <c r="AD96" i="1"/>
  <c r="AE96" i="1"/>
  <c r="AD97" i="1"/>
  <c r="AE97" i="1"/>
  <c r="AD98" i="1"/>
  <c r="AE98" i="1"/>
  <c r="AD99" i="1"/>
  <c r="AE99" i="1"/>
  <c r="AD100" i="1"/>
  <c r="AE100" i="1"/>
  <c r="AD101" i="1"/>
  <c r="AE101" i="1"/>
  <c r="AD102" i="1"/>
  <c r="AE102" i="1"/>
  <c r="AD103" i="1"/>
  <c r="AE103" i="1"/>
  <c r="AD104" i="1"/>
  <c r="AE104" i="1"/>
  <c r="AD105" i="1"/>
  <c r="AE105" i="1"/>
  <c r="AD106" i="1"/>
  <c r="AE106" i="1"/>
  <c r="AD107" i="1"/>
  <c r="AE107" i="1"/>
  <c r="AD108" i="1"/>
  <c r="AE108" i="1"/>
  <c r="AD109" i="1"/>
  <c r="AE109" i="1"/>
  <c r="AD110" i="1"/>
  <c r="AE110" i="1"/>
  <c r="AD111" i="1"/>
  <c r="AE111" i="1"/>
  <c r="AD112" i="1"/>
  <c r="AE112" i="1"/>
  <c r="AD113" i="1"/>
  <c r="AE113" i="1"/>
  <c r="AD114" i="1"/>
  <c r="AE114" i="1"/>
  <c r="AD115" i="1"/>
  <c r="AE115" i="1"/>
  <c r="AD116" i="1"/>
  <c r="AE116" i="1"/>
  <c r="AD117" i="1"/>
  <c r="AE117" i="1"/>
  <c r="AD118" i="1"/>
  <c r="AE118" i="1"/>
  <c r="AD119" i="1"/>
  <c r="AE119" i="1"/>
  <c r="AD120" i="1"/>
  <c r="AE120" i="1"/>
  <c r="AD121" i="1"/>
  <c r="AE121" i="1"/>
  <c r="AD122" i="1"/>
  <c r="AE122" i="1"/>
  <c r="AD123" i="1"/>
  <c r="AE123" i="1"/>
  <c r="AD124" i="1"/>
  <c r="AE124" i="1"/>
  <c r="AD125" i="1"/>
  <c r="AE125" i="1"/>
  <c r="AD126" i="1"/>
  <c r="AE126" i="1"/>
  <c r="AD127" i="1"/>
  <c r="AE127" i="1"/>
  <c r="AD128" i="1"/>
  <c r="AE128" i="1"/>
  <c r="AD129" i="1"/>
  <c r="AE129" i="1"/>
  <c r="AD130" i="1"/>
  <c r="AE130" i="1"/>
  <c r="AD131" i="1"/>
  <c r="AE131" i="1"/>
  <c r="AD132" i="1"/>
  <c r="AE132" i="1"/>
  <c r="AD133" i="1"/>
  <c r="AE133" i="1"/>
  <c r="AD134" i="1"/>
  <c r="AE134" i="1"/>
  <c r="AD135" i="1"/>
  <c r="AE135" i="1"/>
  <c r="AD136" i="1"/>
  <c r="AE136" i="1"/>
  <c r="AD137" i="1"/>
  <c r="AE137" i="1"/>
  <c r="AD138" i="1"/>
  <c r="AE138" i="1"/>
  <c r="AD139" i="1"/>
  <c r="AE139" i="1"/>
  <c r="AD140" i="1"/>
  <c r="AE140" i="1"/>
  <c r="AD141" i="1"/>
  <c r="AE141" i="1"/>
  <c r="AD142" i="1"/>
  <c r="AE142" i="1"/>
  <c r="AD143" i="1"/>
  <c r="AE143" i="1"/>
  <c r="AD144" i="1"/>
  <c r="AE144" i="1"/>
  <c r="AD145" i="1"/>
  <c r="AE145" i="1"/>
  <c r="AD146" i="1"/>
  <c r="AE146" i="1"/>
  <c r="AD147" i="1"/>
  <c r="AE147" i="1"/>
  <c r="AD148" i="1"/>
  <c r="AE148" i="1"/>
  <c r="AD149" i="1"/>
  <c r="AE149" i="1"/>
  <c r="AD150" i="1"/>
  <c r="AE150" i="1"/>
  <c r="AD151" i="1"/>
  <c r="AE151" i="1"/>
  <c r="AD152" i="1"/>
  <c r="AE152" i="1"/>
  <c r="AD153" i="1"/>
  <c r="AE153" i="1"/>
  <c r="AD154" i="1"/>
  <c r="AE154" i="1"/>
  <c r="AD155" i="1"/>
  <c r="AE155" i="1"/>
  <c r="AD156" i="1"/>
  <c r="AE156" i="1"/>
  <c r="AD157" i="1"/>
  <c r="AE157" i="1"/>
  <c r="AD158" i="1"/>
  <c r="AE158" i="1"/>
  <c r="AD159" i="1"/>
  <c r="AE159" i="1"/>
  <c r="AD160" i="1"/>
  <c r="AE160" i="1"/>
  <c r="AD161" i="1"/>
  <c r="AE161" i="1"/>
  <c r="AD162" i="1"/>
  <c r="AE162" i="1"/>
  <c r="AD163" i="1"/>
  <c r="AE163" i="1"/>
  <c r="AD164" i="1"/>
  <c r="AE164" i="1"/>
  <c r="AD165" i="1"/>
  <c r="AE165" i="1"/>
  <c r="AD166" i="1"/>
  <c r="AE166" i="1"/>
  <c r="AD167" i="1"/>
  <c r="AE167" i="1"/>
  <c r="AD168" i="1"/>
  <c r="AE168" i="1"/>
  <c r="AD169" i="1"/>
  <c r="AE169" i="1"/>
  <c r="AD170" i="1"/>
  <c r="AE170" i="1"/>
  <c r="AD171" i="1"/>
  <c r="AE171" i="1"/>
  <c r="AD172" i="1"/>
  <c r="AE172" i="1"/>
  <c r="AD173" i="1"/>
  <c r="AE173" i="1"/>
  <c r="AD174" i="1"/>
  <c r="AE174" i="1"/>
  <c r="AD175" i="1"/>
  <c r="AE175" i="1"/>
  <c r="AD176" i="1"/>
  <c r="AE176" i="1"/>
  <c r="AD177" i="1"/>
  <c r="AE177" i="1"/>
  <c r="AD178" i="1"/>
  <c r="AE178" i="1"/>
  <c r="AD179" i="1"/>
  <c r="AE179" i="1"/>
  <c r="AD180" i="1"/>
  <c r="AE180" i="1"/>
  <c r="AD181" i="1"/>
  <c r="AE181" i="1"/>
  <c r="AD182" i="1"/>
  <c r="AE182" i="1"/>
  <c r="AD183" i="1"/>
  <c r="AE183" i="1"/>
  <c r="AD184" i="1"/>
  <c r="AE184" i="1"/>
  <c r="AD185" i="1"/>
  <c r="AE185" i="1"/>
  <c r="AD186" i="1"/>
  <c r="AE186" i="1"/>
  <c r="AD187" i="1"/>
  <c r="AE187" i="1"/>
  <c r="AD188" i="1"/>
  <c r="AE188" i="1"/>
  <c r="AD189" i="1"/>
  <c r="AE189" i="1"/>
  <c r="AD190" i="1"/>
  <c r="AE190" i="1"/>
  <c r="AD191" i="1"/>
  <c r="AE191" i="1"/>
  <c r="AD192" i="1"/>
  <c r="AE192" i="1"/>
  <c r="AD193" i="1"/>
  <c r="AE193" i="1"/>
  <c r="AD194" i="1"/>
  <c r="AE194" i="1"/>
  <c r="AD195" i="1"/>
  <c r="AE195" i="1"/>
  <c r="AD196" i="1"/>
  <c r="AE196" i="1"/>
  <c r="AD197" i="1"/>
  <c r="AE197" i="1"/>
  <c r="AD198" i="1"/>
  <c r="AE198" i="1"/>
  <c r="AD199" i="1"/>
  <c r="AE199" i="1"/>
  <c r="AD200" i="1"/>
  <c r="AE200" i="1"/>
  <c r="AD201" i="1"/>
  <c r="AE201" i="1"/>
  <c r="AD202" i="1"/>
  <c r="AE202" i="1"/>
  <c r="AD203" i="1"/>
  <c r="AE203" i="1"/>
  <c r="AD204" i="1"/>
  <c r="AE204" i="1"/>
  <c r="AD205" i="1"/>
  <c r="AE205" i="1"/>
  <c r="AD206" i="1"/>
  <c r="AE206" i="1"/>
  <c r="AD207" i="1"/>
  <c r="AE207" i="1"/>
  <c r="AD208" i="1"/>
  <c r="AE208" i="1"/>
  <c r="AD209" i="1"/>
  <c r="AE209" i="1"/>
  <c r="AD210" i="1"/>
  <c r="AE210" i="1"/>
  <c r="AD211" i="1"/>
  <c r="AE211" i="1"/>
  <c r="AD212" i="1"/>
  <c r="AE212" i="1"/>
  <c r="AD213" i="1"/>
  <c r="AE213" i="1"/>
  <c r="AD214" i="1"/>
  <c r="AE214" i="1"/>
  <c r="AD215" i="1"/>
  <c r="AE215" i="1"/>
  <c r="AD216" i="1"/>
  <c r="AE216" i="1"/>
  <c r="AD217" i="1"/>
  <c r="AE217" i="1"/>
  <c r="AD218" i="1"/>
  <c r="AE218" i="1"/>
  <c r="AD219" i="1"/>
  <c r="AE219" i="1"/>
  <c r="AD220" i="1"/>
  <c r="AE220" i="1"/>
  <c r="AD221" i="1"/>
  <c r="AE221" i="1"/>
  <c r="AD222" i="1"/>
  <c r="AE222" i="1"/>
  <c r="AD223" i="1"/>
  <c r="AE223" i="1"/>
  <c r="AD224" i="1"/>
  <c r="AE224" i="1"/>
  <c r="AD225" i="1"/>
  <c r="AE225" i="1"/>
  <c r="AD226" i="1"/>
  <c r="AE226" i="1"/>
  <c r="AD227" i="1"/>
  <c r="AE227" i="1"/>
  <c r="AD228" i="1"/>
  <c r="AE228" i="1"/>
  <c r="AD229" i="1"/>
  <c r="AE229" i="1"/>
  <c r="AD230" i="1"/>
  <c r="AE230" i="1"/>
  <c r="AD231" i="1"/>
  <c r="AE231" i="1"/>
  <c r="AD232" i="1"/>
  <c r="AE232" i="1"/>
  <c r="AD233" i="1"/>
  <c r="AE233" i="1"/>
  <c r="AD234" i="1"/>
  <c r="AE234" i="1"/>
  <c r="AD235" i="1"/>
  <c r="AE235" i="1"/>
  <c r="AD236" i="1"/>
  <c r="AE236" i="1"/>
  <c r="AD237" i="1"/>
  <c r="AE237" i="1"/>
  <c r="AD238" i="1"/>
  <c r="AE238" i="1"/>
  <c r="AD239" i="1"/>
  <c r="AE239" i="1"/>
  <c r="AD240" i="1"/>
  <c r="AE240" i="1"/>
  <c r="AD241" i="1"/>
  <c r="AE241" i="1"/>
  <c r="AD242" i="1"/>
  <c r="AE242" i="1"/>
  <c r="AD243" i="1"/>
  <c r="AE243" i="1"/>
  <c r="AD244" i="1"/>
  <c r="AE244" i="1"/>
  <c r="AD245" i="1"/>
  <c r="AE245" i="1"/>
  <c r="AD246" i="1"/>
  <c r="AE246" i="1"/>
  <c r="AD247" i="1"/>
  <c r="AE247" i="1"/>
  <c r="AD248" i="1"/>
  <c r="AE248" i="1"/>
  <c r="AD249" i="1"/>
  <c r="AE249" i="1"/>
  <c r="AD250" i="1"/>
  <c r="AE250" i="1"/>
  <c r="AD251" i="1"/>
  <c r="AE251" i="1"/>
  <c r="AD252" i="1"/>
  <c r="AE252" i="1"/>
  <c r="AD253" i="1"/>
  <c r="AE253" i="1"/>
  <c r="AD254" i="1"/>
  <c r="AE254" i="1"/>
  <c r="AD255" i="1"/>
  <c r="AE255" i="1"/>
  <c r="AD256" i="1"/>
  <c r="AE256" i="1"/>
  <c r="AD257" i="1"/>
  <c r="AE257" i="1"/>
  <c r="AD258" i="1"/>
  <c r="AE258" i="1"/>
  <c r="AD259" i="1"/>
  <c r="AE259" i="1"/>
  <c r="AD260" i="1"/>
  <c r="AE260" i="1"/>
  <c r="AD261" i="1"/>
  <c r="AE261" i="1"/>
  <c r="AD262" i="1"/>
  <c r="AE262" i="1"/>
  <c r="AD263" i="1"/>
  <c r="AE263" i="1"/>
  <c r="AD264" i="1"/>
  <c r="AE264" i="1"/>
  <c r="AD265" i="1"/>
  <c r="AE265" i="1"/>
  <c r="AD266" i="1"/>
  <c r="AE266" i="1"/>
  <c r="AD267" i="1"/>
  <c r="AE267" i="1"/>
  <c r="AD268" i="1"/>
  <c r="AE268" i="1"/>
  <c r="AD269" i="1"/>
  <c r="AE269" i="1"/>
  <c r="AD270" i="1"/>
  <c r="AE270" i="1"/>
  <c r="AD271" i="1"/>
  <c r="AE271" i="1"/>
  <c r="AD272" i="1"/>
  <c r="AE272" i="1"/>
  <c r="AD273" i="1"/>
  <c r="AE273" i="1"/>
  <c r="AD274" i="1"/>
  <c r="AE274" i="1"/>
  <c r="AD275" i="1"/>
  <c r="AE275" i="1"/>
  <c r="AD276" i="1"/>
  <c r="AE276" i="1"/>
  <c r="AD277" i="1"/>
  <c r="AE277" i="1"/>
  <c r="AD278" i="1"/>
  <c r="AE278" i="1"/>
  <c r="AD279" i="1"/>
  <c r="AE279" i="1"/>
  <c r="AD280" i="1"/>
  <c r="AE280" i="1"/>
  <c r="AD281" i="1"/>
  <c r="AE281" i="1"/>
  <c r="AD282" i="1"/>
  <c r="AE282" i="1"/>
  <c r="AD283" i="1"/>
  <c r="AE283" i="1"/>
  <c r="AD284" i="1"/>
  <c r="AE284" i="1"/>
  <c r="AD285" i="1"/>
  <c r="AE285" i="1"/>
  <c r="AD286" i="1"/>
  <c r="AE286" i="1"/>
  <c r="AD287" i="1"/>
  <c r="AE287" i="1"/>
  <c r="AD288" i="1"/>
  <c r="AE288" i="1"/>
  <c r="AD289" i="1"/>
  <c r="AE289" i="1"/>
  <c r="AD290" i="1"/>
  <c r="AE290" i="1"/>
  <c r="AD291" i="1"/>
  <c r="AE291" i="1"/>
  <c r="AD292" i="1"/>
  <c r="AE292" i="1"/>
  <c r="AD293" i="1"/>
  <c r="AE293" i="1"/>
  <c r="AD294" i="1"/>
  <c r="AE294" i="1"/>
  <c r="AD295" i="1"/>
  <c r="AE295" i="1"/>
  <c r="AD296" i="1"/>
  <c r="AE296" i="1"/>
  <c r="AD297" i="1"/>
  <c r="AE297" i="1"/>
  <c r="AD298" i="1"/>
  <c r="AE298" i="1"/>
  <c r="AD299" i="1"/>
  <c r="AE299" i="1"/>
  <c r="AD300" i="1"/>
  <c r="AE300" i="1"/>
  <c r="AD301" i="1"/>
  <c r="AE301" i="1"/>
  <c r="AD302" i="1"/>
  <c r="AE302" i="1"/>
  <c r="AD303" i="1"/>
  <c r="AE303" i="1"/>
  <c r="AD304" i="1"/>
  <c r="AE304" i="1"/>
  <c r="AD305" i="1"/>
  <c r="AE305" i="1"/>
  <c r="AD306" i="1"/>
  <c r="AE306" i="1"/>
  <c r="AD307" i="1"/>
  <c r="AE307" i="1"/>
  <c r="AD308" i="1"/>
  <c r="AE308" i="1"/>
  <c r="AD309" i="1"/>
  <c r="AE309" i="1"/>
  <c r="AD310" i="1"/>
  <c r="AE310" i="1"/>
  <c r="AD311" i="1"/>
  <c r="AE311" i="1"/>
  <c r="AD312" i="1"/>
  <c r="AE312" i="1"/>
  <c r="AD313" i="1"/>
  <c r="AE313" i="1"/>
  <c r="AD314" i="1"/>
  <c r="AE314" i="1"/>
  <c r="AD315" i="1"/>
  <c r="AE315" i="1"/>
  <c r="AD316" i="1"/>
  <c r="AE316" i="1"/>
  <c r="AD317" i="1"/>
  <c r="AE317" i="1"/>
  <c r="AD318" i="1"/>
  <c r="AE318" i="1"/>
  <c r="AD319" i="1"/>
  <c r="AE319" i="1"/>
  <c r="AD320" i="1"/>
  <c r="AE320" i="1"/>
  <c r="AD321" i="1"/>
  <c r="AE321" i="1"/>
  <c r="AD322" i="1"/>
  <c r="AE322" i="1"/>
  <c r="AD323" i="1"/>
  <c r="AE323" i="1"/>
  <c r="AD324" i="1"/>
  <c r="AE324" i="1"/>
  <c r="AD325" i="1"/>
  <c r="AE325" i="1"/>
  <c r="AD326" i="1"/>
  <c r="AE326" i="1"/>
  <c r="AD327" i="1"/>
  <c r="AE327" i="1"/>
  <c r="AD328" i="1"/>
  <c r="AE328" i="1"/>
  <c r="AD329" i="1"/>
  <c r="AE329" i="1"/>
  <c r="AD330" i="1"/>
  <c r="AE330" i="1"/>
  <c r="AD331" i="1"/>
  <c r="AE331" i="1"/>
  <c r="AD332" i="1"/>
  <c r="AE332" i="1"/>
  <c r="AD333" i="1"/>
  <c r="AE333" i="1"/>
  <c r="AD334" i="1"/>
  <c r="AE334" i="1"/>
  <c r="AD335" i="1"/>
  <c r="AE335" i="1"/>
  <c r="AD336" i="1"/>
  <c r="AE336" i="1"/>
  <c r="AD337" i="1"/>
  <c r="AE337" i="1"/>
  <c r="AD338" i="1"/>
  <c r="AE338" i="1"/>
  <c r="AD339" i="1"/>
  <c r="AE339" i="1"/>
  <c r="AD340" i="1"/>
  <c r="AE340" i="1"/>
  <c r="AD341" i="1"/>
  <c r="AE341" i="1"/>
  <c r="AD342" i="1"/>
  <c r="AE342" i="1"/>
  <c r="AD343" i="1"/>
  <c r="AE343" i="1"/>
  <c r="AD344" i="1"/>
  <c r="AE344" i="1"/>
  <c r="AD345" i="1"/>
  <c r="AE345" i="1"/>
  <c r="AD346" i="1"/>
  <c r="AE346" i="1"/>
  <c r="AD347" i="1"/>
  <c r="AE347" i="1"/>
  <c r="AD348" i="1"/>
  <c r="AE348" i="1"/>
  <c r="AD349" i="1"/>
  <c r="AE349" i="1"/>
  <c r="AD350" i="1"/>
  <c r="AE350" i="1"/>
  <c r="AD351" i="1"/>
  <c r="AE351" i="1"/>
  <c r="AD352" i="1"/>
  <c r="AE352" i="1"/>
  <c r="AD353" i="1"/>
  <c r="AE353" i="1"/>
  <c r="AD354" i="1"/>
  <c r="AE354" i="1"/>
  <c r="AD355" i="1"/>
  <c r="AE355" i="1"/>
  <c r="AD356" i="1"/>
  <c r="AE356" i="1"/>
  <c r="AD357" i="1"/>
  <c r="AE357" i="1"/>
  <c r="AD358" i="1"/>
  <c r="AE358" i="1"/>
  <c r="AD359" i="1"/>
  <c r="AE359" i="1"/>
  <c r="AD360" i="1"/>
  <c r="AE360" i="1"/>
  <c r="AD361" i="1"/>
  <c r="AE361" i="1"/>
  <c r="AD362" i="1"/>
  <c r="AE362" i="1"/>
  <c r="AD363" i="1"/>
  <c r="AE363" i="1"/>
  <c r="AD364" i="1"/>
  <c r="AE364" i="1"/>
  <c r="AD365" i="1"/>
  <c r="AE365" i="1"/>
  <c r="AD366" i="1"/>
  <c r="AE366" i="1"/>
  <c r="AD367" i="1"/>
  <c r="AE367" i="1"/>
  <c r="AD368" i="1"/>
  <c r="AE368" i="1"/>
  <c r="AD369" i="1"/>
  <c r="AE369" i="1"/>
  <c r="AD370" i="1"/>
  <c r="AE370" i="1"/>
  <c r="AD371" i="1"/>
  <c r="AE371" i="1"/>
  <c r="AD372" i="1"/>
  <c r="AE372" i="1"/>
  <c r="AD373" i="1"/>
  <c r="AE373" i="1"/>
  <c r="AD374" i="1"/>
  <c r="AE374" i="1"/>
  <c r="AD375" i="1"/>
  <c r="AE375" i="1"/>
  <c r="AD376" i="1"/>
  <c r="AE376" i="1"/>
  <c r="AD377" i="1"/>
  <c r="AE377" i="1"/>
  <c r="AD378" i="1"/>
  <c r="AE378" i="1"/>
  <c r="AD379" i="1"/>
  <c r="AE379" i="1"/>
  <c r="AD380" i="1"/>
  <c r="AE380" i="1"/>
  <c r="AD381" i="1"/>
  <c r="AE381" i="1"/>
  <c r="AD382" i="1"/>
  <c r="AE382" i="1"/>
  <c r="AD383" i="1"/>
  <c r="AE383" i="1"/>
  <c r="AD384" i="1"/>
  <c r="AE384" i="1"/>
  <c r="AD385" i="1"/>
  <c r="AE385" i="1"/>
  <c r="AD386" i="1"/>
  <c r="AE386" i="1"/>
  <c r="AD387" i="1"/>
  <c r="AE387" i="1"/>
  <c r="AD388" i="1"/>
  <c r="AE388" i="1"/>
  <c r="AD389" i="1"/>
  <c r="AE389" i="1"/>
  <c r="AD390" i="1"/>
  <c r="AE390" i="1"/>
  <c r="AD391" i="1"/>
  <c r="AE391" i="1"/>
  <c r="AD392" i="1"/>
  <c r="AE392" i="1"/>
  <c r="AD393" i="1"/>
  <c r="AE393" i="1"/>
  <c r="AD394" i="1"/>
  <c r="AE394" i="1"/>
  <c r="AD395" i="1"/>
  <c r="AE395" i="1"/>
  <c r="AD396" i="1"/>
  <c r="AE396" i="1"/>
  <c r="AD397" i="1"/>
  <c r="AE397" i="1"/>
  <c r="AD398" i="1"/>
  <c r="AE398" i="1"/>
  <c r="AD399" i="1"/>
  <c r="AE399" i="1"/>
  <c r="AD400" i="1"/>
  <c r="AE400" i="1"/>
  <c r="AD401" i="1"/>
  <c r="AE401" i="1"/>
  <c r="AD402" i="1"/>
  <c r="AE402" i="1"/>
  <c r="AD403" i="1"/>
  <c r="AE403" i="1"/>
  <c r="AD404" i="1"/>
  <c r="AE404" i="1"/>
  <c r="AD405" i="1"/>
  <c r="AE405" i="1"/>
  <c r="AD406" i="1"/>
  <c r="AE406" i="1"/>
  <c r="AD407" i="1"/>
  <c r="AE407" i="1"/>
  <c r="AD408" i="1"/>
  <c r="AE408" i="1"/>
  <c r="AD409" i="1"/>
  <c r="AE409" i="1"/>
  <c r="AD410" i="1"/>
  <c r="AE410" i="1"/>
  <c r="AD411" i="1"/>
  <c r="AE411" i="1"/>
  <c r="AD412" i="1"/>
  <c r="AE412" i="1"/>
  <c r="AD413" i="1"/>
  <c r="AE413" i="1"/>
  <c r="AD414" i="1"/>
  <c r="AE414" i="1"/>
  <c r="AD415" i="1"/>
  <c r="AE415" i="1"/>
  <c r="AD416" i="1"/>
  <c r="AE416" i="1"/>
  <c r="AD417" i="1"/>
  <c r="AE417" i="1"/>
  <c r="AD418" i="1"/>
  <c r="AE418" i="1"/>
  <c r="AD419" i="1"/>
  <c r="AE419" i="1"/>
  <c r="AD420" i="1"/>
  <c r="AE420" i="1"/>
  <c r="AD421" i="1"/>
  <c r="AE421" i="1"/>
  <c r="AD422" i="1"/>
  <c r="AE422" i="1"/>
  <c r="AD423" i="1"/>
  <c r="AE423" i="1"/>
  <c r="AD424" i="1"/>
  <c r="AE424" i="1"/>
  <c r="AD425" i="1"/>
  <c r="AE425" i="1"/>
  <c r="AD426" i="1"/>
  <c r="AE426" i="1"/>
  <c r="AD427" i="1"/>
  <c r="AE427" i="1"/>
  <c r="AD428" i="1"/>
  <c r="AE428" i="1"/>
  <c r="AD429" i="1"/>
  <c r="AE429" i="1"/>
  <c r="AD430" i="1"/>
  <c r="AE430" i="1"/>
  <c r="AD431" i="1"/>
  <c r="AE431" i="1"/>
  <c r="AD432" i="1"/>
  <c r="AE432" i="1"/>
  <c r="AD433" i="1"/>
  <c r="AE433" i="1"/>
  <c r="AD434" i="1"/>
  <c r="AE434" i="1"/>
  <c r="AD435" i="1"/>
  <c r="AE435" i="1"/>
  <c r="AD436" i="1"/>
  <c r="AE436" i="1"/>
  <c r="AD437" i="1"/>
  <c r="AE437" i="1"/>
  <c r="AD438" i="1"/>
  <c r="AE438" i="1"/>
  <c r="AD439" i="1"/>
  <c r="AE439" i="1"/>
  <c r="AD440" i="1"/>
  <c r="AE440" i="1"/>
  <c r="AD441" i="1"/>
  <c r="AE441" i="1"/>
  <c r="AD442" i="1"/>
  <c r="AE442" i="1"/>
  <c r="AD443" i="1"/>
  <c r="AE443" i="1"/>
  <c r="AD444" i="1"/>
  <c r="AE444" i="1"/>
  <c r="AD445" i="1"/>
  <c r="AE445" i="1"/>
  <c r="AD446" i="1"/>
  <c r="AE446" i="1"/>
  <c r="AD447" i="1"/>
  <c r="AE447" i="1"/>
  <c r="AD448" i="1"/>
  <c r="AE448" i="1"/>
  <c r="AD449" i="1"/>
  <c r="AE449" i="1"/>
  <c r="AD450" i="1"/>
  <c r="AE450" i="1"/>
  <c r="AD451" i="1"/>
  <c r="AE451" i="1"/>
  <c r="AD452" i="1"/>
  <c r="AE452" i="1"/>
  <c r="AD453" i="1"/>
  <c r="AE453" i="1"/>
  <c r="AD454" i="1"/>
  <c r="AE454" i="1"/>
  <c r="AD455" i="1"/>
  <c r="AE455" i="1"/>
  <c r="AD456" i="1"/>
  <c r="AE456" i="1"/>
  <c r="AD457" i="1"/>
  <c r="AE457" i="1"/>
  <c r="AD458" i="1"/>
  <c r="AE458" i="1"/>
  <c r="AD459" i="1"/>
  <c r="AE459" i="1"/>
  <c r="AD460" i="1"/>
  <c r="AE460" i="1"/>
  <c r="AD461" i="1"/>
  <c r="AE461" i="1"/>
  <c r="AD462" i="1"/>
  <c r="AE462" i="1"/>
  <c r="AD463" i="1"/>
  <c r="AE463" i="1"/>
  <c r="AD464" i="1"/>
  <c r="AE464" i="1"/>
  <c r="AD465" i="1"/>
  <c r="AE465" i="1"/>
  <c r="AD466" i="1"/>
  <c r="AE466" i="1"/>
  <c r="AD467" i="1"/>
  <c r="AE467" i="1"/>
  <c r="AD468" i="1"/>
  <c r="AE468" i="1"/>
  <c r="AD469" i="1"/>
  <c r="AE469" i="1"/>
  <c r="AD470" i="1"/>
  <c r="AE470" i="1"/>
  <c r="AD471" i="1"/>
  <c r="AE471" i="1"/>
  <c r="AD472" i="1"/>
  <c r="AE472" i="1"/>
  <c r="AD473" i="1"/>
  <c r="AE473" i="1"/>
  <c r="AD474" i="1"/>
  <c r="AE474" i="1"/>
  <c r="AD475" i="1"/>
  <c r="AE475" i="1"/>
  <c r="AD476" i="1"/>
  <c r="AE476" i="1"/>
  <c r="AD477" i="1"/>
  <c r="AE477" i="1"/>
  <c r="AD478" i="1"/>
  <c r="AE478" i="1"/>
  <c r="AD479" i="1"/>
  <c r="AE479" i="1"/>
  <c r="AD480" i="1"/>
  <c r="AE480" i="1"/>
  <c r="AD481" i="1"/>
  <c r="AE481" i="1"/>
  <c r="AD482" i="1"/>
  <c r="AE482" i="1"/>
  <c r="AD483" i="1"/>
  <c r="AE483" i="1"/>
  <c r="AD484" i="1"/>
  <c r="AE484" i="1"/>
  <c r="AD485" i="1"/>
  <c r="AE485" i="1"/>
  <c r="AD486" i="1"/>
  <c r="AE486" i="1"/>
  <c r="AD487" i="1"/>
  <c r="AE487" i="1"/>
  <c r="AD488" i="1"/>
  <c r="AE488" i="1"/>
  <c r="AD489" i="1"/>
  <c r="AE489" i="1"/>
  <c r="AD490" i="1"/>
  <c r="AE490" i="1"/>
  <c r="AD491" i="1"/>
  <c r="AE491" i="1"/>
  <c r="AD492" i="1"/>
  <c r="AE492" i="1"/>
  <c r="AD493" i="1"/>
  <c r="AE493" i="1"/>
  <c r="AD494" i="1"/>
  <c r="AE494" i="1"/>
  <c r="AD495" i="1"/>
  <c r="AE495" i="1"/>
  <c r="AD496" i="1"/>
  <c r="AE496" i="1"/>
  <c r="AD497" i="1"/>
  <c r="AE497" i="1"/>
  <c r="AD498" i="1"/>
  <c r="AE498" i="1"/>
  <c r="AD499" i="1"/>
  <c r="AE499" i="1"/>
  <c r="AD500" i="1"/>
  <c r="AE500" i="1"/>
  <c r="AD501" i="1"/>
  <c r="AE501" i="1"/>
  <c r="AD502" i="1"/>
  <c r="AE502" i="1"/>
  <c r="AD503" i="1"/>
  <c r="AE503" i="1"/>
  <c r="AD504" i="1"/>
  <c r="AE504" i="1"/>
  <c r="AD505" i="1"/>
  <c r="AE505" i="1"/>
  <c r="AD506" i="1"/>
  <c r="AE506" i="1"/>
  <c r="AD507" i="1"/>
  <c r="AE507" i="1"/>
  <c r="AD508" i="1"/>
  <c r="AE508" i="1"/>
  <c r="AD509" i="1"/>
  <c r="AE509" i="1"/>
  <c r="AD510" i="1"/>
  <c r="AE510" i="1"/>
  <c r="AD511" i="1"/>
  <c r="AE511" i="1"/>
  <c r="AD512" i="1"/>
  <c r="AE512" i="1"/>
  <c r="AD513" i="1"/>
  <c r="AE513" i="1"/>
  <c r="AD514" i="1"/>
  <c r="AE514" i="1"/>
  <c r="AD515" i="1"/>
  <c r="AE515" i="1"/>
  <c r="AD516" i="1"/>
  <c r="AE516" i="1"/>
  <c r="AD517" i="1"/>
  <c r="AE517" i="1"/>
  <c r="AD518" i="1"/>
  <c r="AE518" i="1"/>
  <c r="AD519" i="1"/>
  <c r="AE519" i="1"/>
  <c r="AD520" i="1"/>
  <c r="AE520" i="1"/>
  <c r="AD521" i="1"/>
  <c r="AE521" i="1"/>
  <c r="AD522" i="1"/>
  <c r="AE522" i="1"/>
  <c r="AD523" i="1"/>
  <c r="AE523" i="1"/>
  <c r="AD524" i="1"/>
  <c r="AE524" i="1"/>
  <c r="AD525" i="1"/>
  <c r="AE525" i="1"/>
  <c r="AD526" i="1"/>
  <c r="AE526" i="1"/>
  <c r="AD527" i="1"/>
  <c r="AE527" i="1"/>
  <c r="AD528" i="1"/>
  <c r="AE528" i="1"/>
  <c r="AD529" i="1"/>
  <c r="AE529" i="1"/>
  <c r="AD530" i="1"/>
  <c r="AE530" i="1"/>
  <c r="AD531" i="1"/>
  <c r="AE531" i="1"/>
  <c r="AD532" i="1"/>
  <c r="AE532" i="1"/>
  <c r="AD533" i="1"/>
  <c r="AE533" i="1"/>
  <c r="AD534" i="1"/>
  <c r="AE534" i="1"/>
  <c r="AD535" i="1"/>
  <c r="AE535" i="1"/>
  <c r="AD536" i="1"/>
  <c r="AE536" i="1"/>
  <c r="AD537" i="1"/>
  <c r="AE537" i="1"/>
  <c r="AD538" i="1"/>
  <c r="AE538" i="1"/>
  <c r="AD539" i="1"/>
  <c r="AE539" i="1"/>
  <c r="AD540" i="1"/>
  <c r="AE540" i="1"/>
  <c r="AD541" i="1"/>
  <c r="AE541" i="1"/>
  <c r="AD542" i="1"/>
  <c r="AE542" i="1"/>
  <c r="AD543" i="1"/>
  <c r="AE543" i="1"/>
  <c r="AD544" i="1"/>
  <c r="AE544" i="1"/>
  <c r="AD545" i="1"/>
  <c r="AE545" i="1"/>
  <c r="AD546" i="1"/>
  <c r="AE546" i="1"/>
  <c r="AD547" i="1"/>
  <c r="AE547" i="1"/>
  <c r="AD548" i="1"/>
  <c r="AE548" i="1"/>
  <c r="AD549" i="1"/>
  <c r="AE549" i="1"/>
  <c r="AD550" i="1"/>
  <c r="AE550" i="1"/>
  <c r="AD551" i="1"/>
  <c r="AE551" i="1"/>
  <c r="AD552" i="1"/>
  <c r="AE552" i="1"/>
  <c r="AD553" i="1"/>
  <c r="AE553" i="1"/>
  <c r="AD554" i="1"/>
  <c r="AE554" i="1"/>
  <c r="AD555" i="1"/>
  <c r="AE555" i="1"/>
  <c r="AD556" i="1"/>
  <c r="AE556" i="1"/>
  <c r="AD557" i="1"/>
  <c r="AE557" i="1"/>
  <c r="AD558" i="1"/>
  <c r="AE558" i="1"/>
  <c r="AD559" i="1"/>
  <c r="AE559" i="1"/>
  <c r="AD560" i="1"/>
  <c r="AE560" i="1"/>
  <c r="AD561" i="1"/>
  <c r="AE561" i="1"/>
  <c r="AD562" i="1"/>
  <c r="AE562" i="1"/>
  <c r="AD563" i="1"/>
  <c r="AE563" i="1"/>
  <c r="AD564" i="1"/>
  <c r="AE564" i="1"/>
  <c r="AD565" i="1"/>
  <c r="AE565" i="1"/>
  <c r="AD566" i="1"/>
  <c r="AE566" i="1"/>
  <c r="AD567" i="1"/>
  <c r="AE567" i="1"/>
  <c r="AD568" i="1"/>
  <c r="AE568" i="1"/>
  <c r="AD569" i="1"/>
  <c r="AE569" i="1"/>
  <c r="AD570" i="1"/>
  <c r="AE570" i="1"/>
  <c r="AD571" i="1"/>
  <c r="AE571" i="1"/>
  <c r="AD572" i="1"/>
  <c r="AE572" i="1"/>
  <c r="AD573" i="1"/>
  <c r="AE573" i="1"/>
  <c r="AD574" i="1"/>
  <c r="AE574" i="1"/>
  <c r="AD575" i="1"/>
  <c r="AE575" i="1"/>
  <c r="AD576" i="1"/>
  <c r="AE576" i="1"/>
  <c r="AD577" i="1"/>
  <c r="AE577" i="1"/>
  <c r="AD578" i="1"/>
  <c r="AE578" i="1"/>
  <c r="AD579" i="1"/>
  <c r="AE579" i="1"/>
  <c r="AD580" i="1"/>
  <c r="AE580" i="1"/>
  <c r="AD581" i="1"/>
  <c r="AE581" i="1"/>
  <c r="AD582" i="1"/>
  <c r="AE582" i="1"/>
  <c r="AD583" i="1"/>
  <c r="AE583" i="1"/>
  <c r="AD584" i="1"/>
  <c r="AE584" i="1"/>
  <c r="AD585" i="1"/>
  <c r="AE585" i="1"/>
  <c r="AD586" i="1"/>
  <c r="AE586" i="1"/>
  <c r="AD587" i="1"/>
  <c r="AE587" i="1"/>
  <c r="AD588" i="1"/>
  <c r="AE588" i="1"/>
  <c r="AD589" i="1"/>
  <c r="AE589" i="1"/>
  <c r="AD590" i="1"/>
  <c r="AE590" i="1"/>
  <c r="AD591" i="1"/>
  <c r="AE591" i="1"/>
  <c r="AD592" i="1"/>
  <c r="AE592" i="1"/>
  <c r="AD593" i="1"/>
  <c r="AE593" i="1"/>
  <c r="AD594" i="1"/>
  <c r="AE594" i="1"/>
  <c r="AD595" i="1"/>
  <c r="AE595" i="1"/>
  <c r="AD596" i="1"/>
  <c r="AE596" i="1"/>
  <c r="AD597" i="1"/>
  <c r="AE597" i="1"/>
  <c r="AD598" i="1"/>
  <c r="AE598" i="1"/>
  <c r="AD599" i="1"/>
  <c r="AE599" i="1"/>
  <c r="AD600" i="1"/>
  <c r="AE600" i="1"/>
  <c r="AD601" i="1"/>
  <c r="AE601" i="1"/>
  <c r="AD602" i="1"/>
  <c r="AE602" i="1"/>
  <c r="AD603" i="1"/>
  <c r="AE603" i="1"/>
  <c r="AD604" i="1"/>
  <c r="AE604" i="1"/>
  <c r="AD605" i="1"/>
  <c r="AE605" i="1"/>
  <c r="AD606" i="1"/>
  <c r="AE606" i="1"/>
  <c r="AD607" i="1"/>
  <c r="AE607" i="1"/>
  <c r="AD608" i="1"/>
  <c r="AE608" i="1"/>
  <c r="AD609" i="1"/>
  <c r="AE609" i="1"/>
  <c r="AD610" i="1"/>
  <c r="AE610" i="1"/>
  <c r="AD611" i="1"/>
  <c r="AE611" i="1"/>
  <c r="AD612" i="1"/>
  <c r="AE612" i="1"/>
  <c r="AD613" i="1"/>
  <c r="AE613" i="1"/>
  <c r="AD614" i="1"/>
  <c r="AE614" i="1"/>
  <c r="AD615" i="1"/>
  <c r="AE615" i="1"/>
  <c r="AD616" i="1"/>
  <c r="AE616" i="1"/>
  <c r="AD617" i="1"/>
  <c r="AE617" i="1"/>
  <c r="AD618" i="1"/>
  <c r="AE618" i="1"/>
  <c r="AD619" i="1"/>
  <c r="AE619" i="1"/>
  <c r="AD620" i="1"/>
  <c r="AE620" i="1"/>
  <c r="AD621" i="1"/>
  <c r="AE621" i="1"/>
  <c r="AD622" i="1"/>
  <c r="AE622" i="1"/>
  <c r="AD623" i="1"/>
  <c r="AE623" i="1"/>
  <c r="AD624" i="1"/>
  <c r="AE624" i="1"/>
  <c r="AD625" i="1"/>
  <c r="AE625" i="1"/>
  <c r="AD626" i="1"/>
  <c r="AE626" i="1"/>
  <c r="AD627" i="1"/>
  <c r="AE627" i="1"/>
  <c r="AD628" i="1"/>
  <c r="AE628" i="1"/>
  <c r="AD629" i="1"/>
  <c r="AE629" i="1"/>
  <c r="AD630" i="1"/>
  <c r="AE630" i="1"/>
  <c r="AD631" i="1"/>
  <c r="AE631" i="1"/>
  <c r="AD632" i="1"/>
  <c r="AE632" i="1"/>
  <c r="AD633" i="1"/>
  <c r="AE633" i="1"/>
  <c r="AD634" i="1"/>
  <c r="AE634" i="1"/>
  <c r="AD635" i="1"/>
  <c r="AE635" i="1"/>
  <c r="AD636" i="1"/>
  <c r="AE636" i="1"/>
  <c r="AD637" i="1"/>
  <c r="AE637" i="1"/>
  <c r="AD638" i="1"/>
  <c r="AE638" i="1"/>
  <c r="AD639" i="1"/>
  <c r="AE639" i="1"/>
  <c r="AD640" i="1"/>
  <c r="AE640" i="1"/>
  <c r="AD641" i="1"/>
  <c r="AE641" i="1"/>
  <c r="AD642" i="1"/>
  <c r="AE642" i="1"/>
  <c r="AD643" i="1"/>
  <c r="AE643" i="1"/>
  <c r="AD644" i="1"/>
  <c r="AE644" i="1"/>
  <c r="AD645" i="1"/>
  <c r="AE645" i="1"/>
  <c r="AD646" i="1"/>
  <c r="AE646" i="1"/>
  <c r="AD647" i="1"/>
  <c r="AE647" i="1"/>
  <c r="AD648" i="1"/>
  <c r="AE648" i="1"/>
  <c r="AD649" i="1"/>
  <c r="AE649" i="1"/>
  <c r="AD650" i="1"/>
  <c r="AE650" i="1"/>
  <c r="AD651" i="1"/>
  <c r="AE651" i="1"/>
  <c r="AD652" i="1"/>
  <c r="AE652" i="1"/>
  <c r="AD653" i="1"/>
  <c r="AE653" i="1"/>
  <c r="AD654" i="1"/>
  <c r="AE654" i="1"/>
  <c r="AD655" i="1"/>
  <c r="AE655" i="1"/>
  <c r="AD656" i="1"/>
  <c r="AE656" i="1"/>
  <c r="AD657" i="1"/>
  <c r="AE657" i="1"/>
  <c r="AD658" i="1"/>
  <c r="AE658" i="1"/>
  <c r="AD659" i="1"/>
  <c r="AE659" i="1"/>
  <c r="AD660" i="1"/>
  <c r="AE660" i="1"/>
  <c r="AD661" i="1"/>
  <c r="AE661" i="1"/>
  <c r="AD662" i="1"/>
  <c r="AE662" i="1"/>
  <c r="AD663" i="1"/>
  <c r="AE663" i="1"/>
  <c r="AD664" i="1"/>
  <c r="AE664" i="1"/>
  <c r="AD665" i="1"/>
  <c r="AE665" i="1"/>
  <c r="AD666" i="1"/>
  <c r="AE666" i="1"/>
  <c r="AD667" i="1"/>
  <c r="AE667" i="1"/>
  <c r="AD668" i="1"/>
  <c r="AE668" i="1"/>
  <c r="AD669" i="1"/>
  <c r="AE669" i="1"/>
  <c r="AD670" i="1"/>
  <c r="AE670" i="1"/>
  <c r="AD671" i="1"/>
  <c r="AE671" i="1"/>
  <c r="AD672" i="1"/>
  <c r="AE672" i="1"/>
  <c r="AD673" i="1"/>
  <c r="AE673" i="1"/>
  <c r="AD674" i="1"/>
  <c r="AE674" i="1"/>
  <c r="AD675" i="1"/>
  <c r="AE675" i="1"/>
  <c r="AD676" i="1"/>
  <c r="AE676" i="1"/>
  <c r="AD677" i="1"/>
  <c r="AE677" i="1"/>
  <c r="AD678" i="1"/>
  <c r="AE678" i="1"/>
  <c r="AD679" i="1"/>
  <c r="AE679" i="1"/>
  <c r="AD680" i="1"/>
  <c r="AE680" i="1"/>
  <c r="AD681" i="1"/>
  <c r="AE681" i="1"/>
  <c r="AD682" i="1"/>
  <c r="AE682" i="1"/>
  <c r="AD683" i="1"/>
  <c r="AE683" i="1"/>
  <c r="AD684" i="1"/>
  <c r="AE684" i="1"/>
  <c r="AD685" i="1"/>
  <c r="AE685" i="1"/>
  <c r="AD686" i="1"/>
  <c r="AE686" i="1"/>
  <c r="AD687" i="1"/>
  <c r="AE687" i="1"/>
  <c r="AD688" i="1"/>
  <c r="AE688" i="1"/>
  <c r="AD689" i="1"/>
  <c r="AE689" i="1"/>
  <c r="AD690" i="1"/>
  <c r="AE690" i="1"/>
  <c r="AD691" i="1"/>
  <c r="AE691" i="1"/>
  <c r="AD692" i="1"/>
  <c r="AE692" i="1"/>
  <c r="AD693" i="1"/>
  <c r="AE693" i="1"/>
  <c r="AD694" i="1"/>
  <c r="AE694" i="1"/>
  <c r="AD695" i="1"/>
  <c r="AE695" i="1"/>
  <c r="AD696" i="1"/>
  <c r="AE696" i="1"/>
  <c r="AD697" i="1"/>
  <c r="AE697" i="1"/>
  <c r="AD698" i="1"/>
  <c r="AE698" i="1"/>
  <c r="AD699" i="1"/>
  <c r="AE699" i="1"/>
  <c r="AD700" i="1"/>
  <c r="AE700" i="1"/>
  <c r="AD701" i="1"/>
  <c r="AE701" i="1"/>
  <c r="AD702" i="1"/>
  <c r="AE702" i="1"/>
  <c r="AD703" i="1"/>
  <c r="AE703" i="1"/>
  <c r="AD704" i="1"/>
  <c r="AE704" i="1"/>
  <c r="AD705" i="1"/>
  <c r="AE705" i="1"/>
  <c r="AD706" i="1"/>
  <c r="AE706" i="1"/>
  <c r="AD707" i="1"/>
  <c r="AE707" i="1"/>
  <c r="AD708" i="1"/>
  <c r="AE708" i="1"/>
  <c r="AD709" i="1"/>
  <c r="AE709" i="1"/>
  <c r="AD710" i="1"/>
  <c r="AE710" i="1"/>
  <c r="AD711" i="1"/>
  <c r="AE711" i="1"/>
  <c r="AD712" i="1"/>
  <c r="AE712" i="1"/>
  <c r="AD713" i="1"/>
  <c r="AE713" i="1"/>
  <c r="AD714" i="1"/>
  <c r="AE714" i="1"/>
  <c r="AD715" i="1"/>
  <c r="AE715" i="1"/>
  <c r="AD716" i="1"/>
  <c r="AE716" i="1"/>
  <c r="AD717" i="1"/>
  <c r="AE717" i="1"/>
  <c r="AD718" i="1"/>
  <c r="AE718" i="1"/>
  <c r="AD719" i="1"/>
  <c r="AE719" i="1"/>
  <c r="AD720" i="1"/>
  <c r="AE720" i="1"/>
  <c r="AD721" i="1"/>
  <c r="AE721" i="1"/>
  <c r="AD722" i="1"/>
  <c r="AE722" i="1"/>
  <c r="AD723" i="1"/>
  <c r="AE723" i="1"/>
  <c r="AD724" i="1"/>
  <c r="AE724" i="1"/>
  <c r="AD725" i="1"/>
  <c r="AE725" i="1"/>
  <c r="AD726" i="1"/>
  <c r="AE726" i="1"/>
  <c r="AD727" i="1"/>
  <c r="AE727" i="1"/>
  <c r="AD729" i="1"/>
  <c r="AE729" i="1"/>
  <c r="AD730" i="1"/>
  <c r="AE730" i="1"/>
  <c r="AD731" i="1"/>
  <c r="AE731" i="1"/>
  <c r="AD732" i="1"/>
  <c r="AE732" i="1"/>
  <c r="AD733" i="1"/>
  <c r="AE733" i="1"/>
  <c r="AD734" i="1"/>
  <c r="AE734" i="1"/>
  <c r="AD735" i="1"/>
  <c r="AE735" i="1"/>
  <c r="AD736" i="1"/>
  <c r="AE736" i="1"/>
  <c r="AD737" i="1"/>
  <c r="AE737" i="1"/>
  <c r="AD738" i="1"/>
  <c r="AE738" i="1"/>
  <c r="AD739" i="1"/>
  <c r="AE739" i="1"/>
  <c r="AD740" i="1"/>
  <c r="AE740" i="1"/>
  <c r="AD741" i="1"/>
  <c r="AE741" i="1"/>
  <c r="AD742" i="1"/>
  <c r="AE742" i="1"/>
  <c r="AD743" i="1"/>
  <c r="AE743" i="1"/>
  <c r="AD744" i="1"/>
  <c r="AE744" i="1"/>
  <c r="AD745" i="1"/>
  <c r="AE745" i="1"/>
  <c r="AD746" i="1"/>
  <c r="AE746" i="1"/>
  <c r="AD747" i="1"/>
  <c r="AE747" i="1"/>
  <c r="AD748" i="1"/>
  <c r="AE748" i="1"/>
  <c r="AD749" i="1"/>
  <c r="AE749" i="1"/>
  <c r="AD750" i="1"/>
  <c r="AE750" i="1"/>
  <c r="AD751" i="1"/>
  <c r="AE751" i="1"/>
  <c r="AD752" i="1"/>
  <c r="AE752" i="1"/>
  <c r="AD753" i="1"/>
  <c r="AE753" i="1"/>
  <c r="AD754" i="1"/>
  <c r="AE754" i="1"/>
  <c r="AD755" i="1"/>
  <c r="AE755" i="1"/>
  <c r="AD756" i="1"/>
  <c r="AE756" i="1"/>
  <c r="AD757" i="1"/>
  <c r="AE757" i="1"/>
  <c r="AD758" i="1"/>
  <c r="AE758" i="1"/>
  <c r="AD759" i="1"/>
  <c r="AE759" i="1"/>
  <c r="AD760" i="1"/>
  <c r="AE760" i="1"/>
  <c r="AD761" i="1"/>
  <c r="AE761" i="1"/>
  <c r="AD762" i="1"/>
  <c r="AE762" i="1"/>
  <c r="AD763" i="1"/>
  <c r="AE763" i="1"/>
  <c r="AD764" i="1"/>
  <c r="AE764" i="1"/>
  <c r="AD765" i="1"/>
  <c r="AE765" i="1"/>
  <c r="AD766" i="1"/>
  <c r="AE766" i="1"/>
  <c r="AD767" i="1"/>
  <c r="AE767" i="1"/>
  <c r="AD768" i="1"/>
  <c r="AE768" i="1"/>
  <c r="AD769" i="1"/>
  <c r="AE769" i="1"/>
  <c r="AD770" i="1"/>
  <c r="AE770" i="1"/>
  <c r="AD771" i="1"/>
  <c r="AE771" i="1"/>
  <c r="AD772" i="1"/>
  <c r="AE772" i="1"/>
  <c r="AD773" i="1"/>
  <c r="AE773" i="1"/>
  <c r="AD774" i="1"/>
  <c r="AE774" i="1"/>
  <c r="AD775" i="1"/>
  <c r="AE775" i="1"/>
  <c r="AD776" i="1"/>
  <c r="AE776" i="1"/>
  <c r="AD777" i="1"/>
  <c r="AE777" i="1"/>
  <c r="AD778" i="1"/>
  <c r="AE778" i="1"/>
  <c r="AD779" i="1"/>
  <c r="AE779" i="1"/>
  <c r="AD780" i="1"/>
  <c r="AE780" i="1"/>
  <c r="AD781" i="1"/>
  <c r="AE781" i="1"/>
  <c r="AD782" i="1"/>
  <c r="AE782" i="1"/>
  <c r="AD783" i="1"/>
  <c r="AE783" i="1"/>
  <c r="AD784" i="1"/>
  <c r="AE784" i="1"/>
  <c r="AD785" i="1"/>
  <c r="AE785" i="1"/>
  <c r="AD786" i="1"/>
  <c r="AE786" i="1"/>
  <c r="AD787" i="1"/>
  <c r="AE787" i="1"/>
  <c r="AD788" i="1"/>
  <c r="AE788" i="1"/>
  <c r="AD789" i="1"/>
  <c r="AE789" i="1"/>
  <c r="AD790" i="1"/>
  <c r="AE790" i="1"/>
  <c r="AD791" i="1"/>
  <c r="AE791" i="1"/>
  <c r="AD792" i="1"/>
  <c r="AE792" i="1"/>
  <c r="AD793" i="1"/>
  <c r="AE793" i="1"/>
  <c r="AD794" i="1"/>
  <c r="AE794" i="1"/>
  <c r="AD795" i="1"/>
  <c r="AE795" i="1"/>
  <c r="AD796" i="1"/>
  <c r="AE796" i="1"/>
  <c r="AD797" i="1"/>
  <c r="AE797" i="1"/>
  <c r="AD798" i="1"/>
  <c r="AE798" i="1"/>
  <c r="AD799" i="1"/>
  <c r="AE799" i="1"/>
  <c r="AD800" i="1"/>
  <c r="AE800" i="1"/>
  <c r="AD801" i="1"/>
  <c r="AE801" i="1"/>
  <c r="AD802" i="1"/>
  <c r="AE802" i="1"/>
  <c r="AD803" i="1"/>
  <c r="AE803" i="1"/>
  <c r="AD804" i="1"/>
  <c r="AE804" i="1"/>
  <c r="AD805" i="1"/>
  <c r="AE805" i="1"/>
  <c r="AD806" i="1"/>
  <c r="AE806" i="1"/>
  <c r="AD807" i="1"/>
  <c r="AE807" i="1"/>
  <c r="AD808" i="1"/>
  <c r="AE808" i="1"/>
  <c r="AD809" i="1"/>
  <c r="AE809" i="1"/>
  <c r="AD810" i="1"/>
  <c r="AE810" i="1"/>
  <c r="AD811" i="1"/>
  <c r="AE811" i="1"/>
  <c r="AD812" i="1"/>
  <c r="AE812" i="1"/>
  <c r="AD813" i="1"/>
  <c r="AE813" i="1"/>
  <c r="AD814" i="1"/>
  <c r="AE814" i="1"/>
  <c r="AD815" i="1"/>
  <c r="AE815" i="1"/>
  <c r="AD816" i="1"/>
  <c r="AE816" i="1"/>
  <c r="AD817" i="1"/>
  <c r="AE817" i="1"/>
  <c r="AD818" i="1"/>
  <c r="AE818" i="1"/>
  <c r="AD819" i="1"/>
  <c r="AE819" i="1"/>
  <c r="AD820" i="1"/>
  <c r="AE820" i="1"/>
  <c r="AD821" i="1"/>
  <c r="AE821" i="1"/>
  <c r="AD822" i="1"/>
  <c r="AE822" i="1"/>
  <c r="AD823" i="1"/>
  <c r="AE823" i="1"/>
  <c r="AD824" i="1"/>
  <c r="AE824" i="1"/>
  <c r="AD825" i="1"/>
  <c r="AE825" i="1"/>
  <c r="AD826" i="1"/>
  <c r="AE826" i="1"/>
  <c r="AD827" i="1"/>
  <c r="AE827" i="1"/>
  <c r="AD828" i="1"/>
  <c r="AE828" i="1"/>
  <c r="AD829" i="1"/>
  <c r="AE829" i="1"/>
  <c r="AD830" i="1"/>
  <c r="AE830" i="1"/>
  <c r="AD831" i="1"/>
  <c r="AE831" i="1"/>
  <c r="AD832" i="1"/>
  <c r="AE832" i="1"/>
  <c r="AD833" i="1"/>
  <c r="AE833" i="1"/>
  <c r="AD834" i="1"/>
  <c r="AE834" i="1"/>
  <c r="AD835" i="1"/>
  <c r="AE835" i="1"/>
  <c r="AD836" i="1"/>
  <c r="AE836" i="1"/>
  <c r="AD837" i="1"/>
  <c r="AE837" i="1"/>
  <c r="AD838" i="1"/>
  <c r="AE838" i="1"/>
  <c r="AD839" i="1"/>
  <c r="AE839" i="1"/>
  <c r="AD840" i="1"/>
  <c r="AE840" i="1"/>
  <c r="AD841" i="1"/>
  <c r="AE841" i="1"/>
  <c r="AD842" i="1"/>
  <c r="AE842" i="1"/>
  <c r="AD843" i="1"/>
  <c r="AE843" i="1"/>
  <c r="AD844" i="1"/>
  <c r="AE844" i="1"/>
  <c r="AD845" i="1"/>
  <c r="AE845" i="1"/>
  <c r="AD846" i="1"/>
  <c r="AE846" i="1"/>
  <c r="AD847" i="1"/>
  <c r="AE847" i="1"/>
  <c r="AD848" i="1"/>
  <c r="AE848" i="1"/>
  <c r="AD849" i="1"/>
  <c r="AE849" i="1"/>
  <c r="AD850" i="1"/>
  <c r="AE850" i="1"/>
  <c r="AD851" i="1"/>
  <c r="AE851" i="1"/>
  <c r="AD852" i="1"/>
  <c r="AE852" i="1"/>
  <c r="AD853" i="1"/>
  <c r="AE853" i="1"/>
  <c r="AD854" i="1"/>
  <c r="AE854" i="1"/>
  <c r="AD855" i="1"/>
  <c r="AE855" i="1"/>
  <c r="AD856" i="1"/>
  <c r="AE856" i="1"/>
  <c r="AD857" i="1"/>
  <c r="AE857" i="1"/>
  <c r="AD858" i="1"/>
  <c r="AE858" i="1"/>
  <c r="AD859" i="1"/>
  <c r="AE859" i="1"/>
  <c r="AD860" i="1"/>
  <c r="AE860" i="1"/>
  <c r="AD861" i="1"/>
  <c r="AE861" i="1"/>
  <c r="AD862" i="1"/>
  <c r="AE862" i="1"/>
  <c r="AD863" i="1"/>
  <c r="AE863" i="1"/>
  <c r="AD864" i="1"/>
  <c r="AE864" i="1"/>
  <c r="AD865" i="1"/>
  <c r="AE865" i="1"/>
  <c r="AD866" i="1"/>
  <c r="AE866" i="1"/>
  <c r="AD867" i="1"/>
  <c r="AE867" i="1"/>
  <c r="AD868" i="1"/>
  <c r="AE868" i="1"/>
  <c r="AD869" i="1"/>
  <c r="AE869" i="1"/>
  <c r="AD870" i="1"/>
  <c r="AE870" i="1"/>
  <c r="AD871" i="1"/>
  <c r="AE871" i="1"/>
  <c r="AD872" i="1"/>
  <c r="AE872" i="1"/>
  <c r="AD873" i="1"/>
  <c r="AE873" i="1"/>
  <c r="AD874" i="1"/>
  <c r="AE874" i="1"/>
  <c r="AD875" i="1"/>
  <c r="AE875" i="1"/>
  <c r="AD876" i="1"/>
  <c r="AE876" i="1"/>
  <c r="AD877" i="1"/>
  <c r="AE877" i="1"/>
  <c r="AD878" i="1"/>
  <c r="AE878" i="1"/>
  <c r="AD879" i="1"/>
  <c r="AE879" i="1"/>
  <c r="AD880" i="1"/>
  <c r="AE880" i="1"/>
  <c r="AD881" i="1"/>
  <c r="AE881" i="1"/>
  <c r="AD882" i="1"/>
  <c r="AE882" i="1"/>
  <c r="AD883" i="1"/>
  <c r="AE883" i="1"/>
  <c r="AD884" i="1"/>
  <c r="AE884" i="1"/>
  <c r="AD885" i="1"/>
  <c r="AE885" i="1"/>
  <c r="AD886" i="1"/>
  <c r="AE886" i="1"/>
  <c r="AD887" i="1"/>
  <c r="AE887" i="1"/>
  <c r="AD888" i="1"/>
  <c r="AE888" i="1"/>
  <c r="AD889" i="1"/>
  <c r="AE889" i="1"/>
  <c r="AD890" i="1"/>
  <c r="AE890" i="1"/>
  <c r="AD891" i="1"/>
  <c r="AE891" i="1"/>
  <c r="AD892" i="1"/>
  <c r="AE892" i="1"/>
  <c r="AD893" i="1"/>
  <c r="AE893" i="1"/>
  <c r="AD894" i="1"/>
  <c r="AE894" i="1"/>
  <c r="AD895" i="1"/>
  <c r="AE895" i="1"/>
  <c r="AD896" i="1"/>
  <c r="AE896" i="1"/>
  <c r="AD897" i="1"/>
  <c r="AE897" i="1"/>
  <c r="AD898" i="1"/>
  <c r="AE898" i="1"/>
  <c r="AD899" i="1"/>
  <c r="AE899" i="1"/>
  <c r="AD900" i="1"/>
  <c r="AE900" i="1"/>
  <c r="AD901" i="1"/>
  <c r="AE901" i="1"/>
  <c r="AD902" i="1"/>
  <c r="AE902" i="1"/>
  <c r="AD903" i="1"/>
  <c r="AE903" i="1"/>
  <c r="AD904" i="1"/>
  <c r="AE904" i="1"/>
  <c r="AD905" i="1"/>
  <c r="AE905" i="1"/>
  <c r="AD906" i="1"/>
  <c r="AE906" i="1"/>
  <c r="AD907" i="1"/>
  <c r="AE907" i="1"/>
  <c r="AD908" i="1"/>
  <c r="AE908" i="1"/>
  <c r="AD909" i="1"/>
  <c r="AE909" i="1"/>
  <c r="AD910" i="1"/>
  <c r="AE910" i="1"/>
  <c r="AD911" i="1"/>
  <c r="AE911" i="1"/>
  <c r="AD912" i="1"/>
  <c r="AE912" i="1"/>
  <c r="AD913" i="1"/>
  <c r="AE913" i="1"/>
  <c r="AD914" i="1"/>
  <c r="AE914" i="1"/>
  <c r="AD915" i="1"/>
  <c r="AE915" i="1"/>
  <c r="AD916" i="1"/>
  <c r="AE916" i="1"/>
  <c r="AD917" i="1"/>
  <c r="AE917" i="1"/>
  <c r="AD918" i="1"/>
  <c r="AE918" i="1"/>
  <c r="AD919" i="1"/>
  <c r="AE919" i="1"/>
  <c r="AD920" i="1"/>
  <c r="AE920" i="1"/>
  <c r="AD921" i="1"/>
  <c r="AE921" i="1"/>
  <c r="AD922" i="1"/>
  <c r="AE922" i="1"/>
  <c r="AD923" i="1"/>
  <c r="AE923" i="1"/>
  <c r="AD924" i="1"/>
  <c r="AE924" i="1"/>
  <c r="AD925" i="1"/>
  <c r="AE925" i="1"/>
  <c r="AD926" i="1"/>
  <c r="AE926" i="1"/>
  <c r="AD927" i="1"/>
  <c r="AE927" i="1"/>
  <c r="AD928" i="1"/>
  <c r="AE928" i="1"/>
  <c r="AD929" i="1"/>
  <c r="AE929" i="1"/>
  <c r="AD930" i="1"/>
  <c r="AE930" i="1"/>
  <c r="AD931" i="1"/>
  <c r="AE931" i="1"/>
  <c r="AD932" i="1"/>
  <c r="AE932" i="1"/>
  <c r="AD933" i="1"/>
  <c r="AE933" i="1"/>
  <c r="AD934" i="1"/>
  <c r="AE934" i="1"/>
  <c r="AD935" i="1"/>
  <c r="AE935" i="1"/>
  <c r="AD936" i="1"/>
  <c r="AE936" i="1"/>
  <c r="AD937" i="1"/>
  <c r="AE937" i="1"/>
  <c r="AD938" i="1"/>
  <c r="AE938" i="1"/>
  <c r="AD939" i="1"/>
  <c r="AE939" i="1"/>
  <c r="AD940" i="1"/>
  <c r="AE940" i="1"/>
  <c r="AD941" i="1"/>
  <c r="AE941" i="1"/>
  <c r="AD942" i="1"/>
  <c r="AE942" i="1"/>
  <c r="AD943" i="1"/>
  <c r="AE943" i="1"/>
  <c r="AD944" i="1"/>
  <c r="AE944" i="1"/>
  <c r="AD945" i="1"/>
  <c r="AE945" i="1"/>
  <c r="AD946" i="1"/>
  <c r="AE946" i="1"/>
  <c r="AD947" i="1"/>
  <c r="AE947" i="1"/>
  <c r="AD948" i="1"/>
  <c r="AE948" i="1"/>
  <c r="AD949" i="1"/>
  <c r="AE949" i="1"/>
  <c r="AD950" i="1"/>
  <c r="AE950" i="1"/>
  <c r="AD951" i="1"/>
  <c r="AE951" i="1"/>
  <c r="AD952" i="1"/>
  <c r="AE952" i="1"/>
  <c r="AD953" i="1"/>
  <c r="AE953" i="1"/>
  <c r="AD954" i="1"/>
  <c r="AE954" i="1"/>
  <c r="AD955" i="1"/>
  <c r="AE955" i="1"/>
  <c r="AD956" i="1"/>
  <c r="AE956" i="1"/>
  <c r="AD957" i="1"/>
  <c r="AE957" i="1"/>
  <c r="AD958" i="1"/>
  <c r="AE958" i="1"/>
  <c r="AD959" i="1"/>
  <c r="AE959" i="1"/>
  <c r="AD960" i="1"/>
  <c r="AE960" i="1"/>
  <c r="AD961" i="1"/>
  <c r="AE961" i="1"/>
  <c r="AD962" i="1"/>
  <c r="AE962" i="1"/>
  <c r="AD963" i="1"/>
  <c r="AE963" i="1"/>
  <c r="AD964" i="1"/>
  <c r="AE964" i="1"/>
  <c r="AD965" i="1"/>
  <c r="AE965" i="1"/>
  <c r="AD966" i="1"/>
  <c r="AE966" i="1"/>
  <c r="AD967" i="1"/>
  <c r="AE967" i="1"/>
  <c r="AD968" i="1"/>
  <c r="AE968" i="1"/>
  <c r="AD969" i="1"/>
  <c r="AE969" i="1"/>
  <c r="AD970" i="1"/>
  <c r="AE970" i="1"/>
  <c r="AD971" i="1"/>
  <c r="AE971" i="1"/>
  <c r="AD972" i="1"/>
  <c r="AE972" i="1"/>
  <c r="AD973" i="1"/>
  <c r="AE973" i="1"/>
  <c r="AD974" i="1"/>
  <c r="AE974" i="1"/>
  <c r="AD975" i="1"/>
  <c r="AE975" i="1"/>
  <c r="AD976" i="1"/>
  <c r="AE976" i="1"/>
  <c r="AD977" i="1"/>
  <c r="AE977" i="1"/>
  <c r="AD978" i="1"/>
  <c r="AE978" i="1"/>
  <c r="AD979" i="1"/>
  <c r="AE979" i="1"/>
  <c r="AD980" i="1"/>
  <c r="AE980" i="1"/>
  <c r="AD981" i="1"/>
  <c r="AE981" i="1"/>
  <c r="AD982" i="1"/>
  <c r="AE982" i="1"/>
  <c r="AD983" i="1"/>
  <c r="AE983" i="1"/>
  <c r="AD984" i="1"/>
  <c r="AE984" i="1"/>
  <c r="AD985" i="1"/>
  <c r="AE985" i="1"/>
  <c r="AD986" i="1"/>
  <c r="AE986" i="1"/>
  <c r="AD987" i="1"/>
  <c r="AE987" i="1"/>
  <c r="AD988" i="1"/>
  <c r="AE988" i="1"/>
  <c r="AD989" i="1"/>
  <c r="AE989" i="1"/>
  <c r="AD990" i="1"/>
  <c r="AE990" i="1"/>
  <c r="AD991" i="1"/>
  <c r="AE991" i="1"/>
  <c r="AD992" i="1"/>
  <c r="AE992" i="1"/>
  <c r="AD993" i="1"/>
  <c r="AE993" i="1"/>
  <c r="AD994" i="1"/>
  <c r="AE994" i="1"/>
  <c r="AD995" i="1"/>
  <c r="AE995" i="1"/>
  <c r="AD996" i="1"/>
  <c r="AE996" i="1"/>
  <c r="AD997" i="1"/>
  <c r="AE997" i="1"/>
  <c r="AD998" i="1"/>
  <c r="AE998" i="1"/>
  <c r="AD999" i="1"/>
  <c r="AE999" i="1"/>
  <c r="AD1000" i="1"/>
  <c r="AE1000" i="1"/>
  <c r="AD1001" i="1"/>
  <c r="AE1001" i="1"/>
  <c r="AD1002" i="1"/>
  <c r="AE1002" i="1"/>
  <c r="AD1003" i="1"/>
  <c r="AE1003" i="1"/>
  <c r="AD1004" i="1"/>
  <c r="AE1004" i="1"/>
  <c r="AD1005" i="1"/>
  <c r="AE1005" i="1"/>
  <c r="AD1006" i="1"/>
  <c r="AE1006" i="1"/>
  <c r="AD1007" i="1"/>
  <c r="AE1007" i="1"/>
  <c r="AD1008" i="1"/>
  <c r="AE1008" i="1"/>
  <c r="AD1009" i="1"/>
  <c r="AE1009" i="1"/>
  <c r="AD1010" i="1"/>
  <c r="AE1010" i="1"/>
  <c r="AD1011" i="1"/>
  <c r="AE1011" i="1"/>
  <c r="AD1012" i="1"/>
  <c r="AE1012" i="1"/>
  <c r="AD1013" i="1"/>
  <c r="AE1013" i="1"/>
  <c r="AD1014" i="1"/>
  <c r="AE1014" i="1"/>
  <c r="AD1015" i="1"/>
  <c r="AE1015" i="1"/>
  <c r="AD1016" i="1"/>
  <c r="AE1016" i="1"/>
  <c r="AD1017" i="1"/>
  <c r="AE1017" i="1"/>
  <c r="AD1018" i="1"/>
  <c r="AE1018" i="1"/>
  <c r="AD1019" i="1"/>
  <c r="AE1019" i="1"/>
  <c r="AD1020" i="1"/>
  <c r="AE1020" i="1"/>
  <c r="AD1021" i="1"/>
  <c r="AE1021" i="1"/>
  <c r="AD1022" i="1"/>
  <c r="AE1022" i="1"/>
  <c r="AD1023" i="1"/>
  <c r="AE1023" i="1"/>
  <c r="AD1024" i="1"/>
  <c r="AE1024" i="1"/>
  <c r="AD1025" i="1"/>
  <c r="AE1025" i="1"/>
  <c r="AD1026" i="1"/>
  <c r="AE1026" i="1"/>
  <c r="AD1027" i="1"/>
  <c r="AE1027" i="1"/>
  <c r="AD1028" i="1"/>
  <c r="AE1028" i="1"/>
  <c r="AD1029" i="1"/>
  <c r="AE1029" i="1"/>
  <c r="AD1030" i="1"/>
  <c r="AE1030" i="1"/>
  <c r="AD1031" i="1"/>
  <c r="AE1031" i="1"/>
  <c r="AD1032" i="1"/>
  <c r="AE1032" i="1"/>
  <c r="AD1033" i="1"/>
  <c r="AE1033" i="1"/>
  <c r="AD1034" i="1"/>
  <c r="AE1034" i="1"/>
  <c r="AD1035" i="1"/>
  <c r="AE1035" i="1"/>
  <c r="AD1036" i="1"/>
  <c r="AE1036" i="1"/>
  <c r="AD1037" i="1"/>
  <c r="AE1037" i="1"/>
  <c r="AD1038" i="1"/>
  <c r="AE1038" i="1"/>
  <c r="AD1039" i="1"/>
  <c r="AE1039" i="1"/>
  <c r="AD1040" i="1"/>
  <c r="AE1040" i="1"/>
  <c r="AD1041" i="1"/>
  <c r="AE1041" i="1"/>
  <c r="AD1042" i="1"/>
  <c r="AE1042" i="1"/>
  <c r="AD1043" i="1"/>
  <c r="AE1043" i="1"/>
  <c r="AD1044" i="1"/>
  <c r="AE1044" i="1"/>
  <c r="AD1045" i="1"/>
  <c r="AE1045" i="1"/>
  <c r="AD1046" i="1"/>
  <c r="AE1046" i="1"/>
  <c r="AD1047" i="1"/>
  <c r="AE1047" i="1"/>
  <c r="AD1048" i="1"/>
  <c r="AE1048" i="1"/>
  <c r="AD1049" i="1"/>
  <c r="AE1049" i="1"/>
  <c r="AD1050" i="1"/>
  <c r="AE1050" i="1"/>
  <c r="AD1051" i="1"/>
  <c r="AE1051" i="1"/>
  <c r="AD1052" i="1"/>
  <c r="AE1052" i="1"/>
  <c r="AD1053" i="1"/>
  <c r="AE1053" i="1"/>
  <c r="AD1054" i="1"/>
  <c r="AE1054" i="1"/>
  <c r="AD1055" i="1"/>
  <c r="AE1055" i="1"/>
  <c r="AD1056" i="1"/>
  <c r="AE1056" i="1"/>
  <c r="AD1057" i="1"/>
  <c r="AE1057" i="1"/>
  <c r="AD1058" i="1"/>
  <c r="AE1058" i="1"/>
  <c r="AD1059" i="1"/>
  <c r="AE1059" i="1"/>
  <c r="AD1060" i="1"/>
  <c r="AE1060" i="1"/>
  <c r="AD1061" i="1"/>
  <c r="AE1061" i="1"/>
  <c r="AD1062" i="1"/>
  <c r="AE1062" i="1"/>
  <c r="AD1063" i="1"/>
  <c r="AE1063" i="1"/>
  <c r="AD1064" i="1"/>
  <c r="AE1064" i="1"/>
  <c r="AD1065" i="1"/>
  <c r="AE1065" i="1"/>
  <c r="AD1066" i="1"/>
  <c r="AE1066" i="1"/>
  <c r="AD1067" i="1"/>
  <c r="AE1067" i="1"/>
  <c r="AD1068" i="1"/>
  <c r="AE1068" i="1"/>
  <c r="AD1069" i="1"/>
  <c r="AE1069" i="1"/>
  <c r="AD1070" i="1"/>
  <c r="AE1070" i="1"/>
  <c r="AD1071" i="1"/>
  <c r="AE1071" i="1"/>
  <c r="AD1072" i="1"/>
  <c r="AE1072" i="1"/>
  <c r="AD1073" i="1"/>
  <c r="AE1073" i="1"/>
  <c r="AD1074" i="1"/>
  <c r="AE1074" i="1"/>
  <c r="AD1075" i="1"/>
  <c r="AE1075" i="1"/>
  <c r="AD1076" i="1"/>
  <c r="AE1076" i="1"/>
  <c r="AD1077" i="1"/>
  <c r="AE1077" i="1"/>
  <c r="AD1078" i="1"/>
  <c r="AE1078" i="1"/>
  <c r="AD1079" i="1"/>
  <c r="AE1079" i="1"/>
  <c r="AD1080" i="1"/>
  <c r="AE1080" i="1"/>
  <c r="AD1081" i="1"/>
  <c r="AE1081" i="1"/>
  <c r="AD1082" i="1"/>
  <c r="AE1082" i="1"/>
  <c r="AD1083" i="1"/>
  <c r="AE1083" i="1"/>
  <c r="AD1084" i="1"/>
  <c r="AE1084" i="1"/>
  <c r="AD1085" i="1"/>
  <c r="AE1085" i="1"/>
  <c r="AD1086" i="1"/>
  <c r="AE1086" i="1"/>
  <c r="AD1087" i="1"/>
  <c r="AE1087" i="1"/>
  <c r="AD1088" i="1"/>
  <c r="AE1088" i="1"/>
  <c r="AD1089" i="1"/>
  <c r="AE1089" i="1"/>
  <c r="AD1090" i="1"/>
  <c r="AE1090" i="1"/>
  <c r="AD1091" i="1"/>
  <c r="AE1091" i="1"/>
  <c r="AD1092" i="1"/>
  <c r="AE1092" i="1"/>
  <c r="AD1093" i="1"/>
  <c r="AE1093" i="1"/>
  <c r="AD1094" i="1"/>
  <c r="AE1094" i="1"/>
  <c r="AD1095" i="1"/>
  <c r="AE1095" i="1"/>
  <c r="AD1096" i="1"/>
  <c r="AE1096" i="1"/>
  <c r="AD1097" i="1"/>
  <c r="AE1097" i="1"/>
  <c r="AD1098" i="1"/>
  <c r="AE1098" i="1"/>
  <c r="AD1099" i="1"/>
  <c r="AE1099" i="1"/>
  <c r="AD1100" i="1"/>
  <c r="AE1100" i="1"/>
  <c r="AD1101" i="1"/>
  <c r="AE1101" i="1"/>
  <c r="AD1102" i="1"/>
  <c r="AE1102" i="1"/>
  <c r="AD1103" i="1"/>
  <c r="AE1103" i="1"/>
  <c r="AD1104" i="1"/>
  <c r="AE1104" i="1"/>
  <c r="AD1105" i="1"/>
  <c r="AE1105" i="1"/>
  <c r="AD1106" i="1"/>
  <c r="AE1106" i="1"/>
  <c r="AD1107" i="1"/>
  <c r="AE1107" i="1"/>
  <c r="AD1108" i="1"/>
  <c r="AE1108" i="1"/>
  <c r="AD1109" i="1"/>
  <c r="AE1109" i="1"/>
  <c r="AD1110" i="1"/>
  <c r="AE1110" i="1"/>
  <c r="AD1111" i="1"/>
  <c r="AE1111" i="1"/>
  <c r="AD1112" i="1"/>
  <c r="AE1112" i="1"/>
  <c r="AD1113" i="1"/>
  <c r="AE1113" i="1"/>
  <c r="AD1114" i="1"/>
  <c r="AE1114" i="1"/>
  <c r="AD1115" i="1"/>
  <c r="AE1115" i="1"/>
  <c r="AD1116" i="1"/>
  <c r="AE1116" i="1"/>
  <c r="AD1117" i="1"/>
  <c r="AE1117" i="1"/>
  <c r="AD1118" i="1"/>
  <c r="AE1118" i="1"/>
  <c r="AD1119" i="1"/>
  <c r="AE1119" i="1"/>
  <c r="AD1120" i="1"/>
  <c r="AE1120" i="1"/>
  <c r="AD1121" i="1"/>
  <c r="AE1121" i="1"/>
  <c r="AD1122" i="1"/>
  <c r="AE1122" i="1"/>
  <c r="AD1123" i="1"/>
  <c r="AE1123" i="1"/>
  <c r="AD1124" i="1"/>
  <c r="AE1124" i="1"/>
  <c r="AD1125" i="1"/>
  <c r="AE1125" i="1"/>
  <c r="AD1126" i="1"/>
  <c r="AE1126" i="1"/>
  <c r="AD1127" i="1"/>
  <c r="AE1127" i="1"/>
  <c r="AD1128" i="1"/>
  <c r="AE1128" i="1"/>
  <c r="AD1129" i="1"/>
  <c r="AE1129" i="1"/>
  <c r="AD1130" i="1"/>
  <c r="AE1130" i="1"/>
  <c r="AD1131" i="1"/>
  <c r="AE1131" i="1"/>
  <c r="AD1132" i="1"/>
  <c r="AE1132" i="1"/>
  <c r="AD1133" i="1"/>
  <c r="AE1133" i="1"/>
  <c r="AD1134" i="1"/>
  <c r="AE1134" i="1"/>
  <c r="AD1135" i="1"/>
  <c r="AE1135" i="1"/>
  <c r="AD1136" i="1"/>
  <c r="AE1136" i="1"/>
  <c r="AD1137" i="1"/>
  <c r="AE1137" i="1"/>
  <c r="AD1138" i="1"/>
  <c r="AE1138" i="1"/>
  <c r="AD1139" i="1"/>
  <c r="AE1139" i="1"/>
  <c r="AD1140" i="1"/>
  <c r="AE1140" i="1"/>
  <c r="AD1141" i="1"/>
  <c r="AE1141" i="1"/>
  <c r="AD1142" i="1"/>
  <c r="AE1142" i="1"/>
  <c r="AD1143" i="1"/>
  <c r="AE1143" i="1"/>
  <c r="AD1144" i="1"/>
  <c r="AE1144" i="1"/>
  <c r="AD1145" i="1"/>
  <c r="AE1145" i="1"/>
  <c r="AD1146" i="1"/>
  <c r="AE1146" i="1"/>
  <c r="AD1147" i="1"/>
  <c r="AE1147" i="1"/>
  <c r="AD1148" i="1"/>
  <c r="AE1148" i="1"/>
  <c r="AD1149" i="1"/>
  <c r="AE1149" i="1"/>
  <c r="AD1150" i="1"/>
  <c r="AE1150" i="1"/>
  <c r="AD1151" i="1"/>
  <c r="AE1151" i="1"/>
  <c r="AD1152" i="1"/>
  <c r="AE1152" i="1"/>
  <c r="AD1153" i="1"/>
  <c r="AE1153" i="1"/>
  <c r="AD1154" i="1"/>
  <c r="AE1154" i="1"/>
  <c r="AD1155" i="1"/>
  <c r="AE1155" i="1"/>
  <c r="AD1156" i="1"/>
  <c r="AE1156" i="1"/>
  <c r="AD1157" i="1"/>
  <c r="AE1157" i="1"/>
  <c r="AD1158" i="1"/>
  <c r="AE1158" i="1"/>
  <c r="AD1159" i="1"/>
  <c r="AE1159" i="1"/>
  <c r="AD1160" i="1"/>
  <c r="AE1160" i="1"/>
  <c r="AD1161" i="1"/>
  <c r="AE1161" i="1"/>
  <c r="AD1162" i="1"/>
  <c r="AE1162" i="1"/>
  <c r="AD1163" i="1"/>
  <c r="AE1163" i="1"/>
  <c r="AD1164" i="1"/>
  <c r="AE1164" i="1"/>
  <c r="AD1165" i="1"/>
  <c r="AE1165" i="1"/>
  <c r="AD1166" i="1"/>
  <c r="AE1166" i="1"/>
  <c r="AD1167" i="1"/>
  <c r="AE1167" i="1"/>
  <c r="AD1168" i="1"/>
  <c r="AE1168" i="1"/>
  <c r="AD1169" i="1"/>
  <c r="AE1169" i="1"/>
  <c r="AD1170" i="1"/>
  <c r="AE1170" i="1"/>
  <c r="AD1171" i="1"/>
  <c r="AE1171" i="1"/>
  <c r="AD1172" i="1"/>
  <c r="AE1172" i="1"/>
  <c r="AD1173" i="1"/>
  <c r="AE1173" i="1"/>
  <c r="AD1174" i="1"/>
  <c r="AE1174" i="1"/>
  <c r="AD1175" i="1"/>
  <c r="AE1175" i="1"/>
  <c r="AD1176" i="1"/>
  <c r="AE1176" i="1"/>
  <c r="AD1177" i="1"/>
  <c r="AE1177" i="1"/>
  <c r="AD1178" i="1"/>
  <c r="AE1178" i="1"/>
  <c r="AD1179" i="1"/>
  <c r="AE1179" i="1"/>
  <c r="AD1180" i="1"/>
  <c r="AE1180" i="1"/>
  <c r="AD1181" i="1"/>
  <c r="AE1181" i="1"/>
  <c r="AD1182" i="1"/>
  <c r="AE1182" i="1"/>
  <c r="AD1183" i="1"/>
  <c r="AE1183" i="1"/>
  <c r="AD1184" i="1"/>
  <c r="AE1184" i="1"/>
  <c r="AD1185" i="1"/>
  <c r="AE1185" i="1"/>
  <c r="AD1186" i="1"/>
  <c r="AE1186" i="1"/>
  <c r="AD1187" i="1"/>
  <c r="AE1187" i="1"/>
  <c r="AD1188" i="1"/>
  <c r="AE1188" i="1"/>
  <c r="AD1189" i="1"/>
  <c r="AE1189" i="1"/>
  <c r="AD1190" i="1"/>
  <c r="AE1190" i="1"/>
  <c r="AD1191" i="1"/>
  <c r="AE1191" i="1"/>
  <c r="AD1192" i="1"/>
  <c r="AE1192" i="1"/>
  <c r="AD1193" i="1"/>
  <c r="AE1193" i="1"/>
  <c r="AD1194" i="1"/>
  <c r="AE1194" i="1"/>
  <c r="AD1195" i="1"/>
  <c r="AE1195" i="1"/>
  <c r="AD1196" i="1"/>
  <c r="AE1196" i="1"/>
  <c r="AD1197" i="1"/>
  <c r="AE1197" i="1"/>
  <c r="AD1198" i="1"/>
  <c r="AE1198" i="1"/>
  <c r="AD1199" i="1"/>
  <c r="AE1199" i="1"/>
  <c r="AD1200" i="1"/>
  <c r="AE1200" i="1"/>
  <c r="AD1201" i="1"/>
  <c r="AE1201" i="1"/>
  <c r="AD1202" i="1"/>
  <c r="AE1202" i="1"/>
  <c r="AD1203" i="1"/>
  <c r="AE1203" i="1"/>
  <c r="AD1204" i="1"/>
  <c r="AE1204" i="1"/>
  <c r="AD1205" i="1"/>
  <c r="AE1205" i="1"/>
  <c r="AD1206" i="1"/>
  <c r="AE1206" i="1"/>
  <c r="AD1207" i="1"/>
  <c r="AE1207" i="1"/>
  <c r="AD1208" i="1"/>
  <c r="AE1208" i="1"/>
  <c r="AD1209" i="1"/>
  <c r="AE1209" i="1"/>
  <c r="AD1210" i="1"/>
  <c r="AE1210" i="1"/>
  <c r="AD1211" i="1"/>
  <c r="AE1211" i="1"/>
  <c r="AD1212" i="1"/>
  <c r="AE1212" i="1"/>
  <c r="AD1213" i="1"/>
  <c r="AE1213" i="1"/>
  <c r="AD1214" i="1"/>
  <c r="AE1214" i="1"/>
  <c r="AD1215" i="1"/>
  <c r="AE1215" i="1"/>
  <c r="AD1216" i="1"/>
  <c r="AE1216" i="1"/>
  <c r="AD1217" i="1"/>
  <c r="AE1217" i="1"/>
  <c r="AD1218" i="1"/>
  <c r="AE1218" i="1"/>
  <c r="AD1219" i="1"/>
  <c r="AE1219" i="1"/>
  <c r="AD1220" i="1"/>
  <c r="AE1220" i="1"/>
  <c r="AD1221" i="1"/>
  <c r="AE1221" i="1"/>
  <c r="AD1222" i="1"/>
  <c r="AE1222" i="1"/>
  <c r="AD1223" i="1"/>
  <c r="AE1223" i="1"/>
  <c r="AD1224" i="1"/>
  <c r="AE1224" i="1"/>
  <c r="AD1225" i="1"/>
  <c r="AE1225" i="1"/>
  <c r="AD1226" i="1"/>
  <c r="AE1226" i="1"/>
  <c r="AD1227" i="1"/>
  <c r="AE1227" i="1"/>
  <c r="AD1228" i="1"/>
  <c r="AE1228" i="1"/>
  <c r="AD1229" i="1"/>
  <c r="AE1229" i="1"/>
  <c r="AD1230" i="1"/>
  <c r="AE1230" i="1"/>
  <c r="AD1231" i="1"/>
  <c r="AE1231" i="1"/>
  <c r="AD1232" i="1"/>
  <c r="AE1232" i="1"/>
  <c r="AD1233" i="1"/>
  <c r="AE1233" i="1"/>
  <c r="AD1234" i="1"/>
  <c r="AE1234" i="1"/>
  <c r="AD1235" i="1"/>
  <c r="AE1235" i="1"/>
  <c r="AD1236" i="1"/>
  <c r="AE1236" i="1"/>
  <c r="AD1237" i="1"/>
  <c r="AE1237" i="1"/>
  <c r="AD1238" i="1"/>
  <c r="AE1238" i="1"/>
  <c r="AD1239" i="1"/>
  <c r="AE1239" i="1"/>
  <c r="AD1240" i="1"/>
  <c r="AE1240" i="1"/>
  <c r="AD1241" i="1"/>
  <c r="AE1241" i="1"/>
  <c r="AD1242" i="1"/>
  <c r="AE1242" i="1"/>
  <c r="AD1243" i="1"/>
  <c r="AE1243" i="1"/>
  <c r="AD1244" i="1"/>
  <c r="AE1244" i="1"/>
  <c r="AD1245" i="1"/>
  <c r="AE1245" i="1"/>
  <c r="AD1246" i="1"/>
  <c r="AE1246" i="1"/>
  <c r="AD1247" i="1"/>
  <c r="AE1247" i="1"/>
  <c r="AD1248" i="1"/>
  <c r="AE1248" i="1"/>
  <c r="AD1249" i="1"/>
  <c r="AE1249" i="1"/>
  <c r="AD2847" i="1"/>
  <c r="AE2847" i="1"/>
  <c r="AD2848" i="1"/>
  <c r="AE2848" i="1"/>
  <c r="AD2849" i="1"/>
  <c r="AE2849" i="1"/>
  <c r="AD2850" i="1"/>
  <c r="AE2850" i="1"/>
  <c r="AD2851" i="1"/>
  <c r="AE2851" i="1"/>
  <c r="AD2852" i="1"/>
  <c r="AE2852" i="1"/>
  <c r="AD2853" i="1"/>
  <c r="AE2853" i="1"/>
  <c r="AD2854" i="1"/>
  <c r="AE2854" i="1"/>
  <c r="AD2855" i="1"/>
  <c r="AE2855" i="1"/>
  <c r="AD2856" i="1"/>
  <c r="AE2856" i="1"/>
  <c r="AD2857" i="1"/>
  <c r="AE2857" i="1"/>
  <c r="AD2858" i="1"/>
  <c r="AE2858" i="1"/>
  <c r="AD2859" i="1"/>
  <c r="AE2859" i="1"/>
  <c r="AD2860" i="1"/>
  <c r="AE2860" i="1"/>
  <c r="AD2861" i="1"/>
  <c r="AE2861" i="1"/>
  <c r="AD2862" i="1"/>
  <c r="AE2862" i="1"/>
  <c r="AD2863" i="1"/>
  <c r="AE2863" i="1"/>
  <c r="AD2864" i="1"/>
  <c r="AE2864" i="1"/>
  <c r="AD2865" i="1"/>
  <c r="AE2865" i="1"/>
  <c r="AD2866" i="1"/>
  <c r="AE2866" i="1"/>
  <c r="AD2867" i="1"/>
  <c r="AE2867" i="1"/>
  <c r="AD2868" i="1"/>
  <c r="AE2868" i="1"/>
  <c r="AD2869" i="1"/>
  <c r="AE2869" i="1"/>
  <c r="AD2870" i="1"/>
  <c r="AE2870" i="1"/>
  <c r="AD2871" i="1"/>
  <c r="AE2871" i="1"/>
  <c r="AD2872" i="1"/>
  <c r="AE2872" i="1"/>
  <c r="AD2873" i="1"/>
  <c r="AE2873" i="1"/>
  <c r="AD2874" i="1"/>
  <c r="AE2874" i="1"/>
  <c r="AD2875" i="1"/>
  <c r="AE2875" i="1"/>
  <c r="AD2876" i="1"/>
  <c r="AE2876" i="1"/>
  <c r="AD2877" i="1"/>
  <c r="AE2877" i="1"/>
  <c r="AD2878" i="1"/>
  <c r="AE2878" i="1"/>
  <c r="AD2879" i="1"/>
  <c r="AE2879" i="1"/>
  <c r="AD2880" i="1"/>
  <c r="AE2880" i="1"/>
  <c r="AD2881" i="1"/>
  <c r="AE2881" i="1"/>
  <c r="AD2882" i="1"/>
  <c r="AE2882" i="1"/>
  <c r="AD2883" i="1"/>
  <c r="AE2883" i="1"/>
  <c r="AD2884" i="1"/>
  <c r="AE2884" i="1"/>
  <c r="AD2885" i="1"/>
  <c r="AE2885" i="1"/>
  <c r="AD2886" i="1"/>
  <c r="AE2886" i="1"/>
  <c r="AD2887" i="1"/>
  <c r="AE2887" i="1"/>
  <c r="AD2888" i="1"/>
  <c r="AE2888" i="1"/>
  <c r="AD2889" i="1"/>
  <c r="AE2889" i="1"/>
  <c r="AD2890" i="1"/>
  <c r="AE2890" i="1"/>
  <c r="AD2891" i="1"/>
  <c r="AE2891" i="1"/>
  <c r="AD2892" i="1"/>
  <c r="AE2892" i="1"/>
  <c r="AD2893" i="1"/>
  <c r="AE2893" i="1"/>
  <c r="AD2894" i="1"/>
  <c r="AE2894" i="1"/>
  <c r="AD2895" i="1"/>
  <c r="AE2895" i="1"/>
  <c r="AD2896" i="1"/>
  <c r="AE2896" i="1"/>
  <c r="AD2897" i="1"/>
  <c r="AE2897" i="1"/>
  <c r="AD2898" i="1"/>
  <c r="AE2898" i="1"/>
  <c r="AD2899" i="1"/>
  <c r="AE2899" i="1"/>
  <c r="AD2900" i="1"/>
  <c r="AE2900" i="1"/>
  <c r="AD2901" i="1"/>
  <c r="AE2901" i="1"/>
  <c r="AD2902" i="1"/>
  <c r="AE2902" i="1"/>
  <c r="AD2903" i="1"/>
  <c r="AE2903" i="1"/>
  <c r="AD2904" i="1"/>
  <c r="AE2904" i="1"/>
  <c r="AD2905" i="1"/>
  <c r="AE2905" i="1"/>
  <c r="AD2906" i="1"/>
  <c r="AE2906" i="1"/>
  <c r="AD2907" i="1"/>
  <c r="AE2907" i="1"/>
  <c r="AD2908" i="1"/>
  <c r="AE2908" i="1"/>
  <c r="AD2909" i="1"/>
  <c r="AE2909" i="1"/>
  <c r="AD2910" i="1"/>
  <c r="AE2910" i="1"/>
  <c r="AD2911" i="1"/>
  <c r="AE2911" i="1"/>
  <c r="AD2912" i="1"/>
  <c r="AE2912" i="1"/>
  <c r="AD2913" i="1"/>
  <c r="AE2913" i="1"/>
  <c r="AD2914" i="1"/>
  <c r="AE2914" i="1"/>
  <c r="AD2915" i="1"/>
  <c r="AE2915" i="1"/>
  <c r="AD2916" i="1"/>
  <c r="AE2916" i="1"/>
  <c r="AD2917" i="1"/>
  <c r="AE2917" i="1"/>
  <c r="AD2918" i="1"/>
  <c r="AE2918" i="1"/>
  <c r="AD2919" i="1"/>
  <c r="AE2919" i="1"/>
  <c r="AD2920" i="1"/>
  <c r="AE2920" i="1"/>
  <c r="AD2921" i="1"/>
  <c r="AE2921" i="1"/>
  <c r="AD2922" i="1"/>
  <c r="AE2922" i="1"/>
  <c r="AD2923" i="1"/>
  <c r="AE2923" i="1"/>
  <c r="AD2924" i="1"/>
  <c r="AE2924" i="1"/>
  <c r="AD2925" i="1"/>
  <c r="AE2925" i="1"/>
  <c r="AD2926" i="1"/>
  <c r="AE2926" i="1"/>
  <c r="AD2927" i="1"/>
  <c r="AE2927" i="1"/>
  <c r="AD2928" i="1"/>
  <c r="AE2928" i="1"/>
  <c r="AD2929" i="1"/>
  <c r="AE2929" i="1"/>
  <c r="AD2930" i="1"/>
  <c r="AE2930" i="1"/>
  <c r="AD2931" i="1"/>
  <c r="AE2931" i="1"/>
  <c r="AD2932" i="1"/>
  <c r="AE2932" i="1"/>
  <c r="AD2933" i="1"/>
  <c r="AE2933" i="1"/>
  <c r="AD2934" i="1"/>
  <c r="AE2934" i="1"/>
  <c r="AD2935" i="1"/>
  <c r="AE2935" i="1"/>
  <c r="AD2936" i="1"/>
  <c r="AE2936" i="1"/>
  <c r="AD2937" i="1"/>
  <c r="AE2937" i="1"/>
  <c r="AD2938" i="1"/>
  <c r="AE2938" i="1"/>
  <c r="AD2939" i="1"/>
  <c r="AE2939" i="1"/>
  <c r="AD2940" i="1"/>
  <c r="AE2940" i="1"/>
  <c r="AD2941" i="1"/>
  <c r="AE2941" i="1"/>
  <c r="AD2942" i="1"/>
  <c r="AE2942" i="1"/>
  <c r="AD2943" i="1"/>
  <c r="AE2943" i="1"/>
  <c r="AD2944" i="1"/>
  <c r="AE2944" i="1"/>
  <c r="AD2945" i="1"/>
  <c r="AE2945" i="1"/>
  <c r="AD2946" i="1"/>
  <c r="AE2946" i="1"/>
  <c r="AD2947" i="1"/>
  <c r="AE2947" i="1"/>
  <c r="AD2948" i="1"/>
  <c r="AE2948" i="1"/>
  <c r="AD2949" i="1"/>
  <c r="AE2949" i="1"/>
  <c r="AD2950" i="1"/>
  <c r="AE2950" i="1"/>
  <c r="AD2951" i="1"/>
  <c r="AE2951" i="1"/>
  <c r="AD2952" i="1"/>
  <c r="AE2952" i="1"/>
  <c r="AD2953" i="1"/>
  <c r="AE2953" i="1"/>
  <c r="AD2954" i="1"/>
  <c r="AE2954" i="1"/>
  <c r="AD2955" i="1"/>
  <c r="AE2955" i="1"/>
  <c r="AD2956" i="1"/>
  <c r="AE2956" i="1"/>
  <c r="AD2957" i="1"/>
  <c r="AE2957" i="1"/>
  <c r="AD2958" i="1"/>
  <c r="AE2958" i="1"/>
  <c r="AD2959" i="1"/>
  <c r="AE2959" i="1"/>
  <c r="AD2960" i="1"/>
  <c r="AE2960" i="1"/>
  <c r="AD2961" i="1"/>
  <c r="AE2961" i="1"/>
  <c r="AD2962" i="1"/>
  <c r="AE2962" i="1"/>
  <c r="AD2963" i="1"/>
  <c r="AE2963" i="1"/>
  <c r="AD2964" i="1"/>
  <c r="AE2964" i="1"/>
  <c r="AD2965" i="1"/>
  <c r="AE2965" i="1"/>
  <c r="AD2966" i="1"/>
  <c r="AE2966" i="1"/>
  <c r="AD2967" i="1"/>
  <c r="AE2967" i="1"/>
  <c r="AD2968" i="1"/>
  <c r="AE2968" i="1"/>
  <c r="AD2969" i="1"/>
  <c r="AE2969" i="1"/>
  <c r="AD2970" i="1"/>
  <c r="AE2970" i="1"/>
  <c r="AD2971" i="1"/>
  <c r="AE2971" i="1"/>
  <c r="AD2972" i="1"/>
  <c r="AE2972" i="1"/>
  <c r="AD2973" i="1"/>
  <c r="AE2973" i="1"/>
  <c r="AD2974" i="1"/>
  <c r="AE2974" i="1"/>
  <c r="AD2975" i="1"/>
  <c r="AE2975" i="1"/>
  <c r="AD2976" i="1"/>
  <c r="AE2976" i="1"/>
  <c r="AD2977" i="1"/>
  <c r="AE2977" i="1"/>
  <c r="AD2978" i="1"/>
  <c r="AE2978" i="1"/>
  <c r="AD2979" i="1"/>
  <c r="AE2979" i="1"/>
  <c r="AD2980" i="1"/>
  <c r="AE2980" i="1"/>
  <c r="AD2981" i="1"/>
  <c r="AE2981" i="1"/>
  <c r="AD2982" i="1"/>
  <c r="AE2982" i="1"/>
  <c r="AD2983" i="1"/>
  <c r="AE2983" i="1"/>
  <c r="AD2984" i="1"/>
  <c r="AE2984" i="1"/>
  <c r="AD2985" i="1"/>
  <c r="AE2985" i="1"/>
  <c r="AD2986" i="1"/>
  <c r="AE2986" i="1"/>
  <c r="AD2987" i="1"/>
  <c r="AE2987" i="1"/>
  <c r="AD2988" i="1"/>
  <c r="AE2988" i="1"/>
  <c r="AD2989" i="1"/>
  <c r="AE2989" i="1"/>
  <c r="AD2990" i="1"/>
  <c r="AE2990" i="1"/>
  <c r="AD2991" i="1"/>
  <c r="AE2991" i="1"/>
  <c r="AD2992" i="1"/>
  <c r="AE2992" i="1"/>
  <c r="AD2993" i="1"/>
  <c r="AE2993" i="1"/>
  <c r="AD2994" i="1"/>
  <c r="AE2994" i="1"/>
  <c r="AD2995" i="1"/>
  <c r="AE2995" i="1"/>
  <c r="AD2996" i="1"/>
  <c r="AE2996" i="1"/>
  <c r="AD2997" i="1"/>
  <c r="AE2997" i="1"/>
  <c r="AD2998" i="1"/>
  <c r="AE2998" i="1"/>
  <c r="AD2999" i="1"/>
  <c r="AE2999" i="1"/>
  <c r="AD3000" i="1"/>
  <c r="AE3000" i="1"/>
  <c r="AD3001" i="1"/>
  <c r="AE3001" i="1"/>
  <c r="AD3002" i="1"/>
  <c r="AE3002" i="1"/>
  <c r="AD3003" i="1"/>
  <c r="AE3003" i="1"/>
  <c r="AD3004" i="1"/>
  <c r="AE3004" i="1"/>
  <c r="AD3005" i="1"/>
  <c r="AE3005" i="1"/>
  <c r="AD3006" i="1"/>
  <c r="AE3006" i="1"/>
  <c r="AD3007" i="1"/>
  <c r="AE3007" i="1"/>
  <c r="AD3008" i="1"/>
  <c r="AE3008" i="1"/>
  <c r="AD3009" i="1"/>
  <c r="AE3009" i="1"/>
  <c r="AD3010" i="1"/>
  <c r="AE3010" i="1"/>
  <c r="AD3011" i="1"/>
  <c r="AE3011" i="1"/>
  <c r="AD3012" i="1"/>
  <c r="AE3012" i="1"/>
  <c r="AD3013" i="1"/>
  <c r="AE3013" i="1"/>
  <c r="AD3014" i="1"/>
  <c r="AE3014" i="1"/>
  <c r="AD3015" i="1"/>
  <c r="AE3015" i="1"/>
  <c r="AD3016" i="1"/>
  <c r="AE3016" i="1"/>
  <c r="AD3017" i="1"/>
  <c r="AE3017" i="1"/>
  <c r="AD3018" i="1"/>
  <c r="AE3018" i="1"/>
  <c r="AD3019" i="1"/>
  <c r="AE3019" i="1"/>
  <c r="AD3020" i="1"/>
  <c r="AE3020" i="1"/>
  <c r="AD3021" i="1"/>
  <c r="AE3021" i="1"/>
  <c r="AD3022" i="1"/>
  <c r="AE3022" i="1"/>
  <c r="AD3023" i="1"/>
  <c r="AE3023" i="1"/>
  <c r="AD3024" i="1"/>
  <c r="AE3024" i="1"/>
  <c r="AD3025" i="1"/>
  <c r="AE3025" i="1"/>
  <c r="AD3026" i="1"/>
  <c r="AE3026" i="1"/>
  <c r="AD3027" i="1"/>
  <c r="AE3027" i="1"/>
  <c r="AD3028" i="1"/>
  <c r="AE3028" i="1"/>
  <c r="AD3029" i="1"/>
  <c r="AE3029" i="1"/>
  <c r="AD3030" i="1"/>
  <c r="AE3030" i="1"/>
  <c r="AD3031" i="1"/>
  <c r="AE3031" i="1"/>
  <c r="AD3032" i="1"/>
  <c r="AE3032" i="1"/>
  <c r="AD3033" i="1"/>
  <c r="AE3033" i="1"/>
  <c r="AD3034" i="1"/>
  <c r="AE3034" i="1"/>
  <c r="AD3035" i="1"/>
  <c r="AE3035" i="1"/>
  <c r="AD3036" i="1"/>
  <c r="AE3036" i="1"/>
  <c r="AD3037" i="1"/>
  <c r="AE3037" i="1"/>
  <c r="AD3038" i="1"/>
  <c r="AE3038" i="1"/>
  <c r="AD3039" i="1"/>
  <c r="AE3039" i="1"/>
  <c r="AD3040" i="1"/>
  <c r="AE3040" i="1"/>
  <c r="AD3041" i="1"/>
  <c r="AE3041" i="1"/>
  <c r="AD3042" i="1"/>
  <c r="AE3042" i="1"/>
  <c r="AD3043" i="1"/>
  <c r="AE3043" i="1"/>
  <c r="AD3044" i="1"/>
  <c r="AE3044" i="1"/>
  <c r="AD3045" i="1"/>
  <c r="AE3045" i="1"/>
  <c r="AD3046" i="1"/>
  <c r="AE3046" i="1"/>
  <c r="AD3047" i="1"/>
  <c r="AE3047" i="1"/>
  <c r="AD3048" i="1"/>
  <c r="AE3048" i="1"/>
  <c r="AD3049" i="1"/>
  <c r="AE3049" i="1"/>
  <c r="AD3050" i="1"/>
  <c r="AE3050" i="1"/>
  <c r="AD3051" i="1"/>
  <c r="AE3051" i="1"/>
  <c r="AD3052" i="1"/>
  <c r="AE3052" i="1"/>
  <c r="AD3053" i="1"/>
  <c r="AE3053" i="1"/>
  <c r="AD3054" i="1"/>
  <c r="AE3054" i="1"/>
  <c r="AD3055" i="1"/>
  <c r="AE3055" i="1"/>
  <c r="AD3056" i="1"/>
  <c r="AE3056" i="1"/>
  <c r="AD3057" i="1"/>
  <c r="AE3057" i="1"/>
  <c r="AD3058" i="1"/>
  <c r="AE3058" i="1"/>
  <c r="AD3059" i="1"/>
  <c r="AE3059" i="1"/>
  <c r="AD3060" i="1"/>
  <c r="AE3060" i="1"/>
  <c r="AD3061" i="1"/>
  <c r="AE3061" i="1"/>
  <c r="AD3062" i="1"/>
  <c r="AE3062" i="1"/>
  <c r="AD3063" i="1"/>
  <c r="AE3063" i="1"/>
  <c r="AD3064" i="1"/>
  <c r="AE3064" i="1"/>
  <c r="AD3065" i="1"/>
  <c r="AE3065" i="1"/>
  <c r="AD3066" i="1"/>
  <c r="AE3066" i="1"/>
  <c r="AD3067" i="1"/>
  <c r="AE3067" i="1"/>
  <c r="AD3068" i="1"/>
  <c r="AE3068" i="1"/>
  <c r="AD3069" i="1"/>
  <c r="AE3069" i="1"/>
  <c r="AD3070" i="1"/>
  <c r="AE3070" i="1"/>
  <c r="AD3071" i="1"/>
  <c r="AE3071" i="1"/>
  <c r="AD3072" i="1"/>
  <c r="AE3072" i="1"/>
  <c r="AD3073" i="1"/>
  <c r="AE3073" i="1"/>
  <c r="AD3074" i="1"/>
  <c r="AE3074" i="1"/>
  <c r="AD3075" i="1"/>
  <c r="AE3075" i="1"/>
  <c r="AD3076" i="1"/>
  <c r="AE3076" i="1"/>
  <c r="AD3077" i="1"/>
  <c r="AE3077" i="1"/>
  <c r="AD3078" i="1"/>
  <c r="AE3078" i="1"/>
  <c r="AD3079" i="1"/>
  <c r="AE3079" i="1"/>
  <c r="AD3080" i="1"/>
  <c r="AE3080" i="1"/>
  <c r="AD3081" i="1"/>
  <c r="AE3081" i="1"/>
  <c r="AD3082" i="1"/>
  <c r="AE3082" i="1"/>
  <c r="AD3083" i="1"/>
  <c r="AE3083" i="1"/>
  <c r="AD3084" i="1"/>
  <c r="AE3084" i="1"/>
  <c r="AD3085" i="1"/>
  <c r="AE3085" i="1"/>
  <c r="AD3086" i="1"/>
  <c r="AE3086" i="1"/>
  <c r="AD3087" i="1"/>
  <c r="AE3087" i="1"/>
  <c r="AD3088" i="1"/>
  <c r="AE3088" i="1"/>
  <c r="AD3089" i="1"/>
  <c r="AE3089" i="1"/>
  <c r="AD3090" i="1"/>
  <c r="AE3090" i="1"/>
  <c r="AD3091" i="1"/>
  <c r="AE3091" i="1"/>
  <c r="AD3092" i="1"/>
  <c r="AE3092" i="1"/>
  <c r="AD3093" i="1"/>
  <c r="AE3093" i="1"/>
  <c r="AD3094" i="1"/>
  <c r="AE3094" i="1"/>
  <c r="AD3095" i="1"/>
  <c r="AE3095" i="1"/>
  <c r="AD3096" i="1"/>
  <c r="AE3096" i="1"/>
  <c r="AD3097" i="1"/>
  <c r="AE3097" i="1"/>
  <c r="AD3098" i="1"/>
  <c r="AE3098" i="1"/>
  <c r="AD3099" i="1"/>
  <c r="AE3099" i="1"/>
  <c r="AD3100" i="1"/>
  <c r="AE3100" i="1"/>
  <c r="AD3101" i="1"/>
  <c r="AE3101" i="1"/>
  <c r="AD3102" i="1"/>
  <c r="AE3102" i="1"/>
  <c r="AD3103" i="1"/>
  <c r="AE3103" i="1"/>
  <c r="AD3104" i="1"/>
  <c r="AE3104" i="1"/>
  <c r="AD3105" i="1"/>
  <c r="AE3105" i="1"/>
  <c r="AD3106" i="1"/>
  <c r="AE3106" i="1"/>
  <c r="AD3107" i="1"/>
  <c r="AE3107" i="1"/>
  <c r="AD3108" i="1"/>
  <c r="AE3108" i="1"/>
  <c r="AD3109" i="1"/>
  <c r="AE3109" i="1"/>
  <c r="AD3110" i="1"/>
  <c r="AE3110" i="1"/>
  <c r="AD3111" i="1"/>
  <c r="AE3111" i="1"/>
  <c r="AD3112" i="1"/>
  <c r="AE3112" i="1"/>
  <c r="AD3113" i="1"/>
  <c r="AE3113" i="1"/>
  <c r="AD3114" i="1"/>
  <c r="AE3114" i="1"/>
  <c r="AD3115" i="1"/>
  <c r="AE3115" i="1"/>
  <c r="AD3116" i="1"/>
  <c r="AE3116" i="1"/>
  <c r="AD3117" i="1"/>
  <c r="AE3117" i="1"/>
  <c r="AD3118" i="1"/>
  <c r="AE3118" i="1"/>
  <c r="AD3119" i="1"/>
  <c r="AE3119" i="1"/>
  <c r="AD3120" i="1"/>
  <c r="AE3120" i="1"/>
  <c r="AD3121" i="1"/>
  <c r="AE3121" i="1"/>
  <c r="AD3122" i="1"/>
  <c r="AE3122" i="1"/>
  <c r="AD3123" i="1"/>
  <c r="AE3123" i="1"/>
  <c r="AD3124" i="1"/>
  <c r="AE3124" i="1"/>
  <c r="AD3125" i="1"/>
  <c r="AE3125" i="1"/>
  <c r="AD3126" i="1"/>
  <c r="AE3126" i="1"/>
  <c r="AD3127" i="1"/>
  <c r="AE3127" i="1"/>
  <c r="AD3128" i="1"/>
  <c r="AE3128" i="1"/>
  <c r="AD3129" i="1"/>
  <c r="AE3129" i="1"/>
  <c r="AD3130" i="1"/>
  <c r="AE3130" i="1"/>
  <c r="AD3131" i="1"/>
  <c r="AE3131" i="1"/>
  <c r="AD3132" i="1"/>
  <c r="AE3132" i="1"/>
  <c r="AD3133" i="1"/>
  <c r="AE3133" i="1"/>
  <c r="AD3134" i="1"/>
  <c r="AE3134" i="1"/>
  <c r="AD3135" i="1"/>
  <c r="AE3135" i="1"/>
  <c r="AD3136" i="1"/>
  <c r="AE3136" i="1"/>
  <c r="AD3137" i="1"/>
  <c r="AE3137" i="1"/>
  <c r="AD3138" i="1"/>
  <c r="AE3138" i="1"/>
  <c r="AD3139" i="1"/>
  <c r="AE3139" i="1"/>
  <c r="AD3140" i="1"/>
  <c r="AE3140" i="1"/>
  <c r="AD3141" i="1"/>
  <c r="AE3141" i="1"/>
  <c r="AD3142" i="1"/>
  <c r="AE3142" i="1"/>
  <c r="AD3143" i="1"/>
  <c r="AE3143" i="1"/>
  <c r="AD3144" i="1"/>
  <c r="AE3144" i="1"/>
  <c r="AD3145" i="1"/>
  <c r="AE3145" i="1"/>
  <c r="AD3146" i="1"/>
  <c r="AE3146" i="1"/>
  <c r="AD3147" i="1"/>
  <c r="AE3147" i="1"/>
  <c r="AD3148" i="1"/>
  <c r="AE3148" i="1"/>
  <c r="AD3149" i="1"/>
  <c r="AE3149" i="1"/>
  <c r="AD3150" i="1"/>
  <c r="AE3150" i="1"/>
  <c r="AD3151" i="1"/>
  <c r="AE3151" i="1"/>
  <c r="AD3152" i="1"/>
  <c r="AE3152" i="1"/>
  <c r="AD3153" i="1"/>
  <c r="AE3153" i="1"/>
  <c r="AD3154" i="1"/>
  <c r="AE3154" i="1"/>
  <c r="AD3155" i="1"/>
  <c r="AE3155" i="1"/>
  <c r="AD3156" i="1"/>
  <c r="AE3156" i="1"/>
  <c r="AD3157" i="1"/>
  <c r="AE3157" i="1"/>
  <c r="AD3158" i="1"/>
  <c r="AE3158" i="1"/>
  <c r="AD3159" i="1"/>
  <c r="AE3159" i="1"/>
  <c r="AD3160" i="1"/>
  <c r="AE3160" i="1"/>
  <c r="AD3161" i="1"/>
  <c r="AE3161" i="1"/>
  <c r="AD3162" i="1"/>
  <c r="AE3162" i="1"/>
  <c r="AD3163" i="1"/>
  <c r="AE3163" i="1"/>
  <c r="AD3164" i="1"/>
  <c r="AE3164" i="1"/>
  <c r="AD3165" i="1"/>
  <c r="AE3165" i="1"/>
  <c r="AD3166" i="1"/>
  <c r="AE3166" i="1"/>
  <c r="AD3167" i="1"/>
  <c r="AE3167" i="1"/>
  <c r="AD3168" i="1"/>
  <c r="AE3168" i="1"/>
  <c r="AD3169" i="1"/>
  <c r="AE3169" i="1"/>
  <c r="AD3170" i="1"/>
  <c r="AE3170" i="1"/>
  <c r="AD3171" i="1"/>
  <c r="AE3171" i="1"/>
  <c r="AD3172" i="1"/>
  <c r="AE3172" i="1"/>
  <c r="AD3173" i="1"/>
  <c r="AE3173" i="1"/>
  <c r="AD3174" i="1"/>
  <c r="AE3174" i="1"/>
  <c r="AD3175" i="1"/>
  <c r="AE3175" i="1"/>
  <c r="AD3176" i="1"/>
  <c r="AE3176" i="1"/>
  <c r="AD3177" i="1"/>
  <c r="AE3177" i="1"/>
  <c r="AD3178" i="1"/>
  <c r="AE3178" i="1"/>
  <c r="AD3179" i="1"/>
  <c r="AE3179" i="1"/>
  <c r="AD3180" i="1"/>
  <c r="AE3180" i="1"/>
  <c r="AD3181" i="1"/>
  <c r="AE3181" i="1"/>
  <c r="AD3182" i="1"/>
  <c r="AE3182" i="1"/>
  <c r="AD3183" i="1"/>
  <c r="AE3183" i="1"/>
  <c r="AD3184" i="1"/>
  <c r="AE3184" i="1"/>
  <c r="AD3185" i="1"/>
  <c r="AE3185" i="1"/>
  <c r="AD3186" i="1"/>
  <c r="AE3186" i="1"/>
  <c r="AD3187" i="1"/>
  <c r="AE3187" i="1"/>
  <c r="AD3188" i="1"/>
  <c r="AE3188" i="1"/>
  <c r="AD3189" i="1"/>
  <c r="AE3189" i="1"/>
  <c r="AD3190" i="1"/>
  <c r="AE3190" i="1"/>
  <c r="AD3191" i="1"/>
  <c r="AE3191" i="1"/>
  <c r="AD3192" i="1"/>
  <c r="AE3192" i="1"/>
  <c r="AD3193" i="1"/>
  <c r="AE3193" i="1"/>
  <c r="AD3194" i="1"/>
  <c r="AE3194" i="1"/>
  <c r="AD3195" i="1"/>
  <c r="AE3195" i="1"/>
  <c r="AD3196" i="1"/>
  <c r="AE3196" i="1"/>
  <c r="AD3197" i="1"/>
  <c r="AE3197" i="1"/>
  <c r="AD3198" i="1"/>
  <c r="AE3198" i="1"/>
  <c r="AD3199" i="1"/>
  <c r="AE3199" i="1"/>
  <c r="AD3200" i="1"/>
  <c r="AE3200" i="1"/>
  <c r="BS3" i="1"/>
  <c r="BM11" i="1"/>
  <c r="BL11" i="1"/>
  <c r="BN27" i="1"/>
  <c r="BN26" i="1"/>
  <c r="BO5" i="1"/>
  <c r="BJ3" i="1"/>
  <c r="BL15" i="1"/>
  <c r="C4" i="4" l="1"/>
  <c r="C3" i="4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3177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282" i="1"/>
  <c r="AG294" i="1"/>
  <c r="AG299" i="1"/>
  <c r="AG324" i="1"/>
  <c r="AG752" i="1"/>
  <c r="AG1117" i="1"/>
  <c r="AG1142" i="1"/>
  <c r="AG1149" i="1"/>
  <c r="AG1150" i="1"/>
  <c r="AG1155" i="1"/>
  <c r="AG1157" i="1"/>
  <c r="AG1161" i="1"/>
  <c r="AG1163" i="1"/>
  <c r="AG1179" i="1"/>
  <c r="AG728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9" i="1"/>
  <c r="AG1940" i="1"/>
  <c r="AG1942" i="1"/>
  <c r="AG1943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5" i="1"/>
  <c r="AG1967" i="1"/>
  <c r="AG1969" i="1"/>
  <c r="AG1971" i="1"/>
  <c r="AG1973" i="1"/>
  <c r="AG1975" i="1"/>
  <c r="AG1977" i="1"/>
  <c r="AG1979" i="1"/>
  <c r="AG1980" i="1"/>
  <c r="AG1982" i="1"/>
  <c r="AG1984" i="1"/>
  <c r="AG1986" i="1"/>
  <c r="AG1988" i="1"/>
  <c r="AG1990" i="1"/>
  <c r="AG1992" i="1"/>
  <c r="AG1994" i="1"/>
  <c r="AG1996" i="1"/>
  <c r="AG1998" i="1"/>
  <c r="AG2000" i="1"/>
  <c r="AG2002" i="1"/>
  <c r="AG2004" i="1"/>
  <c r="AG2006" i="1"/>
  <c r="AG2008" i="1"/>
  <c r="AG2010" i="1"/>
  <c r="AG2012" i="1"/>
  <c r="AG2014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30" i="1"/>
  <c r="AG2031" i="1"/>
  <c r="AG2033" i="1"/>
  <c r="AG2035" i="1"/>
  <c r="AG2037" i="1"/>
  <c r="AG2039" i="1"/>
  <c r="AG2041" i="1"/>
  <c r="AG2043" i="1"/>
  <c r="AG2045" i="1"/>
  <c r="AG2047" i="1"/>
  <c r="AG2049" i="1"/>
  <c r="AG2051" i="1"/>
  <c r="AG2053" i="1"/>
  <c r="AG1819" i="1"/>
  <c r="AG1938" i="1"/>
  <c r="AG1941" i="1"/>
  <c r="AG1944" i="1"/>
  <c r="AG1963" i="1"/>
  <c r="AG1964" i="1"/>
  <c r="AG1966" i="1"/>
  <c r="AG1968" i="1"/>
  <c r="AG1970" i="1"/>
  <c r="AG1972" i="1"/>
  <c r="AG1974" i="1"/>
  <c r="AG1976" i="1"/>
  <c r="AG1978" i="1"/>
  <c r="AG1981" i="1"/>
  <c r="AG1983" i="1"/>
  <c r="AG1985" i="1"/>
  <c r="AG1987" i="1"/>
  <c r="AG1989" i="1"/>
  <c r="AG1991" i="1"/>
  <c r="AG1993" i="1"/>
  <c r="AG1995" i="1"/>
  <c r="AG1997" i="1"/>
  <c r="AG1999" i="1"/>
  <c r="AG2001" i="1"/>
  <c r="AG2003" i="1"/>
  <c r="AG2005" i="1"/>
  <c r="AG2007" i="1"/>
  <c r="AG2009" i="1"/>
  <c r="AG2011" i="1"/>
  <c r="AG2013" i="1"/>
  <c r="AG2015" i="1"/>
  <c r="AG2029" i="1"/>
  <c r="AG2032" i="1"/>
  <c r="AG2034" i="1"/>
  <c r="AG2036" i="1"/>
  <c r="AG2038" i="1"/>
  <c r="AG2040" i="1"/>
  <c r="AG2042" i="1"/>
  <c r="AG2044" i="1"/>
  <c r="AG2046" i="1"/>
  <c r="AG2048" i="1"/>
  <c r="AG2050" i="1"/>
  <c r="AG2052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986" i="1"/>
  <c r="AG3988" i="1"/>
  <c r="AG3990" i="1"/>
  <c r="AG3992" i="1"/>
  <c r="AG3994" i="1"/>
  <c r="AG3996" i="1"/>
  <c r="AG3999" i="1"/>
  <c r="AG4001" i="1"/>
  <c r="AG4003" i="1"/>
  <c r="AG4004" i="1"/>
  <c r="AG4006" i="1"/>
  <c r="AG4008" i="1"/>
  <c r="AG4010" i="1"/>
  <c r="AG4012" i="1"/>
  <c r="AG4014" i="1"/>
  <c r="AG4016" i="1"/>
  <c r="AG4018" i="1"/>
  <c r="AG4020" i="1"/>
  <c r="AG4022" i="1"/>
  <c r="AG4025" i="1"/>
  <c r="AG4027" i="1"/>
  <c r="AG4029" i="1"/>
  <c r="AG4031" i="1"/>
  <c r="AG4033" i="1"/>
  <c r="AG4035" i="1"/>
  <c r="AG4037" i="1"/>
  <c r="AG4039" i="1"/>
  <c r="AG4041" i="1"/>
  <c r="AG4043" i="1"/>
  <c r="AG4045" i="1"/>
  <c r="AG4047" i="1"/>
  <c r="AG4049" i="1"/>
  <c r="AG4051" i="1"/>
  <c r="AG4052" i="1"/>
  <c r="AG4054" i="1"/>
  <c r="AG4057" i="1"/>
  <c r="AG4059" i="1"/>
  <c r="AG4061" i="1"/>
  <c r="AG4063" i="1"/>
  <c r="AG4065" i="1"/>
  <c r="AG4067" i="1"/>
  <c r="AG4069" i="1"/>
  <c r="AG4081" i="1"/>
  <c r="AG4083" i="1"/>
  <c r="AG4085" i="1"/>
  <c r="AG4087" i="1"/>
  <c r="AG4090" i="1"/>
  <c r="AG4092" i="1"/>
  <c r="AG4094" i="1"/>
  <c r="AG260" i="1"/>
  <c r="AG265" i="1"/>
  <c r="AG268" i="1"/>
  <c r="AG271" i="1"/>
  <c r="AG274" i="1"/>
  <c r="AG277" i="1"/>
  <c r="AG286" i="1"/>
  <c r="AG289" i="1"/>
  <c r="AG297" i="1"/>
  <c r="AG303" i="1"/>
  <c r="AG305" i="1"/>
  <c r="AG308" i="1"/>
  <c r="AG311" i="1"/>
  <c r="AG314" i="1"/>
  <c r="AG318" i="1"/>
  <c r="AG321" i="1"/>
  <c r="AG323" i="1"/>
  <c r="AG1125" i="1"/>
  <c r="AG1128" i="1"/>
  <c r="AG1131" i="1"/>
  <c r="AG1136" i="1"/>
  <c r="AG1139" i="1"/>
  <c r="AG1144" i="1"/>
  <c r="AG1151" i="1"/>
  <c r="AG1158" i="1"/>
  <c r="AG1160" i="1"/>
  <c r="AG1171" i="1"/>
  <c r="AG1174" i="1"/>
  <c r="AG3182" i="1"/>
  <c r="AG3186" i="1"/>
  <c r="AG3189" i="1"/>
  <c r="AG3192" i="1"/>
  <c r="AG3198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G3874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G3897" i="1"/>
  <c r="AG3898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G3927" i="1"/>
  <c r="AG3928" i="1"/>
  <c r="AG3929" i="1"/>
  <c r="AG3930" i="1"/>
  <c r="AG3931" i="1"/>
  <c r="AG3932" i="1"/>
  <c r="AG3933" i="1"/>
  <c r="AG3934" i="1"/>
  <c r="AG3935" i="1"/>
  <c r="AG3936" i="1"/>
  <c r="AG3937" i="1"/>
  <c r="AG3938" i="1"/>
  <c r="AG3939" i="1"/>
  <c r="AG3940" i="1"/>
  <c r="AG3941" i="1"/>
  <c r="AG3942" i="1"/>
  <c r="AG3943" i="1"/>
  <c r="AG3944" i="1"/>
  <c r="AG3945" i="1"/>
  <c r="AG3946" i="1"/>
  <c r="AG3947" i="1"/>
  <c r="AG3948" i="1"/>
  <c r="AG3949" i="1"/>
  <c r="AG3950" i="1"/>
  <c r="AG3951" i="1"/>
  <c r="AG3952" i="1"/>
  <c r="AG3953" i="1"/>
  <c r="AG3954" i="1"/>
  <c r="AG3955" i="1"/>
  <c r="AG3956" i="1"/>
  <c r="AG3957" i="1"/>
  <c r="AG3958" i="1"/>
  <c r="AG3959" i="1"/>
  <c r="AG3960" i="1"/>
  <c r="AG3961" i="1"/>
  <c r="AG3962" i="1"/>
  <c r="AG3963" i="1"/>
  <c r="AG3964" i="1"/>
  <c r="AG3965" i="1"/>
  <c r="AG3966" i="1"/>
  <c r="AG3967" i="1"/>
  <c r="AG3968" i="1"/>
  <c r="AG3969" i="1"/>
  <c r="AG3970" i="1"/>
  <c r="AG3971" i="1"/>
  <c r="AG3972" i="1"/>
  <c r="AG3973" i="1"/>
  <c r="AG3974" i="1"/>
  <c r="AG3975" i="1"/>
  <c r="AG3976" i="1"/>
  <c r="AG3977" i="1"/>
  <c r="AG3978" i="1"/>
  <c r="AG3979" i="1"/>
  <c r="AG3980" i="1"/>
  <c r="AG3981" i="1"/>
  <c r="AG3982" i="1"/>
  <c r="AG3983" i="1"/>
  <c r="AG3984" i="1"/>
  <c r="AG3985" i="1"/>
  <c r="AG3987" i="1"/>
  <c r="AG3989" i="1"/>
  <c r="AG3991" i="1"/>
  <c r="AG3993" i="1"/>
  <c r="AG3995" i="1"/>
  <c r="AG3997" i="1"/>
  <c r="AG3998" i="1"/>
  <c r="AG4000" i="1"/>
  <c r="AG4002" i="1"/>
  <c r="AG4005" i="1"/>
  <c r="AG4007" i="1"/>
  <c r="AG4009" i="1"/>
  <c r="AG4011" i="1"/>
  <c r="AG4013" i="1"/>
  <c r="AG4015" i="1"/>
  <c r="AG4017" i="1"/>
  <c r="AG4019" i="1"/>
  <c r="AG4021" i="1"/>
  <c r="AG4023" i="1"/>
  <c r="AG4024" i="1"/>
  <c r="AG4026" i="1"/>
  <c r="AG4028" i="1"/>
  <c r="AG4030" i="1"/>
  <c r="AG4032" i="1"/>
  <c r="AG4034" i="1"/>
  <c r="AG4036" i="1"/>
  <c r="AG4038" i="1"/>
  <c r="AG4040" i="1"/>
  <c r="AG4042" i="1"/>
  <c r="AG4044" i="1"/>
  <c r="AG4046" i="1"/>
  <c r="AG4048" i="1"/>
  <c r="AG4050" i="1"/>
  <c r="AG4053" i="1"/>
  <c r="AG4055" i="1"/>
  <c r="AG4056" i="1"/>
  <c r="AG4058" i="1"/>
  <c r="AG4060" i="1"/>
  <c r="AG4062" i="1"/>
  <c r="AG4064" i="1"/>
  <c r="AG4066" i="1"/>
  <c r="AG4068" i="1"/>
  <c r="AG4070" i="1"/>
  <c r="AG4071" i="1"/>
  <c r="AG4072" i="1"/>
  <c r="AG4073" i="1"/>
  <c r="AG4074" i="1"/>
  <c r="AG4075" i="1"/>
  <c r="AG4076" i="1"/>
  <c r="AG4077" i="1"/>
  <c r="AG4078" i="1"/>
  <c r="AG4079" i="1"/>
  <c r="AG4080" i="1"/>
  <c r="AG4082" i="1"/>
  <c r="AG4084" i="1"/>
  <c r="AG4086" i="1"/>
  <c r="AG4088" i="1"/>
  <c r="AG4089" i="1"/>
  <c r="AG4091" i="1"/>
  <c r="AG4093" i="1"/>
  <c r="AG256" i="1"/>
  <c r="AG259" i="1"/>
  <c r="AG261" i="1"/>
  <c r="AG264" i="1"/>
  <c r="AG267" i="1"/>
  <c r="AG270" i="1"/>
  <c r="AG273" i="1"/>
  <c r="AG275" i="1"/>
  <c r="AG278" i="1"/>
  <c r="AG281" i="1"/>
  <c r="AG283" i="1"/>
  <c r="AG288" i="1"/>
  <c r="AG292" i="1"/>
  <c r="AG295" i="1"/>
  <c r="AG296" i="1"/>
  <c r="AG300" i="1"/>
  <c r="AG301" i="1"/>
  <c r="AG304" i="1"/>
  <c r="AG307" i="1"/>
  <c r="AG310" i="1"/>
  <c r="AG313" i="1"/>
  <c r="AG316" i="1"/>
  <c r="AG319" i="1"/>
  <c r="AG322" i="1"/>
  <c r="AG1119" i="1"/>
  <c r="AG1122" i="1"/>
  <c r="AG1124" i="1"/>
  <c r="AG1127" i="1"/>
  <c r="AG1130" i="1"/>
  <c r="AG1135" i="1"/>
  <c r="AG1140" i="1"/>
  <c r="AG1148" i="1"/>
  <c r="AG1152" i="1"/>
  <c r="AG1165" i="1"/>
  <c r="AG1170" i="1"/>
  <c r="AG1173" i="1"/>
  <c r="AG1178" i="1"/>
  <c r="AG3185" i="1"/>
  <c r="AG3191" i="1"/>
  <c r="AG3194" i="1"/>
  <c r="AG4095" i="1"/>
  <c r="AG4096" i="1"/>
  <c r="AG4097" i="1"/>
  <c r="AG4098" i="1"/>
  <c r="AG4099" i="1"/>
  <c r="AG4100" i="1"/>
  <c r="AG4101" i="1"/>
  <c r="AG4102" i="1"/>
  <c r="AG4103" i="1"/>
  <c r="AG4104" i="1"/>
  <c r="AG4105" i="1"/>
  <c r="AG4106" i="1"/>
  <c r="AG4107" i="1"/>
  <c r="AG4108" i="1"/>
  <c r="AG4109" i="1"/>
  <c r="AG4110" i="1"/>
  <c r="AG4111" i="1"/>
  <c r="AG4112" i="1"/>
  <c r="AG4113" i="1"/>
  <c r="AG4114" i="1"/>
  <c r="AG4115" i="1"/>
  <c r="AG4116" i="1"/>
  <c r="AG4117" i="1"/>
  <c r="AG4118" i="1"/>
  <c r="AG4119" i="1"/>
  <c r="AG4120" i="1"/>
  <c r="AG4121" i="1"/>
  <c r="AG4122" i="1"/>
  <c r="AG4123" i="1"/>
  <c r="AG4124" i="1"/>
  <c r="AG4125" i="1"/>
  <c r="AG4126" i="1"/>
  <c r="AG4127" i="1"/>
  <c r="AG4128" i="1"/>
  <c r="AG4129" i="1"/>
  <c r="AG4130" i="1"/>
  <c r="AG4131" i="1"/>
  <c r="AG4132" i="1"/>
  <c r="AG4133" i="1"/>
  <c r="AG4134" i="1"/>
  <c r="AG4135" i="1"/>
  <c r="AG4136" i="1"/>
  <c r="AG4137" i="1"/>
  <c r="AG4138" i="1"/>
  <c r="AG4139" i="1"/>
  <c r="AG4140" i="1"/>
  <c r="AG4141" i="1"/>
  <c r="AG4142" i="1"/>
  <c r="AG4143" i="1"/>
  <c r="AG4144" i="1"/>
  <c r="AG4145" i="1"/>
  <c r="AG4146" i="1"/>
  <c r="AG4147" i="1"/>
  <c r="AG4148" i="1"/>
  <c r="AG4149" i="1"/>
  <c r="AG4150" i="1"/>
  <c r="AG4151" i="1"/>
  <c r="AG4152" i="1"/>
  <c r="AG4153" i="1"/>
  <c r="AG4154" i="1"/>
  <c r="AG4155" i="1"/>
  <c r="AG4156" i="1"/>
  <c r="AG4157" i="1"/>
  <c r="AG4158" i="1"/>
  <c r="AG4159" i="1"/>
  <c r="AG4160" i="1"/>
  <c r="AG4161" i="1"/>
  <c r="AG4162" i="1"/>
  <c r="AG4163" i="1"/>
  <c r="AG4164" i="1"/>
  <c r="AG4165" i="1"/>
  <c r="AG4166" i="1"/>
  <c r="AG4167" i="1"/>
  <c r="AG4168" i="1"/>
  <c r="AG4169" i="1"/>
  <c r="AG4170" i="1"/>
  <c r="AG4171" i="1"/>
  <c r="AG4172" i="1"/>
  <c r="AG4173" i="1"/>
  <c r="AG4174" i="1"/>
  <c r="AG4175" i="1"/>
  <c r="AG4176" i="1"/>
  <c r="AG4177" i="1"/>
  <c r="AG4178" i="1"/>
  <c r="AG4179" i="1"/>
  <c r="AG4180" i="1"/>
  <c r="AG4181" i="1"/>
  <c r="AG4182" i="1"/>
  <c r="AG4183" i="1"/>
  <c r="AG4184" i="1"/>
  <c r="AG4185" i="1"/>
  <c r="AG4186" i="1"/>
  <c r="AG4187" i="1"/>
  <c r="AG4188" i="1"/>
  <c r="AG4189" i="1"/>
  <c r="AG4190" i="1"/>
  <c r="AG4191" i="1"/>
  <c r="AG4192" i="1"/>
  <c r="AG4193" i="1"/>
  <c r="AG4194" i="1"/>
  <c r="AG4195" i="1"/>
  <c r="AG4196" i="1"/>
  <c r="AG4197" i="1"/>
  <c r="AG4198" i="1"/>
  <c r="AG4199" i="1"/>
  <c r="AG4200" i="1"/>
  <c r="AG4201" i="1"/>
  <c r="AG4202" i="1"/>
  <c r="AG4203" i="1"/>
  <c r="AG4204" i="1"/>
  <c r="AG4205" i="1"/>
  <c r="AG4206" i="1"/>
  <c r="AG4207" i="1"/>
  <c r="AG4208" i="1"/>
  <c r="AG4209" i="1"/>
  <c r="AG4210" i="1"/>
  <c r="AG4211" i="1"/>
  <c r="AG4212" i="1"/>
  <c r="AG4213" i="1"/>
  <c r="AG4214" i="1"/>
  <c r="AG4215" i="1"/>
  <c r="AG4216" i="1"/>
  <c r="AG4217" i="1"/>
  <c r="AG4218" i="1"/>
  <c r="AG4219" i="1"/>
  <c r="AG4220" i="1"/>
  <c r="AG4221" i="1"/>
  <c r="AG4222" i="1"/>
  <c r="AG4223" i="1"/>
  <c r="AG4224" i="1"/>
  <c r="AG4225" i="1"/>
  <c r="AG4226" i="1"/>
  <c r="AG4227" i="1"/>
  <c r="AG4228" i="1"/>
  <c r="AG4229" i="1"/>
  <c r="AG4230" i="1"/>
  <c r="AG4231" i="1"/>
  <c r="AG4232" i="1"/>
  <c r="AG4233" i="1"/>
  <c r="AG4234" i="1"/>
  <c r="AG4235" i="1"/>
  <c r="AG4236" i="1"/>
  <c r="AG4237" i="1"/>
  <c r="AG4238" i="1"/>
  <c r="AG4239" i="1"/>
  <c r="AG4240" i="1"/>
  <c r="AG4241" i="1"/>
  <c r="AG4242" i="1"/>
  <c r="AG4243" i="1"/>
  <c r="AG4244" i="1"/>
  <c r="AG4245" i="1"/>
  <c r="AG4246" i="1"/>
  <c r="AG4247" i="1"/>
  <c r="AG4248" i="1"/>
  <c r="AG4249" i="1"/>
  <c r="AG4250" i="1"/>
  <c r="AG4251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7" i="1"/>
  <c r="AG258" i="1"/>
  <c r="AG262" i="1"/>
  <c r="AG263" i="1"/>
  <c r="AG266" i="1"/>
  <c r="AG269" i="1"/>
  <c r="AG272" i="1"/>
  <c r="AG276" i="1"/>
  <c r="AG279" i="1"/>
  <c r="AG280" i="1"/>
  <c r="AG284" i="1"/>
  <c r="AG285" i="1"/>
  <c r="AG287" i="1"/>
  <c r="AG290" i="1"/>
  <c r="AG291" i="1"/>
  <c r="AG293" i="1"/>
  <c r="AG298" i="1"/>
  <c r="AG302" i="1"/>
  <c r="AG306" i="1"/>
  <c r="AG309" i="1"/>
  <c r="AG312" i="1"/>
  <c r="AG315" i="1"/>
  <c r="AG317" i="1"/>
  <c r="AG320" i="1"/>
  <c r="AG1121" i="1"/>
  <c r="AG1133" i="1"/>
  <c r="AG1138" i="1"/>
  <c r="AG1143" i="1"/>
  <c r="AG1145" i="1"/>
  <c r="AG1147" i="1"/>
  <c r="AG1154" i="1"/>
  <c r="AG1156" i="1"/>
  <c r="AG1159" i="1"/>
  <c r="AG1168" i="1"/>
  <c r="AG1175" i="1"/>
  <c r="AG1177" i="1"/>
  <c r="AG3180" i="1"/>
  <c r="AG3183" i="1"/>
  <c r="AG3188" i="1"/>
  <c r="AG3199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1123" i="1"/>
  <c r="AG1132" i="1"/>
  <c r="AG1137" i="1"/>
  <c r="AG1146" i="1"/>
  <c r="AG1153" i="1"/>
  <c r="AG1162" i="1"/>
  <c r="AG1164" i="1"/>
  <c r="AG1166" i="1"/>
  <c r="AG1169" i="1"/>
  <c r="AG1176" i="1"/>
  <c r="AG3178" i="1"/>
  <c r="AG3181" i="1"/>
  <c r="AG3184" i="1"/>
  <c r="AG3190" i="1"/>
  <c r="AG3197" i="1"/>
  <c r="AG3200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8" i="1"/>
  <c r="AG1120" i="1"/>
  <c r="AG1126" i="1"/>
  <c r="AG1129" i="1"/>
  <c r="AG1134" i="1"/>
  <c r="AG1141" i="1"/>
  <c r="AG1167" i="1"/>
  <c r="AG1172" i="1"/>
  <c r="AG3187" i="1"/>
  <c r="AG3195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9" i="1"/>
  <c r="AG3193" i="1"/>
  <c r="AG319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3CF8D1-6B3C-483F-A592-B264FC21368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9FDB555-AC6C-4EB2-BC23-D75FF742D3C1}" name="WorksheetConnection_train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rain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<sst xmlns="http://schemas.openxmlformats.org/spreadsheetml/2006/main" count="21581" uniqueCount="199">
  <si>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</si>
  <si>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</si>
  <si>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</si>
  <si>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</si>
  <si>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</si>
  <si>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</si>
  <si>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</si>
  <si>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</si>
  <si>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</si>
  <si>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</si>
  <si>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</si>
  <si>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</si>
  <si>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</si>
  <si>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</si>
  <si>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</si>
  <si>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</si>
  <si>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</si>
  <si>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</si>
  <si>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</si>
  <si>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</t>
  </si>
  <si>
    <t>OH</t>
  </si>
  <si>
    <t>area_code_415</t>
  </si>
  <si>
    <t>no</t>
  </si>
  <si>
    <t>yes</t>
  </si>
  <si>
    <t>NJ</t>
  </si>
  <si>
    <t>area_code_408</t>
  </si>
  <si>
    <t>OK</t>
  </si>
  <si>
    <t>MA</t>
  </si>
  <si>
    <t>area_code_510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</si>
  <si>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</si>
  <si>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</si>
  <si>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</si>
  <si>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</si>
  <si>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</si>
  <si>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</si>
  <si>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</si>
  <si>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</si>
  <si>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</si>
  <si>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VA</t>
  </si>
  <si>
    <t>TX</t>
  </si>
  <si>
    <t>FL</t>
  </si>
  <si>
    <t>CO</t>
  </si>
  <si>
    <t>AZ</t>
  </si>
  <si>
    <t>SC</t>
  </si>
  <si>
    <t>WY</t>
  </si>
  <si>
    <t>HI</t>
  </si>
  <si>
    <t>NH</t>
  </si>
  <si>
    <t>AK</t>
  </si>
  <si>
    <t>GA</t>
  </si>
  <si>
    <t>MD</t>
  </si>
  <si>
    <t>AR</t>
  </si>
  <si>
    <t>WI</t>
  </si>
  <si>
    <t>OR</t>
  </si>
  <si>
    <t>MI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</si>
  <si>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</si>
  <si>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</si>
  <si>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</si>
  <si>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</si>
  <si>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</si>
  <si>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</si>
  <si>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</si>
  <si>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</si>
  <si>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</si>
  <si>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</si>
  <si>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VT</t>
  </si>
  <si>
    <t>KY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</si>
  <si>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</si>
  <si>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</si>
  <si>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</si>
  <si>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</si>
  <si>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</si>
  <si>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</si>
  <si>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</si>
  <si>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</si>
  <si>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</si>
  <si>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</si>
  <si>
    <t>Churn Status</t>
  </si>
  <si>
    <t>Count</t>
  </si>
  <si>
    <t>Percentage</t>
  </si>
  <si>
    <t>Churned Average</t>
  </si>
  <si>
    <t>Non Churned Average</t>
  </si>
  <si>
    <t>Total customers</t>
  </si>
  <si>
    <t>Yes</t>
  </si>
  <si>
    <t>Churned</t>
  </si>
  <si>
    <t>Chrun Rate</t>
  </si>
  <si>
    <t>No</t>
  </si>
  <si>
    <t>Non-churned</t>
  </si>
  <si>
    <t>Difference</t>
  </si>
  <si>
    <t>Avg Day Charge</t>
  </si>
  <si>
    <t>Avg Evening Charge</t>
  </si>
  <si>
    <t>Avg Night Charge</t>
  </si>
  <si>
    <t>Avg Total Day Minutes</t>
  </si>
  <si>
    <t>Voice Mail Plan</t>
  </si>
  <si>
    <t>Total Customers</t>
  </si>
  <si>
    <t>Churn Rate</t>
  </si>
  <si>
    <t>Avg Intl Minutes</t>
  </si>
  <si>
    <t>Avg Intl Charge</t>
  </si>
  <si>
    <t>Churn</t>
  </si>
  <si>
    <t>Churn Numeric</t>
  </si>
  <si>
    <t>Correlation:</t>
  </si>
  <si>
    <t>Row Labels</t>
  </si>
  <si>
    <t>Grand Total</t>
  </si>
  <si>
    <t>Column Labels</t>
  </si>
  <si>
    <t>Count of churn</t>
  </si>
  <si>
    <t>Service Call Group</t>
  </si>
  <si>
    <t>&lt;=3 calls</t>
  </si>
  <si>
    <t>&gt;3 calls</t>
  </si>
  <si>
    <t>Account Length Quartile</t>
  </si>
  <si>
    <t>Q1</t>
  </si>
  <si>
    <t>Q2</t>
  </si>
  <si>
    <t>Q3</t>
  </si>
  <si>
    <t>Q4</t>
  </si>
  <si>
    <t>Median:</t>
  </si>
  <si>
    <t>Intl Charge Group</t>
  </si>
  <si>
    <t>High</t>
  </si>
  <si>
    <t>Low</t>
  </si>
  <si>
    <t>Not Applicable</t>
  </si>
  <si>
    <t>Q1:</t>
  </si>
  <si>
    <t>Q2:</t>
  </si>
  <si>
    <t>Q3:</t>
  </si>
  <si>
    <t>Evening Usage Group</t>
  </si>
  <si>
    <t>Medium</t>
  </si>
  <si>
    <t>Day Z-Score</t>
  </si>
  <si>
    <t>Evening Z-Score</t>
  </si>
  <si>
    <t>Night Z-Score</t>
  </si>
  <si>
    <t>International Z-Score</t>
  </si>
  <si>
    <t>Cluster</t>
  </si>
  <si>
    <t>Day</t>
  </si>
  <si>
    <t>Evening</t>
  </si>
  <si>
    <t>Night</t>
  </si>
  <si>
    <t>International</t>
  </si>
  <si>
    <t>Cluster 1</t>
  </si>
  <si>
    <t>Cluster 2</t>
  </si>
  <si>
    <t>Cluster 3</t>
  </si>
  <si>
    <t>Distance C1</t>
  </si>
  <si>
    <t>Distance C2</t>
  </si>
  <si>
    <t>Distance C3</t>
  </si>
  <si>
    <t>Assigned Cluster</t>
  </si>
  <si>
    <t>Assigned</t>
  </si>
  <si>
    <t>Voice Mail Message Group</t>
  </si>
  <si>
    <t>&gt;16 messages</t>
  </si>
  <si>
    <t>0 messages</t>
  </si>
  <si>
    <t>1-16 messages</t>
  </si>
  <si>
    <t>Vmail Message Group</t>
  </si>
  <si>
    <t>Churned Day Charge</t>
  </si>
  <si>
    <t>Non-Churned Day Charge</t>
  </si>
  <si>
    <t>Intl Plan + Call Group</t>
  </si>
  <si>
    <t>no - High</t>
  </si>
  <si>
    <t>no - Low</t>
  </si>
  <si>
    <t>no - Medium</t>
  </si>
  <si>
    <t>yes - High</t>
  </si>
  <si>
    <t>yes - Low</t>
  </si>
  <si>
    <t>yes - Medium</t>
  </si>
  <si>
    <t>q9</t>
  </si>
  <si>
    <t>AQ1:</t>
  </si>
  <si>
    <t>q1</t>
  </si>
  <si>
    <t>q2</t>
  </si>
  <si>
    <t>q3</t>
  </si>
  <si>
    <t>Intl Minutes Group</t>
  </si>
  <si>
    <t>Q1 - Low</t>
  </si>
  <si>
    <t>Q2 - Medium</t>
  </si>
  <si>
    <t>Q3 - High</t>
  </si>
  <si>
    <t>Q4 - Very High</t>
  </si>
  <si>
    <t>Intl Plan Numeric</t>
  </si>
  <si>
    <t>Area 415</t>
  </si>
  <si>
    <t>Area 510</t>
  </si>
  <si>
    <t>Customer Service Calls</t>
  </si>
  <si>
    <t>Total Day Minutes</t>
  </si>
  <si>
    <t>Intercept</t>
  </si>
  <si>
    <t>Intl Plan</t>
  </si>
  <si>
    <t>Service Calls</t>
  </si>
  <si>
    <t>Day Minutes</t>
  </si>
  <si>
    <t>Predicted Probability</t>
  </si>
  <si>
    <t>Log Likelihood</t>
  </si>
  <si>
    <t>Average Day Minutes</t>
  </si>
  <si>
    <t>Average of total_day_minutes</t>
  </si>
  <si>
    <t>Average of total_eve_minutes</t>
  </si>
  <si>
    <t>Average of total_night_minutes</t>
  </si>
  <si>
    <t>Average of total_intl_minutes</t>
  </si>
  <si>
    <t>Churned Customers</t>
  </si>
  <si>
    <t>(All)</t>
  </si>
  <si>
    <t>int plan</t>
  </si>
  <si>
    <t>Customer Count</t>
  </si>
  <si>
    <t>Total</t>
  </si>
  <si>
    <t>Average Account Length</t>
  </si>
  <si>
    <t>Average Service Calls</t>
  </si>
  <si>
    <t>Average Day Charge</t>
  </si>
  <si>
    <t>Average Evening Charge</t>
  </si>
  <si>
    <t>Average Night Charge</t>
  </si>
  <si>
    <t>Average International Minutes</t>
  </si>
  <si>
    <t>Average International Charge</t>
  </si>
  <si>
    <t>9. Is there a correlation between the number of total day calls and churn?</t>
  </si>
  <si>
    <t>intl plan</t>
  </si>
  <si>
    <t>voice mail plan</t>
  </si>
  <si>
    <t>Churn rate</t>
  </si>
  <si>
    <t>TOTAL CUSTOMERS</t>
  </si>
  <si>
    <t>CHURNED CUSTOMERS</t>
  </si>
  <si>
    <t>CHURN RATE</t>
  </si>
  <si>
    <t>RETAINED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</si>
</sst>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22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sz val="26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9" fontId="0" fillId="0" borderId="0" xfId="1" applyFont="1"/>
    <xf numFmtId="164" fontId="0" fillId="0" borderId="0" xfId="0" applyNumberFormat="1"/>
    <xf numFmtId="2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16" fillId="0" borderId="0" xfId="0" applyFont="1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9" fontId="0" fillId="0" borderId="0" xfId="1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 applyAlignment="1">
      <alignment vertical="center" wrapText="1"/>
    </xf>
    <xf numFmtId="10" fontId="0" fillId="0" borderId="0" xfId="1" applyNumberFormat="1" applyFont="1"/>
    <xf numFmtId="0" fontId="16" fillId="33" borderId="10" xfId="0" applyFont="1" applyFill="1" applyBorder="1"/>
    <xf numFmtId="10" fontId="0" fillId="0" borderId="0" xfId="1" applyNumberFormat="1" applyFont="1" applyAlignment="1">
      <alignment vertical="center"/>
    </xf>
    <xf numFmtId="0" fontId="0" fillId="0" borderId="0" xfId="0" applyAlignment="1">
      <alignment wrapText="1"/>
    </xf>
    <xf numFmtId="0" fontId="16" fillId="0" borderId="0" xfId="0" applyFont="1"/>
    <xf numFmtId="10" fontId="0" fillId="0" borderId="0" xfId="0" applyNumberFormat="1" applyAlignment="1">
      <alignment horizontal="right"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9" fontId="18" fillId="0" borderId="0" xfId="1" applyFont="1" applyAlignment="1">
      <alignment vertical="center"/>
    </xf>
    <xf numFmtId="9" fontId="19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Customer Churn Distribution.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'Basic Level'!$C$1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59D-4D1C-B4D8-A8323C6688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59D-4D1C-B4D8-A8323C6688F7}"/>
              </c:ext>
            </c:extLst>
          </c:dPt>
          <c:dLbls>
            <c:dLbl>
              <c:idx val="0"/>
              <c:layout>
                <c:manualLayout>
                  <c:x val="0.10168419362459212"/>
                  <c:y val="-3.9704501787658372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9D-4D1C-B4D8-A8323C6688F7}"/>
                </c:ext>
              </c:extLst>
            </c:dLbl>
            <c:dLbl>
              <c:idx val="1"/>
              <c:layout>
                <c:manualLayout>
                  <c:x val="-0.12240233134993872"/>
                  <c:y val="0.19380528270133079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9D-4D1C-B4D8-A8323C6688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1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'Basic Level'!$A$2:$A$4</c15:sqref>
                  </c15:fullRef>
                </c:ext>
              </c:extLst>
              <c:f>'Basic Level'!$A$2:$A$3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'Basic Level'!$C$2:$C$4</c15:sqref>
                  </c15:fullRef>
                </c:ext>
              </c:extLst>
              <c:f>'Basic Level'!$C$2:$C$3</c:f>
              <c:numCache>
                <c:formatCode>0.00%</c:formatCode>
                <c:ptCount val="2"/>
                <c:pt idx="0">
                  <c:v>0.85929411764705887</c:v>
                </c:pt>
                <c:pt idx="1">
                  <c:v>0.14070588235294118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959D-4D1C-B4D8-A8323C6688F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'Basic Level'!$B$1</c15:sqref>
                        </c15:formulaRef>
                      </c:ext>
                    </c:extLst>
                    <c:strCache>
                      <c:ptCount val="1"/>
                      <c:pt idx="0">
                        <c:v>Customer Count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959D-4D1C-B4D8-A8323C6688F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959D-4D1C-B4D8-A8323C6688F7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'Basic Level'!$A$2:$A$4</c15:sqref>
                        </c15:fullRef>
                        <c15:formulaRef>
                          <c15:sqref>'Basic Level'!$A$2:$A$3</c15:sqref>
                        </c15:formulaRef>
                      </c:ext>
                    </c:extLst>
                    <c:strCache>
                      <c:ptCount val="2"/>
                      <c:pt idx="0">
                        <c:v>No</c:v>
                      </c:pt>
                      <c:pt idx="1">
                        <c:v>Yes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'Basic Level'!$B$2:$B$4</c15:sqref>
                        </c15:fullRef>
                        <c15:formulaRef>
                          <c15:sqref>'Basic Level'!$B$2:$B$3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3652</c:v>
                      </c:pt>
                      <c:pt idx="1">
                        <c:v>598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9-959D-4D1C-B4D8-A8323C6688F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[Telecommunications_Churn_Analysis.xlsx]Basic Level!PivotTable1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International Plan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Level'!$I$1:$I$2</c:f>
              <c:strCache>
                <c:ptCount val="1"/>
                <c:pt idx="0">
                  <c:v>no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77000"/>
                  </a:schemeClr>
                </a:gs>
                <a:gs pos="75000">
                  <a:schemeClr val="accent1">
                    <a:tint val="77000"/>
                    <a:lumMod val="60000"/>
                    <a:lumOff val="40000"/>
                  </a:schemeClr>
                </a:gs>
                <a:gs pos="51000">
                  <a:schemeClr val="accent1">
                    <a:tint val="77000"/>
                    <a:alpha val="75000"/>
                  </a:schemeClr>
                </a:gs>
                <a:gs pos="100000">
                  <a:schemeClr val="accent1">
                    <a:tint val="77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Level'!$H$3:$H$5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'Basic Level'!$I$3:$I$5</c:f>
              <c:numCache>
                <c:formatCode>General</c:formatCode>
                <c:ptCount val="2"/>
                <c:pt idx="0">
                  <c:v>3423</c:v>
                </c:pt>
                <c:pt idx="1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3-4153-93F4-9751D635930C}"/>
            </c:ext>
          </c:extLst>
        </c:ser>
        <c:ser>
          <c:idx val="1"/>
          <c:order val="1"/>
          <c:tx>
            <c:strRef>
              <c:f>'Basic Level'!$J$1:$J$2</c:f>
              <c:strCache>
                <c:ptCount val="1"/>
                <c:pt idx="0">
                  <c:v>yes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76000"/>
                  </a:schemeClr>
                </a:gs>
                <a:gs pos="75000">
                  <a:schemeClr val="accent1">
                    <a:shade val="76000"/>
                    <a:lumMod val="60000"/>
                    <a:lumOff val="40000"/>
                  </a:schemeClr>
                </a:gs>
                <a:gs pos="51000">
                  <a:schemeClr val="accent1">
                    <a:shade val="76000"/>
                    <a:alpha val="75000"/>
                  </a:schemeClr>
                </a:gs>
                <a:gs pos="100000">
                  <a:schemeClr val="accent1">
                    <a:shade val="76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Level'!$H$3:$H$5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'Basic Level'!$J$3:$J$5</c:f>
              <c:numCache>
                <c:formatCode>General</c:formatCode>
                <c:ptCount val="2"/>
                <c:pt idx="0">
                  <c:v>431</c:v>
                </c:pt>
                <c:pt idx="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83-4153-93F4-9751D63593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839730639"/>
        <c:axId val="1309157935"/>
      </c:barChart>
      <c:catAx>
        <c:axId val="83973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157935"/>
        <c:crosses val="autoZero"/>
        <c:auto val="1"/>
        <c:lblAlgn val="ctr"/>
        <c:lblOffset val="100"/>
        <c:noMultiLvlLbl val="0"/>
      </c:catAx>
      <c:valAx>
        <c:axId val="13091579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73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[Telecommunications_Churn_Analysis.xlsx]Basic Level!PivotTable2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Customer Churn by Voicemail Plan</a:t>
            </a:r>
            <a:endParaRPr lang="en-IN"/>
          </a:p>
        </c:rich>
      </c:tx>
      <c:layout>
        <c:manualLayout>
          <c:xMode val="edge"/>
          <c:yMode val="edge"/>
          <c:x val="0.1769026684164479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Level'!$J$12:$J$13</c:f>
              <c:strCache>
                <c:ptCount val="1"/>
                <c:pt idx="0">
                  <c:v>no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Level'!$I$14:$I$16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'Basic Level'!$J$14:$J$16</c:f>
              <c:numCache>
                <c:formatCode>General</c:formatCode>
                <c:ptCount val="2"/>
                <c:pt idx="0">
                  <c:v>2622</c:v>
                </c:pt>
                <c:pt idx="1">
                  <c:v>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E-4CEC-87EB-7AA5D74000D4}"/>
            </c:ext>
          </c:extLst>
        </c:ser>
        <c:ser>
          <c:idx val="1"/>
          <c:order val="1"/>
          <c:tx>
            <c:strRef>
              <c:f>'Basic Level'!$K$12:$K$13</c:f>
              <c:strCache>
                <c:ptCount val="1"/>
                <c:pt idx="0">
                  <c:v>yes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Level'!$I$14:$I$16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'Basic Level'!$K$14:$K$16</c:f>
              <c:numCache>
                <c:formatCode>General</c:formatCode>
                <c:ptCount val="2"/>
                <c:pt idx="0">
                  <c:v>516</c:v>
                </c:pt>
                <c:pt idx="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2E-4CEC-87EB-7AA5D74000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78690975"/>
        <c:axId val="1309158415"/>
      </c:barChart>
      <c:catAx>
        <c:axId val="7869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158415"/>
        <c:crosses val="autoZero"/>
        <c:auto val="1"/>
        <c:lblAlgn val="ctr"/>
        <c:lblOffset val="100"/>
        <c:noMultiLvlLbl val="0"/>
      </c:catAx>
      <c:valAx>
        <c:axId val="13091584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9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Customer Service Calls by Churn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Level'!$O$1</c:f>
              <c:strCache>
                <c:ptCount val="1"/>
                <c:pt idx="0">
                  <c:v>Average Service Calls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Level'!$N$2:$N$3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'Basic Level'!$O$2:$O$3</c:f>
              <c:numCache>
                <c:formatCode>General</c:formatCode>
                <c:ptCount val="2"/>
                <c:pt idx="0">
                  <c:v>1.4416757940854326</c:v>
                </c:pt>
                <c:pt idx="1">
                  <c:v>2.2759197324414715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A-4C0B-ADDA-6306086C28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833457663"/>
        <c:axId val="1379670927"/>
      </c:barChart>
      <c:catAx>
        <c:axId val="833457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670927"/>
        <c:crosses val="autoZero"/>
        <c:auto val="1"/>
        <c:lblAlgn val="ctr"/>
        <c:lblOffset val="100"/>
        <c:noMultiLvlLbl val="0"/>
      </c:catAx>
      <c:valAx>
        <c:axId val="13796709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45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Customer Cluster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Advanced!$K$27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Advanced!$J$28:$J$30</c:f>
              <c:strCache>
                <c:ptCount val="3"/>
                <c:pt idx="0">
                  <c:v>Cluster 1</c:v>
                </c:pt>
                <c:pt idx="1">
                  <c:v>Cluster 2</c:v>
                </c:pt>
                <c:pt idx="2">
                  <c:v>Cluster 3</c:v>
                </c:pt>
              </c:strCache>
            </c:strRef>
          </c:cat>
          <c:val>
            <c:numRef>
              <c:f>Advanced!$K$28:$K$30</c:f>
              <c:numCache>
                <c:formatCode>0.00%</c:formatCode>
                <c:ptCount val="3"/>
                <c:pt idx="0">
                  <c:v>0.1017</c:v>
                </c:pt>
                <c:pt idx="1">
                  <c:v>0.10589999999999999</c:v>
                </c:pt>
                <c:pt idx="2">
                  <c:v>0.34010000000000001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B-402C-8229-389F62FD56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385047647"/>
        <c:axId val="1309195375"/>
      </c:barChart>
      <c:catAx>
        <c:axId val="13850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195375"/>
        <c:crosses val="autoZero"/>
        <c:auto val="1"/>
        <c:lblAlgn val="ctr"/>
        <c:lblOffset val="100"/>
        <c:noMultiLvlLbl val="0"/>
      </c:catAx>
      <c:valAx>
        <c:axId val="1309195375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38504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Service Calls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'Medium Level'!$F$42</c:f>
              <c:strCache>
                <c:ptCount val="1"/>
                <c:pt idx="0">
                  <c:v>Churn Rate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'Medium Level'!$E$43:$E$44</c:f>
              <c:strCache>
                <c:ptCount val="2"/>
                <c:pt idx="0">
                  <c:v>&lt;=3 calls</c:v>
                </c:pt>
                <c:pt idx="1">
                  <c:v>&gt;3 calls</c:v>
                </c:pt>
              </c:strCache>
            </c:strRef>
          </c:cat>
          <c:val>
            <c:numRef>
              <c:f>'Medium Level'!$F$43:$F$44</c:f>
              <c:numCache>
                <c:formatCode>0.00%</c:formatCode>
                <c:ptCount val="2"/>
                <c:pt idx="0">
                  <c:v>0.10932311621966795</c:v>
                </c:pt>
                <c:pt idx="1">
                  <c:v>0.5074626865671642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4-4677-B193-8735B22AC7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833449311"/>
        <c:axId val="1309068175"/>
      </c:barChart>
      <c:catAx>
        <c:axId val="83344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68175"/>
        <c:crosses val="autoZero"/>
        <c:auto val="1"/>
        <c:lblAlgn val="ctr"/>
        <c:lblOffset val="100"/>
        <c:noMultiLvlLbl val="0"/>
      </c:catAx>
      <c:valAx>
        <c:axId val="13090681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44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Evening Usage vs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94940724882759"/>
          <c:y val="0.19685447983936616"/>
          <c:w val="0.77553489445420665"/>
          <c:h val="0.69291562652629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'Medium Level'!$B$41</c:f>
              <c:strCache>
                <c:ptCount val="1"/>
                <c:pt idx="0">
                  <c:v>Churn Rate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'Medium Level'!$A$42:$A$44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'Medium Level'!$B$42:$B$44</c:f>
              <c:numCache>
                <c:formatCode>0.00%</c:formatCode>
                <c:ptCount val="3"/>
                <c:pt idx="0">
                  <c:v>0.17668825161887142</c:v>
                </c:pt>
                <c:pt idx="1">
                  <c:v>0.10572259941804074</c:v>
                </c:pt>
                <c:pt idx="2">
                  <c:v>0.13938260056127222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1-48C1-9656-216D6C79FC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276447903"/>
        <c:axId val="1309119055"/>
      </c:barChart>
      <c:catAx>
        <c:axId val="1276447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119055"/>
        <c:crosses val="autoZero"/>
        <c:auto val="1"/>
        <c:lblAlgn val="ctr"/>
        <c:lblOffset val="100"/>
        <c:noMultiLvlLbl val="0"/>
      </c:catAx>
      <c:valAx>
        <c:axId val="13091190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44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Churn Rate By Intl call charge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'Medium Level'!$J$42</c:f>
              <c:strCache>
                <c:ptCount val="1"/>
                <c:pt idx="0">
                  <c:v>Churn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77-4BDE-89DF-1DCD3BA5AF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77-4BDE-89DF-1DCD3BA5AF8C}"/>
              </c:ext>
            </c:extLst>
          </c:dPt>
          <c:dLbls>
            <c:dLbl>
              <c:idx val="0"/>
              <c:layout>
                <c:manualLayout>
                  <c:x val="0.15152244067744408"/>
                  <c:y val="0"/>
                </c:manualLayout>
              </c:layout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77-4BDE-89DF-1DCD3BA5AF8C}"/>
                </c:ext>
              </c:extLst>
            </c:dLbl>
            <c:dLbl>
              <c:idx val="1"/>
              <c:layout>
                <c:manualLayout>
                  <c:x val="-0.15641026134445857"/>
                  <c:y val="-7.2332021062983282E-2"/>
                </c:manualLayout>
              </c:layout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77-4BDE-89DF-1DCD3BA5AF8C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'Medium Level'!$I$43:$I$44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'Medium Level'!$J$43:$J$44</c:f>
              <c:numCache>
                <c:formatCode>0.00%</c:formatCode>
                <c:ptCount val="2"/>
                <c:pt idx="0">
                  <c:v>0.50760000000000005</c:v>
                </c:pt>
                <c:pt idx="1">
                  <c:v>0.33668341708542715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77-4BDE-89DF-1DCD3BA5AF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Day Minutes vs. Day Charges by Churn Status</a:t>
            </a:r>
            <a:endParaRPr lang="en-IN"/>
          </a:p>
        </c:rich>
      </c:tx>
      <c:layout>
        <c:manualLayout>
          <c:xMode val="edge"/>
          <c:yMode val="edge"/>
          <c:x val="0.13936789151356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Churned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train!$G$2:$G$4251</c:f>
              <c:numCache>
                <c:formatCode>General</c:formatCode>
                <c:ptCount val="4250"/>
                <c:pt idx="0">
                  <c:v>161.6</c:v>
                </c:pt>
                <c:pt idx="1">
                  <c:v>243.4</c:v>
                </c:pt>
                <c:pt idx="2">
                  <c:v>299.39999999999998</c:v>
                </c:pt>
                <c:pt idx="3">
                  <c:v>166.7</c:v>
                </c:pt>
                <c:pt idx="4">
                  <c:v>218.2</c:v>
                </c:pt>
                <c:pt idx="5">
                  <c:v>157</c:v>
                </c:pt>
                <c:pt idx="6">
                  <c:v>184.5</c:v>
                </c:pt>
                <c:pt idx="7">
                  <c:v>258.60000000000002</c:v>
                </c:pt>
                <c:pt idx="8">
                  <c:v>129.1</c:v>
                </c:pt>
                <c:pt idx="9">
                  <c:v>187.7</c:v>
                </c:pt>
                <c:pt idx="10">
                  <c:v>128.80000000000001</c:v>
                </c:pt>
                <c:pt idx="11">
                  <c:v>156.6</c:v>
                </c:pt>
                <c:pt idx="12">
                  <c:v>332.9</c:v>
                </c:pt>
                <c:pt idx="13">
                  <c:v>196.4</c:v>
                </c:pt>
                <c:pt idx="14">
                  <c:v>189.7</c:v>
                </c:pt>
                <c:pt idx="15">
                  <c:v>224.4</c:v>
                </c:pt>
                <c:pt idx="16">
                  <c:v>155.1</c:v>
                </c:pt>
                <c:pt idx="17">
                  <c:v>62.4</c:v>
                </c:pt>
                <c:pt idx="18">
                  <c:v>183</c:v>
                </c:pt>
                <c:pt idx="19">
                  <c:v>110.4</c:v>
                </c:pt>
                <c:pt idx="20">
                  <c:v>81.099999999999994</c:v>
                </c:pt>
                <c:pt idx="21">
                  <c:v>213</c:v>
                </c:pt>
                <c:pt idx="22">
                  <c:v>134.30000000000001</c:v>
                </c:pt>
                <c:pt idx="23">
                  <c:v>190</c:v>
                </c:pt>
                <c:pt idx="24">
                  <c:v>119.3</c:v>
                </c:pt>
                <c:pt idx="25">
                  <c:v>226.1</c:v>
                </c:pt>
                <c:pt idx="26">
                  <c:v>249.6</c:v>
                </c:pt>
                <c:pt idx="27">
                  <c:v>176.8</c:v>
                </c:pt>
                <c:pt idx="28">
                  <c:v>146.30000000000001</c:v>
                </c:pt>
                <c:pt idx="29">
                  <c:v>130.80000000000001</c:v>
                </c:pt>
                <c:pt idx="30">
                  <c:v>203.9</c:v>
                </c:pt>
                <c:pt idx="31">
                  <c:v>126.3</c:v>
                </c:pt>
                <c:pt idx="32">
                  <c:v>173.1</c:v>
                </c:pt>
                <c:pt idx="33">
                  <c:v>124.8</c:v>
                </c:pt>
                <c:pt idx="34">
                  <c:v>85.8</c:v>
                </c:pt>
                <c:pt idx="35">
                  <c:v>154</c:v>
                </c:pt>
                <c:pt idx="36">
                  <c:v>120.9</c:v>
                </c:pt>
                <c:pt idx="37">
                  <c:v>211.3</c:v>
                </c:pt>
                <c:pt idx="38">
                  <c:v>187</c:v>
                </c:pt>
                <c:pt idx="39">
                  <c:v>133.19999999999999</c:v>
                </c:pt>
                <c:pt idx="40">
                  <c:v>191.9</c:v>
                </c:pt>
                <c:pt idx="41">
                  <c:v>220.6</c:v>
                </c:pt>
                <c:pt idx="42">
                  <c:v>186.1</c:v>
                </c:pt>
                <c:pt idx="43">
                  <c:v>160.19999999999999</c:v>
                </c:pt>
                <c:pt idx="44">
                  <c:v>175.5</c:v>
                </c:pt>
                <c:pt idx="45">
                  <c:v>126.9</c:v>
                </c:pt>
                <c:pt idx="46">
                  <c:v>198.4</c:v>
                </c:pt>
                <c:pt idx="47">
                  <c:v>229.3</c:v>
                </c:pt>
                <c:pt idx="48">
                  <c:v>192.1</c:v>
                </c:pt>
                <c:pt idx="49">
                  <c:v>268.60000000000002</c:v>
                </c:pt>
                <c:pt idx="50">
                  <c:v>180.7</c:v>
                </c:pt>
                <c:pt idx="51">
                  <c:v>131.19999999999999</c:v>
                </c:pt>
                <c:pt idx="52">
                  <c:v>148.1</c:v>
                </c:pt>
                <c:pt idx="53">
                  <c:v>251.5</c:v>
                </c:pt>
                <c:pt idx="54">
                  <c:v>125.2</c:v>
                </c:pt>
                <c:pt idx="55">
                  <c:v>211.6</c:v>
                </c:pt>
                <c:pt idx="56">
                  <c:v>178.9</c:v>
                </c:pt>
                <c:pt idx="57">
                  <c:v>241.8</c:v>
                </c:pt>
                <c:pt idx="58">
                  <c:v>224.9</c:v>
                </c:pt>
                <c:pt idx="59">
                  <c:v>248.6</c:v>
                </c:pt>
                <c:pt idx="60">
                  <c:v>203.4</c:v>
                </c:pt>
                <c:pt idx="61">
                  <c:v>235.8</c:v>
                </c:pt>
                <c:pt idx="62">
                  <c:v>157.1</c:v>
                </c:pt>
                <c:pt idx="63">
                  <c:v>300.3</c:v>
                </c:pt>
                <c:pt idx="64">
                  <c:v>61.6</c:v>
                </c:pt>
                <c:pt idx="65">
                  <c:v>214.1</c:v>
                </c:pt>
                <c:pt idx="66">
                  <c:v>170.2</c:v>
                </c:pt>
                <c:pt idx="67">
                  <c:v>201.1</c:v>
                </c:pt>
                <c:pt idx="68">
                  <c:v>215.4</c:v>
                </c:pt>
                <c:pt idx="69">
                  <c:v>249.5</c:v>
                </c:pt>
                <c:pt idx="70">
                  <c:v>179.3</c:v>
                </c:pt>
                <c:pt idx="71">
                  <c:v>157.9</c:v>
                </c:pt>
                <c:pt idx="72">
                  <c:v>214.3</c:v>
                </c:pt>
                <c:pt idx="73">
                  <c:v>154.1</c:v>
                </c:pt>
                <c:pt idx="74">
                  <c:v>237.9</c:v>
                </c:pt>
                <c:pt idx="75">
                  <c:v>143.9</c:v>
                </c:pt>
                <c:pt idx="76">
                  <c:v>203.4</c:v>
                </c:pt>
                <c:pt idx="77">
                  <c:v>124.3</c:v>
                </c:pt>
                <c:pt idx="78">
                  <c:v>252.9</c:v>
                </c:pt>
                <c:pt idx="79">
                  <c:v>179.1</c:v>
                </c:pt>
                <c:pt idx="80">
                  <c:v>160.1</c:v>
                </c:pt>
                <c:pt idx="81">
                  <c:v>198.2</c:v>
                </c:pt>
                <c:pt idx="82">
                  <c:v>212.1</c:v>
                </c:pt>
                <c:pt idx="83">
                  <c:v>251.8</c:v>
                </c:pt>
                <c:pt idx="84">
                  <c:v>161.19999999999999</c:v>
                </c:pt>
                <c:pt idx="85">
                  <c:v>178.3</c:v>
                </c:pt>
                <c:pt idx="86">
                  <c:v>135</c:v>
                </c:pt>
                <c:pt idx="87">
                  <c:v>170.5</c:v>
                </c:pt>
                <c:pt idx="88">
                  <c:v>238.1</c:v>
                </c:pt>
                <c:pt idx="89">
                  <c:v>281.39999999999998</c:v>
                </c:pt>
                <c:pt idx="90">
                  <c:v>117.9</c:v>
                </c:pt>
                <c:pt idx="91">
                  <c:v>229.8</c:v>
                </c:pt>
                <c:pt idx="92">
                  <c:v>165</c:v>
                </c:pt>
                <c:pt idx="93">
                  <c:v>161</c:v>
                </c:pt>
                <c:pt idx="94">
                  <c:v>126.7</c:v>
                </c:pt>
                <c:pt idx="95">
                  <c:v>58.9</c:v>
                </c:pt>
                <c:pt idx="96">
                  <c:v>196.8</c:v>
                </c:pt>
                <c:pt idx="97">
                  <c:v>162.6</c:v>
                </c:pt>
                <c:pt idx="98">
                  <c:v>282.5</c:v>
                </c:pt>
                <c:pt idx="99">
                  <c:v>210.2</c:v>
                </c:pt>
                <c:pt idx="100">
                  <c:v>213.8</c:v>
                </c:pt>
                <c:pt idx="101">
                  <c:v>190.7</c:v>
                </c:pt>
                <c:pt idx="102">
                  <c:v>170.9</c:v>
                </c:pt>
                <c:pt idx="103">
                  <c:v>154.19999999999999</c:v>
                </c:pt>
                <c:pt idx="104">
                  <c:v>201.4</c:v>
                </c:pt>
                <c:pt idx="105">
                  <c:v>70.7</c:v>
                </c:pt>
                <c:pt idx="106">
                  <c:v>187.5</c:v>
                </c:pt>
                <c:pt idx="107">
                  <c:v>91.7</c:v>
                </c:pt>
                <c:pt idx="108">
                  <c:v>145.5</c:v>
                </c:pt>
                <c:pt idx="109">
                  <c:v>166.3</c:v>
                </c:pt>
                <c:pt idx="110">
                  <c:v>231</c:v>
                </c:pt>
                <c:pt idx="111">
                  <c:v>200.3</c:v>
                </c:pt>
                <c:pt idx="112">
                  <c:v>197</c:v>
                </c:pt>
                <c:pt idx="113">
                  <c:v>129.9</c:v>
                </c:pt>
                <c:pt idx="114">
                  <c:v>183.2</c:v>
                </c:pt>
                <c:pt idx="115">
                  <c:v>205</c:v>
                </c:pt>
                <c:pt idx="116">
                  <c:v>148.5</c:v>
                </c:pt>
                <c:pt idx="117">
                  <c:v>200.3</c:v>
                </c:pt>
                <c:pt idx="118">
                  <c:v>192.6</c:v>
                </c:pt>
                <c:pt idx="119">
                  <c:v>246.5</c:v>
                </c:pt>
                <c:pt idx="120">
                  <c:v>167.1</c:v>
                </c:pt>
                <c:pt idx="121">
                  <c:v>181.5</c:v>
                </c:pt>
                <c:pt idx="122">
                  <c:v>257.7</c:v>
                </c:pt>
                <c:pt idx="123">
                  <c:v>193.8</c:v>
                </c:pt>
                <c:pt idx="124">
                  <c:v>102.8</c:v>
                </c:pt>
                <c:pt idx="125">
                  <c:v>187.9</c:v>
                </c:pt>
                <c:pt idx="126">
                  <c:v>226</c:v>
                </c:pt>
                <c:pt idx="127">
                  <c:v>260.39999999999998</c:v>
                </c:pt>
                <c:pt idx="128">
                  <c:v>178.7</c:v>
                </c:pt>
                <c:pt idx="129">
                  <c:v>337.4</c:v>
                </c:pt>
                <c:pt idx="130">
                  <c:v>157.6</c:v>
                </c:pt>
                <c:pt idx="131">
                  <c:v>183.6</c:v>
                </c:pt>
                <c:pt idx="132">
                  <c:v>142.1</c:v>
                </c:pt>
                <c:pt idx="133">
                  <c:v>217.1</c:v>
                </c:pt>
                <c:pt idx="134">
                  <c:v>98.9</c:v>
                </c:pt>
                <c:pt idx="135">
                  <c:v>189.8</c:v>
                </c:pt>
                <c:pt idx="136">
                  <c:v>202</c:v>
                </c:pt>
                <c:pt idx="137">
                  <c:v>170.1</c:v>
                </c:pt>
                <c:pt idx="138">
                  <c:v>230.9</c:v>
                </c:pt>
                <c:pt idx="139">
                  <c:v>237.1</c:v>
                </c:pt>
                <c:pt idx="140">
                  <c:v>119.3</c:v>
                </c:pt>
                <c:pt idx="141">
                  <c:v>116.8</c:v>
                </c:pt>
                <c:pt idx="142">
                  <c:v>219.2</c:v>
                </c:pt>
                <c:pt idx="143">
                  <c:v>252.6</c:v>
                </c:pt>
                <c:pt idx="144">
                  <c:v>147.1</c:v>
                </c:pt>
                <c:pt idx="145">
                  <c:v>173.5</c:v>
                </c:pt>
                <c:pt idx="146">
                  <c:v>232.1</c:v>
                </c:pt>
                <c:pt idx="147">
                  <c:v>197.1</c:v>
                </c:pt>
                <c:pt idx="148">
                  <c:v>58.2</c:v>
                </c:pt>
                <c:pt idx="149">
                  <c:v>115.6</c:v>
                </c:pt>
                <c:pt idx="150">
                  <c:v>186.1</c:v>
                </c:pt>
                <c:pt idx="151">
                  <c:v>259.89999999999998</c:v>
                </c:pt>
                <c:pt idx="152">
                  <c:v>214.3</c:v>
                </c:pt>
                <c:pt idx="153">
                  <c:v>158.69999999999999</c:v>
                </c:pt>
                <c:pt idx="154">
                  <c:v>271.60000000000002</c:v>
                </c:pt>
                <c:pt idx="155">
                  <c:v>232.4</c:v>
                </c:pt>
                <c:pt idx="156">
                  <c:v>176.9</c:v>
                </c:pt>
                <c:pt idx="157">
                  <c:v>209.9</c:v>
                </c:pt>
                <c:pt idx="158">
                  <c:v>137.5</c:v>
                </c:pt>
                <c:pt idx="159">
                  <c:v>289.5</c:v>
                </c:pt>
                <c:pt idx="160">
                  <c:v>198.1</c:v>
                </c:pt>
                <c:pt idx="161">
                  <c:v>149.69999999999999</c:v>
                </c:pt>
                <c:pt idx="162">
                  <c:v>326.5</c:v>
                </c:pt>
                <c:pt idx="163">
                  <c:v>292.89999999999998</c:v>
                </c:pt>
                <c:pt idx="164">
                  <c:v>83</c:v>
                </c:pt>
                <c:pt idx="165">
                  <c:v>145.69999999999999</c:v>
                </c:pt>
                <c:pt idx="166">
                  <c:v>182.3</c:v>
                </c:pt>
                <c:pt idx="167">
                  <c:v>218</c:v>
                </c:pt>
                <c:pt idx="168">
                  <c:v>140.6</c:v>
                </c:pt>
                <c:pt idx="169">
                  <c:v>152.69999999999999</c:v>
                </c:pt>
                <c:pt idx="170">
                  <c:v>106.7</c:v>
                </c:pt>
                <c:pt idx="171">
                  <c:v>243.8</c:v>
                </c:pt>
                <c:pt idx="172">
                  <c:v>194.4</c:v>
                </c:pt>
                <c:pt idx="173">
                  <c:v>213.9</c:v>
                </c:pt>
                <c:pt idx="174">
                  <c:v>217.2</c:v>
                </c:pt>
                <c:pt idx="175">
                  <c:v>241.1</c:v>
                </c:pt>
                <c:pt idx="176">
                  <c:v>203.5</c:v>
                </c:pt>
                <c:pt idx="177">
                  <c:v>179.3</c:v>
                </c:pt>
                <c:pt idx="178">
                  <c:v>180</c:v>
                </c:pt>
                <c:pt idx="179">
                  <c:v>223</c:v>
                </c:pt>
                <c:pt idx="180">
                  <c:v>183.6</c:v>
                </c:pt>
                <c:pt idx="181">
                  <c:v>166</c:v>
                </c:pt>
                <c:pt idx="182">
                  <c:v>136.1</c:v>
                </c:pt>
                <c:pt idx="183">
                  <c:v>149.30000000000001</c:v>
                </c:pt>
                <c:pt idx="184">
                  <c:v>65.400000000000006</c:v>
                </c:pt>
                <c:pt idx="185">
                  <c:v>213.4</c:v>
                </c:pt>
                <c:pt idx="186">
                  <c:v>206.9</c:v>
                </c:pt>
                <c:pt idx="187">
                  <c:v>186.2</c:v>
                </c:pt>
                <c:pt idx="188">
                  <c:v>196.6</c:v>
                </c:pt>
                <c:pt idx="189">
                  <c:v>312</c:v>
                </c:pt>
                <c:pt idx="190">
                  <c:v>199</c:v>
                </c:pt>
                <c:pt idx="191">
                  <c:v>203.1</c:v>
                </c:pt>
                <c:pt idx="192">
                  <c:v>168.8</c:v>
                </c:pt>
                <c:pt idx="193">
                  <c:v>173.1</c:v>
                </c:pt>
                <c:pt idx="194">
                  <c:v>134.4</c:v>
                </c:pt>
                <c:pt idx="195">
                  <c:v>202.6</c:v>
                </c:pt>
                <c:pt idx="196">
                  <c:v>74.5</c:v>
                </c:pt>
                <c:pt idx="197">
                  <c:v>83.6</c:v>
                </c:pt>
                <c:pt idx="198">
                  <c:v>220.2</c:v>
                </c:pt>
                <c:pt idx="199">
                  <c:v>135.1</c:v>
                </c:pt>
                <c:pt idx="200">
                  <c:v>225</c:v>
                </c:pt>
                <c:pt idx="201">
                  <c:v>110.3</c:v>
                </c:pt>
                <c:pt idx="202">
                  <c:v>60</c:v>
                </c:pt>
                <c:pt idx="203">
                  <c:v>214.8</c:v>
                </c:pt>
                <c:pt idx="204">
                  <c:v>181.8</c:v>
                </c:pt>
                <c:pt idx="205">
                  <c:v>157.4</c:v>
                </c:pt>
                <c:pt idx="206">
                  <c:v>207.9</c:v>
                </c:pt>
                <c:pt idx="207">
                  <c:v>119</c:v>
                </c:pt>
                <c:pt idx="208">
                  <c:v>143.69999999999999</c:v>
                </c:pt>
                <c:pt idx="209">
                  <c:v>165.9</c:v>
                </c:pt>
                <c:pt idx="210">
                  <c:v>138.6</c:v>
                </c:pt>
                <c:pt idx="211">
                  <c:v>84.7</c:v>
                </c:pt>
                <c:pt idx="212">
                  <c:v>62.6</c:v>
                </c:pt>
                <c:pt idx="213">
                  <c:v>155.19999999999999</c:v>
                </c:pt>
                <c:pt idx="214">
                  <c:v>164.9</c:v>
                </c:pt>
                <c:pt idx="215">
                  <c:v>134.5</c:v>
                </c:pt>
                <c:pt idx="216">
                  <c:v>143.30000000000001</c:v>
                </c:pt>
                <c:pt idx="217">
                  <c:v>168.3</c:v>
                </c:pt>
                <c:pt idx="218">
                  <c:v>262.39999999999998</c:v>
                </c:pt>
                <c:pt idx="219">
                  <c:v>206.2</c:v>
                </c:pt>
                <c:pt idx="220">
                  <c:v>225.8</c:v>
                </c:pt>
                <c:pt idx="221">
                  <c:v>138.30000000000001</c:v>
                </c:pt>
                <c:pt idx="222">
                  <c:v>160</c:v>
                </c:pt>
                <c:pt idx="223">
                  <c:v>206.6</c:v>
                </c:pt>
                <c:pt idx="224">
                  <c:v>134.69999999999999</c:v>
                </c:pt>
                <c:pt idx="225">
                  <c:v>214.4</c:v>
                </c:pt>
                <c:pt idx="226">
                  <c:v>192.8</c:v>
                </c:pt>
                <c:pt idx="227">
                  <c:v>151.1</c:v>
                </c:pt>
                <c:pt idx="228">
                  <c:v>218.9</c:v>
                </c:pt>
                <c:pt idx="229">
                  <c:v>189.8</c:v>
                </c:pt>
                <c:pt idx="230">
                  <c:v>192.7</c:v>
                </c:pt>
                <c:pt idx="231">
                  <c:v>204.4</c:v>
                </c:pt>
                <c:pt idx="232">
                  <c:v>172.3</c:v>
                </c:pt>
                <c:pt idx="233">
                  <c:v>198.4</c:v>
                </c:pt>
                <c:pt idx="234">
                  <c:v>211.7</c:v>
                </c:pt>
                <c:pt idx="235">
                  <c:v>147.5</c:v>
                </c:pt>
                <c:pt idx="236">
                  <c:v>206.4</c:v>
                </c:pt>
                <c:pt idx="237">
                  <c:v>205.9</c:v>
                </c:pt>
                <c:pt idx="238">
                  <c:v>207.6</c:v>
                </c:pt>
                <c:pt idx="239">
                  <c:v>303.89999999999998</c:v>
                </c:pt>
                <c:pt idx="240">
                  <c:v>230.6</c:v>
                </c:pt>
                <c:pt idx="241">
                  <c:v>99.5</c:v>
                </c:pt>
                <c:pt idx="242">
                  <c:v>177.1</c:v>
                </c:pt>
                <c:pt idx="243">
                  <c:v>172.7</c:v>
                </c:pt>
                <c:pt idx="244">
                  <c:v>204.2</c:v>
                </c:pt>
                <c:pt idx="245">
                  <c:v>85.7</c:v>
                </c:pt>
                <c:pt idx="246">
                  <c:v>157.6</c:v>
                </c:pt>
                <c:pt idx="247">
                  <c:v>215.5</c:v>
                </c:pt>
                <c:pt idx="248">
                  <c:v>171.7</c:v>
                </c:pt>
                <c:pt idx="249">
                  <c:v>266.60000000000002</c:v>
                </c:pt>
                <c:pt idx="250">
                  <c:v>158</c:v>
                </c:pt>
                <c:pt idx="251">
                  <c:v>92</c:v>
                </c:pt>
                <c:pt idx="252">
                  <c:v>234</c:v>
                </c:pt>
                <c:pt idx="253">
                  <c:v>272.10000000000002</c:v>
                </c:pt>
                <c:pt idx="254">
                  <c:v>296.39999999999998</c:v>
                </c:pt>
                <c:pt idx="255">
                  <c:v>194.4</c:v>
                </c:pt>
                <c:pt idx="256">
                  <c:v>227.2</c:v>
                </c:pt>
                <c:pt idx="257">
                  <c:v>248.7</c:v>
                </c:pt>
                <c:pt idx="258">
                  <c:v>236.3</c:v>
                </c:pt>
                <c:pt idx="259">
                  <c:v>205.6</c:v>
                </c:pt>
                <c:pt idx="260">
                  <c:v>94.1</c:v>
                </c:pt>
                <c:pt idx="261">
                  <c:v>125.2</c:v>
                </c:pt>
                <c:pt idx="262">
                  <c:v>60.4</c:v>
                </c:pt>
                <c:pt idx="263">
                  <c:v>121</c:v>
                </c:pt>
                <c:pt idx="264">
                  <c:v>117.8</c:v>
                </c:pt>
                <c:pt idx="265">
                  <c:v>176.3</c:v>
                </c:pt>
                <c:pt idx="266">
                  <c:v>125.2</c:v>
                </c:pt>
                <c:pt idx="267">
                  <c:v>138.69999999999999</c:v>
                </c:pt>
                <c:pt idx="268">
                  <c:v>86.3</c:v>
                </c:pt>
                <c:pt idx="269">
                  <c:v>207</c:v>
                </c:pt>
                <c:pt idx="270">
                  <c:v>58.8</c:v>
                </c:pt>
                <c:pt idx="271">
                  <c:v>68.7</c:v>
                </c:pt>
                <c:pt idx="272">
                  <c:v>239.2</c:v>
                </c:pt>
                <c:pt idx="273">
                  <c:v>198.3</c:v>
                </c:pt>
                <c:pt idx="274">
                  <c:v>205.2</c:v>
                </c:pt>
                <c:pt idx="275">
                  <c:v>192.1</c:v>
                </c:pt>
                <c:pt idx="276">
                  <c:v>272.60000000000002</c:v>
                </c:pt>
                <c:pt idx="277">
                  <c:v>128.30000000000001</c:v>
                </c:pt>
                <c:pt idx="278">
                  <c:v>169.6</c:v>
                </c:pt>
                <c:pt idx="279">
                  <c:v>214.7</c:v>
                </c:pt>
                <c:pt idx="280">
                  <c:v>169.2</c:v>
                </c:pt>
                <c:pt idx="281">
                  <c:v>194.1</c:v>
                </c:pt>
                <c:pt idx="282">
                  <c:v>225.1</c:v>
                </c:pt>
                <c:pt idx="283">
                  <c:v>213</c:v>
                </c:pt>
                <c:pt idx="284">
                  <c:v>221.8</c:v>
                </c:pt>
                <c:pt idx="285">
                  <c:v>64.599999999999994</c:v>
                </c:pt>
                <c:pt idx="286">
                  <c:v>154.6</c:v>
                </c:pt>
                <c:pt idx="287">
                  <c:v>260.2</c:v>
                </c:pt>
                <c:pt idx="288">
                  <c:v>161.6</c:v>
                </c:pt>
                <c:pt idx="289">
                  <c:v>220.6</c:v>
                </c:pt>
                <c:pt idx="290">
                  <c:v>155.9</c:v>
                </c:pt>
                <c:pt idx="291">
                  <c:v>182.5</c:v>
                </c:pt>
                <c:pt idx="292">
                  <c:v>220.1</c:v>
                </c:pt>
                <c:pt idx="293">
                  <c:v>152.19999999999999</c:v>
                </c:pt>
                <c:pt idx="294">
                  <c:v>181.5</c:v>
                </c:pt>
                <c:pt idx="295">
                  <c:v>236.2</c:v>
                </c:pt>
                <c:pt idx="296">
                  <c:v>134.19999999999999</c:v>
                </c:pt>
                <c:pt idx="297">
                  <c:v>150.1</c:v>
                </c:pt>
                <c:pt idx="298">
                  <c:v>257.10000000000002</c:v>
                </c:pt>
                <c:pt idx="299">
                  <c:v>124.4</c:v>
                </c:pt>
                <c:pt idx="300">
                  <c:v>141.69999999999999</c:v>
                </c:pt>
                <c:pt idx="301">
                  <c:v>230</c:v>
                </c:pt>
                <c:pt idx="302">
                  <c:v>162.30000000000001</c:v>
                </c:pt>
                <c:pt idx="303">
                  <c:v>193.3</c:v>
                </c:pt>
                <c:pt idx="304">
                  <c:v>78.2</c:v>
                </c:pt>
                <c:pt idx="305">
                  <c:v>83.4</c:v>
                </c:pt>
                <c:pt idx="306">
                  <c:v>201.8</c:v>
                </c:pt>
                <c:pt idx="307">
                  <c:v>197</c:v>
                </c:pt>
                <c:pt idx="308">
                  <c:v>218</c:v>
                </c:pt>
                <c:pt idx="309">
                  <c:v>164.8</c:v>
                </c:pt>
                <c:pt idx="310">
                  <c:v>214</c:v>
                </c:pt>
                <c:pt idx="311">
                  <c:v>170.5</c:v>
                </c:pt>
                <c:pt idx="312">
                  <c:v>205.7</c:v>
                </c:pt>
                <c:pt idx="313">
                  <c:v>165.5</c:v>
                </c:pt>
                <c:pt idx="314">
                  <c:v>221</c:v>
                </c:pt>
                <c:pt idx="315">
                  <c:v>242.1</c:v>
                </c:pt>
                <c:pt idx="316">
                  <c:v>151.6</c:v>
                </c:pt>
                <c:pt idx="317">
                  <c:v>176.2</c:v>
                </c:pt>
                <c:pt idx="318">
                  <c:v>196</c:v>
                </c:pt>
                <c:pt idx="319">
                  <c:v>159.5</c:v>
                </c:pt>
                <c:pt idx="320">
                  <c:v>230.2</c:v>
                </c:pt>
                <c:pt idx="321">
                  <c:v>210.5</c:v>
                </c:pt>
                <c:pt idx="322">
                  <c:v>102</c:v>
                </c:pt>
                <c:pt idx="323">
                  <c:v>168.4</c:v>
                </c:pt>
                <c:pt idx="324">
                  <c:v>105.6</c:v>
                </c:pt>
                <c:pt idx="325">
                  <c:v>206.5</c:v>
                </c:pt>
                <c:pt idx="326">
                  <c:v>217.1</c:v>
                </c:pt>
                <c:pt idx="327">
                  <c:v>229.6</c:v>
                </c:pt>
                <c:pt idx="328">
                  <c:v>278.3</c:v>
                </c:pt>
                <c:pt idx="329">
                  <c:v>181.5</c:v>
                </c:pt>
                <c:pt idx="330">
                  <c:v>167.3</c:v>
                </c:pt>
                <c:pt idx="331">
                  <c:v>221.1</c:v>
                </c:pt>
                <c:pt idx="332">
                  <c:v>145.80000000000001</c:v>
                </c:pt>
                <c:pt idx="333">
                  <c:v>222.8</c:v>
                </c:pt>
                <c:pt idx="334">
                  <c:v>264.3</c:v>
                </c:pt>
                <c:pt idx="335">
                  <c:v>146</c:v>
                </c:pt>
                <c:pt idx="336">
                  <c:v>157.1</c:v>
                </c:pt>
                <c:pt idx="337">
                  <c:v>127.3</c:v>
                </c:pt>
                <c:pt idx="338">
                  <c:v>187.9</c:v>
                </c:pt>
                <c:pt idx="339">
                  <c:v>178.8</c:v>
                </c:pt>
                <c:pt idx="340">
                  <c:v>97.2</c:v>
                </c:pt>
                <c:pt idx="341">
                  <c:v>259.8</c:v>
                </c:pt>
                <c:pt idx="342">
                  <c:v>169.5</c:v>
                </c:pt>
                <c:pt idx="343">
                  <c:v>171.5</c:v>
                </c:pt>
                <c:pt idx="344">
                  <c:v>239.9</c:v>
                </c:pt>
                <c:pt idx="345">
                  <c:v>142.30000000000001</c:v>
                </c:pt>
                <c:pt idx="346">
                  <c:v>184.1</c:v>
                </c:pt>
                <c:pt idx="347">
                  <c:v>206.9</c:v>
                </c:pt>
                <c:pt idx="348">
                  <c:v>259.89999999999998</c:v>
                </c:pt>
                <c:pt idx="349">
                  <c:v>203.8</c:v>
                </c:pt>
                <c:pt idx="350">
                  <c:v>248.8</c:v>
                </c:pt>
                <c:pt idx="351">
                  <c:v>221.6</c:v>
                </c:pt>
                <c:pt idx="352">
                  <c:v>192.9</c:v>
                </c:pt>
                <c:pt idx="353">
                  <c:v>122.4</c:v>
                </c:pt>
                <c:pt idx="354">
                  <c:v>104.9</c:v>
                </c:pt>
                <c:pt idx="355">
                  <c:v>173.2</c:v>
                </c:pt>
                <c:pt idx="356">
                  <c:v>119.4</c:v>
                </c:pt>
                <c:pt idx="357">
                  <c:v>250.3</c:v>
                </c:pt>
                <c:pt idx="358">
                  <c:v>178.3</c:v>
                </c:pt>
                <c:pt idx="359">
                  <c:v>243.4</c:v>
                </c:pt>
                <c:pt idx="360">
                  <c:v>155</c:v>
                </c:pt>
                <c:pt idx="361">
                  <c:v>288.7</c:v>
                </c:pt>
                <c:pt idx="362">
                  <c:v>240.4</c:v>
                </c:pt>
                <c:pt idx="363">
                  <c:v>278</c:v>
                </c:pt>
                <c:pt idx="364">
                  <c:v>155</c:v>
                </c:pt>
                <c:pt idx="365">
                  <c:v>153.5</c:v>
                </c:pt>
                <c:pt idx="366">
                  <c:v>273.39999999999998</c:v>
                </c:pt>
                <c:pt idx="367">
                  <c:v>155.30000000000001</c:v>
                </c:pt>
                <c:pt idx="368">
                  <c:v>246.8</c:v>
                </c:pt>
                <c:pt idx="369">
                  <c:v>165.4</c:v>
                </c:pt>
                <c:pt idx="370">
                  <c:v>138.30000000000001</c:v>
                </c:pt>
                <c:pt idx="371">
                  <c:v>286.7</c:v>
                </c:pt>
                <c:pt idx="372">
                  <c:v>264.3</c:v>
                </c:pt>
                <c:pt idx="373">
                  <c:v>127.9</c:v>
                </c:pt>
                <c:pt idx="374">
                  <c:v>225.5</c:v>
                </c:pt>
                <c:pt idx="375">
                  <c:v>149</c:v>
                </c:pt>
                <c:pt idx="376">
                  <c:v>198.9</c:v>
                </c:pt>
                <c:pt idx="377">
                  <c:v>256.39999999999998</c:v>
                </c:pt>
                <c:pt idx="378">
                  <c:v>264.8</c:v>
                </c:pt>
                <c:pt idx="379">
                  <c:v>98.2</c:v>
                </c:pt>
                <c:pt idx="380">
                  <c:v>159.80000000000001</c:v>
                </c:pt>
                <c:pt idx="381">
                  <c:v>184</c:v>
                </c:pt>
                <c:pt idx="382">
                  <c:v>261.8</c:v>
                </c:pt>
                <c:pt idx="383">
                  <c:v>147.9</c:v>
                </c:pt>
                <c:pt idx="384">
                  <c:v>106.4</c:v>
                </c:pt>
                <c:pt idx="385">
                  <c:v>133.69999999999999</c:v>
                </c:pt>
                <c:pt idx="386">
                  <c:v>178.2</c:v>
                </c:pt>
                <c:pt idx="387">
                  <c:v>226.2</c:v>
                </c:pt>
                <c:pt idx="388">
                  <c:v>194.4</c:v>
                </c:pt>
                <c:pt idx="389">
                  <c:v>240.3</c:v>
                </c:pt>
                <c:pt idx="390">
                  <c:v>75</c:v>
                </c:pt>
                <c:pt idx="391">
                  <c:v>69.099999999999994</c:v>
                </c:pt>
                <c:pt idx="392">
                  <c:v>96.6</c:v>
                </c:pt>
                <c:pt idx="393">
                  <c:v>214.6</c:v>
                </c:pt>
                <c:pt idx="394">
                  <c:v>149.69999999999999</c:v>
                </c:pt>
                <c:pt idx="395">
                  <c:v>149.80000000000001</c:v>
                </c:pt>
                <c:pt idx="396">
                  <c:v>190.4</c:v>
                </c:pt>
                <c:pt idx="397">
                  <c:v>181.4</c:v>
                </c:pt>
                <c:pt idx="398">
                  <c:v>151.1</c:v>
                </c:pt>
                <c:pt idx="399">
                  <c:v>155.69999999999999</c:v>
                </c:pt>
                <c:pt idx="400">
                  <c:v>149.9</c:v>
                </c:pt>
                <c:pt idx="401">
                  <c:v>222.3</c:v>
                </c:pt>
                <c:pt idx="402">
                  <c:v>149.4</c:v>
                </c:pt>
                <c:pt idx="403">
                  <c:v>233.8</c:v>
                </c:pt>
                <c:pt idx="404">
                  <c:v>204.2</c:v>
                </c:pt>
                <c:pt idx="405">
                  <c:v>242.9</c:v>
                </c:pt>
                <c:pt idx="406">
                  <c:v>150.4</c:v>
                </c:pt>
                <c:pt idx="407">
                  <c:v>191.9</c:v>
                </c:pt>
                <c:pt idx="408">
                  <c:v>130.69999999999999</c:v>
                </c:pt>
                <c:pt idx="409">
                  <c:v>119.6</c:v>
                </c:pt>
                <c:pt idx="410">
                  <c:v>273.60000000000002</c:v>
                </c:pt>
                <c:pt idx="411">
                  <c:v>156.1</c:v>
                </c:pt>
                <c:pt idx="412">
                  <c:v>211.3</c:v>
                </c:pt>
                <c:pt idx="413">
                  <c:v>114.3</c:v>
                </c:pt>
                <c:pt idx="414">
                  <c:v>216.9</c:v>
                </c:pt>
                <c:pt idx="415">
                  <c:v>217.2</c:v>
                </c:pt>
                <c:pt idx="416">
                  <c:v>206.3</c:v>
                </c:pt>
                <c:pt idx="417">
                  <c:v>159.30000000000001</c:v>
                </c:pt>
                <c:pt idx="418">
                  <c:v>143.1</c:v>
                </c:pt>
                <c:pt idx="419">
                  <c:v>154</c:v>
                </c:pt>
                <c:pt idx="420">
                  <c:v>186.6</c:v>
                </c:pt>
                <c:pt idx="421">
                  <c:v>170.8</c:v>
                </c:pt>
                <c:pt idx="422">
                  <c:v>124</c:v>
                </c:pt>
                <c:pt idx="423">
                  <c:v>198.3</c:v>
                </c:pt>
                <c:pt idx="424">
                  <c:v>172.8</c:v>
                </c:pt>
                <c:pt idx="425">
                  <c:v>217.4</c:v>
                </c:pt>
                <c:pt idx="426">
                  <c:v>265.89999999999998</c:v>
                </c:pt>
                <c:pt idx="427">
                  <c:v>98.2</c:v>
                </c:pt>
                <c:pt idx="428">
                  <c:v>214.7</c:v>
                </c:pt>
                <c:pt idx="429">
                  <c:v>168.2</c:v>
                </c:pt>
                <c:pt idx="430">
                  <c:v>202.9</c:v>
                </c:pt>
                <c:pt idx="431">
                  <c:v>261.39999999999998</c:v>
                </c:pt>
                <c:pt idx="432">
                  <c:v>73.3</c:v>
                </c:pt>
                <c:pt idx="433">
                  <c:v>253.7</c:v>
                </c:pt>
                <c:pt idx="434">
                  <c:v>45</c:v>
                </c:pt>
                <c:pt idx="435">
                  <c:v>231.3</c:v>
                </c:pt>
                <c:pt idx="436">
                  <c:v>227.4</c:v>
                </c:pt>
                <c:pt idx="437">
                  <c:v>40.9</c:v>
                </c:pt>
                <c:pt idx="438">
                  <c:v>124.8</c:v>
                </c:pt>
                <c:pt idx="439">
                  <c:v>68.5</c:v>
                </c:pt>
                <c:pt idx="440">
                  <c:v>163</c:v>
                </c:pt>
                <c:pt idx="441">
                  <c:v>213.7</c:v>
                </c:pt>
                <c:pt idx="442">
                  <c:v>201.3</c:v>
                </c:pt>
                <c:pt idx="443">
                  <c:v>48.4</c:v>
                </c:pt>
                <c:pt idx="444">
                  <c:v>166.5</c:v>
                </c:pt>
                <c:pt idx="445">
                  <c:v>216.6</c:v>
                </c:pt>
                <c:pt idx="446">
                  <c:v>107.8</c:v>
                </c:pt>
                <c:pt idx="447">
                  <c:v>141.30000000000001</c:v>
                </c:pt>
                <c:pt idx="448">
                  <c:v>209.9</c:v>
                </c:pt>
                <c:pt idx="449">
                  <c:v>237.5</c:v>
                </c:pt>
                <c:pt idx="450">
                  <c:v>234.5</c:v>
                </c:pt>
                <c:pt idx="451">
                  <c:v>103.1</c:v>
                </c:pt>
                <c:pt idx="452">
                  <c:v>129.5</c:v>
                </c:pt>
                <c:pt idx="453">
                  <c:v>279.8</c:v>
                </c:pt>
                <c:pt idx="454">
                  <c:v>136.80000000000001</c:v>
                </c:pt>
                <c:pt idx="455">
                  <c:v>100.1</c:v>
                </c:pt>
                <c:pt idx="456">
                  <c:v>237.1</c:v>
                </c:pt>
                <c:pt idx="457">
                  <c:v>288.10000000000002</c:v>
                </c:pt>
                <c:pt idx="458">
                  <c:v>194.6</c:v>
                </c:pt>
                <c:pt idx="459">
                  <c:v>194.5</c:v>
                </c:pt>
                <c:pt idx="460">
                  <c:v>174.1</c:v>
                </c:pt>
                <c:pt idx="461">
                  <c:v>131.80000000000001</c:v>
                </c:pt>
                <c:pt idx="462">
                  <c:v>160.6</c:v>
                </c:pt>
                <c:pt idx="463">
                  <c:v>200.7</c:v>
                </c:pt>
                <c:pt idx="464">
                  <c:v>145.6</c:v>
                </c:pt>
                <c:pt idx="465">
                  <c:v>229.4</c:v>
                </c:pt>
                <c:pt idx="466">
                  <c:v>211</c:v>
                </c:pt>
                <c:pt idx="467">
                  <c:v>121.5</c:v>
                </c:pt>
                <c:pt idx="468">
                  <c:v>216</c:v>
                </c:pt>
                <c:pt idx="469">
                  <c:v>293</c:v>
                </c:pt>
                <c:pt idx="470">
                  <c:v>181.5</c:v>
                </c:pt>
                <c:pt idx="471">
                  <c:v>74.3</c:v>
                </c:pt>
                <c:pt idx="472">
                  <c:v>62.3</c:v>
                </c:pt>
                <c:pt idx="473">
                  <c:v>228.6</c:v>
                </c:pt>
                <c:pt idx="474">
                  <c:v>228.1</c:v>
                </c:pt>
                <c:pt idx="475">
                  <c:v>309.89999999999998</c:v>
                </c:pt>
                <c:pt idx="476">
                  <c:v>149.80000000000001</c:v>
                </c:pt>
                <c:pt idx="477">
                  <c:v>183.8</c:v>
                </c:pt>
                <c:pt idx="478">
                  <c:v>186.7</c:v>
                </c:pt>
                <c:pt idx="479">
                  <c:v>209.4</c:v>
                </c:pt>
                <c:pt idx="480">
                  <c:v>223.2</c:v>
                </c:pt>
                <c:pt idx="481">
                  <c:v>164.2</c:v>
                </c:pt>
                <c:pt idx="482">
                  <c:v>150.5</c:v>
                </c:pt>
                <c:pt idx="483">
                  <c:v>234.2</c:v>
                </c:pt>
                <c:pt idx="484">
                  <c:v>55.3</c:v>
                </c:pt>
                <c:pt idx="485">
                  <c:v>221.8</c:v>
                </c:pt>
                <c:pt idx="486">
                  <c:v>169.6</c:v>
                </c:pt>
                <c:pt idx="487">
                  <c:v>89.7</c:v>
                </c:pt>
                <c:pt idx="488">
                  <c:v>80.2</c:v>
                </c:pt>
                <c:pt idx="489">
                  <c:v>125.7</c:v>
                </c:pt>
                <c:pt idx="490">
                  <c:v>176.3</c:v>
                </c:pt>
                <c:pt idx="491">
                  <c:v>207.2</c:v>
                </c:pt>
                <c:pt idx="492">
                  <c:v>205.7</c:v>
                </c:pt>
                <c:pt idx="493">
                  <c:v>157.5</c:v>
                </c:pt>
                <c:pt idx="494">
                  <c:v>160.4</c:v>
                </c:pt>
                <c:pt idx="495">
                  <c:v>214.1</c:v>
                </c:pt>
                <c:pt idx="496">
                  <c:v>102.6</c:v>
                </c:pt>
                <c:pt idx="497">
                  <c:v>202.8</c:v>
                </c:pt>
                <c:pt idx="498">
                  <c:v>57.5</c:v>
                </c:pt>
                <c:pt idx="499">
                  <c:v>169.9</c:v>
                </c:pt>
                <c:pt idx="500">
                  <c:v>335.5</c:v>
                </c:pt>
                <c:pt idx="501">
                  <c:v>139.5</c:v>
                </c:pt>
                <c:pt idx="502">
                  <c:v>142.30000000000001</c:v>
                </c:pt>
                <c:pt idx="503">
                  <c:v>187.8</c:v>
                </c:pt>
                <c:pt idx="504">
                  <c:v>193.7</c:v>
                </c:pt>
                <c:pt idx="505">
                  <c:v>156.4</c:v>
                </c:pt>
                <c:pt idx="506">
                  <c:v>220.7</c:v>
                </c:pt>
                <c:pt idx="507">
                  <c:v>239.8</c:v>
                </c:pt>
                <c:pt idx="508">
                  <c:v>172</c:v>
                </c:pt>
                <c:pt idx="509">
                  <c:v>128.19999999999999</c:v>
                </c:pt>
                <c:pt idx="510">
                  <c:v>130.19999999999999</c:v>
                </c:pt>
                <c:pt idx="511">
                  <c:v>195.4</c:v>
                </c:pt>
                <c:pt idx="512">
                  <c:v>293.3</c:v>
                </c:pt>
                <c:pt idx="513">
                  <c:v>191.3</c:v>
                </c:pt>
                <c:pt idx="514">
                  <c:v>209.6</c:v>
                </c:pt>
                <c:pt idx="515">
                  <c:v>215.7</c:v>
                </c:pt>
                <c:pt idx="516">
                  <c:v>161.4</c:v>
                </c:pt>
                <c:pt idx="517">
                  <c:v>144.19999999999999</c:v>
                </c:pt>
                <c:pt idx="518">
                  <c:v>220.2</c:v>
                </c:pt>
                <c:pt idx="519">
                  <c:v>256.2</c:v>
                </c:pt>
                <c:pt idx="520">
                  <c:v>112.7</c:v>
                </c:pt>
                <c:pt idx="521">
                  <c:v>194.8</c:v>
                </c:pt>
                <c:pt idx="522">
                  <c:v>100.8</c:v>
                </c:pt>
                <c:pt idx="523">
                  <c:v>82.5</c:v>
                </c:pt>
                <c:pt idx="524">
                  <c:v>146.4</c:v>
                </c:pt>
                <c:pt idx="525">
                  <c:v>177.9</c:v>
                </c:pt>
                <c:pt idx="526">
                  <c:v>153.5</c:v>
                </c:pt>
                <c:pt idx="527">
                  <c:v>150.69999999999999</c:v>
                </c:pt>
                <c:pt idx="528">
                  <c:v>180.1</c:v>
                </c:pt>
                <c:pt idx="529">
                  <c:v>265.3</c:v>
                </c:pt>
                <c:pt idx="530">
                  <c:v>128.6</c:v>
                </c:pt>
                <c:pt idx="531">
                  <c:v>161.5</c:v>
                </c:pt>
                <c:pt idx="532">
                  <c:v>165.3</c:v>
                </c:pt>
                <c:pt idx="533">
                  <c:v>195</c:v>
                </c:pt>
                <c:pt idx="534">
                  <c:v>213.8</c:v>
                </c:pt>
                <c:pt idx="535">
                  <c:v>205.5</c:v>
                </c:pt>
                <c:pt idx="536">
                  <c:v>252.9</c:v>
                </c:pt>
                <c:pt idx="537">
                  <c:v>192</c:v>
                </c:pt>
                <c:pt idx="538">
                  <c:v>69.099999999999994</c:v>
                </c:pt>
                <c:pt idx="539">
                  <c:v>261.7</c:v>
                </c:pt>
                <c:pt idx="540">
                  <c:v>235.5</c:v>
                </c:pt>
                <c:pt idx="541">
                  <c:v>213.4</c:v>
                </c:pt>
                <c:pt idx="542">
                  <c:v>263.8</c:v>
                </c:pt>
                <c:pt idx="543">
                  <c:v>183.4</c:v>
                </c:pt>
                <c:pt idx="544">
                  <c:v>157.6</c:v>
                </c:pt>
                <c:pt idx="545">
                  <c:v>175.6</c:v>
                </c:pt>
                <c:pt idx="546">
                  <c:v>242.5</c:v>
                </c:pt>
                <c:pt idx="547">
                  <c:v>151</c:v>
                </c:pt>
                <c:pt idx="548">
                  <c:v>138.1</c:v>
                </c:pt>
                <c:pt idx="549">
                  <c:v>264.7</c:v>
                </c:pt>
                <c:pt idx="550">
                  <c:v>282.3</c:v>
                </c:pt>
                <c:pt idx="551">
                  <c:v>197.1</c:v>
                </c:pt>
                <c:pt idx="552">
                  <c:v>205.3</c:v>
                </c:pt>
                <c:pt idx="553">
                  <c:v>181.8</c:v>
                </c:pt>
                <c:pt idx="554">
                  <c:v>252</c:v>
                </c:pt>
                <c:pt idx="555">
                  <c:v>231.2</c:v>
                </c:pt>
                <c:pt idx="556">
                  <c:v>200.1</c:v>
                </c:pt>
                <c:pt idx="557">
                  <c:v>266.7</c:v>
                </c:pt>
                <c:pt idx="558">
                  <c:v>175.3</c:v>
                </c:pt>
                <c:pt idx="559">
                  <c:v>125.1</c:v>
                </c:pt>
                <c:pt idx="560">
                  <c:v>176.8</c:v>
                </c:pt>
                <c:pt idx="561">
                  <c:v>241.9</c:v>
                </c:pt>
                <c:pt idx="562">
                  <c:v>217.1</c:v>
                </c:pt>
                <c:pt idx="563">
                  <c:v>195.4</c:v>
                </c:pt>
                <c:pt idx="564">
                  <c:v>222.4</c:v>
                </c:pt>
                <c:pt idx="565">
                  <c:v>189.5</c:v>
                </c:pt>
                <c:pt idx="566">
                  <c:v>123.1</c:v>
                </c:pt>
                <c:pt idx="567">
                  <c:v>256.7</c:v>
                </c:pt>
                <c:pt idx="568">
                  <c:v>159.1</c:v>
                </c:pt>
                <c:pt idx="569">
                  <c:v>100.1</c:v>
                </c:pt>
                <c:pt idx="570">
                  <c:v>30.9</c:v>
                </c:pt>
                <c:pt idx="571">
                  <c:v>223.2</c:v>
                </c:pt>
                <c:pt idx="572">
                  <c:v>187.4</c:v>
                </c:pt>
                <c:pt idx="573">
                  <c:v>277.5</c:v>
                </c:pt>
                <c:pt idx="574">
                  <c:v>147.19999999999999</c:v>
                </c:pt>
                <c:pt idx="575">
                  <c:v>185.8</c:v>
                </c:pt>
                <c:pt idx="576">
                  <c:v>155.4</c:v>
                </c:pt>
                <c:pt idx="577">
                  <c:v>154.19999999999999</c:v>
                </c:pt>
                <c:pt idx="578">
                  <c:v>97.6</c:v>
                </c:pt>
                <c:pt idx="579">
                  <c:v>178.8</c:v>
                </c:pt>
                <c:pt idx="580">
                  <c:v>149.30000000000001</c:v>
                </c:pt>
                <c:pt idx="581">
                  <c:v>206</c:v>
                </c:pt>
                <c:pt idx="582">
                  <c:v>216.8</c:v>
                </c:pt>
                <c:pt idx="583">
                  <c:v>103.3</c:v>
                </c:pt>
                <c:pt idx="584">
                  <c:v>139.4</c:v>
                </c:pt>
                <c:pt idx="585">
                  <c:v>191.2</c:v>
                </c:pt>
                <c:pt idx="586">
                  <c:v>160</c:v>
                </c:pt>
                <c:pt idx="587">
                  <c:v>221.7</c:v>
                </c:pt>
                <c:pt idx="588">
                  <c:v>215.6</c:v>
                </c:pt>
                <c:pt idx="589">
                  <c:v>165.3</c:v>
                </c:pt>
                <c:pt idx="590">
                  <c:v>94.7</c:v>
                </c:pt>
                <c:pt idx="591">
                  <c:v>203.2</c:v>
                </c:pt>
                <c:pt idx="592">
                  <c:v>195.3</c:v>
                </c:pt>
                <c:pt idx="593">
                  <c:v>114.4</c:v>
                </c:pt>
                <c:pt idx="594">
                  <c:v>222.8</c:v>
                </c:pt>
                <c:pt idx="595">
                  <c:v>175.9</c:v>
                </c:pt>
                <c:pt idx="596">
                  <c:v>249.9</c:v>
                </c:pt>
                <c:pt idx="597">
                  <c:v>234.5</c:v>
                </c:pt>
                <c:pt idx="598">
                  <c:v>210.7</c:v>
                </c:pt>
                <c:pt idx="599">
                  <c:v>182.3</c:v>
                </c:pt>
                <c:pt idx="600">
                  <c:v>190.3</c:v>
                </c:pt>
                <c:pt idx="601">
                  <c:v>177.1</c:v>
                </c:pt>
                <c:pt idx="602">
                  <c:v>87.2</c:v>
                </c:pt>
                <c:pt idx="603">
                  <c:v>215.6</c:v>
                </c:pt>
                <c:pt idx="604">
                  <c:v>192.8</c:v>
                </c:pt>
                <c:pt idx="605">
                  <c:v>149.30000000000001</c:v>
                </c:pt>
                <c:pt idx="606">
                  <c:v>143.69999999999999</c:v>
                </c:pt>
                <c:pt idx="607">
                  <c:v>224.8</c:v>
                </c:pt>
                <c:pt idx="608">
                  <c:v>261.2</c:v>
                </c:pt>
                <c:pt idx="609">
                  <c:v>196.5</c:v>
                </c:pt>
                <c:pt idx="610">
                  <c:v>271.2</c:v>
                </c:pt>
                <c:pt idx="611">
                  <c:v>207.2</c:v>
                </c:pt>
                <c:pt idx="612">
                  <c:v>300.39999999999998</c:v>
                </c:pt>
                <c:pt idx="613">
                  <c:v>187.5</c:v>
                </c:pt>
                <c:pt idx="614">
                  <c:v>57.1</c:v>
                </c:pt>
                <c:pt idx="615">
                  <c:v>145</c:v>
                </c:pt>
                <c:pt idx="616">
                  <c:v>190.7</c:v>
                </c:pt>
                <c:pt idx="617">
                  <c:v>230.6</c:v>
                </c:pt>
                <c:pt idx="618">
                  <c:v>34</c:v>
                </c:pt>
                <c:pt idx="619">
                  <c:v>193.4</c:v>
                </c:pt>
                <c:pt idx="620">
                  <c:v>202</c:v>
                </c:pt>
                <c:pt idx="621">
                  <c:v>161.30000000000001</c:v>
                </c:pt>
                <c:pt idx="622">
                  <c:v>150.6</c:v>
                </c:pt>
                <c:pt idx="623">
                  <c:v>184.6</c:v>
                </c:pt>
                <c:pt idx="624">
                  <c:v>220.7</c:v>
                </c:pt>
                <c:pt idx="625">
                  <c:v>154</c:v>
                </c:pt>
                <c:pt idx="626">
                  <c:v>121.1</c:v>
                </c:pt>
                <c:pt idx="627">
                  <c:v>182.1</c:v>
                </c:pt>
                <c:pt idx="628">
                  <c:v>109.6</c:v>
                </c:pt>
                <c:pt idx="629">
                  <c:v>209.9</c:v>
                </c:pt>
                <c:pt idx="630">
                  <c:v>213.9</c:v>
                </c:pt>
                <c:pt idx="631">
                  <c:v>115.8</c:v>
                </c:pt>
                <c:pt idx="632">
                  <c:v>276.60000000000002</c:v>
                </c:pt>
                <c:pt idx="633">
                  <c:v>179.4</c:v>
                </c:pt>
                <c:pt idx="634">
                  <c:v>187.3</c:v>
                </c:pt>
                <c:pt idx="635">
                  <c:v>201.2</c:v>
                </c:pt>
                <c:pt idx="636">
                  <c:v>189.6</c:v>
                </c:pt>
                <c:pt idx="637">
                  <c:v>186.8</c:v>
                </c:pt>
                <c:pt idx="638">
                  <c:v>153.5</c:v>
                </c:pt>
                <c:pt idx="639">
                  <c:v>230.9</c:v>
                </c:pt>
                <c:pt idx="640">
                  <c:v>244.9</c:v>
                </c:pt>
                <c:pt idx="641">
                  <c:v>230.9</c:v>
                </c:pt>
                <c:pt idx="642">
                  <c:v>187.1</c:v>
                </c:pt>
                <c:pt idx="643">
                  <c:v>170.7</c:v>
                </c:pt>
                <c:pt idx="644">
                  <c:v>126.9</c:v>
                </c:pt>
                <c:pt idx="645">
                  <c:v>189.5</c:v>
                </c:pt>
                <c:pt idx="646">
                  <c:v>176.9</c:v>
                </c:pt>
                <c:pt idx="647">
                  <c:v>169.4</c:v>
                </c:pt>
                <c:pt idx="648">
                  <c:v>254.4</c:v>
                </c:pt>
                <c:pt idx="649">
                  <c:v>127.7</c:v>
                </c:pt>
                <c:pt idx="650">
                  <c:v>170.5</c:v>
                </c:pt>
                <c:pt idx="651">
                  <c:v>219.1</c:v>
                </c:pt>
                <c:pt idx="652">
                  <c:v>161.9</c:v>
                </c:pt>
                <c:pt idx="653">
                  <c:v>241.7</c:v>
                </c:pt>
                <c:pt idx="654">
                  <c:v>62.8</c:v>
                </c:pt>
                <c:pt idx="655">
                  <c:v>281.10000000000002</c:v>
                </c:pt>
                <c:pt idx="656">
                  <c:v>228.2</c:v>
                </c:pt>
                <c:pt idx="657">
                  <c:v>265.60000000000002</c:v>
                </c:pt>
                <c:pt idx="658">
                  <c:v>214.9</c:v>
                </c:pt>
                <c:pt idx="659">
                  <c:v>110.5</c:v>
                </c:pt>
                <c:pt idx="660">
                  <c:v>281.10000000000002</c:v>
                </c:pt>
                <c:pt idx="661">
                  <c:v>137.80000000000001</c:v>
                </c:pt>
                <c:pt idx="662">
                  <c:v>271.5</c:v>
                </c:pt>
                <c:pt idx="663">
                  <c:v>187.3</c:v>
                </c:pt>
                <c:pt idx="664">
                  <c:v>197</c:v>
                </c:pt>
                <c:pt idx="665">
                  <c:v>180.4</c:v>
                </c:pt>
                <c:pt idx="666">
                  <c:v>148.5</c:v>
                </c:pt>
                <c:pt idx="667">
                  <c:v>197.1</c:v>
                </c:pt>
                <c:pt idx="668">
                  <c:v>153.69999999999999</c:v>
                </c:pt>
                <c:pt idx="669">
                  <c:v>261.3</c:v>
                </c:pt>
                <c:pt idx="670">
                  <c:v>246.2</c:v>
                </c:pt>
                <c:pt idx="671">
                  <c:v>191</c:v>
                </c:pt>
                <c:pt idx="672">
                  <c:v>208.3</c:v>
                </c:pt>
                <c:pt idx="673">
                  <c:v>253</c:v>
                </c:pt>
                <c:pt idx="674">
                  <c:v>202.3</c:v>
                </c:pt>
                <c:pt idx="675">
                  <c:v>127.1</c:v>
                </c:pt>
                <c:pt idx="676">
                  <c:v>186.9</c:v>
                </c:pt>
                <c:pt idx="677">
                  <c:v>194</c:v>
                </c:pt>
                <c:pt idx="678">
                  <c:v>234.8</c:v>
                </c:pt>
                <c:pt idx="679">
                  <c:v>123.7</c:v>
                </c:pt>
                <c:pt idx="680">
                  <c:v>173.9</c:v>
                </c:pt>
                <c:pt idx="681">
                  <c:v>130.9</c:v>
                </c:pt>
                <c:pt idx="682">
                  <c:v>314.60000000000002</c:v>
                </c:pt>
                <c:pt idx="683">
                  <c:v>227.9</c:v>
                </c:pt>
                <c:pt idx="684">
                  <c:v>95.5</c:v>
                </c:pt>
                <c:pt idx="685">
                  <c:v>185.3</c:v>
                </c:pt>
                <c:pt idx="686">
                  <c:v>146.30000000000001</c:v>
                </c:pt>
                <c:pt idx="687">
                  <c:v>184</c:v>
                </c:pt>
                <c:pt idx="688">
                  <c:v>105.8</c:v>
                </c:pt>
                <c:pt idx="689">
                  <c:v>149.4</c:v>
                </c:pt>
                <c:pt idx="690">
                  <c:v>172.1</c:v>
                </c:pt>
                <c:pt idx="691">
                  <c:v>119.1</c:v>
                </c:pt>
                <c:pt idx="692">
                  <c:v>194.2</c:v>
                </c:pt>
                <c:pt idx="693">
                  <c:v>198.8</c:v>
                </c:pt>
                <c:pt idx="694">
                  <c:v>167.7</c:v>
                </c:pt>
                <c:pt idx="695">
                  <c:v>202.2</c:v>
                </c:pt>
                <c:pt idx="696">
                  <c:v>322.5</c:v>
                </c:pt>
                <c:pt idx="697">
                  <c:v>216.2</c:v>
                </c:pt>
                <c:pt idx="698">
                  <c:v>76.400000000000006</c:v>
                </c:pt>
                <c:pt idx="699">
                  <c:v>72.7</c:v>
                </c:pt>
                <c:pt idx="700">
                  <c:v>210.4</c:v>
                </c:pt>
                <c:pt idx="701">
                  <c:v>127.2</c:v>
                </c:pt>
                <c:pt idx="702">
                  <c:v>201.8</c:v>
                </c:pt>
                <c:pt idx="703">
                  <c:v>99.3</c:v>
                </c:pt>
                <c:pt idx="704">
                  <c:v>239.2</c:v>
                </c:pt>
                <c:pt idx="705">
                  <c:v>120.9</c:v>
                </c:pt>
                <c:pt idx="706">
                  <c:v>224.7</c:v>
                </c:pt>
                <c:pt idx="707">
                  <c:v>176.6</c:v>
                </c:pt>
                <c:pt idx="708">
                  <c:v>180.6</c:v>
                </c:pt>
                <c:pt idx="709">
                  <c:v>125.9</c:v>
                </c:pt>
                <c:pt idx="710">
                  <c:v>237.6</c:v>
                </c:pt>
                <c:pt idx="711">
                  <c:v>198.4</c:v>
                </c:pt>
                <c:pt idx="712">
                  <c:v>274.3</c:v>
                </c:pt>
                <c:pt idx="713">
                  <c:v>199.6</c:v>
                </c:pt>
                <c:pt idx="714">
                  <c:v>217.7</c:v>
                </c:pt>
                <c:pt idx="715">
                  <c:v>134.69999999999999</c:v>
                </c:pt>
                <c:pt idx="716">
                  <c:v>256.3</c:v>
                </c:pt>
                <c:pt idx="717">
                  <c:v>183.6</c:v>
                </c:pt>
                <c:pt idx="718">
                  <c:v>176.2</c:v>
                </c:pt>
                <c:pt idx="719">
                  <c:v>205</c:v>
                </c:pt>
                <c:pt idx="720">
                  <c:v>267.89999999999998</c:v>
                </c:pt>
                <c:pt idx="721">
                  <c:v>179.2</c:v>
                </c:pt>
                <c:pt idx="722">
                  <c:v>149.4</c:v>
                </c:pt>
                <c:pt idx="723">
                  <c:v>163.6</c:v>
                </c:pt>
                <c:pt idx="724">
                  <c:v>207.6</c:v>
                </c:pt>
                <c:pt idx="725">
                  <c:v>165.4</c:v>
                </c:pt>
                <c:pt idx="726">
                  <c:v>209.8</c:v>
                </c:pt>
                <c:pt idx="727">
                  <c:v>220.1</c:v>
                </c:pt>
                <c:pt idx="728">
                  <c:v>141.30000000000001</c:v>
                </c:pt>
                <c:pt idx="729">
                  <c:v>196.5</c:v>
                </c:pt>
                <c:pt idx="730">
                  <c:v>180.9</c:v>
                </c:pt>
                <c:pt idx="731">
                  <c:v>206.7</c:v>
                </c:pt>
                <c:pt idx="732">
                  <c:v>166.8</c:v>
                </c:pt>
                <c:pt idx="733">
                  <c:v>127</c:v>
                </c:pt>
                <c:pt idx="734">
                  <c:v>267.39999999999998</c:v>
                </c:pt>
                <c:pt idx="735">
                  <c:v>281</c:v>
                </c:pt>
                <c:pt idx="736">
                  <c:v>270.8</c:v>
                </c:pt>
                <c:pt idx="737">
                  <c:v>171.2</c:v>
                </c:pt>
                <c:pt idx="738">
                  <c:v>162.80000000000001</c:v>
                </c:pt>
                <c:pt idx="739">
                  <c:v>146.30000000000001</c:v>
                </c:pt>
                <c:pt idx="740">
                  <c:v>254.8</c:v>
                </c:pt>
                <c:pt idx="741">
                  <c:v>254.9</c:v>
                </c:pt>
                <c:pt idx="742">
                  <c:v>107.7</c:v>
                </c:pt>
                <c:pt idx="743">
                  <c:v>158.80000000000001</c:v>
                </c:pt>
                <c:pt idx="744">
                  <c:v>198.5</c:v>
                </c:pt>
                <c:pt idx="745">
                  <c:v>178.4</c:v>
                </c:pt>
                <c:pt idx="746">
                  <c:v>110.9</c:v>
                </c:pt>
                <c:pt idx="747">
                  <c:v>166.9</c:v>
                </c:pt>
                <c:pt idx="748">
                  <c:v>244.8</c:v>
                </c:pt>
                <c:pt idx="749">
                  <c:v>120.8</c:v>
                </c:pt>
                <c:pt idx="750">
                  <c:v>126.7</c:v>
                </c:pt>
                <c:pt idx="751">
                  <c:v>215.9</c:v>
                </c:pt>
                <c:pt idx="752">
                  <c:v>209.9</c:v>
                </c:pt>
                <c:pt idx="753">
                  <c:v>321.60000000000002</c:v>
                </c:pt>
                <c:pt idx="754">
                  <c:v>166.6</c:v>
                </c:pt>
                <c:pt idx="755">
                  <c:v>214.2</c:v>
                </c:pt>
                <c:pt idx="756">
                  <c:v>260</c:v>
                </c:pt>
                <c:pt idx="757">
                  <c:v>191.9</c:v>
                </c:pt>
                <c:pt idx="758">
                  <c:v>118.1</c:v>
                </c:pt>
                <c:pt idx="759">
                  <c:v>190.2</c:v>
                </c:pt>
                <c:pt idx="760">
                  <c:v>82.2</c:v>
                </c:pt>
                <c:pt idx="761">
                  <c:v>163.80000000000001</c:v>
                </c:pt>
                <c:pt idx="762">
                  <c:v>159.80000000000001</c:v>
                </c:pt>
                <c:pt idx="763">
                  <c:v>214.3</c:v>
                </c:pt>
                <c:pt idx="764">
                  <c:v>287.3</c:v>
                </c:pt>
                <c:pt idx="765">
                  <c:v>101.2</c:v>
                </c:pt>
                <c:pt idx="766">
                  <c:v>109.1</c:v>
                </c:pt>
                <c:pt idx="767">
                  <c:v>215.9</c:v>
                </c:pt>
                <c:pt idx="768">
                  <c:v>203.4</c:v>
                </c:pt>
                <c:pt idx="769">
                  <c:v>110.1</c:v>
                </c:pt>
                <c:pt idx="770">
                  <c:v>111</c:v>
                </c:pt>
                <c:pt idx="771">
                  <c:v>144.80000000000001</c:v>
                </c:pt>
                <c:pt idx="772">
                  <c:v>135.4</c:v>
                </c:pt>
                <c:pt idx="773">
                  <c:v>84.2</c:v>
                </c:pt>
                <c:pt idx="774">
                  <c:v>209.1</c:v>
                </c:pt>
                <c:pt idx="775">
                  <c:v>130.1</c:v>
                </c:pt>
                <c:pt idx="776">
                  <c:v>241.9</c:v>
                </c:pt>
                <c:pt idx="777">
                  <c:v>67.7</c:v>
                </c:pt>
                <c:pt idx="778">
                  <c:v>200.4</c:v>
                </c:pt>
                <c:pt idx="779">
                  <c:v>125.8</c:v>
                </c:pt>
                <c:pt idx="780">
                  <c:v>128.19999999999999</c:v>
                </c:pt>
                <c:pt idx="781">
                  <c:v>226.3</c:v>
                </c:pt>
                <c:pt idx="782">
                  <c:v>162.30000000000001</c:v>
                </c:pt>
                <c:pt idx="783">
                  <c:v>120.5</c:v>
                </c:pt>
                <c:pt idx="784">
                  <c:v>91.1</c:v>
                </c:pt>
                <c:pt idx="785">
                  <c:v>168.8</c:v>
                </c:pt>
                <c:pt idx="786">
                  <c:v>153.5</c:v>
                </c:pt>
                <c:pt idx="787">
                  <c:v>226.2</c:v>
                </c:pt>
                <c:pt idx="788">
                  <c:v>191.9</c:v>
                </c:pt>
                <c:pt idx="789">
                  <c:v>167.9</c:v>
                </c:pt>
                <c:pt idx="790">
                  <c:v>180</c:v>
                </c:pt>
                <c:pt idx="791">
                  <c:v>257.39999999999998</c:v>
                </c:pt>
                <c:pt idx="792">
                  <c:v>174.4</c:v>
                </c:pt>
                <c:pt idx="793">
                  <c:v>159.69999999999999</c:v>
                </c:pt>
                <c:pt idx="794">
                  <c:v>237.2</c:v>
                </c:pt>
                <c:pt idx="795">
                  <c:v>153.80000000000001</c:v>
                </c:pt>
                <c:pt idx="796">
                  <c:v>205.1</c:v>
                </c:pt>
                <c:pt idx="797">
                  <c:v>175.7</c:v>
                </c:pt>
                <c:pt idx="798">
                  <c:v>155.9</c:v>
                </c:pt>
                <c:pt idx="799">
                  <c:v>154.4</c:v>
                </c:pt>
                <c:pt idx="800">
                  <c:v>150</c:v>
                </c:pt>
                <c:pt idx="801">
                  <c:v>232.4</c:v>
                </c:pt>
                <c:pt idx="802">
                  <c:v>165.4</c:v>
                </c:pt>
                <c:pt idx="803">
                  <c:v>199.2</c:v>
                </c:pt>
                <c:pt idx="804">
                  <c:v>217.6</c:v>
                </c:pt>
                <c:pt idx="805">
                  <c:v>212.1</c:v>
                </c:pt>
                <c:pt idx="806">
                  <c:v>154</c:v>
                </c:pt>
                <c:pt idx="807">
                  <c:v>175.4</c:v>
                </c:pt>
                <c:pt idx="808">
                  <c:v>152</c:v>
                </c:pt>
                <c:pt idx="809">
                  <c:v>230.2</c:v>
                </c:pt>
                <c:pt idx="810">
                  <c:v>174.9</c:v>
                </c:pt>
                <c:pt idx="811">
                  <c:v>190.2</c:v>
                </c:pt>
                <c:pt idx="812">
                  <c:v>176.4</c:v>
                </c:pt>
                <c:pt idx="813">
                  <c:v>160.9</c:v>
                </c:pt>
                <c:pt idx="814">
                  <c:v>228.7</c:v>
                </c:pt>
                <c:pt idx="815">
                  <c:v>144</c:v>
                </c:pt>
                <c:pt idx="816">
                  <c:v>135.9</c:v>
                </c:pt>
                <c:pt idx="817">
                  <c:v>334.3</c:v>
                </c:pt>
                <c:pt idx="818">
                  <c:v>130.5</c:v>
                </c:pt>
                <c:pt idx="819">
                  <c:v>134.19999999999999</c:v>
                </c:pt>
                <c:pt idx="820">
                  <c:v>278</c:v>
                </c:pt>
                <c:pt idx="821">
                  <c:v>105.4</c:v>
                </c:pt>
                <c:pt idx="822">
                  <c:v>188.9</c:v>
                </c:pt>
                <c:pt idx="823">
                  <c:v>111.8</c:v>
                </c:pt>
                <c:pt idx="824">
                  <c:v>159.1</c:v>
                </c:pt>
                <c:pt idx="825">
                  <c:v>212.4</c:v>
                </c:pt>
                <c:pt idx="826">
                  <c:v>142.30000000000001</c:v>
                </c:pt>
                <c:pt idx="827">
                  <c:v>346.8</c:v>
                </c:pt>
                <c:pt idx="828">
                  <c:v>113.9</c:v>
                </c:pt>
                <c:pt idx="829">
                  <c:v>267.89999999999998</c:v>
                </c:pt>
                <c:pt idx="830">
                  <c:v>275.39999999999998</c:v>
                </c:pt>
                <c:pt idx="831">
                  <c:v>192.6</c:v>
                </c:pt>
                <c:pt idx="832">
                  <c:v>91.7</c:v>
                </c:pt>
                <c:pt idx="833">
                  <c:v>126.3</c:v>
                </c:pt>
                <c:pt idx="834">
                  <c:v>190.6</c:v>
                </c:pt>
                <c:pt idx="835">
                  <c:v>116.1</c:v>
                </c:pt>
                <c:pt idx="836">
                  <c:v>217.3</c:v>
                </c:pt>
                <c:pt idx="837">
                  <c:v>179.4</c:v>
                </c:pt>
                <c:pt idx="838">
                  <c:v>207.7</c:v>
                </c:pt>
                <c:pt idx="839">
                  <c:v>125.3</c:v>
                </c:pt>
                <c:pt idx="840">
                  <c:v>138.1</c:v>
                </c:pt>
                <c:pt idx="841">
                  <c:v>169.3</c:v>
                </c:pt>
                <c:pt idx="842">
                  <c:v>201.3</c:v>
                </c:pt>
                <c:pt idx="843">
                  <c:v>190.4</c:v>
                </c:pt>
                <c:pt idx="844">
                  <c:v>143.30000000000001</c:v>
                </c:pt>
                <c:pt idx="845">
                  <c:v>97.4</c:v>
                </c:pt>
                <c:pt idx="846">
                  <c:v>181.4</c:v>
                </c:pt>
                <c:pt idx="847">
                  <c:v>246.4</c:v>
                </c:pt>
                <c:pt idx="848">
                  <c:v>104.9</c:v>
                </c:pt>
                <c:pt idx="849">
                  <c:v>156.19999999999999</c:v>
                </c:pt>
                <c:pt idx="850">
                  <c:v>114.8</c:v>
                </c:pt>
                <c:pt idx="851">
                  <c:v>232.5</c:v>
                </c:pt>
                <c:pt idx="852">
                  <c:v>143.6</c:v>
                </c:pt>
                <c:pt idx="853">
                  <c:v>176.7</c:v>
                </c:pt>
                <c:pt idx="854">
                  <c:v>263.39999999999998</c:v>
                </c:pt>
                <c:pt idx="855">
                  <c:v>146.4</c:v>
                </c:pt>
                <c:pt idx="856">
                  <c:v>145</c:v>
                </c:pt>
                <c:pt idx="857">
                  <c:v>167.8</c:v>
                </c:pt>
                <c:pt idx="858">
                  <c:v>142.5</c:v>
                </c:pt>
                <c:pt idx="859">
                  <c:v>133</c:v>
                </c:pt>
                <c:pt idx="860">
                  <c:v>252.9</c:v>
                </c:pt>
                <c:pt idx="861">
                  <c:v>95</c:v>
                </c:pt>
                <c:pt idx="862">
                  <c:v>194.2</c:v>
                </c:pt>
                <c:pt idx="863">
                  <c:v>222.8</c:v>
                </c:pt>
                <c:pt idx="864">
                  <c:v>216</c:v>
                </c:pt>
                <c:pt idx="865">
                  <c:v>146.30000000000001</c:v>
                </c:pt>
                <c:pt idx="866">
                  <c:v>94.4</c:v>
                </c:pt>
                <c:pt idx="867">
                  <c:v>190.4</c:v>
                </c:pt>
                <c:pt idx="868">
                  <c:v>142.6</c:v>
                </c:pt>
                <c:pt idx="869">
                  <c:v>134.19999999999999</c:v>
                </c:pt>
                <c:pt idx="870">
                  <c:v>111.9</c:v>
                </c:pt>
                <c:pt idx="871">
                  <c:v>122.8</c:v>
                </c:pt>
                <c:pt idx="872">
                  <c:v>189.3</c:v>
                </c:pt>
                <c:pt idx="873">
                  <c:v>240.4</c:v>
                </c:pt>
                <c:pt idx="874">
                  <c:v>93.5</c:v>
                </c:pt>
                <c:pt idx="875">
                  <c:v>158.6</c:v>
                </c:pt>
                <c:pt idx="876">
                  <c:v>243.2</c:v>
                </c:pt>
                <c:pt idx="877">
                  <c:v>176.4</c:v>
                </c:pt>
                <c:pt idx="878">
                  <c:v>220.9</c:v>
                </c:pt>
                <c:pt idx="879">
                  <c:v>144.4</c:v>
                </c:pt>
                <c:pt idx="880">
                  <c:v>212.3</c:v>
                </c:pt>
                <c:pt idx="881">
                  <c:v>147</c:v>
                </c:pt>
                <c:pt idx="882">
                  <c:v>96.2</c:v>
                </c:pt>
                <c:pt idx="883">
                  <c:v>263.39999999999998</c:v>
                </c:pt>
                <c:pt idx="884">
                  <c:v>162.30000000000001</c:v>
                </c:pt>
                <c:pt idx="885">
                  <c:v>183.6</c:v>
                </c:pt>
                <c:pt idx="886">
                  <c:v>201.4</c:v>
                </c:pt>
                <c:pt idx="887">
                  <c:v>123</c:v>
                </c:pt>
                <c:pt idx="888">
                  <c:v>239.2</c:v>
                </c:pt>
                <c:pt idx="889">
                  <c:v>193</c:v>
                </c:pt>
                <c:pt idx="890">
                  <c:v>116.7</c:v>
                </c:pt>
                <c:pt idx="891">
                  <c:v>93.8</c:v>
                </c:pt>
                <c:pt idx="892">
                  <c:v>239.5</c:v>
                </c:pt>
                <c:pt idx="893">
                  <c:v>216</c:v>
                </c:pt>
                <c:pt idx="894">
                  <c:v>187.4</c:v>
                </c:pt>
                <c:pt idx="895">
                  <c:v>160.4</c:v>
                </c:pt>
                <c:pt idx="896">
                  <c:v>205.3</c:v>
                </c:pt>
                <c:pt idx="897">
                  <c:v>219.1</c:v>
                </c:pt>
                <c:pt idx="898">
                  <c:v>232.8</c:v>
                </c:pt>
                <c:pt idx="899">
                  <c:v>162</c:v>
                </c:pt>
                <c:pt idx="900">
                  <c:v>25.9</c:v>
                </c:pt>
                <c:pt idx="901">
                  <c:v>322.3</c:v>
                </c:pt>
                <c:pt idx="902">
                  <c:v>209.9</c:v>
                </c:pt>
                <c:pt idx="903">
                  <c:v>191.5</c:v>
                </c:pt>
                <c:pt idx="904">
                  <c:v>291.10000000000002</c:v>
                </c:pt>
                <c:pt idx="905">
                  <c:v>215.6</c:v>
                </c:pt>
                <c:pt idx="906">
                  <c:v>208.8</c:v>
                </c:pt>
                <c:pt idx="907">
                  <c:v>255.9</c:v>
                </c:pt>
                <c:pt idx="908">
                  <c:v>252.7</c:v>
                </c:pt>
                <c:pt idx="909">
                  <c:v>132.1</c:v>
                </c:pt>
                <c:pt idx="910">
                  <c:v>217</c:v>
                </c:pt>
                <c:pt idx="911">
                  <c:v>101.9</c:v>
                </c:pt>
                <c:pt idx="912">
                  <c:v>211.5</c:v>
                </c:pt>
                <c:pt idx="913">
                  <c:v>166.3</c:v>
                </c:pt>
                <c:pt idx="914">
                  <c:v>185.2</c:v>
                </c:pt>
                <c:pt idx="915">
                  <c:v>245.2</c:v>
                </c:pt>
                <c:pt idx="916">
                  <c:v>274.39999999999998</c:v>
                </c:pt>
                <c:pt idx="917">
                  <c:v>98.4</c:v>
                </c:pt>
                <c:pt idx="918">
                  <c:v>279.89999999999998</c:v>
                </c:pt>
                <c:pt idx="919">
                  <c:v>187.2</c:v>
                </c:pt>
                <c:pt idx="920">
                  <c:v>276.2</c:v>
                </c:pt>
                <c:pt idx="921">
                  <c:v>200.4</c:v>
                </c:pt>
                <c:pt idx="922">
                  <c:v>162.30000000000001</c:v>
                </c:pt>
                <c:pt idx="923">
                  <c:v>176.9</c:v>
                </c:pt>
                <c:pt idx="924">
                  <c:v>165.5</c:v>
                </c:pt>
                <c:pt idx="925">
                  <c:v>217.8</c:v>
                </c:pt>
                <c:pt idx="926">
                  <c:v>201.4</c:v>
                </c:pt>
                <c:pt idx="927">
                  <c:v>190.5</c:v>
                </c:pt>
                <c:pt idx="928">
                  <c:v>179.9</c:v>
                </c:pt>
                <c:pt idx="929">
                  <c:v>235.9</c:v>
                </c:pt>
                <c:pt idx="930">
                  <c:v>140.4</c:v>
                </c:pt>
                <c:pt idx="931">
                  <c:v>144.6</c:v>
                </c:pt>
                <c:pt idx="932">
                  <c:v>189</c:v>
                </c:pt>
                <c:pt idx="933">
                  <c:v>101</c:v>
                </c:pt>
                <c:pt idx="934">
                  <c:v>206.3</c:v>
                </c:pt>
                <c:pt idx="935">
                  <c:v>165.1</c:v>
                </c:pt>
                <c:pt idx="936">
                  <c:v>165</c:v>
                </c:pt>
                <c:pt idx="937">
                  <c:v>155.9</c:v>
                </c:pt>
                <c:pt idx="938">
                  <c:v>199.2</c:v>
                </c:pt>
                <c:pt idx="939">
                  <c:v>155.30000000000001</c:v>
                </c:pt>
                <c:pt idx="940">
                  <c:v>208.3</c:v>
                </c:pt>
                <c:pt idx="941">
                  <c:v>157.1</c:v>
                </c:pt>
                <c:pt idx="942">
                  <c:v>154.4</c:v>
                </c:pt>
                <c:pt idx="943">
                  <c:v>189.1</c:v>
                </c:pt>
                <c:pt idx="944">
                  <c:v>131.5</c:v>
                </c:pt>
                <c:pt idx="945">
                  <c:v>166.4</c:v>
                </c:pt>
                <c:pt idx="946">
                  <c:v>87.7</c:v>
                </c:pt>
                <c:pt idx="947">
                  <c:v>184.1</c:v>
                </c:pt>
                <c:pt idx="948">
                  <c:v>103.3</c:v>
                </c:pt>
                <c:pt idx="949">
                  <c:v>35.1</c:v>
                </c:pt>
                <c:pt idx="950">
                  <c:v>78.5</c:v>
                </c:pt>
                <c:pt idx="951">
                  <c:v>148.1</c:v>
                </c:pt>
                <c:pt idx="952">
                  <c:v>251.6</c:v>
                </c:pt>
                <c:pt idx="953">
                  <c:v>270.3</c:v>
                </c:pt>
                <c:pt idx="954">
                  <c:v>156.6</c:v>
                </c:pt>
                <c:pt idx="955">
                  <c:v>139.4</c:v>
                </c:pt>
                <c:pt idx="956">
                  <c:v>220.2</c:v>
                </c:pt>
                <c:pt idx="957">
                  <c:v>214.1</c:v>
                </c:pt>
                <c:pt idx="958">
                  <c:v>196</c:v>
                </c:pt>
                <c:pt idx="959">
                  <c:v>179.4</c:v>
                </c:pt>
                <c:pt idx="960">
                  <c:v>216.7</c:v>
                </c:pt>
                <c:pt idx="961">
                  <c:v>151.6</c:v>
                </c:pt>
                <c:pt idx="962">
                  <c:v>262.2</c:v>
                </c:pt>
                <c:pt idx="963">
                  <c:v>173.6</c:v>
                </c:pt>
                <c:pt idx="964">
                  <c:v>217.2</c:v>
                </c:pt>
                <c:pt idx="965">
                  <c:v>95.4</c:v>
                </c:pt>
                <c:pt idx="966">
                  <c:v>214.6</c:v>
                </c:pt>
                <c:pt idx="967">
                  <c:v>131.6</c:v>
                </c:pt>
                <c:pt idx="968">
                  <c:v>168.4</c:v>
                </c:pt>
                <c:pt idx="969">
                  <c:v>146.4</c:v>
                </c:pt>
                <c:pt idx="970">
                  <c:v>183</c:v>
                </c:pt>
                <c:pt idx="971">
                  <c:v>103.3</c:v>
                </c:pt>
                <c:pt idx="972">
                  <c:v>112.2</c:v>
                </c:pt>
                <c:pt idx="973">
                  <c:v>170.7</c:v>
                </c:pt>
                <c:pt idx="974">
                  <c:v>172.5</c:v>
                </c:pt>
                <c:pt idx="975">
                  <c:v>187.8</c:v>
                </c:pt>
                <c:pt idx="976">
                  <c:v>307.10000000000002</c:v>
                </c:pt>
                <c:pt idx="977">
                  <c:v>154</c:v>
                </c:pt>
                <c:pt idx="978">
                  <c:v>125.6</c:v>
                </c:pt>
                <c:pt idx="979">
                  <c:v>199.3</c:v>
                </c:pt>
                <c:pt idx="980">
                  <c:v>157.9</c:v>
                </c:pt>
                <c:pt idx="981">
                  <c:v>203.4</c:v>
                </c:pt>
                <c:pt idx="982">
                  <c:v>92.8</c:v>
                </c:pt>
                <c:pt idx="983">
                  <c:v>216.8</c:v>
                </c:pt>
                <c:pt idx="984">
                  <c:v>193.2</c:v>
                </c:pt>
                <c:pt idx="985">
                  <c:v>113.2</c:v>
                </c:pt>
                <c:pt idx="986">
                  <c:v>166.2</c:v>
                </c:pt>
                <c:pt idx="987">
                  <c:v>207.8</c:v>
                </c:pt>
                <c:pt idx="988">
                  <c:v>245.4</c:v>
                </c:pt>
                <c:pt idx="989">
                  <c:v>287.10000000000002</c:v>
                </c:pt>
                <c:pt idx="990">
                  <c:v>192.3</c:v>
                </c:pt>
                <c:pt idx="991">
                  <c:v>194.2</c:v>
                </c:pt>
                <c:pt idx="992">
                  <c:v>211</c:v>
                </c:pt>
                <c:pt idx="993">
                  <c:v>141.9</c:v>
                </c:pt>
                <c:pt idx="994">
                  <c:v>220.5</c:v>
                </c:pt>
                <c:pt idx="995">
                  <c:v>157.4</c:v>
                </c:pt>
                <c:pt idx="996">
                  <c:v>143.5</c:v>
                </c:pt>
                <c:pt idx="997">
                  <c:v>156</c:v>
                </c:pt>
                <c:pt idx="998">
                  <c:v>160.1</c:v>
                </c:pt>
                <c:pt idx="999">
                  <c:v>235.1</c:v>
                </c:pt>
                <c:pt idx="1000">
                  <c:v>160</c:v>
                </c:pt>
                <c:pt idx="1001">
                  <c:v>194.8</c:v>
                </c:pt>
                <c:pt idx="1002">
                  <c:v>247.8</c:v>
                </c:pt>
                <c:pt idx="1003">
                  <c:v>221.2</c:v>
                </c:pt>
                <c:pt idx="1004">
                  <c:v>231.8</c:v>
                </c:pt>
                <c:pt idx="1005">
                  <c:v>215.9</c:v>
                </c:pt>
                <c:pt idx="1006">
                  <c:v>217.1</c:v>
                </c:pt>
                <c:pt idx="1007">
                  <c:v>83.5</c:v>
                </c:pt>
                <c:pt idx="1008">
                  <c:v>183.3</c:v>
                </c:pt>
                <c:pt idx="1009">
                  <c:v>236.8</c:v>
                </c:pt>
                <c:pt idx="1010">
                  <c:v>193.8</c:v>
                </c:pt>
                <c:pt idx="1011">
                  <c:v>134</c:v>
                </c:pt>
                <c:pt idx="1012">
                  <c:v>176.6</c:v>
                </c:pt>
                <c:pt idx="1013">
                  <c:v>191.4</c:v>
                </c:pt>
                <c:pt idx="1014">
                  <c:v>174.8</c:v>
                </c:pt>
                <c:pt idx="1015">
                  <c:v>275.2</c:v>
                </c:pt>
                <c:pt idx="1016">
                  <c:v>174</c:v>
                </c:pt>
                <c:pt idx="1017">
                  <c:v>165</c:v>
                </c:pt>
                <c:pt idx="1018">
                  <c:v>228.7</c:v>
                </c:pt>
                <c:pt idx="1019">
                  <c:v>107.9</c:v>
                </c:pt>
                <c:pt idx="1020">
                  <c:v>221.3</c:v>
                </c:pt>
                <c:pt idx="1021">
                  <c:v>141.1</c:v>
                </c:pt>
                <c:pt idx="1022">
                  <c:v>166.4</c:v>
                </c:pt>
                <c:pt idx="1023">
                  <c:v>249.6</c:v>
                </c:pt>
                <c:pt idx="1024">
                  <c:v>178.6</c:v>
                </c:pt>
                <c:pt idx="1025">
                  <c:v>139</c:v>
                </c:pt>
                <c:pt idx="1026">
                  <c:v>134.30000000000001</c:v>
                </c:pt>
                <c:pt idx="1027">
                  <c:v>215.9</c:v>
                </c:pt>
                <c:pt idx="1028">
                  <c:v>178.4</c:v>
                </c:pt>
                <c:pt idx="1029">
                  <c:v>106.4</c:v>
                </c:pt>
                <c:pt idx="1030">
                  <c:v>170.7</c:v>
                </c:pt>
                <c:pt idx="1031">
                  <c:v>184.5</c:v>
                </c:pt>
                <c:pt idx="1032">
                  <c:v>161.19999999999999</c:v>
                </c:pt>
                <c:pt idx="1033">
                  <c:v>84.9</c:v>
                </c:pt>
                <c:pt idx="1034">
                  <c:v>217.9</c:v>
                </c:pt>
                <c:pt idx="1035">
                  <c:v>243</c:v>
                </c:pt>
                <c:pt idx="1036">
                  <c:v>128.19999999999999</c:v>
                </c:pt>
                <c:pt idx="1037">
                  <c:v>126.3</c:v>
                </c:pt>
                <c:pt idx="1038">
                  <c:v>178.7</c:v>
                </c:pt>
                <c:pt idx="1039">
                  <c:v>159</c:v>
                </c:pt>
                <c:pt idx="1040">
                  <c:v>150.9</c:v>
                </c:pt>
                <c:pt idx="1041">
                  <c:v>219.9</c:v>
                </c:pt>
                <c:pt idx="1042">
                  <c:v>168</c:v>
                </c:pt>
                <c:pt idx="1043">
                  <c:v>162.1</c:v>
                </c:pt>
                <c:pt idx="1044">
                  <c:v>198.8</c:v>
                </c:pt>
                <c:pt idx="1045">
                  <c:v>256.8</c:v>
                </c:pt>
                <c:pt idx="1046">
                  <c:v>196.8</c:v>
                </c:pt>
                <c:pt idx="1047">
                  <c:v>140.1</c:v>
                </c:pt>
                <c:pt idx="1048">
                  <c:v>194.3</c:v>
                </c:pt>
                <c:pt idx="1049">
                  <c:v>117.6</c:v>
                </c:pt>
                <c:pt idx="1050">
                  <c:v>193.7</c:v>
                </c:pt>
                <c:pt idx="1051">
                  <c:v>243.1</c:v>
                </c:pt>
                <c:pt idx="1052">
                  <c:v>145.4</c:v>
                </c:pt>
                <c:pt idx="1053">
                  <c:v>229.3</c:v>
                </c:pt>
                <c:pt idx="1054">
                  <c:v>186.4</c:v>
                </c:pt>
                <c:pt idx="1055">
                  <c:v>76.099999999999994</c:v>
                </c:pt>
                <c:pt idx="1056">
                  <c:v>162.80000000000001</c:v>
                </c:pt>
                <c:pt idx="1057">
                  <c:v>182.3</c:v>
                </c:pt>
                <c:pt idx="1058">
                  <c:v>194.4</c:v>
                </c:pt>
                <c:pt idx="1059">
                  <c:v>189.3</c:v>
                </c:pt>
                <c:pt idx="1060">
                  <c:v>160.1</c:v>
                </c:pt>
                <c:pt idx="1061">
                  <c:v>145</c:v>
                </c:pt>
                <c:pt idx="1062">
                  <c:v>220.7</c:v>
                </c:pt>
                <c:pt idx="1063">
                  <c:v>224.7</c:v>
                </c:pt>
                <c:pt idx="1064">
                  <c:v>147</c:v>
                </c:pt>
                <c:pt idx="1065">
                  <c:v>260.8</c:v>
                </c:pt>
                <c:pt idx="1066">
                  <c:v>155.4</c:v>
                </c:pt>
                <c:pt idx="1067">
                  <c:v>166.2</c:v>
                </c:pt>
                <c:pt idx="1068">
                  <c:v>211.8</c:v>
                </c:pt>
                <c:pt idx="1069">
                  <c:v>162.69999999999999</c:v>
                </c:pt>
                <c:pt idx="1070">
                  <c:v>237.1</c:v>
                </c:pt>
                <c:pt idx="1071">
                  <c:v>166.2</c:v>
                </c:pt>
                <c:pt idx="1072">
                  <c:v>121.7</c:v>
                </c:pt>
                <c:pt idx="1073">
                  <c:v>176.4</c:v>
                </c:pt>
                <c:pt idx="1074">
                  <c:v>67.400000000000006</c:v>
                </c:pt>
                <c:pt idx="1075">
                  <c:v>229.7</c:v>
                </c:pt>
                <c:pt idx="1076">
                  <c:v>176</c:v>
                </c:pt>
                <c:pt idx="1077">
                  <c:v>247.7</c:v>
                </c:pt>
                <c:pt idx="1078">
                  <c:v>115.4</c:v>
                </c:pt>
                <c:pt idx="1079">
                  <c:v>112.2</c:v>
                </c:pt>
                <c:pt idx="1080">
                  <c:v>162.6</c:v>
                </c:pt>
                <c:pt idx="1081">
                  <c:v>229.4</c:v>
                </c:pt>
                <c:pt idx="1082">
                  <c:v>139.6</c:v>
                </c:pt>
                <c:pt idx="1083">
                  <c:v>263.8</c:v>
                </c:pt>
                <c:pt idx="1084">
                  <c:v>114.3</c:v>
                </c:pt>
                <c:pt idx="1085">
                  <c:v>196.3</c:v>
                </c:pt>
                <c:pt idx="1086">
                  <c:v>253.2</c:v>
                </c:pt>
                <c:pt idx="1087">
                  <c:v>98</c:v>
                </c:pt>
                <c:pt idx="1088">
                  <c:v>249.4</c:v>
                </c:pt>
                <c:pt idx="1089">
                  <c:v>129.6</c:v>
                </c:pt>
                <c:pt idx="1090">
                  <c:v>221.3</c:v>
                </c:pt>
                <c:pt idx="1091">
                  <c:v>220.7</c:v>
                </c:pt>
                <c:pt idx="1092">
                  <c:v>87.6</c:v>
                </c:pt>
                <c:pt idx="1093">
                  <c:v>203.6</c:v>
                </c:pt>
                <c:pt idx="1094">
                  <c:v>213.6</c:v>
                </c:pt>
                <c:pt idx="1095">
                  <c:v>181.6</c:v>
                </c:pt>
                <c:pt idx="1096">
                  <c:v>215.4</c:v>
                </c:pt>
                <c:pt idx="1097">
                  <c:v>199.2</c:v>
                </c:pt>
                <c:pt idx="1098">
                  <c:v>115</c:v>
                </c:pt>
                <c:pt idx="1099">
                  <c:v>270.5</c:v>
                </c:pt>
                <c:pt idx="1100">
                  <c:v>222.2</c:v>
                </c:pt>
                <c:pt idx="1101">
                  <c:v>61.9</c:v>
                </c:pt>
                <c:pt idx="1102">
                  <c:v>141.1</c:v>
                </c:pt>
                <c:pt idx="1103">
                  <c:v>189.2</c:v>
                </c:pt>
                <c:pt idx="1104">
                  <c:v>196</c:v>
                </c:pt>
                <c:pt idx="1105">
                  <c:v>171.6</c:v>
                </c:pt>
                <c:pt idx="1106">
                  <c:v>174</c:v>
                </c:pt>
                <c:pt idx="1107">
                  <c:v>78.599999999999994</c:v>
                </c:pt>
                <c:pt idx="1108">
                  <c:v>200.9</c:v>
                </c:pt>
                <c:pt idx="1109">
                  <c:v>141.30000000000001</c:v>
                </c:pt>
                <c:pt idx="1110">
                  <c:v>235.8</c:v>
                </c:pt>
                <c:pt idx="1111">
                  <c:v>185.1</c:v>
                </c:pt>
                <c:pt idx="1112">
                  <c:v>254.3</c:v>
                </c:pt>
                <c:pt idx="1113">
                  <c:v>183</c:v>
                </c:pt>
                <c:pt idx="1114">
                  <c:v>163.5</c:v>
                </c:pt>
                <c:pt idx="1115">
                  <c:v>207.9</c:v>
                </c:pt>
                <c:pt idx="1116">
                  <c:v>248.6</c:v>
                </c:pt>
                <c:pt idx="1117">
                  <c:v>185.4</c:v>
                </c:pt>
                <c:pt idx="1118">
                  <c:v>197.8</c:v>
                </c:pt>
                <c:pt idx="1119">
                  <c:v>132.1</c:v>
                </c:pt>
                <c:pt idx="1120">
                  <c:v>197.1</c:v>
                </c:pt>
                <c:pt idx="1121">
                  <c:v>154.6</c:v>
                </c:pt>
                <c:pt idx="1122">
                  <c:v>96.8</c:v>
                </c:pt>
                <c:pt idx="1123">
                  <c:v>172</c:v>
                </c:pt>
                <c:pt idx="1124">
                  <c:v>151.1</c:v>
                </c:pt>
                <c:pt idx="1125">
                  <c:v>209.6</c:v>
                </c:pt>
                <c:pt idx="1126">
                  <c:v>247</c:v>
                </c:pt>
                <c:pt idx="1127">
                  <c:v>221.4</c:v>
                </c:pt>
                <c:pt idx="1128">
                  <c:v>321.3</c:v>
                </c:pt>
                <c:pt idx="1129">
                  <c:v>243.7</c:v>
                </c:pt>
                <c:pt idx="1130">
                  <c:v>251.5</c:v>
                </c:pt>
                <c:pt idx="1131">
                  <c:v>236.9</c:v>
                </c:pt>
                <c:pt idx="1132">
                  <c:v>159.69999999999999</c:v>
                </c:pt>
                <c:pt idx="1133">
                  <c:v>148.19999999999999</c:v>
                </c:pt>
                <c:pt idx="1134">
                  <c:v>150.9</c:v>
                </c:pt>
                <c:pt idx="1135">
                  <c:v>210.5</c:v>
                </c:pt>
                <c:pt idx="1136">
                  <c:v>254.7</c:v>
                </c:pt>
                <c:pt idx="1137">
                  <c:v>284.39999999999998</c:v>
                </c:pt>
                <c:pt idx="1138">
                  <c:v>0</c:v>
                </c:pt>
                <c:pt idx="1139">
                  <c:v>133.69999999999999</c:v>
                </c:pt>
                <c:pt idx="1140">
                  <c:v>224.9</c:v>
                </c:pt>
                <c:pt idx="1141">
                  <c:v>151.80000000000001</c:v>
                </c:pt>
                <c:pt idx="1142">
                  <c:v>141.4</c:v>
                </c:pt>
                <c:pt idx="1143">
                  <c:v>285.7</c:v>
                </c:pt>
                <c:pt idx="1144">
                  <c:v>58.4</c:v>
                </c:pt>
                <c:pt idx="1145">
                  <c:v>90.4</c:v>
                </c:pt>
                <c:pt idx="1146">
                  <c:v>114.4</c:v>
                </c:pt>
                <c:pt idx="1147">
                  <c:v>147.69999999999999</c:v>
                </c:pt>
                <c:pt idx="1148">
                  <c:v>302.7</c:v>
                </c:pt>
                <c:pt idx="1149">
                  <c:v>169.7</c:v>
                </c:pt>
                <c:pt idx="1150">
                  <c:v>227.2</c:v>
                </c:pt>
                <c:pt idx="1151">
                  <c:v>217.8</c:v>
                </c:pt>
                <c:pt idx="1152">
                  <c:v>124.2</c:v>
                </c:pt>
                <c:pt idx="1153">
                  <c:v>206.2</c:v>
                </c:pt>
                <c:pt idx="1154">
                  <c:v>132.9</c:v>
                </c:pt>
                <c:pt idx="1155">
                  <c:v>104.9</c:v>
                </c:pt>
                <c:pt idx="1156">
                  <c:v>245</c:v>
                </c:pt>
                <c:pt idx="1157">
                  <c:v>184.5</c:v>
                </c:pt>
                <c:pt idx="1158">
                  <c:v>89.5</c:v>
                </c:pt>
                <c:pt idx="1159">
                  <c:v>235.6</c:v>
                </c:pt>
                <c:pt idx="1160">
                  <c:v>186</c:v>
                </c:pt>
                <c:pt idx="1161">
                  <c:v>223.9</c:v>
                </c:pt>
                <c:pt idx="1162">
                  <c:v>179.5</c:v>
                </c:pt>
                <c:pt idx="1163">
                  <c:v>169.4</c:v>
                </c:pt>
                <c:pt idx="1164">
                  <c:v>118.1</c:v>
                </c:pt>
                <c:pt idx="1165">
                  <c:v>112</c:v>
                </c:pt>
                <c:pt idx="1166">
                  <c:v>168.4</c:v>
                </c:pt>
                <c:pt idx="1167">
                  <c:v>214.3</c:v>
                </c:pt>
                <c:pt idx="1168">
                  <c:v>245.7</c:v>
                </c:pt>
                <c:pt idx="1169">
                  <c:v>142.80000000000001</c:v>
                </c:pt>
                <c:pt idx="1170">
                  <c:v>202.4</c:v>
                </c:pt>
                <c:pt idx="1171">
                  <c:v>116.8</c:v>
                </c:pt>
                <c:pt idx="1172">
                  <c:v>155.69999999999999</c:v>
                </c:pt>
                <c:pt idx="1173">
                  <c:v>138.1</c:v>
                </c:pt>
                <c:pt idx="1174">
                  <c:v>51.9</c:v>
                </c:pt>
                <c:pt idx="1175">
                  <c:v>171.5</c:v>
                </c:pt>
                <c:pt idx="1176">
                  <c:v>194.1</c:v>
                </c:pt>
                <c:pt idx="1177">
                  <c:v>115.7</c:v>
                </c:pt>
                <c:pt idx="1178">
                  <c:v>269.7</c:v>
                </c:pt>
                <c:pt idx="1179">
                  <c:v>246.4</c:v>
                </c:pt>
                <c:pt idx="1180">
                  <c:v>227.4</c:v>
                </c:pt>
                <c:pt idx="1181">
                  <c:v>189.8</c:v>
                </c:pt>
                <c:pt idx="1182">
                  <c:v>188.9</c:v>
                </c:pt>
                <c:pt idx="1183">
                  <c:v>0</c:v>
                </c:pt>
                <c:pt idx="1184">
                  <c:v>110.5</c:v>
                </c:pt>
                <c:pt idx="1185">
                  <c:v>167.6</c:v>
                </c:pt>
                <c:pt idx="1186">
                  <c:v>132</c:v>
                </c:pt>
                <c:pt idx="1187">
                  <c:v>213.4</c:v>
                </c:pt>
                <c:pt idx="1188">
                  <c:v>175.4</c:v>
                </c:pt>
                <c:pt idx="1189">
                  <c:v>82.6</c:v>
                </c:pt>
                <c:pt idx="1190">
                  <c:v>143.19999999999999</c:v>
                </c:pt>
                <c:pt idx="1191">
                  <c:v>125.5</c:v>
                </c:pt>
                <c:pt idx="1192">
                  <c:v>82.3</c:v>
                </c:pt>
                <c:pt idx="1193">
                  <c:v>165.6</c:v>
                </c:pt>
                <c:pt idx="1194">
                  <c:v>162.1</c:v>
                </c:pt>
                <c:pt idx="1195">
                  <c:v>166.6</c:v>
                </c:pt>
                <c:pt idx="1196">
                  <c:v>135.9</c:v>
                </c:pt>
                <c:pt idx="1197">
                  <c:v>165.7</c:v>
                </c:pt>
                <c:pt idx="1198">
                  <c:v>176.1</c:v>
                </c:pt>
                <c:pt idx="1199">
                  <c:v>142.30000000000001</c:v>
                </c:pt>
                <c:pt idx="1200">
                  <c:v>83.2</c:v>
                </c:pt>
                <c:pt idx="1201">
                  <c:v>235</c:v>
                </c:pt>
                <c:pt idx="1202">
                  <c:v>105.7</c:v>
                </c:pt>
                <c:pt idx="1203">
                  <c:v>149.4</c:v>
                </c:pt>
                <c:pt idx="1204">
                  <c:v>264.7</c:v>
                </c:pt>
                <c:pt idx="1205">
                  <c:v>160.30000000000001</c:v>
                </c:pt>
                <c:pt idx="1206">
                  <c:v>95.9</c:v>
                </c:pt>
                <c:pt idx="1207">
                  <c:v>140.69999999999999</c:v>
                </c:pt>
                <c:pt idx="1208">
                  <c:v>119.7</c:v>
                </c:pt>
                <c:pt idx="1209">
                  <c:v>99.9</c:v>
                </c:pt>
                <c:pt idx="1210">
                  <c:v>250.9</c:v>
                </c:pt>
                <c:pt idx="1211">
                  <c:v>200.6</c:v>
                </c:pt>
                <c:pt idx="1212">
                  <c:v>209.8</c:v>
                </c:pt>
                <c:pt idx="1213">
                  <c:v>198</c:v>
                </c:pt>
                <c:pt idx="1214">
                  <c:v>239.8</c:v>
                </c:pt>
                <c:pt idx="1215">
                  <c:v>220.9</c:v>
                </c:pt>
                <c:pt idx="1216">
                  <c:v>226.4</c:v>
                </c:pt>
                <c:pt idx="1217">
                  <c:v>203.2</c:v>
                </c:pt>
                <c:pt idx="1218">
                  <c:v>136.69999999999999</c:v>
                </c:pt>
                <c:pt idx="1219">
                  <c:v>152.6</c:v>
                </c:pt>
                <c:pt idx="1220">
                  <c:v>274.89999999999998</c:v>
                </c:pt>
                <c:pt idx="1221">
                  <c:v>222.3</c:v>
                </c:pt>
                <c:pt idx="1222">
                  <c:v>222.5</c:v>
                </c:pt>
                <c:pt idx="1223">
                  <c:v>128.80000000000001</c:v>
                </c:pt>
                <c:pt idx="1224">
                  <c:v>174.3</c:v>
                </c:pt>
                <c:pt idx="1225">
                  <c:v>242.5</c:v>
                </c:pt>
                <c:pt idx="1226">
                  <c:v>221.6</c:v>
                </c:pt>
                <c:pt idx="1227">
                  <c:v>114.3</c:v>
                </c:pt>
                <c:pt idx="1228">
                  <c:v>144.9</c:v>
                </c:pt>
                <c:pt idx="1229">
                  <c:v>236.5</c:v>
                </c:pt>
                <c:pt idx="1230">
                  <c:v>174</c:v>
                </c:pt>
                <c:pt idx="1231">
                  <c:v>109.5</c:v>
                </c:pt>
                <c:pt idx="1232">
                  <c:v>133.4</c:v>
                </c:pt>
                <c:pt idx="1233">
                  <c:v>137.1</c:v>
                </c:pt>
                <c:pt idx="1234">
                  <c:v>197</c:v>
                </c:pt>
                <c:pt idx="1235">
                  <c:v>198.1</c:v>
                </c:pt>
                <c:pt idx="1236">
                  <c:v>39.5</c:v>
                </c:pt>
                <c:pt idx="1237">
                  <c:v>199.5</c:v>
                </c:pt>
                <c:pt idx="1238">
                  <c:v>156.80000000000001</c:v>
                </c:pt>
                <c:pt idx="1239">
                  <c:v>63.2</c:v>
                </c:pt>
                <c:pt idx="1240">
                  <c:v>218.7</c:v>
                </c:pt>
                <c:pt idx="1241">
                  <c:v>207.3</c:v>
                </c:pt>
                <c:pt idx="1242">
                  <c:v>273.3</c:v>
                </c:pt>
                <c:pt idx="1243">
                  <c:v>266.10000000000002</c:v>
                </c:pt>
                <c:pt idx="1244">
                  <c:v>112.8</c:v>
                </c:pt>
                <c:pt idx="1245">
                  <c:v>104.7</c:v>
                </c:pt>
                <c:pt idx="1246">
                  <c:v>193.8</c:v>
                </c:pt>
                <c:pt idx="1247">
                  <c:v>168.6</c:v>
                </c:pt>
                <c:pt idx="1248">
                  <c:v>253.2</c:v>
                </c:pt>
                <c:pt idx="1249">
                  <c:v>174.7</c:v>
                </c:pt>
                <c:pt idx="1250">
                  <c:v>204.5</c:v>
                </c:pt>
                <c:pt idx="1251">
                  <c:v>226.5</c:v>
                </c:pt>
                <c:pt idx="1252">
                  <c:v>234.1</c:v>
                </c:pt>
                <c:pt idx="1253">
                  <c:v>133.30000000000001</c:v>
                </c:pt>
                <c:pt idx="1254">
                  <c:v>133.9</c:v>
                </c:pt>
                <c:pt idx="1255">
                  <c:v>160.19999999999999</c:v>
                </c:pt>
                <c:pt idx="1256">
                  <c:v>230.6</c:v>
                </c:pt>
                <c:pt idx="1257">
                  <c:v>72.8</c:v>
                </c:pt>
                <c:pt idx="1258">
                  <c:v>196.1</c:v>
                </c:pt>
                <c:pt idx="1259">
                  <c:v>197.1</c:v>
                </c:pt>
                <c:pt idx="1260">
                  <c:v>219.6</c:v>
                </c:pt>
                <c:pt idx="1261">
                  <c:v>216</c:v>
                </c:pt>
                <c:pt idx="1262">
                  <c:v>222.9</c:v>
                </c:pt>
                <c:pt idx="1263">
                  <c:v>115.9</c:v>
                </c:pt>
                <c:pt idx="1264">
                  <c:v>189.8</c:v>
                </c:pt>
                <c:pt idx="1265">
                  <c:v>136.4</c:v>
                </c:pt>
                <c:pt idx="1266">
                  <c:v>170.5</c:v>
                </c:pt>
                <c:pt idx="1267">
                  <c:v>272.39999999999998</c:v>
                </c:pt>
                <c:pt idx="1268">
                  <c:v>210</c:v>
                </c:pt>
                <c:pt idx="1269">
                  <c:v>153.9</c:v>
                </c:pt>
                <c:pt idx="1270">
                  <c:v>252.4</c:v>
                </c:pt>
                <c:pt idx="1271">
                  <c:v>197.9</c:v>
                </c:pt>
                <c:pt idx="1272">
                  <c:v>152.4</c:v>
                </c:pt>
                <c:pt idx="1273">
                  <c:v>237.4</c:v>
                </c:pt>
                <c:pt idx="1274">
                  <c:v>265.60000000000002</c:v>
                </c:pt>
                <c:pt idx="1275">
                  <c:v>197.3</c:v>
                </c:pt>
                <c:pt idx="1276">
                  <c:v>199.1</c:v>
                </c:pt>
                <c:pt idx="1277">
                  <c:v>233.7</c:v>
                </c:pt>
                <c:pt idx="1278">
                  <c:v>183.1</c:v>
                </c:pt>
                <c:pt idx="1279">
                  <c:v>207.1</c:v>
                </c:pt>
                <c:pt idx="1280">
                  <c:v>139.69999999999999</c:v>
                </c:pt>
                <c:pt idx="1281">
                  <c:v>177.2</c:v>
                </c:pt>
                <c:pt idx="1282">
                  <c:v>169.8</c:v>
                </c:pt>
                <c:pt idx="1283">
                  <c:v>173.5</c:v>
                </c:pt>
                <c:pt idx="1284">
                  <c:v>159.9</c:v>
                </c:pt>
                <c:pt idx="1285">
                  <c:v>115.1</c:v>
                </c:pt>
                <c:pt idx="1286">
                  <c:v>92.2</c:v>
                </c:pt>
                <c:pt idx="1287">
                  <c:v>117.1</c:v>
                </c:pt>
                <c:pt idx="1288">
                  <c:v>223.3</c:v>
                </c:pt>
                <c:pt idx="1289">
                  <c:v>154.80000000000001</c:v>
                </c:pt>
                <c:pt idx="1290">
                  <c:v>261.39999999999998</c:v>
                </c:pt>
                <c:pt idx="1291">
                  <c:v>46.5</c:v>
                </c:pt>
                <c:pt idx="1292">
                  <c:v>149.9</c:v>
                </c:pt>
                <c:pt idx="1293">
                  <c:v>242.2</c:v>
                </c:pt>
                <c:pt idx="1294">
                  <c:v>222.4</c:v>
                </c:pt>
                <c:pt idx="1295">
                  <c:v>69.400000000000006</c:v>
                </c:pt>
                <c:pt idx="1296">
                  <c:v>61.2</c:v>
                </c:pt>
                <c:pt idx="1297">
                  <c:v>245.2</c:v>
                </c:pt>
                <c:pt idx="1298">
                  <c:v>227.4</c:v>
                </c:pt>
                <c:pt idx="1299">
                  <c:v>192.8</c:v>
                </c:pt>
                <c:pt idx="1300">
                  <c:v>162.6</c:v>
                </c:pt>
                <c:pt idx="1301">
                  <c:v>271.10000000000002</c:v>
                </c:pt>
                <c:pt idx="1302">
                  <c:v>103.4</c:v>
                </c:pt>
                <c:pt idx="1303">
                  <c:v>52.2</c:v>
                </c:pt>
                <c:pt idx="1304">
                  <c:v>165.4</c:v>
                </c:pt>
                <c:pt idx="1305">
                  <c:v>147.5</c:v>
                </c:pt>
                <c:pt idx="1306">
                  <c:v>217.8</c:v>
                </c:pt>
                <c:pt idx="1307">
                  <c:v>235.7</c:v>
                </c:pt>
                <c:pt idx="1308">
                  <c:v>204.5</c:v>
                </c:pt>
                <c:pt idx="1309">
                  <c:v>178.4</c:v>
                </c:pt>
                <c:pt idx="1310">
                  <c:v>130.1</c:v>
                </c:pt>
                <c:pt idx="1311">
                  <c:v>103.7</c:v>
                </c:pt>
                <c:pt idx="1312">
                  <c:v>239.9</c:v>
                </c:pt>
                <c:pt idx="1313">
                  <c:v>148.4</c:v>
                </c:pt>
                <c:pt idx="1314">
                  <c:v>148.6</c:v>
                </c:pt>
                <c:pt idx="1315">
                  <c:v>191.1</c:v>
                </c:pt>
                <c:pt idx="1316">
                  <c:v>218.5</c:v>
                </c:pt>
                <c:pt idx="1317">
                  <c:v>97.5</c:v>
                </c:pt>
                <c:pt idx="1318">
                  <c:v>128.69999999999999</c:v>
                </c:pt>
                <c:pt idx="1319">
                  <c:v>236.6</c:v>
                </c:pt>
                <c:pt idx="1320">
                  <c:v>85.9</c:v>
                </c:pt>
                <c:pt idx="1321">
                  <c:v>141.19999999999999</c:v>
                </c:pt>
                <c:pt idx="1322">
                  <c:v>194.4</c:v>
                </c:pt>
                <c:pt idx="1323">
                  <c:v>167.6</c:v>
                </c:pt>
                <c:pt idx="1324">
                  <c:v>234.5</c:v>
                </c:pt>
                <c:pt idx="1325">
                  <c:v>154.19999999999999</c:v>
                </c:pt>
                <c:pt idx="1326">
                  <c:v>143.19999999999999</c:v>
                </c:pt>
                <c:pt idx="1327">
                  <c:v>216.4</c:v>
                </c:pt>
                <c:pt idx="1328">
                  <c:v>161.9</c:v>
                </c:pt>
                <c:pt idx="1329">
                  <c:v>118.7</c:v>
                </c:pt>
                <c:pt idx="1330">
                  <c:v>179.1</c:v>
                </c:pt>
                <c:pt idx="1331">
                  <c:v>147.9</c:v>
                </c:pt>
                <c:pt idx="1332">
                  <c:v>209.2</c:v>
                </c:pt>
                <c:pt idx="1333">
                  <c:v>244.3</c:v>
                </c:pt>
                <c:pt idx="1334">
                  <c:v>175.3</c:v>
                </c:pt>
                <c:pt idx="1335">
                  <c:v>150.5</c:v>
                </c:pt>
                <c:pt idx="1336">
                  <c:v>163.5</c:v>
                </c:pt>
                <c:pt idx="1337">
                  <c:v>236.9</c:v>
                </c:pt>
                <c:pt idx="1338">
                  <c:v>82.3</c:v>
                </c:pt>
                <c:pt idx="1339">
                  <c:v>216</c:v>
                </c:pt>
                <c:pt idx="1340">
                  <c:v>180</c:v>
                </c:pt>
                <c:pt idx="1341">
                  <c:v>143.69999999999999</c:v>
                </c:pt>
                <c:pt idx="1342">
                  <c:v>185.6</c:v>
                </c:pt>
                <c:pt idx="1343">
                  <c:v>137.6</c:v>
                </c:pt>
                <c:pt idx="1344">
                  <c:v>273.89999999999998</c:v>
                </c:pt>
                <c:pt idx="1345">
                  <c:v>125.3</c:v>
                </c:pt>
                <c:pt idx="1346">
                  <c:v>214.9</c:v>
                </c:pt>
                <c:pt idx="1347">
                  <c:v>163</c:v>
                </c:pt>
                <c:pt idx="1348">
                  <c:v>163.80000000000001</c:v>
                </c:pt>
                <c:pt idx="1349">
                  <c:v>189.5</c:v>
                </c:pt>
                <c:pt idx="1350">
                  <c:v>155.19999999999999</c:v>
                </c:pt>
                <c:pt idx="1351">
                  <c:v>254.1</c:v>
                </c:pt>
                <c:pt idx="1352">
                  <c:v>112</c:v>
                </c:pt>
                <c:pt idx="1353">
                  <c:v>115.5</c:v>
                </c:pt>
                <c:pt idx="1354">
                  <c:v>137.1</c:v>
                </c:pt>
                <c:pt idx="1355">
                  <c:v>198.4</c:v>
                </c:pt>
                <c:pt idx="1356">
                  <c:v>132.69999999999999</c:v>
                </c:pt>
                <c:pt idx="1357">
                  <c:v>219.6</c:v>
                </c:pt>
                <c:pt idx="1358">
                  <c:v>169.6</c:v>
                </c:pt>
                <c:pt idx="1359">
                  <c:v>160.4</c:v>
                </c:pt>
                <c:pt idx="1360">
                  <c:v>194.6</c:v>
                </c:pt>
                <c:pt idx="1361">
                  <c:v>157.1</c:v>
                </c:pt>
                <c:pt idx="1362">
                  <c:v>179.8</c:v>
                </c:pt>
                <c:pt idx="1363">
                  <c:v>148.19999999999999</c:v>
                </c:pt>
                <c:pt idx="1364">
                  <c:v>183.2</c:v>
                </c:pt>
                <c:pt idx="1365">
                  <c:v>119.2</c:v>
                </c:pt>
                <c:pt idx="1366">
                  <c:v>224</c:v>
                </c:pt>
                <c:pt idx="1367">
                  <c:v>184.8</c:v>
                </c:pt>
                <c:pt idx="1368">
                  <c:v>176.3</c:v>
                </c:pt>
                <c:pt idx="1369">
                  <c:v>241.7</c:v>
                </c:pt>
                <c:pt idx="1370">
                  <c:v>224.7</c:v>
                </c:pt>
                <c:pt idx="1371">
                  <c:v>207.3</c:v>
                </c:pt>
                <c:pt idx="1372">
                  <c:v>196.8</c:v>
                </c:pt>
                <c:pt idx="1373">
                  <c:v>110.9</c:v>
                </c:pt>
                <c:pt idx="1374">
                  <c:v>122.5</c:v>
                </c:pt>
                <c:pt idx="1375">
                  <c:v>187</c:v>
                </c:pt>
                <c:pt idx="1376">
                  <c:v>170.5</c:v>
                </c:pt>
                <c:pt idx="1377">
                  <c:v>204.8</c:v>
                </c:pt>
                <c:pt idx="1378">
                  <c:v>154</c:v>
                </c:pt>
                <c:pt idx="1379">
                  <c:v>225.2</c:v>
                </c:pt>
                <c:pt idx="1380">
                  <c:v>159.4</c:v>
                </c:pt>
                <c:pt idx="1381">
                  <c:v>172.7</c:v>
                </c:pt>
                <c:pt idx="1382">
                  <c:v>222.8</c:v>
                </c:pt>
                <c:pt idx="1383">
                  <c:v>214.1</c:v>
                </c:pt>
                <c:pt idx="1384">
                  <c:v>134</c:v>
                </c:pt>
                <c:pt idx="1385">
                  <c:v>184.8</c:v>
                </c:pt>
                <c:pt idx="1386">
                  <c:v>283.10000000000002</c:v>
                </c:pt>
                <c:pt idx="1387">
                  <c:v>291.8</c:v>
                </c:pt>
                <c:pt idx="1388">
                  <c:v>222.7</c:v>
                </c:pt>
                <c:pt idx="1389">
                  <c:v>174.5</c:v>
                </c:pt>
                <c:pt idx="1390">
                  <c:v>68.400000000000006</c:v>
                </c:pt>
                <c:pt idx="1391">
                  <c:v>273</c:v>
                </c:pt>
                <c:pt idx="1392">
                  <c:v>225.3</c:v>
                </c:pt>
                <c:pt idx="1393">
                  <c:v>283.2</c:v>
                </c:pt>
                <c:pt idx="1394">
                  <c:v>131.4</c:v>
                </c:pt>
                <c:pt idx="1395">
                  <c:v>89.7</c:v>
                </c:pt>
                <c:pt idx="1396">
                  <c:v>127.1</c:v>
                </c:pt>
                <c:pt idx="1397">
                  <c:v>105.9</c:v>
                </c:pt>
                <c:pt idx="1398">
                  <c:v>142.30000000000001</c:v>
                </c:pt>
                <c:pt idx="1399">
                  <c:v>201.9</c:v>
                </c:pt>
                <c:pt idx="1400">
                  <c:v>247.3</c:v>
                </c:pt>
                <c:pt idx="1401">
                  <c:v>242.2</c:v>
                </c:pt>
                <c:pt idx="1402">
                  <c:v>127.3</c:v>
                </c:pt>
                <c:pt idx="1403">
                  <c:v>162</c:v>
                </c:pt>
                <c:pt idx="1404">
                  <c:v>179.1</c:v>
                </c:pt>
                <c:pt idx="1405">
                  <c:v>193.1</c:v>
                </c:pt>
                <c:pt idx="1406">
                  <c:v>171.7</c:v>
                </c:pt>
                <c:pt idx="1407">
                  <c:v>121.7</c:v>
                </c:pt>
                <c:pt idx="1408">
                  <c:v>130.19999999999999</c:v>
                </c:pt>
                <c:pt idx="1409">
                  <c:v>203.4</c:v>
                </c:pt>
                <c:pt idx="1410">
                  <c:v>174.7</c:v>
                </c:pt>
                <c:pt idx="1411">
                  <c:v>241</c:v>
                </c:pt>
                <c:pt idx="1412">
                  <c:v>141.69999999999999</c:v>
                </c:pt>
                <c:pt idx="1413">
                  <c:v>134.80000000000001</c:v>
                </c:pt>
                <c:pt idx="1414">
                  <c:v>163.1</c:v>
                </c:pt>
                <c:pt idx="1415">
                  <c:v>329.8</c:v>
                </c:pt>
                <c:pt idx="1416">
                  <c:v>131.9</c:v>
                </c:pt>
                <c:pt idx="1417">
                  <c:v>150</c:v>
                </c:pt>
                <c:pt idx="1418">
                  <c:v>196.6</c:v>
                </c:pt>
                <c:pt idx="1419">
                  <c:v>99.7</c:v>
                </c:pt>
                <c:pt idx="1420">
                  <c:v>143.6</c:v>
                </c:pt>
                <c:pt idx="1421">
                  <c:v>231.9</c:v>
                </c:pt>
                <c:pt idx="1422">
                  <c:v>72.8</c:v>
                </c:pt>
                <c:pt idx="1423">
                  <c:v>221.8</c:v>
                </c:pt>
                <c:pt idx="1424">
                  <c:v>269</c:v>
                </c:pt>
                <c:pt idx="1425">
                  <c:v>268.3</c:v>
                </c:pt>
                <c:pt idx="1426">
                  <c:v>198.7</c:v>
                </c:pt>
                <c:pt idx="1427">
                  <c:v>115.5</c:v>
                </c:pt>
                <c:pt idx="1428">
                  <c:v>215.6</c:v>
                </c:pt>
                <c:pt idx="1429">
                  <c:v>169.9</c:v>
                </c:pt>
                <c:pt idx="1430">
                  <c:v>201.7</c:v>
                </c:pt>
                <c:pt idx="1431">
                  <c:v>221.1</c:v>
                </c:pt>
                <c:pt idx="1432">
                  <c:v>218.7</c:v>
                </c:pt>
                <c:pt idx="1433">
                  <c:v>293.7</c:v>
                </c:pt>
                <c:pt idx="1434">
                  <c:v>175.8</c:v>
                </c:pt>
                <c:pt idx="1435">
                  <c:v>278.5</c:v>
                </c:pt>
                <c:pt idx="1436">
                  <c:v>236.3</c:v>
                </c:pt>
                <c:pt idx="1437">
                  <c:v>273.8</c:v>
                </c:pt>
                <c:pt idx="1438">
                  <c:v>131.1</c:v>
                </c:pt>
                <c:pt idx="1439">
                  <c:v>167.4</c:v>
                </c:pt>
                <c:pt idx="1440">
                  <c:v>197.7</c:v>
                </c:pt>
                <c:pt idx="1441">
                  <c:v>169.5</c:v>
                </c:pt>
                <c:pt idx="1442">
                  <c:v>225.2</c:v>
                </c:pt>
                <c:pt idx="1443">
                  <c:v>129.69999999999999</c:v>
                </c:pt>
                <c:pt idx="1444">
                  <c:v>200</c:v>
                </c:pt>
                <c:pt idx="1445">
                  <c:v>95.9</c:v>
                </c:pt>
                <c:pt idx="1446">
                  <c:v>152.80000000000001</c:v>
                </c:pt>
                <c:pt idx="1447">
                  <c:v>268.39999999999998</c:v>
                </c:pt>
                <c:pt idx="1448">
                  <c:v>188.5</c:v>
                </c:pt>
                <c:pt idx="1449">
                  <c:v>170.6</c:v>
                </c:pt>
                <c:pt idx="1450">
                  <c:v>191.4</c:v>
                </c:pt>
                <c:pt idx="1451">
                  <c:v>115.9</c:v>
                </c:pt>
                <c:pt idx="1452">
                  <c:v>128.80000000000001</c:v>
                </c:pt>
                <c:pt idx="1453">
                  <c:v>131.69999999999999</c:v>
                </c:pt>
                <c:pt idx="1454">
                  <c:v>101.4</c:v>
                </c:pt>
                <c:pt idx="1455">
                  <c:v>107.5</c:v>
                </c:pt>
                <c:pt idx="1456">
                  <c:v>121.1</c:v>
                </c:pt>
                <c:pt idx="1457">
                  <c:v>124.3</c:v>
                </c:pt>
                <c:pt idx="1458">
                  <c:v>157.69999999999999</c:v>
                </c:pt>
                <c:pt idx="1459">
                  <c:v>124.3</c:v>
                </c:pt>
                <c:pt idx="1460">
                  <c:v>286.39999999999998</c:v>
                </c:pt>
                <c:pt idx="1461">
                  <c:v>141.69999999999999</c:v>
                </c:pt>
                <c:pt idx="1462">
                  <c:v>173</c:v>
                </c:pt>
                <c:pt idx="1463">
                  <c:v>268.7</c:v>
                </c:pt>
                <c:pt idx="1464">
                  <c:v>218.5</c:v>
                </c:pt>
                <c:pt idx="1465">
                  <c:v>255.3</c:v>
                </c:pt>
                <c:pt idx="1466">
                  <c:v>41.9</c:v>
                </c:pt>
                <c:pt idx="1467">
                  <c:v>260.8</c:v>
                </c:pt>
                <c:pt idx="1468">
                  <c:v>239.4</c:v>
                </c:pt>
                <c:pt idx="1469">
                  <c:v>226.7</c:v>
                </c:pt>
                <c:pt idx="1470">
                  <c:v>158</c:v>
                </c:pt>
                <c:pt idx="1471">
                  <c:v>113.1</c:v>
                </c:pt>
                <c:pt idx="1472">
                  <c:v>182.7</c:v>
                </c:pt>
                <c:pt idx="1473">
                  <c:v>161.30000000000001</c:v>
                </c:pt>
                <c:pt idx="1474">
                  <c:v>142.5</c:v>
                </c:pt>
                <c:pt idx="1475">
                  <c:v>190.5</c:v>
                </c:pt>
                <c:pt idx="1476">
                  <c:v>159.30000000000001</c:v>
                </c:pt>
                <c:pt idx="1477">
                  <c:v>153.80000000000001</c:v>
                </c:pt>
                <c:pt idx="1478">
                  <c:v>180.7</c:v>
                </c:pt>
                <c:pt idx="1479">
                  <c:v>202.7</c:v>
                </c:pt>
                <c:pt idx="1480">
                  <c:v>190.8</c:v>
                </c:pt>
                <c:pt idx="1481">
                  <c:v>235.6</c:v>
                </c:pt>
                <c:pt idx="1482">
                  <c:v>189.3</c:v>
                </c:pt>
                <c:pt idx="1483">
                  <c:v>166.9</c:v>
                </c:pt>
                <c:pt idx="1484">
                  <c:v>245.2</c:v>
                </c:pt>
                <c:pt idx="1485">
                  <c:v>132.6</c:v>
                </c:pt>
                <c:pt idx="1486">
                  <c:v>182.3</c:v>
                </c:pt>
                <c:pt idx="1487">
                  <c:v>192.3</c:v>
                </c:pt>
                <c:pt idx="1488">
                  <c:v>122</c:v>
                </c:pt>
                <c:pt idx="1489">
                  <c:v>193</c:v>
                </c:pt>
                <c:pt idx="1490">
                  <c:v>91.5</c:v>
                </c:pt>
                <c:pt idx="1491">
                  <c:v>244.7</c:v>
                </c:pt>
                <c:pt idx="1492">
                  <c:v>239.8</c:v>
                </c:pt>
                <c:pt idx="1493">
                  <c:v>172.4</c:v>
                </c:pt>
                <c:pt idx="1494">
                  <c:v>242.5</c:v>
                </c:pt>
                <c:pt idx="1495">
                  <c:v>117.6</c:v>
                </c:pt>
                <c:pt idx="1496">
                  <c:v>174.5</c:v>
                </c:pt>
                <c:pt idx="1497">
                  <c:v>157.30000000000001</c:v>
                </c:pt>
                <c:pt idx="1498">
                  <c:v>192</c:v>
                </c:pt>
                <c:pt idx="1499">
                  <c:v>218.2</c:v>
                </c:pt>
                <c:pt idx="1500">
                  <c:v>144.6</c:v>
                </c:pt>
                <c:pt idx="1501">
                  <c:v>153.6</c:v>
                </c:pt>
                <c:pt idx="1502">
                  <c:v>135.80000000000001</c:v>
                </c:pt>
                <c:pt idx="1503">
                  <c:v>160.69999999999999</c:v>
                </c:pt>
                <c:pt idx="1504">
                  <c:v>202.5</c:v>
                </c:pt>
                <c:pt idx="1505">
                  <c:v>152.19999999999999</c:v>
                </c:pt>
                <c:pt idx="1506">
                  <c:v>227.4</c:v>
                </c:pt>
                <c:pt idx="1507">
                  <c:v>191.6</c:v>
                </c:pt>
                <c:pt idx="1508">
                  <c:v>138.9</c:v>
                </c:pt>
                <c:pt idx="1509">
                  <c:v>127</c:v>
                </c:pt>
                <c:pt idx="1510">
                  <c:v>168.6</c:v>
                </c:pt>
                <c:pt idx="1511">
                  <c:v>286.60000000000002</c:v>
                </c:pt>
                <c:pt idx="1512">
                  <c:v>164.6</c:v>
                </c:pt>
                <c:pt idx="1513">
                  <c:v>144</c:v>
                </c:pt>
                <c:pt idx="1514">
                  <c:v>141.6</c:v>
                </c:pt>
                <c:pt idx="1515">
                  <c:v>163.19999999999999</c:v>
                </c:pt>
                <c:pt idx="1516">
                  <c:v>176.1</c:v>
                </c:pt>
                <c:pt idx="1517">
                  <c:v>174.9</c:v>
                </c:pt>
                <c:pt idx="1518">
                  <c:v>187.3</c:v>
                </c:pt>
                <c:pt idx="1519">
                  <c:v>211.8</c:v>
                </c:pt>
                <c:pt idx="1520">
                  <c:v>241.9</c:v>
                </c:pt>
                <c:pt idx="1521">
                  <c:v>196.1</c:v>
                </c:pt>
                <c:pt idx="1522">
                  <c:v>231.3</c:v>
                </c:pt>
                <c:pt idx="1523">
                  <c:v>161.6</c:v>
                </c:pt>
                <c:pt idx="1524">
                  <c:v>194</c:v>
                </c:pt>
                <c:pt idx="1525">
                  <c:v>109.7</c:v>
                </c:pt>
                <c:pt idx="1526">
                  <c:v>277</c:v>
                </c:pt>
                <c:pt idx="1527">
                  <c:v>192.1</c:v>
                </c:pt>
                <c:pt idx="1528">
                  <c:v>198.4</c:v>
                </c:pt>
                <c:pt idx="1529">
                  <c:v>209.2</c:v>
                </c:pt>
                <c:pt idx="1530">
                  <c:v>184.8</c:v>
                </c:pt>
                <c:pt idx="1531">
                  <c:v>167.8</c:v>
                </c:pt>
                <c:pt idx="1532">
                  <c:v>139.19999999999999</c:v>
                </c:pt>
                <c:pt idx="1533">
                  <c:v>121.6</c:v>
                </c:pt>
                <c:pt idx="1534">
                  <c:v>270.39999999999998</c:v>
                </c:pt>
                <c:pt idx="1535">
                  <c:v>139.6</c:v>
                </c:pt>
                <c:pt idx="1536">
                  <c:v>253</c:v>
                </c:pt>
                <c:pt idx="1537">
                  <c:v>183.9</c:v>
                </c:pt>
                <c:pt idx="1538">
                  <c:v>203.3</c:v>
                </c:pt>
                <c:pt idx="1539">
                  <c:v>200.6</c:v>
                </c:pt>
                <c:pt idx="1540">
                  <c:v>167.6</c:v>
                </c:pt>
                <c:pt idx="1541">
                  <c:v>156.5</c:v>
                </c:pt>
                <c:pt idx="1542">
                  <c:v>215.1</c:v>
                </c:pt>
                <c:pt idx="1543">
                  <c:v>301.7</c:v>
                </c:pt>
                <c:pt idx="1544">
                  <c:v>152.30000000000001</c:v>
                </c:pt>
                <c:pt idx="1545">
                  <c:v>195.4</c:v>
                </c:pt>
                <c:pt idx="1546">
                  <c:v>208.7</c:v>
                </c:pt>
                <c:pt idx="1547">
                  <c:v>185.4</c:v>
                </c:pt>
                <c:pt idx="1548">
                  <c:v>183.2</c:v>
                </c:pt>
                <c:pt idx="1549">
                  <c:v>54.2</c:v>
                </c:pt>
                <c:pt idx="1550">
                  <c:v>208</c:v>
                </c:pt>
                <c:pt idx="1551">
                  <c:v>230.3</c:v>
                </c:pt>
                <c:pt idx="1552">
                  <c:v>240.8</c:v>
                </c:pt>
                <c:pt idx="1553">
                  <c:v>195.7</c:v>
                </c:pt>
                <c:pt idx="1554">
                  <c:v>276.10000000000002</c:v>
                </c:pt>
                <c:pt idx="1555">
                  <c:v>166.1</c:v>
                </c:pt>
                <c:pt idx="1556">
                  <c:v>135.9</c:v>
                </c:pt>
                <c:pt idx="1557">
                  <c:v>189.1</c:v>
                </c:pt>
                <c:pt idx="1558">
                  <c:v>177.9</c:v>
                </c:pt>
                <c:pt idx="1559">
                  <c:v>143.9</c:v>
                </c:pt>
                <c:pt idx="1560">
                  <c:v>148.19999999999999</c:v>
                </c:pt>
                <c:pt idx="1561">
                  <c:v>287.10000000000002</c:v>
                </c:pt>
                <c:pt idx="1562">
                  <c:v>179.7</c:v>
                </c:pt>
                <c:pt idx="1563">
                  <c:v>165.8</c:v>
                </c:pt>
                <c:pt idx="1564">
                  <c:v>144.1</c:v>
                </c:pt>
                <c:pt idx="1565">
                  <c:v>172.5</c:v>
                </c:pt>
                <c:pt idx="1566">
                  <c:v>109.1</c:v>
                </c:pt>
                <c:pt idx="1567">
                  <c:v>171.8</c:v>
                </c:pt>
                <c:pt idx="1568">
                  <c:v>222.3</c:v>
                </c:pt>
                <c:pt idx="1569">
                  <c:v>164.6</c:v>
                </c:pt>
                <c:pt idx="1570">
                  <c:v>211.7</c:v>
                </c:pt>
                <c:pt idx="1571">
                  <c:v>147.19999999999999</c:v>
                </c:pt>
                <c:pt idx="1572">
                  <c:v>254.7</c:v>
                </c:pt>
                <c:pt idx="1573">
                  <c:v>170.1</c:v>
                </c:pt>
                <c:pt idx="1574">
                  <c:v>195.1</c:v>
                </c:pt>
                <c:pt idx="1575">
                  <c:v>149.30000000000001</c:v>
                </c:pt>
                <c:pt idx="1576">
                  <c:v>81.900000000000006</c:v>
                </c:pt>
                <c:pt idx="1577">
                  <c:v>191.1</c:v>
                </c:pt>
                <c:pt idx="1578">
                  <c:v>239</c:v>
                </c:pt>
                <c:pt idx="1579">
                  <c:v>179.3</c:v>
                </c:pt>
                <c:pt idx="1580">
                  <c:v>185.3</c:v>
                </c:pt>
                <c:pt idx="1581">
                  <c:v>141.4</c:v>
                </c:pt>
                <c:pt idx="1582">
                  <c:v>248.6</c:v>
                </c:pt>
                <c:pt idx="1583">
                  <c:v>152.5</c:v>
                </c:pt>
                <c:pt idx="1584">
                  <c:v>145.6</c:v>
                </c:pt>
                <c:pt idx="1585">
                  <c:v>164.2</c:v>
                </c:pt>
                <c:pt idx="1586">
                  <c:v>221</c:v>
                </c:pt>
                <c:pt idx="1587">
                  <c:v>162.30000000000001</c:v>
                </c:pt>
                <c:pt idx="1588">
                  <c:v>272.7</c:v>
                </c:pt>
                <c:pt idx="1589">
                  <c:v>200.3</c:v>
                </c:pt>
                <c:pt idx="1590">
                  <c:v>157.1</c:v>
                </c:pt>
                <c:pt idx="1591">
                  <c:v>135.80000000000001</c:v>
                </c:pt>
                <c:pt idx="1592">
                  <c:v>236.7</c:v>
                </c:pt>
                <c:pt idx="1593">
                  <c:v>111.4</c:v>
                </c:pt>
                <c:pt idx="1594">
                  <c:v>156.1</c:v>
                </c:pt>
                <c:pt idx="1595">
                  <c:v>191.1</c:v>
                </c:pt>
                <c:pt idx="1596">
                  <c:v>153</c:v>
                </c:pt>
                <c:pt idx="1597">
                  <c:v>218.8</c:v>
                </c:pt>
                <c:pt idx="1598">
                  <c:v>205.4</c:v>
                </c:pt>
                <c:pt idx="1599">
                  <c:v>225.2</c:v>
                </c:pt>
                <c:pt idx="1600">
                  <c:v>249.9</c:v>
                </c:pt>
                <c:pt idx="1601">
                  <c:v>131.6</c:v>
                </c:pt>
                <c:pt idx="1602">
                  <c:v>197.9</c:v>
                </c:pt>
                <c:pt idx="1603">
                  <c:v>166.5</c:v>
                </c:pt>
                <c:pt idx="1604">
                  <c:v>225.4</c:v>
                </c:pt>
                <c:pt idx="1605">
                  <c:v>275.8</c:v>
                </c:pt>
                <c:pt idx="1606">
                  <c:v>142.9</c:v>
                </c:pt>
                <c:pt idx="1607">
                  <c:v>207.2</c:v>
                </c:pt>
                <c:pt idx="1608">
                  <c:v>206.2</c:v>
                </c:pt>
                <c:pt idx="1609">
                  <c:v>210.3</c:v>
                </c:pt>
                <c:pt idx="1610">
                  <c:v>225.7</c:v>
                </c:pt>
                <c:pt idx="1611">
                  <c:v>167.8</c:v>
                </c:pt>
                <c:pt idx="1612">
                  <c:v>197.7</c:v>
                </c:pt>
                <c:pt idx="1613">
                  <c:v>169.8</c:v>
                </c:pt>
                <c:pt idx="1614">
                  <c:v>190.6</c:v>
                </c:pt>
                <c:pt idx="1615">
                  <c:v>80.3</c:v>
                </c:pt>
                <c:pt idx="1616">
                  <c:v>231.7</c:v>
                </c:pt>
                <c:pt idx="1617">
                  <c:v>69.099999999999994</c:v>
                </c:pt>
                <c:pt idx="1618">
                  <c:v>188.8</c:v>
                </c:pt>
                <c:pt idx="1619">
                  <c:v>150.6</c:v>
                </c:pt>
                <c:pt idx="1620">
                  <c:v>163.69999999999999</c:v>
                </c:pt>
                <c:pt idx="1621">
                  <c:v>211.7</c:v>
                </c:pt>
                <c:pt idx="1622">
                  <c:v>175.5</c:v>
                </c:pt>
                <c:pt idx="1623">
                  <c:v>150.1</c:v>
                </c:pt>
                <c:pt idx="1624">
                  <c:v>189.5</c:v>
                </c:pt>
                <c:pt idx="1625">
                  <c:v>70.8</c:v>
                </c:pt>
                <c:pt idx="1626">
                  <c:v>101.7</c:v>
                </c:pt>
                <c:pt idx="1627">
                  <c:v>258.39999999999998</c:v>
                </c:pt>
                <c:pt idx="1628">
                  <c:v>242.4</c:v>
                </c:pt>
                <c:pt idx="1629">
                  <c:v>154.1</c:v>
                </c:pt>
                <c:pt idx="1630">
                  <c:v>188</c:v>
                </c:pt>
                <c:pt idx="1631">
                  <c:v>103.1</c:v>
                </c:pt>
                <c:pt idx="1632">
                  <c:v>175.4</c:v>
                </c:pt>
                <c:pt idx="1633">
                  <c:v>145.4</c:v>
                </c:pt>
                <c:pt idx="1634">
                  <c:v>250.6</c:v>
                </c:pt>
                <c:pt idx="1635">
                  <c:v>161.5</c:v>
                </c:pt>
                <c:pt idx="1636">
                  <c:v>260.10000000000002</c:v>
                </c:pt>
                <c:pt idx="1637">
                  <c:v>281.3</c:v>
                </c:pt>
                <c:pt idx="1638">
                  <c:v>130.1</c:v>
                </c:pt>
                <c:pt idx="1639">
                  <c:v>102</c:v>
                </c:pt>
                <c:pt idx="1640">
                  <c:v>218.7</c:v>
                </c:pt>
                <c:pt idx="1641">
                  <c:v>128.5</c:v>
                </c:pt>
                <c:pt idx="1642">
                  <c:v>128.69999999999999</c:v>
                </c:pt>
                <c:pt idx="1643">
                  <c:v>172.2</c:v>
                </c:pt>
                <c:pt idx="1644">
                  <c:v>184.5</c:v>
                </c:pt>
                <c:pt idx="1645">
                  <c:v>168.6</c:v>
                </c:pt>
                <c:pt idx="1646">
                  <c:v>174</c:v>
                </c:pt>
                <c:pt idx="1647">
                  <c:v>230.4</c:v>
                </c:pt>
                <c:pt idx="1648">
                  <c:v>198.2</c:v>
                </c:pt>
                <c:pt idx="1649">
                  <c:v>186.1</c:v>
                </c:pt>
                <c:pt idx="1650">
                  <c:v>148.5</c:v>
                </c:pt>
                <c:pt idx="1651">
                  <c:v>157.1</c:v>
                </c:pt>
                <c:pt idx="1652">
                  <c:v>155</c:v>
                </c:pt>
                <c:pt idx="1653">
                  <c:v>129.30000000000001</c:v>
                </c:pt>
                <c:pt idx="1654">
                  <c:v>208.8</c:v>
                </c:pt>
                <c:pt idx="1655">
                  <c:v>238</c:v>
                </c:pt>
                <c:pt idx="1656">
                  <c:v>211.1</c:v>
                </c:pt>
                <c:pt idx="1657">
                  <c:v>198.9</c:v>
                </c:pt>
                <c:pt idx="1658">
                  <c:v>212.8</c:v>
                </c:pt>
                <c:pt idx="1659">
                  <c:v>137.4</c:v>
                </c:pt>
                <c:pt idx="1660">
                  <c:v>191.8</c:v>
                </c:pt>
                <c:pt idx="1661">
                  <c:v>149</c:v>
                </c:pt>
                <c:pt idx="1662">
                  <c:v>117.1</c:v>
                </c:pt>
                <c:pt idx="1663">
                  <c:v>112.8</c:v>
                </c:pt>
                <c:pt idx="1664">
                  <c:v>175.9</c:v>
                </c:pt>
                <c:pt idx="1665">
                  <c:v>236.6</c:v>
                </c:pt>
                <c:pt idx="1666">
                  <c:v>169.4</c:v>
                </c:pt>
                <c:pt idx="1667">
                  <c:v>129.6</c:v>
                </c:pt>
                <c:pt idx="1668">
                  <c:v>133.30000000000001</c:v>
                </c:pt>
                <c:pt idx="1669">
                  <c:v>167.8</c:v>
                </c:pt>
                <c:pt idx="1670">
                  <c:v>174.6</c:v>
                </c:pt>
                <c:pt idx="1671">
                  <c:v>150.30000000000001</c:v>
                </c:pt>
                <c:pt idx="1672">
                  <c:v>283.2</c:v>
                </c:pt>
                <c:pt idx="1673">
                  <c:v>157.80000000000001</c:v>
                </c:pt>
                <c:pt idx="1674">
                  <c:v>141.19999999999999</c:v>
                </c:pt>
                <c:pt idx="1675">
                  <c:v>237.8</c:v>
                </c:pt>
                <c:pt idx="1676">
                  <c:v>204</c:v>
                </c:pt>
                <c:pt idx="1677">
                  <c:v>221.1</c:v>
                </c:pt>
                <c:pt idx="1678">
                  <c:v>118</c:v>
                </c:pt>
                <c:pt idx="1679">
                  <c:v>163.80000000000001</c:v>
                </c:pt>
                <c:pt idx="1680">
                  <c:v>141.30000000000001</c:v>
                </c:pt>
                <c:pt idx="1681">
                  <c:v>272.5</c:v>
                </c:pt>
                <c:pt idx="1682">
                  <c:v>118.9</c:v>
                </c:pt>
                <c:pt idx="1683">
                  <c:v>7.9</c:v>
                </c:pt>
                <c:pt idx="1684">
                  <c:v>159.5</c:v>
                </c:pt>
                <c:pt idx="1685">
                  <c:v>150.19999999999999</c:v>
                </c:pt>
                <c:pt idx="1686">
                  <c:v>144.5</c:v>
                </c:pt>
                <c:pt idx="1687">
                  <c:v>220.8</c:v>
                </c:pt>
                <c:pt idx="1688">
                  <c:v>216.3</c:v>
                </c:pt>
                <c:pt idx="1689">
                  <c:v>169.5</c:v>
                </c:pt>
                <c:pt idx="1690">
                  <c:v>256.3</c:v>
                </c:pt>
                <c:pt idx="1691">
                  <c:v>179.7</c:v>
                </c:pt>
                <c:pt idx="1692">
                  <c:v>266</c:v>
                </c:pt>
                <c:pt idx="1693">
                  <c:v>96.7</c:v>
                </c:pt>
                <c:pt idx="1694">
                  <c:v>82.7</c:v>
                </c:pt>
                <c:pt idx="1695">
                  <c:v>168.2</c:v>
                </c:pt>
                <c:pt idx="1696">
                  <c:v>286.39999999999998</c:v>
                </c:pt>
                <c:pt idx="1697">
                  <c:v>174.3</c:v>
                </c:pt>
                <c:pt idx="1698">
                  <c:v>190.6</c:v>
                </c:pt>
                <c:pt idx="1699">
                  <c:v>133.4</c:v>
                </c:pt>
                <c:pt idx="1700">
                  <c:v>204.6</c:v>
                </c:pt>
                <c:pt idx="1701">
                  <c:v>242.2</c:v>
                </c:pt>
                <c:pt idx="1702">
                  <c:v>253.1</c:v>
                </c:pt>
                <c:pt idx="1703">
                  <c:v>130</c:v>
                </c:pt>
                <c:pt idx="1704">
                  <c:v>105.9</c:v>
                </c:pt>
                <c:pt idx="1705">
                  <c:v>183.8</c:v>
                </c:pt>
                <c:pt idx="1706">
                  <c:v>196.5</c:v>
                </c:pt>
                <c:pt idx="1707">
                  <c:v>184.5</c:v>
                </c:pt>
                <c:pt idx="1708">
                  <c:v>261.89999999999998</c:v>
                </c:pt>
                <c:pt idx="1709">
                  <c:v>202.4</c:v>
                </c:pt>
                <c:pt idx="1710">
                  <c:v>167.7</c:v>
                </c:pt>
                <c:pt idx="1711">
                  <c:v>189.1</c:v>
                </c:pt>
                <c:pt idx="1712">
                  <c:v>205.2</c:v>
                </c:pt>
                <c:pt idx="1713">
                  <c:v>153.6</c:v>
                </c:pt>
                <c:pt idx="1714">
                  <c:v>154.5</c:v>
                </c:pt>
                <c:pt idx="1715">
                  <c:v>153.69999999999999</c:v>
                </c:pt>
                <c:pt idx="1716">
                  <c:v>171.2</c:v>
                </c:pt>
                <c:pt idx="1717">
                  <c:v>328.1</c:v>
                </c:pt>
                <c:pt idx="1718">
                  <c:v>145.9</c:v>
                </c:pt>
                <c:pt idx="1719">
                  <c:v>201.2</c:v>
                </c:pt>
                <c:pt idx="1720">
                  <c:v>139.1</c:v>
                </c:pt>
                <c:pt idx="1721">
                  <c:v>118.9</c:v>
                </c:pt>
                <c:pt idx="1722">
                  <c:v>217.6</c:v>
                </c:pt>
                <c:pt idx="1723">
                  <c:v>145</c:v>
                </c:pt>
                <c:pt idx="1724">
                  <c:v>203.5</c:v>
                </c:pt>
                <c:pt idx="1725">
                  <c:v>240.1</c:v>
                </c:pt>
                <c:pt idx="1726">
                  <c:v>83.8</c:v>
                </c:pt>
                <c:pt idx="1727">
                  <c:v>269.8</c:v>
                </c:pt>
                <c:pt idx="1728">
                  <c:v>126.3</c:v>
                </c:pt>
                <c:pt idx="1729">
                  <c:v>88.1</c:v>
                </c:pt>
                <c:pt idx="1730">
                  <c:v>236.8</c:v>
                </c:pt>
                <c:pt idx="1731">
                  <c:v>124.1</c:v>
                </c:pt>
                <c:pt idx="1732">
                  <c:v>184.2</c:v>
                </c:pt>
                <c:pt idx="1733">
                  <c:v>222.7</c:v>
                </c:pt>
                <c:pt idx="1734">
                  <c:v>149.19999999999999</c:v>
                </c:pt>
                <c:pt idx="1735">
                  <c:v>206.5</c:v>
                </c:pt>
                <c:pt idx="1736">
                  <c:v>159.69999999999999</c:v>
                </c:pt>
                <c:pt idx="1737">
                  <c:v>204.7</c:v>
                </c:pt>
                <c:pt idx="1738">
                  <c:v>213.2</c:v>
                </c:pt>
                <c:pt idx="1739">
                  <c:v>269.60000000000002</c:v>
                </c:pt>
                <c:pt idx="1740">
                  <c:v>116.7</c:v>
                </c:pt>
                <c:pt idx="1741">
                  <c:v>140.19999999999999</c:v>
                </c:pt>
                <c:pt idx="1742">
                  <c:v>136.19999999999999</c:v>
                </c:pt>
                <c:pt idx="1743">
                  <c:v>88.5</c:v>
                </c:pt>
                <c:pt idx="1744">
                  <c:v>215.3</c:v>
                </c:pt>
                <c:pt idx="1745">
                  <c:v>269.2</c:v>
                </c:pt>
                <c:pt idx="1746">
                  <c:v>203.8</c:v>
                </c:pt>
                <c:pt idx="1747">
                  <c:v>268.39999999999998</c:v>
                </c:pt>
                <c:pt idx="1748">
                  <c:v>114.4</c:v>
                </c:pt>
                <c:pt idx="1749">
                  <c:v>138.9</c:v>
                </c:pt>
                <c:pt idx="1750">
                  <c:v>186</c:v>
                </c:pt>
                <c:pt idx="1751">
                  <c:v>170.4</c:v>
                </c:pt>
                <c:pt idx="1752">
                  <c:v>164.5</c:v>
                </c:pt>
                <c:pt idx="1753">
                  <c:v>168.6</c:v>
                </c:pt>
                <c:pt idx="1754">
                  <c:v>261.2</c:v>
                </c:pt>
                <c:pt idx="1755">
                  <c:v>190.5</c:v>
                </c:pt>
                <c:pt idx="1756">
                  <c:v>181.1</c:v>
                </c:pt>
                <c:pt idx="1757">
                  <c:v>177.1</c:v>
                </c:pt>
                <c:pt idx="1758">
                  <c:v>160.5</c:v>
                </c:pt>
                <c:pt idx="1759">
                  <c:v>134.69999999999999</c:v>
                </c:pt>
                <c:pt idx="1760">
                  <c:v>198.2</c:v>
                </c:pt>
                <c:pt idx="1761">
                  <c:v>228.9</c:v>
                </c:pt>
                <c:pt idx="1762">
                  <c:v>241.7</c:v>
                </c:pt>
                <c:pt idx="1763">
                  <c:v>131.1</c:v>
                </c:pt>
                <c:pt idx="1764">
                  <c:v>234.1</c:v>
                </c:pt>
                <c:pt idx="1765">
                  <c:v>200.1</c:v>
                </c:pt>
                <c:pt idx="1766">
                  <c:v>154</c:v>
                </c:pt>
                <c:pt idx="1767">
                  <c:v>224.2</c:v>
                </c:pt>
                <c:pt idx="1768">
                  <c:v>148.30000000000001</c:v>
                </c:pt>
                <c:pt idx="1769">
                  <c:v>174.6</c:v>
                </c:pt>
                <c:pt idx="1770">
                  <c:v>138.5</c:v>
                </c:pt>
                <c:pt idx="1771">
                  <c:v>109</c:v>
                </c:pt>
                <c:pt idx="1772">
                  <c:v>162.30000000000001</c:v>
                </c:pt>
                <c:pt idx="1773">
                  <c:v>210.8</c:v>
                </c:pt>
                <c:pt idx="1774">
                  <c:v>142.4</c:v>
                </c:pt>
                <c:pt idx="1775">
                  <c:v>182.5</c:v>
                </c:pt>
                <c:pt idx="1776">
                  <c:v>219.6</c:v>
                </c:pt>
                <c:pt idx="1777">
                  <c:v>193.6</c:v>
                </c:pt>
                <c:pt idx="1778">
                  <c:v>233.2</c:v>
                </c:pt>
                <c:pt idx="1779">
                  <c:v>158.80000000000001</c:v>
                </c:pt>
                <c:pt idx="1780">
                  <c:v>126.1</c:v>
                </c:pt>
                <c:pt idx="1781">
                  <c:v>290.39999999999998</c:v>
                </c:pt>
                <c:pt idx="1782">
                  <c:v>60.6</c:v>
                </c:pt>
                <c:pt idx="1783">
                  <c:v>148.4</c:v>
                </c:pt>
                <c:pt idx="1784">
                  <c:v>246.5</c:v>
                </c:pt>
                <c:pt idx="1785">
                  <c:v>298.10000000000002</c:v>
                </c:pt>
                <c:pt idx="1786">
                  <c:v>119.3</c:v>
                </c:pt>
                <c:pt idx="1787">
                  <c:v>242.5</c:v>
                </c:pt>
                <c:pt idx="1788">
                  <c:v>222.1</c:v>
                </c:pt>
                <c:pt idx="1789">
                  <c:v>236.2</c:v>
                </c:pt>
                <c:pt idx="1790">
                  <c:v>144.19999999999999</c:v>
                </c:pt>
                <c:pt idx="1791">
                  <c:v>154.6</c:v>
                </c:pt>
                <c:pt idx="1792">
                  <c:v>137.4</c:v>
                </c:pt>
                <c:pt idx="1793">
                  <c:v>103.7</c:v>
                </c:pt>
                <c:pt idx="1794">
                  <c:v>136.6</c:v>
                </c:pt>
                <c:pt idx="1795">
                  <c:v>289.8</c:v>
                </c:pt>
                <c:pt idx="1796">
                  <c:v>260.89999999999998</c:v>
                </c:pt>
                <c:pt idx="1797">
                  <c:v>195.6</c:v>
                </c:pt>
                <c:pt idx="1798">
                  <c:v>222.2</c:v>
                </c:pt>
                <c:pt idx="1799">
                  <c:v>172.9</c:v>
                </c:pt>
                <c:pt idx="1800">
                  <c:v>249.8</c:v>
                </c:pt>
                <c:pt idx="1801">
                  <c:v>154.5</c:v>
                </c:pt>
                <c:pt idx="1802">
                  <c:v>90.4</c:v>
                </c:pt>
                <c:pt idx="1803">
                  <c:v>268.8</c:v>
                </c:pt>
                <c:pt idx="1804">
                  <c:v>106.1</c:v>
                </c:pt>
                <c:pt idx="1805">
                  <c:v>27</c:v>
                </c:pt>
                <c:pt idx="1806">
                  <c:v>245</c:v>
                </c:pt>
                <c:pt idx="1807">
                  <c:v>196.7</c:v>
                </c:pt>
                <c:pt idx="1808">
                  <c:v>131.19999999999999</c:v>
                </c:pt>
                <c:pt idx="1809">
                  <c:v>149.6</c:v>
                </c:pt>
                <c:pt idx="1810">
                  <c:v>239.8</c:v>
                </c:pt>
                <c:pt idx="1811">
                  <c:v>142.1</c:v>
                </c:pt>
                <c:pt idx="1812">
                  <c:v>193</c:v>
                </c:pt>
                <c:pt idx="1813">
                  <c:v>206.1</c:v>
                </c:pt>
                <c:pt idx="1814">
                  <c:v>160.30000000000001</c:v>
                </c:pt>
                <c:pt idx="1815">
                  <c:v>199.9</c:v>
                </c:pt>
                <c:pt idx="1816">
                  <c:v>213.1</c:v>
                </c:pt>
                <c:pt idx="1817">
                  <c:v>178.3</c:v>
                </c:pt>
                <c:pt idx="1818">
                  <c:v>252.3</c:v>
                </c:pt>
                <c:pt idx="1819">
                  <c:v>197.7</c:v>
                </c:pt>
                <c:pt idx="1820">
                  <c:v>111.1</c:v>
                </c:pt>
                <c:pt idx="1821">
                  <c:v>96.5</c:v>
                </c:pt>
                <c:pt idx="1822">
                  <c:v>123.3</c:v>
                </c:pt>
                <c:pt idx="1823">
                  <c:v>193.7</c:v>
                </c:pt>
                <c:pt idx="1824">
                  <c:v>206.9</c:v>
                </c:pt>
                <c:pt idx="1825">
                  <c:v>249.8</c:v>
                </c:pt>
                <c:pt idx="1826">
                  <c:v>144</c:v>
                </c:pt>
                <c:pt idx="1827">
                  <c:v>299.5</c:v>
                </c:pt>
                <c:pt idx="1828">
                  <c:v>226</c:v>
                </c:pt>
                <c:pt idx="1829">
                  <c:v>137.6</c:v>
                </c:pt>
                <c:pt idx="1830">
                  <c:v>211.7</c:v>
                </c:pt>
                <c:pt idx="1831">
                  <c:v>89.7</c:v>
                </c:pt>
                <c:pt idx="1832">
                  <c:v>197.6</c:v>
                </c:pt>
                <c:pt idx="1833">
                  <c:v>270</c:v>
                </c:pt>
                <c:pt idx="1834">
                  <c:v>224.7</c:v>
                </c:pt>
                <c:pt idx="1835">
                  <c:v>194.3</c:v>
                </c:pt>
                <c:pt idx="1836">
                  <c:v>47.7</c:v>
                </c:pt>
                <c:pt idx="1837">
                  <c:v>190.1</c:v>
                </c:pt>
                <c:pt idx="1838">
                  <c:v>89.5</c:v>
                </c:pt>
                <c:pt idx="1839">
                  <c:v>182.6</c:v>
                </c:pt>
                <c:pt idx="1840">
                  <c:v>205.5</c:v>
                </c:pt>
                <c:pt idx="1841">
                  <c:v>231.5</c:v>
                </c:pt>
                <c:pt idx="1842">
                  <c:v>251.3</c:v>
                </c:pt>
                <c:pt idx="1843">
                  <c:v>171.2</c:v>
                </c:pt>
                <c:pt idx="1844">
                  <c:v>134.80000000000001</c:v>
                </c:pt>
                <c:pt idx="1845">
                  <c:v>191.4</c:v>
                </c:pt>
                <c:pt idx="1846">
                  <c:v>174.5</c:v>
                </c:pt>
                <c:pt idx="1847">
                  <c:v>177.4</c:v>
                </c:pt>
                <c:pt idx="1848">
                  <c:v>182.1</c:v>
                </c:pt>
                <c:pt idx="1849">
                  <c:v>222.4</c:v>
                </c:pt>
                <c:pt idx="1850">
                  <c:v>164.9</c:v>
                </c:pt>
                <c:pt idx="1851">
                  <c:v>193.6</c:v>
                </c:pt>
                <c:pt idx="1852">
                  <c:v>101.1</c:v>
                </c:pt>
                <c:pt idx="1853">
                  <c:v>92.3</c:v>
                </c:pt>
                <c:pt idx="1854">
                  <c:v>168.9</c:v>
                </c:pt>
                <c:pt idx="1855">
                  <c:v>219.2</c:v>
                </c:pt>
                <c:pt idx="1856">
                  <c:v>146.5</c:v>
                </c:pt>
                <c:pt idx="1857">
                  <c:v>172.3</c:v>
                </c:pt>
                <c:pt idx="1858">
                  <c:v>190.9</c:v>
                </c:pt>
                <c:pt idx="1859">
                  <c:v>232.1</c:v>
                </c:pt>
                <c:pt idx="1860">
                  <c:v>169.2</c:v>
                </c:pt>
                <c:pt idx="1861">
                  <c:v>123.8</c:v>
                </c:pt>
                <c:pt idx="1862">
                  <c:v>96</c:v>
                </c:pt>
                <c:pt idx="1863">
                  <c:v>93.4</c:v>
                </c:pt>
                <c:pt idx="1864">
                  <c:v>90.6</c:v>
                </c:pt>
                <c:pt idx="1865">
                  <c:v>152.9</c:v>
                </c:pt>
                <c:pt idx="1866">
                  <c:v>85.2</c:v>
                </c:pt>
                <c:pt idx="1867">
                  <c:v>160</c:v>
                </c:pt>
                <c:pt idx="1868">
                  <c:v>182.9</c:v>
                </c:pt>
                <c:pt idx="1869">
                  <c:v>241.2</c:v>
                </c:pt>
                <c:pt idx="1870">
                  <c:v>177.2</c:v>
                </c:pt>
                <c:pt idx="1871">
                  <c:v>89.5</c:v>
                </c:pt>
                <c:pt idx="1872">
                  <c:v>200.3</c:v>
                </c:pt>
                <c:pt idx="1873">
                  <c:v>145</c:v>
                </c:pt>
                <c:pt idx="1874">
                  <c:v>159.5</c:v>
                </c:pt>
                <c:pt idx="1875">
                  <c:v>151.80000000000001</c:v>
                </c:pt>
                <c:pt idx="1876">
                  <c:v>176.2</c:v>
                </c:pt>
                <c:pt idx="1877">
                  <c:v>152.1</c:v>
                </c:pt>
                <c:pt idx="1878">
                  <c:v>161.30000000000001</c:v>
                </c:pt>
                <c:pt idx="1879">
                  <c:v>171.7</c:v>
                </c:pt>
                <c:pt idx="1880">
                  <c:v>278.89999999999998</c:v>
                </c:pt>
                <c:pt idx="1881">
                  <c:v>213</c:v>
                </c:pt>
                <c:pt idx="1882">
                  <c:v>217.2</c:v>
                </c:pt>
                <c:pt idx="1883">
                  <c:v>175.9</c:v>
                </c:pt>
                <c:pt idx="1884">
                  <c:v>238.9</c:v>
                </c:pt>
                <c:pt idx="1885">
                  <c:v>133.30000000000001</c:v>
                </c:pt>
                <c:pt idx="1886">
                  <c:v>177.2</c:v>
                </c:pt>
                <c:pt idx="1887">
                  <c:v>184.5</c:v>
                </c:pt>
                <c:pt idx="1888">
                  <c:v>176.1</c:v>
                </c:pt>
                <c:pt idx="1889">
                  <c:v>204.7</c:v>
                </c:pt>
                <c:pt idx="1890">
                  <c:v>143.6</c:v>
                </c:pt>
                <c:pt idx="1891">
                  <c:v>179.3</c:v>
                </c:pt>
                <c:pt idx="1892">
                  <c:v>137.30000000000001</c:v>
                </c:pt>
                <c:pt idx="1893">
                  <c:v>237.8</c:v>
                </c:pt>
                <c:pt idx="1894">
                  <c:v>203.7</c:v>
                </c:pt>
                <c:pt idx="1895">
                  <c:v>191.3</c:v>
                </c:pt>
                <c:pt idx="1896">
                  <c:v>209.1</c:v>
                </c:pt>
                <c:pt idx="1897">
                  <c:v>88.8</c:v>
                </c:pt>
                <c:pt idx="1898">
                  <c:v>97.2</c:v>
                </c:pt>
                <c:pt idx="1899">
                  <c:v>137.9</c:v>
                </c:pt>
                <c:pt idx="1900">
                  <c:v>224.3</c:v>
                </c:pt>
                <c:pt idx="1901">
                  <c:v>207.6</c:v>
                </c:pt>
                <c:pt idx="1902">
                  <c:v>268.10000000000002</c:v>
                </c:pt>
                <c:pt idx="1903">
                  <c:v>166.7</c:v>
                </c:pt>
                <c:pt idx="1904">
                  <c:v>267.10000000000002</c:v>
                </c:pt>
                <c:pt idx="1905">
                  <c:v>181.8</c:v>
                </c:pt>
                <c:pt idx="1906">
                  <c:v>147.1</c:v>
                </c:pt>
                <c:pt idx="1907">
                  <c:v>37.700000000000003</c:v>
                </c:pt>
                <c:pt idx="1908">
                  <c:v>185</c:v>
                </c:pt>
                <c:pt idx="1909">
                  <c:v>156.4</c:v>
                </c:pt>
                <c:pt idx="1910">
                  <c:v>215.5</c:v>
                </c:pt>
                <c:pt idx="1911">
                  <c:v>134.9</c:v>
                </c:pt>
                <c:pt idx="1912">
                  <c:v>194.8</c:v>
                </c:pt>
                <c:pt idx="1913">
                  <c:v>239.1</c:v>
                </c:pt>
                <c:pt idx="1914">
                  <c:v>92.6</c:v>
                </c:pt>
                <c:pt idx="1915">
                  <c:v>209.4</c:v>
                </c:pt>
                <c:pt idx="1916">
                  <c:v>197.6</c:v>
                </c:pt>
                <c:pt idx="1917">
                  <c:v>62.9</c:v>
                </c:pt>
                <c:pt idx="1918">
                  <c:v>202.3</c:v>
                </c:pt>
                <c:pt idx="1919">
                  <c:v>136.1</c:v>
                </c:pt>
                <c:pt idx="1920">
                  <c:v>207</c:v>
                </c:pt>
                <c:pt idx="1921">
                  <c:v>207.9</c:v>
                </c:pt>
                <c:pt idx="1922">
                  <c:v>276.5</c:v>
                </c:pt>
                <c:pt idx="1923">
                  <c:v>313.8</c:v>
                </c:pt>
                <c:pt idx="1924">
                  <c:v>288.5</c:v>
                </c:pt>
                <c:pt idx="1925">
                  <c:v>210.9</c:v>
                </c:pt>
                <c:pt idx="1926">
                  <c:v>64.900000000000006</c:v>
                </c:pt>
                <c:pt idx="1927">
                  <c:v>243.5</c:v>
                </c:pt>
                <c:pt idx="1928">
                  <c:v>197</c:v>
                </c:pt>
                <c:pt idx="1929">
                  <c:v>278</c:v>
                </c:pt>
                <c:pt idx="1930">
                  <c:v>313.2</c:v>
                </c:pt>
                <c:pt idx="1931">
                  <c:v>145.69999999999999</c:v>
                </c:pt>
                <c:pt idx="1932">
                  <c:v>75.8</c:v>
                </c:pt>
                <c:pt idx="1933">
                  <c:v>132</c:v>
                </c:pt>
                <c:pt idx="1934">
                  <c:v>124</c:v>
                </c:pt>
                <c:pt idx="1935">
                  <c:v>171.9</c:v>
                </c:pt>
                <c:pt idx="1936">
                  <c:v>249.4</c:v>
                </c:pt>
                <c:pt idx="1937">
                  <c:v>228.4</c:v>
                </c:pt>
                <c:pt idx="1938">
                  <c:v>168.6</c:v>
                </c:pt>
                <c:pt idx="1939">
                  <c:v>123.7</c:v>
                </c:pt>
                <c:pt idx="1940">
                  <c:v>178.7</c:v>
                </c:pt>
                <c:pt idx="1941">
                  <c:v>113.2</c:v>
                </c:pt>
                <c:pt idx="1942">
                  <c:v>142.4</c:v>
                </c:pt>
                <c:pt idx="1943">
                  <c:v>149.69999999999999</c:v>
                </c:pt>
                <c:pt idx="1944">
                  <c:v>227.1</c:v>
                </c:pt>
                <c:pt idx="1945">
                  <c:v>155.30000000000001</c:v>
                </c:pt>
                <c:pt idx="1946">
                  <c:v>156.4</c:v>
                </c:pt>
                <c:pt idx="1947">
                  <c:v>148.69999999999999</c:v>
                </c:pt>
                <c:pt idx="1948">
                  <c:v>271.7</c:v>
                </c:pt>
                <c:pt idx="1949">
                  <c:v>245.5</c:v>
                </c:pt>
                <c:pt idx="1950">
                  <c:v>245.3</c:v>
                </c:pt>
                <c:pt idx="1951">
                  <c:v>196.1</c:v>
                </c:pt>
                <c:pt idx="1952">
                  <c:v>134.1</c:v>
                </c:pt>
                <c:pt idx="1953">
                  <c:v>225</c:v>
                </c:pt>
                <c:pt idx="1954">
                  <c:v>189.7</c:v>
                </c:pt>
                <c:pt idx="1955">
                  <c:v>142.9</c:v>
                </c:pt>
                <c:pt idx="1956">
                  <c:v>175.6</c:v>
                </c:pt>
                <c:pt idx="1957">
                  <c:v>92.4</c:v>
                </c:pt>
                <c:pt idx="1958">
                  <c:v>159.6</c:v>
                </c:pt>
                <c:pt idx="1959">
                  <c:v>159.1</c:v>
                </c:pt>
                <c:pt idx="1960">
                  <c:v>254.4</c:v>
                </c:pt>
                <c:pt idx="1961">
                  <c:v>270.7</c:v>
                </c:pt>
                <c:pt idx="1962">
                  <c:v>207</c:v>
                </c:pt>
                <c:pt idx="1963">
                  <c:v>145.30000000000001</c:v>
                </c:pt>
                <c:pt idx="1964">
                  <c:v>230.7</c:v>
                </c:pt>
                <c:pt idx="1965">
                  <c:v>151.5</c:v>
                </c:pt>
                <c:pt idx="1966">
                  <c:v>146.1</c:v>
                </c:pt>
                <c:pt idx="1967">
                  <c:v>256</c:v>
                </c:pt>
                <c:pt idx="1968">
                  <c:v>150.69999999999999</c:v>
                </c:pt>
                <c:pt idx="1969">
                  <c:v>186</c:v>
                </c:pt>
                <c:pt idx="1970">
                  <c:v>212.9</c:v>
                </c:pt>
                <c:pt idx="1971">
                  <c:v>272.5</c:v>
                </c:pt>
                <c:pt idx="1972">
                  <c:v>135.1</c:v>
                </c:pt>
                <c:pt idx="1973">
                  <c:v>154.6</c:v>
                </c:pt>
                <c:pt idx="1974">
                  <c:v>230.5</c:v>
                </c:pt>
                <c:pt idx="1975">
                  <c:v>165.4</c:v>
                </c:pt>
                <c:pt idx="1976">
                  <c:v>143.30000000000001</c:v>
                </c:pt>
                <c:pt idx="1977">
                  <c:v>271.10000000000002</c:v>
                </c:pt>
                <c:pt idx="1978">
                  <c:v>253.5</c:v>
                </c:pt>
                <c:pt idx="1979">
                  <c:v>167.1</c:v>
                </c:pt>
                <c:pt idx="1980">
                  <c:v>135.4</c:v>
                </c:pt>
                <c:pt idx="1981">
                  <c:v>158.69999999999999</c:v>
                </c:pt>
                <c:pt idx="1982">
                  <c:v>144.80000000000001</c:v>
                </c:pt>
                <c:pt idx="1983">
                  <c:v>98.8</c:v>
                </c:pt>
                <c:pt idx="1984">
                  <c:v>157.80000000000001</c:v>
                </c:pt>
                <c:pt idx="1985">
                  <c:v>163</c:v>
                </c:pt>
                <c:pt idx="1986">
                  <c:v>181.6</c:v>
                </c:pt>
                <c:pt idx="1987">
                  <c:v>129</c:v>
                </c:pt>
                <c:pt idx="1988">
                  <c:v>86</c:v>
                </c:pt>
                <c:pt idx="1989">
                  <c:v>193.9</c:v>
                </c:pt>
                <c:pt idx="1990">
                  <c:v>188.9</c:v>
                </c:pt>
                <c:pt idx="1991">
                  <c:v>179.9</c:v>
                </c:pt>
                <c:pt idx="1992">
                  <c:v>183.4</c:v>
                </c:pt>
                <c:pt idx="1993">
                  <c:v>288.10000000000002</c:v>
                </c:pt>
                <c:pt idx="1994">
                  <c:v>169.2</c:v>
                </c:pt>
                <c:pt idx="1995">
                  <c:v>195.5</c:v>
                </c:pt>
                <c:pt idx="1996">
                  <c:v>264.39999999999998</c:v>
                </c:pt>
                <c:pt idx="1997">
                  <c:v>169.5</c:v>
                </c:pt>
                <c:pt idx="1998">
                  <c:v>141.5</c:v>
                </c:pt>
                <c:pt idx="1999">
                  <c:v>154.80000000000001</c:v>
                </c:pt>
                <c:pt idx="2000">
                  <c:v>273.2</c:v>
                </c:pt>
                <c:pt idx="2001">
                  <c:v>224.6</c:v>
                </c:pt>
                <c:pt idx="2002">
                  <c:v>273.8</c:v>
                </c:pt>
                <c:pt idx="2003">
                  <c:v>104</c:v>
                </c:pt>
                <c:pt idx="2004">
                  <c:v>115.4</c:v>
                </c:pt>
                <c:pt idx="2005">
                  <c:v>222.1</c:v>
                </c:pt>
                <c:pt idx="2006">
                  <c:v>116.4</c:v>
                </c:pt>
                <c:pt idx="2007">
                  <c:v>217.7</c:v>
                </c:pt>
                <c:pt idx="2008">
                  <c:v>129.4</c:v>
                </c:pt>
                <c:pt idx="2009">
                  <c:v>161.80000000000001</c:v>
                </c:pt>
                <c:pt idx="2010">
                  <c:v>198.8</c:v>
                </c:pt>
                <c:pt idx="2011">
                  <c:v>147.80000000000001</c:v>
                </c:pt>
                <c:pt idx="2012">
                  <c:v>262.3</c:v>
                </c:pt>
                <c:pt idx="2013">
                  <c:v>246.4</c:v>
                </c:pt>
                <c:pt idx="2014">
                  <c:v>183.4</c:v>
                </c:pt>
                <c:pt idx="2015">
                  <c:v>191.9</c:v>
                </c:pt>
                <c:pt idx="2016">
                  <c:v>187.8</c:v>
                </c:pt>
                <c:pt idx="2017">
                  <c:v>259.7</c:v>
                </c:pt>
                <c:pt idx="2018">
                  <c:v>180.4</c:v>
                </c:pt>
                <c:pt idx="2019">
                  <c:v>51.8</c:v>
                </c:pt>
                <c:pt idx="2020">
                  <c:v>303.89999999999998</c:v>
                </c:pt>
                <c:pt idx="2021">
                  <c:v>206.2</c:v>
                </c:pt>
                <c:pt idx="2022">
                  <c:v>164.3</c:v>
                </c:pt>
                <c:pt idx="2023">
                  <c:v>228.6</c:v>
                </c:pt>
                <c:pt idx="2024">
                  <c:v>200.4</c:v>
                </c:pt>
                <c:pt idx="2025">
                  <c:v>154.30000000000001</c:v>
                </c:pt>
                <c:pt idx="2026">
                  <c:v>122.9</c:v>
                </c:pt>
                <c:pt idx="2027">
                  <c:v>220.8</c:v>
                </c:pt>
                <c:pt idx="2028">
                  <c:v>214.6</c:v>
                </c:pt>
                <c:pt idx="2029">
                  <c:v>202</c:v>
                </c:pt>
                <c:pt idx="2030">
                  <c:v>209.5</c:v>
                </c:pt>
                <c:pt idx="2031">
                  <c:v>145.6</c:v>
                </c:pt>
                <c:pt idx="2032">
                  <c:v>152.9</c:v>
                </c:pt>
                <c:pt idx="2033">
                  <c:v>138.30000000000001</c:v>
                </c:pt>
                <c:pt idx="2034">
                  <c:v>189.3</c:v>
                </c:pt>
                <c:pt idx="2035">
                  <c:v>199.3</c:v>
                </c:pt>
                <c:pt idx="2036">
                  <c:v>247.5</c:v>
                </c:pt>
                <c:pt idx="2037">
                  <c:v>175.4</c:v>
                </c:pt>
                <c:pt idx="2038">
                  <c:v>179.4</c:v>
                </c:pt>
                <c:pt idx="2039">
                  <c:v>126.8</c:v>
                </c:pt>
                <c:pt idx="2040">
                  <c:v>239.7</c:v>
                </c:pt>
                <c:pt idx="2041">
                  <c:v>143</c:v>
                </c:pt>
                <c:pt idx="2042">
                  <c:v>91.9</c:v>
                </c:pt>
                <c:pt idx="2043">
                  <c:v>210.4</c:v>
                </c:pt>
                <c:pt idx="2044">
                  <c:v>201.3</c:v>
                </c:pt>
                <c:pt idx="2045">
                  <c:v>145.6</c:v>
                </c:pt>
                <c:pt idx="2046">
                  <c:v>203.5</c:v>
                </c:pt>
                <c:pt idx="2047">
                  <c:v>232.4</c:v>
                </c:pt>
                <c:pt idx="2048">
                  <c:v>86.5</c:v>
                </c:pt>
                <c:pt idx="2049">
                  <c:v>109.9</c:v>
                </c:pt>
                <c:pt idx="2050">
                  <c:v>156</c:v>
                </c:pt>
                <c:pt idx="2051">
                  <c:v>326.3</c:v>
                </c:pt>
                <c:pt idx="2052">
                  <c:v>195</c:v>
                </c:pt>
                <c:pt idx="2053">
                  <c:v>110</c:v>
                </c:pt>
                <c:pt idx="2054">
                  <c:v>147.1</c:v>
                </c:pt>
                <c:pt idx="2055">
                  <c:v>156</c:v>
                </c:pt>
                <c:pt idx="2056">
                  <c:v>98.2</c:v>
                </c:pt>
                <c:pt idx="2057">
                  <c:v>210.6</c:v>
                </c:pt>
                <c:pt idx="2058">
                  <c:v>197.8</c:v>
                </c:pt>
                <c:pt idx="2059">
                  <c:v>123.8</c:v>
                </c:pt>
                <c:pt idx="2060">
                  <c:v>117.6</c:v>
                </c:pt>
                <c:pt idx="2061">
                  <c:v>105.3</c:v>
                </c:pt>
                <c:pt idx="2062">
                  <c:v>111.7</c:v>
                </c:pt>
                <c:pt idx="2063">
                  <c:v>159.30000000000001</c:v>
                </c:pt>
                <c:pt idx="2064">
                  <c:v>81.7</c:v>
                </c:pt>
                <c:pt idx="2065">
                  <c:v>238</c:v>
                </c:pt>
                <c:pt idx="2066">
                  <c:v>128.1</c:v>
                </c:pt>
                <c:pt idx="2067">
                  <c:v>171.2</c:v>
                </c:pt>
                <c:pt idx="2068">
                  <c:v>109</c:v>
                </c:pt>
                <c:pt idx="2069">
                  <c:v>220</c:v>
                </c:pt>
                <c:pt idx="2070">
                  <c:v>55.6</c:v>
                </c:pt>
                <c:pt idx="2071">
                  <c:v>207.6</c:v>
                </c:pt>
                <c:pt idx="2072">
                  <c:v>109.6</c:v>
                </c:pt>
                <c:pt idx="2073">
                  <c:v>197.2</c:v>
                </c:pt>
                <c:pt idx="2074">
                  <c:v>175.7</c:v>
                </c:pt>
                <c:pt idx="2075">
                  <c:v>205.2</c:v>
                </c:pt>
                <c:pt idx="2076">
                  <c:v>193.1</c:v>
                </c:pt>
                <c:pt idx="2077">
                  <c:v>232.6</c:v>
                </c:pt>
                <c:pt idx="2078">
                  <c:v>102.7</c:v>
                </c:pt>
                <c:pt idx="2079">
                  <c:v>263.10000000000002</c:v>
                </c:pt>
                <c:pt idx="2080">
                  <c:v>197</c:v>
                </c:pt>
                <c:pt idx="2081">
                  <c:v>169.3</c:v>
                </c:pt>
                <c:pt idx="2082">
                  <c:v>201.5</c:v>
                </c:pt>
                <c:pt idx="2083">
                  <c:v>251</c:v>
                </c:pt>
                <c:pt idx="2084">
                  <c:v>230.4</c:v>
                </c:pt>
                <c:pt idx="2085">
                  <c:v>109.8</c:v>
                </c:pt>
                <c:pt idx="2086">
                  <c:v>173.4</c:v>
                </c:pt>
                <c:pt idx="2087">
                  <c:v>214.4</c:v>
                </c:pt>
                <c:pt idx="2088">
                  <c:v>96.1</c:v>
                </c:pt>
                <c:pt idx="2089">
                  <c:v>101.4</c:v>
                </c:pt>
                <c:pt idx="2090">
                  <c:v>232.5</c:v>
                </c:pt>
                <c:pt idx="2091">
                  <c:v>174.5</c:v>
                </c:pt>
                <c:pt idx="2092">
                  <c:v>211.1</c:v>
                </c:pt>
                <c:pt idx="2093">
                  <c:v>109.2</c:v>
                </c:pt>
                <c:pt idx="2094">
                  <c:v>220</c:v>
                </c:pt>
                <c:pt idx="2095">
                  <c:v>181.4</c:v>
                </c:pt>
                <c:pt idx="2096">
                  <c:v>180.7</c:v>
                </c:pt>
                <c:pt idx="2097">
                  <c:v>96.5</c:v>
                </c:pt>
                <c:pt idx="2098">
                  <c:v>183.5</c:v>
                </c:pt>
                <c:pt idx="2099">
                  <c:v>107.9</c:v>
                </c:pt>
                <c:pt idx="2100">
                  <c:v>161</c:v>
                </c:pt>
                <c:pt idx="2101">
                  <c:v>149.19999999999999</c:v>
                </c:pt>
                <c:pt idx="2102">
                  <c:v>227.8</c:v>
                </c:pt>
                <c:pt idx="2103">
                  <c:v>137.80000000000001</c:v>
                </c:pt>
                <c:pt idx="2104">
                  <c:v>141.69999999999999</c:v>
                </c:pt>
                <c:pt idx="2105">
                  <c:v>196.4</c:v>
                </c:pt>
                <c:pt idx="2106">
                  <c:v>146.80000000000001</c:v>
                </c:pt>
                <c:pt idx="2107">
                  <c:v>173.9</c:v>
                </c:pt>
                <c:pt idx="2108">
                  <c:v>305.2</c:v>
                </c:pt>
                <c:pt idx="2109">
                  <c:v>150</c:v>
                </c:pt>
                <c:pt idx="2110">
                  <c:v>197.5</c:v>
                </c:pt>
                <c:pt idx="2111">
                  <c:v>240.2</c:v>
                </c:pt>
                <c:pt idx="2112">
                  <c:v>186.2</c:v>
                </c:pt>
                <c:pt idx="2113">
                  <c:v>116.9</c:v>
                </c:pt>
                <c:pt idx="2114">
                  <c:v>236.7</c:v>
                </c:pt>
                <c:pt idx="2115">
                  <c:v>173.2</c:v>
                </c:pt>
                <c:pt idx="2116">
                  <c:v>181.3</c:v>
                </c:pt>
                <c:pt idx="2117">
                  <c:v>167.8</c:v>
                </c:pt>
                <c:pt idx="2118">
                  <c:v>87.6</c:v>
                </c:pt>
                <c:pt idx="2119">
                  <c:v>203.3</c:v>
                </c:pt>
                <c:pt idx="2120">
                  <c:v>92.6</c:v>
                </c:pt>
                <c:pt idx="2121">
                  <c:v>262.89999999999998</c:v>
                </c:pt>
                <c:pt idx="2122">
                  <c:v>141.80000000000001</c:v>
                </c:pt>
                <c:pt idx="2123">
                  <c:v>50.6</c:v>
                </c:pt>
                <c:pt idx="2124">
                  <c:v>134.9</c:v>
                </c:pt>
                <c:pt idx="2125">
                  <c:v>252.1</c:v>
                </c:pt>
                <c:pt idx="2126">
                  <c:v>215.5</c:v>
                </c:pt>
                <c:pt idx="2127">
                  <c:v>124.8</c:v>
                </c:pt>
                <c:pt idx="2128">
                  <c:v>183.2</c:v>
                </c:pt>
                <c:pt idx="2129">
                  <c:v>230.1</c:v>
                </c:pt>
                <c:pt idx="2130">
                  <c:v>135.80000000000001</c:v>
                </c:pt>
                <c:pt idx="2131">
                  <c:v>205.7</c:v>
                </c:pt>
                <c:pt idx="2132">
                  <c:v>73.8</c:v>
                </c:pt>
                <c:pt idx="2133">
                  <c:v>189.3</c:v>
                </c:pt>
                <c:pt idx="2134">
                  <c:v>147.19999999999999</c:v>
                </c:pt>
                <c:pt idx="2135">
                  <c:v>137.30000000000001</c:v>
                </c:pt>
                <c:pt idx="2136">
                  <c:v>70.7</c:v>
                </c:pt>
                <c:pt idx="2137">
                  <c:v>204.6</c:v>
                </c:pt>
                <c:pt idx="2138">
                  <c:v>123.1</c:v>
                </c:pt>
                <c:pt idx="2139">
                  <c:v>129.69999999999999</c:v>
                </c:pt>
                <c:pt idx="2140">
                  <c:v>198.7</c:v>
                </c:pt>
                <c:pt idx="2141">
                  <c:v>145.1</c:v>
                </c:pt>
                <c:pt idx="2142">
                  <c:v>135.19999999999999</c:v>
                </c:pt>
                <c:pt idx="2143">
                  <c:v>124.7</c:v>
                </c:pt>
                <c:pt idx="2144">
                  <c:v>215.9</c:v>
                </c:pt>
                <c:pt idx="2145">
                  <c:v>119.2</c:v>
                </c:pt>
                <c:pt idx="2146">
                  <c:v>144.30000000000001</c:v>
                </c:pt>
                <c:pt idx="2147">
                  <c:v>235.2</c:v>
                </c:pt>
                <c:pt idx="2148">
                  <c:v>174</c:v>
                </c:pt>
                <c:pt idx="2149">
                  <c:v>115</c:v>
                </c:pt>
                <c:pt idx="2150">
                  <c:v>151.69999999999999</c:v>
                </c:pt>
                <c:pt idx="2151">
                  <c:v>218.6</c:v>
                </c:pt>
                <c:pt idx="2152">
                  <c:v>190.3</c:v>
                </c:pt>
                <c:pt idx="2153">
                  <c:v>184.7</c:v>
                </c:pt>
                <c:pt idx="2154">
                  <c:v>115.3</c:v>
                </c:pt>
                <c:pt idx="2155">
                  <c:v>113</c:v>
                </c:pt>
                <c:pt idx="2156">
                  <c:v>294.2</c:v>
                </c:pt>
                <c:pt idx="2157">
                  <c:v>215.6</c:v>
                </c:pt>
                <c:pt idx="2158">
                  <c:v>128.80000000000001</c:v>
                </c:pt>
                <c:pt idx="2159">
                  <c:v>211.2</c:v>
                </c:pt>
                <c:pt idx="2160">
                  <c:v>71.2</c:v>
                </c:pt>
                <c:pt idx="2161">
                  <c:v>94.9</c:v>
                </c:pt>
                <c:pt idx="2162">
                  <c:v>259.39999999999998</c:v>
                </c:pt>
                <c:pt idx="2163">
                  <c:v>215.8</c:v>
                </c:pt>
                <c:pt idx="2164">
                  <c:v>97.5</c:v>
                </c:pt>
                <c:pt idx="2165">
                  <c:v>146.5</c:v>
                </c:pt>
                <c:pt idx="2166">
                  <c:v>157.9</c:v>
                </c:pt>
                <c:pt idx="2167">
                  <c:v>139.9</c:v>
                </c:pt>
                <c:pt idx="2168">
                  <c:v>153.19999999999999</c:v>
                </c:pt>
                <c:pt idx="2169">
                  <c:v>185.8</c:v>
                </c:pt>
                <c:pt idx="2170">
                  <c:v>182.2</c:v>
                </c:pt>
                <c:pt idx="2171">
                  <c:v>185.7</c:v>
                </c:pt>
                <c:pt idx="2172">
                  <c:v>222.6</c:v>
                </c:pt>
                <c:pt idx="2173">
                  <c:v>197.3</c:v>
                </c:pt>
                <c:pt idx="2174">
                  <c:v>141.4</c:v>
                </c:pt>
                <c:pt idx="2175">
                  <c:v>208</c:v>
                </c:pt>
                <c:pt idx="2176">
                  <c:v>118.5</c:v>
                </c:pt>
                <c:pt idx="2177">
                  <c:v>153.19999999999999</c:v>
                </c:pt>
                <c:pt idx="2178">
                  <c:v>108.3</c:v>
                </c:pt>
                <c:pt idx="2179">
                  <c:v>247.2</c:v>
                </c:pt>
                <c:pt idx="2180">
                  <c:v>224.2</c:v>
                </c:pt>
                <c:pt idx="2181">
                  <c:v>118.4</c:v>
                </c:pt>
                <c:pt idx="2182">
                  <c:v>190.9</c:v>
                </c:pt>
                <c:pt idx="2183">
                  <c:v>317.8</c:v>
                </c:pt>
                <c:pt idx="2184">
                  <c:v>312</c:v>
                </c:pt>
                <c:pt idx="2185">
                  <c:v>131.6</c:v>
                </c:pt>
                <c:pt idx="2186">
                  <c:v>193.4</c:v>
                </c:pt>
                <c:pt idx="2187">
                  <c:v>185.1</c:v>
                </c:pt>
                <c:pt idx="2188">
                  <c:v>193.3</c:v>
                </c:pt>
                <c:pt idx="2189">
                  <c:v>146.4</c:v>
                </c:pt>
                <c:pt idx="2190">
                  <c:v>71.2</c:v>
                </c:pt>
                <c:pt idx="2191">
                  <c:v>205</c:v>
                </c:pt>
                <c:pt idx="2192">
                  <c:v>216.9</c:v>
                </c:pt>
                <c:pt idx="2193">
                  <c:v>150</c:v>
                </c:pt>
                <c:pt idx="2194">
                  <c:v>164.1</c:v>
                </c:pt>
                <c:pt idx="2195">
                  <c:v>212</c:v>
                </c:pt>
                <c:pt idx="2196">
                  <c:v>167.3</c:v>
                </c:pt>
                <c:pt idx="2197">
                  <c:v>154.4</c:v>
                </c:pt>
                <c:pt idx="2198">
                  <c:v>177.3</c:v>
                </c:pt>
                <c:pt idx="2199">
                  <c:v>231.2</c:v>
                </c:pt>
                <c:pt idx="2200">
                  <c:v>202.9</c:v>
                </c:pt>
                <c:pt idx="2201">
                  <c:v>149.6</c:v>
                </c:pt>
                <c:pt idx="2202">
                  <c:v>345.3</c:v>
                </c:pt>
                <c:pt idx="2203">
                  <c:v>264.89999999999998</c:v>
                </c:pt>
                <c:pt idx="2204">
                  <c:v>122</c:v>
                </c:pt>
                <c:pt idx="2205">
                  <c:v>177.2</c:v>
                </c:pt>
                <c:pt idx="2206">
                  <c:v>133.1</c:v>
                </c:pt>
                <c:pt idx="2207">
                  <c:v>225.1</c:v>
                </c:pt>
                <c:pt idx="2208">
                  <c:v>208.4</c:v>
                </c:pt>
                <c:pt idx="2209">
                  <c:v>173.1</c:v>
                </c:pt>
                <c:pt idx="2210">
                  <c:v>162.4</c:v>
                </c:pt>
                <c:pt idx="2211">
                  <c:v>243.4</c:v>
                </c:pt>
                <c:pt idx="2212">
                  <c:v>189.3</c:v>
                </c:pt>
                <c:pt idx="2213">
                  <c:v>168.3</c:v>
                </c:pt>
                <c:pt idx="2214">
                  <c:v>232.9</c:v>
                </c:pt>
                <c:pt idx="2215">
                  <c:v>155</c:v>
                </c:pt>
                <c:pt idx="2216">
                  <c:v>154.4</c:v>
                </c:pt>
                <c:pt idx="2217">
                  <c:v>234.7</c:v>
                </c:pt>
                <c:pt idx="2218">
                  <c:v>298.39999999999998</c:v>
                </c:pt>
                <c:pt idx="2219">
                  <c:v>111.6</c:v>
                </c:pt>
                <c:pt idx="2220">
                  <c:v>174.5</c:v>
                </c:pt>
                <c:pt idx="2221">
                  <c:v>175.5</c:v>
                </c:pt>
                <c:pt idx="2222">
                  <c:v>207.5</c:v>
                </c:pt>
                <c:pt idx="2223">
                  <c:v>258.8</c:v>
                </c:pt>
                <c:pt idx="2224">
                  <c:v>226.9</c:v>
                </c:pt>
                <c:pt idx="2225">
                  <c:v>152.9</c:v>
                </c:pt>
                <c:pt idx="2226">
                  <c:v>156.69999999999999</c:v>
                </c:pt>
                <c:pt idx="2227">
                  <c:v>150.80000000000001</c:v>
                </c:pt>
                <c:pt idx="2228">
                  <c:v>221</c:v>
                </c:pt>
                <c:pt idx="2229">
                  <c:v>153.6</c:v>
                </c:pt>
                <c:pt idx="2230">
                  <c:v>180.5</c:v>
                </c:pt>
                <c:pt idx="2231">
                  <c:v>123.1</c:v>
                </c:pt>
                <c:pt idx="2232">
                  <c:v>165.7</c:v>
                </c:pt>
                <c:pt idx="2233">
                  <c:v>200.2</c:v>
                </c:pt>
                <c:pt idx="2234">
                  <c:v>154.80000000000001</c:v>
                </c:pt>
                <c:pt idx="2235">
                  <c:v>125.4</c:v>
                </c:pt>
                <c:pt idx="2236">
                  <c:v>184.2</c:v>
                </c:pt>
                <c:pt idx="2237">
                  <c:v>274.7</c:v>
                </c:pt>
                <c:pt idx="2238">
                  <c:v>142</c:v>
                </c:pt>
                <c:pt idx="2239">
                  <c:v>151.5</c:v>
                </c:pt>
                <c:pt idx="2240">
                  <c:v>124.8</c:v>
                </c:pt>
                <c:pt idx="2241">
                  <c:v>232.7</c:v>
                </c:pt>
                <c:pt idx="2242">
                  <c:v>288</c:v>
                </c:pt>
                <c:pt idx="2243">
                  <c:v>170.8</c:v>
                </c:pt>
                <c:pt idx="2244">
                  <c:v>216.1</c:v>
                </c:pt>
                <c:pt idx="2245">
                  <c:v>138.69999999999999</c:v>
                </c:pt>
                <c:pt idx="2246">
                  <c:v>210.7</c:v>
                </c:pt>
                <c:pt idx="2247">
                  <c:v>181.8</c:v>
                </c:pt>
                <c:pt idx="2248">
                  <c:v>61.6</c:v>
                </c:pt>
                <c:pt idx="2249">
                  <c:v>207.7</c:v>
                </c:pt>
                <c:pt idx="2250">
                  <c:v>219.2</c:v>
                </c:pt>
                <c:pt idx="2251">
                  <c:v>245.9</c:v>
                </c:pt>
                <c:pt idx="2252">
                  <c:v>257.3</c:v>
                </c:pt>
                <c:pt idx="2253">
                  <c:v>121.1</c:v>
                </c:pt>
                <c:pt idx="2254">
                  <c:v>301.5</c:v>
                </c:pt>
                <c:pt idx="2255">
                  <c:v>233.9</c:v>
                </c:pt>
                <c:pt idx="2256">
                  <c:v>99.6</c:v>
                </c:pt>
                <c:pt idx="2257">
                  <c:v>169.8</c:v>
                </c:pt>
                <c:pt idx="2258">
                  <c:v>198.8</c:v>
                </c:pt>
                <c:pt idx="2259">
                  <c:v>116.2</c:v>
                </c:pt>
                <c:pt idx="2260">
                  <c:v>255.9</c:v>
                </c:pt>
                <c:pt idx="2261">
                  <c:v>187.7</c:v>
                </c:pt>
                <c:pt idx="2262">
                  <c:v>195.9</c:v>
                </c:pt>
                <c:pt idx="2263">
                  <c:v>129.4</c:v>
                </c:pt>
                <c:pt idx="2264">
                  <c:v>221</c:v>
                </c:pt>
                <c:pt idx="2265">
                  <c:v>140.5</c:v>
                </c:pt>
                <c:pt idx="2266">
                  <c:v>277.89999999999998</c:v>
                </c:pt>
                <c:pt idx="2267">
                  <c:v>109.1</c:v>
                </c:pt>
                <c:pt idx="2268">
                  <c:v>207.8</c:v>
                </c:pt>
                <c:pt idx="2269">
                  <c:v>205.9</c:v>
                </c:pt>
                <c:pt idx="2270">
                  <c:v>308.60000000000002</c:v>
                </c:pt>
                <c:pt idx="2271">
                  <c:v>242.6</c:v>
                </c:pt>
                <c:pt idx="2272">
                  <c:v>229.6</c:v>
                </c:pt>
                <c:pt idx="2273">
                  <c:v>166</c:v>
                </c:pt>
                <c:pt idx="2274">
                  <c:v>144.80000000000001</c:v>
                </c:pt>
                <c:pt idx="2275">
                  <c:v>106.1</c:v>
                </c:pt>
                <c:pt idx="2276">
                  <c:v>221.8</c:v>
                </c:pt>
                <c:pt idx="2277">
                  <c:v>204.6</c:v>
                </c:pt>
                <c:pt idx="2278">
                  <c:v>152</c:v>
                </c:pt>
                <c:pt idx="2279">
                  <c:v>260.8</c:v>
                </c:pt>
                <c:pt idx="2280">
                  <c:v>177.9</c:v>
                </c:pt>
                <c:pt idx="2281">
                  <c:v>235.1</c:v>
                </c:pt>
                <c:pt idx="2282">
                  <c:v>186.8</c:v>
                </c:pt>
                <c:pt idx="2283">
                  <c:v>268.39999999999998</c:v>
                </c:pt>
                <c:pt idx="2284">
                  <c:v>192.1</c:v>
                </c:pt>
                <c:pt idx="2285">
                  <c:v>240.7</c:v>
                </c:pt>
                <c:pt idx="2286">
                  <c:v>179.9</c:v>
                </c:pt>
                <c:pt idx="2287">
                  <c:v>175.8</c:v>
                </c:pt>
                <c:pt idx="2288">
                  <c:v>109.4</c:v>
                </c:pt>
                <c:pt idx="2289">
                  <c:v>255.1</c:v>
                </c:pt>
                <c:pt idx="2290">
                  <c:v>208.7</c:v>
                </c:pt>
                <c:pt idx="2291">
                  <c:v>214.6</c:v>
                </c:pt>
                <c:pt idx="2292">
                  <c:v>49.2</c:v>
                </c:pt>
                <c:pt idx="2293">
                  <c:v>141.30000000000001</c:v>
                </c:pt>
                <c:pt idx="2294">
                  <c:v>253.2</c:v>
                </c:pt>
                <c:pt idx="2295">
                  <c:v>206</c:v>
                </c:pt>
                <c:pt idx="2296">
                  <c:v>71.2</c:v>
                </c:pt>
                <c:pt idx="2297">
                  <c:v>261.8</c:v>
                </c:pt>
                <c:pt idx="2298">
                  <c:v>191.3</c:v>
                </c:pt>
                <c:pt idx="2299">
                  <c:v>133.30000000000001</c:v>
                </c:pt>
                <c:pt idx="2300">
                  <c:v>183.6</c:v>
                </c:pt>
                <c:pt idx="2301">
                  <c:v>155.19999999999999</c:v>
                </c:pt>
                <c:pt idx="2302">
                  <c:v>283.10000000000002</c:v>
                </c:pt>
                <c:pt idx="2303">
                  <c:v>186.5</c:v>
                </c:pt>
                <c:pt idx="2304">
                  <c:v>163.30000000000001</c:v>
                </c:pt>
                <c:pt idx="2305">
                  <c:v>203.4</c:v>
                </c:pt>
                <c:pt idx="2306">
                  <c:v>178.1</c:v>
                </c:pt>
                <c:pt idx="2307">
                  <c:v>195.9</c:v>
                </c:pt>
                <c:pt idx="2308">
                  <c:v>114.1</c:v>
                </c:pt>
                <c:pt idx="2309">
                  <c:v>279.10000000000002</c:v>
                </c:pt>
                <c:pt idx="2310">
                  <c:v>169.3</c:v>
                </c:pt>
                <c:pt idx="2311">
                  <c:v>214.4</c:v>
                </c:pt>
                <c:pt idx="2312">
                  <c:v>255.8</c:v>
                </c:pt>
                <c:pt idx="2313">
                  <c:v>148.19999999999999</c:v>
                </c:pt>
                <c:pt idx="2314">
                  <c:v>119.3</c:v>
                </c:pt>
                <c:pt idx="2315">
                  <c:v>245.2</c:v>
                </c:pt>
                <c:pt idx="2316">
                  <c:v>172.4</c:v>
                </c:pt>
                <c:pt idx="2317">
                  <c:v>175.3</c:v>
                </c:pt>
                <c:pt idx="2318">
                  <c:v>2.6</c:v>
                </c:pt>
                <c:pt idx="2319">
                  <c:v>184.1</c:v>
                </c:pt>
                <c:pt idx="2320">
                  <c:v>181.9</c:v>
                </c:pt>
                <c:pt idx="2321">
                  <c:v>189.8</c:v>
                </c:pt>
                <c:pt idx="2322">
                  <c:v>223.2</c:v>
                </c:pt>
                <c:pt idx="2323">
                  <c:v>216</c:v>
                </c:pt>
                <c:pt idx="2324">
                  <c:v>198.5</c:v>
                </c:pt>
                <c:pt idx="2325">
                  <c:v>159.5</c:v>
                </c:pt>
                <c:pt idx="2326">
                  <c:v>105</c:v>
                </c:pt>
                <c:pt idx="2327">
                  <c:v>204.5</c:v>
                </c:pt>
                <c:pt idx="2328">
                  <c:v>274</c:v>
                </c:pt>
                <c:pt idx="2329">
                  <c:v>137.80000000000001</c:v>
                </c:pt>
                <c:pt idx="2330">
                  <c:v>179.4</c:v>
                </c:pt>
                <c:pt idx="2331">
                  <c:v>139.30000000000001</c:v>
                </c:pt>
                <c:pt idx="2332">
                  <c:v>7.8</c:v>
                </c:pt>
                <c:pt idx="2333">
                  <c:v>183.1</c:v>
                </c:pt>
                <c:pt idx="2334">
                  <c:v>140</c:v>
                </c:pt>
                <c:pt idx="2335">
                  <c:v>179.2</c:v>
                </c:pt>
                <c:pt idx="2336">
                  <c:v>177.4</c:v>
                </c:pt>
                <c:pt idx="2337">
                  <c:v>115.6</c:v>
                </c:pt>
                <c:pt idx="2338">
                  <c:v>237.3</c:v>
                </c:pt>
                <c:pt idx="2339">
                  <c:v>51.5</c:v>
                </c:pt>
                <c:pt idx="2340">
                  <c:v>155.69999999999999</c:v>
                </c:pt>
                <c:pt idx="2341">
                  <c:v>245</c:v>
                </c:pt>
                <c:pt idx="2342">
                  <c:v>111.1</c:v>
                </c:pt>
                <c:pt idx="2343">
                  <c:v>116</c:v>
                </c:pt>
                <c:pt idx="2344">
                  <c:v>155.5</c:v>
                </c:pt>
                <c:pt idx="2345">
                  <c:v>175.2</c:v>
                </c:pt>
                <c:pt idx="2346">
                  <c:v>154.69999999999999</c:v>
                </c:pt>
                <c:pt idx="2347">
                  <c:v>247.2</c:v>
                </c:pt>
                <c:pt idx="2348">
                  <c:v>227.5</c:v>
                </c:pt>
                <c:pt idx="2349">
                  <c:v>185</c:v>
                </c:pt>
                <c:pt idx="2350">
                  <c:v>158.80000000000001</c:v>
                </c:pt>
                <c:pt idx="2351">
                  <c:v>185.9</c:v>
                </c:pt>
                <c:pt idx="2352">
                  <c:v>222.5</c:v>
                </c:pt>
                <c:pt idx="2353">
                  <c:v>201.1</c:v>
                </c:pt>
                <c:pt idx="2354">
                  <c:v>167.9</c:v>
                </c:pt>
                <c:pt idx="2355">
                  <c:v>239.1</c:v>
                </c:pt>
                <c:pt idx="2356">
                  <c:v>175.7</c:v>
                </c:pt>
                <c:pt idx="2357">
                  <c:v>111.2</c:v>
                </c:pt>
                <c:pt idx="2358">
                  <c:v>87.7</c:v>
                </c:pt>
                <c:pt idx="2359">
                  <c:v>244.1</c:v>
                </c:pt>
                <c:pt idx="2360">
                  <c:v>165</c:v>
                </c:pt>
                <c:pt idx="2361">
                  <c:v>127.4</c:v>
                </c:pt>
                <c:pt idx="2362">
                  <c:v>194.8</c:v>
                </c:pt>
                <c:pt idx="2363">
                  <c:v>54.7</c:v>
                </c:pt>
                <c:pt idx="2364">
                  <c:v>90.5</c:v>
                </c:pt>
                <c:pt idx="2365">
                  <c:v>235.6</c:v>
                </c:pt>
                <c:pt idx="2366">
                  <c:v>142.5</c:v>
                </c:pt>
                <c:pt idx="2367">
                  <c:v>54</c:v>
                </c:pt>
                <c:pt idx="2368">
                  <c:v>214.8</c:v>
                </c:pt>
                <c:pt idx="2369">
                  <c:v>251.4</c:v>
                </c:pt>
                <c:pt idx="2370">
                  <c:v>139</c:v>
                </c:pt>
                <c:pt idx="2371">
                  <c:v>117.3</c:v>
                </c:pt>
                <c:pt idx="2372">
                  <c:v>264</c:v>
                </c:pt>
                <c:pt idx="2373">
                  <c:v>82.6</c:v>
                </c:pt>
                <c:pt idx="2374">
                  <c:v>175.8</c:v>
                </c:pt>
                <c:pt idx="2375">
                  <c:v>220.4</c:v>
                </c:pt>
                <c:pt idx="2376">
                  <c:v>217</c:v>
                </c:pt>
                <c:pt idx="2377">
                  <c:v>129</c:v>
                </c:pt>
                <c:pt idx="2378">
                  <c:v>150.5</c:v>
                </c:pt>
                <c:pt idx="2379">
                  <c:v>189.5</c:v>
                </c:pt>
                <c:pt idx="2380">
                  <c:v>137.80000000000001</c:v>
                </c:pt>
                <c:pt idx="2381">
                  <c:v>129.30000000000001</c:v>
                </c:pt>
                <c:pt idx="2382">
                  <c:v>115.6</c:v>
                </c:pt>
                <c:pt idx="2383">
                  <c:v>221.9</c:v>
                </c:pt>
                <c:pt idx="2384">
                  <c:v>263.7</c:v>
                </c:pt>
                <c:pt idx="2385">
                  <c:v>61.3</c:v>
                </c:pt>
                <c:pt idx="2386">
                  <c:v>183.8</c:v>
                </c:pt>
                <c:pt idx="2387">
                  <c:v>167.4</c:v>
                </c:pt>
                <c:pt idx="2388">
                  <c:v>154.1</c:v>
                </c:pt>
                <c:pt idx="2389">
                  <c:v>252</c:v>
                </c:pt>
                <c:pt idx="2390">
                  <c:v>163.1</c:v>
                </c:pt>
                <c:pt idx="2391">
                  <c:v>198.3</c:v>
                </c:pt>
                <c:pt idx="2392">
                  <c:v>324.7</c:v>
                </c:pt>
                <c:pt idx="2393">
                  <c:v>128.30000000000001</c:v>
                </c:pt>
                <c:pt idx="2394">
                  <c:v>187.9</c:v>
                </c:pt>
                <c:pt idx="2395">
                  <c:v>129.19999999999999</c:v>
                </c:pt>
                <c:pt idx="2396">
                  <c:v>125.5</c:v>
                </c:pt>
                <c:pt idx="2397">
                  <c:v>257.2</c:v>
                </c:pt>
                <c:pt idx="2398">
                  <c:v>124.6</c:v>
                </c:pt>
                <c:pt idx="2399">
                  <c:v>175.1</c:v>
                </c:pt>
                <c:pt idx="2400">
                  <c:v>124.3</c:v>
                </c:pt>
                <c:pt idx="2401">
                  <c:v>271.60000000000002</c:v>
                </c:pt>
                <c:pt idx="2402">
                  <c:v>183.3</c:v>
                </c:pt>
                <c:pt idx="2403">
                  <c:v>101.1</c:v>
                </c:pt>
                <c:pt idx="2404">
                  <c:v>203.3</c:v>
                </c:pt>
                <c:pt idx="2405">
                  <c:v>175.4</c:v>
                </c:pt>
                <c:pt idx="2406">
                  <c:v>266</c:v>
                </c:pt>
                <c:pt idx="2407">
                  <c:v>171.6</c:v>
                </c:pt>
                <c:pt idx="2408">
                  <c:v>78.7</c:v>
                </c:pt>
                <c:pt idx="2409">
                  <c:v>211.9</c:v>
                </c:pt>
                <c:pt idx="2410">
                  <c:v>63.7</c:v>
                </c:pt>
                <c:pt idx="2411">
                  <c:v>173.4</c:v>
                </c:pt>
                <c:pt idx="2412">
                  <c:v>225.9</c:v>
                </c:pt>
                <c:pt idx="2413">
                  <c:v>173</c:v>
                </c:pt>
                <c:pt idx="2414">
                  <c:v>224.9</c:v>
                </c:pt>
                <c:pt idx="2415">
                  <c:v>137</c:v>
                </c:pt>
                <c:pt idx="2416">
                  <c:v>142.5</c:v>
                </c:pt>
                <c:pt idx="2417">
                  <c:v>142.4</c:v>
                </c:pt>
                <c:pt idx="2418">
                  <c:v>147</c:v>
                </c:pt>
                <c:pt idx="2419">
                  <c:v>149.19999999999999</c:v>
                </c:pt>
                <c:pt idx="2420">
                  <c:v>216.8</c:v>
                </c:pt>
                <c:pt idx="2421">
                  <c:v>308</c:v>
                </c:pt>
                <c:pt idx="2422">
                  <c:v>58</c:v>
                </c:pt>
                <c:pt idx="2423">
                  <c:v>173.2</c:v>
                </c:pt>
                <c:pt idx="2424">
                  <c:v>210.3</c:v>
                </c:pt>
                <c:pt idx="2425">
                  <c:v>58.9</c:v>
                </c:pt>
                <c:pt idx="2426">
                  <c:v>236.8</c:v>
                </c:pt>
                <c:pt idx="2427">
                  <c:v>228.9</c:v>
                </c:pt>
                <c:pt idx="2428">
                  <c:v>162.80000000000001</c:v>
                </c:pt>
                <c:pt idx="2429">
                  <c:v>86.1</c:v>
                </c:pt>
                <c:pt idx="2430">
                  <c:v>212.3</c:v>
                </c:pt>
                <c:pt idx="2431">
                  <c:v>151</c:v>
                </c:pt>
                <c:pt idx="2432">
                  <c:v>158.6</c:v>
                </c:pt>
                <c:pt idx="2433">
                  <c:v>296</c:v>
                </c:pt>
                <c:pt idx="2434">
                  <c:v>212.3</c:v>
                </c:pt>
                <c:pt idx="2435">
                  <c:v>234.4</c:v>
                </c:pt>
                <c:pt idx="2436">
                  <c:v>176.8</c:v>
                </c:pt>
                <c:pt idx="2437">
                  <c:v>157.30000000000001</c:v>
                </c:pt>
                <c:pt idx="2438">
                  <c:v>260.5</c:v>
                </c:pt>
                <c:pt idx="2439">
                  <c:v>124.5</c:v>
                </c:pt>
                <c:pt idx="2440">
                  <c:v>209.4</c:v>
                </c:pt>
                <c:pt idx="2441">
                  <c:v>285.7</c:v>
                </c:pt>
                <c:pt idx="2442">
                  <c:v>190.9</c:v>
                </c:pt>
                <c:pt idx="2443">
                  <c:v>208.8</c:v>
                </c:pt>
                <c:pt idx="2444">
                  <c:v>77.599999999999994</c:v>
                </c:pt>
                <c:pt idx="2445">
                  <c:v>271.10000000000002</c:v>
                </c:pt>
                <c:pt idx="2446">
                  <c:v>240.8</c:v>
                </c:pt>
                <c:pt idx="2447">
                  <c:v>114.8</c:v>
                </c:pt>
                <c:pt idx="2448">
                  <c:v>138.80000000000001</c:v>
                </c:pt>
                <c:pt idx="2449">
                  <c:v>209.8</c:v>
                </c:pt>
                <c:pt idx="2450">
                  <c:v>134.9</c:v>
                </c:pt>
                <c:pt idx="2451">
                  <c:v>164</c:v>
                </c:pt>
                <c:pt idx="2452">
                  <c:v>245.5</c:v>
                </c:pt>
                <c:pt idx="2453">
                  <c:v>80.3</c:v>
                </c:pt>
                <c:pt idx="2454">
                  <c:v>90.7</c:v>
                </c:pt>
                <c:pt idx="2455">
                  <c:v>190.3</c:v>
                </c:pt>
                <c:pt idx="2456">
                  <c:v>108.6</c:v>
                </c:pt>
                <c:pt idx="2457">
                  <c:v>252.4</c:v>
                </c:pt>
                <c:pt idx="2458">
                  <c:v>183.4</c:v>
                </c:pt>
                <c:pt idx="2459">
                  <c:v>183.4</c:v>
                </c:pt>
                <c:pt idx="2460">
                  <c:v>155.19999999999999</c:v>
                </c:pt>
                <c:pt idx="2461">
                  <c:v>165.8</c:v>
                </c:pt>
                <c:pt idx="2462">
                  <c:v>209.4</c:v>
                </c:pt>
                <c:pt idx="2463">
                  <c:v>279.3</c:v>
                </c:pt>
                <c:pt idx="2464">
                  <c:v>256.5</c:v>
                </c:pt>
                <c:pt idx="2465">
                  <c:v>170.2</c:v>
                </c:pt>
                <c:pt idx="2466">
                  <c:v>139.6</c:v>
                </c:pt>
                <c:pt idx="2467">
                  <c:v>208.8</c:v>
                </c:pt>
                <c:pt idx="2468">
                  <c:v>210.1</c:v>
                </c:pt>
                <c:pt idx="2469">
                  <c:v>202.6</c:v>
                </c:pt>
                <c:pt idx="2470">
                  <c:v>174.4</c:v>
                </c:pt>
                <c:pt idx="2471">
                  <c:v>210.6</c:v>
                </c:pt>
                <c:pt idx="2472">
                  <c:v>121.5</c:v>
                </c:pt>
                <c:pt idx="2473">
                  <c:v>127.8</c:v>
                </c:pt>
                <c:pt idx="2474">
                  <c:v>135.19999999999999</c:v>
                </c:pt>
                <c:pt idx="2475">
                  <c:v>99.4</c:v>
                </c:pt>
                <c:pt idx="2476">
                  <c:v>276.89999999999998</c:v>
                </c:pt>
                <c:pt idx="2477">
                  <c:v>287.39999999999998</c:v>
                </c:pt>
                <c:pt idx="2478">
                  <c:v>120.5</c:v>
                </c:pt>
                <c:pt idx="2479">
                  <c:v>184.1</c:v>
                </c:pt>
                <c:pt idx="2480">
                  <c:v>185</c:v>
                </c:pt>
                <c:pt idx="2481">
                  <c:v>160.9</c:v>
                </c:pt>
                <c:pt idx="2482">
                  <c:v>209.2</c:v>
                </c:pt>
                <c:pt idx="2483">
                  <c:v>158.4</c:v>
                </c:pt>
                <c:pt idx="2484">
                  <c:v>149</c:v>
                </c:pt>
                <c:pt idx="2485">
                  <c:v>204.5</c:v>
                </c:pt>
                <c:pt idx="2486">
                  <c:v>288.8</c:v>
                </c:pt>
                <c:pt idx="2487">
                  <c:v>108.6</c:v>
                </c:pt>
                <c:pt idx="2488">
                  <c:v>97.5</c:v>
                </c:pt>
                <c:pt idx="2489">
                  <c:v>166.5</c:v>
                </c:pt>
                <c:pt idx="2490">
                  <c:v>156.19999999999999</c:v>
                </c:pt>
                <c:pt idx="2491">
                  <c:v>287.39999999999998</c:v>
                </c:pt>
                <c:pt idx="2492">
                  <c:v>175.3</c:v>
                </c:pt>
                <c:pt idx="2493">
                  <c:v>102.1</c:v>
                </c:pt>
                <c:pt idx="2494">
                  <c:v>157.9</c:v>
                </c:pt>
                <c:pt idx="2495">
                  <c:v>146.5</c:v>
                </c:pt>
                <c:pt idx="2496">
                  <c:v>245.8</c:v>
                </c:pt>
                <c:pt idx="2497">
                  <c:v>250.8</c:v>
                </c:pt>
                <c:pt idx="2498">
                  <c:v>119.7</c:v>
                </c:pt>
                <c:pt idx="2499">
                  <c:v>242.2</c:v>
                </c:pt>
                <c:pt idx="2500">
                  <c:v>163.4</c:v>
                </c:pt>
                <c:pt idx="2501">
                  <c:v>161</c:v>
                </c:pt>
                <c:pt idx="2502">
                  <c:v>128.69999999999999</c:v>
                </c:pt>
                <c:pt idx="2503">
                  <c:v>81.599999999999994</c:v>
                </c:pt>
                <c:pt idx="2504">
                  <c:v>207.7</c:v>
                </c:pt>
                <c:pt idx="2505">
                  <c:v>233.3</c:v>
                </c:pt>
                <c:pt idx="2506">
                  <c:v>168</c:v>
                </c:pt>
                <c:pt idx="2507">
                  <c:v>251.6</c:v>
                </c:pt>
                <c:pt idx="2508">
                  <c:v>183.8</c:v>
                </c:pt>
                <c:pt idx="2509">
                  <c:v>256.39999999999998</c:v>
                </c:pt>
                <c:pt idx="2510">
                  <c:v>180.2</c:v>
                </c:pt>
                <c:pt idx="2511">
                  <c:v>227.8</c:v>
                </c:pt>
                <c:pt idx="2512">
                  <c:v>147.80000000000001</c:v>
                </c:pt>
                <c:pt idx="2513">
                  <c:v>234.9</c:v>
                </c:pt>
                <c:pt idx="2514">
                  <c:v>110.9</c:v>
                </c:pt>
                <c:pt idx="2515">
                  <c:v>233.5</c:v>
                </c:pt>
                <c:pt idx="2516">
                  <c:v>197.3</c:v>
                </c:pt>
                <c:pt idx="2517">
                  <c:v>58.2</c:v>
                </c:pt>
                <c:pt idx="2518">
                  <c:v>212.7</c:v>
                </c:pt>
                <c:pt idx="2519">
                  <c:v>151.5</c:v>
                </c:pt>
                <c:pt idx="2520">
                  <c:v>146.30000000000001</c:v>
                </c:pt>
                <c:pt idx="2521">
                  <c:v>195.1</c:v>
                </c:pt>
                <c:pt idx="2522">
                  <c:v>208.9</c:v>
                </c:pt>
                <c:pt idx="2523">
                  <c:v>135.69999999999999</c:v>
                </c:pt>
                <c:pt idx="2524">
                  <c:v>225.9</c:v>
                </c:pt>
                <c:pt idx="2525">
                  <c:v>153.30000000000001</c:v>
                </c:pt>
                <c:pt idx="2526">
                  <c:v>206.7</c:v>
                </c:pt>
                <c:pt idx="2527">
                  <c:v>188</c:v>
                </c:pt>
                <c:pt idx="2528">
                  <c:v>122.3</c:v>
                </c:pt>
                <c:pt idx="2529">
                  <c:v>259.3</c:v>
                </c:pt>
                <c:pt idx="2530">
                  <c:v>115.1</c:v>
                </c:pt>
                <c:pt idx="2531">
                  <c:v>172.9</c:v>
                </c:pt>
                <c:pt idx="2532">
                  <c:v>156.4</c:v>
                </c:pt>
                <c:pt idx="2533">
                  <c:v>128.1</c:v>
                </c:pt>
                <c:pt idx="2534">
                  <c:v>227.9</c:v>
                </c:pt>
                <c:pt idx="2535">
                  <c:v>194.9</c:v>
                </c:pt>
                <c:pt idx="2536">
                  <c:v>44.9</c:v>
                </c:pt>
                <c:pt idx="2537">
                  <c:v>262.8</c:v>
                </c:pt>
                <c:pt idx="2538">
                  <c:v>211.2</c:v>
                </c:pt>
                <c:pt idx="2539">
                  <c:v>223.2</c:v>
                </c:pt>
                <c:pt idx="2540">
                  <c:v>119</c:v>
                </c:pt>
                <c:pt idx="2541">
                  <c:v>266.10000000000002</c:v>
                </c:pt>
                <c:pt idx="2542">
                  <c:v>170.5</c:v>
                </c:pt>
                <c:pt idx="2543">
                  <c:v>178.5</c:v>
                </c:pt>
                <c:pt idx="2544">
                  <c:v>205.2</c:v>
                </c:pt>
                <c:pt idx="2545">
                  <c:v>232.8</c:v>
                </c:pt>
                <c:pt idx="2546">
                  <c:v>239.9</c:v>
                </c:pt>
                <c:pt idx="2547">
                  <c:v>55.6</c:v>
                </c:pt>
                <c:pt idx="2548">
                  <c:v>109.8</c:v>
                </c:pt>
                <c:pt idx="2549">
                  <c:v>196.1</c:v>
                </c:pt>
                <c:pt idx="2550">
                  <c:v>166.8</c:v>
                </c:pt>
                <c:pt idx="2551">
                  <c:v>242.8</c:v>
                </c:pt>
                <c:pt idx="2552">
                  <c:v>266.7</c:v>
                </c:pt>
                <c:pt idx="2553">
                  <c:v>182</c:v>
                </c:pt>
                <c:pt idx="2554">
                  <c:v>85.9</c:v>
                </c:pt>
                <c:pt idx="2555">
                  <c:v>146.6</c:v>
                </c:pt>
                <c:pt idx="2556">
                  <c:v>110.5</c:v>
                </c:pt>
                <c:pt idx="2557">
                  <c:v>118.6</c:v>
                </c:pt>
                <c:pt idx="2558">
                  <c:v>197.6</c:v>
                </c:pt>
                <c:pt idx="2559">
                  <c:v>210.3</c:v>
                </c:pt>
                <c:pt idx="2560">
                  <c:v>220.3</c:v>
                </c:pt>
                <c:pt idx="2561">
                  <c:v>161.69999999999999</c:v>
                </c:pt>
                <c:pt idx="2562">
                  <c:v>146.69999999999999</c:v>
                </c:pt>
                <c:pt idx="2563">
                  <c:v>109.4</c:v>
                </c:pt>
                <c:pt idx="2564">
                  <c:v>144.1</c:v>
                </c:pt>
                <c:pt idx="2565">
                  <c:v>248.9</c:v>
                </c:pt>
                <c:pt idx="2566">
                  <c:v>85.7</c:v>
                </c:pt>
                <c:pt idx="2567">
                  <c:v>214.8</c:v>
                </c:pt>
                <c:pt idx="2568">
                  <c:v>158.9</c:v>
                </c:pt>
                <c:pt idx="2569">
                  <c:v>110</c:v>
                </c:pt>
                <c:pt idx="2570">
                  <c:v>152.80000000000001</c:v>
                </c:pt>
                <c:pt idx="2571">
                  <c:v>145.6</c:v>
                </c:pt>
                <c:pt idx="2572">
                  <c:v>93.3</c:v>
                </c:pt>
                <c:pt idx="2573">
                  <c:v>216.8</c:v>
                </c:pt>
                <c:pt idx="2574">
                  <c:v>201.9</c:v>
                </c:pt>
                <c:pt idx="2575">
                  <c:v>146.4</c:v>
                </c:pt>
                <c:pt idx="2576">
                  <c:v>272.7</c:v>
                </c:pt>
                <c:pt idx="2577">
                  <c:v>172.8</c:v>
                </c:pt>
                <c:pt idx="2578">
                  <c:v>190.2</c:v>
                </c:pt>
                <c:pt idx="2579">
                  <c:v>130.6</c:v>
                </c:pt>
                <c:pt idx="2580">
                  <c:v>158.4</c:v>
                </c:pt>
                <c:pt idx="2581">
                  <c:v>166.5</c:v>
                </c:pt>
                <c:pt idx="2582">
                  <c:v>129.30000000000001</c:v>
                </c:pt>
                <c:pt idx="2583">
                  <c:v>199.3</c:v>
                </c:pt>
                <c:pt idx="2584">
                  <c:v>185.1</c:v>
                </c:pt>
                <c:pt idx="2585">
                  <c:v>175.4</c:v>
                </c:pt>
                <c:pt idx="2586">
                  <c:v>263.39999999999998</c:v>
                </c:pt>
                <c:pt idx="2587">
                  <c:v>94.2</c:v>
                </c:pt>
                <c:pt idx="2588">
                  <c:v>189.4</c:v>
                </c:pt>
                <c:pt idx="2589">
                  <c:v>118</c:v>
                </c:pt>
                <c:pt idx="2590">
                  <c:v>212.1</c:v>
                </c:pt>
                <c:pt idx="2591">
                  <c:v>222.8</c:v>
                </c:pt>
                <c:pt idx="2592">
                  <c:v>190</c:v>
                </c:pt>
                <c:pt idx="2593">
                  <c:v>271.8</c:v>
                </c:pt>
                <c:pt idx="2594">
                  <c:v>195.4</c:v>
                </c:pt>
                <c:pt idx="2595">
                  <c:v>199.6</c:v>
                </c:pt>
                <c:pt idx="2596">
                  <c:v>160.6</c:v>
                </c:pt>
                <c:pt idx="2597">
                  <c:v>158.69999999999999</c:v>
                </c:pt>
                <c:pt idx="2598">
                  <c:v>154.5</c:v>
                </c:pt>
                <c:pt idx="2599">
                  <c:v>192.3</c:v>
                </c:pt>
                <c:pt idx="2600">
                  <c:v>305.10000000000002</c:v>
                </c:pt>
                <c:pt idx="2601">
                  <c:v>72.5</c:v>
                </c:pt>
                <c:pt idx="2602">
                  <c:v>105.2</c:v>
                </c:pt>
                <c:pt idx="2603">
                  <c:v>180.5</c:v>
                </c:pt>
                <c:pt idx="2604">
                  <c:v>214.7</c:v>
                </c:pt>
                <c:pt idx="2605">
                  <c:v>86.8</c:v>
                </c:pt>
                <c:pt idx="2606">
                  <c:v>131.5</c:v>
                </c:pt>
                <c:pt idx="2607">
                  <c:v>135.4</c:v>
                </c:pt>
                <c:pt idx="2608">
                  <c:v>174.3</c:v>
                </c:pt>
                <c:pt idx="2609">
                  <c:v>203.9</c:v>
                </c:pt>
                <c:pt idx="2610">
                  <c:v>235.5</c:v>
                </c:pt>
                <c:pt idx="2611">
                  <c:v>157</c:v>
                </c:pt>
                <c:pt idx="2612">
                  <c:v>111.9</c:v>
                </c:pt>
                <c:pt idx="2613">
                  <c:v>236.3</c:v>
                </c:pt>
                <c:pt idx="2614">
                  <c:v>163.6</c:v>
                </c:pt>
                <c:pt idx="2615">
                  <c:v>213.6</c:v>
                </c:pt>
                <c:pt idx="2616">
                  <c:v>143.4</c:v>
                </c:pt>
                <c:pt idx="2617">
                  <c:v>97.1</c:v>
                </c:pt>
                <c:pt idx="2618">
                  <c:v>94.1</c:v>
                </c:pt>
                <c:pt idx="2619">
                  <c:v>226.3</c:v>
                </c:pt>
                <c:pt idx="2620">
                  <c:v>190.3</c:v>
                </c:pt>
                <c:pt idx="2621">
                  <c:v>185.4</c:v>
                </c:pt>
                <c:pt idx="2622">
                  <c:v>179.5</c:v>
                </c:pt>
                <c:pt idx="2623">
                  <c:v>158</c:v>
                </c:pt>
                <c:pt idx="2624">
                  <c:v>173</c:v>
                </c:pt>
                <c:pt idx="2625">
                  <c:v>134.19999999999999</c:v>
                </c:pt>
                <c:pt idx="2626">
                  <c:v>125.2</c:v>
                </c:pt>
                <c:pt idx="2627">
                  <c:v>195.9</c:v>
                </c:pt>
                <c:pt idx="2628">
                  <c:v>214.2</c:v>
                </c:pt>
                <c:pt idx="2629">
                  <c:v>221.1</c:v>
                </c:pt>
                <c:pt idx="2630">
                  <c:v>132</c:v>
                </c:pt>
                <c:pt idx="2631">
                  <c:v>157.6</c:v>
                </c:pt>
                <c:pt idx="2632">
                  <c:v>110.3</c:v>
                </c:pt>
                <c:pt idx="2633">
                  <c:v>161.5</c:v>
                </c:pt>
                <c:pt idx="2634">
                  <c:v>171.8</c:v>
                </c:pt>
                <c:pt idx="2635">
                  <c:v>211</c:v>
                </c:pt>
                <c:pt idx="2636">
                  <c:v>139.30000000000001</c:v>
                </c:pt>
                <c:pt idx="2637">
                  <c:v>291.60000000000002</c:v>
                </c:pt>
                <c:pt idx="2638">
                  <c:v>139</c:v>
                </c:pt>
                <c:pt idx="2639">
                  <c:v>234.8</c:v>
                </c:pt>
                <c:pt idx="2640">
                  <c:v>187.6</c:v>
                </c:pt>
                <c:pt idx="2641">
                  <c:v>159.80000000000001</c:v>
                </c:pt>
                <c:pt idx="2642">
                  <c:v>177.1</c:v>
                </c:pt>
                <c:pt idx="2643">
                  <c:v>117.9</c:v>
                </c:pt>
                <c:pt idx="2644">
                  <c:v>247.6</c:v>
                </c:pt>
                <c:pt idx="2645">
                  <c:v>169.9</c:v>
                </c:pt>
                <c:pt idx="2646">
                  <c:v>185</c:v>
                </c:pt>
                <c:pt idx="2647">
                  <c:v>204.9</c:v>
                </c:pt>
                <c:pt idx="2648">
                  <c:v>225.5</c:v>
                </c:pt>
                <c:pt idx="2649">
                  <c:v>169.7</c:v>
                </c:pt>
                <c:pt idx="2650">
                  <c:v>239.3</c:v>
                </c:pt>
                <c:pt idx="2651">
                  <c:v>113.3</c:v>
                </c:pt>
                <c:pt idx="2652">
                  <c:v>161.9</c:v>
                </c:pt>
                <c:pt idx="2653">
                  <c:v>133.30000000000001</c:v>
                </c:pt>
                <c:pt idx="2654">
                  <c:v>170.7</c:v>
                </c:pt>
                <c:pt idx="2655">
                  <c:v>322.3</c:v>
                </c:pt>
                <c:pt idx="2656">
                  <c:v>124.4</c:v>
                </c:pt>
                <c:pt idx="2657">
                  <c:v>146.9</c:v>
                </c:pt>
                <c:pt idx="2658">
                  <c:v>192.6</c:v>
                </c:pt>
                <c:pt idx="2659">
                  <c:v>96.3</c:v>
                </c:pt>
                <c:pt idx="2660">
                  <c:v>131.9</c:v>
                </c:pt>
                <c:pt idx="2661">
                  <c:v>147.19999999999999</c:v>
                </c:pt>
                <c:pt idx="2662">
                  <c:v>143.1</c:v>
                </c:pt>
                <c:pt idx="2663">
                  <c:v>280.39999999999998</c:v>
                </c:pt>
                <c:pt idx="2664">
                  <c:v>237.2</c:v>
                </c:pt>
                <c:pt idx="2665">
                  <c:v>184.2</c:v>
                </c:pt>
                <c:pt idx="2666">
                  <c:v>109.1</c:v>
                </c:pt>
                <c:pt idx="2667">
                  <c:v>138.1</c:v>
                </c:pt>
                <c:pt idx="2668">
                  <c:v>155.4</c:v>
                </c:pt>
                <c:pt idx="2669">
                  <c:v>245.3</c:v>
                </c:pt>
                <c:pt idx="2670">
                  <c:v>205.9</c:v>
                </c:pt>
                <c:pt idx="2671">
                  <c:v>221.9</c:v>
                </c:pt>
                <c:pt idx="2672">
                  <c:v>190</c:v>
                </c:pt>
                <c:pt idx="2673">
                  <c:v>220.8</c:v>
                </c:pt>
                <c:pt idx="2674">
                  <c:v>173.7</c:v>
                </c:pt>
                <c:pt idx="2675">
                  <c:v>114.8</c:v>
                </c:pt>
                <c:pt idx="2676">
                  <c:v>113.8</c:v>
                </c:pt>
                <c:pt idx="2677">
                  <c:v>143.19999999999999</c:v>
                </c:pt>
                <c:pt idx="2678">
                  <c:v>184.4</c:v>
                </c:pt>
                <c:pt idx="2679">
                  <c:v>224</c:v>
                </c:pt>
                <c:pt idx="2680">
                  <c:v>216.2</c:v>
                </c:pt>
                <c:pt idx="2681">
                  <c:v>129.9</c:v>
                </c:pt>
                <c:pt idx="2682">
                  <c:v>204.4</c:v>
                </c:pt>
                <c:pt idx="2683">
                  <c:v>216.6</c:v>
                </c:pt>
                <c:pt idx="2684">
                  <c:v>228.1</c:v>
                </c:pt>
                <c:pt idx="2685">
                  <c:v>225.9</c:v>
                </c:pt>
                <c:pt idx="2686">
                  <c:v>103.5</c:v>
                </c:pt>
                <c:pt idx="2687">
                  <c:v>115.5</c:v>
                </c:pt>
                <c:pt idx="2688">
                  <c:v>218.8</c:v>
                </c:pt>
                <c:pt idx="2689">
                  <c:v>223.8</c:v>
                </c:pt>
                <c:pt idx="2690">
                  <c:v>143.80000000000001</c:v>
                </c:pt>
                <c:pt idx="2691">
                  <c:v>29.9</c:v>
                </c:pt>
                <c:pt idx="2692">
                  <c:v>276.7</c:v>
                </c:pt>
                <c:pt idx="2693">
                  <c:v>153.9</c:v>
                </c:pt>
                <c:pt idx="2694">
                  <c:v>190.5</c:v>
                </c:pt>
                <c:pt idx="2695">
                  <c:v>192.6</c:v>
                </c:pt>
                <c:pt idx="2696">
                  <c:v>215.6</c:v>
                </c:pt>
                <c:pt idx="2697">
                  <c:v>180</c:v>
                </c:pt>
                <c:pt idx="2698">
                  <c:v>157.30000000000001</c:v>
                </c:pt>
                <c:pt idx="2699">
                  <c:v>196.5</c:v>
                </c:pt>
                <c:pt idx="2700">
                  <c:v>240.3</c:v>
                </c:pt>
                <c:pt idx="2701">
                  <c:v>193.3</c:v>
                </c:pt>
                <c:pt idx="2702">
                  <c:v>211.9</c:v>
                </c:pt>
                <c:pt idx="2703">
                  <c:v>246.8</c:v>
                </c:pt>
                <c:pt idx="2704">
                  <c:v>174.7</c:v>
                </c:pt>
                <c:pt idx="2705">
                  <c:v>240</c:v>
                </c:pt>
                <c:pt idx="2706">
                  <c:v>181.2</c:v>
                </c:pt>
                <c:pt idx="2707">
                  <c:v>113.7</c:v>
                </c:pt>
                <c:pt idx="2708">
                  <c:v>211.1</c:v>
                </c:pt>
                <c:pt idx="2709">
                  <c:v>247.4</c:v>
                </c:pt>
                <c:pt idx="2710">
                  <c:v>131.19999999999999</c:v>
                </c:pt>
                <c:pt idx="2711">
                  <c:v>161.4</c:v>
                </c:pt>
                <c:pt idx="2712">
                  <c:v>211.9</c:v>
                </c:pt>
                <c:pt idx="2713">
                  <c:v>160.4</c:v>
                </c:pt>
                <c:pt idx="2714">
                  <c:v>230.7</c:v>
                </c:pt>
                <c:pt idx="2715">
                  <c:v>232.6</c:v>
                </c:pt>
                <c:pt idx="2716">
                  <c:v>294.7</c:v>
                </c:pt>
                <c:pt idx="2717">
                  <c:v>133.4</c:v>
                </c:pt>
                <c:pt idx="2718">
                  <c:v>306.2</c:v>
                </c:pt>
                <c:pt idx="2719">
                  <c:v>236.8</c:v>
                </c:pt>
                <c:pt idx="2720">
                  <c:v>168.4</c:v>
                </c:pt>
                <c:pt idx="2721">
                  <c:v>70.900000000000006</c:v>
                </c:pt>
                <c:pt idx="2722">
                  <c:v>152.1</c:v>
                </c:pt>
                <c:pt idx="2723">
                  <c:v>180.9</c:v>
                </c:pt>
                <c:pt idx="2724">
                  <c:v>156.6</c:v>
                </c:pt>
                <c:pt idx="2725">
                  <c:v>180.5</c:v>
                </c:pt>
                <c:pt idx="2726">
                  <c:v>238.8</c:v>
                </c:pt>
                <c:pt idx="2727">
                  <c:v>182.1</c:v>
                </c:pt>
                <c:pt idx="2728">
                  <c:v>139.6</c:v>
                </c:pt>
                <c:pt idx="2729">
                  <c:v>200.3</c:v>
                </c:pt>
                <c:pt idx="2730">
                  <c:v>153.5</c:v>
                </c:pt>
                <c:pt idx="2731">
                  <c:v>128.19999999999999</c:v>
                </c:pt>
                <c:pt idx="2732">
                  <c:v>159.5</c:v>
                </c:pt>
                <c:pt idx="2733">
                  <c:v>226.4</c:v>
                </c:pt>
                <c:pt idx="2734">
                  <c:v>251.9</c:v>
                </c:pt>
                <c:pt idx="2735">
                  <c:v>264.5</c:v>
                </c:pt>
                <c:pt idx="2736">
                  <c:v>153.69999999999999</c:v>
                </c:pt>
                <c:pt idx="2737">
                  <c:v>232.1</c:v>
                </c:pt>
                <c:pt idx="2738">
                  <c:v>201.9</c:v>
                </c:pt>
                <c:pt idx="2739">
                  <c:v>186.9</c:v>
                </c:pt>
                <c:pt idx="2740">
                  <c:v>196.6</c:v>
                </c:pt>
                <c:pt idx="2741">
                  <c:v>232.1</c:v>
                </c:pt>
                <c:pt idx="2742">
                  <c:v>166</c:v>
                </c:pt>
                <c:pt idx="2743">
                  <c:v>200.6</c:v>
                </c:pt>
                <c:pt idx="2744">
                  <c:v>141</c:v>
                </c:pt>
                <c:pt idx="2745">
                  <c:v>245</c:v>
                </c:pt>
                <c:pt idx="2746">
                  <c:v>140.80000000000001</c:v>
                </c:pt>
                <c:pt idx="2747">
                  <c:v>255.1</c:v>
                </c:pt>
                <c:pt idx="2748">
                  <c:v>125</c:v>
                </c:pt>
                <c:pt idx="2749">
                  <c:v>180.6</c:v>
                </c:pt>
                <c:pt idx="2750">
                  <c:v>248.7</c:v>
                </c:pt>
                <c:pt idx="2751">
                  <c:v>178.1</c:v>
                </c:pt>
                <c:pt idx="2752">
                  <c:v>122.2</c:v>
                </c:pt>
                <c:pt idx="2753">
                  <c:v>231.3</c:v>
                </c:pt>
                <c:pt idx="2754">
                  <c:v>111.2</c:v>
                </c:pt>
                <c:pt idx="2755">
                  <c:v>103.2</c:v>
                </c:pt>
                <c:pt idx="2756">
                  <c:v>138.4</c:v>
                </c:pt>
                <c:pt idx="2757">
                  <c:v>146.30000000000001</c:v>
                </c:pt>
                <c:pt idx="2758">
                  <c:v>132</c:v>
                </c:pt>
                <c:pt idx="2759">
                  <c:v>274.60000000000002</c:v>
                </c:pt>
                <c:pt idx="2760">
                  <c:v>185.3</c:v>
                </c:pt>
                <c:pt idx="2761">
                  <c:v>154.80000000000001</c:v>
                </c:pt>
                <c:pt idx="2762">
                  <c:v>179.2</c:v>
                </c:pt>
                <c:pt idx="2763">
                  <c:v>286.2</c:v>
                </c:pt>
                <c:pt idx="2764">
                  <c:v>137.5</c:v>
                </c:pt>
                <c:pt idx="2765">
                  <c:v>243</c:v>
                </c:pt>
                <c:pt idx="2766">
                  <c:v>134.9</c:v>
                </c:pt>
                <c:pt idx="2767">
                  <c:v>234.2</c:v>
                </c:pt>
                <c:pt idx="2768">
                  <c:v>175.1</c:v>
                </c:pt>
                <c:pt idx="2769">
                  <c:v>142.19999999999999</c:v>
                </c:pt>
                <c:pt idx="2770">
                  <c:v>97.8</c:v>
                </c:pt>
                <c:pt idx="2771">
                  <c:v>266.89999999999998</c:v>
                </c:pt>
                <c:pt idx="2772">
                  <c:v>155.19999999999999</c:v>
                </c:pt>
                <c:pt idx="2773">
                  <c:v>200.2</c:v>
                </c:pt>
                <c:pt idx="2774">
                  <c:v>198.4</c:v>
                </c:pt>
                <c:pt idx="2775">
                  <c:v>180.3</c:v>
                </c:pt>
                <c:pt idx="2776">
                  <c:v>86.3</c:v>
                </c:pt>
                <c:pt idx="2777">
                  <c:v>295</c:v>
                </c:pt>
                <c:pt idx="2778">
                  <c:v>240.9</c:v>
                </c:pt>
                <c:pt idx="2779">
                  <c:v>207.7</c:v>
                </c:pt>
                <c:pt idx="2780">
                  <c:v>128.5</c:v>
                </c:pt>
                <c:pt idx="2781">
                  <c:v>224.4</c:v>
                </c:pt>
                <c:pt idx="2782">
                  <c:v>164.9</c:v>
                </c:pt>
                <c:pt idx="2783">
                  <c:v>238</c:v>
                </c:pt>
                <c:pt idx="2784">
                  <c:v>231</c:v>
                </c:pt>
                <c:pt idx="2785">
                  <c:v>107.3</c:v>
                </c:pt>
                <c:pt idx="2786">
                  <c:v>185</c:v>
                </c:pt>
                <c:pt idx="2787">
                  <c:v>244.1</c:v>
                </c:pt>
                <c:pt idx="2788">
                  <c:v>141.1</c:v>
                </c:pt>
                <c:pt idx="2789">
                  <c:v>158.1</c:v>
                </c:pt>
                <c:pt idx="2790">
                  <c:v>199.5</c:v>
                </c:pt>
                <c:pt idx="2791">
                  <c:v>109.5</c:v>
                </c:pt>
                <c:pt idx="2792">
                  <c:v>107.9</c:v>
                </c:pt>
                <c:pt idx="2793">
                  <c:v>172.1</c:v>
                </c:pt>
                <c:pt idx="2794">
                  <c:v>160</c:v>
                </c:pt>
                <c:pt idx="2795">
                  <c:v>227.7</c:v>
                </c:pt>
                <c:pt idx="2796">
                  <c:v>203.8</c:v>
                </c:pt>
                <c:pt idx="2797">
                  <c:v>241.7</c:v>
                </c:pt>
                <c:pt idx="2798">
                  <c:v>78.099999999999994</c:v>
                </c:pt>
                <c:pt idx="2799">
                  <c:v>187.8</c:v>
                </c:pt>
                <c:pt idx="2800">
                  <c:v>127.1</c:v>
                </c:pt>
                <c:pt idx="2801">
                  <c:v>280</c:v>
                </c:pt>
                <c:pt idx="2802">
                  <c:v>153.19999999999999</c:v>
                </c:pt>
                <c:pt idx="2803">
                  <c:v>137.1</c:v>
                </c:pt>
                <c:pt idx="2804">
                  <c:v>186.1</c:v>
                </c:pt>
                <c:pt idx="2805">
                  <c:v>224.1</c:v>
                </c:pt>
                <c:pt idx="2806">
                  <c:v>83.6</c:v>
                </c:pt>
                <c:pt idx="2807">
                  <c:v>203.9</c:v>
                </c:pt>
                <c:pt idx="2808">
                  <c:v>211.3</c:v>
                </c:pt>
                <c:pt idx="2809">
                  <c:v>219.4</c:v>
                </c:pt>
                <c:pt idx="2810">
                  <c:v>190.4</c:v>
                </c:pt>
                <c:pt idx="2811">
                  <c:v>147.69999999999999</c:v>
                </c:pt>
                <c:pt idx="2812">
                  <c:v>229.9</c:v>
                </c:pt>
                <c:pt idx="2813">
                  <c:v>102.8</c:v>
                </c:pt>
                <c:pt idx="2814">
                  <c:v>178.7</c:v>
                </c:pt>
                <c:pt idx="2815">
                  <c:v>148.5</c:v>
                </c:pt>
                <c:pt idx="2816">
                  <c:v>164.1</c:v>
                </c:pt>
                <c:pt idx="2817">
                  <c:v>197.2</c:v>
                </c:pt>
                <c:pt idx="2818">
                  <c:v>140</c:v>
                </c:pt>
                <c:pt idx="2819">
                  <c:v>193.9</c:v>
                </c:pt>
                <c:pt idx="2820">
                  <c:v>321.10000000000002</c:v>
                </c:pt>
                <c:pt idx="2821">
                  <c:v>118.4</c:v>
                </c:pt>
                <c:pt idx="2822">
                  <c:v>169.8</c:v>
                </c:pt>
                <c:pt idx="2823">
                  <c:v>193.4</c:v>
                </c:pt>
                <c:pt idx="2824">
                  <c:v>106.6</c:v>
                </c:pt>
                <c:pt idx="2825">
                  <c:v>134.69999999999999</c:v>
                </c:pt>
                <c:pt idx="2826">
                  <c:v>156.19999999999999</c:v>
                </c:pt>
                <c:pt idx="2827">
                  <c:v>231.1</c:v>
                </c:pt>
                <c:pt idx="2828">
                  <c:v>180.8</c:v>
                </c:pt>
                <c:pt idx="2829">
                  <c:v>213.8</c:v>
                </c:pt>
                <c:pt idx="2830">
                  <c:v>234.4</c:v>
                </c:pt>
                <c:pt idx="2831">
                  <c:v>223.6</c:v>
                </c:pt>
                <c:pt idx="2832">
                  <c:v>294.7</c:v>
                </c:pt>
                <c:pt idx="2833">
                  <c:v>216.8</c:v>
                </c:pt>
                <c:pt idx="2834">
                  <c:v>197.4</c:v>
                </c:pt>
                <c:pt idx="2835">
                  <c:v>226.5</c:v>
                </c:pt>
                <c:pt idx="2836">
                  <c:v>218.9</c:v>
                </c:pt>
                <c:pt idx="2837">
                  <c:v>89.1</c:v>
                </c:pt>
                <c:pt idx="2838">
                  <c:v>177.8</c:v>
                </c:pt>
                <c:pt idx="2839">
                  <c:v>93.2</c:v>
                </c:pt>
                <c:pt idx="2840">
                  <c:v>228.1</c:v>
                </c:pt>
                <c:pt idx="2841">
                  <c:v>208.1</c:v>
                </c:pt>
                <c:pt idx="2842">
                  <c:v>112.8</c:v>
                </c:pt>
                <c:pt idx="2843">
                  <c:v>225.3</c:v>
                </c:pt>
                <c:pt idx="2844">
                  <c:v>169.4</c:v>
                </c:pt>
                <c:pt idx="2845">
                  <c:v>193.3</c:v>
                </c:pt>
                <c:pt idx="2846">
                  <c:v>95.6</c:v>
                </c:pt>
                <c:pt idx="2847">
                  <c:v>79.8</c:v>
                </c:pt>
                <c:pt idx="2848">
                  <c:v>229.2</c:v>
                </c:pt>
                <c:pt idx="2849">
                  <c:v>259.3</c:v>
                </c:pt>
                <c:pt idx="2850">
                  <c:v>212.6</c:v>
                </c:pt>
                <c:pt idx="2851">
                  <c:v>101</c:v>
                </c:pt>
                <c:pt idx="2852">
                  <c:v>140.1</c:v>
                </c:pt>
                <c:pt idx="2853">
                  <c:v>150.4</c:v>
                </c:pt>
                <c:pt idx="2854">
                  <c:v>100.8</c:v>
                </c:pt>
                <c:pt idx="2855">
                  <c:v>138.1</c:v>
                </c:pt>
                <c:pt idx="2856">
                  <c:v>191.3</c:v>
                </c:pt>
                <c:pt idx="2857">
                  <c:v>168.3</c:v>
                </c:pt>
                <c:pt idx="2858">
                  <c:v>137.6</c:v>
                </c:pt>
                <c:pt idx="2859">
                  <c:v>255.4</c:v>
                </c:pt>
                <c:pt idx="2860">
                  <c:v>166.2</c:v>
                </c:pt>
                <c:pt idx="2861">
                  <c:v>158.69999999999999</c:v>
                </c:pt>
                <c:pt idx="2862">
                  <c:v>258.3</c:v>
                </c:pt>
                <c:pt idx="2863">
                  <c:v>77</c:v>
                </c:pt>
                <c:pt idx="2864">
                  <c:v>168.4</c:v>
                </c:pt>
                <c:pt idx="2865">
                  <c:v>307.2</c:v>
                </c:pt>
                <c:pt idx="2866">
                  <c:v>175.6</c:v>
                </c:pt>
                <c:pt idx="2867">
                  <c:v>169.1</c:v>
                </c:pt>
                <c:pt idx="2868">
                  <c:v>190.7</c:v>
                </c:pt>
                <c:pt idx="2869">
                  <c:v>239.6</c:v>
                </c:pt>
                <c:pt idx="2870">
                  <c:v>121.3</c:v>
                </c:pt>
                <c:pt idx="2871">
                  <c:v>208.4</c:v>
                </c:pt>
                <c:pt idx="2872">
                  <c:v>230.6</c:v>
                </c:pt>
                <c:pt idx="2873">
                  <c:v>112.5</c:v>
                </c:pt>
                <c:pt idx="2874">
                  <c:v>167.7</c:v>
                </c:pt>
                <c:pt idx="2875">
                  <c:v>180.1</c:v>
                </c:pt>
                <c:pt idx="2876">
                  <c:v>129.6</c:v>
                </c:pt>
                <c:pt idx="2877">
                  <c:v>215.5</c:v>
                </c:pt>
                <c:pt idx="2878">
                  <c:v>211.9</c:v>
                </c:pt>
                <c:pt idx="2879">
                  <c:v>82</c:v>
                </c:pt>
                <c:pt idx="2880">
                  <c:v>149.1</c:v>
                </c:pt>
                <c:pt idx="2881">
                  <c:v>304.60000000000002</c:v>
                </c:pt>
                <c:pt idx="2882">
                  <c:v>277.7</c:v>
                </c:pt>
                <c:pt idx="2883">
                  <c:v>209.1</c:v>
                </c:pt>
                <c:pt idx="2884">
                  <c:v>196.1</c:v>
                </c:pt>
                <c:pt idx="2885">
                  <c:v>121.6</c:v>
                </c:pt>
                <c:pt idx="2886">
                  <c:v>204.1</c:v>
                </c:pt>
                <c:pt idx="2887">
                  <c:v>212.1</c:v>
                </c:pt>
                <c:pt idx="2888">
                  <c:v>178.3</c:v>
                </c:pt>
                <c:pt idx="2889">
                  <c:v>181.8</c:v>
                </c:pt>
                <c:pt idx="2890">
                  <c:v>120.6</c:v>
                </c:pt>
                <c:pt idx="2891">
                  <c:v>172.4</c:v>
                </c:pt>
                <c:pt idx="2892">
                  <c:v>160.6</c:v>
                </c:pt>
                <c:pt idx="2893">
                  <c:v>98.4</c:v>
                </c:pt>
                <c:pt idx="2894">
                  <c:v>109</c:v>
                </c:pt>
                <c:pt idx="2895">
                  <c:v>144.5</c:v>
                </c:pt>
                <c:pt idx="2896">
                  <c:v>193.1</c:v>
                </c:pt>
                <c:pt idx="2897">
                  <c:v>182.8</c:v>
                </c:pt>
                <c:pt idx="2898">
                  <c:v>148.4</c:v>
                </c:pt>
                <c:pt idx="2899">
                  <c:v>75.8</c:v>
                </c:pt>
                <c:pt idx="2900">
                  <c:v>198</c:v>
                </c:pt>
                <c:pt idx="2901">
                  <c:v>253.2</c:v>
                </c:pt>
                <c:pt idx="2902">
                  <c:v>199.9</c:v>
                </c:pt>
                <c:pt idx="2903">
                  <c:v>187.5</c:v>
                </c:pt>
                <c:pt idx="2904">
                  <c:v>183.6</c:v>
                </c:pt>
                <c:pt idx="2905">
                  <c:v>86.1</c:v>
                </c:pt>
                <c:pt idx="2906">
                  <c:v>126.8</c:v>
                </c:pt>
                <c:pt idx="2907">
                  <c:v>108.3</c:v>
                </c:pt>
                <c:pt idx="2908">
                  <c:v>160.5</c:v>
                </c:pt>
                <c:pt idx="2909">
                  <c:v>147.30000000000001</c:v>
                </c:pt>
                <c:pt idx="2910">
                  <c:v>165.1</c:v>
                </c:pt>
                <c:pt idx="2911">
                  <c:v>122.2</c:v>
                </c:pt>
                <c:pt idx="2912">
                  <c:v>156.30000000000001</c:v>
                </c:pt>
                <c:pt idx="2913">
                  <c:v>277.7</c:v>
                </c:pt>
                <c:pt idx="2914">
                  <c:v>147.4</c:v>
                </c:pt>
                <c:pt idx="2915">
                  <c:v>228.4</c:v>
                </c:pt>
                <c:pt idx="2916">
                  <c:v>184.6</c:v>
                </c:pt>
                <c:pt idx="2917">
                  <c:v>219</c:v>
                </c:pt>
                <c:pt idx="2918">
                  <c:v>220.9</c:v>
                </c:pt>
                <c:pt idx="2919">
                  <c:v>188.4</c:v>
                </c:pt>
                <c:pt idx="2920">
                  <c:v>254.8</c:v>
                </c:pt>
                <c:pt idx="2921">
                  <c:v>338.4</c:v>
                </c:pt>
                <c:pt idx="2922">
                  <c:v>143.1</c:v>
                </c:pt>
                <c:pt idx="2923">
                  <c:v>118.3</c:v>
                </c:pt>
                <c:pt idx="2924">
                  <c:v>185.9</c:v>
                </c:pt>
                <c:pt idx="2925">
                  <c:v>219</c:v>
                </c:pt>
                <c:pt idx="2926">
                  <c:v>180.1</c:v>
                </c:pt>
                <c:pt idx="2927">
                  <c:v>114.9</c:v>
                </c:pt>
                <c:pt idx="2928">
                  <c:v>158.6</c:v>
                </c:pt>
                <c:pt idx="2929">
                  <c:v>244.2</c:v>
                </c:pt>
                <c:pt idx="2930">
                  <c:v>180</c:v>
                </c:pt>
                <c:pt idx="2931">
                  <c:v>135.4</c:v>
                </c:pt>
                <c:pt idx="2932">
                  <c:v>272.39999999999998</c:v>
                </c:pt>
                <c:pt idx="2933">
                  <c:v>262.89999999999998</c:v>
                </c:pt>
                <c:pt idx="2934">
                  <c:v>66.7</c:v>
                </c:pt>
                <c:pt idx="2935">
                  <c:v>240.8</c:v>
                </c:pt>
                <c:pt idx="2936">
                  <c:v>158.30000000000001</c:v>
                </c:pt>
                <c:pt idx="2937">
                  <c:v>201.7</c:v>
                </c:pt>
                <c:pt idx="2938">
                  <c:v>168.8</c:v>
                </c:pt>
                <c:pt idx="2939">
                  <c:v>141.9</c:v>
                </c:pt>
                <c:pt idx="2940">
                  <c:v>182.6</c:v>
                </c:pt>
                <c:pt idx="2941">
                  <c:v>203.7</c:v>
                </c:pt>
                <c:pt idx="2942">
                  <c:v>191.6</c:v>
                </c:pt>
                <c:pt idx="2943">
                  <c:v>136.4</c:v>
                </c:pt>
                <c:pt idx="2944">
                  <c:v>168.2</c:v>
                </c:pt>
                <c:pt idx="2945">
                  <c:v>217.9</c:v>
                </c:pt>
                <c:pt idx="2946">
                  <c:v>198.1</c:v>
                </c:pt>
                <c:pt idx="2947">
                  <c:v>178.8</c:v>
                </c:pt>
                <c:pt idx="2948">
                  <c:v>262.89999999999998</c:v>
                </c:pt>
                <c:pt idx="2949">
                  <c:v>197</c:v>
                </c:pt>
                <c:pt idx="2950">
                  <c:v>102.9</c:v>
                </c:pt>
                <c:pt idx="2951">
                  <c:v>144.19999999999999</c:v>
                </c:pt>
                <c:pt idx="2952">
                  <c:v>139.80000000000001</c:v>
                </c:pt>
                <c:pt idx="2953">
                  <c:v>139.69999999999999</c:v>
                </c:pt>
                <c:pt idx="2954">
                  <c:v>309.39999999999998</c:v>
                </c:pt>
                <c:pt idx="2955">
                  <c:v>159.6</c:v>
                </c:pt>
                <c:pt idx="2956">
                  <c:v>239.7</c:v>
                </c:pt>
                <c:pt idx="2957">
                  <c:v>161.1</c:v>
                </c:pt>
                <c:pt idx="2958">
                  <c:v>165.4</c:v>
                </c:pt>
                <c:pt idx="2959">
                  <c:v>221.3</c:v>
                </c:pt>
                <c:pt idx="2960">
                  <c:v>176.8</c:v>
                </c:pt>
                <c:pt idx="2961">
                  <c:v>196</c:v>
                </c:pt>
                <c:pt idx="2962">
                  <c:v>174.3</c:v>
                </c:pt>
                <c:pt idx="2963">
                  <c:v>158.4</c:v>
                </c:pt>
                <c:pt idx="2964">
                  <c:v>149.4</c:v>
                </c:pt>
                <c:pt idx="2965">
                  <c:v>145.5</c:v>
                </c:pt>
                <c:pt idx="2966">
                  <c:v>147.69999999999999</c:v>
                </c:pt>
                <c:pt idx="2967">
                  <c:v>89.4</c:v>
                </c:pt>
                <c:pt idx="2968">
                  <c:v>138.69999999999999</c:v>
                </c:pt>
                <c:pt idx="2969">
                  <c:v>205.4</c:v>
                </c:pt>
                <c:pt idx="2970">
                  <c:v>187.4</c:v>
                </c:pt>
                <c:pt idx="2971">
                  <c:v>206.1</c:v>
                </c:pt>
                <c:pt idx="2972">
                  <c:v>131.5</c:v>
                </c:pt>
                <c:pt idx="2973">
                  <c:v>120.1</c:v>
                </c:pt>
                <c:pt idx="2974">
                  <c:v>168.6</c:v>
                </c:pt>
                <c:pt idx="2975">
                  <c:v>189.4</c:v>
                </c:pt>
                <c:pt idx="2976">
                  <c:v>158.5</c:v>
                </c:pt>
                <c:pt idx="2977">
                  <c:v>176</c:v>
                </c:pt>
                <c:pt idx="2978">
                  <c:v>129.19999999999999</c:v>
                </c:pt>
                <c:pt idx="2979">
                  <c:v>174</c:v>
                </c:pt>
                <c:pt idx="2980">
                  <c:v>261.2</c:v>
                </c:pt>
                <c:pt idx="2981">
                  <c:v>264.60000000000002</c:v>
                </c:pt>
                <c:pt idx="2982">
                  <c:v>160.9</c:v>
                </c:pt>
                <c:pt idx="2983">
                  <c:v>124.8</c:v>
                </c:pt>
                <c:pt idx="2984">
                  <c:v>230.6</c:v>
                </c:pt>
                <c:pt idx="2985">
                  <c:v>229.1</c:v>
                </c:pt>
                <c:pt idx="2986">
                  <c:v>212.9</c:v>
                </c:pt>
                <c:pt idx="2987">
                  <c:v>124.8</c:v>
                </c:pt>
                <c:pt idx="2988">
                  <c:v>133.9</c:v>
                </c:pt>
                <c:pt idx="2989">
                  <c:v>129.80000000000001</c:v>
                </c:pt>
                <c:pt idx="2990">
                  <c:v>168.5</c:v>
                </c:pt>
                <c:pt idx="2991">
                  <c:v>81.400000000000006</c:v>
                </c:pt>
                <c:pt idx="2992">
                  <c:v>117.2</c:v>
                </c:pt>
                <c:pt idx="2993">
                  <c:v>300.39999999999998</c:v>
                </c:pt>
                <c:pt idx="2994">
                  <c:v>195.1</c:v>
                </c:pt>
                <c:pt idx="2995">
                  <c:v>172</c:v>
                </c:pt>
                <c:pt idx="2996">
                  <c:v>165.2</c:v>
                </c:pt>
                <c:pt idx="2997">
                  <c:v>149.69999999999999</c:v>
                </c:pt>
                <c:pt idx="2998">
                  <c:v>185.8</c:v>
                </c:pt>
                <c:pt idx="2999">
                  <c:v>244.6</c:v>
                </c:pt>
                <c:pt idx="3000">
                  <c:v>302.60000000000002</c:v>
                </c:pt>
                <c:pt idx="3001">
                  <c:v>195.2</c:v>
                </c:pt>
                <c:pt idx="3002">
                  <c:v>207.8</c:v>
                </c:pt>
                <c:pt idx="3003">
                  <c:v>119</c:v>
                </c:pt>
                <c:pt idx="3004">
                  <c:v>245.8</c:v>
                </c:pt>
                <c:pt idx="3005">
                  <c:v>131</c:v>
                </c:pt>
                <c:pt idx="3006">
                  <c:v>129.80000000000001</c:v>
                </c:pt>
                <c:pt idx="3007">
                  <c:v>275.89999999999998</c:v>
                </c:pt>
                <c:pt idx="3008">
                  <c:v>213.3</c:v>
                </c:pt>
                <c:pt idx="3009">
                  <c:v>128.6</c:v>
                </c:pt>
                <c:pt idx="3010">
                  <c:v>95.3</c:v>
                </c:pt>
                <c:pt idx="3011">
                  <c:v>214.7</c:v>
                </c:pt>
                <c:pt idx="3012">
                  <c:v>180.4</c:v>
                </c:pt>
                <c:pt idx="3013">
                  <c:v>164.1</c:v>
                </c:pt>
                <c:pt idx="3014">
                  <c:v>211.1</c:v>
                </c:pt>
                <c:pt idx="3015">
                  <c:v>312.39999999999998</c:v>
                </c:pt>
                <c:pt idx="3016">
                  <c:v>223.3</c:v>
                </c:pt>
                <c:pt idx="3017">
                  <c:v>236.8</c:v>
                </c:pt>
                <c:pt idx="3018">
                  <c:v>149.69999999999999</c:v>
                </c:pt>
                <c:pt idx="3019">
                  <c:v>268.10000000000002</c:v>
                </c:pt>
                <c:pt idx="3020">
                  <c:v>245</c:v>
                </c:pt>
                <c:pt idx="3021">
                  <c:v>153.80000000000001</c:v>
                </c:pt>
                <c:pt idx="3022">
                  <c:v>229.4</c:v>
                </c:pt>
                <c:pt idx="3023">
                  <c:v>68.8</c:v>
                </c:pt>
                <c:pt idx="3024">
                  <c:v>200.2</c:v>
                </c:pt>
                <c:pt idx="3025">
                  <c:v>134.6</c:v>
                </c:pt>
                <c:pt idx="3026">
                  <c:v>232.4</c:v>
                </c:pt>
                <c:pt idx="3027">
                  <c:v>126</c:v>
                </c:pt>
                <c:pt idx="3028">
                  <c:v>175.9</c:v>
                </c:pt>
                <c:pt idx="3029">
                  <c:v>161.69999999999999</c:v>
                </c:pt>
                <c:pt idx="3030">
                  <c:v>112.6</c:v>
                </c:pt>
                <c:pt idx="3031">
                  <c:v>234</c:v>
                </c:pt>
                <c:pt idx="3032">
                  <c:v>226.3</c:v>
                </c:pt>
                <c:pt idx="3033">
                  <c:v>174.1</c:v>
                </c:pt>
                <c:pt idx="3034">
                  <c:v>195.6</c:v>
                </c:pt>
                <c:pt idx="3035">
                  <c:v>200.8</c:v>
                </c:pt>
                <c:pt idx="3036">
                  <c:v>225.6</c:v>
                </c:pt>
                <c:pt idx="3037">
                  <c:v>272.89999999999998</c:v>
                </c:pt>
                <c:pt idx="3038">
                  <c:v>199.7</c:v>
                </c:pt>
                <c:pt idx="3039">
                  <c:v>281.89999999999998</c:v>
                </c:pt>
                <c:pt idx="3040">
                  <c:v>181.2</c:v>
                </c:pt>
                <c:pt idx="3041">
                  <c:v>63.3</c:v>
                </c:pt>
                <c:pt idx="3042">
                  <c:v>189.3</c:v>
                </c:pt>
                <c:pt idx="3043">
                  <c:v>140</c:v>
                </c:pt>
                <c:pt idx="3044">
                  <c:v>221</c:v>
                </c:pt>
                <c:pt idx="3045">
                  <c:v>191.6</c:v>
                </c:pt>
                <c:pt idx="3046">
                  <c:v>294.3</c:v>
                </c:pt>
                <c:pt idx="3047">
                  <c:v>162.6</c:v>
                </c:pt>
                <c:pt idx="3048">
                  <c:v>233.6</c:v>
                </c:pt>
                <c:pt idx="3049">
                  <c:v>290.5</c:v>
                </c:pt>
                <c:pt idx="3050">
                  <c:v>183.2</c:v>
                </c:pt>
                <c:pt idx="3051">
                  <c:v>155.6</c:v>
                </c:pt>
                <c:pt idx="3052">
                  <c:v>303</c:v>
                </c:pt>
                <c:pt idx="3053">
                  <c:v>114.4</c:v>
                </c:pt>
                <c:pt idx="3054">
                  <c:v>164.8</c:v>
                </c:pt>
                <c:pt idx="3055">
                  <c:v>220.3</c:v>
                </c:pt>
                <c:pt idx="3056">
                  <c:v>189</c:v>
                </c:pt>
                <c:pt idx="3057">
                  <c:v>172.6</c:v>
                </c:pt>
                <c:pt idx="3058">
                  <c:v>168.8</c:v>
                </c:pt>
                <c:pt idx="3059">
                  <c:v>243.1</c:v>
                </c:pt>
                <c:pt idx="3060">
                  <c:v>324.3</c:v>
                </c:pt>
                <c:pt idx="3061">
                  <c:v>69.7</c:v>
                </c:pt>
                <c:pt idx="3062">
                  <c:v>176.9</c:v>
                </c:pt>
                <c:pt idx="3063">
                  <c:v>140.4</c:v>
                </c:pt>
                <c:pt idx="3064">
                  <c:v>167.4</c:v>
                </c:pt>
                <c:pt idx="3065">
                  <c:v>166.4</c:v>
                </c:pt>
                <c:pt idx="3066">
                  <c:v>171.5</c:v>
                </c:pt>
                <c:pt idx="3067">
                  <c:v>177.2</c:v>
                </c:pt>
                <c:pt idx="3068">
                  <c:v>114.5</c:v>
                </c:pt>
                <c:pt idx="3069">
                  <c:v>205.1</c:v>
                </c:pt>
                <c:pt idx="3070">
                  <c:v>208.4</c:v>
                </c:pt>
                <c:pt idx="3071">
                  <c:v>125.8</c:v>
                </c:pt>
                <c:pt idx="3072">
                  <c:v>186.2</c:v>
                </c:pt>
                <c:pt idx="3073">
                  <c:v>128.9</c:v>
                </c:pt>
                <c:pt idx="3074">
                  <c:v>257.39999999999998</c:v>
                </c:pt>
                <c:pt idx="3075">
                  <c:v>189.3</c:v>
                </c:pt>
                <c:pt idx="3076">
                  <c:v>50.1</c:v>
                </c:pt>
                <c:pt idx="3077">
                  <c:v>264.2</c:v>
                </c:pt>
                <c:pt idx="3078">
                  <c:v>192.1</c:v>
                </c:pt>
                <c:pt idx="3079">
                  <c:v>145.4</c:v>
                </c:pt>
                <c:pt idx="3080">
                  <c:v>240.8</c:v>
                </c:pt>
                <c:pt idx="3081">
                  <c:v>170.7</c:v>
                </c:pt>
                <c:pt idx="3082">
                  <c:v>221</c:v>
                </c:pt>
                <c:pt idx="3083">
                  <c:v>180</c:v>
                </c:pt>
                <c:pt idx="3084">
                  <c:v>298.8</c:v>
                </c:pt>
                <c:pt idx="3085">
                  <c:v>317.10000000000002</c:v>
                </c:pt>
                <c:pt idx="3086">
                  <c:v>102.2</c:v>
                </c:pt>
                <c:pt idx="3087">
                  <c:v>182.9</c:v>
                </c:pt>
                <c:pt idx="3088">
                  <c:v>184.8</c:v>
                </c:pt>
                <c:pt idx="3089">
                  <c:v>251.5</c:v>
                </c:pt>
                <c:pt idx="3090">
                  <c:v>131.6</c:v>
                </c:pt>
                <c:pt idx="3091">
                  <c:v>92.3</c:v>
                </c:pt>
                <c:pt idx="3092">
                  <c:v>196.7</c:v>
                </c:pt>
                <c:pt idx="3093">
                  <c:v>131.4</c:v>
                </c:pt>
                <c:pt idx="3094">
                  <c:v>215.9</c:v>
                </c:pt>
                <c:pt idx="3095">
                  <c:v>158.19999999999999</c:v>
                </c:pt>
                <c:pt idx="3096">
                  <c:v>206.4</c:v>
                </c:pt>
                <c:pt idx="3097">
                  <c:v>138.19999999999999</c:v>
                </c:pt>
                <c:pt idx="3098">
                  <c:v>192.3</c:v>
                </c:pt>
                <c:pt idx="3099">
                  <c:v>262.10000000000002</c:v>
                </c:pt>
                <c:pt idx="3100">
                  <c:v>41.2</c:v>
                </c:pt>
                <c:pt idx="3101">
                  <c:v>167</c:v>
                </c:pt>
                <c:pt idx="3102">
                  <c:v>210.2</c:v>
                </c:pt>
                <c:pt idx="3103">
                  <c:v>204.9</c:v>
                </c:pt>
                <c:pt idx="3104">
                  <c:v>184.1</c:v>
                </c:pt>
                <c:pt idx="3105">
                  <c:v>263.8</c:v>
                </c:pt>
                <c:pt idx="3106">
                  <c:v>142.30000000000001</c:v>
                </c:pt>
                <c:pt idx="3107">
                  <c:v>167.1</c:v>
                </c:pt>
                <c:pt idx="3108">
                  <c:v>148.30000000000001</c:v>
                </c:pt>
                <c:pt idx="3109">
                  <c:v>297.8</c:v>
                </c:pt>
                <c:pt idx="3110">
                  <c:v>144.5</c:v>
                </c:pt>
                <c:pt idx="3111">
                  <c:v>233.4</c:v>
                </c:pt>
                <c:pt idx="3112">
                  <c:v>130.5</c:v>
                </c:pt>
                <c:pt idx="3113">
                  <c:v>133.30000000000001</c:v>
                </c:pt>
                <c:pt idx="3114">
                  <c:v>183.7</c:v>
                </c:pt>
                <c:pt idx="3115">
                  <c:v>271</c:v>
                </c:pt>
                <c:pt idx="3116">
                  <c:v>122.5</c:v>
                </c:pt>
                <c:pt idx="3117">
                  <c:v>182.5</c:v>
                </c:pt>
                <c:pt idx="3118">
                  <c:v>110.4</c:v>
                </c:pt>
                <c:pt idx="3119">
                  <c:v>140.80000000000001</c:v>
                </c:pt>
                <c:pt idx="3120">
                  <c:v>137.5</c:v>
                </c:pt>
                <c:pt idx="3121">
                  <c:v>115.9</c:v>
                </c:pt>
                <c:pt idx="3122">
                  <c:v>288.2</c:v>
                </c:pt>
                <c:pt idx="3123">
                  <c:v>60.2</c:v>
                </c:pt>
                <c:pt idx="3124">
                  <c:v>125.5</c:v>
                </c:pt>
                <c:pt idx="3125">
                  <c:v>179.6</c:v>
                </c:pt>
                <c:pt idx="3126">
                  <c:v>99</c:v>
                </c:pt>
                <c:pt idx="3127">
                  <c:v>155.4</c:v>
                </c:pt>
                <c:pt idx="3128">
                  <c:v>177.4</c:v>
                </c:pt>
                <c:pt idx="3129">
                  <c:v>233.6</c:v>
                </c:pt>
                <c:pt idx="3130">
                  <c:v>210.2</c:v>
                </c:pt>
                <c:pt idx="3131">
                  <c:v>126.8</c:v>
                </c:pt>
                <c:pt idx="3132">
                  <c:v>187.1</c:v>
                </c:pt>
                <c:pt idx="3133">
                  <c:v>155.80000000000001</c:v>
                </c:pt>
                <c:pt idx="3134">
                  <c:v>232.1</c:v>
                </c:pt>
                <c:pt idx="3135">
                  <c:v>128.69999999999999</c:v>
                </c:pt>
                <c:pt idx="3136">
                  <c:v>208.9</c:v>
                </c:pt>
                <c:pt idx="3137">
                  <c:v>121.6</c:v>
                </c:pt>
                <c:pt idx="3138">
                  <c:v>145</c:v>
                </c:pt>
                <c:pt idx="3139">
                  <c:v>243.3</c:v>
                </c:pt>
                <c:pt idx="3140">
                  <c:v>214.8</c:v>
                </c:pt>
                <c:pt idx="3141">
                  <c:v>184.5</c:v>
                </c:pt>
                <c:pt idx="3142">
                  <c:v>84.3</c:v>
                </c:pt>
                <c:pt idx="3143">
                  <c:v>142.9</c:v>
                </c:pt>
                <c:pt idx="3144">
                  <c:v>120.6</c:v>
                </c:pt>
                <c:pt idx="3145">
                  <c:v>222.2</c:v>
                </c:pt>
                <c:pt idx="3146">
                  <c:v>219.3</c:v>
                </c:pt>
                <c:pt idx="3147">
                  <c:v>230.2</c:v>
                </c:pt>
                <c:pt idx="3148">
                  <c:v>76.099999999999994</c:v>
                </c:pt>
                <c:pt idx="3149">
                  <c:v>147.69999999999999</c:v>
                </c:pt>
                <c:pt idx="3150">
                  <c:v>139.4</c:v>
                </c:pt>
                <c:pt idx="3151">
                  <c:v>196</c:v>
                </c:pt>
                <c:pt idx="3152">
                  <c:v>160.80000000000001</c:v>
                </c:pt>
                <c:pt idx="3153">
                  <c:v>325.39999999999998</c:v>
                </c:pt>
                <c:pt idx="3154">
                  <c:v>198.2</c:v>
                </c:pt>
                <c:pt idx="3155">
                  <c:v>168.8</c:v>
                </c:pt>
                <c:pt idx="3156">
                  <c:v>273.8</c:v>
                </c:pt>
                <c:pt idx="3157">
                  <c:v>217.7</c:v>
                </c:pt>
                <c:pt idx="3158">
                  <c:v>93.5</c:v>
                </c:pt>
                <c:pt idx="3159">
                  <c:v>195.4</c:v>
                </c:pt>
                <c:pt idx="3160">
                  <c:v>247.8</c:v>
                </c:pt>
                <c:pt idx="3161">
                  <c:v>162.5</c:v>
                </c:pt>
                <c:pt idx="3162">
                  <c:v>86.1</c:v>
                </c:pt>
                <c:pt idx="3163">
                  <c:v>89.1</c:v>
                </c:pt>
                <c:pt idx="3164">
                  <c:v>189.7</c:v>
                </c:pt>
                <c:pt idx="3165">
                  <c:v>190.8</c:v>
                </c:pt>
                <c:pt idx="3166">
                  <c:v>198.6</c:v>
                </c:pt>
                <c:pt idx="3167">
                  <c:v>176.5</c:v>
                </c:pt>
                <c:pt idx="3168">
                  <c:v>188.3</c:v>
                </c:pt>
                <c:pt idx="3169">
                  <c:v>197.6</c:v>
                </c:pt>
                <c:pt idx="3170">
                  <c:v>208.5</c:v>
                </c:pt>
                <c:pt idx="3171">
                  <c:v>261</c:v>
                </c:pt>
                <c:pt idx="3172">
                  <c:v>209.6</c:v>
                </c:pt>
                <c:pt idx="3173">
                  <c:v>157.80000000000001</c:v>
                </c:pt>
                <c:pt idx="3174">
                  <c:v>245.4</c:v>
                </c:pt>
                <c:pt idx="3175">
                  <c:v>72.2</c:v>
                </c:pt>
                <c:pt idx="3176">
                  <c:v>152.9</c:v>
                </c:pt>
                <c:pt idx="3177">
                  <c:v>274</c:v>
                </c:pt>
                <c:pt idx="3178">
                  <c:v>178.2</c:v>
                </c:pt>
                <c:pt idx="3179">
                  <c:v>252.8</c:v>
                </c:pt>
                <c:pt idx="3180">
                  <c:v>216.2</c:v>
                </c:pt>
                <c:pt idx="3181">
                  <c:v>165.1</c:v>
                </c:pt>
                <c:pt idx="3182">
                  <c:v>133.80000000000001</c:v>
                </c:pt>
                <c:pt idx="3183">
                  <c:v>217.2</c:v>
                </c:pt>
                <c:pt idx="3184">
                  <c:v>82.1</c:v>
                </c:pt>
                <c:pt idx="3185">
                  <c:v>157.1</c:v>
                </c:pt>
                <c:pt idx="3186">
                  <c:v>205.5</c:v>
                </c:pt>
                <c:pt idx="3187">
                  <c:v>172.1</c:v>
                </c:pt>
                <c:pt idx="3188">
                  <c:v>206.8</c:v>
                </c:pt>
                <c:pt idx="3189">
                  <c:v>193.3</c:v>
                </c:pt>
                <c:pt idx="3190">
                  <c:v>225.9</c:v>
                </c:pt>
                <c:pt idx="3191">
                  <c:v>202.6</c:v>
                </c:pt>
                <c:pt idx="3192">
                  <c:v>48.4</c:v>
                </c:pt>
                <c:pt idx="3193">
                  <c:v>168.6</c:v>
                </c:pt>
                <c:pt idx="3194">
                  <c:v>142.9</c:v>
                </c:pt>
                <c:pt idx="3195">
                  <c:v>85.2</c:v>
                </c:pt>
                <c:pt idx="3196">
                  <c:v>77.8</c:v>
                </c:pt>
                <c:pt idx="3197">
                  <c:v>179.4</c:v>
                </c:pt>
                <c:pt idx="3198">
                  <c:v>139.80000000000001</c:v>
                </c:pt>
                <c:pt idx="3199">
                  <c:v>177.9</c:v>
                </c:pt>
                <c:pt idx="3200">
                  <c:v>101.9</c:v>
                </c:pt>
                <c:pt idx="3201">
                  <c:v>157.5</c:v>
                </c:pt>
                <c:pt idx="3202">
                  <c:v>167.1</c:v>
                </c:pt>
                <c:pt idx="3203">
                  <c:v>124.1</c:v>
                </c:pt>
                <c:pt idx="3204">
                  <c:v>221.4</c:v>
                </c:pt>
                <c:pt idx="3205">
                  <c:v>227.9</c:v>
                </c:pt>
                <c:pt idx="3206">
                  <c:v>177.8</c:v>
                </c:pt>
                <c:pt idx="3207">
                  <c:v>189.4</c:v>
                </c:pt>
                <c:pt idx="3208">
                  <c:v>188.3</c:v>
                </c:pt>
                <c:pt idx="3209">
                  <c:v>177.1</c:v>
                </c:pt>
                <c:pt idx="3210">
                  <c:v>128.5</c:v>
                </c:pt>
                <c:pt idx="3211">
                  <c:v>130.5</c:v>
                </c:pt>
                <c:pt idx="3212">
                  <c:v>201.1</c:v>
                </c:pt>
                <c:pt idx="3213">
                  <c:v>139.80000000000001</c:v>
                </c:pt>
                <c:pt idx="3214">
                  <c:v>237.6</c:v>
                </c:pt>
                <c:pt idx="3215">
                  <c:v>197.7</c:v>
                </c:pt>
                <c:pt idx="3216">
                  <c:v>222.1</c:v>
                </c:pt>
                <c:pt idx="3217">
                  <c:v>270</c:v>
                </c:pt>
                <c:pt idx="3218">
                  <c:v>148.69999999999999</c:v>
                </c:pt>
                <c:pt idx="3219">
                  <c:v>143.6</c:v>
                </c:pt>
                <c:pt idx="3220">
                  <c:v>205.3</c:v>
                </c:pt>
                <c:pt idx="3221">
                  <c:v>184.5</c:v>
                </c:pt>
                <c:pt idx="3222">
                  <c:v>140.80000000000001</c:v>
                </c:pt>
                <c:pt idx="3223">
                  <c:v>140.80000000000001</c:v>
                </c:pt>
                <c:pt idx="3224">
                  <c:v>169.7</c:v>
                </c:pt>
                <c:pt idx="3225">
                  <c:v>168.1</c:v>
                </c:pt>
                <c:pt idx="3226">
                  <c:v>190.1</c:v>
                </c:pt>
                <c:pt idx="3227">
                  <c:v>192.6</c:v>
                </c:pt>
                <c:pt idx="3228">
                  <c:v>234.8</c:v>
                </c:pt>
                <c:pt idx="3229">
                  <c:v>247.2</c:v>
                </c:pt>
                <c:pt idx="3230">
                  <c:v>185.9</c:v>
                </c:pt>
                <c:pt idx="3231">
                  <c:v>98.5</c:v>
                </c:pt>
                <c:pt idx="3232">
                  <c:v>304</c:v>
                </c:pt>
                <c:pt idx="3233">
                  <c:v>201.5</c:v>
                </c:pt>
                <c:pt idx="3234">
                  <c:v>191.7</c:v>
                </c:pt>
                <c:pt idx="3235">
                  <c:v>71.2</c:v>
                </c:pt>
                <c:pt idx="3236">
                  <c:v>178.4</c:v>
                </c:pt>
                <c:pt idx="3237">
                  <c:v>127.2</c:v>
                </c:pt>
                <c:pt idx="3238">
                  <c:v>230.7</c:v>
                </c:pt>
                <c:pt idx="3239">
                  <c:v>228.3</c:v>
                </c:pt>
                <c:pt idx="3240">
                  <c:v>197.7</c:v>
                </c:pt>
                <c:pt idx="3241">
                  <c:v>273.7</c:v>
                </c:pt>
                <c:pt idx="3242">
                  <c:v>190.5</c:v>
                </c:pt>
                <c:pt idx="3243">
                  <c:v>176.1</c:v>
                </c:pt>
                <c:pt idx="3244">
                  <c:v>210.4</c:v>
                </c:pt>
                <c:pt idx="3245">
                  <c:v>151</c:v>
                </c:pt>
                <c:pt idx="3246">
                  <c:v>144.30000000000001</c:v>
                </c:pt>
                <c:pt idx="3247">
                  <c:v>203.7</c:v>
                </c:pt>
                <c:pt idx="3248">
                  <c:v>210.1</c:v>
                </c:pt>
                <c:pt idx="3249">
                  <c:v>121.9</c:v>
                </c:pt>
                <c:pt idx="3250">
                  <c:v>201.5</c:v>
                </c:pt>
                <c:pt idx="3251">
                  <c:v>146</c:v>
                </c:pt>
                <c:pt idx="3252">
                  <c:v>69.7</c:v>
                </c:pt>
                <c:pt idx="3253">
                  <c:v>183.1</c:v>
                </c:pt>
                <c:pt idx="3254">
                  <c:v>148.69999999999999</c:v>
                </c:pt>
                <c:pt idx="3255">
                  <c:v>240.1</c:v>
                </c:pt>
                <c:pt idx="3256">
                  <c:v>126.4</c:v>
                </c:pt>
                <c:pt idx="3257">
                  <c:v>180.2</c:v>
                </c:pt>
                <c:pt idx="3258">
                  <c:v>172</c:v>
                </c:pt>
                <c:pt idx="3259">
                  <c:v>231.6</c:v>
                </c:pt>
                <c:pt idx="3260">
                  <c:v>42.1</c:v>
                </c:pt>
                <c:pt idx="3261">
                  <c:v>155.6</c:v>
                </c:pt>
                <c:pt idx="3262">
                  <c:v>234.6</c:v>
                </c:pt>
                <c:pt idx="3263">
                  <c:v>115.5</c:v>
                </c:pt>
                <c:pt idx="3264">
                  <c:v>159</c:v>
                </c:pt>
                <c:pt idx="3265">
                  <c:v>286.60000000000002</c:v>
                </c:pt>
                <c:pt idx="3266">
                  <c:v>181.9</c:v>
                </c:pt>
                <c:pt idx="3267">
                  <c:v>235</c:v>
                </c:pt>
                <c:pt idx="3268">
                  <c:v>187.8</c:v>
                </c:pt>
                <c:pt idx="3269">
                  <c:v>167.1</c:v>
                </c:pt>
                <c:pt idx="3270">
                  <c:v>212.3</c:v>
                </c:pt>
                <c:pt idx="3271">
                  <c:v>227.4</c:v>
                </c:pt>
                <c:pt idx="3272">
                  <c:v>162.5</c:v>
                </c:pt>
                <c:pt idx="3273">
                  <c:v>259.60000000000002</c:v>
                </c:pt>
                <c:pt idx="3274">
                  <c:v>159.4</c:v>
                </c:pt>
                <c:pt idx="3275">
                  <c:v>69.5</c:v>
                </c:pt>
                <c:pt idx="3276">
                  <c:v>166.5</c:v>
                </c:pt>
                <c:pt idx="3277">
                  <c:v>134.4</c:v>
                </c:pt>
                <c:pt idx="3278">
                  <c:v>205.2</c:v>
                </c:pt>
                <c:pt idx="3279">
                  <c:v>132.30000000000001</c:v>
                </c:pt>
                <c:pt idx="3280">
                  <c:v>140.30000000000001</c:v>
                </c:pt>
                <c:pt idx="3281">
                  <c:v>284.60000000000002</c:v>
                </c:pt>
                <c:pt idx="3282">
                  <c:v>189.3</c:v>
                </c:pt>
                <c:pt idx="3283">
                  <c:v>184.6</c:v>
                </c:pt>
                <c:pt idx="3284">
                  <c:v>161.6</c:v>
                </c:pt>
                <c:pt idx="3285">
                  <c:v>268.5</c:v>
                </c:pt>
                <c:pt idx="3286">
                  <c:v>178</c:v>
                </c:pt>
                <c:pt idx="3287">
                  <c:v>215.6</c:v>
                </c:pt>
                <c:pt idx="3288">
                  <c:v>253.9</c:v>
                </c:pt>
                <c:pt idx="3289">
                  <c:v>182.8</c:v>
                </c:pt>
                <c:pt idx="3290">
                  <c:v>120</c:v>
                </c:pt>
                <c:pt idx="3291">
                  <c:v>138.69999999999999</c:v>
                </c:pt>
                <c:pt idx="3292">
                  <c:v>189</c:v>
                </c:pt>
                <c:pt idx="3293">
                  <c:v>134.6</c:v>
                </c:pt>
                <c:pt idx="3294">
                  <c:v>181.4</c:v>
                </c:pt>
                <c:pt idx="3295">
                  <c:v>194.6</c:v>
                </c:pt>
                <c:pt idx="3296">
                  <c:v>268.10000000000002</c:v>
                </c:pt>
                <c:pt idx="3297">
                  <c:v>302.8</c:v>
                </c:pt>
                <c:pt idx="3298">
                  <c:v>213.2</c:v>
                </c:pt>
                <c:pt idx="3299">
                  <c:v>107.9</c:v>
                </c:pt>
                <c:pt idx="3300">
                  <c:v>181.7</c:v>
                </c:pt>
                <c:pt idx="3301">
                  <c:v>191.8</c:v>
                </c:pt>
                <c:pt idx="3302">
                  <c:v>180.2</c:v>
                </c:pt>
                <c:pt idx="3303">
                  <c:v>215.1</c:v>
                </c:pt>
                <c:pt idx="3304">
                  <c:v>234.6</c:v>
                </c:pt>
                <c:pt idx="3305">
                  <c:v>158.19999999999999</c:v>
                </c:pt>
                <c:pt idx="3306">
                  <c:v>204.2</c:v>
                </c:pt>
                <c:pt idx="3307">
                  <c:v>221.8</c:v>
                </c:pt>
                <c:pt idx="3308">
                  <c:v>183</c:v>
                </c:pt>
                <c:pt idx="3309">
                  <c:v>221.5</c:v>
                </c:pt>
                <c:pt idx="3310">
                  <c:v>228.1</c:v>
                </c:pt>
                <c:pt idx="3311">
                  <c:v>197.7</c:v>
                </c:pt>
                <c:pt idx="3312">
                  <c:v>135.1</c:v>
                </c:pt>
                <c:pt idx="3313">
                  <c:v>238.3</c:v>
                </c:pt>
                <c:pt idx="3314">
                  <c:v>196.2</c:v>
                </c:pt>
                <c:pt idx="3315">
                  <c:v>205.9</c:v>
                </c:pt>
                <c:pt idx="3316">
                  <c:v>174.1</c:v>
                </c:pt>
                <c:pt idx="3317">
                  <c:v>154.6</c:v>
                </c:pt>
                <c:pt idx="3318">
                  <c:v>186.2</c:v>
                </c:pt>
                <c:pt idx="3319">
                  <c:v>176.1</c:v>
                </c:pt>
                <c:pt idx="3320">
                  <c:v>163</c:v>
                </c:pt>
                <c:pt idx="3321">
                  <c:v>103.6</c:v>
                </c:pt>
                <c:pt idx="3322">
                  <c:v>162.1</c:v>
                </c:pt>
                <c:pt idx="3323">
                  <c:v>149.19999999999999</c:v>
                </c:pt>
                <c:pt idx="3324">
                  <c:v>187.3</c:v>
                </c:pt>
                <c:pt idx="3325">
                  <c:v>222.4</c:v>
                </c:pt>
                <c:pt idx="3326">
                  <c:v>82.7</c:v>
                </c:pt>
                <c:pt idx="3327">
                  <c:v>215.2</c:v>
                </c:pt>
                <c:pt idx="3328">
                  <c:v>168</c:v>
                </c:pt>
                <c:pt idx="3329">
                  <c:v>62.4</c:v>
                </c:pt>
                <c:pt idx="3330">
                  <c:v>226</c:v>
                </c:pt>
                <c:pt idx="3331">
                  <c:v>205.7</c:v>
                </c:pt>
                <c:pt idx="3332">
                  <c:v>184.8</c:v>
                </c:pt>
                <c:pt idx="3333">
                  <c:v>193.1</c:v>
                </c:pt>
                <c:pt idx="3334">
                  <c:v>225.5</c:v>
                </c:pt>
                <c:pt idx="3335">
                  <c:v>163.5</c:v>
                </c:pt>
                <c:pt idx="3336">
                  <c:v>244.7</c:v>
                </c:pt>
                <c:pt idx="3337">
                  <c:v>216.7</c:v>
                </c:pt>
                <c:pt idx="3338">
                  <c:v>196.8</c:v>
                </c:pt>
                <c:pt idx="3339">
                  <c:v>197.3</c:v>
                </c:pt>
                <c:pt idx="3340">
                  <c:v>208.7</c:v>
                </c:pt>
                <c:pt idx="3341">
                  <c:v>168.4</c:v>
                </c:pt>
                <c:pt idx="3342">
                  <c:v>129.4</c:v>
                </c:pt>
                <c:pt idx="3343">
                  <c:v>260.89999999999998</c:v>
                </c:pt>
                <c:pt idx="3344">
                  <c:v>267.89999999999998</c:v>
                </c:pt>
                <c:pt idx="3345">
                  <c:v>172.7</c:v>
                </c:pt>
                <c:pt idx="3346">
                  <c:v>159.1</c:v>
                </c:pt>
                <c:pt idx="3347">
                  <c:v>166.8</c:v>
                </c:pt>
                <c:pt idx="3348">
                  <c:v>145.69999999999999</c:v>
                </c:pt>
                <c:pt idx="3349">
                  <c:v>129.4</c:v>
                </c:pt>
                <c:pt idx="3350">
                  <c:v>171.5</c:v>
                </c:pt>
                <c:pt idx="3351">
                  <c:v>180.6</c:v>
                </c:pt>
                <c:pt idx="3352">
                  <c:v>225.7</c:v>
                </c:pt>
                <c:pt idx="3353">
                  <c:v>176.9</c:v>
                </c:pt>
                <c:pt idx="3354">
                  <c:v>250.5</c:v>
                </c:pt>
                <c:pt idx="3355">
                  <c:v>282.8</c:v>
                </c:pt>
                <c:pt idx="3356">
                  <c:v>142.6</c:v>
                </c:pt>
                <c:pt idx="3357">
                  <c:v>276.10000000000002</c:v>
                </c:pt>
                <c:pt idx="3358">
                  <c:v>154.30000000000001</c:v>
                </c:pt>
                <c:pt idx="3359">
                  <c:v>181</c:v>
                </c:pt>
                <c:pt idx="3360">
                  <c:v>108.1</c:v>
                </c:pt>
                <c:pt idx="3361">
                  <c:v>252.1</c:v>
                </c:pt>
                <c:pt idx="3362">
                  <c:v>160.1</c:v>
                </c:pt>
                <c:pt idx="3363">
                  <c:v>217.6</c:v>
                </c:pt>
                <c:pt idx="3364">
                  <c:v>198.3</c:v>
                </c:pt>
                <c:pt idx="3365">
                  <c:v>190.3</c:v>
                </c:pt>
                <c:pt idx="3366">
                  <c:v>184.7</c:v>
                </c:pt>
                <c:pt idx="3367">
                  <c:v>125.1</c:v>
                </c:pt>
                <c:pt idx="3368">
                  <c:v>181.3</c:v>
                </c:pt>
                <c:pt idx="3369">
                  <c:v>99.8</c:v>
                </c:pt>
                <c:pt idx="3370">
                  <c:v>254.8</c:v>
                </c:pt>
                <c:pt idx="3371">
                  <c:v>244.5</c:v>
                </c:pt>
                <c:pt idx="3372">
                  <c:v>167.7</c:v>
                </c:pt>
                <c:pt idx="3373">
                  <c:v>79.5</c:v>
                </c:pt>
                <c:pt idx="3374">
                  <c:v>133</c:v>
                </c:pt>
                <c:pt idx="3375">
                  <c:v>297.2</c:v>
                </c:pt>
                <c:pt idx="3376">
                  <c:v>214.9</c:v>
                </c:pt>
                <c:pt idx="3377">
                  <c:v>269.89999999999998</c:v>
                </c:pt>
                <c:pt idx="3378">
                  <c:v>143.80000000000001</c:v>
                </c:pt>
                <c:pt idx="3379">
                  <c:v>132.19999999999999</c:v>
                </c:pt>
                <c:pt idx="3380">
                  <c:v>162.80000000000001</c:v>
                </c:pt>
                <c:pt idx="3381">
                  <c:v>351.5</c:v>
                </c:pt>
                <c:pt idx="3382">
                  <c:v>165.8</c:v>
                </c:pt>
                <c:pt idx="3383">
                  <c:v>195.7</c:v>
                </c:pt>
                <c:pt idx="3384">
                  <c:v>250.6</c:v>
                </c:pt>
                <c:pt idx="3385">
                  <c:v>141.9</c:v>
                </c:pt>
                <c:pt idx="3386">
                  <c:v>168.5</c:v>
                </c:pt>
                <c:pt idx="3387">
                  <c:v>127.6</c:v>
                </c:pt>
                <c:pt idx="3388">
                  <c:v>197.2</c:v>
                </c:pt>
                <c:pt idx="3389">
                  <c:v>217.4</c:v>
                </c:pt>
                <c:pt idx="3390">
                  <c:v>97.2</c:v>
                </c:pt>
                <c:pt idx="3391">
                  <c:v>87.7</c:v>
                </c:pt>
                <c:pt idx="3392">
                  <c:v>186.4</c:v>
                </c:pt>
                <c:pt idx="3393">
                  <c:v>180</c:v>
                </c:pt>
                <c:pt idx="3394">
                  <c:v>232.4</c:v>
                </c:pt>
                <c:pt idx="3395">
                  <c:v>151.6</c:v>
                </c:pt>
                <c:pt idx="3396">
                  <c:v>172.2</c:v>
                </c:pt>
                <c:pt idx="3397">
                  <c:v>260.89999999999998</c:v>
                </c:pt>
                <c:pt idx="3398">
                  <c:v>124.4</c:v>
                </c:pt>
                <c:pt idx="3399">
                  <c:v>126.8</c:v>
                </c:pt>
                <c:pt idx="3400">
                  <c:v>110</c:v>
                </c:pt>
                <c:pt idx="3401">
                  <c:v>231.1</c:v>
                </c:pt>
                <c:pt idx="3402">
                  <c:v>187.4</c:v>
                </c:pt>
                <c:pt idx="3403">
                  <c:v>166.4</c:v>
                </c:pt>
                <c:pt idx="3404">
                  <c:v>141.80000000000001</c:v>
                </c:pt>
                <c:pt idx="3405">
                  <c:v>159.5</c:v>
                </c:pt>
                <c:pt idx="3406">
                  <c:v>218.9</c:v>
                </c:pt>
                <c:pt idx="3407">
                  <c:v>138.69999999999999</c:v>
                </c:pt>
                <c:pt idx="3408">
                  <c:v>158.1</c:v>
                </c:pt>
                <c:pt idx="3409">
                  <c:v>97.9</c:v>
                </c:pt>
                <c:pt idx="3410">
                  <c:v>103.5</c:v>
                </c:pt>
                <c:pt idx="3411">
                  <c:v>206.3</c:v>
                </c:pt>
                <c:pt idx="3412">
                  <c:v>211.5</c:v>
                </c:pt>
                <c:pt idx="3413">
                  <c:v>125</c:v>
                </c:pt>
                <c:pt idx="3414">
                  <c:v>141.30000000000001</c:v>
                </c:pt>
                <c:pt idx="3415">
                  <c:v>119</c:v>
                </c:pt>
                <c:pt idx="3416">
                  <c:v>260.60000000000002</c:v>
                </c:pt>
                <c:pt idx="3417">
                  <c:v>149.19999999999999</c:v>
                </c:pt>
                <c:pt idx="3418">
                  <c:v>163.69999999999999</c:v>
                </c:pt>
                <c:pt idx="3419">
                  <c:v>223</c:v>
                </c:pt>
                <c:pt idx="3420">
                  <c:v>200.2</c:v>
                </c:pt>
                <c:pt idx="3421">
                  <c:v>248.6</c:v>
                </c:pt>
                <c:pt idx="3422">
                  <c:v>214.2</c:v>
                </c:pt>
                <c:pt idx="3423">
                  <c:v>245.6</c:v>
                </c:pt>
                <c:pt idx="3424">
                  <c:v>238.6</c:v>
                </c:pt>
                <c:pt idx="3425">
                  <c:v>86.1</c:v>
                </c:pt>
                <c:pt idx="3426">
                  <c:v>161.6</c:v>
                </c:pt>
                <c:pt idx="3427">
                  <c:v>257.89999999999998</c:v>
                </c:pt>
                <c:pt idx="3428">
                  <c:v>209.2</c:v>
                </c:pt>
                <c:pt idx="3429">
                  <c:v>214</c:v>
                </c:pt>
                <c:pt idx="3430">
                  <c:v>196</c:v>
                </c:pt>
                <c:pt idx="3431">
                  <c:v>129.80000000000001</c:v>
                </c:pt>
                <c:pt idx="3432">
                  <c:v>239.1</c:v>
                </c:pt>
                <c:pt idx="3433">
                  <c:v>133.19999999999999</c:v>
                </c:pt>
                <c:pt idx="3434">
                  <c:v>135.69999999999999</c:v>
                </c:pt>
                <c:pt idx="3435">
                  <c:v>211</c:v>
                </c:pt>
                <c:pt idx="3436">
                  <c:v>135.19999999999999</c:v>
                </c:pt>
                <c:pt idx="3437">
                  <c:v>140.80000000000001</c:v>
                </c:pt>
                <c:pt idx="3438">
                  <c:v>160.19999999999999</c:v>
                </c:pt>
                <c:pt idx="3439">
                  <c:v>153.69999999999999</c:v>
                </c:pt>
                <c:pt idx="3440">
                  <c:v>237.6</c:v>
                </c:pt>
                <c:pt idx="3441">
                  <c:v>182.1</c:v>
                </c:pt>
                <c:pt idx="3442">
                  <c:v>198.7</c:v>
                </c:pt>
                <c:pt idx="3443">
                  <c:v>151.1</c:v>
                </c:pt>
                <c:pt idx="3444">
                  <c:v>195.2</c:v>
                </c:pt>
                <c:pt idx="3445">
                  <c:v>209.9</c:v>
                </c:pt>
                <c:pt idx="3446">
                  <c:v>130.69999999999999</c:v>
                </c:pt>
                <c:pt idx="3447">
                  <c:v>265.89999999999998</c:v>
                </c:pt>
                <c:pt idx="3448">
                  <c:v>249.7</c:v>
                </c:pt>
                <c:pt idx="3449">
                  <c:v>204.1</c:v>
                </c:pt>
                <c:pt idx="3450">
                  <c:v>135.80000000000001</c:v>
                </c:pt>
                <c:pt idx="3451">
                  <c:v>211.4</c:v>
                </c:pt>
                <c:pt idx="3452">
                  <c:v>185.8</c:v>
                </c:pt>
                <c:pt idx="3453">
                  <c:v>202.5</c:v>
                </c:pt>
                <c:pt idx="3454">
                  <c:v>169.4</c:v>
                </c:pt>
                <c:pt idx="3455">
                  <c:v>135.19999999999999</c:v>
                </c:pt>
                <c:pt idx="3456">
                  <c:v>125.1</c:v>
                </c:pt>
                <c:pt idx="3457">
                  <c:v>287.10000000000002</c:v>
                </c:pt>
                <c:pt idx="3458">
                  <c:v>199.7</c:v>
                </c:pt>
                <c:pt idx="3459">
                  <c:v>247.6</c:v>
                </c:pt>
                <c:pt idx="3460">
                  <c:v>160.80000000000001</c:v>
                </c:pt>
                <c:pt idx="3461">
                  <c:v>118.5</c:v>
                </c:pt>
                <c:pt idx="3462">
                  <c:v>181</c:v>
                </c:pt>
                <c:pt idx="3463">
                  <c:v>160.6</c:v>
                </c:pt>
                <c:pt idx="3464">
                  <c:v>111.9</c:v>
                </c:pt>
                <c:pt idx="3465">
                  <c:v>120.5</c:v>
                </c:pt>
                <c:pt idx="3466">
                  <c:v>242.4</c:v>
                </c:pt>
                <c:pt idx="3467">
                  <c:v>178.4</c:v>
                </c:pt>
                <c:pt idx="3468">
                  <c:v>258.7</c:v>
                </c:pt>
                <c:pt idx="3469">
                  <c:v>124.3</c:v>
                </c:pt>
                <c:pt idx="3470">
                  <c:v>94.9</c:v>
                </c:pt>
                <c:pt idx="3471">
                  <c:v>182</c:v>
                </c:pt>
                <c:pt idx="3472">
                  <c:v>162</c:v>
                </c:pt>
                <c:pt idx="3473">
                  <c:v>176.6</c:v>
                </c:pt>
                <c:pt idx="3474">
                  <c:v>156.1</c:v>
                </c:pt>
                <c:pt idx="3475">
                  <c:v>150.6</c:v>
                </c:pt>
                <c:pt idx="3476">
                  <c:v>189.1</c:v>
                </c:pt>
                <c:pt idx="3477">
                  <c:v>156.9</c:v>
                </c:pt>
                <c:pt idx="3478">
                  <c:v>67</c:v>
                </c:pt>
                <c:pt idx="3479">
                  <c:v>261.3</c:v>
                </c:pt>
                <c:pt idx="3480">
                  <c:v>135.1</c:v>
                </c:pt>
                <c:pt idx="3481">
                  <c:v>92.1</c:v>
                </c:pt>
                <c:pt idx="3482">
                  <c:v>173.5</c:v>
                </c:pt>
                <c:pt idx="3483">
                  <c:v>156.30000000000001</c:v>
                </c:pt>
                <c:pt idx="3484">
                  <c:v>274.7</c:v>
                </c:pt>
                <c:pt idx="3485">
                  <c:v>244.7</c:v>
                </c:pt>
                <c:pt idx="3486">
                  <c:v>183.6</c:v>
                </c:pt>
                <c:pt idx="3487">
                  <c:v>167.1</c:v>
                </c:pt>
                <c:pt idx="3488">
                  <c:v>177.1</c:v>
                </c:pt>
                <c:pt idx="3489">
                  <c:v>217.8</c:v>
                </c:pt>
                <c:pt idx="3490">
                  <c:v>143.69999999999999</c:v>
                </c:pt>
                <c:pt idx="3491">
                  <c:v>185</c:v>
                </c:pt>
                <c:pt idx="3492">
                  <c:v>235.6</c:v>
                </c:pt>
                <c:pt idx="3493">
                  <c:v>265.5</c:v>
                </c:pt>
                <c:pt idx="3494">
                  <c:v>332.1</c:v>
                </c:pt>
                <c:pt idx="3495">
                  <c:v>223.4</c:v>
                </c:pt>
                <c:pt idx="3496">
                  <c:v>163.6</c:v>
                </c:pt>
                <c:pt idx="3497">
                  <c:v>190</c:v>
                </c:pt>
                <c:pt idx="3498">
                  <c:v>153.69999999999999</c:v>
                </c:pt>
                <c:pt idx="3499">
                  <c:v>160.30000000000001</c:v>
                </c:pt>
                <c:pt idx="3500">
                  <c:v>140.9</c:v>
                </c:pt>
                <c:pt idx="3501">
                  <c:v>168.4</c:v>
                </c:pt>
                <c:pt idx="3502">
                  <c:v>150.9</c:v>
                </c:pt>
                <c:pt idx="3503">
                  <c:v>255.1</c:v>
                </c:pt>
                <c:pt idx="3504">
                  <c:v>94.5</c:v>
                </c:pt>
                <c:pt idx="3505">
                  <c:v>135</c:v>
                </c:pt>
                <c:pt idx="3506">
                  <c:v>286.89999999999998</c:v>
                </c:pt>
                <c:pt idx="3507">
                  <c:v>165.4</c:v>
                </c:pt>
                <c:pt idx="3508">
                  <c:v>222</c:v>
                </c:pt>
                <c:pt idx="3509">
                  <c:v>209.8</c:v>
                </c:pt>
                <c:pt idx="3510">
                  <c:v>158.30000000000001</c:v>
                </c:pt>
                <c:pt idx="3511">
                  <c:v>252.3</c:v>
                </c:pt>
                <c:pt idx="3512">
                  <c:v>255.5</c:v>
                </c:pt>
                <c:pt idx="3513">
                  <c:v>227.9</c:v>
                </c:pt>
                <c:pt idx="3514">
                  <c:v>185</c:v>
                </c:pt>
                <c:pt idx="3515">
                  <c:v>140</c:v>
                </c:pt>
                <c:pt idx="3516">
                  <c:v>157.5</c:v>
                </c:pt>
                <c:pt idx="3517">
                  <c:v>237.5</c:v>
                </c:pt>
                <c:pt idx="3518">
                  <c:v>190.7</c:v>
                </c:pt>
                <c:pt idx="3519">
                  <c:v>215.5</c:v>
                </c:pt>
                <c:pt idx="3520">
                  <c:v>119.9</c:v>
                </c:pt>
                <c:pt idx="3521">
                  <c:v>196.7</c:v>
                </c:pt>
                <c:pt idx="3522">
                  <c:v>230.7</c:v>
                </c:pt>
                <c:pt idx="3523">
                  <c:v>222.3</c:v>
                </c:pt>
                <c:pt idx="3524">
                  <c:v>198.6</c:v>
                </c:pt>
                <c:pt idx="3525">
                  <c:v>139.4</c:v>
                </c:pt>
                <c:pt idx="3526">
                  <c:v>130.4</c:v>
                </c:pt>
                <c:pt idx="3527">
                  <c:v>153.19999999999999</c:v>
                </c:pt>
                <c:pt idx="3528">
                  <c:v>177.1</c:v>
                </c:pt>
                <c:pt idx="3529">
                  <c:v>134.5</c:v>
                </c:pt>
                <c:pt idx="3530">
                  <c:v>201.8</c:v>
                </c:pt>
                <c:pt idx="3531">
                  <c:v>180.5</c:v>
                </c:pt>
                <c:pt idx="3532">
                  <c:v>164.5</c:v>
                </c:pt>
                <c:pt idx="3533">
                  <c:v>171.9</c:v>
                </c:pt>
                <c:pt idx="3534">
                  <c:v>221.4</c:v>
                </c:pt>
                <c:pt idx="3535">
                  <c:v>241.5</c:v>
                </c:pt>
                <c:pt idx="3536">
                  <c:v>116.5</c:v>
                </c:pt>
                <c:pt idx="3537">
                  <c:v>158.1</c:v>
                </c:pt>
                <c:pt idx="3538">
                  <c:v>121.6</c:v>
                </c:pt>
                <c:pt idx="3539">
                  <c:v>222.5</c:v>
                </c:pt>
                <c:pt idx="3540">
                  <c:v>123.7</c:v>
                </c:pt>
                <c:pt idx="3541">
                  <c:v>244.8</c:v>
                </c:pt>
                <c:pt idx="3542">
                  <c:v>297.39999999999998</c:v>
                </c:pt>
                <c:pt idx="3543">
                  <c:v>147.80000000000001</c:v>
                </c:pt>
                <c:pt idx="3544">
                  <c:v>186.5</c:v>
                </c:pt>
                <c:pt idx="3545">
                  <c:v>107.2</c:v>
                </c:pt>
                <c:pt idx="3546">
                  <c:v>93.1</c:v>
                </c:pt>
                <c:pt idx="3547">
                  <c:v>132.4</c:v>
                </c:pt>
                <c:pt idx="3548">
                  <c:v>114.5</c:v>
                </c:pt>
                <c:pt idx="3549">
                  <c:v>184.7</c:v>
                </c:pt>
                <c:pt idx="3550">
                  <c:v>94.1</c:v>
                </c:pt>
                <c:pt idx="3551">
                  <c:v>229.3</c:v>
                </c:pt>
                <c:pt idx="3552">
                  <c:v>223.8</c:v>
                </c:pt>
                <c:pt idx="3553">
                  <c:v>154.4</c:v>
                </c:pt>
                <c:pt idx="3554">
                  <c:v>190.2</c:v>
                </c:pt>
                <c:pt idx="3555">
                  <c:v>167</c:v>
                </c:pt>
                <c:pt idx="3556">
                  <c:v>154.80000000000001</c:v>
                </c:pt>
                <c:pt idx="3557">
                  <c:v>293.39999999999998</c:v>
                </c:pt>
                <c:pt idx="3558">
                  <c:v>160.5</c:v>
                </c:pt>
                <c:pt idx="3559">
                  <c:v>230.2</c:v>
                </c:pt>
                <c:pt idx="3560">
                  <c:v>191.9</c:v>
                </c:pt>
                <c:pt idx="3561">
                  <c:v>131.5</c:v>
                </c:pt>
                <c:pt idx="3562">
                  <c:v>171.6</c:v>
                </c:pt>
                <c:pt idx="3563">
                  <c:v>157.30000000000001</c:v>
                </c:pt>
                <c:pt idx="3564">
                  <c:v>192.7</c:v>
                </c:pt>
                <c:pt idx="3565">
                  <c:v>239.6</c:v>
                </c:pt>
                <c:pt idx="3566">
                  <c:v>96.9</c:v>
                </c:pt>
                <c:pt idx="3567">
                  <c:v>129.5</c:v>
                </c:pt>
                <c:pt idx="3568">
                  <c:v>274</c:v>
                </c:pt>
                <c:pt idx="3569">
                  <c:v>111.7</c:v>
                </c:pt>
                <c:pt idx="3570">
                  <c:v>142.69999999999999</c:v>
                </c:pt>
                <c:pt idx="3571">
                  <c:v>216.7</c:v>
                </c:pt>
                <c:pt idx="3572">
                  <c:v>207.1</c:v>
                </c:pt>
                <c:pt idx="3573">
                  <c:v>214.8</c:v>
                </c:pt>
                <c:pt idx="3574">
                  <c:v>142.9</c:v>
                </c:pt>
                <c:pt idx="3575">
                  <c:v>71.5</c:v>
                </c:pt>
                <c:pt idx="3576">
                  <c:v>77.599999999999994</c:v>
                </c:pt>
                <c:pt idx="3577">
                  <c:v>73.7</c:v>
                </c:pt>
                <c:pt idx="3578">
                  <c:v>264.3</c:v>
                </c:pt>
                <c:pt idx="3579">
                  <c:v>114.8</c:v>
                </c:pt>
                <c:pt idx="3580">
                  <c:v>212.5</c:v>
                </c:pt>
                <c:pt idx="3581">
                  <c:v>288.2</c:v>
                </c:pt>
                <c:pt idx="3582">
                  <c:v>192.4</c:v>
                </c:pt>
                <c:pt idx="3583">
                  <c:v>102.2</c:v>
                </c:pt>
                <c:pt idx="3584">
                  <c:v>49.5</c:v>
                </c:pt>
                <c:pt idx="3585">
                  <c:v>153.19999999999999</c:v>
                </c:pt>
                <c:pt idx="3586">
                  <c:v>55.5</c:v>
                </c:pt>
                <c:pt idx="3587">
                  <c:v>247.2</c:v>
                </c:pt>
                <c:pt idx="3588">
                  <c:v>220.2</c:v>
                </c:pt>
                <c:pt idx="3589">
                  <c:v>116.9</c:v>
                </c:pt>
                <c:pt idx="3590">
                  <c:v>175.9</c:v>
                </c:pt>
                <c:pt idx="3591">
                  <c:v>208</c:v>
                </c:pt>
                <c:pt idx="3592">
                  <c:v>239.9</c:v>
                </c:pt>
                <c:pt idx="3593">
                  <c:v>174.8</c:v>
                </c:pt>
                <c:pt idx="3594">
                  <c:v>141.5</c:v>
                </c:pt>
                <c:pt idx="3595">
                  <c:v>79.2</c:v>
                </c:pt>
                <c:pt idx="3596">
                  <c:v>238.9</c:v>
                </c:pt>
                <c:pt idx="3597">
                  <c:v>179.8</c:v>
                </c:pt>
                <c:pt idx="3598">
                  <c:v>225.9</c:v>
                </c:pt>
                <c:pt idx="3599">
                  <c:v>189.8</c:v>
                </c:pt>
                <c:pt idx="3600">
                  <c:v>267</c:v>
                </c:pt>
                <c:pt idx="3601">
                  <c:v>217.3</c:v>
                </c:pt>
                <c:pt idx="3602">
                  <c:v>129.1</c:v>
                </c:pt>
                <c:pt idx="3603">
                  <c:v>135.5</c:v>
                </c:pt>
                <c:pt idx="3604">
                  <c:v>183.4</c:v>
                </c:pt>
                <c:pt idx="3605">
                  <c:v>223</c:v>
                </c:pt>
                <c:pt idx="3606">
                  <c:v>140</c:v>
                </c:pt>
                <c:pt idx="3607">
                  <c:v>126</c:v>
                </c:pt>
                <c:pt idx="3608">
                  <c:v>228.2</c:v>
                </c:pt>
                <c:pt idx="3609">
                  <c:v>278.39999999999998</c:v>
                </c:pt>
                <c:pt idx="3610">
                  <c:v>285.3</c:v>
                </c:pt>
                <c:pt idx="3611">
                  <c:v>222.9</c:v>
                </c:pt>
                <c:pt idx="3612">
                  <c:v>153.69999999999999</c:v>
                </c:pt>
                <c:pt idx="3613">
                  <c:v>176.1</c:v>
                </c:pt>
                <c:pt idx="3614">
                  <c:v>306.89999999999998</c:v>
                </c:pt>
                <c:pt idx="3615">
                  <c:v>203.4</c:v>
                </c:pt>
                <c:pt idx="3616">
                  <c:v>230.7</c:v>
                </c:pt>
                <c:pt idx="3617">
                  <c:v>118.9</c:v>
                </c:pt>
                <c:pt idx="3618">
                  <c:v>219.5</c:v>
                </c:pt>
                <c:pt idx="3619">
                  <c:v>252.9</c:v>
                </c:pt>
                <c:pt idx="3620">
                  <c:v>172.6</c:v>
                </c:pt>
                <c:pt idx="3621">
                  <c:v>262</c:v>
                </c:pt>
                <c:pt idx="3622">
                  <c:v>123.3</c:v>
                </c:pt>
                <c:pt idx="3623">
                  <c:v>210.9</c:v>
                </c:pt>
                <c:pt idx="3624">
                  <c:v>143.69999999999999</c:v>
                </c:pt>
                <c:pt idx="3625">
                  <c:v>171.2</c:v>
                </c:pt>
                <c:pt idx="3626">
                  <c:v>189.6</c:v>
                </c:pt>
                <c:pt idx="3627">
                  <c:v>229.5</c:v>
                </c:pt>
                <c:pt idx="3628">
                  <c:v>128.6</c:v>
                </c:pt>
                <c:pt idx="3629">
                  <c:v>214.8</c:v>
                </c:pt>
                <c:pt idx="3630">
                  <c:v>187.1</c:v>
                </c:pt>
                <c:pt idx="3631">
                  <c:v>209.3</c:v>
                </c:pt>
                <c:pt idx="3632">
                  <c:v>141.69999999999999</c:v>
                </c:pt>
                <c:pt idx="3633">
                  <c:v>173.6</c:v>
                </c:pt>
                <c:pt idx="3634">
                  <c:v>176.9</c:v>
                </c:pt>
                <c:pt idx="3635">
                  <c:v>109.8</c:v>
                </c:pt>
                <c:pt idx="3636">
                  <c:v>202.3</c:v>
                </c:pt>
                <c:pt idx="3637">
                  <c:v>221.6</c:v>
                </c:pt>
                <c:pt idx="3638">
                  <c:v>131.30000000000001</c:v>
                </c:pt>
                <c:pt idx="3639">
                  <c:v>274</c:v>
                </c:pt>
                <c:pt idx="3640">
                  <c:v>200.3</c:v>
                </c:pt>
                <c:pt idx="3641">
                  <c:v>204</c:v>
                </c:pt>
                <c:pt idx="3642">
                  <c:v>193.1</c:v>
                </c:pt>
                <c:pt idx="3643">
                  <c:v>202.2</c:v>
                </c:pt>
                <c:pt idx="3644">
                  <c:v>245.1</c:v>
                </c:pt>
                <c:pt idx="3645">
                  <c:v>158.30000000000001</c:v>
                </c:pt>
                <c:pt idx="3646">
                  <c:v>138.1</c:v>
                </c:pt>
                <c:pt idx="3647">
                  <c:v>212.7</c:v>
                </c:pt>
                <c:pt idx="3648">
                  <c:v>304.2</c:v>
                </c:pt>
                <c:pt idx="3649">
                  <c:v>212.4</c:v>
                </c:pt>
                <c:pt idx="3650">
                  <c:v>137.30000000000001</c:v>
                </c:pt>
                <c:pt idx="3651">
                  <c:v>161.4</c:v>
                </c:pt>
                <c:pt idx="3652">
                  <c:v>202.9</c:v>
                </c:pt>
                <c:pt idx="3653">
                  <c:v>272.2</c:v>
                </c:pt>
                <c:pt idx="3654">
                  <c:v>98.2</c:v>
                </c:pt>
                <c:pt idx="3655">
                  <c:v>80.8</c:v>
                </c:pt>
                <c:pt idx="3656">
                  <c:v>207.2</c:v>
                </c:pt>
                <c:pt idx="3657">
                  <c:v>208.8</c:v>
                </c:pt>
                <c:pt idx="3658">
                  <c:v>159.9</c:v>
                </c:pt>
                <c:pt idx="3659">
                  <c:v>185.1</c:v>
                </c:pt>
                <c:pt idx="3660">
                  <c:v>139.1</c:v>
                </c:pt>
                <c:pt idx="3661">
                  <c:v>155.5</c:v>
                </c:pt>
                <c:pt idx="3662">
                  <c:v>180.5</c:v>
                </c:pt>
                <c:pt idx="3663">
                  <c:v>204.6</c:v>
                </c:pt>
                <c:pt idx="3664">
                  <c:v>220.4</c:v>
                </c:pt>
                <c:pt idx="3665">
                  <c:v>223.2</c:v>
                </c:pt>
                <c:pt idx="3666">
                  <c:v>109.1</c:v>
                </c:pt>
                <c:pt idx="3667">
                  <c:v>136.5</c:v>
                </c:pt>
                <c:pt idx="3668">
                  <c:v>192.8</c:v>
                </c:pt>
                <c:pt idx="3669">
                  <c:v>293.8</c:v>
                </c:pt>
                <c:pt idx="3670">
                  <c:v>130.5</c:v>
                </c:pt>
                <c:pt idx="3671">
                  <c:v>186.8</c:v>
                </c:pt>
                <c:pt idx="3672">
                  <c:v>110.2</c:v>
                </c:pt>
                <c:pt idx="3673">
                  <c:v>228.2</c:v>
                </c:pt>
                <c:pt idx="3674">
                  <c:v>176.6</c:v>
                </c:pt>
                <c:pt idx="3675">
                  <c:v>241.4</c:v>
                </c:pt>
                <c:pt idx="3676">
                  <c:v>174.8</c:v>
                </c:pt>
                <c:pt idx="3677">
                  <c:v>171.8</c:v>
                </c:pt>
                <c:pt idx="3678">
                  <c:v>190.8</c:v>
                </c:pt>
                <c:pt idx="3679">
                  <c:v>212.3</c:v>
                </c:pt>
                <c:pt idx="3680">
                  <c:v>159</c:v>
                </c:pt>
                <c:pt idx="3681">
                  <c:v>178.4</c:v>
                </c:pt>
                <c:pt idx="3682">
                  <c:v>222.1</c:v>
                </c:pt>
                <c:pt idx="3683">
                  <c:v>190</c:v>
                </c:pt>
                <c:pt idx="3684">
                  <c:v>120</c:v>
                </c:pt>
                <c:pt idx="3685">
                  <c:v>145.9</c:v>
                </c:pt>
                <c:pt idx="3686">
                  <c:v>179.8</c:v>
                </c:pt>
                <c:pt idx="3687">
                  <c:v>225.7</c:v>
                </c:pt>
                <c:pt idx="3688">
                  <c:v>199.7</c:v>
                </c:pt>
                <c:pt idx="3689">
                  <c:v>150</c:v>
                </c:pt>
                <c:pt idx="3690">
                  <c:v>247.1</c:v>
                </c:pt>
                <c:pt idx="3691">
                  <c:v>215.7</c:v>
                </c:pt>
                <c:pt idx="3692">
                  <c:v>94.8</c:v>
                </c:pt>
                <c:pt idx="3693">
                  <c:v>79.3</c:v>
                </c:pt>
                <c:pt idx="3694">
                  <c:v>157.19999999999999</c:v>
                </c:pt>
                <c:pt idx="3695">
                  <c:v>119.8</c:v>
                </c:pt>
                <c:pt idx="3696">
                  <c:v>229.1</c:v>
                </c:pt>
                <c:pt idx="3697">
                  <c:v>135.1</c:v>
                </c:pt>
                <c:pt idx="3698">
                  <c:v>239.7</c:v>
                </c:pt>
                <c:pt idx="3699">
                  <c:v>159.6</c:v>
                </c:pt>
                <c:pt idx="3700">
                  <c:v>231.2</c:v>
                </c:pt>
                <c:pt idx="3701">
                  <c:v>203.7</c:v>
                </c:pt>
                <c:pt idx="3702">
                  <c:v>160.6</c:v>
                </c:pt>
                <c:pt idx="3703">
                  <c:v>261.10000000000002</c:v>
                </c:pt>
                <c:pt idx="3704">
                  <c:v>138.69999999999999</c:v>
                </c:pt>
                <c:pt idx="3705">
                  <c:v>226.6</c:v>
                </c:pt>
                <c:pt idx="3706">
                  <c:v>229.1</c:v>
                </c:pt>
                <c:pt idx="3707">
                  <c:v>157.4</c:v>
                </c:pt>
                <c:pt idx="3708">
                  <c:v>185.6</c:v>
                </c:pt>
                <c:pt idx="3709">
                  <c:v>217.2</c:v>
                </c:pt>
                <c:pt idx="3710">
                  <c:v>183.1</c:v>
                </c:pt>
                <c:pt idx="3711">
                  <c:v>218.5</c:v>
                </c:pt>
                <c:pt idx="3712">
                  <c:v>143.80000000000001</c:v>
                </c:pt>
                <c:pt idx="3713">
                  <c:v>143</c:v>
                </c:pt>
                <c:pt idx="3714">
                  <c:v>147.19999999999999</c:v>
                </c:pt>
                <c:pt idx="3715">
                  <c:v>224</c:v>
                </c:pt>
                <c:pt idx="3716">
                  <c:v>132.9</c:v>
                </c:pt>
                <c:pt idx="3717">
                  <c:v>160.30000000000001</c:v>
                </c:pt>
                <c:pt idx="3718">
                  <c:v>213.8</c:v>
                </c:pt>
                <c:pt idx="3719">
                  <c:v>248.2</c:v>
                </c:pt>
                <c:pt idx="3720">
                  <c:v>174.6</c:v>
                </c:pt>
                <c:pt idx="3721">
                  <c:v>205.5</c:v>
                </c:pt>
                <c:pt idx="3722">
                  <c:v>209.1</c:v>
                </c:pt>
                <c:pt idx="3723">
                  <c:v>251.1</c:v>
                </c:pt>
                <c:pt idx="3724">
                  <c:v>187.6</c:v>
                </c:pt>
                <c:pt idx="3725">
                  <c:v>197.5</c:v>
                </c:pt>
                <c:pt idx="3726">
                  <c:v>221.6</c:v>
                </c:pt>
                <c:pt idx="3727">
                  <c:v>200.7</c:v>
                </c:pt>
                <c:pt idx="3728">
                  <c:v>212.8</c:v>
                </c:pt>
                <c:pt idx="3729">
                  <c:v>213.3</c:v>
                </c:pt>
                <c:pt idx="3730">
                  <c:v>177.1</c:v>
                </c:pt>
                <c:pt idx="3731">
                  <c:v>229.2</c:v>
                </c:pt>
                <c:pt idx="3732">
                  <c:v>129.4</c:v>
                </c:pt>
                <c:pt idx="3733">
                  <c:v>203.1</c:v>
                </c:pt>
                <c:pt idx="3734">
                  <c:v>232.2</c:v>
                </c:pt>
                <c:pt idx="3735">
                  <c:v>138.5</c:v>
                </c:pt>
                <c:pt idx="3736">
                  <c:v>189.3</c:v>
                </c:pt>
                <c:pt idx="3737">
                  <c:v>254.2</c:v>
                </c:pt>
                <c:pt idx="3738">
                  <c:v>176.5</c:v>
                </c:pt>
                <c:pt idx="3739">
                  <c:v>234.3</c:v>
                </c:pt>
                <c:pt idx="3740">
                  <c:v>147.30000000000001</c:v>
                </c:pt>
                <c:pt idx="3741">
                  <c:v>171</c:v>
                </c:pt>
                <c:pt idx="3742">
                  <c:v>240.6</c:v>
                </c:pt>
                <c:pt idx="3743">
                  <c:v>114.4</c:v>
                </c:pt>
                <c:pt idx="3744">
                  <c:v>113.9</c:v>
                </c:pt>
                <c:pt idx="3745">
                  <c:v>180</c:v>
                </c:pt>
                <c:pt idx="3746">
                  <c:v>110.8</c:v>
                </c:pt>
                <c:pt idx="3747">
                  <c:v>138.69999999999999</c:v>
                </c:pt>
                <c:pt idx="3748">
                  <c:v>211.8</c:v>
                </c:pt>
                <c:pt idx="3749">
                  <c:v>234.5</c:v>
                </c:pt>
                <c:pt idx="3750">
                  <c:v>240.2</c:v>
                </c:pt>
                <c:pt idx="3751">
                  <c:v>222.4</c:v>
                </c:pt>
                <c:pt idx="3752">
                  <c:v>113.3</c:v>
                </c:pt>
                <c:pt idx="3753">
                  <c:v>107</c:v>
                </c:pt>
                <c:pt idx="3754">
                  <c:v>163.19999999999999</c:v>
                </c:pt>
                <c:pt idx="3755">
                  <c:v>193.8</c:v>
                </c:pt>
                <c:pt idx="3756">
                  <c:v>143.69999999999999</c:v>
                </c:pt>
                <c:pt idx="3757">
                  <c:v>169.5</c:v>
                </c:pt>
                <c:pt idx="3758">
                  <c:v>184.1</c:v>
                </c:pt>
                <c:pt idx="3759">
                  <c:v>154</c:v>
                </c:pt>
                <c:pt idx="3760">
                  <c:v>166.3</c:v>
                </c:pt>
                <c:pt idx="3761">
                  <c:v>108.6</c:v>
                </c:pt>
                <c:pt idx="3762">
                  <c:v>230.3</c:v>
                </c:pt>
                <c:pt idx="3763">
                  <c:v>200.1</c:v>
                </c:pt>
                <c:pt idx="3764">
                  <c:v>179.2</c:v>
                </c:pt>
                <c:pt idx="3765">
                  <c:v>129.5</c:v>
                </c:pt>
                <c:pt idx="3766">
                  <c:v>164</c:v>
                </c:pt>
                <c:pt idx="3767">
                  <c:v>230.7</c:v>
                </c:pt>
                <c:pt idx="3768">
                  <c:v>207.2</c:v>
                </c:pt>
                <c:pt idx="3769">
                  <c:v>171.9</c:v>
                </c:pt>
                <c:pt idx="3770">
                  <c:v>181.7</c:v>
                </c:pt>
                <c:pt idx="3771">
                  <c:v>240.7</c:v>
                </c:pt>
                <c:pt idx="3772">
                  <c:v>198.2</c:v>
                </c:pt>
                <c:pt idx="3773">
                  <c:v>96</c:v>
                </c:pt>
                <c:pt idx="3774">
                  <c:v>171.5</c:v>
                </c:pt>
                <c:pt idx="3775">
                  <c:v>111.7</c:v>
                </c:pt>
                <c:pt idx="3776">
                  <c:v>152.69999999999999</c:v>
                </c:pt>
                <c:pt idx="3777">
                  <c:v>194.7</c:v>
                </c:pt>
                <c:pt idx="3778">
                  <c:v>119.9</c:v>
                </c:pt>
                <c:pt idx="3779">
                  <c:v>222.9</c:v>
                </c:pt>
                <c:pt idx="3780">
                  <c:v>210.7</c:v>
                </c:pt>
                <c:pt idx="3781">
                  <c:v>254.6</c:v>
                </c:pt>
                <c:pt idx="3782">
                  <c:v>265</c:v>
                </c:pt>
                <c:pt idx="3783">
                  <c:v>172.3</c:v>
                </c:pt>
                <c:pt idx="3784">
                  <c:v>259.10000000000002</c:v>
                </c:pt>
                <c:pt idx="3785">
                  <c:v>211.4</c:v>
                </c:pt>
                <c:pt idx="3786">
                  <c:v>175.9</c:v>
                </c:pt>
                <c:pt idx="3787">
                  <c:v>115.5</c:v>
                </c:pt>
                <c:pt idx="3788">
                  <c:v>193</c:v>
                </c:pt>
                <c:pt idx="3789">
                  <c:v>167.4</c:v>
                </c:pt>
                <c:pt idx="3790">
                  <c:v>190.7</c:v>
                </c:pt>
                <c:pt idx="3791">
                  <c:v>325.5</c:v>
                </c:pt>
                <c:pt idx="3792">
                  <c:v>139</c:v>
                </c:pt>
                <c:pt idx="3793">
                  <c:v>155.9</c:v>
                </c:pt>
                <c:pt idx="3794">
                  <c:v>182.1</c:v>
                </c:pt>
                <c:pt idx="3795">
                  <c:v>139.80000000000001</c:v>
                </c:pt>
                <c:pt idx="3796">
                  <c:v>112.7</c:v>
                </c:pt>
                <c:pt idx="3797">
                  <c:v>173.2</c:v>
                </c:pt>
                <c:pt idx="3798">
                  <c:v>225.6</c:v>
                </c:pt>
                <c:pt idx="3799">
                  <c:v>195.7</c:v>
                </c:pt>
                <c:pt idx="3800">
                  <c:v>214</c:v>
                </c:pt>
                <c:pt idx="3801">
                  <c:v>271.7</c:v>
                </c:pt>
                <c:pt idx="3802">
                  <c:v>257.7</c:v>
                </c:pt>
                <c:pt idx="3803">
                  <c:v>133.19999999999999</c:v>
                </c:pt>
                <c:pt idx="3804">
                  <c:v>248.7</c:v>
                </c:pt>
                <c:pt idx="3805">
                  <c:v>180.8</c:v>
                </c:pt>
                <c:pt idx="3806">
                  <c:v>229</c:v>
                </c:pt>
                <c:pt idx="3807">
                  <c:v>276.3</c:v>
                </c:pt>
                <c:pt idx="3808">
                  <c:v>133.1</c:v>
                </c:pt>
                <c:pt idx="3809">
                  <c:v>248.3</c:v>
                </c:pt>
                <c:pt idx="3810">
                  <c:v>230.4</c:v>
                </c:pt>
                <c:pt idx="3811">
                  <c:v>185.8</c:v>
                </c:pt>
                <c:pt idx="3812">
                  <c:v>183.9</c:v>
                </c:pt>
                <c:pt idx="3813">
                  <c:v>132.9</c:v>
                </c:pt>
                <c:pt idx="3814">
                  <c:v>179</c:v>
                </c:pt>
                <c:pt idx="3815">
                  <c:v>188.8</c:v>
                </c:pt>
                <c:pt idx="3816">
                  <c:v>135.6</c:v>
                </c:pt>
                <c:pt idx="3817">
                  <c:v>172.5</c:v>
                </c:pt>
                <c:pt idx="3818">
                  <c:v>156.30000000000001</c:v>
                </c:pt>
                <c:pt idx="3819">
                  <c:v>234.6</c:v>
                </c:pt>
                <c:pt idx="3820">
                  <c:v>202.1</c:v>
                </c:pt>
                <c:pt idx="3821">
                  <c:v>272.2</c:v>
                </c:pt>
                <c:pt idx="3822">
                  <c:v>245.2</c:v>
                </c:pt>
                <c:pt idx="3823">
                  <c:v>207.6</c:v>
                </c:pt>
                <c:pt idx="3824">
                  <c:v>222.9</c:v>
                </c:pt>
                <c:pt idx="3825">
                  <c:v>273.8</c:v>
                </c:pt>
                <c:pt idx="3826">
                  <c:v>192.8</c:v>
                </c:pt>
                <c:pt idx="3827">
                  <c:v>268.7</c:v>
                </c:pt>
                <c:pt idx="3828">
                  <c:v>178.8</c:v>
                </c:pt>
                <c:pt idx="3829">
                  <c:v>197.3</c:v>
                </c:pt>
                <c:pt idx="3830">
                  <c:v>233.9</c:v>
                </c:pt>
                <c:pt idx="3831">
                  <c:v>207.1</c:v>
                </c:pt>
                <c:pt idx="3832">
                  <c:v>136.80000000000001</c:v>
                </c:pt>
                <c:pt idx="3833">
                  <c:v>159.4</c:v>
                </c:pt>
                <c:pt idx="3834">
                  <c:v>112.1</c:v>
                </c:pt>
                <c:pt idx="3835">
                  <c:v>238.6</c:v>
                </c:pt>
                <c:pt idx="3836">
                  <c:v>163.5</c:v>
                </c:pt>
                <c:pt idx="3837">
                  <c:v>127.2</c:v>
                </c:pt>
                <c:pt idx="3838">
                  <c:v>145.80000000000001</c:v>
                </c:pt>
                <c:pt idx="3839">
                  <c:v>250.1</c:v>
                </c:pt>
                <c:pt idx="3840">
                  <c:v>101.5</c:v>
                </c:pt>
                <c:pt idx="3841">
                  <c:v>119.6</c:v>
                </c:pt>
                <c:pt idx="3842">
                  <c:v>158.19999999999999</c:v>
                </c:pt>
                <c:pt idx="3843">
                  <c:v>193.2</c:v>
                </c:pt>
                <c:pt idx="3844">
                  <c:v>217.7</c:v>
                </c:pt>
                <c:pt idx="3845">
                  <c:v>199.8</c:v>
                </c:pt>
                <c:pt idx="3846">
                  <c:v>171.9</c:v>
                </c:pt>
                <c:pt idx="3847">
                  <c:v>67.7</c:v>
                </c:pt>
                <c:pt idx="3848">
                  <c:v>228.2</c:v>
                </c:pt>
                <c:pt idx="3849">
                  <c:v>191.5</c:v>
                </c:pt>
                <c:pt idx="3850">
                  <c:v>171.5</c:v>
                </c:pt>
                <c:pt idx="3851">
                  <c:v>151.1</c:v>
                </c:pt>
                <c:pt idx="3852">
                  <c:v>134.30000000000001</c:v>
                </c:pt>
                <c:pt idx="3853">
                  <c:v>117.8</c:v>
                </c:pt>
                <c:pt idx="3854">
                  <c:v>181.2</c:v>
                </c:pt>
                <c:pt idx="3855">
                  <c:v>152.30000000000001</c:v>
                </c:pt>
                <c:pt idx="3856">
                  <c:v>204.4</c:v>
                </c:pt>
                <c:pt idx="3857">
                  <c:v>283.89999999999998</c:v>
                </c:pt>
                <c:pt idx="3858">
                  <c:v>142.69999999999999</c:v>
                </c:pt>
                <c:pt idx="3859">
                  <c:v>145.4</c:v>
                </c:pt>
                <c:pt idx="3860">
                  <c:v>211.7</c:v>
                </c:pt>
                <c:pt idx="3861">
                  <c:v>192.6</c:v>
                </c:pt>
                <c:pt idx="3862">
                  <c:v>52</c:v>
                </c:pt>
                <c:pt idx="3863">
                  <c:v>237.7</c:v>
                </c:pt>
                <c:pt idx="3864">
                  <c:v>203.6</c:v>
                </c:pt>
                <c:pt idx="3865">
                  <c:v>192.4</c:v>
                </c:pt>
                <c:pt idx="3866">
                  <c:v>212.5</c:v>
                </c:pt>
                <c:pt idx="3867">
                  <c:v>114.4</c:v>
                </c:pt>
                <c:pt idx="3868">
                  <c:v>222.8</c:v>
                </c:pt>
                <c:pt idx="3869">
                  <c:v>207.7</c:v>
                </c:pt>
                <c:pt idx="3870">
                  <c:v>157.9</c:v>
                </c:pt>
                <c:pt idx="3871">
                  <c:v>137.9</c:v>
                </c:pt>
                <c:pt idx="3872">
                  <c:v>176</c:v>
                </c:pt>
                <c:pt idx="3873">
                  <c:v>158.80000000000001</c:v>
                </c:pt>
                <c:pt idx="3874">
                  <c:v>234</c:v>
                </c:pt>
                <c:pt idx="3875">
                  <c:v>132.30000000000001</c:v>
                </c:pt>
                <c:pt idx="3876">
                  <c:v>276.60000000000002</c:v>
                </c:pt>
                <c:pt idx="3877">
                  <c:v>108.2</c:v>
                </c:pt>
                <c:pt idx="3878">
                  <c:v>156</c:v>
                </c:pt>
                <c:pt idx="3879">
                  <c:v>208.5</c:v>
                </c:pt>
                <c:pt idx="3880">
                  <c:v>243.4</c:v>
                </c:pt>
                <c:pt idx="3881">
                  <c:v>275.39999999999998</c:v>
                </c:pt>
                <c:pt idx="3882">
                  <c:v>198.1</c:v>
                </c:pt>
                <c:pt idx="3883">
                  <c:v>109.8</c:v>
                </c:pt>
                <c:pt idx="3884">
                  <c:v>120.5</c:v>
                </c:pt>
                <c:pt idx="3885">
                  <c:v>256.60000000000002</c:v>
                </c:pt>
                <c:pt idx="3886">
                  <c:v>85.8</c:v>
                </c:pt>
                <c:pt idx="3887">
                  <c:v>174</c:v>
                </c:pt>
                <c:pt idx="3888">
                  <c:v>221.4</c:v>
                </c:pt>
                <c:pt idx="3889">
                  <c:v>133.1</c:v>
                </c:pt>
                <c:pt idx="3890">
                  <c:v>195.2</c:v>
                </c:pt>
                <c:pt idx="3891">
                  <c:v>246.4</c:v>
                </c:pt>
                <c:pt idx="3892">
                  <c:v>199.2</c:v>
                </c:pt>
                <c:pt idx="3893">
                  <c:v>235.4</c:v>
                </c:pt>
                <c:pt idx="3894">
                  <c:v>155.9</c:v>
                </c:pt>
                <c:pt idx="3895">
                  <c:v>102.4</c:v>
                </c:pt>
                <c:pt idx="3896">
                  <c:v>192.2</c:v>
                </c:pt>
                <c:pt idx="3897">
                  <c:v>202.7</c:v>
                </c:pt>
                <c:pt idx="3898">
                  <c:v>84.3</c:v>
                </c:pt>
                <c:pt idx="3899">
                  <c:v>168</c:v>
                </c:pt>
                <c:pt idx="3900">
                  <c:v>278.10000000000002</c:v>
                </c:pt>
                <c:pt idx="3901">
                  <c:v>128.30000000000001</c:v>
                </c:pt>
                <c:pt idx="3902">
                  <c:v>227.8</c:v>
                </c:pt>
                <c:pt idx="3903">
                  <c:v>54.8</c:v>
                </c:pt>
                <c:pt idx="3904">
                  <c:v>140.19999999999999</c:v>
                </c:pt>
                <c:pt idx="3905">
                  <c:v>271.2</c:v>
                </c:pt>
                <c:pt idx="3906">
                  <c:v>180</c:v>
                </c:pt>
                <c:pt idx="3907">
                  <c:v>189.8</c:v>
                </c:pt>
                <c:pt idx="3908">
                  <c:v>257.3</c:v>
                </c:pt>
                <c:pt idx="3909">
                  <c:v>103.3</c:v>
                </c:pt>
                <c:pt idx="3910">
                  <c:v>208.1</c:v>
                </c:pt>
                <c:pt idx="3911">
                  <c:v>195.1</c:v>
                </c:pt>
                <c:pt idx="3912">
                  <c:v>162.6</c:v>
                </c:pt>
                <c:pt idx="3913">
                  <c:v>197.8</c:v>
                </c:pt>
                <c:pt idx="3914">
                  <c:v>212.4</c:v>
                </c:pt>
                <c:pt idx="3915">
                  <c:v>63.7</c:v>
                </c:pt>
                <c:pt idx="3916">
                  <c:v>193.8</c:v>
                </c:pt>
                <c:pt idx="3917">
                  <c:v>144</c:v>
                </c:pt>
                <c:pt idx="3918">
                  <c:v>189</c:v>
                </c:pt>
                <c:pt idx="3919">
                  <c:v>168.9</c:v>
                </c:pt>
                <c:pt idx="3920">
                  <c:v>204.7</c:v>
                </c:pt>
                <c:pt idx="3921">
                  <c:v>226.8</c:v>
                </c:pt>
                <c:pt idx="3922">
                  <c:v>152.1</c:v>
                </c:pt>
                <c:pt idx="3923">
                  <c:v>139.1</c:v>
                </c:pt>
                <c:pt idx="3924">
                  <c:v>150.5</c:v>
                </c:pt>
                <c:pt idx="3925">
                  <c:v>231.9</c:v>
                </c:pt>
                <c:pt idx="3926">
                  <c:v>207.1</c:v>
                </c:pt>
                <c:pt idx="3927">
                  <c:v>225.4</c:v>
                </c:pt>
                <c:pt idx="3928">
                  <c:v>116.4</c:v>
                </c:pt>
                <c:pt idx="3929">
                  <c:v>195.7</c:v>
                </c:pt>
                <c:pt idx="3930">
                  <c:v>79.400000000000006</c:v>
                </c:pt>
                <c:pt idx="3931">
                  <c:v>102.9</c:v>
                </c:pt>
                <c:pt idx="3932">
                  <c:v>99.7</c:v>
                </c:pt>
                <c:pt idx="3933">
                  <c:v>213.4</c:v>
                </c:pt>
                <c:pt idx="3934">
                  <c:v>185.1</c:v>
                </c:pt>
                <c:pt idx="3935">
                  <c:v>166.5</c:v>
                </c:pt>
                <c:pt idx="3936">
                  <c:v>220.1</c:v>
                </c:pt>
                <c:pt idx="3937">
                  <c:v>102.8</c:v>
                </c:pt>
                <c:pt idx="3938">
                  <c:v>181.3</c:v>
                </c:pt>
                <c:pt idx="3939">
                  <c:v>281.10000000000002</c:v>
                </c:pt>
                <c:pt idx="3940">
                  <c:v>251.3</c:v>
                </c:pt>
                <c:pt idx="3941">
                  <c:v>141.9</c:v>
                </c:pt>
                <c:pt idx="3942">
                  <c:v>148</c:v>
                </c:pt>
                <c:pt idx="3943">
                  <c:v>200.7</c:v>
                </c:pt>
                <c:pt idx="3944">
                  <c:v>238.3</c:v>
                </c:pt>
                <c:pt idx="3945">
                  <c:v>220.1</c:v>
                </c:pt>
                <c:pt idx="3946">
                  <c:v>124.7</c:v>
                </c:pt>
                <c:pt idx="3947">
                  <c:v>147</c:v>
                </c:pt>
                <c:pt idx="3948">
                  <c:v>194.2</c:v>
                </c:pt>
                <c:pt idx="3949">
                  <c:v>214.9</c:v>
                </c:pt>
                <c:pt idx="3950">
                  <c:v>269.8</c:v>
                </c:pt>
                <c:pt idx="3951">
                  <c:v>151.19999999999999</c:v>
                </c:pt>
                <c:pt idx="3952">
                  <c:v>111.3</c:v>
                </c:pt>
                <c:pt idx="3953">
                  <c:v>273.8</c:v>
                </c:pt>
                <c:pt idx="3954">
                  <c:v>142.6</c:v>
                </c:pt>
                <c:pt idx="3955">
                  <c:v>178</c:v>
                </c:pt>
                <c:pt idx="3956">
                  <c:v>180.5</c:v>
                </c:pt>
                <c:pt idx="3957">
                  <c:v>141.69999999999999</c:v>
                </c:pt>
                <c:pt idx="3958">
                  <c:v>289.3</c:v>
                </c:pt>
                <c:pt idx="3959">
                  <c:v>193.4</c:v>
                </c:pt>
                <c:pt idx="3960">
                  <c:v>184.2</c:v>
                </c:pt>
                <c:pt idx="3961">
                  <c:v>144.1</c:v>
                </c:pt>
                <c:pt idx="3962">
                  <c:v>180.3</c:v>
                </c:pt>
                <c:pt idx="3963">
                  <c:v>179.2</c:v>
                </c:pt>
                <c:pt idx="3964">
                  <c:v>50.6</c:v>
                </c:pt>
                <c:pt idx="3965">
                  <c:v>223.7</c:v>
                </c:pt>
                <c:pt idx="3966">
                  <c:v>220.5</c:v>
                </c:pt>
                <c:pt idx="3967">
                  <c:v>217.6</c:v>
                </c:pt>
                <c:pt idx="3968">
                  <c:v>138.30000000000001</c:v>
                </c:pt>
                <c:pt idx="3969">
                  <c:v>160.30000000000001</c:v>
                </c:pt>
                <c:pt idx="3970">
                  <c:v>191.8</c:v>
                </c:pt>
                <c:pt idx="3971">
                  <c:v>103.9</c:v>
                </c:pt>
                <c:pt idx="3972">
                  <c:v>214.9</c:v>
                </c:pt>
                <c:pt idx="3973">
                  <c:v>165.9</c:v>
                </c:pt>
                <c:pt idx="3974">
                  <c:v>92.2</c:v>
                </c:pt>
                <c:pt idx="3975">
                  <c:v>182.3</c:v>
                </c:pt>
                <c:pt idx="3976">
                  <c:v>211.4</c:v>
                </c:pt>
                <c:pt idx="3977">
                  <c:v>87.1</c:v>
                </c:pt>
                <c:pt idx="3978">
                  <c:v>196.7</c:v>
                </c:pt>
                <c:pt idx="3979">
                  <c:v>114.6</c:v>
                </c:pt>
                <c:pt idx="3980">
                  <c:v>204.5</c:v>
                </c:pt>
                <c:pt idx="3981">
                  <c:v>272.8</c:v>
                </c:pt>
                <c:pt idx="3982">
                  <c:v>174.8</c:v>
                </c:pt>
                <c:pt idx="3983">
                  <c:v>128.9</c:v>
                </c:pt>
                <c:pt idx="3984">
                  <c:v>54.8</c:v>
                </c:pt>
                <c:pt idx="3985">
                  <c:v>259</c:v>
                </c:pt>
                <c:pt idx="3986">
                  <c:v>182.6</c:v>
                </c:pt>
                <c:pt idx="3987">
                  <c:v>123</c:v>
                </c:pt>
                <c:pt idx="3988">
                  <c:v>169.9</c:v>
                </c:pt>
                <c:pt idx="3989">
                  <c:v>201.4</c:v>
                </c:pt>
                <c:pt idx="3990">
                  <c:v>124.2</c:v>
                </c:pt>
                <c:pt idx="3991">
                  <c:v>128.19999999999999</c:v>
                </c:pt>
                <c:pt idx="3992">
                  <c:v>214.3</c:v>
                </c:pt>
                <c:pt idx="3993">
                  <c:v>243.3</c:v>
                </c:pt>
                <c:pt idx="3994">
                  <c:v>200.7</c:v>
                </c:pt>
                <c:pt idx="3995">
                  <c:v>231.4</c:v>
                </c:pt>
                <c:pt idx="3996">
                  <c:v>235</c:v>
                </c:pt>
                <c:pt idx="3997">
                  <c:v>237.5</c:v>
                </c:pt>
                <c:pt idx="3998">
                  <c:v>228.3</c:v>
                </c:pt>
                <c:pt idx="3999">
                  <c:v>160.5</c:v>
                </c:pt>
                <c:pt idx="4000">
                  <c:v>185.6</c:v>
                </c:pt>
                <c:pt idx="4001">
                  <c:v>214.3</c:v>
                </c:pt>
                <c:pt idx="4002">
                  <c:v>240.8</c:v>
                </c:pt>
                <c:pt idx="4003">
                  <c:v>194.4</c:v>
                </c:pt>
                <c:pt idx="4004">
                  <c:v>130.19999999999999</c:v>
                </c:pt>
                <c:pt idx="4005">
                  <c:v>123.7</c:v>
                </c:pt>
                <c:pt idx="4006">
                  <c:v>206.1</c:v>
                </c:pt>
                <c:pt idx="4007">
                  <c:v>182.4</c:v>
                </c:pt>
                <c:pt idx="4008">
                  <c:v>228.4</c:v>
                </c:pt>
                <c:pt idx="4009">
                  <c:v>202</c:v>
                </c:pt>
                <c:pt idx="4010">
                  <c:v>148.80000000000001</c:v>
                </c:pt>
                <c:pt idx="4011">
                  <c:v>191.3</c:v>
                </c:pt>
                <c:pt idx="4012">
                  <c:v>159.9</c:v>
                </c:pt>
                <c:pt idx="4013">
                  <c:v>191.7</c:v>
                </c:pt>
                <c:pt idx="4014">
                  <c:v>151.19999999999999</c:v>
                </c:pt>
                <c:pt idx="4015">
                  <c:v>182.1</c:v>
                </c:pt>
                <c:pt idx="4016">
                  <c:v>155.1</c:v>
                </c:pt>
                <c:pt idx="4017">
                  <c:v>125.9</c:v>
                </c:pt>
                <c:pt idx="4018">
                  <c:v>136.1</c:v>
                </c:pt>
                <c:pt idx="4019">
                  <c:v>284.3</c:v>
                </c:pt>
                <c:pt idx="4020">
                  <c:v>199.7</c:v>
                </c:pt>
                <c:pt idx="4021">
                  <c:v>98.2</c:v>
                </c:pt>
                <c:pt idx="4022">
                  <c:v>247.6</c:v>
                </c:pt>
                <c:pt idx="4023">
                  <c:v>254.3</c:v>
                </c:pt>
                <c:pt idx="4024">
                  <c:v>241.3</c:v>
                </c:pt>
                <c:pt idx="4025">
                  <c:v>111.8</c:v>
                </c:pt>
                <c:pt idx="4026">
                  <c:v>163.69999999999999</c:v>
                </c:pt>
                <c:pt idx="4027">
                  <c:v>164</c:v>
                </c:pt>
                <c:pt idx="4028">
                  <c:v>195.2</c:v>
                </c:pt>
                <c:pt idx="4029">
                  <c:v>157.6</c:v>
                </c:pt>
                <c:pt idx="4030">
                  <c:v>253.6</c:v>
                </c:pt>
                <c:pt idx="4031">
                  <c:v>199</c:v>
                </c:pt>
                <c:pt idx="4032">
                  <c:v>182.5</c:v>
                </c:pt>
                <c:pt idx="4033">
                  <c:v>81.2</c:v>
                </c:pt>
                <c:pt idx="4034">
                  <c:v>179.1</c:v>
                </c:pt>
                <c:pt idx="4035">
                  <c:v>182.7</c:v>
                </c:pt>
                <c:pt idx="4036">
                  <c:v>207</c:v>
                </c:pt>
                <c:pt idx="4037">
                  <c:v>243.4</c:v>
                </c:pt>
                <c:pt idx="4038">
                  <c:v>157.4</c:v>
                </c:pt>
                <c:pt idx="4039">
                  <c:v>233.9</c:v>
                </c:pt>
                <c:pt idx="4040">
                  <c:v>195.4</c:v>
                </c:pt>
                <c:pt idx="4041">
                  <c:v>180.4</c:v>
                </c:pt>
                <c:pt idx="4042">
                  <c:v>143.6</c:v>
                </c:pt>
                <c:pt idx="4043">
                  <c:v>88.1</c:v>
                </c:pt>
                <c:pt idx="4044">
                  <c:v>254.1</c:v>
                </c:pt>
                <c:pt idx="4045">
                  <c:v>131.5</c:v>
                </c:pt>
                <c:pt idx="4046">
                  <c:v>156.80000000000001</c:v>
                </c:pt>
                <c:pt idx="4047">
                  <c:v>196.9</c:v>
                </c:pt>
                <c:pt idx="4048">
                  <c:v>178</c:v>
                </c:pt>
                <c:pt idx="4049">
                  <c:v>195.8</c:v>
                </c:pt>
                <c:pt idx="4050">
                  <c:v>141.30000000000001</c:v>
                </c:pt>
                <c:pt idx="4051">
                  <c:v>125.5</c:v>
                </c:pt>
                <c:pt idx="4052">
                  <c:v>200.5</c:v>
                </c:pt>
                <c:pt idx="4053">
                  <c:v>205.5</c:v>
                </c:pt>
                <c:pt idx="4054">
                  <c:v>152.1</c:v>
                </c:pt>
                <c:pt idx="4055">
                  <c:v>216.5</c:v>
                </c:pt>
                <c:pt idx="4056">
                  <c:v>119.3</c:v>
                </c:pt>
                <c:pt idx="4057">
                  <c:v>113.9</c:v>
                </c:pt>
                <c:pt idx="4058">
                  <c:v>228.6</c:v>
                </c:pt>
                <c:pt idx="4059">
                  <c:v>106.5</c:v>
                </c:pt>
                <c:pt idx="4060">
                  <c:v>254.1</c:v>
                </c:pt>
                <c:pt idx="4061">
                  <c:v>134</c:v>
                </c:pt>
                <c:pt idx="4062">
                  <c:v>176</c:v>
                </c:pt>
                <c:pt idx="4063">
                  <c:v>180.1</c:v>
                </c:pt>
                <c:pt idx="4064">
                  <c:v>180.1</c:v>
                </c:pt>
                <c:pt idx="4065">
                  <c:v>94.8</c:v>
                </c:pt>
                <c:pt idx="4066">
                  <c:v>210.4</c:v>
                </c:pt>
                <c:pt idx="4067">
                  <c:v>174.2</c:v>
                </c:pt>
                <c:pt idx="4068">
                  <c:v>189.7</c:v>
                </c:pt>
                <c:pt idx="4069">
                  <c:v>259</c:v>
                </c:pt>
                <c:pt idx="4070">
                  <c:v>86.4</c:v>
                </c:pt>
                <c:pt idx="4071">
                  <c:v>136.9</c:v>
                </c:pt>
                <c:pt idx="4072">
                  <c:v>196.5</c:v>
                </c:pt>
                <c:pt idx="4073">
                  <c:v>221.4</c:v>
                </c:pt>
                <c:pt idx="4074">
                  <c:v>191.9</c:v>
                </c:pt>
                <c:pt idx="4075">
                  <c:v>172.1</c:v>
                </c:pt>
                <c:pt idx="4076">
                  <c:v>189.9</c:v>
                </c:pt>
                <c:pt idx="4077">
                  <c:v>147.80000000000001</c:v>
                </c:pt>
                <c:pt idx="4078">
                  <c:v>62.5</c:v>
                </c:pt>
                <c:pt idx="4079">
                  <c:v>256.60000000000002</c:v>
                </c:pt>
                <c:pt idx="4080">
                  <c:v>123.7</c:v>
                </c:pt>
                <c:pt idx="4081">
                  <c:v>113.1</c:v>
                </c:pt>
                <c:pt idx="4082">
                  <c:v>220</c:v>
                </c:pt>
                <c:pt idx="4083">
                  <c:v>147.69999999999999</c:v>
                </c:pt>
                <c:pt idx="4084">
                  <c:v>271.89999999999998</c:v>
                </c:pt>
                <c:pt idx="4085">
                  <c:v>196.2</c:v>
                </c:pt>
                <c:pt idx="4086">
                  <c:v>111.3</c:v>
                </c:pt>
                <c:pt idx="4087">
                  <c:v>176.7</c:v>
                </c:pt>
                <c:pt idx="4088">
                  <c:v>211.3</c:v>
                </c:pt>
                <c:pt idx="4089">
                  <c:v>219</c:v>
                </c:pt>
                <c:pt idx="4090">
                  <c:v>174.1</c:v>
                </c:pt>
                <c:pt idx="4091">
                  <c:v>124</c:v>
                </c:pt>
                <c:pt idx="4092">
                  <c:v>175.6</c:v>
                </c:pt>
                <c:pt idx="4093">
                  <c:v>111.7</c:v>
                </c:pt>
                <c:pt idx="4094">
                  <c:v>37.4</c:v>
                </c:pt>
                <c:pt idx="4095">
                  <c:v>201.4</c:v>
                </c:pt>
                <c:pt idx="4096">
                  <c:v>156</c:v>
                </c:pt>
                <c:pt idx="4097">
                  <c:v>162.9</c:v>
                </c:pt>
                <c:pt idx="4098">
                  <c:v>211.4</c:v>
                </c:pt>
                <c:pt idx="4099">
                  <c:v>157.30000000000001</c:v>
                </c:pt>
                <c:pt idx="4100">
                  <c:v>172.7</c:v>
                </c:pt>
                <c:pt idx="4101">
                  <c:v>196.6</c:v>
                </c:pt>
                <c:pt idx="4102">
                  <c:v>147.69999999999999</c:v>
                </c:pt>
                <c:pt idx="4103">
                  <c:v>197.6</c:v>
                </c:pt>
                <c:pt idx="4104">
                  <c:v>186.7</c:v>
                </c:pt>
                <c:pt idx="4105">
                  <c:v>198.5</c:v>
                </c:pt>
                <c:pt idx="4106">
                  <c:v>161.1</c:v>
                </c:pt>
                <c:pt idx="4107">
                  <c:v>190.8</c:v>
                </c:pt>
                <c:pt idx="4108">
                  <c:v>195.2</c:v>
                </c:pt>
                <c:pt idx="4109">
                  <c:v>290.5</c:v>
                </c:pt>
                <c:pt idx="4110">
                  <c:v>165.2</c:v>
                </c:pt>
                <c:pt idx="4111">
                  <c:v>198.9</c:v>
                </c:pt>
                <c:pt idx="4112">
                  <c:v>169.2</c:v>
                </c:pt>
                <c:pt idx="4113">
                  <c:v>275.5</c:v>
                </c:pt>
                <c:pt idx="4114">
                  <c:v>226.6</c:v>
                </c:pt>
                <c:pt idx="4115">
                  <c:v>158.19999999999999</c:v>
                </c:pt>
                <c:pt idx="4116">
                  <c:v>186.4</c:v>
                </c:pt>
                <c:pt idx="4117">
                  <c:v>165.8</c:v>
                </c:pt>
                <c:pt idx="4118">
                  <c:v>143.19999999999999</c:v>
                </c:pt>
                <c:pt idx="4119">
                  <c:v>238.6</c:v>
                </c:pt>
                <c:pt idx="4120">
                  <c:v>113</c:v>
                </c:pt>
                <c:pt idx="4121">
                  <c:v>149.6</c:v>
                </c:pt>
                <c:pt idx="4122">
                  <c:v>232</c:v>
                </c:pt>
                <c:pt idx="4123">
                  <c:v>167.2</c:v>
                </c:pt>
                <c:pt idx="4124">
                  <c:v>162.4</c:v>
                </c:pt>
                <c:pt idx="4125">
                  <c:v>189.6</c:v>
                </c:pt>
                <c:pt idx="4126">
                  <c:v>247.6</c:v>
                </c:pt>
                <c:pt idx="4127">
                  <c:v>179.4</c:v>
                </c:pt>
                <c:pt idx="4128">
                  <c:v>245.1</c:v>
                </c:pt>
                <c:pt idx="4129">
                  <c:v>127.2</c:v>
                </c:pt>
                <c:pt idx="4130">
                  <c:v>142.69999999999999</c:v>
                </c:pt>
                <c:pt idx="4131">
                  <c:v>94.5</c:v>
                </c:pt>
                <c:pt idx="4132">
                  <c:v>241.7</c:v>
                </c:pt>
                <c:pt idx="4133">
                  <c:v>267.5</c:v>
                </c:pt>
                <c:pt idx="4134">
                  <c:v>290.10000000000002</c:v>
                </c:pt>
                <c:pt idx="4135">
                  <c:v>240.5</c:v>
                </c:pt>
                <c:pt idx="4136">
                  <c:v>284.5</c:v>
                </c:pt>
                <c:pt idx="4137">
                  <c:v>131.69999999999999</c:v>
                </c:pt>
                <c:pt idx="4138">
                  <c:v>211.9</c:v>
                </c:pt>
                <c:pt idx="4139">
                  <c:v>168.9</c:v>
                </c:pt>
                <c:pt idx="4140">
                  <c:v>230.5</c:v>
                </c:pt>
                <c:pt idx="4141">
                  <c:v>195.5</c:v>
                </c:pt>
                <c:pt idx="4142">
                  <c:v>112.3</c:v>
                </c:pt>
                <c:pt idx="4143">
                  <c:v>103.6</c:v>
                </c:pt>
                <c:pt idx="4144">
                  <c:v>121.5</c:v>
                </c:pt>
                <c:pt idx="4145">
                  <c:v>175.8</c:v>
                </c:pt>
                <c:pt idx="4146">
                  <c:v>165.9</c:v>
                </c:pt>
                <c:pt idx="4147">
                  <c:v>152</c:v>
                </c:pt>
                <c:pt idx="4148">
                  <c:v>146.80000000000001</c:v>
                </c:pt>
                <c:pt idx="4149">
                  <c:v>201.9</c:v>
                </c:pt>
                <c:pt idx="4150">
                  <c:v>121.4</c:v>
                </c:pt>
                <c:pt idx="4151">
                  <c:v>243.4</c:v>
                </c:pt>
                <c:pt idx="4152">
                  <c:v>152.4</c:v>
                </c:pt>
                <c:pt idx="4153">
                  <c:v>139.69999999999999</c:v>
                </c:pt>
                <c:pt idx="4154">
                  <c:v>170.2</c:v>
                </c:pt>
                <c:pt idx="4155">
                  <c:v>144.1</c:v>
                </c:pt>
                <c:pt idx="4156">
                  <c:v>128.9</c:v>
                </c:pt>
                <c:pt idx="4157">
                  <c:v>6.6</c:v>
                </c:pt>
                <c:pt idx="4158">
                  <c:v>94.3</c:v>
                </c:pt>
                <c:pt idx="4159">
                  <c:v>230.7</c:v>
                </c:pt>
                <c:pt idx="4160">
                  <c:v>144.30000000000001</c:v>
                </c:pt>
                <c:pt idx="4161">
                  <c:v>126</c:v>
                </c:pt>
                <c:pt idx="4162">
                  <c:v>143.30000000000001</c:v>
                </c:pt>
                <c:pt idx="4163">
                  <c:v>88</c:v>
                </c:pt>
                <c:pt idx="4164">
                  <c:v>121</c:v>
                </c:pt>
                <c:pt idx="4165">
                  <c:v>212.9</c:v>
                </c:pt>
                <c:pt idx="4166">
                  <c:v>217.5</c:v>
                </c:pt>
                <c:pt idx="4167">
                  <c:v>138.1</c:v>
                </c:pt>
                <c:pt idx="4168">
                  <c:v>212.1</c:v>
                </c:pt>
                <c:pt idx="4169">
                  <c:v>196</c:v>
                </c:pt>
                <c:pt idx="4170">
                  <c:v>186.2</c:v>
                </c:pt>
                <c:pt idx="4171">
                  <c:v>145.80000000000001</c:v>
                </c:pt>
                <c:pt idx="4172">
                  <c:v>137</c:v>
                </c:pt>
                <c:pt idx="4173">
                  <c:v>191.3</c:v>
                </c:pt>
                <c:pt idx="4174">
                  <c:v>86</c:v>
                </c:pt>
                <c:pt idx="4175">
                  <c:v>139.80000000000001</c:v>
                </c:pt>
                <c:pt idx="4176">
                  <c:v>301.39999999999998</c:v>
                </c:pt>
                <c:pt idx="4177">
                  <c:v>195</c:v>
                </c:pt>
                <c:pt idx="4178">
                  <c:v>202</c:v>
                </c:pt>
                <c:pt idx="4179">
                  <c:v>211.6</c:v>
                </c:pt>
                <c:pt idx="4180">
                  <c:v>323.7</c:v>
                </c:pt>
                <c:pt idx="4181">
                  <c:v>214.2</c:v>
                </c:pt>
                <c:pt idx="4182">
                  <c:v>143.6</c:v>
                </c:pt>
                <c:pt idx="4183">
                  <c:v>135.69999999999999</c:v>
                </c:pt>
                <c:pt idx="4184">
                  <c:v>203.1</c:v>
                </c:pt>
                <c:pt idx="4185">
                  <c:v>281.2</c:v>
                </c:pt>
                <c:pt idx="4186">
                  <c:v>207.1</c:v>
                </c:pt>
                <c:pt idx="4187">
                  <c:v>145.6</c:v>
                </c:pt>
                <c:pt idx="4188">
                  <c:v>202.9</c:v>
                </c:pt>
                <c:pt idx="4189">
                  <c:v>210.7</c:v>
                </c:pt>
                <c:pt idx="4190">
                  <c:v>217.2</c:v>
                </c:pt>
                <c:pt idx="4191">
                  <c:v>198</c:v>
                </c:pt>
                <c:pt idx="4192">
                  <c:v>212.8</c:v>
                </c:pt>
                <c:pt idx="4193">
                  <c:v>180.9</c:v>
                </c:pt>
                <c:pt idx="4194">
                  <c:v>209.9</c:v>
                </c:pt>
                <c:pt idx="4195">
                  <c:v>112.9</c:v>
                </c:pt>
                <c:pt idx="4196">
                  <c:v>242.5</c:v>
                </c:pt>
                <c:pt idx="4197">
                  <c:v>190.1</c:v>
                </c:pt>
                <c:pt idx="4198">
                  <c:v>185.9</c:v>
                </c:pt>
                <c:pt idx="4199">
                  <c:v>265.8</c:v>
                </c:pt>
                <c:pt idx="4200">
                  <c:v>217.1</c:v>
                </c:pt>
                <c:pt idx="4201">
                  <c:v>161.19999999999999</c:v>
                </c:pt>
                <c:pt idx="4202">
                  <c:v>198.7</c:v>
                </c:pt>
                <c:pt idx="4203">
                  <c:v>136.4</c:v>
                </c:pt>
                <c:pt idx="4204">
                  <c:v>162</c:v>
                </c:pt>
                <c:pt idx="4205">
                  <c:v>189.5</c:v>
                </c:pt>
                <c:pt idx="4206">
                  <c:v>144.4</c:v>
                </c:pt>
                <c:pt idx="4207">
                  <c:v>170.1</c:v>
                </c:pt>
                <c:pt idx="4208">
                  <c:v>104</c:v>
                </c:pt>
                <c:pt idx="4209">
                  <c:v>204.8</c:v>
                </c:pt>
                <c:pt idx="4210">
                  <c:v>197.8</c:v>
                </c:pt>
                <c:pt idx="4211">
                  <c:v>211.1</c:v>
                </c:pt>
                <c:pt idx="4212">
                  <c:v>202.6</c:v>
                </c:pt>
                <c:pt idx="4213">
                  <c:v>312.39999999999998</c:v>
                </c:pt>
                <c:pt idx="4214">
                  <c:v>184.8</c:v>
                </c:pt>
                <c:pt idx="4215">
                  <c:v>123.8</c:v>
                </c:pt>
                <c:pt idx="4216">
                  <c:v>34.5</c:v>
                </c:pt>
                <c:pt idx="4217">
                  <c:v>140.6</c:v>
                </c:pt>
                <c:pt idx="4218">
                  <c:v>150.80000000000001</c:v>
                </c:pt>
                <c:pt idx="4219">
                  <c:v>192.1</c:v>
                </c:pt>
                <c:pt idx="4220">
                  <c:v>175.7</c:v>
                </c:pt>
                <c:pt idx="4221">
                  <c:v>93.3</c:v>
                </c:pt>
                <c:pt idx="4222">
                  <c:v>212.1</c:v>
                </c:pt>
                <c:pt idx="4223">
                  <c:v>43.3</c:v>
                </c:pt>
                <c:pt idx="4224">
                  <c:v>173.1</c:v>
                </c:pt>
                <c:pt idx="4225">
                  <c:v>115.4</c:v>
                </c:pt>
                <c:pt idx="4226">
                  <c:v>190.9</c:v>
                </c:pt>
                <c:pt idx="4227">
                  <c:v>234.1</c:v>
                </c:pt>
                <c:pt idx="4228">
                  <c:v>102.1</c:v>
                </c:pt>
                <c:pt idx="4229">
                  <c:v>131.9</c:v>
                </c:pt>
                <c:pt idx="4230">
                  <c:v>135</c:v>
                </c:pt>
                <c:pt idx="4231">
                  <c:v>145</c:v>
                </c:pt>
                <c:pt idx="4232">
                  <c:v>170.3</c:v>
                </c:pt>
                <c:pt idx="4233">
                  <c:v>188.7</c:v>
                </c:pt>
                <c:pt idx="4234">
                  <c:v>7.2</c:v>
                </c:pt>
                <c:pt idx="4235">
                  <c:v>181.1</c:v>
                </c:pt>
                <c:pt idx="4236">
                  <c:v>151.80000000000001</c:v>
                </c:pt>
                <c:pt idx="4237">
                  <c:v>159.4</c:v>
                </c:pt>
                <c:pt idx="4238">
                  <c:v>226.6</c:v>
                </c:pt>
                <c:pt idx="4239">
                  <c:v>214.7</c:v>
                </c:pt>
                <c:pt idx="4240">
                  <c:v>157.6</c:v>
                </c:pt>
                <c:pt idx="4241">
                  <c:v>157</c:v>
                </c:pt>
                <c:pt idx="4242">
                  <c:v>170</c:v>
                </c:pt>
                <c:pt idx="4243">
                  <c:v>244.7</c:v>
                </c:pt>
                <c:pt idx="4244">
                  <c:v>252.6</c:v>
                </c:pt>
                <c:pt idx="4245">
                  <c:v>188.3</c:v>
                </c:pt>
                <c:pt idx="4246">
                  <c:v>177.9</c:v>
                </c:pt>
                <c:pt idx="4247">
                  <c:v>170.7</c:v>
                </c:pt>
                <c:pt idx="4248">
                  <c:v>235.7</c:v>
                </c:pt>
                <c:pt idx="4249">
                  <c:v>129.4</c:v>
                </c:pt>
              </c:numCache>
            </c:numRef>
          </c:xVal>
          <c:yVal>
            <c:numRef>
              <c:f>train!$AI$2:$AI$4251</c:f>
              <c:numCache>
                <c:formatCode>General</c:formatCode>
                <c:ptCount val="42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21.95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56.59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10.61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42.43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29.43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33.729999999999997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30.41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51.05</c:v>
                </c:pt>
                <c:pt idx="64">
                  <c:v>10.47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26.84</c:v>
                </c:pt>
                <c:pt idx="72">
                  <c:v>#N/A</c:v>
                </c:pt>
                <c:pt idx="73">
                  <c:v>#N/A</c:v>
                </c:pt>
                <c:pt idx="74">
                  <c:v>40.44</c:v>
                </c:pt>
                <c:pt idx="75">
                  <c:v>#N/A</c:v>
                </c:pt>
                <c:pt idx="76">
                  <c:v>34.58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36.06</c:v>
                </c:pt>
                <c:pt idx="83">
                  <c:v>42.81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33.46</c:v>
                </c:pt>
                <c:pt idx="97">
                  <c:v>#N/A</c:v>
                </c:pt>
                <c:pt idx="98">
                  <c:v>48.03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12.02</c:v>
                </c:pt>
                <c:pt idx="106">
                  <c:v>31.88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28.41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57.36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9.89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55.51</c:v>
                </c:pt>
                <c:pt idx="163">
                  <c:v>49.79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53.04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22.85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22.97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26.76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10.64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32.270000000000003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51.66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45.32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46.26</c:v>
                </c:pt>
                <c:pt idx="254">
                  <c:v>50.39</c:v>
                </c:pt>
                <c:pt idx="255">
                  <c:v>#N/A</c:v>
                </c:pt>
                <c:pt idx="256">
                  <c:v>#N/A</c:v>
                </c:pt>
                <c:pt idx="257">
                  <c:v>42.28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46.34</c:v>
                </c:pt>
                <c:pt idx="277">
                  <c:v>21.81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36.21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40.15</c:v>
                </c:pt>
                <c:pt idx="296">
                  <c:v>#N/A</c:v>
                </c:pt>
                <c:pt idx="297">
                  <c:v>#N/A</c:v>
                </c:pt>
                <c:pt idx="298">
                  <c:v>43.71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37.06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28.14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39.03</c:v>
                </c:pt>
                <c:pt idx="328">
                  <c:v>#N/A</c:v>
                </c:pt>
                <c:pt idx="329">
                  <c:v>#N/A</c:v>
                </c:pt>
                <c:pt idx="330">
                  <c:v>28.44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26.71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29.16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42.55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47.26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43.59</c:v>
                </c:pt>
                <c:pt idx="378">
                  <c:v>45.02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30.29</c:v>
                </c:pt>
                <c:pt idx="387">
                  <c:v>38.450000000000003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16.420000000000002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32.619999999999997</c:v>
                </c:pt>
                <c:pt idx="408">
                  <c:v>22.22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35.92</c:v>
                </c:pt>
                <c:pt idx="413">
                  <c:v>#N/A</c:v>
                </c:pt>
                <c:pt idx="414">
                  <c:v>36.869999999999997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26.18</c:v>
                </c:pt>
                <c:pt idx="420">
                  <c:v>#N/A</c:v>
                </c:pt>
                <c:pt idx="421">
                  <c:v>29.04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45.2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12.46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40.380000000000003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47.57</c:v>
                </c:pt>
                <c:pt idx="454">
                  <c:v>23.26</c:v>
                </c:pt>
                <c:pt idx="455">
                  <c:v>#N/A</c:v>
                </c:pt>
                <c:pt idx="456">
                  <c:v>#N/A</c:v>
                </c:pt>
                <c:pt idx="457">
                  <c:v>48.98</c:v>
                </c:pt>
                <c:pt idx="458">
                  <c:v>#N/A</c:v>
                </c:pt>
                <c:pt idx="459">
                  <c:v>#N/A</c:v>
                </c:pt>
                <c:pt idx="460">
                  <c:v>29.6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38.78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35.6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39.81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15.25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57.04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37.520000000000003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49.86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37.43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44.49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26.79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45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37.81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42.48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14.82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46.1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24.65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39.25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21.57</c:v>
                </c:pt>
                <c:pt idx="645">
                  <c:v>#N/A</c:v>
                </c:pt>
                <c:pt idx="646">
                  <c:v>30.07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45.15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46.16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25.25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53.48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28.51</c:v>
                </c:pt>
                <c:pt idx="695">
                  <c:v>#N/A</c:v>
                </c:pt>
                <c:pt idx="696">
                  <c:v>54.83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30.7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33.93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45.54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28.37</c:v>
                </c:pt>
                <c:pt idx="748">
                  <c:v>#N/A</c:v>
                </c:pt>
                <c:pt idx="749">
                  <c:v>20.54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54.67</c:v>
                </c:pt>
                <c:pt idx="754">
                  <c:v>#N/A</c:v>
                </c:pt>
                <c:pt idx="755">
                  <c:v>#N/A</c:v>
                </c:pt>
                <c:pt idx="756">
                  <c:v>44.2</c:v>
                </c:pt>
                <c:pt idx="757">
                  <c:v>32.619999999999997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48.84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21.39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28.54</c:v>
                </c:pt>
                <c:pt idx="790">
                  <c:v>#N/A</c:v>
                </c:pt>
                <c:pt idx="791">
                  <c:v>43.76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25.84</c:v>
                </c:pt>
                <c:pt idx="809">
                  <c:v>#N/A</c:v>
                </c:pt>
                <c:pt idx="810">
                  <c:v>29.73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56.83</c:v>
                </c:pt>
                <c:pt idx="818">
                  <c:v>#N/A</c:v>
                </c:pt>
                <c:pt idx="819">
                  <c:v>22.81</c:v>
                </c:pt>
                <c:pt idx="820">
                  <c:v>47.26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58.96</c:v>
                </c:pt>
                <c:pt idx="828">
                  <c:v>#N/A</c:v>
                </c:pt>
                <c:pt idx="829">
                  <c:v>45.54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44.78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33.01</c:v>
                </c:pt>
                <c:pt idx="863">
                  <c:v>#N/A</c:v>
                </c:pt>
                <c:pt idx="864">
                  <c:v>36.72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19.02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54.79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30.07</c:v>
                </c:pt>
                <c:pt idx="924">
                  <c:v>#N/A</c:v>
                </c:pt>
                <c:pt idx="925">
                  <c:v>#N/A</c:v>
                </c:pt>
                <c:pt idx="926">
                  <c:v>34.24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28.05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26.25</c:v>
                </c:pt>
                <c:pt idx="943">
                  <c:v>32.15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25.18</c:v>
                </c:pt>
                <c:pt idx="952">
                  <c:v>#N/A</c:v>
                </c:pt>
                <c:pt idx="953">
                  <c:v>45.95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22.37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48.81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39.97</c:v>
                </c:pt>
                <c:pt idx="1000">
                  <c:v>27.2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40.26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41.31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27.56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31.69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38.200000000000003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20.69</c:v>
                </c:pt>
                <c:pt idx="1073">
                  <c:v>#N/A</c:v>
                </c:pt>
                <c:pt idx="1074">
                  <c:v>#N/A</c:v>
                </c:pt>
                <c:pt idx="1075">
                  <c:v>39.049999999999997</c:v>
                </c:pt>
                <c:pt idx="1076">
                  <c:v>#N/A</c:v>
                </c:pt>
                <c:pt idx="1077">
                  <c:v>42.11</c:v>
                </c:pt>
                <c:pt idx="1078">
                  <c:v>#N/A</c:v>
                </c:pt>
                <c:pt idx="1079">
                  <c:v>19.07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44.85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45.99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32.159999999999997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13.36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22.46</c:v>
                </c:pt>
                <c:pt idx="1120">
                  <c:v>#N/A</c:v>
                </c:pt>
                <c:pt idx="1121">
                  <c:v>#N/A</c:v>
                </c:pt>
                <c:pt idx="1122">
                  <c:v>16.46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54.62</c:v>
                </c:pt>
                <c:pt idx="1129">
                  <c:v>#N/A</c:v>
                </c:pt>
                <c:pt idx="1130">
                  <c:v>#N/A</c:v>
                </c:pt>
                <c:pt idx="1131">
                  <c:v>40.270000000000003</c:v>
                </c:pt>
                <c:pt idx="1132">
                  <c:v>#N/A</c:v>
                </c:pt>
                <c:pt idx="1133">
                  <c:v>25.19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48.35</c:v>
                </c:pt>
                <c:pt idx="1138">
                  <c:v>0</c:v>
                </c:pt>
                <c:pt idx="1139">
                  <c:v>22.73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48.57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37.03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41.65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19.04</c:v>
                </c:pt>
                <c:pt idx="1166">
                  <c:v>#N/A</c:v>
                </c:pt>
                <c:pt idx="1167">
                  <c:v>#N/A</c:v>
                </c:pt>
                <c:pt idx="1168">
                  <c:v>41.77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45.85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24.34</c:v>
                </c:pt>
                <c:pt idx="1191">
                  <c:v>#N/A</c:v>
                </c:pt>
                <c:pt idx="1192">
                  <c:v>13.99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25.4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29.58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46.46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22.66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37.96</c:v>
                </c:pt>
                <c:pt idx="1289">
                  <c:v>#N/A</c:v>
                </c:pt>
                <c:pt idx="1290">
                  <c:v>44.44</c:v>
                </c:pt>
                <c:pt idx="1291">
                  <c:v>7.91</c:v>
                </c:pt>
                <c:pt idx="1292">
                  <c:v>25.48</c:v>
                </c:pt>
                <c:pt idx="1293">
                  <c:v>41.17</c:v>
                </c:pt>
                <c:pt idx="1294">
                  <c:v>#N/A</c:v>
                </c:pt>
                <c:pt idx="1295">
                  <c:v>#N/A</c:v>
                </c:pt>
                <c:pt idx="1296">
                  <c:v>10.4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28.12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40.270000000000003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46.56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20.260000000000002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26.18</c:v>
                </c:pt>
                <c:pt idx="1379">
                  <c:v>#N/A</c:v>
                </c:pt>
                <c:pt idx="1380">
                  <c:v>27.1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49.61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38.299999999999997</c:v>
                </c:pt>
                <c:pt idx="1393">
                  <c:v>#N/A</c:v>
                </c:pt>
                <c:pt idx="1394">
                  <c:v>22.34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21.64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40.97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56.07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45.73</c:v>
                </c:pt>
                <c:pt idx="1425">
                  <c:v>45.61</c:v>
                </c:pt>
                <c:pt idx="1426">
                  <c:v>#N/A</c:v>
                </c:pt>
                <c:pt idx="1427">
                  <c:v>19.64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49.93</c:v>
                </c:pt>
                <c:pt idx="1434">
                  <c:v>#N/A</c:v>
                </c:pt>
                <c:pt idx="1435">
                  <c:v>47.35</c:v>
                </c:pt>
                <c:pt idx="1436">
                  <c:v>#N/A</c:v>
                </c:pt>
                <c:pt idx="1437">
                  <c:v>#N/A</c:v>
                </c:pt>
                <c:pt idx="1438">
                  <c:v>22.29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22.05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45.63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48.69</c:v>
                </c:pt>
                <c:pt idx="1461">
                  <c:v>#N/A</c:v>
                </c:pt>
                <c:pt idx="1462">
                  <c:v>#N/A</c:v>
                </c:pt>
                <c:pt idx="1463">
                  <c:v>45.68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19.23</c:v>
                </c:pt>
                <c:pt idx="1472">
                  <c:v>#N/A</c:v>
                </c:pt>
                <c:pt idx="1473">
                  <c:v>27.42</c:v>
                </c:pt>
                <c:pt idx="1474">
                  <c:v>#N/A</c:v>
                </c:pt>
                <c:pt idx="1475">
                  <c:v>32.39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41.68</c:v>
                </c:pt>
                <c:pt idx="1485">
                  <c:v>22.54</c:v>
                </c:pt>
                <c:pt idx="1486">
                  <c:v>#N/A</c:v>
                </c:pt>
                <c:pt idx="1487">
                  <c:v>#N/A</c:v>
                </c:pt>
                <c:pt idx="1488">
                  <c:v>20.74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41.23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26.11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48.72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31.84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9.2100000000000009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46.94</c:v>
                </c:pt>
                <c:pt idx="1555">
                  <c:v>#N/A</c:v>
                </c:pt>
                <c:pt idx="1556">
                  <c:v>23.1</c:v>
                </c:pt>
                <c:pt idx="1557">
                  <c:v>32.15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48.81</c:v>
                </c:pt>
                <c:pt idx="1562">
                  <c:v>30.55</c:v>
                </c:pt>
                <c:pt idx="1563">
                  <c:v>28.19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37.79</c:v>
                </c:pt>
                <c:pt idx="1569">
                  <c:v>#N/A</c:v>
                </c:pt>
                <c:pt idx="1570">
                  <c:v>#N/A</c:v>
                </c:pt>
                <c:pt idx="1571">
                  <c:v>25.02</c:v>
                </c:pt>
                <c:pt idx="1572">
                  <c:v>43.3</c:v>
                </c:pt>
                <c:pt idx="1573">
                  <c:v>#N/A</c:v>
                </c:pt>
                <c:pt idx="1574">
                  <c:v>#N/A</c:v>
                </c:pt>
                <c:pt idx="1575">
                  <c:v>25.38</c:v>
                </c:pt>
                <c:pt idx="1576">
                  <c:v>13.92</c:v>
                </c:pt>
                <c:pt idx="1577">
                  <c:v>#N/A</c:v>
                </c:pt>
                <c:pt idx="1578">
                  <c:v>40.630000000000003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27.59</c:v>
                </c:pt>
                <c:pt idx="1588">
                  <c:v>46.36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26.54</c:v>
                </c:pt>
                <c:pt idx="1595">
                  <c:v>#N/A</c:v>
                </c:pt>
                <c:pt idx="1596">
                  <c:v>26.01</c:v>
                </c:pt>
                <c:pt idx="1597">
                  <c:v>#N/A</c:v>
                </c:pt>
                <c:pt idx="1598">
                  <c:v>#N/A</c:v>
                </c:pt>
                <c:pt idx="1599">
                  <c:v>38.28</c:v>
                </c:pt>
                <c:pt idx="1600">
                  <c:v>42.48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46.89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38.369999999999997</c:v>
                </c:pt>
                <c:pt idx="1611">
                  <c:v>28.53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25.6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12.04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44.22</c:v>
                </c:pt>
                <c:pt idx="1637">
                  <c:v>47.82</c:v>
                </c:pt>
                <c:pt idx="1638">
                  <c:v>22.12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21.88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26.35</c:v>
                </c:pt>
                <c:pt idx="1653">
                  <c:v>#N/A</c:v>
                </c:pt>
                <c:pt idx="1654">
                  <c:v>#N/A</c:v>
                </c:pt>
                <c:pt idx="1655">
                  <c:v>40.46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40.22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26.83</c:v>
                </c:pt>
                <c:pt idx="1674">
                  <c:v>#N/A</c:v>
                </c:pt>
                <c:pt idx="1675">
                  <c:v>40.43</c:v>
                </c:pt>
                <c:pt idx="1676">
                  <c:v>34.68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46.33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48.69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55.78</c:v>
                </c:pt>
                <c:pt idx="1718">
                  <c:v>24.8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36.99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45.87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45.76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44.4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38.909999999999997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49.37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50.68</c:v>
                </c:pt>
                <c:pt idx="1786">
                  <c:v>#N/A</c:v>
                </c:pt>
                <c:pt idx="1787">
                  <c:v>#N/A</c:v>
                </c:pt>
                <c:pt idx="1788">
                  <c:v>37.76</c:v>
                </c:pt>
                <c:pt idx="1789">
                  <c:v>40.15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23.22</c:v>
                </c:pt>
                <c:pt idx="1795">
                  <c:v>49.27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29.39</c:v>
                </c:pt>
                <c:pt idx="1800">
                  <c:v>42.47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42.89</c:v>
                </c:pt>
                <c:pt idx="1819">
                  <c:v>#N/A</c:v>
                </c:pt>
                <c:pt idx="1820">
                  <c:v>#N/A</c:v>
                </c:pt>
                <c:pt idx="1821">
                  <c:v>16.41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42.47</c:v>
                </c:pt>
                <c:pt idx="1826">
                  <c:v>#N/A</c:v>
                </c:pt>
                <c:pt idx="1827">
                  <c:v>#N/A</c:v>
                </c:pt>
                <c:pt idx="1828">
                  <c:v>38.42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45.9</c:v>
                </c:pt>
                <c:pt idx="1834">
                  <c:v>#N/A</c:v>
                </c:pt>
                <c:pt idx="1835">
                  <c:v>#N/A</c:v>
                </c:pt>
                <c:pt idx="1836">
                  <c:v>8.11</c:v>
                </c:pt>
                <c:pt idx="1837">
                  <c:v>#N/A</c:v>
                </c:pt>
                <c:pt idx="1838">
                  <c:v>15.22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42.72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39.46</c:v>
                </c:pt>
                <c:pt idx="1860">
                  <c:v>28.76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24.65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47.41</c:v>
                </c:pt>
                <c:pt idx="1881">
                  <c:v>#N/A</c:v>
                </c:pt>
                <c:pt idx="1882">
                  <c:v>36.92</c:v>
                </c:pt>
                <c:pt idx="1883">
                  <c:v>#N/A</c:v>
                </c:pt>
                <c:pt idx="1884">
                  <c:v>#N/A</c:v>
                </c:pt>
                <c:pt idx="1885">
                  <c:v>22.66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28.34</c:v>
                </c:pt>
                <c:pt idx="1904">
                  <c:v>45.41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47.01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53.24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38.61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41.7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24.36</c:v>
                </c:pt>
                <c:pt idx="1977">
                  <c:v>46.09</c:v>
                </c:pt>
                <c:pt idx="1978">
                  <c:v>#N/A</c:v>
                </c:pt>
                <c:pt idx="1979">
                  <c:v>28.41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26.83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30.58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33.24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46.44</c:v>
                </c:pt>
                <c:pt idx="2001">
                  <c:v>#N/A</c:v>
                </c:pt>
                <c:pt idx="2002">
                  <c:v>46.55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51.66</c:v>
                </c:pt>
                <c:pt idx="2021">
                  <c:v>#N/A</c:v>
                </c:pt>
                <c:pt idx="2022">
                  <c:v>#N/A</c:v>
                </c:pt>
                <c:pt idx="2023">
                  <c:v>38.86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34.340000000000003</c:v>
                </c:pt>
                <c:pt idx="2030">
                  <c:v>35.619999999999997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40.75</c:v>
                </c:pt>
                <c:pt idx="2041">
                  <c:v>24.31</c:v>
                </c:pt>
                <c:pt idx="2042">
                  <c:v>#N/A</c:v>
                </c:pt>
                <c:pt idx="2043">
                  <c:v>#N/A</c:v>
                </c:pt>
                <c:pt idx="2044">
                  <c:v>34.22</c:v>
                </c:pt>
                <c:pt idx="2045">
                  <c:v>#N/A</c:v>
                </c:pt>
                <c:pt idx="2046">
                  <c:v>34.6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55.47</c:v>
                </c:pt>
                <c:pt idx="2052">
                  <c:v>#N/A</c:v>
                </c:pt>
                <c:pt idx="2053">
                  <c:v>#N/A</c:v>
                </c:pt>
                <c:pt idx="2054">
                  <c:v>25.01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33.630000000000003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13.89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18.53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18.63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23.43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28.53</c:v>
                </c:pt>
                <c:pt idx="2118">
                  <c:v>#N/A</c:v>
                </c:pt>
                <c:pt idx="2119">
                  <c:v>#N/A</c:v>
                </c:pt>
                <c:pt idx="2120">
                  <c:v>15.74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20.93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19.55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31.4</c:v>
                </c:pt>
                <c:pt idx="2154">
                  <c:v>#N/A</c:v>
                </c:pt>
                <c:pt idx="2155">
                  <c:v>19.21</c:v>
                </c:pt>
                <c:pt idx="2156">
                  <c:v>50.01</c:v>
                </c:pt>
                <c:pt idx="2157">
                  <c:v>#N/A</c:v>
                </c:pt>
                <c:pt idx="2158">
                  <c:v>#N/A</c:v>
                </c:pt>
                <c:pt idx="2159">
                  <c:v>35.9</c:v>
                </c:pt>
                <c:pt idx="2160">
                  <c:v>#N/A</c:v>
                </c:pt>
                <c:pt idx="2161">
                  <c:v>#N/A</c:v>
                </c:pt>
                <c:pt idx="2162">
                  <c:v>44.1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42.02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54.03</c:v>
                </c:pt>
                <c:pt idx="2184">
                  <c:v>53.04</c:v>
                </c:pt>
                <c:pt idx="2185">
                  <c:v>22.37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39.299999999999997</c:v>
                </c:pt>
                <c:pt idx="2200">
                  <c:v>#N/A</c:v>
                </c:pt>
                <c:pt idx="2201">
                  <c:v>#N/A</c:v>
                </c:pt>
                <c:pt idx="2202">
                  <c:v>58.7</c:v>
                </c:pt>
                <c:pt idx="2203">
                  <c:v>45.03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38.270000000000003</c:v>
                </c:pt>
                <c:pt idx="2208">
                  <c:v>#N/A</c:v>
                </c:pt>
                <c:pt idx="2209">
                  <c:v>#N/A</c:v>
                </c:pt>
                <c:pt idx="2210">
                  <c:v>27.61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50.73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38.57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48.96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51.26</c:v>
                </c:pt>
                <c:pt idx="2255">
                  <c:v>#N/A</c:v>
                </c:pt>
                <c:pt idx="2256">
                  <c:v>16.93</c:v>
                </c:pt>
                <c:pt idx="2257">
                  <c:v>#N/A</c:v>
                </c:pt>
                <c:pt idx="2258">
                  <c:v>33.799999999999997</c:v>
                </c:pt>
                <c:pt idx="2259">
                  <c:v>#N/A</c:v>
                </c:pt>
                <c:pt idx="2260">
                  <c:v>43.5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47.24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52.46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24.62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44.34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40.92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43.37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44.51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47.45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41.68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17.850000000000001</c:v>
                </c:pt>
                <c:pt idx="2327">
                  <c:v>#N/A</c:v>
                </c:pt>
                <c:pt idx="2328">
                  <c:v>46.58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40.340000000000003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26.3</c:v>
                </c:pt>
                <c:pt idx="2347">
                  <c:v>42.02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40.65</c:v>
                </c:pt>
                <c:pt idx="2356">
                  <c:v>29.87</c:v>
                </c:pt>
                <c:pt idx="2357">
                  <c:v>18.899999999999999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42.74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44.83</c:v>
                </c:pt>
                <c:pt idx="2385">
                  <c:v>#N/A</c:v>
                </c:pt>
                <c:pt idx="2386">
                  <c:v>#N/A</c:v>
                </c:pt>
                <c:pt idx="2387">
                  <c:v>28.46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55.2</c:v>
                </c:pt>
                <c:pt idx="2393">
                  <c:v>#N/A</c:v>
                </c:pt>
                <c:pt idx="2394">
                  <c:v>#N/A</c:v>
                </c:pt>
                <c:pt idx="2395">
                  <c:v>21.96</c:v>
                </c:pt>
                <c:pt idx="2396">
                  <c:v>21.34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45.22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27.68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50.32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21.17</c:v>
                </c:pt>
                <c:pt idx="2440">
                  <c:v>#N/A</c:v>
                </c:pt>
                <c:pt idx="2441">
                  <c:v>48.57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46.09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18.46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47.48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47.07</c:v>
                </c:pt>
                <c:pt idx="2477">
                  <c:v>48.86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25.33</c:v>
                </c:pt>
                <c:pt idx="2485">
                  <c:v>#N/A</c:v>
                </c:pt>
                <c:pt idx="2486">
                  <c:v>49.1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48.86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41.79</c:v>
                </c:pt>
                <c:pt idx="2497">
                  <c:v>#N/A</c:v>
                </c:pt>
                <c:pt idx="2498">
                  <c:v>#N/A</c:v>
                </c:pt>
                <c:pt idx="2499">
                  <c:v>41.17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28.56</c:v>
                </c:pt>
                <c:pt idx="2507">
                  <c:v>#N/A</c:v>
                </c:pt>
                <c:pt idx="2508">
                  <c:v>#N/A</c:v>
                </c:pt>
                <c:pt idx="2509">
                  <c:v>43.59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39.93</c:v>
                </c:pt>
                <c:pt idx="2514">
                  <c:v>#N/A</c:v>
                </c:pt>
                <c:pt idx="2515">
                  <c:v>39.700000000000003</c:v>
                </c:pt>
                <c:pt idx="2516">
                  <c:v>33.54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23.07</c:v>
                </c:pt>
                <c:pt idx="2524">
                  <c:v>38.4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20.79</c:v>
                </c:pt>
                <c:pt idx="2529">
                  <c:v>#N/A</c:v>
                </c:pt>
                <c:pt idx="2530">
                  <c:v>19.57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38.74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45.24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45.34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18.79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14.57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46.36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26.93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46.21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26.27</c:v>
                </c:pt>
                <c:pt idx="2599">
                  <c:v>#N/A</c:v>
                </c:pt>
                <c:pt idx="2600">
                  <c:v>51.87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22.36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38.47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23.68</c:v>
                </c:pt>
                <c:pt idx="2637">
                  <c:v>49.57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28.85</c:v>
                </c:pt>
                <c:pt idx="2650">
                  <c:v>#N/A</c:v>
                </c:pt>
                <c:pt idx="2651">
                  <c:v>19.260000000000002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54.79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23.48</c:v>
                </c:pt>
                <c:pt idx="2668">
                  <c:v>#N/A</c:v>
                </c:pt>
                <c:pt idx="2669">
                  <c:v>#N/A</c:v>
                </c:pt>
                <c:pt idx="2670">
                  <c:v>35</c:v>
                </c:pt>
                <c:pt idx="2671">
                  <c:v>37.72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24.34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38.4</c:v>
                </c:pt>
                <c:pt idx="2686">
                  <c:v>17.600000000000001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41.96</c:v>
                </c:pt>
                <c:pt idx="2704">
                  <c:v>29.7</c:v>
                </c:pt>
                <c:pt idx="2705">
                  <c:v>40.799999999999997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50.1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38.49</c:v>
                </c:pt>
                <c:pt idx="2734">
                  <c:v>#N/A</c:v>
                </c:pt>
                <c:pt idx="2735">
                  <c:v>44.97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43.37</c:v>
                </c:pt>
                <c:pt idx="2748">
                  <c:v>#N/A</c:v>
                </c:pt>
                <c:pt idx="2749">
                  <c:v>#N/A</c:v>
                </c:pt>
                <c:pt idx="2750">
                  <c:v>42.28</c:v>
                </c:pt>
                <c:pt idx="2751">
                  <c:v>#N/A</c:v>
                </c:pt>
                <c:pt idx="2752">
                  <c:v>20.77</c:v>
                </c:pt>
                <c:pt idx="2753">
                  <c:v>#N/A</c:v>
                </c:pt>
                <c:pt idx="2754">
                  <c:v>#N/A</c:v>
                </c:pt>
                <c:pt idx="2755">
                  <c:v>17.54</c:v>
                </c:pt>
                <c:pt idx="2756">
                  <c:v>23.53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48.65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45.37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50.15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18.239999999999998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33.92</c:v>
                </c:pt>
                <c:pt idx="2791">
                  <c:v>#N/A</c:v>
                </c:pt>
                <c:pt idx="2792">
                  <c:v>#N/A</c:v>
                </c:pt>
                <c:pt idx="2793">
                  <c:v>29.26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47.6</c:v>
                </c:pt>
                <c:pt idx="2802">
                  <c:v>#N/A</c:v>
                </c:pt>
                <c:pt idx="2803">
                  <c:v>#N/A</c:v>
                </c:pt>
                <c:pt idx="2804">
                  <c:v>31.64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23.8</c:v>
                </c:pt>
                <c:pt idx="2819">
                  <c:v>#N/A</c:v>
                </c:pt>
                <c:pt idx="2820">
                  <c:v>54.59</c:v>
                </c:pt>
                <c:pt idx="2821">
                  <c:v>20.13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23.39</c:v>
                </c:pt>
                <c:pt idx="2859">
                  <c:v>#N/A</c:v>
                </c:pt>
                <c:pt idx="2860">
                  <c:v>#N/A</c:v>
                </c:pt>
                <c:pt idx="2861">
                  <c:v>26.98</c:v>
                </c:pt>
                <c:pt idx="2862">
                  <c:v>43.91</c:v>
                </c:pt>
                <c:pt idx="2863">
                  <c:v>#N/A</c:v>
                </c:pt>
                <c:pt idx="2864">
                  <c:v>#N/A</c:v>
                </c:pt>
                <c:pt idx="2865">
                  <c:v>52.22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35.43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51.78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27.3</c:v>
                </c:pt>
                <c:pt idx="2893">
                  <c:v>#N/A</c:v>
                </c:pt>
                <c:pt idx="2894">
                  <c:v>#N/A</c:v>
                </c:pt>
                <c:pt idx="2895">
                  <c:v>24.57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43.04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27.29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37.549999999999997</c:v>
                </c:pt>
                <c:pt idx="2919">
                  <c:v>#N/A</c:v>
                </c:pt>
                <c:pt idx="2920">
                  <c:v>#N/A</c:v>
                </c:pt>
                <c:pt idx="2921">
                  <c:v>57.53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41.51</c:v>
                </c:pt>
                <c:pt idx="2930">
                  <c:v>#N/A</c:v>
                </c:pt>
                <c:pt idx="2931">
                  <c:v>#N/A</c:v>
                </c:pt>
                <c:pt idx="2932">
                  <c:v>46.31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31.04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24.51</c:v>
                </c:pt>
                <c:pt idx="2952">
                  <c:v>#N/A</c:v>
                </c:pt>
                <c:pt idx="2953">
                  <c:v>#N/A</c:v>
                </c:pt>
                <c:pt idx="2954">
                  <c:v>52.6</c:v>
                </c:pt>
                <c:pt idx="2955">
                  <c:v>27.13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30.06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44.4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51.07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51.44</c:v>
                </c:pt>
                <c:pt idx="3001">
                  <c:v>33.18</c:v>
                </c:pt>
                <c:pt idx="3002">
                  <c:v>#N/A</c:v>
                </c:pt>
                <c:pt idx="3003">
                  <c:v>20.23</c:v>
                </c:pt>
                <c:pt idx="3004">
                  <c:v>#N/A</c:v>
                </c:pt>
                <c:pt idx="3005">
                  <c:v>#N/A</c:v>
                </c:pt>
                <c:pt idx="3006">
                  <c:v>22.07</c:v>
                </c:pt>
                <c:pt idx="3007">
                  <c:v>46.9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19.14</c:v>
                </c:pt>
                <c:pt idx="3031">
                  <c:v>#N/A</c:v>
                </c:pt>
                <c:pt idx="3032">
                  <c:v>38.47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33.950000000000003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37.57</c:v>
                </c:pt>
                <c:pt idx="3045">
                  <c:v>#N/A</c:v>
                </c:pt>
                <c:pt idx="3046">
                  <c:v>50.03</c:v>
                </c:pt>
                <c:pt idx="3047">
                  <c:v>#N/A</c:v>
                </c:pt>
                <c:pt idx="3048">
                  <c:v>#N/A</c:v>
                </c:pt>
                <c:pt idx="3049">
                  <c:v>49.39</c:v>
                </c:pt>
                <c:pt idx="3050">
                  <c:v>31.14</c:v>
                </c:pt>
                <c:pt idx="3051">
                  <c:v>#N/A</c:v>
                </c:pt>
                <c:pt idx="3052">
                  <c:v>51.51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55.13</c:v>
                </c:pt>
                <c:pt idx="3061">
                  <c:v>#N/A</c:v>
                </c:pt>
                <c:pt idx="3062">
                  <c:v>30.07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35.43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53.91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33.44</c:v>
                </c:pt>
                <c:pt idx="3093">
                  <c:v>#N/A</c:v>
                </c:pt>
                <c:pt idx="3094">
                  <c:v>36.700000000000003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50.63</c:v>
                </c:pt>
                <c:pt idx="3110">
                  <c:v>#N/A</c:v>
                </c:pt>
                <c:pt idx="3111">
                  <c:v>39.68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46.07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21.34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20.67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55.32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15.9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33.76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41.72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32.200000000000003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45.9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51.68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35.72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25.28</c:v>
                </c:pt>
                <c:pt idx="3255">
                  <c:v>40.82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39.950000000000003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27.63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51.48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39.880000000000003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33.61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37.81</c:v>
                </c:pt>
                <c:pt idx="3326">
                  <c:v>14.06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45.54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30.7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48.08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27.22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41.57</c:v>
                </c:pt>
                <c:pt idx="3372">
                  <c:v>#N/A</c:v>
                </c:pt>
                <c:pt idx="3373">
                  <c:v>#N/A</c:v>
                </c:pt>
                <c:pt idx="3374">
                  <c:v>22.61</c:v>
                </c:pt>
                <c:pt idx="3375">
                  <c:v>50.52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22.47</c:v>
                </c:pt>
                <c:pt idx="3380">
                  <c:v>#N/A</c:v>
                </c:pt>
                <c:pt idx="3381">
                  <c:v>59.76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16.52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27.12</c:v>
                </c:pt>
                <c:pt idx="3406">
                  <c:v>#N/A</c:v>
                </c:pt>
                <c:pt idx="3407">
                  <c:v>#N/A</c:v>
                </c:pt>
                <c:pt idx="3408">
                  <c:v>26.88</c:v>
                </c:pt>
                <c:pt idx="3409">
                  <c:v>#N/A</c:v>
                </c:pt>
                <c:pt idx="3410">
                  <c:v>17.600000000000001</c:v>
                </c:pt>
                <c:pt idx="3411">
                  <c:v>#N/A</c:v>
                </c:pt>
                <c:pt idx="3412">
                  <c:v>#N/A</c:v>
                </c:pt>
                <c:pt idx="3413">
                  <c:v>21.25</c:v>
                </c:pt>
                <c:pt idx="3414">
                  <c:v>#N/A</c:v>
                </c:pt>
                <c:pt idx="3415">
                  <c:v>#N/A</c:v>
                </c:pt>
                <c:pt idx="3416">
                  <c:v>44.3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43.84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22.64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23.94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35.68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48.81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27.3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43.98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41.6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45.14</c:v>
                </c:pt>
                <c:pt idx="3494">
                  <c:v>56.46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25.65</c:v>
                </c:pt>
                <c:pt idx="3503">
                  <c:v>43.37</c:v>
                </c:pt>
                <c:pt idx="3504">
                  <c:v>#N/A</c:v>
                </c:pt>
                <c:pt idx="3505">
                  <c:v>#N/A</c:v>
                </c:pt>
                <c:pt idx="3506">
                  <c:v>48.77</c:v>
                </c:pt>
                <c:pt idx="3507">
                  <c:v>#N/A</c:v>
                </c:pt>
                <c:pt idx="3508">
                  <c:v>37.74</c:v>
                </c:pt>
                <c:pt idx="3509">
                  <c:v>#N/A</c:v>
                </c:pt>
                <c:pt idx="3510">
                  <c:v>#N/A</c:v>
                </c:pt>
                <c:pt idx="3511">
                  <c:v>42.89</c:v>
                </c:pt>
                <c:pt idx="3512">
                  <c:v>43.44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33.44</c:v>
                </c:pt>
                <c:pt idx="3522">
                  <c:v>#N/A</c:v>
                </c:pt>
                <c:pt idx="3523">
                  <c:v>37.79</c:v>
                </c:pt>
                <c:pt idx="3524">
                  <c:v>33.76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29.22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50.56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32.33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29.17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12.16</c:v>
                </c:pt>
                <c:pt idx="3576">
                  <c:v>#N/A</c:v>
                </c:pt>
                <c:pt idx="3577">
                  <c:v>#N/A</c:v>
                </c:pt>
                <c:pt idx="3578">
                  <c:v>44.93</c:v>
                </c:pt>
                <c:pt idx="3579">
                  <c:v>19.52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26.04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38.4</c:v>
                </c:pt>
                <c:pt idx="3599">
                  <c:v>#N/A</c:v>
                </c:pt>
                <c:pt idx="3600">
                  <c:v>45.39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31.18</c:v>
                </c:pt>
                <c:pt idx="3605">
                  <c:v>37.909999999999997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47.33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29.94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35.85</c:v>
                </c:pt>
                <c:pt idx="3624">
                  <c:v>#N/A</c:v>
                </c:pt>
                <c:pt idx="3625">
                  <c:v>#N/A</c:v>
                </c:pt>
                <c:pt idx="3626">
                  <c:v>32.229999999999997</c:v>
                </c:pt>
                <c:pt idx="3627">
                  <c:v>#N/A</c:v>
                </c:pt>
                <c:pt idx="3628">
                  <c:v>21.86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34.39</c:v>
                </c:pt>
                <c:pt idx="3637">
                  <c:v>#N/A</c:v>
                </c:pt>
                <c:pt idx="3638">
                  <c:v>22.32</c:v>
                </c:pt>
                <c:pt idx="3639">
                  <c:v>46.58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51.71</c:v>
                </c:pt>
                <c:pt idx="3649">
                  <c:v>#N/A</c:v>
                </c:pt>
                <c:pt idx="3650">
                  <c:v>23.34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37.47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32.78</c:v>
                </c:pt>
                <c:pt idx="3669">
                  <c:v>49.95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30.02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42.01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27.13</c:v>
                </c:pt>
                <c:pt idx="3700">
                  <c:v>#N/A</c:v>
                </c:pt>
                <c:pt idx="3701">
                  <c:v>#N/A</c:v>
                </c:pt>
                <c:pt idx="3702">
                  <c:v>27.3</c:v>
                </c:pt>
                <c:pt idx="3703">
                  <c:v>44.39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31.55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24.31</c:v>
                </c:pt>
                <c:pt idx="3714">
                  <c:v>#N/A</c:v>
                </c:pt>
                <c:pt idx="3715">
                  <c:v>#N/A</c:v>
                </c:pt>
                <c:pt idx="3716">
                  <c:v>22.59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22</c:v>
                </c:pt>
                <c:pt idx="3733">
                  <c:v>#N/A</c:v>
                </c:pt>
                <c:pt idx="3734">
                  <c:v>39.47</c:v>
                </c:pt>
                <c:pt idx="3735">
                  <c:v>#N/A</c:v>
                </c:pt>
                <c:pt idx="3736">
                  <c:v>#N/A</c:v>
                </c:pt>
                <c:pt idx="3737">
                  <c:v>43.21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28.82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43.28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55.34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22.64</c:v>
                </c:pt>
                <c:pt idx="3804">
                  <c:v>42.28</c:v>
                </c:pt>
                <c:pt idx="3805">
                  <c:v>#N/A</c:v>
                </c:pt>
                <c:pt idx="3806">
                  <c:v>#N/A</c:v>
                </c:pt>
                <c:pt idx="3807">
                  <c:v>46.97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23.05</c:v>
                </c:pt>
                <c:pt idx="3817">
                  <c:v>#N/A</c:v>
                </c:pt>
                <c:pt idx="3818">
                  <c:v>#N/A</c:v>
                </c:pt>
                <c:pt idx="3819">
                  <c:v>39.880000000000003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46.55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11.51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23.44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18.39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46.82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43.62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14.33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9.32</c:v>
                </c:pt>
                <c:pt idx="3904">
                  <c:v>#N/A</c:v>
                </c:pt>
                <c:pt idx="3905">
                  <c:v>46.1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38.32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17.489999999999998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47.79</c:v>
                </c:pt>
                <c:pt idx="3940">
                  <c:v>42.72</c:v>
                </c:pt>
                <c:pt idx="3941">
                  <c:v>#N/A</c:v>
                </c:pt>
                <c:pt idx="3942">
                  <c:v>#N/A</c:v>
                </c:pt>
                <c:pt idx="3943">
                  <c:v>34.119999999999997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45.87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49.18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15.67</c:v>
                </c:pt>
                <c:pt idx="3975">
                  <c:v>#N/A</c:v>
                </c:pt>
                <c:pt idx="3976">
                  <c:v>35.94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46.38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31.04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32.520000000000003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43.23</c:v>
                </c:pt>
                <c:pt idx="4024">
                  <c:v>#N/A</c:v>
                </c:pt>
                <c:pt idx="4025">
                  <c:v>19.010000000000002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43.11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20.28</c:v>
                </c:pt>
                <c:pt idx="4057">
                  <c:v>19.36</c:v>
                </c:pt>
                <c:pt idx="4058">
                  <c:v>#N/A</c:v>
                </c:pt>
                <c:pt idx="4059">
                  <c:v>#N/A</c:v>
                </c:pt>
                <c:pt idx="4060">
                  <c:v>43.2</c:v>
                </c:pt>
                <c:pt idx="4061">
                  <c:v>22.78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23.27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43.62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46.22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33.590000000000003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49.39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46.84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45.48</c:v>
                </c:pt>
                <c:pt idx="4134">
                  <c:v>49.32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24.5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24.53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51.24</c:v>
                </c:pt>
                <c:pt idx="4177">
                  <c:v>#N/A</c:v>
                </c:pt>
                <c:pt idx="4178">
                  <c:v>#N/A</c:v>
                </c:pt>
                <c:pt idx="4179">
                  <c:v>35.97</c:v>
                </c:pt>
                <c:pt idx="4180">
                  <c:v>55.03</c:v>
                </c:pt>
                <c:pt idx="4181">
                  <c:v>#N/A</c:v>
                </c:pt>
                <c:pt idx="4182">
                  <c:v>24.41</c:v>
                </c:pt>
                <c:pt idx="4183">
                  <c:v>#N/A</c:v>
                </c:pt>
                <c:pt idx="4184">
                  <c:v>#N/A</c:v>
                </c:pt>
                <c:pt idx="4185">
                  <c:v>47.8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30.75</c:v>
                </c:pt>
                <c:pt idx="4194">
                  <c:v>#N/A</c:v>
                </c:pt>
                <c:pt idx="4195">
                  <c:v>19.190000000000001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45.19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23.19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17.68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53.11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41.6</c:v>
                </c:pt>
                <c:pt idx="4244">
                  <c:v>42.94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C2-4733-9EDF-4A5A20747483}"/>
            </c:ext>
          </c:extLst>
        </c:ser>
        <c:ser>
          <c:idx val="1"/>
          <c:order val="1"/>
          <c:tx>
            <c:v>Non Churned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train!$G$2:$G$4251</c:f>
              <c:numCache>
                <c:formatCode>General</c:formatCode>
                <c:ptCount val="4250"/>
                <c:pt idx="0">
                  <c:v>161.6</c:v>
                </c:pt>
                <c:pt idx="1">
                  <c:v>243.4</c:v>
                </c:pt>
                <c:pt idx="2">
                  <c:v>299.39999999999998</c:v>
                </c:pt>
                <c:pt idx="3">
                  <c:v>166.7</c:v>
                </c:pt>
                <c:pt idx="4">
                  <c:v>218.2</c:v>
                </c:pt>
                <c:pt idx="5">
                  <c:v>157</c:v>
                </c:pt>
                <c:pt idx="6">
                  <c:v>184.5</c:v>
                </c:pt>
                <c:pt idx="7">
                  <c:v>258.60000000000002</c:v>
                </c:pt>
                <c:pt idx="8">
                  <c:v>129.1</c:v>
                </c:pt>
                <c:pt idx="9">
                  <c:v>187.7</c:v>
                </c:pt>
                <c:pt idx="10">
                  <c:v>128.80000000000001</c:v>
                </c:pt>
                <c:pt idx="11">
                  <c:v>156.6</c:v>
                </c:pt>
                <c:pt idx="12">
                  <c:v>332.9</c:v>
                </c:pt>
                <c:pt idx="13">
                  <c:v>196.4</c:v>
                </c:pt>
                <c:pt idx="14">
                  <c:v>189.7</c:v>
                </c:pt>
                <c:pt idx="15">
                  <c:v>224.4</c:v>
                </c:pt>
                <c:pt idx="16">
                  <c:v>155.1</c:v>
                </c:pt>
                <c:pt idx="17">
                  <c:v>62.4</c:v>
                </c:pt>
                <c:pt idx="18">
                  <c:v>183</c:v>
                </c:pt>
                <c:pt idx="19">
                  <c:v>110.4</c:v>
                </c:pt>
                <c:pt idx="20">
                  <c:v>81.099999999999994</c:v>
                </c:pt>
                <c:pt idx="21">
                  <c:v>213</c:v>
                </c:pt>
                <c:pt idx="22">
                  <c:v>134.30000000000001</c:v>
                </c:pt>
                <c:pt idx="23">
                  <c:v>190</c:v>
                </c:pt>
                <c:pt idx="24">
                  <c:v>119.3</c:v>
                </c:pt>
                <c:pt idx="25">
                  <c:v>226.1</c:v>
                </c:pt>
                <c:pt idx="26">
                  <c:v>249.6</c:v>
                </c:pt>
                <c:pt idx="27">
                  <c:v>176.8</c:v>
                </c:pt>
                <c:pt idx="28">
                  <c:v>146.30000000000001</c:v>
                </c:pt>
                <c:pt idx="29">
                  <c:v>130.80000000000001</c:v>
                </c:pt>
                <c:pt idx="30">
                  <c:v>203.9</c:v>
                </c:pt>
                <c:pt idx="31">
                  <c:v>126.3</c:v>
                </c:pt>
                <c:pt idx="32">
                  <c:v>173.1</c:v>
                </c:pt>
                <c:pt idx="33">
                  <c:v>124.8</c:v>
                </c:pt>
                <c:pt idx="34">
                  <c:v>85.8</c:v>
                </c:pt>
                <c:pt idx="35">
                  <c:v>154</c:v>
                </c:pt>
                <c:pt idx="36">
                  <c:v>120.9</c:v>
                </c:pt>
                <c:pt idx="37">
                  <c:v>211.3</c:v>
                </c:pt>
                <c:pt idx="38">
                  <c:v>187</c:v>
                </c:pt>
                <c:pt idx="39">
                  <c:v>133.19999999999999</c:v>
                </c:pt>
                <c:pt idx="40">
                  <c:v>191.9</c:v>
                </c:pt>
                <c:pt idx="41">
                  <c:v>220.6</c:v>
                </c:pt>
                <c:pt idx="42">
                  <c:v>186.1</c:v>
                </c:pt>
                <c:pt idx="43">
                  <c:v>160.19999999999999</c:v>
                </c:pt>
                <c:pt idx="44">
                  <c:v>175.5</c:v>
                </c:pt>
                <c:pt idx="45">
                  <c:v>126.9</c:v>
                </c:pt>
                <c:pt idx="46">
                  <c:v>198.4</c:v>
                </c:pt>
                <c:pt idx="47">
                  <c:v>229.3</c:v>
                </c:pt>
                <c:pt idx="48">
                  <c:v>192.1</c:v>
                </c:pt>
                <c:pt idx="49">
                  <c:v>268.60000000000002</c:v>
                </c:pt>
                <c:pt idx="50">
                  <c:v>180.7</c:v>
                </c:pt>
                <c:pt idx="51">
                  <c:v>131.19999999999999</c:v>
                </c:pt>
                <c:pt idx="52">
                  <c:v>148.1</c:v>
                </c:pt>
                <c:pt idx="53">
                  <c:v>251.5</c:v>
                </c:pt>
                <c:pt idx="54">
                  <c:v>125.2</c:v>
                </c:pt>
                <c:pt idx="55">
                  <c:v>211.6</c:v>
                </c:pt>
                <c:pt idx="56">
                  <c:v>178.9</c:v>
                </c:pt>
                <c:pt idx="57">
                  <c:v>241.8</c:v>
                </c:pt>
                <c:pt idx="58">
                  <c:v>224.9</c:v>
                </c:pt>
                <c:pt idx="59">
                  <c:v>248.6</c:v>
                </c:pt>
                <c:pt idx="60">
                  <c:v>203.4</c:v>
                </c:pt>
                <c:pt idx="61">
                  <c:v>235.8</c:v>
                </c:pt>
                <c:pt idx="62">
                  <c:v>157.1</c:v>
                </c:pt>
                <c:pt idx="63">
                  <c:v>300.3</c:v>
                </c:pt>
                <c:pt idx="64">
                  <c:v>61.6</c:v>
                </c:pt>
                <c:pt idx="65">
                  <c:v>214.1</c:v>
                </c:pt>
                <c:pt idx="66">
                  <c:v>170.2</c:v>
                </c:pt>
                <c:pt idx="67">
                  <c:v>201.1</c:v>
                </c:pt>
                <c:pt idx="68">
                  <c:v>215.4</c:v>
                </c:pt>
                <c:pt idx="69">
                  <c:v>249.5</c:v>
                </c:pt>
                <c:pt idx="70">
                  <c:v>179.3</c:v>
                </c:pt>
                <c:pt idx="71">
                  <c:v>157.9</c:v>
                </c:pt>
                <c:pt idx="72">
                  <c:v>214.3</c:v>
                </c:pt>
                <c:pt idx="73">
                  <c:v>154.1</c:v>
                </c:pt>
                <c:pt idx="74">
                  <c:v>237.9</c:v>
                </c:pt>
                <c:pt idx="75">
                  <c:v>143.9</c:v>
                </c:pt>
                <c:pt idx="76">
                  <c:v>203.4</c:v>
                </c:pt>
                <c:pt idx="77">
                  <c:v>124.3</c:v>
                </c:pt>
                <c:pt idx="78">
                  <c:v>252.9</c:v>
                </c:pt>
                <c:pt idx="79">
                  <c:v>179.1</c:v>
                </c:pt>
                <c:pt idx="80">
                  <c:v>160.1</c:v>
                </c:pt>
                <c:pt idx="81">
                  <c:v>198.2</c:v>
                </c:pt>
                <c:pt idx="82">
                  <c:v>212.1</c:v>
                </c:pt>
                <c:pt idx="83">
                  <c:v>251.8</c:v>
                </c:pt>
                <c:pt idx="84">
                  <c:v>161.19999999999999</c:v>
                </c:pt>
                <c:pt idx="85">
                  <c:v>178.3</c:v>
                </c:pt>
                <c:pt idx="86">
                  <c:v>135</c:v>
                </c:pt>
                <c:pt idx="87">
                  <c:v>170.5</c:v>
                </c:pt>
                <c:pt idx="88">
                  <c:v>238.1</c:v>
                </c:pt>
                <c:pt idx="89">
                  <c:v>281.39999999999998</c:v>
                </c:pt>
                <c:pt idx="90">
                  <c:v>117.9</c:v>
                </c:pt>
                <c:pt idx="91">
                  <c:v>229.8</c:v>
                </c:pt>
                <c:pt idx="92">
                  <c:v>165</c:v>
                </c:pt>
                <c:pt idx="93">
                  <c:v>161</c:v>
                </c:pt>
                <c:pt idx="94">
                  <c:v>126.7</c:v>
                </c:pt>
                <c:pt idx="95">
                  <c:v>58.9</c:v>
                </c:pt>
                <c:pt idx="96">
                  <c:v>196.8</c:v>
                </c:pt>
                <c:pt idx="97">
                  <c:v>162.6</c:v>
                </c:pt>
                <c:pt idx="98">
                  <c:v>282.5</c:v>
                </c:pt>
                <c:pt idx="99">
                  <c:v>210.2</c:v>
                </c:pt>
                <c:pt idx="100">
                  <c:v>213.8</c:v>
                </c:pt>
                <c:pt idx="101">
                  <c:v>190.7</c:v>
                </c:pt>
                <c:pt idx="102">
                  <c:v>170.9</c:v>
                </c:pt>
                <c:pt idx="103">
                  <c:v>154.19999999999999</c:v>
                </c:pt>
                <c:pt idx="104">
                  <c:v>201.4</c:v>
                </c:pt>
                <c:pt idx="105">
                  <c:v>70.7</c:v>
                </c:pt>
                <c:pt idx="106">
                  <c:v>187.5</c:v>
                </c:pt>
                <c:pt idx="107">
                  <c:v>91.7</c:v>
                </c:pt>
                <c:pt idx="108">
                  <c:v>145.5</c:v>
                </c:pt>
                <c:pt idx="109">
                  <c:v>166.3</c:v>
                </c:pt>
                <c:pt idx="110">
                  <c:v>231</c:v>
                </c:pt>
                <c:pt idx="111">
                  <c:v>200.3</c:v>
                </c:pt>
                <c:pt idx="112">
                  <c:v>197</c:v>
                </c:pt>
                <c:pt idx="113">
                  <c:v>129.9</c:v>
                </c:pt>
                <c:pt idx="114">
                  <c:v>183.2</c:v>
                </c:pt>
                <c:pt idx="115">
                  <c:v>205</c:v>
                </c:pt>
                <c:pt idx="116">
                  <c:v>148.5</c:v>
                </c:pt>
                <c:pt idx="117">
                  <c:v>200.3</c:v>
                </c:pt>
                <c:pt idx="118">
                  <c:v>192.6</c:v>
                </c:pt>
                <c:pt idx="119">
                  <c:v>246.5</c:v>
                </c:pt>
                <c:pt idx="120">
                  <c:v>167.1</c:v>
                </c:pt>
                <c:pt idx="121">
                  <c:v>181.5</c:v>
                </c:pt>
                <c:pt idx="122">
                  <c:v>257.7</c:v>
                </c:pt>
                <c:pt idx="123">
                  <c:v>193.8</c:v>
                </c:pt>
                <c:pt idx="124">
                  <c:v>102.8</c:v>
                </c:pt>
                <c:pt idx="125">
                  <c:v>187.9</c:v>
                </c:pt>
                <c:pt idx="126">
                  <c:v>226</c:v>
                </c:pt>
                <c:pt idx="127">
                  <c:v>260.39999999999998</c:v>
                </c:pt>
                <c:pt idx="128">
                  <c:v>178.7</c:v>
                </c:pt>
                <c:pt idx="129">
                  <c:v>337.4</c:v>
                </c:pt>
                <c:pt idx="130">
                  <c:v>157.6</c:v>
                </c:pt>
                <c:pt idx="131">
                  <c:v>183.6</c:v>
                </c:pt>
                <c:pt idx="132">
                  <c:v>142.1</c:v>
                </c:pt>
                <c:pt idx="133">
                  <c:v>217.1</c:v>
                </c:pt>
                <c:pt idx="134">
                  <c:v>98.9</c:v>
                </c:pt>
                <c:pt idx="135">
                  <c:v>189.8</c:v>
                </c:pt>
                <c:pt idx="136">
                  <c:v>202</c:v>
                </c:pt>
                <c:pt idx="137">
                  <c:v>170.1</c:v>
                </c:pt>
                <c:pt idx="138">
                  <c:v>230.9</c:v>
                </c:pt>
                <c:pt idx="139">
                  <c:v>237.1</c:v>
                </c:pt>
                <c:pt idx="140">
                  <c:v>119.3</c:v>
                </c:pt>
                <c:pt idx="141">
                  <c:v>116.8</c:v>
                </c:pt>
                <c:pt idx="142">
                  <c:v>219.2</c:v>
                </c:pt>
                <c:pt idx="143">
                  <c:v>252.6</c:v>
                </c:pt>
                <c:pt idx="144">
                  <c:v>147.1</c:v>
                </c:pt>
                <c:pt idx="145">
                  <c:v>173.5</c:v>
                </c:pt>
                <c:pt idx="146">
                  <c:v>232.1</c:v>
                </c:pt>
                <c:pt idx="147">
                  <c:v>197.1</c:v>
                </c:pt>
                <c:pt idx="148">
                  <c:v>58.2</c:v>
                </c:pt>
                <c:pt idx="149">
                  <c:v>115.6</c:v>
                </c:pt>
                <c:pt idx="150">
                  <c:v>186.1</c:v>
                </c:pt>
                <c:pt idx="151">
                  <c:v>259.89999999999998</c:v>
                </c:pt>
                <c:pt idx="152">
                  <c:v>214.3</c:v>
                </c:pt>
                <c:pt idx="153">
                  <c:v>158.69999999999999</c:v>
                </c:pt>
                <c:pt idx="154">
                  <c:v>271.60000000000002</c:v>
                </c:pt>
                <c:pt idx="155">
                  <c:v>232.4</c:v>
                </c:pt>
                <c:pt idx="156">
                  <c:v>176.9</c:v>
                </c:pt>
                <c:pt idx="157">
                  <c:v>209.9</c:v>
                </c:pt>
                <c:pt idx="158">
                  <c:v>137.5</c:v>
                </c:pt>
                <c:pt idx="159">
                  <c:v>289.5</c:v>
                </c:pt>
                <c:pt idx="160">
                  <c:v>198.1</c:v>
                </c:pt>
                <c:pt idx="161">
                  <c:v>149.69999999999999</c:v>
                </c:pt>
                <c:pt idx="162">
                  <c:v>326.5</c:v>
                </c:pt>
                <c:pt idx="163">
                  <c:v>292.89999999999998</c:v>
                </c:pt>
                <c:pt idx="164">
                  <c:v>83</c:v>
                </c:pt>
                <c:pt idx="165">
                  <c:v>145.69999999999999</c:v>
                </c:pt>
                <c:pt idx="166">
                  <c:v>182.3</c:v>
                </c:pt>
                <c:pt idx="167">
                  <c:v>218</c:v>
                </c:pt>
                <c:pt idx="168">
                  <c:v>140.6</c:v>
                </c:pt>
                <c:pt idx="169">
                  <c:v>152.69999999999999</c:v>
                </c:pt>
                <c:pt idx="170">
                  <c:v>106.7</c:v>
                </c:pt>
                <c:pt idx="171">
                  <c:v>243.8</c:v>
                </c:pt>
                <c:pt idx="172">
                  <c:v>194.4</c:v>
                </c:pt>
                <c:pt idx="173">
                  <c:v>213.9</c:v>
                </c:pt>
                <c:pt idx="174">
                  <c:v>217.2</c:v>
                </c:pt>
                <c:pt idx="175">
                  <c:v>241.1</c:v>
                </c:pt>
                <c:pt idx="176">
                  <c:v>203.5</c:v>
                </c:pt>
                <c:pt idx="177">
                  <c:v>179.3</c:v>
                </c:pt>
                <c:pt idx="178">
                  <c:v>180</c:v>
                </c:pt>
                <c:pt idx="179">
                  <c:v>223</c:v>
                </c:pt>
                <c:pt idx="180">
                  <c:v>183.6</c:v>
                </c:pt>
                <c:pt idx="181">
                  <c:v>166</c:v>
                </c:pt>
                <c:pt idx="182">
                  <c:v>136.1</c:v>
                </c:pt>
                <c:pt idx="183">
                  <c:v>149.30000000000001</c:v>
                </c:pt>
                <c:pt idx="184">
                  <c:v>65.400000000000006</c:v>
                </c:pt>
                <c:pt idx="185">
                  <c:v>213.4</c:v>
                </c:pt>
                <c:pt idx="186">
                  <c:v>206.9</c:v>
                </c:pt>
                <c:pt idx="187">
                  <c:v>186.2</c:v>
                </c:pt>
                <c:pt idx="188">
                  <c:v>196.6</c:v>
                </c:pt>
                <c:pt idx="189">
                  <c:v>312</c:v>
                </c:pt>
                <c:pt idx="190">
                  <c:v>199</c:v>
                </c:pt>
                <c:pt idx="191">
                  <c:v>203.1</c:v>
                </c:pt>
                <c:pt idx="192">
                  <c:v>168.8</c:v>
                </c:pt>
                <c:pt idx="193">
                  <c:v>173.1</c:v>
                </c:pt>
                <c:pt idx="194">
                  <c:v>134.4</c:v>
                </c:pt>
                <c:pt idx="195">
                  <c:v>202.6</c:v>
                </c:pt>
                <c:pt idx="196">
                  <c:v>74.5</c:v>
                </c:pt>
                <c:pt idx="197">
                  <c:v>83.6</c:v>
                </c:pt>
                <c:pt idx="198">
                  <c:v>220.2</c:v>
                </c:pt>
                <c:pt idx="199">
                  <c:v>135.1</c:v>
                </c:pt>
                <c:pt idx="200">
                  <c:v>225</c:v>
                </c:pt>
                <c:pt idx="201">
                  <c:v>110.3</c:v>
                </c:pt>
                <c:pt idx="202">
                  <c:v>60</c:v>
                </c:pt>
                <c:pt idx="203">
                  <c:v>214.8</c:v>
                </c:pt>
                <c:pt idx="204">
                  <c:v>181.8</c:v>
                </c:pt>
                <c:pt idx="205">
                  <c:v>157.4</c:v>
                </c:pt>
                <c:pt idx="206">
                  <c:v>207.9</c:v>
                </c:pt>
                <c:pt idx="207">
                  <c:v>119</c:v>
                </c:pt>
                <c:pt idx="208">
                  <c:v>143.69999999999999</c:v>
                </c:pt>
                <c:pt idx="209">
                  <c:v>165.9</c:v>
                </c:pt>
                <c:pt idx="210">
                  <c:v>138.6</c:v>
                </c:pt>
                <c:pt idx="211">
                  <c:v>84.7</c:v>
                </c:pt>
                <c:pt idx="212">
                  <c:v>62.6</c:v>
                </c:pt>
                <c:pt idx="213">
                  <c:v>155.19999999999999</c:v>
                </c:pt>
                <c:pt idx="214">
                  <c:v>164.9</c:v>
                </c:pt>
                <c:pt idx="215">
                  <c:v>134.5</c:v>
                </c:pt>
                <c:pt idx="216">
                  <c:v>143.30000000000001</c:v>
                </c:pt>
                <c:pt idx="217">
                  <c:v>168.3</c:v>
                </c:pt>
                <c:pt idx="218">
                  <c:v>262.39999999999998</c:v>
                </c:pt>
                <c:pt idx="219">
                  <c:v>206.2</c:v>
                </c:pt>
                <c:pt idx="220">
                  <c:v>225.8</c:v>
                </c:pt>
                <c:pt idx="221">
                  <c:v>138.30000000000001</c:v>
                </c:pt>
                <c:pt idx="222">
                  <c:v>160</c:v>
                </c:pt>
                <c:pt idx="223">
                  <c:v>206.6</c:v>
                </c:pt>
                <c:pt idx="224">
                  <c:v>134.69999999999999</c:v>
                </c:pt>
                <c:pt idx="225">
                  <c:v>214.4</c:v>
                </c:pt>
                <c:pt idx="226">
                  <c:v>192.8</c:v>
                </c:pt>
                <c:pt idx="227">
                  <c:v>151.1</c:v>
                </c:pt>
                <c:pt idx="228">
                  <c:v>218.9</c:v>
                </c:pt>
                <c:pt idx="229">
                  <c:v>189.8</c:v>
                </c:pt>
                <c:pt idx="230">
                  <c:v>192.7</c:v>
                </c:pt>
                <c:pt idx="231">
                  <c:v>204.4</c:v>
                </c:pt>
                <c:pt idx="232">
                  <c:v>172.3</c:v>
                </c:pt>
                <c:pt idx="233">
                  <c:v>198.4</c:v>
                </c:pt>
                <c:pt idx="234">
                  <c:v>211.7</c:v>
                </c:pt>
                <c:pt idx="235">
                  <c:v>147.5</c:v>
                </c:pt>
                <c:pt idx="236">
                  <c:v>206.4</c:v>
                </c:pt>
                <c:pt idx="237">
                  <c:v>205.9</c:v>
                </c:pt>
                <c:pt idx="238">
                  <c:v>207.6</c:v>
                </c:pt>
                <c:pt idx="239">
                  <c:v>303.89999999999998</c:v>
                </c:pt>
                <c:pt idx="240">
                  <c:v>230.6</c:v>
                </c:pt>
                <c:pt idx="241">
                  <c:v>99.5</c:v>
                </c:pt>
                <c:pt idx="242">
                  <c:v>177.1</c:v>
                </c:pt>
                <c:pt idx="243">
                  <c:v>172.7</c:v>
                </c:pt>
                <c:pt idx="244">
                  <c:v>204.2</c:v>
                </c:pt>
                <c:pt idx="245">
                  <c:v>85.7</c:v>
                </c:pt>
                <c:pt idx="246">
                  <c:v>157.6</c:v>
                </c:pt>
                <c:pt idx="247">
                  <c:v>215.5</c:v>
                </c:pt>
                <c:pt idx="248">
                  <c:v>171.7</c:v>
                </c:pt>
                <c:pt idx="249">
                  <c:v>266.60000000000002</c:v>
                </c:pt>
                <c:pt idx="250">
                  <c:v>158</c:v>
                </c:pt>
                <c:pt idx="251">
                  <c:v>92</c:v>
                </c:pt>
                <c:pt idx="252">
                  <c:v>234</c:v>
                </c:pt>
                <c:pt idx="253">
                  <c:v>272.10000000000002</c:v>
                </c:pt>
                <c:pt idx="254">
                  <c:v>296.39999999999998</c:v>
                </c:pt>
                <c:pt idx="255">
                  <c:v>194.4</c:v>
                </c:pt>
                <c:pt idx="256">
                  <c:v>227.2</c:v>
                </c:pt>
                <c:pt idx="257">
                  <c:v>248.7</c:v>
                </c:pt>
                <c:pt idx="258">
                  <c:v>236.3</c:v>
                </c:pt>
                <c:pt idx="259">
                  <c:v>205.6</c:v>
                </c:pt>
                <c:pt idx="260">
                  <c:v>94.1</c:v>
                </c:pt>
                <c:pt idx="261">
                  <c:v>125.2</c:v>
                </c:pt>
                <c:pt idx="262">
                  <c:v>60.4</c:v>
                </c:pt>
                <c:pt idx="263">
                  <c:v>121</c:v>
                </c:pt>
                <c:pt idx="264">
                  <c:v>117.8</c:v>
                </c:pt>
                <c:pt idx="265">
                  <c:v>176.3</c:v>
                </c:pt>
                <c:pt idx="266">
                  <c:v>125.2</c:v>
                </c:pt>
                <c:pt idx="267">
                  <c:v>138.69999999999999</c:v>
                </c:pt>
                <c:pt idx="268">
                  <c:v>86.3</c:v>
                </c:pt>
                <c:pt idx="269">
                  <c:v>207</c:v>
                </c:pt>
                <c:pt idx="270">
                  <c:v>58.8</c:v>
                </c:pt>
                <c:pt idx="271">
                  <c:v>68.7</c:v>
                </c:pt>
                <c:pt idx="272">
                  <c:v>239.2</c:v>
                </c:pt>
                <c:pt idx="273">
                  <c:v>198.3</c:v>
                </c:pt>
                <c:pt idx="274">
                  <c:v>205.2</c:v>
                </c:pt>
                <c:pt idx="275">
                  <c:v>192.1</c:v>
                </c:pt>
                <c:pt idx="276">
                  <c:v>272.60000000000002</c:v>
                </c:pt>
                <c:pt idx="277">
                  <c:v>128.30000000000001</c:v>
                </c:pt>
                <c:pt idx="278">
                  <c:v>169.6</c:v>
                </c:pt>
                <c:pt idx="279">
                  <c:v>214.7</c:v>
                </c:pt>
                <c:pt idx="280">
                  <c:v>169.2</c:v>
                </c:pt>
                <c:pt idx="281">
                  <c:v>194.1</c:v>
                </c:pt>
                <c:pt idx="282">
                  <c:v>225.1</c:v>
                </c:pt>
                <c:pt idx="283">
                  <c:v>213</c:v>
                </c:pt>
                <c:pt idx="284">
                  <c:v>221.8</c:v>
                </c:pt>
                <c:pt idx="285">
                  <c:v>64.599999999999994</c:v>
                </c:pt>
                <c:pt idx="286">
                  <c:v>154.6</c:v>
                </c:pt>
                <c:pt idx="287">
                  <c:v>260.2</c:v>
                </c:pt>
                <c:pt idx="288">
                  <c:v>161.6</c:v>
                </c:pt>
                <c:pt idx="289">
                  <c:v>220.6</c:v>
                </c:pt>
                <c:pt idx="290">
                  <c:v>155.9</c:v>
                </c:pt>
                <c:pt idx="291">
                  <c:v>182.5</c:v>
                </c:pt>
                <c:pt idx="292">
                  <c:v>220.1</c:v>
                </c:pt>
                <c:pt idx="293">
                  <c:v>152.19999999999999</c:v>
                </c:pt>
                <c:pt idx="294">
                  <c:v>181.5</c:v>
                </c:pt>
                <c:pt idx="295">
                  <c:v>236.2</c:v>
                </c:pt>
                <c:pt idx="296">
                  <c:v>134.19999999999999</c:v>
                </c:pt>
                <c:pt idx="297">
                  <c:v>150.1</c:v>
                </c:pt>
                <c:pt idx="298">
                  <c:v>257.10000000000002</c:v>
                </c:pt>
                <c:pt idx="299">
                  <c:v>124.4</c:v>
                </c:pt>
                <c:pt idx="300">
                  <c:v>141.69999999999999</c:v>
                </c:pt>
                <c:pt idx="301">
                  <c:v>230</c:v>
                </c:pt>
                <c:pt idx="302">
                  <c:v>162.30000000000001</c:v>
                </c:pt>
                <c:pt idx="303">
                  <c:v>193.3</c:v>
                </c:pt>
                <c:pt idx="304">
                  <c:v>78.2</c:v>
                </c:pt>
                <c:pt idx="305">
                  <c:v>83.4</c:v>
                </c:pt>
                <c:pt idx="306">
                  <c:v>201.8</c:v>
                </c:pt>
                <c:pt idx="307">
                  <c:v>197</c:v>
                </c:pt>
                <c:pt idx="308">
                  <c:v>218</c:v>
                </c:pt>
                <c:pt idx="309">
                  <c:v>164.8</c:v>
                </c:pt>
                <c:pt idx="310">
                  <c:v>214</c:v>
                </c:pt>
                <c:pt idx="311">
                  <c:v>170.5</c:v>
                </c:pt>
                <c:pt idx="312">
                  <c:v>205.7</c:v>
                </c:pt>
                <c:pt idx="313">
                  <c:v>165.5</c:v>
                </c:pt>
                <c:pt idx="314">
                  <c:v>221</c:v>
                </c:pt>
                <c:pt idx="315">
                  <c:v>242.1</c:v>
                </c:pt>
                <c:pt idx="316">
                  <c:v>151.6</c:v>
                </c:pt>
                <c:pt idx="317">
                  <c:v>176.2</c:v>
                </c:pt>
                <c:pt idx="318">
                  <c:v>196</c:v>
                </c:pt>
                <c:pt idx="319">
                  <c:v>159.5</c:v>
                </c:pt>
                <c:pt idx="320">
                  <c:v>230.2</c:v>
                </c:pt>
                <c:pt idx="321">
                  <c:v>210.5</c:v>
                </c:pt>
                <c:pt idx="322">
                  <c:v>102</c:v>
                </c:pt>
                <c:pt idx="323">
                  <c:v>168.4</c:v>
                </c:pt>
                <c:pt idx="324">
                  <c:v>105.6</c:v>
                </c:pt>
                <c:pt idx="325">
                  <c:v>206.5</c:v>
                </c:pt>
                <c:pt idx="326">
                  <c:v>217.1</c:v>
                </c:pt>
                <c:pt idx="327">
                  <c:v>229.6</c:v>
                </c:pt>
                <c:pt idx="328">
                  <c:v>278.3</c:v>
                </c:pt>
                <c:pt idx="329">
                  <c:v>181.5</c:v>
                </c:pt>
                <c:pt idx="330">
                  <c:v>167.3</c:v>
                </c:pt>
                <c:pt idx="331">
                  <c:v>221.1</c:v>
                </c:pt>
                <c:pt idx="332">
                  <c:v>145.80000000000001</c:v>
                </c:pt>
                <c:pt idx="333">
                  <c:v>222.8</c:v>
                </c:pt>
                <c:pt idx="334">
                  <c:v>264.3</c:v>
                </c:pt>
                <c:pt idx="335">
                  <c:v>146</c:v>
                </c:pt>
                <c:pt idx="336">
                  <c:v>157.1</c:v>
                </c:pt>
                <c:pt idx="337">
                  <c:v>127.3</c:v>
                </c:pt>
                <c:pt idx="338">
                  <c:v>187.9</c:v>
                </c:pt>
                <c:pt idx="339">
                  <c:v>178.8</c:v>
                </c:pt>
                <c:pt idx="340">
                  <c:v>97.2</c:v>
                </c:pt>
                <c:pt idx="341">
                  <c:v>259.8</c:v>
                </c:pt>
                <c:pt idx="342">
                  <c:v>169.5</c:v>
                </c:pt>
                <c:pt idx="343">
                  <c:v>171.5</c:v>
                </c:pt>
                <c:pt idx="344">
                  <c:v>239.9</c:v>
                </c:pt>
                <c:pt idx="345">
                  <c:v>142.30000000000001</c:v>
                </c:pt>
                <c:pt idx="346">
                  <c:v>184.1</c:v>
                </c:pt>
                <c:pt idx="347">
                  <c:v>206.9</c:v>
                </c:pt>
                <c:pt idx="348">
                  <c:v>259.89999999999998</c:v>
                </c:pt>
                <c:pt idx="349">
                  <c:v>203.8</c:v>
                </c:pt>
                <c:pt idx="350">
                  <c:v>248.8</c:v>
                </c:pt>
                <c:pt idx="351">
                  <c:v>221.6</c:v>
                </c:pt>
                <c:pt idx="352">
                  <c:v>192.9</c:v>
                </c:pt>
                <c:pt idx="353">
                  <c:v>122.4</c:v>
                </c:pt>
                <c:pt idx="354">
                  <c:v>104.9</c:v>
                </c:pt>
                <c:pt idx="355">
                  <c:v>173.2</c:v>
                </c:pt>
                <c:pt idx="356">
                  <c:v>119.4</c:v>
                </c:pt>
                <c:pt idx="357">
                  <c:v>250.3</c:v>
                </c:pt>
                <c:pt idx="358">
                  <c:v>178.3</c:v>
                </c:pt>
                <c:pt idx="359">
                  <c:v>243.4</c:v>
                </c:pt>
                <c:pt idx="360">
                  <c:v>155</c:v>
                </c:pt>
                <c:pt idx="361">
                  <c:v>288.7</c:v>
                </c:pt>
                <c:pt idx="362">
                  <c:v>240.4</c:v>
                </c:pt>
                <c:pt idx="363">
                  <c:v>278</c:v>
                </c:pt>
                <c:pt idx="364">
                  <c:v>155</c:v>
                </c:pt>
                <c:pt idx="365">
                  <c:v>153.5</c:v>
                </c:pt>
                <c:pt idx="366">
                  <c:v>273.39999999999998</c:v>
                </c:pt>
                <c:pt idx="367">
                  <c:v>155.30000000000001</c:v>
                </c:pt>
                <c:pt idx="368">
                  <c:v>246.8</c:v>
                </c:pt>
                <c:pt idx="369">
                  <c:v>165.4</c:v>
                </c:pt>
                <c:pt idx="370">
                  <c:v>138.30000000000001</c:v>
                </c:pt>
                <c:pt idx="371">
                  <c:v>286.7</c:v>
                </c:pt>
                <c:pt idx="372">
                  <c:v>264.3</c:v>
                </c:pt>
                <c:pt idx="373">
                  <c:v>127.9</c:v>
                </c:pt>
                <c:pt idx="374">
                  <c:v>225.5</c:v>
                </c:pt>
                <c:pt idx="375">
                  <c:v>149</c:v>
                </c:pt>
                <c:pt idx="376">
                  <c:v>198.9</c:v>
                </c:pt>
                <c:pt idx="377">
                  <c:v>256.39999999999998</c:v>
                </c:pt>
                <c:pt idx="378">
                  <c:v>264.8</c:v>
                </c:pt>
                <c:pt idx="379">
                  <c:v>98.2</c:v>
                </c:pt>
                <c:pt idx="380">
                  <c:v>159.80000000000001</c:v>
                </c:pt>
                <c:pt idx="381">
                  <c:v>184</c:v>
                </c:pt>
                <c:pt idx="382">
                  <c:v>261.8</c:v>
                </c:pt>
                <c:pt idx="383">
                  <c:v>147.9</c:v>
                </c:pt>
                <c:pt idx="384">
                  <c:v>106.4</c:v>
                </c:pt>
                <c:pt idx="385">
                  <c:v>133.69999999999999</c:v>
                </c:pt>
                <c:pt idx="386">
                  <c:v>178.2</c:v>
                </c:pt>
                <c:pt idx="387">
                  <c:v>226.2</c:v>
                </c:pt>
                <c:pt idx="388">
                  <c:v>194.4</c:v>
                </c:pt>
                <c:pt idx="389">
                  <c:v>240.3</c:v>
                </c:pt>
                <c:pt idx="390">
                  <c:v>75</c:v>
                </c:pt>
                <c:pt idx="391">
                  <c:v>69.099999999999994</c:v>
                </c:pt>
                <c:pt idx="392">
                  <c:v>96.6</c:v>
                </c:pt>
                <c:pt idx="393">
                  <c:v>214.6</c:v>
                </c:pt>
                <c:pt idx="394">
                  <c:v>149.69999999999999</c:v>
                </c:pt>
                <c:pt idx="395">
                  <c:v>149.80000000000001</c:v>
                </c:pt>
                <c:pt idx="396">
                  <c:v>190.4</c:v>
                </c:pt>
                <c:pt idx="397">
                  <c:v>181.4</c:v>
                </c:pt>
                <c:pt idx="398">
                  <c:v>151.1</c:v>
                </c:pt>
                <c:pt idx="399">
                  <c:v>155.69999999999999</c:v>
                </c:pt>
                <c:pt idx="400">
                  <c:v>149.9</c:v>
                </c:pt>
                <c:pt idx="401">
                  <c:v>222.3</c:v>
                </c:pt>
                <c:pt idx="402">
                  <c:v>149.4</c:v>
                </c:pt>
                <c:pt idx="403">
                  <c:v>233.8</c:v>
                </c:pt>
                <c:pt idx="404">
                  <c:v>204.2</c:v>
                </c:pt>
                <c:pt idx="405">
                  <c:v>242.9</c:v>
                </c:pt>
                <c:pt idx="406">
                  <c:v>150.4</c:v>
                </c:pt>
                <c:pt idx="407">
                  <c:v>191.9</c:v>
                </c:pt>
                <c:pt idx="408">
                  <c:v>130.69999999999999</c:v>
                </c:pt>
                <c:pt idx="409">
                  <c:v>119.6</c:v>
                </c:pt>
                <c:pt idx="410">
                  <c:v>273.60000000000002</c:v>
                </c:pt>
                <c:pt idx="411">
                  <c:v>156.1</c:v>
                </c:pt>
                <c:pt idx="412">
                  <c:v>211.3</c:v>
                </c:pt>
                <c:pt idx="413">
                  <c:v>114.3</c:v>
                </c:pt>
                <c:pt idx="414">
                  <c:v>216.9</c:v>
                </c:pt>
                <c:pt idx="415">
                  <c:v>217.2</c:v>
                </c:pt>
                <c:pt idx="416">
                  <c:v>206.3</c:v>
                </c:pt>
                <c:pt idx="417">
                  <c:v>159.30000000000001</c:v>
                </c:pt>
                <c:pt idx="418">
                  <c:v>143.1</c:v>
                </c:pt>
                <c:pt idx="419">
                  <c:v>154</c:v>
                </c:pt>
                <c:pt idx="420">
                  <c:v>186.6</c:v>
                </c:pt>
                <c:pt idx="421">
                  <c:v>170.8</c:v>
                </c:pt>
                <c:pt idx="422">
                  <c:v>124</c:v>
                </c:pt>
                <c:pt idx="423">
                  <c:v>198.3</c:v>
                </c:pt>
                <c:pt idx="424">
                  <c:v>172.8</c:v>
                </c:pt>
                <c:pt idx="425">
                  <c:v>217.4</c:v>
                </c:pt>
                <c:pt idx="426">
                  <c:v>265.89999999999998</c:v>
                </c:pt>
                <c:pt idx="427">
                  <c:v>98.2</c:v>
                </c:pt>
                <c:pt idx="428">
                  <c:v>214.7</c:v>
                </c:pt>
                <c:pt idx="429">
                  <c:v>168.2</c:v>
                </c:pt>
                <c:pt idx="430">
                  <c:v>202.9</c:v>
                </c:pt>
                <c:pt idx="431">
                  <c:v>261.39999999999998</c:v>
                </c:pt>
                <c:pt idx="432">
                  <c:v>73.3</c:v>
                </c:pt>
                <c:pt idx="433">
                  <c:v>253.7</c:v>
                </c:pt>
                <c:pt idx="434">
                  <c:v>45</c:v>
                </c:pt>
                <c:pt idx="435">
                  <c:v>231.3</c:v>
                </c:pt>
                <c:pt idx="436">
                  <c:v>227.4</c:v>
                </c:pt>
                <c:pt idx="437">
                  <c:v>40.9</c:v>
                </c:pt>
                <c:pt idx="438">
                  <c:v>124.8</c:v>
                </c:pt>
                <c:pt idx="439">
                  <c:v>68.5</c:v>
                </c:pt>
                <c:pt idx="440">
                  <c:v>163</c:v>
                </c:pt>
                <c:pt idx="441">
                  <c:v>213.7</c:v>
                </c:pt>
                <c:pt idx="442">
                  <c:v>201.3</c:v>
                </c:pt>
                <c:pt idx="443">
                  <c:v>48.4</c:v>
                </c:pt>
                <c:pt idx="444">
                  <c:v>166.5</c:v>
                </c:pt>
                <c:pt idx="445">
                  <c:v>216.6</c:v>
                </c:pt>
                <c:pt idx="446">
                  <c:v>107.8</c:v>
                </c:pt>
                <c:pt idx="447">
                  <c:v>141.30000000000001</c:v>
                </c:pt>
                <c:pt idx="448">
                  <c:v>209.9</c:v>
                </c:pt>
                <c:pt idx="449">
                  <c:v>237.5</c:v>
                </c:pt>
                <c:pt idx="450">
                  <c:v>234.5</c:v>
                </c:pt>
                <c:pt idx="451">
                  <c:v>103.1</c:v>
                </c:pt>
                <c:pt idx="452">
                  <c:v>129.5</c:v>
                </c:pt>
                <c:pt idx="453">
                  <c:v>279.8</c:v>
                </c:pt>
                <c:pt idx="454">
                  <c:v>136.80000000000001</c:v>
                </c:pt>
                <c:pt idx="455">
                  <c:v>100.1</c:v>
                </c:pt>
                <c:pt idx="456">
                  <c:v>237.1</c:v>
                </c:pt>
                <c:pt idx="457">
                  <c:v>288.10000000000002</c:v>
                </c:pt>
                <c:pt idx="458">
                  <c:v>194.6</c:v>
                </c:pt>
                <c:pt idx="459">
                  <c:v>194.5</c:v>
                </c:pt>
                <c:pt idx="460">
                  <c:v>174.1</c:v>
                </c:pt>
                <c:pt idx="461">
                  <c:v>131.80000000000001</c:v>
                </c:pt>
                <c:pt idx="462">
                  <c:v>160.6</c:v>
                </c:pt>
                <c:pt idx="463">
                  <c:v>200.7</c:v>
                </c:pt>
                <c:pt idx="464">
                  <c:v>145.6</c:v>
                </c:pt>
                <c:pt idx="465">
                  <c:v>229.4</c:v>
                </c:pt>
                <c:pt idx="466">
                  <c:v>211</c:v>
                </c:pt>
                <c:pt idx="467">
                  <c:v>121.5</c:v>
                </c:pt>
                <c:pt idx="468">
                  <c:v>216</c:v>
                </c:pt>
                <c:pt idx="469">
                  <c:v>293</c:v>
                </c:pt>
                <c:pt idx="470">
                  <c:v>181.5</c:v>
                </c:pt>
                <c:pt idx="471">
                  <c:v>74.3</c:v>
                </c:pt>
                <c:pt idx="472">
                  <c:v>62.3</c:v>
                </c:pt>
                <c:pt idx="473">
                  <c:v>228.6</c:v>
                </c:pt>
                <c:pt idx="474">
                  <c:v>228.1</c:v>
                </c:pt>
                <c:pt idx="475">
                  <c:v>309.89999999999998</c:v>
                </c:pt>
                <c:pt idx="476">
                  <c:v>149.80000000000001</c:v>
                </c:pt>
                <c:pt idx="477">
                  <c:v>183.8</c:v>
                </c:pt>
                <c:pt idx="478">
                  <c:v>186.7</c:v>
                </c:pt>
                <c:pt idx="479">
                  <c:v>209.4</c:v>
                </c:pt>
                <c:pt idx="480">
                  <c:v>223.2</c:v>
                </c:pt>
                <c:pt idx="481">
                  <c:v>164.2</c:v>
                </c:pt>
                <c:pt idx="482">
                  <c:v>150.5</c:v>
                </c:pt>
                <c:pt idx="483">
                  <c:v>234.2</c:v>
                </c:pt>
                <c:pt idx="484">
                  <c:v>55.3</c:v>
                </c:pt>
                <c:pt idx="485">
                  <c:v>221.8</c:v>
                </c:pt>
                <c:pt idx="486">
                  <c:v>169.6</c:v>
                </c:pt>
                <c:pt idx="487">
                  <c:v>89.7</c:v>
                </c:pt>
                <c:pt idx="488">
                  <c:v>80.2</c:v>
                </c:pt>
                <c:pt idx="489">
                  <c:v>125.7</c:v>
                </c:pt>
                <c:pt idx="490">
                  <c:v>176.3</c:v>
                </c:pt>
                <c:pt idx="491">
                  <c:v>207.2</c:v>
                </c:pt>
                <c:pt idx="492">
                  <c:v>205.7</c:v>
                </c:pt>
                <c:pt idx="493">
                  <c:v>157.5</c:v>
                </c:pt>
                <c:pt idx="494">
                  <c:v>160.4</c:v>
                </c:pt>
                <c:pt idx="495">
                  <c:v>214.1</c:v>
                </c:pt>
                <c:pt idx="496">
                  <c:v>102.6</c:v>
                </c:pt>
                <c:pt idx="497">
                  <c:v>202.8</c:v>
                </c:pt>
                <c:pt idx="498">
                  <c:v>57.5</c:v>
                </c:pt>
                <c:pt idx="499">
                  <c:v>169.9</c:v>
                </c:pt>
                <c:pt idx="500">
                  <c:v>335.5</c:v>
                </c:pt>
                <c:pt idx="501">
                  <c:v>139.5</c:v>
                </c:pt>
                <c:pt idx="502">
                  <c:v>142.30000000000001</c:v>
                </c:pt>
                <c:pt idx="503">
                  <c:v>187.8</c:v>
                </c:pt>
                <c:pt idx="504">
                  <c:v>193.7</c:v>
                </c:pt>
                <c:pt idx="505">
                  <c:v>156.4</c:v>
                </c:pt>
                <c:pt idx="506">
                  <c:v>220.7</c:v>
                </c:pt>
                <c:pt idx="507">
                  <c:v>239.8</c:v>
                </c:pt>
                <c:pt idx="508">
                  <c:v>172</c:v>
                </c:pt>
                <c:pt idx="509">
                  <c:v>128.19999999999999</c:v>
                </c:pt>
                <c:pt idx="510">
                  <c:v>130.19999999999999</c:v>
                </c:pt>
                <c:pt idx="511">
                  <c:v>195.4</c:v>
                </c:pt>
                <c:pt idx="512">
                  <c:v>293.3</c:v>
                </c:pt>
                <c:pt idx="513">
                  <c:v>191.3</c:v>
                </c:pt>
                <c:pt idx="514">
                  <c:v>209.6</c:v>
                </c:pt>
                <c:pt idx="515">
                  <c:v>215.7</c:v>
                </c:pt>
                <c:pt idx="516">
                  <c:v>161.4</c:v>
                </c:pt>
                <c:pt idx="517">
                  <c:v>144.19999999999999</c:v>
                </c:pt>
                <c:pt idx="518">
                  <c:v>220.2</c:v>
                </c:pt>
                <c:pt idx="519">
                  <c:v>256.2</c:v>
                </c:pt>
                <c:pt idx="520">
                  <c:v>112.7</c:v>
                </c:pt>
                <c:pt idx="521">
                  <c:v>194.8</c:v>
                </c:pt>
                <c:pt idx="522">
                  <c:v>100.8</c:v>
                </c:pt>
                <c:pt idx="523">
                  <c:v>82.5</c:v>
                </c:pt>
                <c:pt idx="524">
                  <c:v>146.4</c:v>
                </c:pt>
                <c:pt idx="525">
                  <c:v>177.9</c:v>
                </c:pt>
                <c:pt idx="526">
                  <c:v>153.5</c:v>
                </c:pt>
                <c:pt idx="527">
                  <c:v>150.69999999999999</c:v>
                </c:pt>
                <c:pt idx="528">
                  <c:v>180.1</c:v>
                </c:pt>
                <c:pt idx="529">
                  <c:v>265.3</c:v>
                </c:pt>
                <c:pt idx="530">
                  <c:v>128.6</c:v>
                </c:pt>
                <c:pt idx="531">
                  <c:v>161.5</c:v>
                </c:pt>
                <c:pt idx="532">
                  <c:v>165.3</c:v>
                </c:pt>
                <c:pt idx="533">
                  <c:v>195</c:v>
                </c:pt>
                <c:pt idx="534">
                  <c:v>213.8</c:v>
                </c:pt>
                <c:pt idx="535">
                  <c:v>205.5</c:v>
                </c:pt>
                <c:pt idx="536">
                  <c:v>252.9</c:v>
                </c:pt>
                <c:pt idx="537">
                  <c:v>192</c:v>
                </c:pt>
                <c:pt idx="538">
                  <c:v>69.099999999999994</c:v>
                </c:pt>
                <c:pt idx="539">
                  <c:v>261.7</c:v>
                </c:pt>
                <c:pt idx="540">
                  <c:v>235.5</c:v>
                </c:pt>
                <c:pt idx="541">
                  <c:v>213.4</c:v>
                </c:pt>
                <c:pt idx="542">
                  <c:v>263.8</c:v>
                </c:pt>
                <c:pt idx="543">
                  <c:v>183.4</c:v>
                </c:pt>
                <c:pt idx="544">
                  <c:v>157.6</c:v>
                </c:pt>
                <c:pt idx="545">
                  <c:v>175.6</c:v>
                </c:pt>
                <c:pt idx="546">
                  <c:v>242.5</c:v>
                </c:pt>
                <c:pt idx="547">
                  <c:v>151</c:v>
                </c:pt>
                <c:pt idx="548">
                  <c:v>138.1</c:v>
                </c:pt>
                <c:pt idx="549">
                  <c:v>264.7</c:v>
                </c:pt>
                <c:pt idx="550">
                  <c:v>282.3</c:v>
                </c:pt>
                <c:pt idx="551">
                  <c:v>197.1</c:v>
                </c:pt>
                <c:pt idx="552">
                  <c:v>205.3</c:v>
                </c:pt>
                <c:pt idx="553">
                  <c:v>181.8</c:v>
                </c:pt>
                <c:pt idx="554">
                  <c:v>252</c:v>
                </c:pt>
                <c:pt idx="555">
                  <c:v>231.2</c:v>
                </c:pt>
                <c:pt idx="556">
                  <c:v>200.1</c:v>
                </c:pt>
                <c:pt idx="557">
                  <c:v>266.7</c:v>
                </c:pt>
                <c:pt idx="558">
                  <c:v>175.3</c:v>
                </c:pt>
                <c:pt idx="559">
                  <c:v>125.1</c:v>
                </c:pt>
                <c:pt idx="560">
                  <c:v>176.8</c:v>
                </c:pt>
                <c:pt idx="561">
                  <c:v>241.9</c:v>
                </c:pt>
                <c:pt idx="562">
                  <c:v>217.1</c:v>
                </c:pt>
                <c:pt idx="563">
                  <c:v>195.4</c:v>
                </c:pt>
                <c:pt idx="564">
                  <c:v>222.4</c:v>
                </c:pt>
                <c:pt idx="565">
                  <c:v>189.5</c:v>
                </c:pt>
                <c:pt idx="566">
                  <c:v>123.1</c:v>
                </c:pt>
                <c:pt idx="567">
                  <c:v>256.7</c:v>
                </c:pt>
                <c:pt idx="568">
                  <c:v>159.1</c:v>
                </c:pt>
                <c:pt idx="569">
                  <c:v>100.1</c:v>
                </c:pt>
                <c:pt idx="570">
                  <c:v>30.9</c:v>
                </c:pt>
                <c:pt idx="571">
                  <c:v>223.2</c:v>
                </c:pt>
                <c:pt idx="572">
                  <c:v>187.4</c:v>
                </c:pt>
                <c:pt idx="573">
                  <c:v>277.5</c:v>
                </c:pt>
                <c:pt idx="574">
                  <c:v>147.19999999999999</c:v>
                </c:pt>
                <c:pt idx="575">
                  <c:v>185.8</c:v>
                </c:pt>
                <c:pt idx="576">
                  <c:v>155.4</c:v>
                </c:pt>
                <c:pt idx="577">
                  <c:v>154.19999999999999</c:v>
                </c:pt>
                <c:pt idx="578">
                  <c:v>97.6</c:v>
                </c:pt>
                <c:pt idx="579">
                  <c:v>178.8</c:v>
                </c:pt>
                <c:pt idx="580">
                  <c:v>149.30000000000001</c:v>
                </c:pt>
                <c:pt idx="581">
                  <c:v>206</c:v>
                </c:pt>
                <c:pt idx="582">
                  <c:v>216.8</c:v>
                </c:pt>
                <c:pt idx="583">
                  <c:v>103.3</c:v>
                </c:pt>
                <c:pt idx="584">
                  <c:v>139.4</c:v>
                </c:pt>
                <c:pt idx="585">
                  <c:v>191.2</c:v>
                </c:pt>
                <c:pt idx="586">
                  <c:v>160</c:v>
                </c:pt>
                <c:pt idx="587">
                  <c:v>221.7</c:v>
                </c:pt>
                <c:pt idx="588">
                  <c:v>215.6</c:v>
                </c:pt>
                <c:pt idx="589">
                  <c:v>165.3</c:v>
                </c:pt>
                <c:pt idx="590">
                  <c:v>94.7</c:v>
                </c:pt>
                <c:pt idx="591">
                  <c:v>203.2</c:v>
                </c:pt>
                <c:pt idx="592">
                  <c:v>195.3</c:v>
                </c:pt>
                <c:pt idx="593">
                  <c:v>114.4</c:v>
                </c:pt>
                <c:pt idx="594">
                  <c:v>222.8</c:v>
                </c:pt>
                <c:pt idx="595">
                  <c:v>175.9</c:v>
                </c:pt>
                <c:pt idx="596">
                  <c:v>249.9</c:v>
                </c:pt>
                <c:pt idx="597">
                  <c:v>234.5</c:v>
                </c:pt>
                <c:pt idx="598">
                  <c:v>210.7</c:v>
                </c:pt>
                <c:pt idx="599">
                  <c:v>182.3</c:v>
                </c:pt>
                <c:pt idx="600">
                  <c:v>190.3</c:v>
                </c:pt>
                <c:pt idx="601">
                  <c:v>177.1</c:v>
                </c:pt>
                <c:pt idx="602">
                  <c:v>87.2</c:v>
                </c:pt>
                <c:pt idx="603">
                  <c:v>215.6</c:v>
                </c:pt>
                <c:pt idx="604">
                  <c:v>192.8</c:v>
                </c:pt>
                <c:pt idx="605">
                  <c:v>149.30000000000001</c:v>
                </c:pt>
                <c:pt idx="606">
                  <c:v>143.69999999999999</c:v>
                </c:pt>
                <c:pt idx="607">
                  <c:v>224.8</c:v>
                </c:pt>
                <c:pt idx="608">
                  <c:v>261.2</c:v>
                </c:pt>
                <c:pt idx="609">
                  <c:v>196.5</c:v>
                </c:pt>
                <c:pt idx="610">
                  <c:v>271.2</c:v>
                </c:pt>
                <c:pt idx="611">
                  <c:v>207.2</c:v>
                </c:pt>
                <c:pt idx="612">
                  <c:v>300.39999999999998</c:v>
                </c:pt>
                <c:pt idx="613">
                  <c:v>187.5</c:v>
                </c:pt>
                <c:pt idx="614">
                  <c:v>57.1</c:v>
                </c:pt>
                <c:pt idx="615">
                  <c:v>145</c:v>
                </c:pt>
                <c:pt idx="616">
                  <c:v>190.7</c:v>
                </c:pt>
                <c:pt idx="617">
                  <c:v>230.6</c:v>
                </c:pt>
                <c:pt idx="618">
                  <c:v>34</c:v>
                </c:pt>
                <c:pt idx="619">
                  <c:v>193.4</c:v>
                </c:pt>
                <c:pt idx="620">
                  <c:v>202</c:v>
                </c:pt>
                <c:pt idx="621">
                  <c:v>161.30000000000001</c:v>
                </c:pt>
                <c:pt idx="622">
                  <c:v>150.6</c:v>
                </c:pt>
                <c:pt idx="623">
                  <c:v>184.6</c:v>
                </c:pt>
                <c:pt idx="624">
                  <c:v>220.7</c:v>
                </c:pt>
                <c:pt idx="625">
                  <c:v>154</c:v>
                </c:pt>
                <c:pt idx="626">
                  <c:v>121.1</c:v>
                </c:pt>
                <c:pt idx="627">
                  <c:v>182.1</c:v>
                </c:pt>
                <c:pt idx="628">
                  <c:v>109.6</c:v>
                </c:pt>
                <c:pt idx="629">
                  <c:v>209.9</c:v>
                </c:pt>
                <c:pt idx="630">
                  <c:v>213.9</c:v>
                </c:pt>
                <c:pt idx="631">
                  <c:v>115.8</c:v>
                </c:pt>
                <c:pt idx="632">
                  <c:v>276.60000000000002</c:v>
                </c:pt>
                <c:pt idx="633">
                  <c:v>179.4</c:v>
                </c:pt>
                <c:pt idx="634">
                  <c:v>187.3</c:v>
                </c:pt>
                <c:pt idx="635">
                  <c:v>201.2</c:v>
                </c:pt>
                <c:pt idx="636">
                  <c:v>189.6</c:v>
                </c:pt>
                <c:pt idx="637">
                  <c:v>186.8</c:v>
                </c:pt>
                <c:pt idx="638">
                  <c:v>153.5</c:v>
                </c:pt>
                <c:pt idx="639">
                  <c:v>230.9</c:v>
                </c:pt>
                <c:pt idx="640">
                  <c:v>244.9</c:v>
                </c:pt>
                <c:pt idx="641">
                  <c:v>230.9</c:v>
                </c:pt>
                <c:pt idx="642">
                  <c:v>187.1</c:v>
                </c:pt>
                <c:pt idx="643">
                  <c:v>170.7</c:v>
                </c:pt>
                <c:pt idx="644">
                  <c:v>126.9</c:v>
                </c:pt>
                <c:pt idx="645">
                  <c:v>189.5</c:v>
                </c:pt>
                <c:pt idx="646">
                  <c:v>176.9</c:v>
                </c:pt>
                <c:pt idx="647">
                  <c:v>169.4</c:v>
                </c:pt>
                <c:pt idx="648">
                  <c:v>254.4</c:v>
                </c:pt>
                <c:pt idx="649">
                  <c:v>127.7</c:v>
                </c:pt>
                <c:pt idx="650">
                  <c:v>170.5</c:v>
                </c:pt>
                <c:pt idx="651">
                  <c:v>219.1</c:v>
                </c:pt>
                <c:pt idx="652">
                  <c:v>161.9</c:v>
                </c:pt>
                <c:pt idx="653">
                  <c:v>241.7</c:v>
                </c:pt>
                <c:pt idx="654">
                  <c:v>62.8</c:v>
                </c:pt>
                <c:pt idx="655">
                  <c:v>281.10000000000002</c:v>
                </c:pt>
                <c:pt idx="656">
                  <c:v>228.2</c:v>
                </c:pt>
                <c:pt idx="657">
                  <c:v>265.60000000000002</c:v>
                </c:pt>
                <c:pt idx="658">
                  <c:v>214.9</c:v>
                </c:pt>
                <c:pt idx="659">
                  <c:v>110.5</c:v>
                </c:pt>
                <c:pt idx="660">
                  <c:v>281.10000000000002</c:v>
                </c:pt>
                <c:pt idx="661">
                  <c:v>137.80000000000001</c:v>
                </c:pt>
                <c:pt idx="662">
                  <c:v>271.5</c:v>
                </c:pt>
                <c:pt idx="663">
                  <c:v>187.3</c:v>
                </c:pt>
                <c:pt idx="664">
                  <c:v>197</c:v>
                </c:pt>
                <c:pt idx="665">
                  <c:v>180.4</c:v>
                </c:pt>
                <c:pt idx="666">
                  <c:v>148.5</c:v>
                </c:pt>
                <c:pt idx="667">
                  <c:v>197.1</c:v>
                </c:pt>
                <c:pt idx="668">
                  <c:v>153.69999999999999</c:v>
                </c:pt>
                <c:pt idx="669">
                  <c:v>261.3</c:v>
                </c:pt>
                <c:pt idx="670">
                  <c:v>246.2</c:v>
                </c:pt>
                <c:pt idx="671">
                  <c:v>191</c:v>
                </c:pt>
                <c:pt idx="672">
                  <c:v>208.3</c:v>
                </c:pt>
                <c:pt idx="673">
                  <c:v>253</c:v>
                </c:pt>
                <c:pt idx="674">
                  <c:v>202.3</c:v>
                </c:pt>
                <c:pt idx="675">
                  <c:v>127.1</c:v>
                </c:pt>
                <c:pt idx="676">
                  <c:v>186.9</c:v>
                </c:pt>
                <c:pt idx="677">
                  <c:v>194</c:v>
                </c:pt>
                <c:pt idx="678">
                  <c:v>234.8</c:v>
                </c:pt>
                <c:pt idx="679">
                  <c:v>123.7</c:v>
                </c:pt>
                <c:pt idx="680">
                  <c:v>173.9</c:v>
                </c:pt>
                <c:pt idx="681">
                  <c:v>130.9</c:v>
                </c:pt>
                <c:pt idx="682">
                  <c:v>314.60000000000002</c:v>
                </c:pt>
                <c:pt idx="683">
                  <c:v>227.9</c:v>
                </c:pt>
                <c:pt idx="684">
                  <c:v>95.5</c:v>
                </c:pt>
                <c:pt idx="685">
                  <c:v>185.3</c:v>
                </c:pt>
                <c:pt idx="686">
                  <c:v>146.30000000000001</c:v>
                </c:pt>
                <c:pt idx="687">
                  <c:v>184</c:v>
                </c:pt>
                <c:pt idx="688">
                  <c:v>105.8</c:v>
                </c:pt>
                <c:pt idx="689">
                  <c:v>149.4</c:v>
                </c:pt>
                <c:pt idx="690">
                  <c:v>172.1</c:v>
                </c:pt>
                <c:pt idx="691">
                  <c:v>119.1</c:v>
                </c:pt>
                <c:pt idx="692">
                  <c:v>194.2</c:v>
                </c:pt>
                <c:pt idx="693">
                  <c:v>198.8</c:v>
                </c:pt>
                <c:pt idx="694">
                  <c:v>167.7</c:v>
                </c:pt>
                <c:pt idx="695">
                  <c:v>202.2</c:v>
                </c:pt>
                <c:pt idx="696">
                  <c:v>322.5</c:v>
                </c:pt>
                <c:pt idx="697">
                  <c:v>216.2</c:v>
                </c:pt>
                <c:pt idx="698">
                  <c:v>76.400000000000006</c:v>
                </c:pt>
                <c:pt idx="699">
                  <c:v>72.7</c:v>
                </c:pt>
                <c:pt idx="700">
                  <c:v>210.4</c:v>
                </c:pt>
                <c:pt idx="701">
                  <c:v>127.2</c:v>
                </c:pt>
                <c:pt idx="702">
                  <c:v>201.8</c:v>
                </c:pt>
                <c:pt idx="703">
                  <c:v>99.3</c:v>
                </c:pt>
                <c:pt idx="704">
                  <c:v>239.2</c:v>
                </c:pt>
                <c:pt idx="705">
                  <c:v>120.9</c:v>
                </c:pt>
                <c:pt idx="706">
                  <c:v>224.7</c:v>
                </c:pt>
                <c:pt idx="707">
                  <c:v>176.6</c:v>
                </c:pt>
                <c:pt idx="708">
                  <c:v>180.6</c:v>
                </c:pt>
                <c:pt idx="709">
                  <c:v>125.9</c:v>
                </c:pt>
                <c:pt idx="710">
                  <c:v>237.6</c:v>
                </c:pt>
                <c:pt idx="711">
                  <c:v>198.4</c:v>
                </c:pt>
                <c:pt idx="712">
                  <c:v>274.3</c:v>
                </c:pt>
                <c:pt idx="713">
                  <c:v>199.6</c:v>
                </c:pt>
                <c:pt idx="714">
                  <c:v>217.7</c:v>
                </c:pt>
                <c:pt idx="715">
                  <c:v>134.69999999999999</c:v>
                </c:pt>
                <c:pt idx="716">
                  <c:v>256.3</c:v>
                </c:pt>
                <c:pt idx="717">
                  <c:v>183.6</c:v>
                </c:pt>
                <c:pt idx="718">
                  <c:v>176.2</c:v>
                </c:pt>
                <c:pt idx="719">
                  <c:v>205</c:v>
                </c:pt>
                <c:pt idx="720">
                  <c:v>267.89999999999998</c:v>
                </c:pt>
                <c:pt idx="721">
                  <c:v>179.2</c:v>
                </c:pt>
                <c:pt idx="722">
                  <c:v>149.4</c:v>
                </c:pt>
                <c:pt idx="723">
                  <c:v>163.6</c:v>
                </c:pt>
                <c:pt idx="724">
                  <c:v>207.6</c:v>
                </c:pt>
                <c:pt idx="725">
                  <c:v>165.4</c:v>
                </c:pt>
                <c:pt idx="726">
                  <c:v>209.8</c:v>
                </c:pt>
                <c:pt idx="727">
                  <c:v>220.1</c:v>
                </c:pt>
                <c:pt idx="728">
                  <c:v>141.30000000000001</c:v>
                </c:pt>
                <c:pt idx="729">
                  <c:v>196.5</c:v>
                </c:pt>
                <c:pt idx="730">
                  <c:v>180.9</c:v>
                </c:pt>
                <c:pt idx="731">
                  <c:v>206.7</c:v>
                </c:pt>
                <c:pt idx="732">
                  <c:v>166.8</c:v>
                </c:pt>
                <c:pt idx="733">
                  <c:v>127</c:v>
                </c:pt>
                <c:pt idx="734">
                  <c:v>267.39999999999998</c:v>
                </c:pt>
                <c:pt idx="735">
                  <c:v>281</c:v>
                </c:pt>
                <c:pt idx="736">
                  <c:v>270.8</c:v>
                </c:pt>
                <c:pt idx="737">
                  <c:v>171.2</c:v>
                </c:pt>
                <c:pt idx="738">
                  <c:v>162.80000000000001</c:v>
                </c:pt>
                <c:pt idx="739">
                  <c:v>146.30000000000001</c:v>
                </c:pt>
                <c:pt idx="740">
                  <c:v>254.8</c:v>
                </c:pt>
                <c:pt idx="741">
                  <c:v>254.9</c:v>
                </c:pt>
                <c:pt idx="742">
                  <c:v>107.7</c:v>
                </c:pt>
                <c:pt idx="743">
                  <c:v>158.80000000000001</c:v>
                </c:pt>
                <c:pt idx="744">
                  <c:v>198.5</c:v>
                </c:pt>
                <c:pt idx="745">
                  <c:v>178.4</c:v>
                </c:pt>
                <c:pt idx="746">
                  <c:v>110.9</c:v>
                </c:pt>
                <c:pt idx="747">
                  <c:v>166.9</c:v>
                </c:pt>
                <c:pt idx="748">
                  <c:v>244.8</c:v>
                </c:pt>
                <c:pt idx="749">
                  <c:v>120.8</c:v>
                </c:pt>
                <c:pt idx="750">
                  <c:v>126.7</c:v>
                </c:pt>
                <c:pt idx="751">
                  <c:v>215.9</c:v>
                </c:pt>
                <c:pt idx="752">
                  <c:v>209.9</c:v>
                </c:pt>
                <c:pt idx="753">
                  <c:v>321.60000000000002</c:v>
                </c:pt>
                <c:pt idx="754">
                  <c:v>166.6</c:v>
                </c:pt>
                <c:pt idx="755">
                  <c:v>214.2</c:v>
                </c:pt>
                <c:pt idx="756">
                  <c:v>260</c:v>
                </c:pt>
                <c:pt idx="757">
                  <c:v>191.9</c:v>
                </c:pt>
                <c:pt idx="758">
                  <c:v>118.1</c:v>
                </c:pt>
                <c:pt idx="759">
                  <c:v>190.2</c:v>
                </c:pt>
                <c:pt idx="760">
                  <c:v>82.2</c:v>
                </c:pt>
                <c:pt idx="761">
                  <c:v>163.80000000000001</c:v>
                </c:pt>
                <c:pt idx="762">
                  <c:v>159.80000000000001</c:v>
                </c:pt>
                <c:pt idx="763">
                  <c:v>214.3</c:v>
                </c:pt>
                <c:pt idx="764">
                  <c:v>287.3</c:v>
                </c:pt>
                <c:pt idx="765">
                  <c:v>101.2</c:v>
                </c:pt>
                <c:pt idx="766">
                  <c:v>109.1</c:v>
                </c:pt>
                <c:pt idx="767">
                  <c:v>215.9</c:v>
                </c:pt>
                <c:pt idx="768">
                  <c:v>203.4</c:v>
                </c:pt>
                <c:pt idx="769">
                  <c:v>110.1</c:v>
                </c:pt>
                <c:pt idx="770">
                  <c:v>111</c:v>
                </c:pt>
                <c:pt idx="771">
                  <c:v>144.80000000000001</c:v>
                </c:pt>
                <c:pt idx="772">
                  <c:v>135.4</c:v>
                </c:pt>
                <c:pt idx="773">
                  <c:v>84.2</c:v>
                </c:pt>
                <c:pt idx="774">
                  <c:v>209.1</c:v>
                </c:pt>
                <c:pt idx="775">
                  <c:v>130.1</c:v>
                </c:pt>
                <c:pt idx="776">
                  <c:v>241.9</c:v>
                </c:pt>
                <c:pt idx="777">
                  <c:v>67.7</c:v>
                </c:pt>
                <c:pt idx="778">
                  <c:v>200.4</c:v>
                </c:pt>
                <c:pt idx="779">
                  <c:v>125.8</c:v>
                </c:pt>
                <c:pt idx="780">
                  <c:v>128.19999999999999</c:v>
                </c:pt>
                <c:pt idx="781">
                  <c:v>226.3</c:v>
                </c:pt>
                <c:pt idx="782">
                  <c:v>162.30000000000001</c:v>
                </c:pt>
                <c:pt idx="783">
                  <c:v>120.5</c:v>
                </c:pt>
                <c:pt idx="784">
                  <c:v>91.1</c:v>
                </c:pt>
                <c:pt idx="785">
                  <c:v>168.8</c:v>
                </c:pt>
                <c:pt idx="786">
                  <c:v>153.5</c:v>
                </c:pt>
                <c:pt idx="787">
                  <c:v>226.2</c:v>
                </c:pt>
                <c:pt idx="788">
                  <c:v>191.9</c:v>
                </c:pt>
                <c:pt idx="789">
                  <c:v>167.9</c:v>
                </c:pt>
                <c:pt idx="790">
                  <c:v>180</c:v>
                </c:pt>
                <c:pt idx="791">
                  <c:v>257.39999999999998</c:v>
                </c:pt>
                <c:pt idx="792">
                  <c:v>174.4</c:v>
                </c:pt>
                <c:pt idx="793">
                  <c:v>159.69999999999999</c:v>
                </c:pt>
                <c:pt idx="794">
                  <c:v>237.2</c:v>
                </c:pt>
                <c:pt idx="795">
                  <c:v>153.80000000000001</c:v>
                </c:pt>
                <c:pt idx="796">
                  <c:v>205.1</c:v>
                </c:pt>
                <c:pt idx="797">
                  <c:v>175.7</c:v>
                </c:pt>
                <c:pt idx="798">
                  <c:v>155.9</c:v>
                </c:pt>
                <c:pt idx="799">
                  <c:v>154.4</c:v>
                </c:pt>
                <c:pt idx="800">
                  <c:v>150</c:v>
                </c:pt>
                <c:pt idx="801">
                  <c:v>232.4</c:v>
                </c:pt>
                <c:pt idx="802">
                  <c:v>165.4</c:v>
                </c:pt>
                <c:pt idx="803">
                  <c:v>199.2</c:v>
                </c:pt>
                <c:pt idx="804">
                  <c:v>217.6</c:v>
                </c:pt>
                <c:pt idx="805">
                  <c:v>212.1</c:v>
                </c:pt>
                <c:pt idx="806">
                  <c:v>154</c:v>
                </c:pt>
                <c:pt idx="807">
                  <c:v>175.4</c:v>
                </c:pt>
                <c:pt idx="808">
                  <c:v>152</c:v>
                </c:pt>
                <c:pt idx="809">
                  <c:v>230.2</c:v>
                </c:pt>
                <c:pt idx="810">
                  <c:v>174.9</c:v>
                </c:pt>
                <c:pt idx="811">
                  <c:v>190.2</c:v>
                </c:pt>
                <c:pt idx="812">
                  <c:v>176.4</c:v>
                </c:pt>
                <c:pt idx="813">
                  <c:v>160.9</c:v>
                </c:pt>
                <c:pt idx="814">
                  <c:v>228.7</c:v>
                </c:pt>
                <c:pt idx="815">
                  <c:v>144</c:v>
                </c:pt>
                <c:pt idx="816">
                  <c:v>135.9</c:v>
                </c:pt>
                <c:pt idx="817">
                  <c:v>334.3</c:v>
                </c:pt>
                <c:pt idx="818">
                  <c:v>130.5</c:v>
                </c:pt>
                <c:pt idx="819">
                  <c:v>134.19999999999999</c:v>
                </c:pt>
                <c:pt idx="820">
                  <c:v>278</c:v>
                </c:pt>
                <c:pt idx="821">
                  <c:v>105.4</c:v>
                </c:pt>
                <c:pt idx="822">
                  <c:v>188.9</c:v>
                </c:pt>
                <c:pt idx="823">
                  <c:v>111.8</c:v>
                </c:pt>
                <c:pt idx="824">
                  <c:v>159.1</c:v>
                </c:pt>
                <c:pt idx="825">
                  <c:v>212.4</c:v>
                </c:pt>
                <c:pt idx="826">
                  <c:v>142.30000000000001</c:v>
                </c:pt>
                <c:pt idx="827">
                  <c:v>346.8</c:v>
                </c:pt>
                <c:pt idx="828">
                  <c:v>113.9</c:v>
                </c:pt>
                <c:pt idx="829">
                  <c:v>267.89999999999998</c:v>
                </c:pt>
                <c:pt idx="830">
                  <c:v>275.39999999999998</c:v>
                </c:pt>
                <c:pt idx="831">
                  <c:v>192.6</c:v>
                </c:pt>
                <c:pt idx="832">
                  <c:v>91.7</c:v>
                </c:pt>
                <c:pt idx="833">
                  <c:v>126.3</c:v>
                </c:pt>
                <c:pt idx="834">
                  <c:v>190.6</c:v>
                </c:pt>
                <c:pt idx="835">
                  <c:v>116.1</c:v>
                </c:pt>
                <c:pt idx="836">
                  <c:v>217.3</c:v>
                </c:pt>
                <c:pt idx="837">
                  <c:v>179.4</c:v>
                </c:pt>
                <c:pt idx="838">
                  <c:v>207.7</c:v>
                </c:pt>
                <c:pt idx="839">
                  <c:v>125.3</c:v>
                </c:pt>
                <c:pt idx="840">
                  <c:v>138.1</c:v>
                </c:pt>
                <c:pt idx="841">
                  <c:v>169.3</c:v>
                </c:pt>
                <c:pt idx="842">
                  <c:v>201.3</c:v>
                </c:pt>
                <c:pt idx="843">
                  <c:v>190.4</c:v>
                </c:pt>
                <c:pt idx="844">
                  <c:v>143.30000000000001</c:v>
                </c:pt>
                <c:pt idx="845">
                  <c:v>97.4</c:v>
                </c:pt>
                <c:pt idx="846">
                  <c:v>181.4</c:v>
                </c:pt>
                <c:pt idx="847">
                  <c:v>246.4</c:v>
                </c:pt>
                <c:pt idx="848">
                  <c:v>104.9</c:v>
                </c:pt>
                <c:pt idx="849">
                  <c:v>156.19999999999999</c:v>
                </c:pt>
                <c:pt idx="850">
                  <c:v>114.8</c:v>
                </c:pt>
                <c:pt idx="851">
                  <c:v>232.5</c:v>
                </c:pt>
                <c:pt idx="852">
                  <c:v>143.6</c:v>
                </c:pt>
                <c:pt idx="853">
                  <c:v>176.7</c:v>
                </c:pt>
                <c:pt idx="854">
                  <c:v>263.39999999999998</c:v>
                </c:pt>
                <c:pt idx="855">
                  <c:v>146.4</c:v>
                </c:pt>
                <c:pt idx="856">
                  <c:v>145</c:v>
                </c:pt>
                <c:pt idx="857">
                  <c:v>167.8</c:v>
                </c:pt>
                <c:pt idx="858">
                  <c:v>142.5</c:v>
                </c:pt>
                <c:pt idx="859">
                  <c:v>133</c:v>
                </c:pt>
                <c:pt idx="860">
                  <c:v>252.9</c:v>
                </c:pt>
                <c:pt idx="861">
                  <c:v>95</c:v>
                </c:pt>
                <c:pt idx="862">
                  <c:v>194.2</c:v>
                </c:pt>
                <c:pt idx="863">
                  <c:v>222.8</c:v>
                </c:pt>
                <c:pt idx="864">
                  <c:v>216</c:v>
                </c:pt>
                <c:pt idx="865">
                  <c:v>146.30000000000001</c:v>
                </c:pt>
                <c:pt idx="866">
                  <c:v>94.4</c:v>
                </c:pt>
                <c:pt idx="867">
                  <c:v>190.4</c:v>
                </c:pt>
                <c:pt idx="868">
                  <c:v>142.6</c:v>
                </c:pt>
                <c:pt idx="869">
                  <c:v>134.19999999999999</c:v>
                </c:pt>
                <c:pt idx="870">
                  <c:v>111.9</c:v>
                </c:pt>
                <c:pt idx="871">
                  <c:v>122.8</c:v>
                </c:pt>
                <c:pt idx="872">
                  <c:v>189.3</c:v>
                </c:pt>
                <c:pt idx="873">
                  <c:v>240.4</c:v>
                </c:pt>
                <c:pt idx="874">
                  <c:v>93.5</c:v>
                </c:pt>
                <c:pt idx="875">
                  <c:v>158.6</c:v>
                </c:pt>
                <c:pt idx="876">
                  <c:v>243.2</c:v>
                </c:pt>
                <c:pt idx="877">
                  <c:v>176.4</c:v>
                </c:pt>
                <c:pt idx="878">
                  <c:v>220.9</c:v>
                </c:pt>
                <c:pt idx="879">
                  <c:v>144.4</c:v>
                </c:pt>
                <c:pt idx="880">
                  <c:v>212.3</c:v>
                </c:pt>
                <c:pt idx="881">
                  <c:v>147</c:v>
                </c:pt>
                <c:pt idx="882">
                  <c:v>96.2</c:v>
                </c:pt>
                <c:pt idx="883">
                  <c:v>263.39999999999998</c:v>
                </c:pt>
                <c:pt idx="884">
                  <c:v>162.30000000000001</c:v>
                </c:pt>
                <c:pt idx="885">
                  <c:v>183.6</c:v>
                </c:pt>
                <c:pt idx="886">
                  <c:v>201.4</c:v>
                </c:pt>
                <c:pt idx="887">
                  <c:v>123</c:v>
                </c:pt>
                <c:pt idx="888">
                  <c:v>239.2</c:v>
                </c:pt>
                <c:pt idx="889">
                  <c:v>193</c:v>
                </c:pt>
                <c:pt idx="890">
                  <c:v>116.7</c:v>
                </c:pt>
                <c:pt idx="891">
                  <c:v>93.8</c:v>
                </c:pt>
                <c:pt idx="892">
                  <c:v>239.5</c:v>
                </c:pt>
                <c:pt idx="893">
                  <c:v>216</c:v>
                </c:pt>
                <c:pt idx="894">
                  <c:v>187.4</c:v>
                </c:pt>
                <c:pt idx="895">
                  <c:v>160.4</c:v>
                </c:pt>
                <c:pt idx="896">
                  <c:v>205.3</c:v>
                </c:pt>
                <c:pt idx="897">
                  <c:v>219.1</c:v>
                </c:pt>
                <c:pt idx="898">
                  <c:v>232.8</c:v>
                </c:pt>
                <c:pt idx="899">
                  <c:v>162</c:v>
                </c:pt>
                <c:pt idx="900">
                  <c:v>25.9</c:v>
                </c:pt>
                <c:pt idx="901">
                  <c:v>322.3</c:v>
                </c:pt>
                <c:pt idx="902">
                  <c:v>209.9</c:v>
                </c:pt>
                <c:pt idx="903">
                  <c:v>191.5</c:v>
                </c:pt>
                <c:pt idx="904">
                  <c:v>291.10000000000002</c:v>
                </c:pt>
                <c:pt idx="905">
                  <c:v>215.6</c:v>
                </c:pt>
                <c:pt idx="906">
                  <c:v>208.8</c:v>
                </c:pt>
                <c:pt idx="907">
                  <c:v>255.9</c:v>
                </c:pt>
                <c:pt idx="908">
                  <c:v>252.7</c:v>
                </c:pt>
                <c:pt idx="909">
                  <c:v>132.1</c:v>
                </c:pt>
                <c:pt idx="910">
                  <c:v>217</c:v>
                </c:pt>
                <c:pt idx="911">
                  <c:v>101.9</c:v>
                </c:pt>
                <c:pt idx="912">
                  <c:v>211.5</c:v>
                </c:pt>
                <c:pt idx="913">
                  <c:v>166.3</c:v>
                </c:pt>
                <c:pt idx="914">
                  <c:v>185.2</c:v>
                </c:pt>
                <c:pt idx="915">
                  <c:v>245.2</c:v>
                </c:pt>
                <c:pt idx="916">
                  <c:v>274.39999999999998</c:v>
                </c:pt>
                <c:pt idx="917">
                  <c:v>98.4</c:v>
                </c:pt>
                <c:pt idx="918">
                  <c:v>279.89999999999998</c:v>
                </c:pt>
                <c:pt idx="919">
                  <c:v>187.2</c:v>
                </c:pt>
                <c:pt idx="920">
                  <c:v>276.2</c:v>
                </c:pt>
                <c:pt idx="921">
                  <c:v>200.4</c:v>
                </c:pt>
                <c:pt idx="922">
                  <c:v>162.30000000000001</c:v>
                </c:pt>
                <c:pt idx="923">
                  <c:v>176.9</c:v>
                </c:pt>
                <c:pt idx="924">
                  <c:v>165.5</c:v>
                </c:pt>
                <c:pt idx="925">
                  <c:v>217.8</c:v>
                </c:pt>
                <c:pt idx="926">
                  <c:v>201.4</c:v>
                </c:pt>
                <c:pt idx="927">
                  <c:v>190.5</c:v>
                </c:pt>
                <c:pt idx="928">
                  <c:v>179.9</c:v>
                </c:pt>
                <c:pt idx="929">
                  <c:v>235.9</c:v>
                </c:pt>
                <c:pt idx="930">
                  <c:v>140.4</c:v>
                </c:pt>
                <c:pt idx="931">
                  <c:v>144.6</c:v>
                </c:pt>
                <c:pt idx="932">
                  <c:v>189</c:v>
                </c:pt>
                <c:pt idx="933">
                  <c:v>101</c:v>
                </c:pt>
                <c:pt idx="934">
                  <c:v>206.3</c:v>
                </c:pt>
                <c:pt idx="935">
                  <c:v>165.1</c:v>
                </c:pt>
                <c:pt idx="936">
                  <c:v>165</c:v>
                </c:pt>
                <c:pt idx="937">
                  <c:v>155.9</c:v>
                </c:pt>
                <c:pt idx="938">
                  <c:v>199.2</c:v>
                </c:pt>
                <c:pt idx="939">
                  <c:v>155.30000000000001</c:v>
                </c:pt>
                <c:pt idx="940">
                  <c:v>208.3</c:v>
                </c:pt>
                <c:pt idx="941">
                  <c:v>157.1</c:v>
                </c:pt>
                <c:pt idx="942">
                  <c:v>154.4</c:v>
                </c:pt>
                <c:pt idx="943">
                  <c:v>189.1</c:v>
                </c:pt>
                <c:pt idx="944">
                  <c:v>131.5</c:v>
                </c:pt>
                <c:pt idx="945">
                  <c:v>166.4</c:v>
                </c:pt>
                <c:pt idx="946">
                  <c:v>87.7</c:v>
                </c:pt>
                <c:pt idx="947">
                  <c:v>184.1</c:v>
                </c:pt>
                <c:pt idx="948">
                  <c:v>103.3</c:v>
                </c:pt>
                <c:pt idx="949">
                  <c:v>35.1</c:v>
                </c:pt>
                <c:pt idx="950">
                  <c:v>78.5</c:v>
                </c:pt>
                <c:pt idx="951">
                  <c:v>148.1</c:v>
                </c:pt>
                <c:pt idx="952">
                  <c:v>251.6</c:v>
                </c:pt>
                <c:pt idx="953">
                  <c:v>270.3</c:v>
                </c:pt>
                <c:pt idx="954">
                  <c:v>156.6</c:v>
                </c:pt>
                <c:pt idx="955">
                  <c:v>139.4</c:v>
                </c:pt>
                <c:pt idx="956">
                  <c:v>220.2</c:v>
                </c:pt>
                <c:pt idx="957">
                  <c:v>214.1</c:v>
                </c:pt>
                <c:pt idx="958">
                  <c:v>196</c:v>
                </c:pt>
                <c:pt idx="959">
                  <c:v>179.4</c:v>
                </c:pt>
                <c:pt idx="960">
                  <c:v>216.7</c:v>
                </c:pt>
                <c:pt idx="961">
                  <c:v>151.6</c:v>
                </c:pt>
                <c:pt idx="962">
                  <c:v>262.2</c:v>
                </c:pt>
                <c:pt idx="963">
                  <c:v>173.6</c:v>
                </c:pt>
                <c:pt idx="964">
                  <c:v>217.2</c:v>
                </c:pt>
                <c:pt idx="965">
                  <c:v>95.4</c:v>
                </c:pt>
                <c:pt idx="966">
                  <c:v>214.6</c:v>
                </c:pt>
                <c:pt idx="967">
                  <c:v>131.6</c:v>
                </c:pt>
                <c:pt idx="968">
                  <c:v>168.4</c:v>
                </c:pt>
                <c:pt idx="969">
                  <c:v>146.4</c:v>
                </c:pt>
                <c:pt idx="970">
                  <c:v>183</c:v>
                </c:pt>
                <c:pt idx="971">
                  <c:v>103.3</c:v>
                </c:pt>
                <c:pt idx="972">
                  <c:v>112.2</c:v>
                </c:pt>
                <c:pt idx="973">
                  <c:v>170.7</c:v>
                </c:pt>
                <c:pt idx="974">
                  <c:v>172.5</c:v>
                </c:pt>
                <c:pt idx="975">
                  <c:v>187.8</c:v>
                </c:pt>
                <c:pt idx="976">
                  <c:v>307.10000000000002</c:v>
                </c:pt>
                <c:pt idx="977">
                  <c:v>154</c:v>
                </c:pt>
                <c:pt idx="978">
                  <c:v>125.6</c:v>
                </c:pt>
                <c:pt idx="979">
                  <c:v>199.3</c:v>
                </c:pt>
                <c:pt idx="980">
                  <c:v>157.9</c:v>
                </c:pt>
                <c:pt idx="981">
                  <c:v>203.4</c:v>
                </c:pt>
                <c:pt idx="982">
                  <c:v>92.8</c:v>
                </c:pt>
                <c:pt idx="983">
                  <c:v>216.8</c:v>
                </c:pt>
                <c:pt idx="984">
                  <c:v>193.2</c:v>
                </c:pt>
                <c:pt idx="985">
                  <c:v>113.2</c:v>
                </c:pt>
                <c:pt idx="986">
                  <c:v>166.2</c:v>
                </c:pt>
                <c:pt idx="987">
                  <c:v>207.8</c:v>
                </c:pt>
                <c:pt idx="988">
                  <c:v>245.4</c:v>
                </c:pt>
                <c:pt idx="989">
                  <c:v>287.10000000000002</c:v>
                </c:pt>
                <c:pt idx="990">
                  <c:v>192.3</c:v>
                </c:pt>
                <c:pt idx="991">
                  <c:v>194.2</c:v>
                </c:pt>
                <c:pt idx="992">
                  <c:v>211</c:v>
                </c:pt>
                <c:pt idx="993">
                  <c:v>141.9</c:v>
                </c:pt>
                <c:pt idx="994">
                  <c:v>220.5</c:v>
                </c:pt>
                <c:pt idx="995">
                  <c:v>157.4</c:v>
                </c:pt>
                <c:pt idx="996">
                  <c:v>143.5</c:v>
                </c:pt>
                <c:pt idx="997">
                  <c:v>156</c:v>
                </c:pt>
                <c:pt idx="998">
                  <c:v>160.1</c:v>
                </c:pt>
                <c:pt idx="999">
                  <c:v>235.1</c:v>
                </c:pt>
                <c:pt idx="1000">
                  <c:v>160</c:v>
                </c:pt>
                <c:pt idx="1001">
                  <c:v>194.8</c:v>
                </c:pt>
                <c:pt idx="1002">
                  <c:v>247.8</c:v>
                </c:pt>
                <c:pt idx="1003">
                  <c:v>221.2</c:v>
                </c:pt>
                <c:pt idx="1004">
                  <c:v>231.8</c:v>
                </c:pt>
                <c:pt idx="1005">
                  <c:v>215.9</c:v>
                </c:pt>
                <c:pt idx="1006">
                  <c:v>217.1</c:v>
                </c:pt>
                <c:pt idx="1007">
                  <c:v>83.5</c:v>
                </c:pt>
                <c:pt idx="1008">
                  <c:v>183.3</c:v>
                </c:pt>
                <c:pt idx="1009">
                  <c:v>236.8</c:v>
                </c:pt>
                <c:pt idx="1010">
                  <c:v>193.8</c:v>
                </c:pt>
                <c:pt idx="1011">
                  <c:v>134</c:v>
                </c:pt>
                <c:pt idx="1012">
                  <c:v>176.6</c:v>
                </c:pt>
                <c:pt idx="1013">
                  <c:v>191.4</c:v>
                </c:pt>
                <c:pt idx="1014">
                  <c:v>174.8</c:v>
                </c:pt>
                <c:pt idx="1015">
                  <c:v>275.2</c:v>
                </c:pt>
                <c:pt idx="1016">
                  <c:v>174</c:v>
                </c:pt>
                <c:pt idx="1017">
                  <c:v>165</c:v>
                </c:pt>
                <c:pt idx="1018">
                  <c:v>228.7</c:v>
                </c:pt>
                <c:pt idx="1019">
                  <c:v>107.9</c:v>
                </c:pt>
                <c:pt idx="1020">
                  <c:v>221.3</c:v>
                </c:pt>
                <c:pt idx="1021">
                  <c:v>141.1</c:v>
                </c:pt>
                <c:pt idx="1022">
                  <c:v>166.4</c:v>
                </c:pt>
                <c:pt idx="1023">
                  <c:v>249.6</c:v>
                </c:pt>
                <c:pt idx="1024">
                  <c:v>178.6</c:v>
                </c:pt>
                <c:pt idx="1025">
                  <c:v>139</c:v>
                </c:pt>
                <c:pt idx="1026">
                  <c:v>134.30000000000001</c:v>
                </c:pt>
                <c:pt idx="1027">
                  <c:v>215.9</c:v>
                </c:pt>
                <c:pt idx="1028">
                  <c:v>178.4</c:v>
                </c:pt>
                <c:pt idx="1029">
                  <c:v>106.4</c:v>
                </c:pt>
                <c:pt idx="1030">
                  <c:v>170.7</c:v>
                </c:pt>
                <c:pt idx="1031">
                  <c:v>184.5</c:v>
                </c:pt>
                <c:pt idx="1032">
                  <c:v>161.19999999999999</c:v>
                </c:pt>
                <c:pt idx="1033">
                  <c:v>84.9</c:v>
                </c:pt>
                <c:pt idx="1034">
                  <c:v>217.9</c:v>
                </c:pt>
                <c:pt idx="1035">
                  <c:v>243</c:v>
                </c:pt>
                <c:pt idx="1036">
                  <c:v>128.19999999999999</c:v>
                </c:pt>
                <c:pt idx="1037">
                  <c:v>126.3</c:v>
                </c:pt>
                <c:pt idx="1038">
                  <c:v>178.7</c:v>
                </c:pt>
                <c:pt idx="1039">
                  <c:v>159</c:v>
                </c:pt>
                <c:pt idx="1040">
                  <c:v>150.9</c:v>
                </c:pt>
                <c:pt idx="1041">
                  <c:v>219.9</c:v>
                </c:pt>
                <c:pt idx="1042">
                  <c:v>168</c:v>
                </c:pt>
                <c:pt idx="1043">
                  <c:v>162.1</c:v>
                </c:pt>
                <c:pt idx="1044">
                  <c:v>198.8</c:v>
                </c:pt>
                <c:pt idx="1045">
                  <c:v>256.8</c:v>
                </c:pt>
                <c:pt idx="1046">
                  <c:v>196.8</c:v>
                </c:pt>
                <c:pt idx="1047">
                  <c:v>140.1</c:v>
                </c:pt>
                <c:pt idx="1048">
                  <c:v>194.3</c:v>
                </c:pt>
                <c:pt idx="1049">
                  <c:v>117.6</c:v>
                </c:pt>
                <c:pt idx="1050">
                  <c:v>193.7</c:v>
                </c:pt>
                <c:pt idx="1051">
                  <c:v>243.1</c:v>
                </c:pt>
                <c:pt idx="1052">
                  <c:v>145.4</c:v>
                </c:pt>
                <c:pt idx="1053">
                  <c:v>229.3</c:v>
                </c:pt>
                <c:pt idx="1054">
                  <c:v>186.4</c:v>
                </c:pt>
                <c:pt idx="1055">
                  <c:v>76.099999999999994</c:v>
                </c:pt>
                <c:pt idx="1056">
                  <c:v>162.80000000000001</c:v>
                </c:pt>
                <c:pt idx="1057">
                  <c:v>182.3</c:v>
                </c:pt>
                <c:pt idx="1058">
                  <c:v>194.4</c:v>
                </c:pt>
                <c:pt idx="1059">
                  <c:v>189.3</c:v>
                </c:pt>
                <c:pt idx="1060">
                  <c:v>160.1</c:v>
                </c:pt>
                <c:pt idx="1061">
                  <c:v>145</c:v>
                </c:pt>
                <c:pt idx="1062">
                  <c:v>220.7</c:v>
                </c:pt>
                <c:pt idx="1063">
                  <c:v>224.7</c:v>
                </c:pt>
                <c:pt idx="1064">
                  <c:v>147</c:v>
                </c:pt>
                <c:pt idx="1065">
                  <c:v>260.8</c:v>
                </c:pt>
                <c:pt idx="1066">
                  <c:v>155.4</c:v>
                </c:pt>
                <c:pt idx="1067">
                  <c:v>166.2</c:v>
                </c:pt>
                <c:pt idx="1068">
                  <c:v>211.8</c:v>
                </c:pt>
                <c:pt idx="1069">
                  <c:v>162.69999999999999</c:v>
                </c:pt>
                <c:pt idx="1070">
                  <c:v>237.1</c:v>
                </c:pt>
                <c:pt idx="1071">
                  <c:v>166.2</c:v>
                </c:pt>
                <c:pt idx="1072">
                  <c:v>121.7</c:v>
                </c:pt>
                <c:pt idx="1073">
                  <c:v>176.4</c:v>
                </c:pt>
                <c:pt idx="1074">
                  <c:v>67.400000000000006</c:v>
                </c:pt>
                <c:pt idx="1075">
                  <c:v>229.7</c:v>
                </c:pt>
                <c:pt idx="1076">
                  <c:v>176</c:v>
                </c:pt>
                <c:pt idx="1077">
                  <c:v>247.7</c:v>
                </c:pt>
                <c:pt idx="1078">
                  <c:v>115.4</c:v>
                </c:pt>
                <c:pt idx="1079">
                  <c:v>112.2</c:v>
                </c:pt>
                <c:pt idx="1080">
                  <c:v>162.6</c:v>
                </c:pt>
                <c:pt idx="1081">
                  <c:v>229.4</c:v>
                </c:pt>
                <c:pt idx="1082">
                  <c:v>139.6</c:v>
                </c:pt>
                <c:pt idx="1083">
                  <c:v>263.8</c:v>
                </c:pt>
                <c:pt idx="1084">
                  <c:v>114.3</c:v>
                </c:pt>
                <c:pt idx="1085">
                  <c:v>196.3</c:v>
                </c:pt>
                <c:pt idx="1086">
                  <c:v>253.2</c:v>
                </c:pt>
                <c:pt idx="1087">
                  <c:v>98</c:v>
                </c:pt>
                <c:pt idx="1088">
                  <c:v>249.4</c:v>
                </c:pt>
                <c:pt idx="1089">
                  <c:v>129.6</c:v>
                </c:pt>
                <c:pt idx="1090">
                  <c:v>221.3</c:v>
                </c:pt>
                <c:pt idx="1091">
                  <c:v>220.7</c:v>
                </c:pt>
                <c:pt idx="1092">
                  <c:v>87.6</c:v>
                </c:pt>
                <c:pt idx="1093">
                  <c:v>203.6</c:v>
                </c:pt>
                <c:pt idx="1094">
                  <c:v>213.6</c:v>
                </c:pt>
                <c:pt idx="1095">
                  <c:v>181.6</c:v>
                </c:pt>
                <c:pt idx="1096">
                  <c:v>215.4</c:v>
                </c:pt>
                <c:pt idx="1097">
                  <c:v>199.2</c:v>
                </c:pt>
                <c:pt idx="1098">
                  <c:v>115</c:v>
                </c:pt>
                <c:pt idx="1099">
                  <c:v>270.5</c:v>
                </c:pt>
                <c:pt idx="1100">
                  <c:v>222.2</c:v>
                </c:pt>
                <c:pt idx="1101">
                  <c:v>61.9</c:v>
                </c:pt>
                <c:pt idx="1102">
                  <c:v>141.1</c:v>
                </c:pt>
                <c:pt idx="1103">
                  <c:v>189.2</c:v>
                </c:pt>
                <c:pt idx="1104">
                  <c:v>196</c:v>
                </c:pt>
                <c:pt idx="1105">
                  <c:v>171.6</c:v>
                </c:pt>
                <c:pt idx="1106">
                  <c:v>174</c:v>
                </c:pt>
                <c:pt idx="1107">
                  <c:v>78.599999999999994</c:v>
                </c:pt>
                <c:pt idx="1108">
                  <c:v>200.9</c:v>
                </c:pt>
                <c:pt idx="1109">
                  <c:v>141.30000000000001</c:v>
                </c:pt>
                <c:pt idx="1110">
                  <c:v>235.8</c:v>
                </c:pt>
                <c:pt idx="1111">
                  <c:v>185.1</c:v>
                </c:pt>
                <c:pt idx="1112">
                  <c:v>254.3</c:v>
                </c:pt>
                <c:pt idx="1113">
                  <c:v>183</c:v>
                </c:pt>
                <c:pt idx="1114">
                  <c:v>163.5</c:v>
                </c:pt>
                <c:pt idx="1115">
                  <c:v>207.9</c:v>
                </c:pt>
                <c:pt idx="1116">
                  <c:v>248.6</c:v>
                </c:pt>
                <c:pt idx="1117">
                  <c:v>185.4</c:v>
                </c:pt>
                <c:pt idx="1118">
                  <c:v>197.8</c:v>
                </c:pt>
                <c:pt idx="1119">
                  <c:v>132.1</c:v>
                </c:pt>
                <c:pt idx="1120">
                  <c:v>197.1</c:v>
                </c:pt>
                <c:pt idx="1121">
                  <c:v>154.6</c:v>
                </c:pt>
                <c:pt idx="1122">
                  <c:v>96.8</c:v>
                </c:pt>
                <c:pt idx="1123">
                  <c:v>172</c:v>
                </c:pt>
                <c:pt idx="1124">
                  <c:v>151.1</c:v>
                </c:pt>
                <c:pt idx="1125">
                  <c:v>209.6</c:v>
                </c:pt>
                <c:pt idx="1126">
                  <c:v>247</c:v>
                </c:pt>
                <c:pt idx="1127">
                  <c:v>221.4</c:v>
                </c:pt>
                <c:pt idx="1128">
                  <c:v>321.3</c:v>
                </c:pt>
                <c:pt idx="1129">
                  <c:v>243.7</c:v>
                </c:pt>
                <c:pt idx="1130">
                  <c:v>251.5</c:v>
                </c:pt>
                <c:pt idx="1131">
                  <c:v>236.9</c:v>
                </c:pt>
                <c:pt idx="1132">
                  <c:v>159.69999999999999</c:v>
                </c:pt>
                <c:pt idx="1133">
                  <c:v>148.19999999999999</c:v>
                </c:pt>
                <c:pt idx="1134">
                  <c:v>150.9</c:v>
                </c:pt>
                <c:pt idx="1135">
                  <c:v>210.5</c:v>
                </c:pt>
                <c:pt idx="1136">
                  <c:v>254.7</c:v>
                </c:pt>
                <c:pt idx="1137">
                  <c:v>284.39999999999998</c:v>
                </c:pt>
                <c:pt idx="1138">
                  <c:v>0</c:v>
                </c:pt>
                <c:pt idx="1139">
                  <c:v>133.69999999999999</c:v>
                </c:pt>
                <c:pt idx="1140">
                  <c:v>224.9</c:v>
                </c:pt>
                <c:pt idx="1141">
                  <c:v>151.80000000000001</c:v>
                </c:pt>
                <c:pt idx="1142">
                  <c:v>141.4</c:v>
                </c:pt>
                <c:pt idx="1143">
                  <c:v>285.7</c:v>
                </c:pt>
                <c:pt idx="1144">
                  <c:v>58.4</c:v>
                </c:pt>
                <c:pt idx="1145">
                  <c:v>90.4</c:v>
                </c:pt>
                <c:pt idx="1146">
                  <c:v>114.4</c:v>
                </c:pt>
                <c:pt idx="1147">
                  <c:v>147.69999999999999</c:v>
                </c:pt>
                <c:pt idx="1148">
                  <c:v>302.7</c:v>
                </c:pt>
                <c:pt idx="1149">
                  <c:v>169.7</c:v>
                </c:pt>
                <c:pt idx="1150">
                  <c:v>227.2</c:v>
                </c:pt>
                <c:pt idx="1151">
                  <c:v>217.8</c:v>
                </c:pt>
                <c:pt idx="1152">
                  <c:v>124.2</c:v>
                </c:pt>
                <c:pt idx="1153">
                  <c:v>206.2</c:v>
                </c:pt>
                <c:pt idx="1154">
                  <c:v>132.9</c:v>
                </c:pt>
                <c:pt idx="1155">
                  <c:v>104.9</c:v>
                </c:pt>
                <c:pt idx="1156">
                  <c:v>245</c:v>
                </c:pt>
                <c:pt idx="1157">
                  <c:v>184.5</c:v>
                </c:pt>
                <c:pt idx="1158">
                  <c:v>89.5</c:v>
                </c:pt>
                <c:pt idx="1159">
                  <c:v>235.6</c:v>
                </c:pt>
                <c:pt idx="1160">
                  <c:v>186</c:v>
                </c:pt>
                <c:pt idx="1161">
                  <c:v>223.9</c:v>
                </c:pt>
                <c:pt idx="1162">
                  <c:v>179.5</c:v>
                </c:pt>
                <c:pt idx="1163">
                  <c:v>169.4</c:v>
                </c:pt>
                <c:pt idx="1164">
                  <c:v>118.1</c:v>
                </c:pt>
                <c:pt idx="1165">
                  <c:v>112</c:v>
                </c:pt>
                <c:pt idx="1166">
                  <c:v>168.4</c:v>
                </c:pt>
                <c:pt idx="1167">
                  <c:v>214.3</c:v>
                </c:pt>
                <c:pt idx="1168">
                  <c:v>245.7</c:v>
                </c:pt>
                <c:pt idx="1169">
                  <c:v>142.80000000000001</c:v>
                </c:pt>
                <c:pt idx="1170">
                  <c:v>202.4</c:v>
                </c:pt>
                <c:pt idx="1171">
                  <c:v>116.8</c:v>
                </c:pt>
                <c:pt idx="1172">
                  <c:v>155.69999999999999</c:v>
                </c:pt>
                <c:pt idx="1173">
                  <c:v>138.1</c:v>
                </c:pt>
                <c:pt idx="1174">
                  <c:v>51.9</c:v>
                </c:pt>
                <c:pt idx="1175">
                  <c:v>171.5</c:v>
                </c:pt>
                <c:pt idx="1176">
                  <c:v>194.1</c:v>
                </c:pt>
                <c:pt idx="1177">
                  <c:v>115.7</c:v>
                </c:pt>
                <c:pt idx="1178">
                  <c:v>269.7</c:v>
                </c:pt>
                <c:pt idx="1179">
                  <c:v>246.4</c:v>
                </c:pt>
                <c:pt idx="1180">
                  <c:v>227.4</c:v>
                </c:pt>
                <c:pt idx="1181">
                  <c:v>189.8</c:v>
                </c:pt>
                <c:pt idx="1182">
                  <c:v>188.9</c:v>
                </c:pt>
                <c:pt idx="1183">
                  <c:v>0</c:v>
                </c:pt>
                <c:pt idx="1184">
                  <c:v>110.5</c:v>
                </c:pt>
                <c:pt idx="1185">
                  <c:v>167.6</c:v>
                </c:pt>
                <c:pt idx="1186">
                  <c:v>132</c:v>
                </c:pt>
                <c:pt idx="1187">
                  <c:v>213.4</c:v>
                </c:pt>
                <c:pt idx="1188">
                  <c:v>175.4</c:v>
                </c:pt>
                <c:pt idx="1189">
                  <c:v>82.6</c:v>
                </c:pt>
                <c:pt idx="1190">
                  <c:v>143.19999999999999</c:v>
                </c:pt>
                <c:pt idx="1191">
                  <c:v>125.5</c:v>
                </c:pt>
                <c:pt idx="1192">
                  <c:v>82.3</c:v>
                </c:pt>
                <c:pt idx="1193">
                  <c:v>165.6</c:v>
                </c:pt>
                <c:pt idx="1194">
                  <c:v>162.1</c:v>
                </c:pt>
                <c:pt idx="1195">
                  <c:v>166.6</c:v>
                </c:pt>
                <c:pt idx="1196">
                  <c:v>135.9</c:v>
                </c:pt>
                <c:pt idx="1197">
                  <c:v>165.7</c:v>
                </c:pt>
                <c:pt idx="1198">
                  <c:v>176.1</c:v>
                </c:pt>
                <c:pt idx="1199">
                  <c:v>142.30000000000001</c:v>
                </c:pt>
                <c:pt idx="1200">
                  <c:v>83.2</c:v>
                </c:pt>
                <c:pt idx="1201">
                  <c:v>235</c:v>
                </c:pt>
                <c:pt idx="1202">
                  <c:v>105.7</c:v>
                </c:pt>
                <c:pt idx="1203">
                  <c:v>149.4</c:v>
                </c:pt>
                <c:pt idx="1204">
                  <c:v>264.7</c:v>
                </c:pt>
                <c:pt idx="1205">
                  <c:v>160.30000000000001</c:v>
                </c:pt>
                <c:pt idx="1206">
                  <c:v>95.9</c:v>
                </c:pt>
                <c:pt idx="1207">
                  <c:v>140.69999999999999</c:v>
                </c:pt>
                <c:pt idx="1208">
                  <c:v>119.7</c:v>
                </c:pt>
                <c:pt idx="1209">
                  <c:v>99.9</c:v>
                </c:pt>
                <c:pt idx="1210">
                  <c:v>250.9</c:v>
                </c:pt>
                <c:pt idx="1211">
                  <c:v>200.6</c:v>
                </c:pt>
                <c:pt idx="1212">
                  <c:v>209.8</c:v>
                </c:pt>
                <c:pt idx="1213">
                  <c:v>198</c:v>
                </c:pt>
                <c:pt idx="1214">
                  <c:v>239.8</c:v>
                </c:pt>
                <c:pt idx="1215">
                  <c:v>220.9</c:v>
                </c:pt>
                <c:pt idx="1216">
                  <c:v>226.4</c:v>
                </c:pt>
                <c:pt idx="1217">
                  <c:v>203.2</c:v>
                </c:pt>
                <c:pt idx="1218">
                  <c:v>136.69999999999999</c:v>
                </c:pt>
                <c:pt idx="1219">
                  <c:v>152.6</c:v>
                </c:pt>
                <c:pt idx="1220">
                  <c:v>274.89999999999998</c:v>
                </c:pt>
                <c:pt idx="1221">
                  <c:v>222.3</c:v>
                </c:pt>
                <c:pt idx="1222">
                  <c:v>222.5</c:v>
                </c:pt>
                <c:pt idx="1223">
                  <c:v>128.80000000000001</c:v>
                </c:pt>
                <c:pt idx="1224">
                  <c:v>174.3</c:v>
                </c:pt>
                <c:pt idx="1225">
                  <c:v>242.5</c:v>
                </c:pt>
                <c:pt idx="1226">
                  <c:v>221.6</c:v>
                </c:pt>
                <c:pt idx="1227">
                  <c:v>114.3</c:v>
                </c:pt>
                <c:pt idx="1228">
                  <c:v>144.9</c:v>
                </c:pt>
                <c:pt idx="1229">
                  <c:v>236.5</c:v>
                </c:pt>
                <c:pt idx="1230">
                  <c:v>174</c:v>
                </c:pt>
                <c:pt idx="1231">
                  <c:v>109.5</c:v>
                </c:pt>
                <c:pt idx="1232">
                  <c:v>133.4</c:v>
                </c:pt>
                <c:pt idx="1233">
                  <c:v>137.1</c:v>
                </c:pt>
                <c:pt idx="1234">
                  <c:v>197</c:v>
                </c:pt>
                <c:pt idx="1235">
                  <c:v>198.1</c:v>
                </c:pt>
                <c:pt idx="1236">
                  <c:v>39.5</c:v>
                </c:pt>
                <c:pt idx="1237">
                  <c:v>199.5</c:v>
                </c:pt>
                <c:pt idx="1238">
                  <c:v>156.80000000000001</c:v>
                </c:pt>
                <c:pt idx="1239">
                  <c:v>63.2</c:v>
                </c:pt>
                <c:pt idx="1240">
                  <c:v>218.7</c:v>
                </c:pt>
                <c:pt idx="1241">
                  <c:v>207.3</c:v>
                </c:pt>
                <c:pt idx="1242">
                  <c:v>273.3</c:v>
                </c:pt>
                <c:pt idx="1243">
                  <c:v>266.10000000000002</c:v>
                </c:pt>
                <c:pt idx="1244">
                  <c:v>112.8</c:v>
                </c:pt>
                <c:pt idx="1245">
                  <c:v>104.7</c:v>
                </c:pt>
                <c:pt idx="1246">
                  <c:v>193.8</c:v>
                </c:pt>
                <c:pt idx="1247">
                  <c:v>168.6</c:v>
                </c:pt>
                <c:pt idx="1248">
                  <c:v>253.2</c:v>
                </c:pt>
                <c:pt idx="1249">
                  <c:v>174.7</c:v>
                </c:pt>
                <c:pt idx="1250">
                  <c:v>204.5</c:v>
                </c:pt>
                <c:pt idx="1251">
                  <c:v>226.5</c:v>
                </c:pt>
                <c:pt idx="1252">
                  <c:v>234.1</c:v>
                </c:pt>
                <c:pt idx="1253">
                  <c:v>133.30000000000001</c:v>
                </c:pt>
                <c:pt idx="1254">
                  <c:v>133.9</c:v>
                </c:pt>
                <c:pt idx="1255">
                  <c:v>160.19999999999999</c:v>
                </c:pt>
                <c:pt idx="1256">
                  <c:v>230.6</c:v>
                </c:pt>
                <c:pt idx="1257">
                  <c:v>72.8</c:v>
                </c:pt>
                <c:pt idx="1258">
                  <c:v>196.1</c:v>
                </c:pt>
                <c:pt idx="1259">
                  <c:v>197.1</c:v>
                </c:pt>
                <c:pt idx="1260">
                  <c:v>219.6</c:v>
                </c:pt>
                <c:pt idx="1261">
                  <c:v>216</c:v>
                </c:pt>
                <c:pt idx="1262">
                  <c:v>222.9</c:v>
                </c:pt>
                <c:pt idx="1263">
                  <c:v>115.9</c:v>
                </c:pt>
                <c:pt idx="1264">
                  <c:v>189.8</c:v>
                </c:pt>
                <c:pt idx="1265">
                  <c:v>136.4</c:v>
                </c:pt>
                <c:pt idx="1266">
                  <c:v>170.5</c:v>
                </c:pt>
                <c:pt idx="1267">
                  <c:v>272.39999999999998</c:v>
                </c:pt>
                <c:pt idx="1268">
                  <c:v>210</c:v>
                </c:pt>
                <c:pt idx="1269">
                  <c:v>153.9</c:v>
                </c:pt>
                <c:pt idx="1270">
                  <c:v>252.4</c:v>
                </c:pt>
                <c:pt idx="1271">
                  <c:v>197.9</c:v>
                </c:pt>
                <c:pt idx="1272">
                  <c:v>152.4</c:v>
                </c:pt>
                <c:pt idx="1273">
                  <c:v>237.4</c:v>
                </c:pt>
                <c:pt idx="1274">
                  <c:v>265.60000000000002</c:v>
                </c:pt>
                <c:pt idx="1275">
                  <c:v>197.3</c:v>
                </c:pt>
                <c:pt idx="1276">
                  <c:v>199.1</c:v>
                </c:pt>
                <c:pt idx="1277">
                  <c:v>233.7</c:v>
                </c:pt>
                <c:pt idx="1278">
                  <c:v>183.1</c:v>
                </c:pt>
                <c:pt idx="1279">
                  <c:v>207.1</c:v>
                </c:pt>
                <c:pt idx="1280">
                  <c:v>139.69999999999999</c:v>
                </c:pt>
                <c:pt idx="1281">
                  <c:v>177.2</c:v>
                </c:pt>
                <c:pt idx="1282">
                  <c:v>169.8</c:v>
                </c:pt>
                <c:pt idx="1283">
                  <c:v>173.5</c:v>
                </c:pt>
                <c:pt idx="1284">
                  <c:v>159.9</c:v>
                </c:pt>
                <c:pt idx="1285">
                  <c:v>115.1</c:v>
                </c:pt>
                <c:pt idx="1286">
                  <c:v>92.2</c:v>
                </c:pt>
                <c:pt idx="1287">
                  <c:v>117.1</c:v>
                </c:pt>
                <c:pt idx="1288">
                  <c:v>223.3</c:v>
                </c:pt>
                <c:pt idx="1289">
                  <c:v>154.80000000000001</c:v>
                </c:pt>
                <c:pt idx="1290">
                  <c:v>261.39999999999998</c:v>
                </c:pt>
                <c:pt idx="1291">
                  <c:v>46.5</c:v>
                </c:pt>
                <c:pt idx="1292">
                  <c:v>149.9</c:v>
                </c:pt>
                <c:pt idx="1293">
                  <c:v>242.2</c:v>
                </c:pt>
                <c:pt idx="1294">
                  <c:v>222.4</c:v>
                </c:pt>
                <c:pt idx="1295">
                  <c:v>69.400000000000006</c:v>
                </c:pt>
                <c:pt idx="1296">
                  <c:v>61.2</c:v>
                </c:pt>
                <c:pt idx="1297">
                  <c:v>245.2</c:v>
                </c:pt>
                <c:pt idx="1298">
                  <c:v>227.4</c:v>
                </c:pt>
                <c:pt idx="1299">
                  <c:v>192.8</c:v>
                </c:pt>
                <c:pt idx="1300">
                  <c:v>162.6</c:v>
                </c:pt>
                <c:pt idx="1301">
                  <c:v>271.10000000000002</c:v>
                </c:pt>
                <c:pt idx="1302">
                  <c:v>103.4</c:v>
                </c:pt>
                <c:pt idx="1303">
                  <c:v>52.2</c:v>
                </c:pt>
                <c:pt idx="1304">
                  <c:v>165.4</c:v>
                </c:pt>
                <c:pt idx="1305">
                  <c:v>147.5</c:v>
                </c:pt>
                <c:pt idx="1306">
                  <c:v>217.8</c:v>
                </c:pt>
                <c:pt idx="1307">
                  <c:v>235.7</c:v>
                </c:pt>
                <c:pt idx="1308">
                  <c:v>204.5</c:v>
                </c:pt>
                <c:pt idx="1309">
                  <c:v>178.4</c:v>
                </c:pt>
                <c:pt idx="1310">
                  <c:v>130.1</c:v>
                </c:pt>
                <c:pt idx="1311">
                  <c:v>103.7</c:v>
                </c:pt>
                <c:pt idx="1312">
                  <c:v>239.9</c:v>
                </c:pt>
                <c:pt idx="1313">
                  <c:v>148.4</c:v>
                </c:pt>
                <c:pt idx="1314">
                  <c:v>148.6</c:v>
                </c:pt>
                <c:pt idx="1315">
                  <c:v>191.1</c:v>
                </c:pt>
                <c:pt idx="1316">
                  <c:v>218.5</c:v>
                </c:pt>
                <c:pt idx="1317">
                  <c:v>97.5</c:v>
                </c:pt>
                <c:pt idx="1318">
                  <c:v>128.69999999999999</c:v>
                </c:pt>
                <c:pt idx="1319">
                  <c:v>236.6</c:v>
                </c:pt>
                <c:pt idx="1320">
                  <c:v>85.9</c:v>
                </c:pt>
                <c:pt idx="1321">
                  <c:v>141.19999999999999</c:v>
                </c:pt>
                <c:pt idx="1322">
                  <c:v>194.4</c:v>
                </c:pt>
                <c:pt idx="1323">
                  <c:v>167.6</c:v>
                </c:pt>
                <c:pt idx="1324">
                  <c:v>234.5</c:v>
                </c:pt>
                <c:pt idx="1325">
                  <c:v>154.19999999999999</c:v>
                </c:pt>
                <c:pt idx="1326">
                  <c:v>143.19999999999999</c:v>
                </c:pt>
                <c:pt idx="1327">
                  <c:v>216.4</c:v>
                </c:pt>
                <c:pt idx="1328">
                  <c:v>161.9</c:v>
                </c:pt>
                <c:pt idx="1329">
                  <c:v>118.7</c:v>
                </c:pt>
                <c:pt idx="1330">
                  <c:v>179.1</c:v>
                </c:pt>
                <c:pt idx="1331">
                  <c:v>147.9</c:v>
                </c:pt>
                <c:pt idx="1332">
                  <c:v>209.2</c:v>
                </c:pt>
                <c:pt idx="1333">
                  <c:v>244.3</c:v>
                </c:pt>
                <c:pt idx="1334">
                  <c:v>175.3</c:v>
                </c:pt>
                <c:pt idx="1335">
                  <c:v>150.5</c:v>
                </c:pt>
                <c:pt idx="1336">
                  <c:v>163.5</c:v>
                </c:pt>
                <c:pt idx="1337">
                  <c:v>236.9</c:v>
                </c:pt>
                <c:pt idx="1338">
                  <c:v>82.3</c:v>
                </c:pt>
                <c:pt idx="1339">
                  <c:v>216</c:v>
                </c:pt>
                <c:pt idx="1340">
                  <c:v>180</c:v>
                </c:pt>
                <c:pt idx="1341">
                  <c:v>143.69999999999999</c:v>
                </c:pt>
                <c:pt idx="1342">
                  <c:v>185.6</c:v>
                </c:pt>
                <c:pt idx="1343">
                  <c:v>137.6</c:v>
                </c:pt>
                <c:pt idx="1344">
                  <c:v>273.89999999999998</c:v>
                </c:pt>
                <c:pt idx="1345">
                  <c:v>125.3</c:v>
                </c:pt>
                <c:pt idx="1346">
                  <c:v>214.9</c:v>
                </c:pt>
                <c:pt idx="1347">
                  <c:v>163</c:v>
                </c:pt>
                <c:pt idx="1348">
                  <c:v>163.80000000000001</c:v>
                </c:pt>
                <c:pt idx="1349">
                  <c:v>189.5</c:v>
                </c:pt>
                <c:pt idx="1350">
                  <c:v>155.19999999999999</c:v>
                </c:pt>
                <c:pt idx="1351">
                  <c:v>254.1</c:v>
                </c:pt>
                <c:pt idx="1352">
                  <c:v>112</c:v>
                </c:pt>
                <c:pt idx="1353">
                  <c:v>115.5</c:v>
                </c:pt>
                <c:pt idx="1354">
                  <c:v>137.1</c:v>
                </c:pt>
                <c:pt idx="1355">
                  <c:v>198.4</c:v>
                </c:pt>
                <c:pt idx="1356">
                  <c:v>132.69999999999999</c:v>
                </c:pt>
                <c:pt idx="1357">
                  <c:v>219.6</c:v>
                </c:pt>
                <c:pt idx="1358">
                  <c:v>169.6</c:v>
                </c:pt>
                <c:pt idx="1359">
                  <c:v>160.4</c:v>
                </c:pt>
                <c:pt idx="1360">
                  <c:v>194.6</c:v>
                </c:pt>
                <c:pt idx="1361">
                  <c:v>157.1</c:v>
                </c:pt>
                <c:pt idx="1362">
                  <c:v>179.8</c:v>
                </c:pt>
                <c:pt idx="1363">
                  <c:v>148.19999999999999</c:v>
                </c:pt>
                <c:pt idx="1364">
                  <c:v>183.2</c:v>
                </c:pt>
                <c:pt idx="1365">
                  <c:v>119.2</c:v>
                </c:pt>
                <c:pt idx="1366">
                  <c:v>224</c:v>
                </c:pt>
                <c:pt idx="1367">
                  <c:v>184.8</c:v>
                </c:pt>
                <c:pt idx="1368">
                  <c:v>176.3</c:v>
                </c:pt>
                <c:pt idx="1369">
                  <c:v>241.7</c:v>
                </c:pt>
                <c:pt idx="1370">
                  <c:v>224.7</c:v>
                </c:pt>
                <c:pt idx="1371">
                  <c:v>207.3</c:v>
                </c:pt>
                <c:pt idx="1372">
                  <c:v>196.8</c:v>
                </c:pt>
                <c:pt idx="1373">
                  <c:v>110.9</c:v>
                </c:pt>
                <c:pt idx="1374">
                  <c:v>122.5</c:v>
                </c:pt>
                <c:pt idx="1375">
                  <c:v>187</c:v>
                </c:pt>
                <c:pt idx="1376">
                  <c:v>170.5</c:v>
                </c:pt>
                <c:pt idx="1377">
                  <c:v>204.8</c:v>
                </c:pt>
                <c:pt idx="1378">
                  <c:v>154</c:v>
                </c:pt>
                <c:pt idx="1379">
                  <c:v>225.2</c:v>
                </c:pt>
                <c:pt idx="1380">
                  <c:v>159.4</c:v>
                </c:pt>
                <c:pt idx="1381">
                  <c:v>172.7</c:v>
                </c:pt>
                <c:pt idx="1382">
                  <c:v>222.8</c:v>
                </c:pt>
                <c:pt idx="1383">
                  <c:v>214.1</c:v>
                </c:pt>
                <c:pt idx="1384">
                  <c:v>134</c:v>
                </c:pt>
                <c:pt idx="1385">
                  <c:v>184.8</c:v>
                </c:pt>
                <c:pt idx="1386">
                  <c:v>283.10000000000002</c:v>
                </c:pt>
                <c:pt idx="1387">
                  <c:v>291.8</c:v>
                </c:pt>
                <c:pt idx="1388">
                  <c:v>222.7</c:v>
                </c:pt>
                <c:pt idx="1389">
                  <c:v>174.5</c:v>
                </c:pt>
                <c:pt idx="1390">
                  <c:v>68.400000000000006</c:v>
                </c:pt>
                <c:pt idx="1391">
                  <c:v>273</c:v>
                </c:pt>
                <c:pt idx="1392">
                  <c:v>225.3</c:v>
                </c:pt>
                <c:pt idx="1393">
                  <c:v>283.2</c:v>
                </c:pt>
                <c:pt idx="1394">
                  <c:v>131.4</c:v>
                </c:pt>
                <c:pt idx="1395">
                  <c:v>89.7</c:v>
                </c:pt>
                <c:pt idx="1396">
                  <c:v>127.1</c:v>
                </c:pt>
                <c:pt idx="1397">
                  <c:v>105.9</c:v>
                </c:pt>
                <c:pt idx="1398">
                  <c:v>142.30000000000001</c:v>
                </c:pt>
                <c:pt idx="1399">
                  <c:v>201.9</c:v>
                </c:pt>
                <c:pt idx="1400">
                  <c:v>247.3</c:v>
                </c:pt>
                <c:pt idx="1401">
                  <c:v>242.2</c:v>
                </c:pt>
                <c:pt idx="1402">
                  <c:v>127.3</c:v>
                </c:pt>
                <c:pt idx="1403">
                  <c:v>162</c:v>
                </c:pt>
                <c:pt idx="1404">
                  <c:v>179.1</c:v>
                </c:pt>
                <c:pt idx="1405">
                  <c:v>193.1</c:v>
                </c:pt>
                <c:pt idx="1406">
                  <c:v>171.7</c:v>
                </c:pt>
                <c:pt idx="1407">
                  <c:v>121.7</c:v>
                </c:pt>
                <c:pt idx="1408">
                  <c:v>130.19999999999999</c:v>
                </c:pt>
                <c:pt idx="1409">
                  <c:v>203.4</c:v>
                </c:pt>
                <c:pt idx="1410">
                  <c:v>174.7</c:v>
                </c:pt>
                <c:pt idx="1411">
                  <c:v>241</c:v>
                </c:pt>
                <c:pt idx="1412">
                  <c:v>141.69999999999999</c:v>
                </c:pt>
                <c:pt idx="1413">
                  <c:v>134.80000000000001</c:v>
                </c:pt>
                <c:pt idx="1414">
                  <c:v>163.1</c:v>
                </c:pt>
                <c:pt idx="1415">
                  <c:v>329.8</c:v>
                </c:pt>
                <c:pt idx="1416">
                  <c:v>131.9</c:v>
                </c:pt>
                <c:pt idx="1417">
                  <c:v>150</c:v>
                </c:pt>
                <c:pt idx="1418">
                  <c:v>196.6</c:v>
                </c:pt>
                <c:pt idx="1419">
                  <c:v>99.7</c:v>
                </c:pt>
                <c:pt idx="1420">
                  <c:v>143.6</c:v>
                </c:pt>
                <c:pt idx="1421">
                  <c:v>231.9</c:v>
                </c:pt>
                <c:pt idx="1422">
                  <c:v>72.8</c:v>
                </c:pt>
                <c:pt idx="1423">
                  <c:v>221.8</c:v>
                </c:pt>
                <c:pt idx="1424">
                  <c:v>269</c:v>
                </c:pt>
                <c:pt idx="1425">
                  <c:v>268.3</c:v>
                </c:pt>
                <c:pt idx="1426">
                  <c:v>198.7</c:v>
                </c:pt>
                <c:pt idx="1427">
                  <c:v>115.5</c:v>
                </c:pt>
                <c:pt idx="1428">
                  <c:v>215.6</c:v>
                </c:pt>
                <c:pt idx="1429">
                  <c:v>169.9</c:v>
                </c:pt>
                <c:pt idx="1430">
                  <c:v>201.7</c:v>
                </c:pt>
                <c:pt idx="1431">
                  <c:v>221.1</c:v>
                </c:pt>
                <c:pt idx="1432">
                  <c:v>218.7</c:v>
                </c:pt>
                <c:pt idx="1433">
                  <c:v>293.7</c:v>
                </c:pt>
                <c:pt idx="1434">
                  <c:v>175.8</c:v>
                </c:pt>
                <c:pt idx="1435">
                  <c:v>278.5</c:v>
                </c:pt>
                <c:pt idx="1436">
                  <c:v>236.3</c:v>
                </c:pt>
                <c:pt idx="1437">
                  <c:v>273.8</c:v>
                </c:pt>
                <c:pt idx="1438">
                  <c:v>131.1</c:v>
                </c:pt>
                <c:pt idx="1439">
                  <c:v>167.4</c:v>
                </c:pt>
                <c:pt idx="1440">
                  <c:v>197.7</c:v>
                </c:pt>
                <c:pt idx="1441">
                  <c:v>169.5</c:v>
                </c:pt>
                <c:pt idx="1442">
                  <c:v>225.2</c:v>
                </c:pt>
                <c:pt idx="1443">
                  <c:v>129.69999999999999</c:v>
                </c:pt>
                <c:pt idx="1444">
                  <c:v>200</c:v>
                </c:pt>
                <c:pt idx="1445">
                  <c:v>95.9</c:v>
                </c:pt>
                <c:pt idx="1446">
                  <c:v>152.80000000000001</c:v>
                </c:pt>
                <c:pt idx="1447">
                  <c:v>268.39999999999998</c:v>
                </c:pt>
                <c:pt idx="1448">
                  <c:v>188.5</c:v>
                </c:pt>
                <c:pt idx="1449">
                  <c:v>170.6</c:v>
                </c:pt>
                <c:pt idx="1450">
                  <c:v>191.4</c:v>
                </c:pt>
                <c:pt idx="1451">
                  <c:v>115.9</c:v>
                </c:pt>
                <c:pt idx="1452">
                  <c:v>128.80000000000001</c:v>
                </c:pt>
                <c:pt idx="1453">
                  <c:v>131.69999999999999</c:v>
                </c:pt>
                <c:pt idx="1454">
                  <c:v>101.4</c:v>
                </c:pt>
                <c:pt idx="1455">
                  <c:v>107.5</c:v>
                </c:pt>
                <c:pt idx="1456">
                  <c:v>121.1</c:v>
                </c:pt>
                <c:pt idx="1457">
                  <c:v>124.3</c:v>
                </c:pt>
                <c:pt idx="1458">
                  <c:v>157.69999999999999</c:v>
                </c:pt>
                <c:pt idx="1459">
                  <c:v>124.3</c:v>
                </c:pt>
                <c:pt idx="1460">
                  <c:v>286.39999999999998</c:v>
                </c:pt>
                <c:pt idx="1461">
                  <c:v>141.69999999999999</c:v>
                </c:pt>
                <c:pt idx="1462">
                  <c:v>173</c:v>
                </c:pt>
                <c:pt idx="1463">
                  <c:v>268.7</c:v>
                </c:pt>
                <c:pt idx="1464">
                  <c:v>218.5</c:v>
                </c:pt>
                <c:pt idx="1465">
                  <c:v>255.3</c:v>
                </c:pt>
                <c:pt idx="1466">
                  <c:v>41.9</c:v>
                </c:pt>
                <c:pt idx="1467">
                  <c:v>260.8</c:v>
                </c:pt>
                <c:pt idx="1468">
                  <c:v>239.4</c:v>
                </c:pt>
                <c:pt idx="1469">
                  <c:v>226.7</c:v>
                </c:pt>
                <c:pt idx="1470">
                  <c:v>158</c:v>
                </c:pt>
                <c:pt idx="1471">
                  <c:v>113.1</c:v>
                </c:pt>
                <c:pt idx="1472">
                  <c:v>182.7</c:v>
                </c:pt>
                <c:pt idx="1473">
                  <c:v>161.30000000000001</c:v>
                </c:pt>
                <c:pt idx="1474">
                  <c:v>142.5</c:v>
                </c:pt>
                <c:pt idx="1475">
                  <c:v>190.5</c:v>
                </c:pt>
                <c:pt idx="1476">
                  <c:v>159.30000000000001</c:v>
                </c:pt>
                <c:pt idx="1477">
                  <c:v>153.80000000000001</c:v>
                </c:pt>
                <c:pt idx="1478">
                  <c:v>180.7</c:v>
                </c:pt>
                <c:pt idx="1479">
                  <c:v>202.7</c:v>
                </c:pt>
                <c:pt idx="1480">
                  <c:v>190.8</c:v>
                </c:pt>
                <c:pt idx="1481">
                  <c:v>235.6</c:v>
                </c:pt>
                <c:pt idx="1482">
                  <c:v>189.3</c:v>
                </c:pt>
                <c:pt idx="1483">
                  <c:v>166.9</c:v>
                </c:pt>
                <c:pt idx="1484">
                  <c:v>245.2</c:v>
                </c:pt>
                <c:pt idx="1485">
                  <c:v>132.6</c:v>
                </c:pt>
                <c:pt idx="1486">
                  <c:v>182.3</c:v>
                </c:pt>
                <c:pt idx="1487">
                  <c:v>192.3</c:v>
                </c:pt>
                <c:pt idx="1488">
                  <c:v>122</c:v>
                </c:pt>
                <c:pt idx="1489">
                  <c:v>193</c:v>
                </c:pt>
                <c:pt idx="1490">
                  <c:v>91.5</c:v>
                </c:pt>
                <c:pt idx="1491">
                  <c:v>244.7</c:v>
                </c:pt>
                <c:pt idx="1492">
                  <c:v>239.8</c:v>
                </c:pt>
                <c:pt idx="1493">
                  <c:v>172.4</c:v>
                </c:pt>
                <c:pt idx="1494">
                  <c:v>242.5</c:v>
                </c:pt>
                <c:pt idx="1495">
                  <c:v>117.6</c:v>
                </c:pt>
                <c:pt idx="1496">
                  <c:v>174.5</c:v>
                </c:pt>
                <c:pt idx="1497">
                  <c:v>157.30000000000001</c:v>
                </c:pt>
                <c:pt idx="1498">
                  <c:v>192</c:v>
                </c:pt>
                <c:pt idx="1499">
                  <c:v>218.2</c:v>
                </c:pt>
                <c:pt idx="1500">
                  <c:v>144.6</c:v>
                </c:pt>
                <c:pt idx="1501">
                  <c:v>153.6</c:v>
                </c:pt>
                <c:pt idx="1502">
                  <c:v>135.80000000000001</c:v>
                </c:pt>
                <c:pt idx="1503">
                  <c:v>160.69999999999999</c:v>
                </c:pt>
                <c:pt idx="1504">
                  <c:v>202.5</c:v>
                </c:pt>
                <c:pt idx="1505">
                  <c:v>152.19999999999999</c:v>
                </c:pt>
                <c:pt idx="1506">
                  <c:v>227.4</c:v>
                </c:pt>
                <c:pt idx="1507">
                  <c:v>191.6</c:v>
                </c:pt>
                <c:pt idx="1508">
                  <c:v>138.9</c:v>
                </c:pt>
                <c:pt idx="1509">
                  <c:v>127</c:v>
                </c:pt>
                <c:pt idx="1510">
                  <c:v>168.6</c:v>
                </c:pt>
                <c:pt idx="1511">
                  <c:v>286.60000000000002</c:v>
                </c:pt>
                <c:pt idx="1512">
                  <c:v>164.6</c:v>
                </c:pt>
                <c:pt idx="1513">
                  <c:v>144</c:v>
                </c:pt>
                <c:pt idx="1514">
                  <c:v>141.6</c:v>
                </c:pt>
                <c:pt idx="1515">
                  <c:v>163.19999999999999</c:v>
                </c:pt>
                <c:pt idx="1516">
                  <c:v>176.1</c:v>
                </c:pt>
                <c:pt idx="1517">
                  <c:v>174.9</c:v>
                </c:pt>
                <c:pt idx="1518">
                  <c:v>187.3</c:v>
                </c:pt>
                <c:pt idx="1519">
                  <c:v>211.8</c:v>
                </c:pt>
                <c:pt idx="1520">
                  <c:v>241.9</c:v>
                </c:pt>
                <c:pt idx="1521">
                  <c:v>196.1</c:v>
                </c:pt>
                <c:pt idx="1522">
                  <c:v>231.3</c:v>
                </c:pt>
                <c:pt idx="1523">
                  <c:v>161.6</c:v>
                </c:pt>
                <c:pt idx="1524">
                  <c:v>194</c:v>
                </c:pt>
                <c:pt idx="1525">
                  <c:v>109.7</c:v>
                </c:pt>
                <c:pt idx="1526">
                  <c:v>277</c:v>
                </c:pt>
                <c:pt idx="1527">
                  <c:v>192.1</c:v>
                </c:pt>
                <c:pt idx="1528">
                  <c:v>198.4</c:v>
                </c:pt>
                <c:pt idx="1529">
                  <c:v>209.2</c:v>
                </c:pt>
                <c:pt idx="1530">
                  <c:v>184.8</c:v>
                </c:pt>
                <c:pt idx="1531">
                  <c:v>167.8</c:v>
                </c:pt>
                <c:pt idx="1532">
                  <c:v>139.19999999999999</c:v>
                </c:pt>
                <c:pt idx="1533">
                  <c:v>121.6</c:v>
                </c:pt>
                <c:pt idx="1534">
                  <c:v>270.39999999999998</c:v>
                </c:pt>
                <c:pt idx="1535">
                  <c:v>139.6</c:v>
                </c:pt>
                <c:pt idx="1536">
                  <c:v>253</c:v>
                </c:pt>
                <c:pt idx="1537">
                  <c:v>183.9</c:v>
                </c:pt>
                <c:pt idx="1538">
                  <c:v>203.3</c:v>
                </c:pt>
                <c:pt idx="1539">
                  <c:v>200.6</c:v>
                </c:pt>
                <c:pt idx="1540">
                  <c:v>167.6</c:v>
                </c:pt>
                <c:pt idx="1541">
                  <c:v>156.5</c:v>
                </c:pt>
                <c:pt idx="1542">
                  <c:v>215.1</c:v>
                </c:pt>
                <c:pt idx="1543">
                  <c:v>301.7</c:v>
                </c:pt>
                <c:pt idx="1544">
                  <c:v>152.30000000000001</c:v>
                </c:pt>
                <c:pt idx="1545">
                  <c:v>195.4</c:v>
                </c:pt>
                <c:pt idx="1546">
                  <c:v>208.7</c:v>
                </c:pt>
                <c:pt idx="1547">
                  <c:v>185.4</c:v>
                </c:pt>
                <c:pt idx="1548">
                  <c:v>183.2</c:v>
                </c:pt>
                <c:pt idx="1549">
                  <c:v>54.2</c:v>
                </c:pt>
                <c:pt idx="1550">
                  <c:v>208</c:v>
                </c:pt>
                <c:pt idx="1551">
                  <c:v>230.3</c:v>
                </c:pt>
                <c:pt idx="1552">
                  <c:v>240.8</c:v>
                </c:pt>
                <c:pt idx="1553">
                  <c:v>195.7</c:v>
                </c:pt>
                <c:pt idx="1554">
                  <c:v>276.10000000000002</c:v>
                </c:pt>
                <c:pt idx="1555">
                  <c:v>166.1</c:v>
                </c:pt>
                <c:pt idx="1556">
                  <c:v>135.9</c:v>
                </c:pt>
                <c:pt idx="1557">
                  <c:v>189.1</c:v>
                </c:pt>
                <c:pt idx="1558">
                  <c:v>177.9</c:v>
                </c:pt>
                <c:pt idx="1559">
                  <c:v>143.9</c:v>
                </c:pt>
                <c:pt idx="1560">
                  <c:v>148.19999999999999</c:v>
                </c:pt>
                <c:pt idx="1561">
                  <c:v>287.10000000000002</c:v>
                </c:pt>
                <c:pt idx="1562">
                  <c:v>179.7</c:v>
                </c:pt>
                <c:pt idx="1563">
                  <c:v>165.8</c:v>
                </c:pt>
                <c:pt idx="1564">
                  <c:v>144.1</c:v>
                </c:pt>
                <c:pt idx="1565">
                  <c:v>172.5</c:v>
                </c:pt>
                <c:pt idx="1566">
                  <c:v>109.1</c:v>
                </c:pt>
                <c:pt idx="1567">
                  <c:v>171.8</c:v>
                </c:pt>
                <c:pt idx="1568">
                  <c:v>222.3</c:v>
                </c:pt>
                <c:pt idx="1569">
                  <c:v>164.6</c:v>
                </c:pt>
                <c:pt idx="1570">
                  <c:v>211.7</c:v>
                </c:pt>
                <c:pt idx="1571">
                  <c:v>147.19999999999999</c:v>
                </c:pt>
                <c:pt idx="1572">
                  <c:v>254.7</c:v>
                </c:pt>
                <c:pt idx="1573">
                  <c:v>170.1</c:v>
                </c:pt>
                <c:pt idx="1574">
                  <c:v>195.1</c:v>
                </c:pt>
                <c:pt idx="1575">
                  <c:v>149.30000000000001</c:v>
                </c:pt>
                <c:pt idx="1576">
                  <c:v>81.900000000000006</c:v>
                </c:pt>
                <c:pt idx="1577">
                  <c:v>191.1</c:v>
                </c:pt>
                <c:pt idx="1578">
                  <c:v>239</c:v>
                </c:pt>
                <c:pt idx="1579">
                  <c:v>179.3</c:v>
                </c:pt>
                <c:pt idx="1580">
                  <c:v>185.3</c:v>
                </c:pt>
                <c:pt idx="1581">
                  <c:v>141.4</c:v>
                </c:pt>
                <c:pt idx="1582">
                  <c:v>248.6</c:v>
                </c:pt>
                <c:pt idx="1583">
                  <c:v>152.5</c:v>
                </c:pt>
                <c:pt idx="1584">
                  <c:v>145.6</c:v>
                </c:pt>
                <c:pt idx="1585">
                  <c:v>164.2</c:v>
                </c:pt>
                <c:pt idx="1586">
                  <c:v>221</c:v>
                </c:pt>
                <c:pt idx="1587">
                  <c:v>162.30000000000001</c:v>
                </c:pt>
                <c:pt idx="1588">
                  <c:v>272.7</c:v>
                </c:pt>
                <c:pt idx="1589">
                  <c:v>200.3</c:v>
                </c:pt>
                <c:pt idx="1590">
                  <c:v>157.1</c:v>
                </c:pt>
                <c:pt idx="1591">
                  <c:v>135.80000000000001</c:v>
                </c:pt>
                <c:pt idx="1592">
                  <c:v>236.7</c:v>
                </c:pt>
                <c:pt idx="1593">
                  <c:v>111.4</c:v>
                </c:pt>
                <c:pt idx="1594">
                  <c:v>156.1</c:v>
                </c:pt>
                <c:pt idx="1595">
                  <c:v>191.1</c:v>
                </c:pt>
                <c:pt idx="1596">
                  <c:v>153</c:v>
                </c:pt>
                <c:pt idx="1597">
                  <c:v>218.8</c:v>
                </c:pt>
                <c:pt idx="1598">
                  <c:v>205.4</c:v>
                </c:pt>
                <c:pt idx="1599">
                  <c:v>225.2</c:v>
                </c:pt>
                <c:pt idx="1600">
                  <c:v>249.9</c:v>
                </c:pt>
                <c:pt idx="1601">
                  <c:v>131.6</c:v>
                </c:pt>
                <c:pt idx="1602">
                  <c:v>197.9</c:v>
                </c:pt>
                <c:pt idx="1603">
                  <c:v>166.5</c:v>
                </c:pt>
                <c:pt idx="1604">
                  <c:v>225.4</c:v>
                </c:pt>
                <c:pt idx="1605">
                  <c:v>275.8</c:v>
                </c:pt>
                <c:pt idx="1606">
                  <c:v>142.9</c:v>
                </c:pt>
                <c:pt idx="1607">
                  <c:v>207.2</c:v>
                </c:pt>
                <c:pt idx="1608">
                  <c:v>206.2</c:v>
                </c:pt>
                <c:pt idx="1609">
                  <c:v>210.3</c:v>
                </c:pt>
                <c:pt idx="1610">
                  <c:v>225.7</c:v>
                </c:pt>
                <c:pt idx="1611">
                  <c:v>167.8</c:v>
                </c:pt>
                <c:pt idx="1612">
                  <c:v>197.7</c:v>
                </c:pt>
                <c:pt idx="1613">
                  <c:v>169.8</c:v>
                </c:pt>
                <c:pt idx="1614">
                  <c:v>190.6</c:v>
                </c:pt>
                <c:pt idx="1615">
                  <c:v>80.3</c:v>
                </c:pt>
                <c:pt idx="1616">
                  <c:v>231.7</c:v>
                </c:pt>
                <c:pt idx="1617">
                  <c:v>69.099999999999994</c:v>
                </c:pt>
                <c:pt idx="1618">
                  <c:v>188.8</c:v>
                </c:pt>
                <c:pt idx="1619">
                  <c:v>150.6</c:v>
                </c:pt>
                <c:pt idx="1620">
                  <c:v>163.69999999999999</c:v>
                </c:pt>
                <c:pt idx="1621">
                  <c:v>211.7</c:v>
                </c:pt>
                <c:pt idx="1622">
                  <c:v>175.5</c:v>
                </c:pt>
                <c:pt idx="1623">
                  <c:v>150.1</c:v>
                </c:pt>
                <c:pt idx="1624">
                  <c:v>189.5</c:v>
                </c:pt>
                <c:pt idx="1625">
                  <c:v>70.8</c:v>
                </c:pt>
                <c:pt idx="1626">
                  <c:v>101.7</c:v>
                </c:pt>
                <c:pt idx="1627">
                  <c:v>258.39999999999998</c:v>
                </c:pt>
                <c:pt idx="1628">
                  <c:v>242.4</c:v>
                </c:pt>
                <c:pt idx="1629">
                  <c:v>154.1</c:v>
                </c:pt>
                <c:pt idx="1630">
                  <c:v>188</c:v>
                </c:pt>
                <c:pt idx="1631">
                  <c:v>103.1</c:v>
                </c:pt>
                <c:pt idx="1632">
                  <c:v>175.4</c:v>
                </c:pt>
                <c:pt idx="1633">
                  <c:v>145.4</c:v>
                </c:pt>
                <c:pt idx="1634">
                  <c:v>250.6</c:v>
                </c:pt>
                <c:pt idx="1635">
                  <c:v>161.5</c:v>
                </c:pt>
                <c:pt idx="1636">
                  <c:v>260.10000000000002</c:v>
                </c:pt>
                <c:pt idx="1637">
                  <c:v>281.3</c:v>
                </c:pt>
                <c:pt idx="1638">
                  <c:v>130.1</c:v>
                </c:pt>
                <c:pt idx="1639">
                  <c:v>102</c:v>
                </c:pt>
                <c:pt idx="1640">
                  <c:v>218.7</c:v>
                </c:pt>
                <c:pt idx="1641">
                  <c:v>128.5</c:v>
                </c:pt>
                <c:pt idx="1642">
                  <c:v>128.69999999999999</c:v>
                </c:pt>
                <c:pt idx="1643">
                  <c:v>172.2</c:v>
                </c:pt>
                <c:pt idx="1644">
                  <c:v>184.5</c:v>
                </c:pt>
                <c:pt idx="1645">
                  <c:v>168.6</c:v>
                </c:pt>
                <c:pt idx="1646">
                  <c:v>174</c:v>
                </c:pt>
                <c:pt idx="1647">
                  <c:v>230.4</c:v>
                </c:pt>
                <c:pt idx="1648">
                  <c:v>198.2</c:v>
                </c:pt>
                <c:pt idx="1649">
                  <c:v>186.1</c:v>
                </c:pt>
                <c:pt idx="1650">
                  <c:v>148.5</c:v>
                </c:pt>
                <c:pt idx="1651">
                  <c:v>157.1</c:v>
                </c:pt>
                <c:pt idx="1652">
                  <c:v>155</c:v>
                </c:pt>
                <c:pt idx="1653">
                  <c:v>129.30000000000001</c:v>
                </c:pt>
                <c:pt idx="1654">
                  <c:v>208.8</c:v>
                </c:pt>
                <c:pt idx="1655">
                  <c:v>238</c:v>
                </c:pt>
                <c:pt idx="1656">
                  <c:v>211.1</c:v>
                </c:pt>
                <c:pt idx="1657">
                  <c:v>198.9</c:v>
                </c:pt>
                <c:pt idx="1658">
                  <c:v>212.8</c:v>
                </c:pt>
                <c:pt idx="1659">
                  <c:v>137.4</c:v>
                </c:pt>
                <c:pt idx="1660">
                  <c:v>191.8</c:v>
                </c:pt>
                <c:pt idx="1661">
                  <c:v>149</c:v>
                </c:pt>
                <c:pt idx="1662">
                  <c:v>117.1</c:v>
                </c:pt>
                <c:pt idx="1663">
                  <c:v>112.8</c:v>
                </c:pt>
                <c:pt idx="1664">
                  <c:v>175.9</c:v>
                </c:pt>
                <c:pt idx="1665">
                  <c:v>236.6</c:v>
                </c:pt>
                <c:pt idx="1666">
                  <c:v>169.4</c:v>
                </c:pt>
                <c:pt idx="1667">
                  <c:v>129.6</c:v>
                </c:pt>
                <c:pt idx="1668">
                  <c:v>133.30000000000001</c:v>
                </c:pt>
                <c:pt idx="1669">
                  <c:v>167.8</c:v>
                </c:pt>
                <c:pt idx="1670">
                  <c:v>174.6</c:v>
                </c:pt>
                <c:pt idx="1671">
                  <c:v>150.30000000000001</c:v>
                </c:pt>
                <c:pt idx="1672">
                  <c:v>283.2</c:v>
                </c:pt>
                <c:pt idx="1673">
                  <c:v>157.80000000000001</c:v>
                </c:pt>
                <c:pt idx="1674">
                  <c:v>141.19999999999999</c:v>
                </c:pt>
                <c:pt idx="1675">
                  <c:v>237.8</c:v>
                </c:pt>
                <c:pt idx="1676">
                  <c:v>204</c:v>
                </c:pt>
                <c:pt idx="1677">
                  <c:v>221.1</c:v>
                </c:pt>
                <c:pt idx="1678">
                  <c:v>118</c:v>
                </c:pt>
                <c:pt idx="1679">
                  <c:v>163.80000000000001</c:v>
                </c:pt>
                <c:pt idx="1680">
                  <c:v>141.30000000000001</c:v>
                </c:pt>
                <c:pt idx="1681">
                  <c:v>272.5</c:v>
                </c:pt>
                <c:pt idx="1682">
                  <c:v>118.9</c:v>
                </c:pt>
                <c:pt idx="1683">
                  <c:v>7.9</c:v>
                </c:pt>
                <c:pt idx="1684">
                  <c:v>159.5</c:v>
                </c:pt>
                <c:pt idx="1685">
                  <c:v>150.19999999999999</c:v>
                </c:pt>
                <c:pt idx="1686">
                  <c:v>144.5</c:v>
                </c:pt>
                <c:pt idx="1687">
                  <c:v>220.8</c:v>
                </c:pt>
                <c:pt idx="1688">
                  <c:v>216.3</c:v>
                </c:pt>
                <c:pt idx="1689">
                  <c:v>169.5</c:v>
                </c:pt>
                <c:pt idx="1690">
                  <c:v>256.3</c:v>
                </c:pt>
                <c:pt idx="1691">
                  <c:v>179.7</c:v>
                </c:pt>
                <c:pt idx="1692">
                  <c:v>266</c:v>
                </c:pt>
                <c:pt idx="1693">
                  <c:v>96.7</c:v>
                </c:pt>
                <c:pt idx="1694">
                  <c:v>82.7</c:v>
                </c:pt>
                <c:pt idx="1695">
                  <c:v>168.2</c:v>
                </c:pt>
                <c:pt idx="1696">
                  <c:v>286.39999999999998</c:v>
                </c:pt>
                <c:pt idx="1697">
                  <c:v>174.3</c:v>
                </c:pt>
                <c:pt idx="1698">
                  <c:v>190.6</c:v>
                </c:pt>
                <c:pt idx="1699">
                  <c:v>133.4</c:v>
                </c:pt>
                <c:pt idx="1700">
                  <c:v>204.6</c:v>
                </c:pt>
                <c:pt idx="1701">
                  <c:v>242.2</c:v>
                </c:pt>
                <c:pt idx="1702">
                  <c:v>253.1</c:v>
                </c:pt>
                <c:pt idx="1703">
                  <c:v>130</c:v>
                </c:pt>
                <c:pt idx="1704">
                  <c:v>105.9</c:v>
                </c:pt>
                <c:pt idx="1705">
                  <c:v>183.8</c:v>
                </c:pt>
                <c:pt idx="1706">
                  <c:v>196.5</c:v>
                </c:pt>
                <c:pt idx="1707">
                  <c:v>184.5</c:v>
                </c:pt>
                <c:pt idx="1708">
                  <c:v>261.89999999999998</c:v>
                </c:pt>
                <c:pt idx="1709">
                  <c:v>202.4</c:v>
                </c:pt>
                <c:pt idx="1710">
                  <c:v>167.7</c:v>
                </c:pt>
                <c:pt idx="1711">
                  <c:v>189.1</c:v>
                </c:pt>
                <c:pt idx="1712">
                  <c:v>205.2</c:v>
                </c:pt>
                <c:pt idx="1713">
                  <c:v>153.6</c:v>
                </c:pt>
                <c:pt idx="1714">
                  <c:v>154.5</c:v>
                </c:pt>
                <c:pt idx="1715">
                  <c:v>153.69999999999999</c:v>
                </c:pt>
                <c:pt idx="1716">
                  <c:v>171.2</c:v>
                </c:pt>
                <c:pt idx="1717">
                  <c:v>328.1</c:v>
                </c:pt>
                <c:pt idx="1718">
                  <c:v>145.9</c:v>
                </c:pt>
                <c:pt idx="1719">
                  <c:v>201.2</c:v>
                </c:pt>
                <c:pt idx="1720">
                  <c:v>139.1</c:v>
                </c:pt>
                <c:pt idx="1721">
                  <c:v>118.9</c:v>
                </c:pt>
                <c:pt idx="1722">
                  <c:v>217.6</c:v>
                </c:pt>
                <c:pt idx="1723">
                  <c:v>145</c:v>
                </c:pt>
                <c:pt idx="1724">
                  <c:v>203.5</c:v>
                </c:pt>
                <c:pt idx="1725">
                  <c:v>240.1</c:v>
                </c:pt>
                <c:pt idx="1726">
                  <c:v>83.8</c:v>
                </c:pt>
                <c:pt idx="1727">
                  <c:v>269.8</c:v>
                </c:pt>
                <c:pt idx="1728">
                  <c:v>126.3</c:v>
                </c:pt>
                <c:pt idx="1729">
                  <c:v>88.1</c:v>
                </c:pt>
                <c:pt idx="1730">
                  <c:v>236.8</c:v>
                </c:pt>
                <c:pt idx="1731">
                  <c:v>124.1</c:v>
                </c:pt>
                <c:pt idx="1732">
                  <c:v>184.2</c:v>
                </c:pt>
                <c:pt idx="1733">
                  <c:v>222.7</c:v>
                </c:pt>
                <c:pt idx="1734">
                  <c:v>149.19999999999999</c:v>
                </c:pt>
                <c:pt idx="1735">
                  <c:v>206.5</c:v>
                </c:pt>
                <c:pt idx="1736">
                  <c:v>159.69999999999999</c:v>
                </c:pt>
                <c:pt idx="1737">
                  <c:v>204.7</c:v>
                </c:pt>
                <c:pt idx="1738">
                  <c:v>213.2</c:v>
                </c:pt>
                <c:pt idx="1739">
                  <c:v>269.60000000000002</c:v>
                </c:pt>
                <c:pt idx="1740">
                  <c:v>116.7</c:v>
                </c:pt>
                <c:pt idx="1741">
                  <c:v>140.19999999999999</c:v>
                </c:pt>
                <c:pt idx="1742">
                  <c:v>136.19999999999999</c:v>
                </c:pt>
                <c:pt idx="1743">
                  <c:v>88.5</c:v>
                </c:pt>
                <c:pt idx="1744">
                  <c:v>215.3</c:v>
                </c:pt>
                <c:pt idx="1745">
                  <c:v>269.2</c:v>
                </c:pt>
                <c:pt idx="1746">
                  <c:v>203.8</c:v>
                </c:pt>
                <c:pt idx="1747">
                  <c:v>268.39999999999998</c:v>
                </c:pt>
                <c:pt idx="1748">
                  <c:v>114.4</c:v>
                </c:pt>
                <c:pt idx="1749">
                  <c:v>138.9</c:v>
                </c:pt>
                <c:pt idx="1750">
                  <c:v>186</c:v>
                </c:pt>
                <c:pt idx="1751">
                  <c:v>170.4</c:v>
                </c:pt>
                <c:pt idx="1752">
                  <c:v>164.5</c:v>
                </c:pt>
                <c:pt idx="1753">
                  <c:v>168.6</c:v>
                </c:pt>
                <c:pt idx="1754">
                  <c:v>261.2</c:v>
                </c:pt>
                <c:pt idx="1755">
                  <c:v>190.5</c:v>
                </c:pt>
                <c:pt idx="1756">
                  <c:v>181.1</c:v>
                </c:pt>
                <c:pt idx="1757">
                  <c:v>177.1</c:v>
                </c:pt>
                <c:pt idx="1758">
                  <c:v>160.5</c:v>
                </c:pt>
                <c:pt idx="1759">
                  <c:v>134.69999999999999</c:v>
                </c:pt>
                <c:pt idx="1760">
                  <c:v>198.2</c:v>
                </c:pt>
                <c:pt idx="1761">
                  <c:v>228.9</c:v>
                </c:pt>
                <c:pt idx="1762">
                  <c:v>241.7</c:v>
                </c:pt>
                <c:pt idx="1763">
                  <c:v>131.1</c:v>
                </c:pt>
                <c:pt idx="1764">
                  <c:v>234.1</c:v>
                </c:pt>
                <c:pt idx="1765">
                  <c:v>200.1</c:v>
                </c:pt>
                <c:pt idx="1766">
                  <c:v>154</c:v>
                </c:pt>
                <c:pt idx="1767">
                  <c:v>224.2</c:v>
                </c:pt>
                <c:pt idx="1768">
                  <c:v>148.30000000000001</c:v>
                </c:pt>
                <c:pt idx="1769">
                  <c:v>174.6</c:v>
                </c:pt>
                <c:pt idx="1770">
                  <c:v>138.5</c:v>
                </c:pt>
                <c:pt idx="1771">
                  <c:v>109</c:v>
                </c:pt>
                <c:pt idx="1772">
                  <c:v>162.30000000000001</c:v>
                </c:pt>
                <c:pt idx="1773">
                  <c:v>210.8</c:v>
                </c:pt>
                <c:pt idx="1774">
                  <c:v>142.4</c:v>
                </c:pt>
                <c:pt idx="1775">
                  <c:v>182.5</c:v>
                </c:pt>
                <c:pt idx="1776">
                  <c:v>219.6</c:v>
                </c:pt>
                <c:pt idx="1777">
                  <c:v>193.6</c:v>
                </c:pt>
                <c:pt idx="1778">
                  <c:v>233.2</c:v>
                </c:pt>
                <c:pt idx="1779">
                  <c:v>158.80000000000001</c:v>
                </c:pt>
                <c:pt idx="1780">
                  <c:v>126.1</c:v>
                </c:pt>
                <c:pt idx="1781">
                  <c:v>290.39999999999998</c:v>
                </c:pt>
                <c:pt idx="1782">
                  <c:v>60.6</c:v>
                </c:pt>
                <c:pt idx="1783">
                  <c:v>148.4</c:v>
                </c:pt>
                <c:pt idx="1784">
                  <c:v>246.5</c:v>
                </c:pt>
                <c:pt idx="1785">
                  <c:v>298.10000000000002</c:v>
                </c:pt>
                <c:pt idx="1786">
                  <c:v>119.3</c:v>
                </c:pt>
                <c:pt idx="1787">
                  <c:v>242.5</c:v>
                </c:pt>
                <c:pt idx="1788">
                  <c:v>222.1</c:v>
                </c:pt>
                <c:pt idx="1789">
                  <c:v>236.2</c:v>
                </c:pt>
                <c:pt idx="1790">
                  <c:v>144.19999999999999</c:v>
                </c:pt>
                <c:pt idx="1791">
                  <c:v>154.6</c:v>
                </c:pt>
                <c:pt idx="1792">
                  <c:v>137.4</c:v>
                </c:pt>
                <c:pt idx="1793">
                  <c:v>103.7</c:v>
                </c:pt>
                <c:pt idx="1794">
                  <c:v>136.6</c:v>
                </c:pt>
                <c:pt idx="1795">
                  <c:v>289.8</c:v>
                </c:pt>
                <c:pt idx="1796">
                  <c:v>260.89999999999998</c:v>
                </c:pt>
                <c:pt idx="1797">
                  <c:v>195.6</c:v>
                </c:pt>
                <c:pt idx="1798">
                  <c:v>222.2</c:v>
                </c:pt>
                <c:pt idx="1799">
                  <c:v>172.9</c:v>
                </c:pt>
                <c:pt idx="1800">
                  <c:v>249.8</c:v>
                </c:pt>
                <c:pt idx="1801">
                  <c:v>154.5</c:v>
                </c:pt>
                <c:pt idx="1802">
                  <c:v>90.4</c:v>
                </c:pt>
                <c:pt idx="1803">
                  <c:v>268.8</c:v>
                </c:pt>
                <c:pt idx="1804">
                  <c:v>106.1</c:v>
                </c:pt>
                <c:pt idx="1805">
                  <c:v>27</c:v>
                </c:pt>
                <c:pt idx="1806">
                  <c:v>245</c:v>
                </c:pt>
                <c:pt idx="1807">
                  <c:v>196.7</c:v>
                </c:pt>
                <c:pt idx="1808">
                  <c:v>131.19999999999999</c:v>
                </c:pt>
                <c:pt idx="1809">
                  <c:v>149.6</c:v>
                </c:pt>
                <c:pt idx="1810">
                  <c:v>239.8</c:v>
                </c:pt>
                <c:pt idx="1811">
                  <c:v>142.1</c:v>
                </c:pt>
                <c:pt idx="1812">
                  <c:v>193</c:v>
                </c:pt>
                <c:pt idx="1813">
                  <c:v>206.1</c:v>
                </c:pt>
                <c:pt idx="1814">
                  <c:v>160.30000000000001</c:v>
                </c:pt>
                <c:pt idx="1815">
                  <c:v>199.9</c:v>
                </c:pt>
                <c:pt idx="1816">
                  <c:v>213.1</c:v>
                </c:pt>
                <c:pt idx="1817">
                  <c:v>178.3</c:v>
                </c:pt>
                <c:pt idx="1818">
                  <c:v>252.3</c:v>
                </c:pt>
                <c:pt idx="1819">
                  <c:v>197.7</c:v>
                </c:pt>
                <c:pt idx="1820">
                  <c:v>111.1</c:v>
                </c:pt>
                <c:pt idx="1821">
                  <c:v>96.5</c:v>
                </c:pt>
                <c:pt idx="1822">
                  <c:v>123.3</c:v>
                </c:pt>
                <c:pt idx="1823">
                  <c:v>193.7</c:v>
                </c:pt>
                <c:pt idx="1824">
                  <c:v>206.9</c:v>
                </c:pt>
                <c:pt idx="1825">
                  <c:v>249.8</c:v>
                </c:pt>
                <c:pt idx="1826">
                  <c:v>144</c:v>
                </c:pt>
                <c:pt idx="1827">
                  <c:v>299.5</c:v>
                </c:pt>
                <c:pt idx="1828">
                  <c:v>226</c:v>
                </c:pt>
                <c:pt idx="1829">
                  <c:v>137.6</c:v>
                </c:pt>
                <c:pt idx="1830">
                  <c:v>211.7</c:v>
                </c:pt>
                <c:pt idx="1831">
                  <c:v>89.7</c:v>
                </c:pt>
                <c:pt idx="1832">
                  <c:v>197.6</c:v>
                </c:pt>
                <c:pt idx="1833">
                  <c:v>270</c:v>
                </c:pt>
                <c:pt idx="1834">
                  <c:v>224.7</c:v>
                </c:pt>
                <c:pt idx="1835">
                  <c:v>194.3</c:v>
                </c:pt>
                <c:pt idx="1836">
                  <c:v>47.7</c:v>
                </c:pt>
                <c:pt idx="1837">
                  <c:v>190.1</c:v>
                </c:pt>
                <c:pt idx="1838">
                  <c:v>89.5</c:v>
                </c:pt>
                <c:pt idx="1839">
                  <c:v>182.6</c:v>
                </c:pt>
                <c:pt idx="1840">
                  <c:v>205.5</c:v>
                </c:pt>
                <c:pt idx="1841">
                  <c:v>231.5</c:v>
                </c:pt>
                <c:pt idx="1842">
                  <c:v>251.3</c:v>
                </c:pt>
                <c:pt idx="1843">
                  <c:v>171.2</c:v>
                </c:pt>
                <c:pt idx="1844">
                  <c:v>134.80000000000001</c:v>
                </c:pt>
                <c:pt idx="1845">
                  <c:v>191.4</c:v>
                </c:pt>
                <c:pt idx="1846">
                  <c:v>174.5</c:v>
                </c:pt>
                <c:pt idx="1847">
                  <c:v>177.4</c:v>
                </c:pt>
                <c:pt idx="1848">
                  <c:v>182.1</c:v>
                </c:pt>
                <c:pt idx="1849">
                  <c:v>222.4</c:v>
                </c:pt>
                <c:pt idx="1850">
                  <c:v>164.9</c:v>
                </c:pt>
                <c:pt idx="1851">
                  <c:v>193.6</c:v>
                </c:pt>
                <c:pt idx="1852">
                  <c:v>101.1</c:v>
                </c:pt>
                <c:pt idx="1853">
                  <c:v>92.3</c:v>
                </c:pt>
                <c:pt idx="1854">
                  <c:v>168.9</c:v>
                </c:pt>
                <c:pt idx="1855">
                  <c:v>219.2</c:v>
                </c:pt>
                <c:pt idx="1856">
                  <c:v>146.5</c:v>
                </c:pt>
                <c:pt idx="1857">
                  <c:v>172.3</c:v>
                </c:pt>
                <c:pt idx="1858">
                  <c:v>190.9</c:v>
                </c:pt>
                <c:pt idx="1859">
                  <c:v>232.1</c:v>
                </c:pt>
                <c:pt idx="1860">
                  <c:v>169.2</c:v>
                </c:pt>
                <c:pt idx="1861">
                  <c:v>123.8</c:v>
                </c:pt>
                <c:pt idx="1862">
                  <c:v>96</c:v>
                </c:pt>
                <c:pt idx="1863">
                  <c:v>93.4</c:v>
                </c:pt>
                <c:pt idx="1864">
                  <c:v>90.6</c:v>
                </c:pt>
                <c:pt idx="1865">
                  <c:v>152.9</c:v>
                </c:pt>
                <c:pt idx="1866">
                  <c:v>85.2</c:v>
                </c:pt>
                <c:pt idx="1867">
                  <c:v>160</c:v>
                </c:pt>
                <c:pt idx="1868">
                  <c:v>182.9</c:v>
                </c:pt>
                <c:pt idx="1869">
                  <c:v>241.2</c:v>
                </c:pt>
                <c:pt idx="1870">
                  <c:v>177.2</c:v>
                </c:pt>
                <c:pt idx="1871">
                  <c:v>89.5</c:v>
                </c:pt>
                <c:pt idx="1872">
                  <c:v>200.3</c:v>
                </c:pt>
                <c:pt idx="1873">
                  <c:v>145</c:v>
                </c:pt>
                <c:pt idx="1874">
                  <c:v>159.5</c:v>
                </c:pt>
                <c:pt idx="1875">
                  <c:v>151.80000000000001</c:v>
                </c:pt>
                <c:pt idx="1876">
                  <c:v>176.2</c:v>
                </c:pt>
                <c:pt idx="1877">
                  <c:v>152.1</c:v>
                </c:pt>
                <c:pt idx="1878">
                  <c:v>161.30000000000001</c:v>
                </c:pt>
                <c:pt idx="1879">
                  <c:v>171.7</c:v>
                </c:pt>
                <c:pt idx="1880">
                  <c:v>278.89999999999998</c:v>
                </c:pt>
                <c:pt idx="1881">
                  <c:v>213</c:v>
                </c:pt>
                <c:pt idx="1882">
                  <c:v>217.2</c:v>
                </c:pt>
                <c:pt idx="1883">
                  <c:v>175.9</c:v>
                </c:pt>
                <c:pt idx="1884">
                  <c:v>238.9</c:v>
                </c:pt>
                <c:pt idx="1885">
                  <c:v>133.30000000000001</c:v>
                </c:pt>
                <c:pt idx="1886">
                  <c:v>177.2</c:v>
                </c:pt>
                <c:pt idx="1887">
                  <c:v>184.5</c:v>
                </c:pt>
                <c:pt idx="1888">
                  <c:v>176.1</c:v>
                </c:pt>
                <c:pt idx="1889">
                  <c:v>204.7</c:v>
                </c:pt>
                <c:pt idx="1890">
                  <c:v>143.6</c:v>
                </c:pt>
                <c:pt idx="1891">
                  <c:v>179.3</c:v>
                </c:pt>
                <c:pt idx="1892">
                  <c:v>137.30000000000001</c:v>
                </c:pt>
                <c:pt idx="1893">
                  <c:v>237.8</c:v>
                </c:pt>
                <c:pt idx="1894">
                  <c:v>203.7</c:v>
                </c:pt>
                <c:pt idx="1895">
                  <c:v>191.3</c:v>
                </c:pt>
                <c:pt idx="1896">
                  <c:v>209.1</c:v>
                </c:pt>
                <c:pt idx="1897">
                  <c:v>88.8</c:v>
                </c:pt>
                <c:pt idx="1898">
                  <c:v>97.2</c:v>
                </c:pt>
                <c:pt idx="1899">
                  <c:v>137.9</c:v>
                </c:pt>
                <c:pt idx="1900">
                  <c:v>224.3</c:v>
                </c:pt>
                <c:pt idx="1901">
                  <c:v>207.6</c:v>
                </c:pt>
                <c:pt idx="1902">
                  <c:v>268.10000000000002</c:v>
                </c:pt>
                <c:pt idx="1903">
                  <c:v>166.7</c:v>
                </c:pt>
                <c:pt idx="1904">
                  <c:v>267.10000000000002</c:v>
                </c:pt>
                <c:pt idx="1905">
                  <c:v>181.8</c:v>
                </c:pt>
                <c:pt idx="1906">
                  <c:v>147.1</c:v>
                </c:pt>
                <c:pt idx="1907">
                  <c:v>37.700000000000003</c:v>
                </c:pt>
                <c:pt idx="1908">
                  <c:v>185</c:v>
                </c:pt>
                <c:pt idx="1909">
                  <c:v>156.4</c:v>
                </c:pt>
                <c:pt idx="1910">
                  <c:v>215.5</c:v>
                </c:pt>
                <c:pt idx="1911">
                  <c:v>134.9</c:v>
                </c:pt>
                <c:pt idx="1912">
                  <c:v>194.8</c:v>
                </c:pt>
                <c:pt idx="1913">
                  <c:v>239.1</c:v>
                </c:pt>
                <c:pt idx="1914">
                  <c:v>92.6</c:v>
                </c:pt>
                <c:pt idx="1915">
                  <c:v>209.4</c:v>
                </c:pt>
                <c:pt idx="1916">
                  <c:v>197.6</c:v>
                </c:pt>
                <c:pt idx="1917">
                  <c:v>62.9</c:v>
                </c:pt>
                <c:pt idx="1918">
                  <c:v>202.3</c:v>
                </c:pt>
                <c:pt idx="1919">
                  <c:v>136.1</c:v>
                </c:pt>
                <c:pt idx="1920">
                  <c:v>207</c:v>
                </c:pt>
                <c:pt idx="1921">
                  <c:v>207.9</c:v>
                </c:pt>
                <c:pt idx="1922">
                  <c:v>276.5</c:v>
                </c:pt>
                <c:pt idx="1923">
                  <c:v>313.8</c:v>
                </c:pt>
                <c:pt idx="1924">
                  <c:v>288.5</c:v>
                </c:pt>
                <c:pt idx="1925">
                  <c:v>210.9</c:v>
                </c:pt>
                <c:pt idx="1926">
                  <c:v>64.900000000000006</c:v>
                </c:pt>
                <c:pt idx="1927">
                  <c:v>243.5</c:v>
                </c:pt>
                <c:pt idx="1928">
                  <c:v>197</c:v>
                </c:pt>
                <c:pt idx="1929">
                  <c:v>278</c:v>
                </c:pt>
                <c:pt idx="1930">
                  <c:v>313.2</c:v>
                </c:pt>
                <c:pt idx="1931">
                  <c:v>145.69999999999999</c:v>
                </c:pt>
                <c:pt idx="1932">
                  <c:v>75.8</c:v>
                </c:pt>
                <c:pt idx="1933">
                  <c:v>132</c:v>
                </c:pt>
                <c:pt idx="1934">
                  <c:v>124</c:v>
                </c:pt>
                <c:pt idx="1935">
                  <c:v>171.9</c:v>
                </c:pt>
                <c:pt idx="1936">
                  <c:v>249.4</c:v>
                </c:pt>
                <c:pt idx="1937">
                  <c:v>228.4</c:v>
                </c:pt>
                <c:pt idx="1938">
                  <c:v>168.6</c:v>
                </c:pt>
                <c:pt idx="1939">
                  <c:v>123.7</c:v>
                </c:pt>
                <c:pt idx="1940">
                  <c:v>178.7</c:v>
                </c:pt>
                <c:pt idx="1941">
                  <c:v>113.2</c:v>
                </c:pt>
                <c:pt idx="1942">
                  <c:v>142.4</c:v>
                </c:pt>
                <c:pt idx="1943">
                  <c:v>149.69999999999999</c:v>
                </c:pt>
                <c:pt idx="1944">
                  <c:v>227.1</c:v>
                </c:pt>
                <c:pt idx="1945">
                  <c:v>155.30000000000001</c:v>
                </c:pt>
                <c:pt idx="1946">
                  <c:v>156.4</c:v>
                </c:pt>
                <c:pt idx="1947">
                  <c:v>148.69999999999999</c:v>
                </c:pt>
                <c:pt idx="1948">
                  <c:v>271.7</c:v>
                </c:pt>
                <c:pt idx="1949">
                  <c:v>245.5</c:v>
                </c:pt>
                <c:pt idx="1950">
                  <c:v>245.3</c:v>
                </c:pt>
                <c:pt idx="1951">
                  <c:v>196.1</c:v>
                </c:pt>
                <c:pt idx="1952">
                  <c:v>134.1</c:v>
                </c:pt>
                <c:pt idx="1953">
                  <c:v>225</c:v>
                </c:pt>
                <c:pt idx="1954">
                  <c:v>189.7</c:v>
                </c:pt>
                <c:pt idx="1955">
                  <c:v>142.9</c:v>
                </c:pt>
                <c:pt idx="1956">
                  <c:v>175.6</c:v>
                </c:pt>
                <c:pt idx="1957">
                  <c:v>92.4</c:v>
                </c:pt>
                <c:pt idx="1958">
                  <c:v>159.6</c:v>
                </c:pt>
                <c:pt idx="1959">
                  <c:v>159.1</c:v>
                </c:pt>
                <c:pt idx="1960">
                  <c:v>254.4</c:v>
                </c:pt>
                <c:pt idx="1961">
                  <c:v>270.7</c:v>
                </c:pt>
                <c:pt idx="1962">
                  <c:v>207</c:v>
                </c:pt>
                <c:pt idx="1963">
                  <c:v>145.30000000000001</c:v>
                </c:pt>
                <c:pt idx="1964">
                  <c:v>230.7</c:v>
                </c:pt>
                <c:pt idx="1965">
                  <c:v>151.5</c:v>
                </c:pt>
                <c:pt idx="1966">
                  <c:v>146.1</c:v>
                </c:pt>
                <c:pt idx="1967">
                  <c:v>256</c:v>
                </c:pt>
                <c:pt idx="1968">
                  <c:v>150.69999999999999</c:v>
                </c:pt>
                <c:pt idx="1969">
                  <c:v>186</c:v>
                </c:pt>
                <c:pt idx="1970">
                  <c:v>212.9</c:v>
                </c:pt>
                <c:pt idx="1971">
                  <c:v>272.5</c:v>
                </c:pt>
                <c:pt idx="1972">
                  <c:v>135.1</c:v>
                </c:pt>
                <c:pt idx="1973">
                  <c:v>154.6</c:v>
                </c:pt>
                <c:pt idx="1974">
                  <c:v>230.5</c:v>
                </c:pt>
                <c:pt idx="1975">
                  <c:v>165.4</c:v>
                </c:pt>
                <c:pt idx="1976">
                  <c:v>143.30000000000001</c:v>
                </c:pt>
                <c:pt idx="1977">
                  <c:v>271.10000000000002</c:v>
                </c:pt>
                <c:pt idx="1978">
                  <c:v>253.5</c:v>
                </c:pt>
                <c:pt idx="1979">
                  <c:v>167.1</c:v>
                </c:pt>
                <c:pt idx="1980">
                  <c:v>135.4</c:v>
                </c:pt>
                <c:pt idx="1981">
                  <c:v>158.69999999999999</c:v>
                </c:pt>
                <c:pt idx="1982">
                  <c:v>144.80000000000001</c:v>
                </c:pt>
                <c:pt idx="1983">
                  <c:v>98.8</c:v>
                </c:pt>
                <c:pt idx="1984">
                  <c:v>157.80000000000001</c:v>
                </c:pt>
                <c:pt idx="1985">
                  <c:v>163</c:v>
                </c:pt>
                <c:pt idx="1986">
                  <c:v>181.6</c:v>
                </c:pt>
                <c:pt idx="1987">
                  <c:v>129</c:v>
                </c:pt>
                <c:pt idx="1988">
                  <c:v>86</c:v>
                </c:pt>
                <c:pt idx="1989">
                  <c:v>193.9</c:v>
                </c:pt>
                <c:pt idx="1990">
                  <c:v>188.9</c:v>
                </c:pt>
                <c:pt idx="1991">
                  <c:v>179.9</c:v>
                </c:pt>
                <c:pt idx="1992">
                  <c:v>183.4</c:v>
                </c:pt>
                <c:pt idx="1993">
                  <c:v>288.10000000000002</c:v>
                </c:pt>
                <c:pt idx="1994">
                  <c:v>169.2</c:v>
                </c:pt>
                <c:pt idx="1995">
                  <c:v>195.5</c:v>
                </c:pt>
                <c:pt idx="1996">
                  <c:v>264.39999999999998</c:v>
                </c:pt>
                <c:pt idx="1997">
                  <c:v>169.5</c:v>
                </c:pt>
                <c:pt idx="1998">
                  <c:v>141.5</c:v>
                </c:pt>
                <c:pt idx="1999">
                  <c:v>154.80000000000001</c:v>
                </c:pt>
                <c:pt idx="2000">
                  <c:v>273.2</c:v>
                </c:pt>
                <c:pt idx="2001">
                  <c:v>224.6</c:v>
                </c:pt>
                <c:pt idx="2002">
                  <c:v>273.8</c:v>
                </c:pt>
                <c:pt idx="2003">
                  <c:v>104</c:v>
                </c:pt>
                <c:pt idx="2004">
                  <c:v>115.4</c:v>
                </c:pt>
                <c:pt idx="2005">
                  <c:v>222.1</c:v>
                </c:pt>
                <c:pt idx="2006">
                  <c:v>116.4</c:v>
                </c:pt>
                <c:pt idx="2007">
                  <c:v>217.7</c:v>
                </c:pt>
                <c:pt idx="2008">
                  <c:v>129.4</c:v>
                </c:pt>
                <c:pt idx="2009">
                  <c:v>161.80000000000001</c:v>
                </c:pt>
                <c:pt idx="2010">
                  <c:v>198.8</c:v>
                </c:pt>
                <c:pt idx="2011">
                  <c:v>147.80000000000001</c:v>
                </c:pt>
                <c:pt idx="2012">
                  <c:v>262.3</c:v>
                </c:pt>
                <c:pt idx="2013">
                  <c:v>246.4</c:v>
                </c:pt>
                <c:pt idx="2014">
                  <c:v>183.4</c:v>
                </c:pt>
                <c:pt idx="2015">
                  <c:v>191.9</c:v>
                </c:pt>
                <c:pt idx="2016">
                  <c:v>187.8</c:v>
                </c:pt>
                <c:pt idx="2017">
                  <c:v>259.7</c:v>
                </c:pt>
                <c:pt idx="2018">
                  <c:v>180.4</c:v>
                </c:pt>
                <c:pt idx="2019">
                  <c:v>51.8</c:v>
                </c:pt>
                <c:pt idx="2020">
                  <c:v>303.89999999999998</c:v>
                </c:pt>
                <c:pt idx="2021">
                  <c:v>206.2</c:v>
                </c:pt>
                <c:pt idx="2022">
                  <c:v>164.3</c:v>
                </c:pt>
                <c:pt idx="2023">
                  <c:v>228.6</c:v>
                </c:pt>
                <c:pt idx="2024">
                  <c:v>200.4</c:v>
                </c:pt>
                <c:pt idx="2025">
                  <c:v>154.30000000000001</c:v>
                </c:pt>
                <c:pt idx="2026">
                  <c:v>122.9</c:v>
                </c:pt>
                <c:pt idx="2027">
                  <c:v>220.8</c:v>
                </c:pt>
                <c:pt idx="2028">
                  <c:v>214.6</c:v>
                </c:pt>
                <c:pt idx="2029">
                  <c:v>202</c:v>
                </c:pt>
                <c:pt idx="2030">
                  <c:v>209.5</c:v>
                </c:pt>
                <c:pt idx="2031">
                  <c:v>145.6</c:v>
                </c:pt>
                <c:pt idx="2032">
                  <c:v>152.9</c:v>
                </c:pt>
                <c:pt idx="2033">
                  <c:v>138.30000000000001</c:v>
                </c:pt>
                <c:pt idx="2034">
                  <c:v>189.3</c:v>
                </c:pt>
                <c:pt idx="2035">
                  <c:v>199.3</c:v>
                </c:pt>
                <c:pt idx="2036">
                  <c:v>247.5</c:v>
                </c:pt>
                <c:pt idx="2037">
                  <c:v>175.4</c:v>
                </c:pt>
                <c:pt idx="2038">
                  <c:v>179.4</c:v>
                </c:pt>
                <c:pt idx="2039">
                  <c:v>126.8</c:v>
                </c:pt>
                <c:pt idx="2040">
                  <c:v>239.7</c:v>
                </c:pt>
                <c:pt idx="2041">
                  <c:v>143</c:v>
                </c:pt>
                <c:pt idx="2042">
                  <c:v>91.9</c:v>
                </c:pt>
                <c:pt idx="2043">
                  <c:v>210.4</c:v>
                </c:pt>
                <c:pt idx="2044">
                  <c:v>201.3</c:v>
                </c:pt>
                <c:pt idx="2045">
                  <c:v>145.6</c:v>
                </c:pt>
                <c:pt idx="2046">
                  <c:v>203.5</c:v>
                </c:pt>
                <c:pt idx="2047">
                  <c:v>232.4</c:v>
                </c:pt>
                <c:pt idx="2048">
                  <c:v>86.5</c:v>
                </c:pt>
                <c:pt idx="2049">
                  <c:v>109.9</c:v>
                </c:pt>
                <c:pt idx="2050">
                  <c:v>156</c:v>
                </c:pt>
                <c:pt idx="2051">
                  <c:v>326.3</c:v>
                </c:pt>
                <c:pt idx="2052">
                  <c:v>195</c:v>
                </c:pt>
                <c:pt idx="2053">
                  <c:v>110</c:v>
                </c:pt>
                <c:pt idx="2054">
                  <c:v>147.1</c:v>
                </c:pt>
                <c:pt idx="2055">
                  <c:v>156</c:v>
                </c:pt>
                <c:pt idx="2056">
                  <c:v>98.2</c:v>
                </c:pt>
                <c:pt idx="2057">
                  <c:v>210.6</c:v>
                </c:pt>
                <c:pt idx="2058">
                  <c:v>197.8</c:v>
                </c:pt>
                <c:pt idx="2059">
                  <c:v>123.8</c:v>
                </c:pt>
                <c:pt idx="2060">
                  <c:v>117.6</c:v>
                </c:pt>
                <c:pt idx="2061">
                  <c:v>105.3</c:v>
                </c:pt>
                <c:pt idx="2062">
                  <c:v>111.7</c:v>
                </c:pt>
                <c:pt idx="2063">
                  <c:v>159.30000000000001</c:v>
                </c:pt>
                <c:pt idx="2064">
                  <c:v>81.7</c:v>
                </c:pt>
                <c:pt idx="2065">
                  <c:v>238</c:v>
                </c:pt>
                <c:pt idx="2066">
                  <c:v>128.1</c:v>
                </c:pt>
                <c:pt idx="2067">
                  <c:v>171.2</c:v>
                </c:pt>
                <c:pt idx="2068">
                  <c:v>109</c:v>
                </c:pt>
                <c:pt idx="2069">
                  <c:v>220</c:v>
                </c:pt>
                <c:pt idx="2070">
                  <c:v>55.6</c:v>
                </c:pt>
                <c:pt idx="2071">
                  <c:v>207.6</c:v>
                </c:pt>
                <c:pt idx="2072">
                  <c:v>109.6</c:v>
                </c:pt>
                <c:pt idx="2073">
                  <c:v>197.2</c:v>
                </c:pt>
                <c:pt idx="2074">
                  <c:v>175.7</c:v>
                </c:pt>
                <c:pt idx="2075">
                  <c:v>205.2</c:v>
                </c:pt>
                <c:pt idx="2076">
                  <c:v>193.1</c:v>
                </c:pt>
                <c:pt idx="2077">
                  <c:v>232.6</c:v>
                </c:pt>
                <c:pt idx="2078">
                  <c:v>102.7</c:v>
                </c:pt>
                <c:pt idx="2079">
                  <c:v>263.10000000000002</c:v>
                </c:pt>
                <c:pt idx="2080">
                  <c:v>197</c:v>
                </c:pt>
                <c:pt idx="2081">
                  <c:v>169.3</c:v>
                </c:pt>
                <c:pt idx="2082">
                  <c:v>201.5</c:v>
                </c:pt>
                <c:pt idx="2083">
                  <c:v>251</c:v>
                </c:pt>
                <c:pt idx="2084">
                  <c:v>230.4</c:v>
                </c:pt>
                <c:pt idx="2085">
                  <c:v>109.8</c:v>
                </c:pt>
                <c:pt idx="2086">
                  <c:v>173.4</c:v>
                </c:pt>
                <c:pt idx="2087">
                  <c:v>214.4</c:v>
                </c:pt>
                <c:pt idx="2088">
                  <c:v>96.1</c:v>
                </c:pt>
                <c:pt idx="2089">
                  <c:v>101.4</c:v>
                </c:pt>
                <c:pt idx="2090">
                  <c:v>232.5</c:v>
                </c:pt>
                <c:pt idx="2091">
                  <c:v>174.5</c:v>
                </c:pt>
                <c:pt idx="2092">
                  <c:v>211.1</c:v>
                </c:pt>
                <c:pt idx="2093">
                  <c:v>109.2</c:v>
                </c:pt>
                <c:pt idx="2094">
                  <c:v>220</c:v>
                </c:pt>
                <c:pt idx="2095">
                  <c:v>181.4</c:v>
                </c:pt>
                <c:pt idx="2096">
                  <c:v>180.7</c:v>
                </c:pt>
                <c:pt idx="2097">
                  <c:v>96.5</c:v>
                </c:pt>
                <c:pt idx="2098">
                  <c:v>183.5</c:v>
                </c:pt>
                <c:pt idx="2099">
                  <c:v>107.9</c:v>
                </c:pt>
                <c:pt idx="2100">
                  <c:v>161</c:v>
                </c:pt>
                <c:pt idx="2101">
                  <c:v>149.19999999999999</c:v>
                </c:pt>
                <c:pt idx="2102">
                  <c:v>227.8</c:v>
                </c:pt>
                <c:pt idx="2103">
                  <c:v>137.80000000000001</c:v>
                </c:pt>
                <c:pt idx="2104">
                  <c:v>141.69999999999999</c:v>
                </c:pt>
                <c:pt idx="2105">
                  <c:v>196.4</c:v>
                </c:pt>
                <c:pt idx="2106">
                  <c:v>146.80000000000001</c:v>
                </c:pt>
                <c:pt idx="2107">
                  <c:v>173.9</c:v>
                </c:pt>
                <c:pt idx="2108">
                  <c:v>305.2</c:v>
                </c:pt>
                <c:pt idx="2109">
                  <c:v>150</c:v>
                </c:pt>
                <c:pt idx="2110">
                  <c:v>197.5</c:v>
                </c:pt>
                <c:pt idx="2111">
                  <c:v>240.2</c:v>
                </c:pt>
                <c:pt idx="2112">
                  <c:v>186.2</c:v>
                </c:pt>
                <c:pt idx="2113">
                  <c:v>116.9</c:v>
                </c:pt>
                <c:pt idx="2114">
                  <c:v>236.7</c:v>
                </c:pt>
                <c:pt idx="2115">
                  <c:v>173.2</c:v>
                </c:pt>
                <c:pt idx="2116">
                  <c:v>181.3</c:v>
                </c:pt>
                <c:pt idx="2117">
                  <c:v>167.8</c:v>
                </c:pt>
                <c:pt idx="2118">
                  <c:v>87.6</c:v>
                </c:pt>
                <c:pt idx="2119">
                  <c:v>203.3</c:v>
                </c:pt>
                <c:pt idx="2120">
                  <c:v>92.6</c:v>
                </c:pt>
                <c:pt idx="2121">
                  <c:v>262.89999999999998</c:v>
                </c:pt>
                <c:pt idx="2122">
                  <c:v>141.80000000000001</c:v>
                </c:pt>
                <c:pt idx="2123">
                  <c:v>50.6</c:v>
                </c:pt>
                <c:pt idx="2124">
                  <c:v>134.9</c:v>
                </c:pt>
                <c:pt idx="2125">
                  <c:v>252.1</c:v>
                </c:pt>
                <c:pt idx="2126">
                  <c:v>215.5</c:v>
                </c:pt>
                <c:pt idx="2127">
                  <c:v>124.8</c:v>
                </c:pt>
                <c:pt idx="2128">
                  <c:v>183.2</c:v>
                </c:pt>
                <c:pt idx="2129">
                  <c:v>230.1</c:v>
                </c:pt>
                <c:pt idx="2130">
                  <c:v>135.80000000000001</c:v>
                </c:pt>
                <c:pt idx="2131">
                  <c:v>205.7</c:v>
                </c:pt>
                <c:pt idx="2132">
                  <c:v>73.8</c:v>
                </c:pt>
                <c:pt idx="2133">
                  <c:v>189.3</c:v>
                </c:pt>
                <c:pt idx="2134">
                  <c:v>147.19999999999999</c:v>
                </c:pt>
                <c:pt idx="2135">
                  <c:v>137.30000000000001</c:v>
                </c:pt>
                <c:pt idx="2136">
                  <c:v>70.7</c:v>
                </c:pt>
                <c:pt idx="2137">
                  <c:v>204.6</c:v>
                </c:pt>
                <c:pt idx="2138">
                  <c:v>123.1</c:v>
                </c:pt>
                <c:pt idx="2139">
                  <c:v>129.69999999999999</c:v>
                </c:pt>
                <c:pt idx="2140">
                  <c:v>198.7</c:v>
                </c:pt>
                <c:pt idx="2141">
                  <c:v>145.1</c:v>
                </c:pt>
                <c:pt idx="2142">
                  <c:v>135.19999999999999</c:v>
                </c:pt>
                <c:pt idx="2143">
                  <c:v>124.7</c:v>
                </c:pt>
                <c:pt idx="2144">
                  <c:v>215.9</c:v>
                </c:pt>
                <c:pt idx="2145">
                  <c:v>119.2</c:v>
                </c:pt>
                <c:pt idx="2146">
                  <c:v>144.30000000000001</c:v>
                </c:pt>
                <c:pt idx="2147">
                  <c:v>235.2</c:v>
                </c:pt>
                <c:pt idx="2148">
                  <c:v>174</c:v>
                </c:pt>
                <c:pt idx="2149">
                  <c:v>115</c:v>
                </c:pt>
                <c:pt idx="2150">
                  <c:v>151.69999999999999</c:v>
                </c:pt>
                <c:pt idx="2151">
                  <c:v>218.6</c:v>
                </c:pt>
                <c:pt idx="2152">
                  <c:v>190.3</c:v>
                </c:pt>
                <c:pt idx="2153">
                  <c:v>184.7</c:v>
                </c:pt>
                <c:pt idx="2154">
                  <c:v>115.3</c:v>
                </c:pt>
                <c:pt idx="2155">
                  <c:v>113</c:v>
                </c:pt>
                <c:pt idx="2156">
                  <c:v>294.2</c:v>
                </c:pt>
                <c:pt idx="2157">
                  <c:v>215.6</c:v>
                </c:pt>
                <c:pt idx="2158">
                  <c:v>128.80000000000001</c:v>
                </c:pt>
                <c:pt idx="2159">
                  <c:v>211.2</c:v>
                </c:pt>
                <c:pt idx="2160">
                  <c:v>71.2</c:v>
                </c:pt>
                <c:pt idx="2161">
                  <c:v>94.9</c:v>
                </c:pt>
                <c:pt idx="2162">
                  <c:v>259.39999999999998</c:v>
                </c:pt>
                <c:pt idx="2163">
                  <c:v>215.8</c:v>
                </c:pt>
                <c:pt idx="2164">
                  <c:v>97.5</c:v>
                </c:pt>
                <c:pt idx="2165">
                  <c:v>146.5</c:v>
                </c:pt>
                <c:pt idx="2166">
                  <c:v>157.9</c:v>
                </c:pt>
                <c:pt idx="2167">
                  <c:v>139.9</c:v>
                </c:pt>
                <c:pt idx="2168">
                  <c:v>153.19999999999999</c:v>
                </c:pt>
                <c:pt idx="2169">
                  <c:v>185.8</c:v>
                </c:pt>
                <c:pt idx="2170">
                  <c:v>182.2</c:v>
                </c:pt>
                <c:pt idx="2171">
                  <c:v>185.7</c:v>
                </c:pt>
                <c:pt idx="2172">
                  <c:v>222.6</c:v>
                </c:pt>
                <c:pt idx="2173">
                  <c:v>197.3</c:v>
                </c:pt>
                <c:pt idx="2174">
                  <c:v>141.4</c:v>
                </c:pt>
                <c:pt idx="2175">
                  <c:v>208</c:v>
                </c:pt>
                <c:pt idx="2176">
                  <c:v>118.5</c:v>
                </c:pt>
                <c:pt idx="2177">
                  <c:v>153.19999999999999</c:v>
                </c:pt>
                <c:pt idx="2178">
                  <c:v>108.3</c:v>
                </c:pt>
                <c:pt idx="2179">
                  <c:v>247.2</c:v>
                </c:pt>
                <c:pt idx="2180">
                  <c:v>224.2</c:v>
                </c:pt>
                <c:pt idx="2181">
                  <c:v>118.4</c:v>
                </c:pt>
                <c:pt idx="2182">
                  <c:v>190.9</c:v>
                </c:pt>
                <c:pt idx="2183">
                  <c:v>317.8</c:v>
                </c:pt>
                <c:pt idx="2184">
                  <c:v>312</c:v>
                </c:pt>
                <c:pt idx="2185">
                  <c:v>131.6</c:v>
                </c:pt>
                <c:pt idx="2186">
                  <c:v>193.4</c:v>
                </c:pt>
                <c:pt idx="2187">
                  <c:v>185.1</c:v>
                </c:pt>
                <c:pt idx="2188">
                  <c:v>193.3</c:v>
                </c:pt>
                <c:pt idx="2189">
                  <c:v>146.4</c:v>
                </c:pt>
                <c:pt idx="2190">
                  <c:v>71.2</c:v>
                </c:pt>
                <c:pt idx="2191">
                  <c:v>205</c:v>
                </c:pt>
                <c:pt idx="2192">
                  <c:v>216.9</c:v>
                </c:pt>
                <c:pt idx="2193">
                  <c:v>150</c:v>
                </c:pt>
                <c:pt idx="2194">
                  <c:v>164.1</c:v>
                </c:pt>
                <c:pt idx="2195">
                  <c:v>212</c:v>
                </c:pt>
                <c:pt idx="2196">
                  <c:v>167.3</c:v>
                </c:pt>
                <c:pt idx="2197">
                  <c:v>154.4</c:v>
                </c:pt>
                <c:pt idx="2198">
                  <c:v>177.3</c:v>
                </c:pt>
                <c:pt idx="2199">
                  <c:v>231.2</c:v>
                </c:pt>
                <c:pt idx="2200">
                  <c:v>202.9</c:v>
                </c:pt>
                <c:pt idx="2201">
                  <c:v>149.6</c:v>
                </c:pt>
                <c:pt idx="2202">
                  <c:v>345.3</c:v>
                </c:pt>
                <c:pt idx="2203">
                  <c:v>264.89999999999998</c:v>
                </c:pt>
                <c:pt idx="2204">
                  <c:v>122</c:v>
                </c:pt>
                <c:pt idx="2205">
                  <c:v>177.2</c:v>
                </c:pt>
                <c:pt idx="2206">
                  <c:v>133.1</c:v>
                </c:pt>
                <c:pt idx="2207">
                  <c:v>225.1</c:v>
                </c:pt>
                <c:pt idx="2208">
                  <c:v>208.4</c:v>
                </c:pt>
                <c:pt idx="2209">
                  <c:v>173.1</c:v>
                </c:pt>
                <c:pt idx="2210">
                  <c:v>162.4</c:v>
                </c:pt>
                <c:pt idx="2211">
                  <c:v>243.4</c:v>
                </c:pt>
                <c:pt idx="2212">
                  <c:v>189.3</c:v>
                </c:pt>
                <c:pt idx="2213">
                  <c:v>168.3</c:v>
                </c:pt>
                <c:pt idx="2214">
                  <c:v>232.9</c:v>
                </c:pt>
                <c:pt idx="2215">
                  <c:v>155</c:v>
                </c:pt>
                <c:pt idx="2216">
                  <c:v>154.4</c:v>
                </c:pt>
                <c:pt idx="2217">
                  <c:v>234.7</c:v>
                </c:pt>
                <c:pt idx="2218">
                  <c:v>298.39999999999998</c:v>
                </c:pt>
                <c:pt idx="2219">
                  <c:v>111.6</c:v>
                </c:pt>
                <c:pt idx="2220">
                  <c:v>174.5</c:v>
                </c:pt>
                <c:pt idx="2221">
                  <c:v>175.5</c:v>
                </c:pt>
                <c:pt idx="2222">
                  <c:v>207.5</c:v>
                </c:pt>
                <c:pt idx="2223">
                  <c:v>258.8</c:v>
                </c:pt>
                <c:pt idx="2224">
                  <c:v>226.9</c:v>
                </c:pt>
                <c:pt idx="2225">
                  <c:v>152.9</c:v>
                </c:pt>
                <c:pt idx="2226">
                  <c:v>156.69999999999999</c:v>
                </c:pt>
                <c:pt idx="2227">
                  <c:v>150.80000000000001</c:v>
                </c:pt>
                <c:pt idx="2228">
                  <c:v>221</c:v>
                </c:pt>
                <c:pt idx="2229">
                  <c:v>153.6</c:v>
                </c:pt>
                <c:pt idx="2230">
                  <c:v>180.5</c:v>
                </c:pt>
                <c:pt idx="2231">
                  <c:v>123.1</c:v>
                </c:pt>
                <c:pt idx="2232">
                  <c:v>165.7</c:v>
                </c:pt>
                <c:pt idx="2233">
                  <c:v>200.2</c:v>
                </c:pt>
                <c:pt idx="2234">
                  <c:v>154.80000000000001</c:v>
                </c:pt>
                <c:pt idx="2235">
                  <c:v>125.4</c:v>
                </c:pt>
                <c:pt idx="2236">
                  <c:v>184.2</c:v>
                </c:pt>
                <c:pt idx="2237">
                  <c:v>274.7</c:v>
                </c:pt>
                <c:pt idx="2238">
                  <c:v>142</c:v>
                </c:pt>
                <c:pt idx="2239">
                  <c:v>151.5</c:v>
                </c:pt>
                <c:pt idx="2240">
                  <c:v>124.8</c:v>
                </c:pt>
                <c:pt idx="2241">
                  <c:v>232.7</c:v>
                </c:pt>
                <c:pt idx="2242">
                  <c:v>288</c:v>
                </c:pt>
                <c:pt idx="2243">
                  <c:v>170.8</c:v>
                </c:pt>
                <c:pt idx="2244">
                  <c:v>216.1</c:v>
                </c:pt>
                <c:pt idx="2245">
                  <c:v>138.69999999999999</c:v>
                </c:pt>
                <c:pt idx="2246">
                  <c:v>210.7</c:v>
                </c:pt>
                <c:pt idx="2247">
                  <c:v>181.8</c:v>
                </c:pt>
                <c:pt idx="2248">
                  <c:v>61.6</c:v>
                </c:pt>
                <c:pt idx="2249">
                  <c:v>207.7</c:v>
                </c:pt>
                <c:pt idx="2250">
                  <c:v>219.2</c:v>
                </c:pt>
                <c:pt idx="2251">
                  <c:v>245.9</c:v>
                </c:pt>
                <c:pt idx="2252">
                  <c:v>257.3</c:v>
                </c:pt>
                <c:pt idx="2253">
                  <c:v>121.1</c:v>
                </c:pt>
                <c:pt idx="2254">
                  <c:v>301.5</c:v>
                </c:pt>
                <c:pt idx="2255">
                  <c:v>233.9</c:v>
                </c:pt>
                <c:pt idx="2256">
                  <c:v>99.6</c:v>
                </c:pt>
                <c:pt idx="2257">
                  <c:v>169.8</c:v>
                </c:pt>
                <c:pt idx="2258">
                  <c:v>198.8</c:v>
                </c:pt>
                <c:pt idx="2259">
                  <c:v>116.2</c:v>
                </c:pt>
                <c:pt idx="2260">
                  <c:v>255.9</c:v>
                </c:pt>
                <c:pt idx="2261">
                  <c:v>187.7</c:v>
                </c:pt>
                <c:pt idx="2262">
                  <c:v>195.9</c:v>
                </c:pt>
                <c:pt idx="2263">
                  <c:v>129.4</c:v>
                </c:pt>
                <c:pt idx="2264">
                  <c:v>221</c:v>
                </c:pt>
                <c:pt idx="2265">
                  <c:v>140.5</c:v>
                </c:pt>
                <c:pt idx="2266">
                  <c:v>277.89999999999998</c:v>
                </c:pt>
                <c:pt idx="2267">
                  <c:v>109.1</c:v>
                </c:pt>
                <c:pt idx="2268">
                  <c:v>207.8</c:v>
                </c:pt>
                <c:pt idx="2269">
                  <c:v>205.9</c:v>
                </c:pt>
                <c:pt idx="2270">
                  <c:v>308.60000000000002</c:v>
                </c:pt>
                <c:pt idx="2271">
                  <c:v>242.6</c:v>
                </c:pt>
                <c:pt idx="2272">
                  <c:v>229.6</c:v>
                </c:pt>
                <c:pt idx="2273">
                  <c:v>166</c:v>
                </c:pt>
                <c:pt idx="2274">
                  <c:v>144.80000000000001</c:v>
                </c:pt>
                <c:pt idx="2275">
                  <c:v>106.1</c:v>
                </c:pt>
                <c:pt idx="2276">
                  <c:v>221.8</c:v>
                </c:pt>
                <c:pt idx="2277">
                  <c:v>204.6</c:v>
                </c:pt>
                <c:pt idx="2278">
                  <c:v>152</c:v>
                </c:pt>
                <c:pt idx="2279">
                  <c:v>260.8</c:v>
                </c:pt>
                <c:pt idx="2280">
                  <c:v>177.9</c:v>
                </c:pt>
                <c:pt idx="2281">
                  <c:v>235.1</c:v>
                </c:pt>
                <c:pt idx="2282">
                  <c:v>186.8</c:v>
                </c:pt>
                <c:pt idx="2283">
                  <c:v>268.39999999999998</c:v>
                </c:pt>
                <c:pt idx="2284">
                  <c:v>192.1</c:v>
                </c:pt>
                <c:pt idx="2285">
                  <c:v>240.7</c:v>
                </c:pt>
                <c:pt idx="2286">
                  <c:v>179.9</c:v>
                </c:pt>
                <c:pt idx="2287">
                  <c:v>175.8</c:v>
                </c:pt>
                <c:pt idx="2288">
                  <c:v>109.4</c:v>
                </c:pt>
                <c:pt idx="2289">
                  <c:v>255.1</c:v>
                </c:pt>
                <c:pt idx="2290">
                  <c:v>208.7</c:v>
                </c:pt>
                <c:pt idx="2291">
                  <c:v>214.6</c:v>
                </c:pt>
                <c:pt idx="2292">
                  <c:v>49.2</c:v>
                </c:pt>
                <c:pt idx="2293">
                  <c:v>141.30000000000001</c:v>
                </c:pt>
                <c:pt idx="2294">
                  <c:v>253.2</c:v>
                </c:pt>
                <c:pt idx="2295">
                  <c:v>206</c:v>
                </c:pt>
                <c:pt idx="2296">
                  <c:v>71.2</c:v>
                </c:pt>
                <c:pt idx="2297">
                  <c:v>261.8</c:v>
                </c:pt>
                <c:pt idx="2298">
                  <c:v>191.3</c:v>
                </c:pt>
                <c:pt idx="2299">
                  <c:v>133.30000000000001</c:v>
                </c:pt>
                <c:pt idx="2300">
                  <c:v>183.6</c:v>
                </c:pt>
                <c:pt idx="2301">
                  <c:v>155.19999999999999</c:v>
                </c:pt>
                <c:pt idx="2302">
                  <c:v>283.10000000000002</c:v>
                </c:pt>
                <c:pt idx="2303">
                  <c:v>186.5</c:v>
                </c:pt>
                <c:pt idx="2304">
                  <c:v>163.30000000000001</c:v>
                </c:pt>
                <c:pt idx="2305">
                  <c:v>203.4</c:v>
                </c:pt>
                <c:pt idx="2306">
                  <c:v>178.1</c:v>
                </c:pt>
                <c:pt idx="2307">
                  <c:v>195.9</c:v>
                </c:pt>
                <c:pt idx="2308">
                  <c:v>114.1</c:v>
                </c:pt>
                <c:pt idx="2309">
                  <c:v>279.10000000000002</c:v>
                </c:pt>
                <c:pt idx="2310">
                  <c:v>169.3</c:v>
                </c:pt>
                <c:pt idx="2311">
                  <c:v>214.4</c:v>
                </c:pt>
                <c:pt idx="2312">
                  <c:v>255.8</c:v>
                </c:pt>
                <c:pt idx="2313">
                  <c:v>148.19999999999999</c:v>
                </c:pt>
                <c:pt idx="2314">
                  <c:v>119.3</c:v>
                </c:pt>
                <c:pt idx="2315">
                  <c:v>245.2</c:v>
                </c:pt>
                <c:pt idx="2316">
                  <c:v>172.4</c:v>
                </c:pt>
                <c:pt idx="2317">
                  <c:v>175.3</c:v>
                </c:pt>
                <c:pt idx="2318">
                  <c:v>2.6</c:v>
                </c:pt>
                <c:pt idx="2319">
                  <c:v>184.1</c:v>
                </c:pt>
                <c:pt idx="2320">
                  <c:v>181.9</c:v>
                </c:pt>
                <c:pt idx="2321">
                  <c:v>189.8</c:v>
                </c:pt>
                <c:pt idx="2322">
                  <c:v>223.2</c:v>
                </c:pt>
                <c:pt idx="2323">
                  <c:v>216</c:v>
                </c:pt>
                <c:pt idx="2324">
                  <c:v>198.5</c:v>
                </c:pt>
                <c:pt idx="2325">
                  <c:v>159.5</c:v>
                </c:pt>
                <c:pt idx="2326">
                  <c:v>105</c:v>
                </c:pt>
                <c:pt idx="2327">
                  <c:v>204.5</c:v>
                </c:pt>
                <c:pt idx="2328">
                  <c:v>274</c:v>
                </c:pt>
                <c:pt idx="2329">
                  <c:v>137.80000000000001</c:v>
                </c:pt>
                <c:pt idx="2330">
                  <c:v>179.4</c:v>
                </c:pt>
                <c:pt idx="2331">
                  <c:v>139.30000000000001</c:v>
                </c:pt>
                <c:pt idx="2332">
                  <c:v>7.8</c:v>
                </c:pt>
                <c:pt idx="2333">
                  <c:v>183.1</c:v>
                </c:pt>
                <c:pt idx="2334">
                  <c:v>140</c:v>
                </c:pt>
                <c:pt idx="2335">
                  <c:v>179.2</c:v>
                </c:pt>
                <c:pt idx="2336">
                  <c:v>177.4</c:v>
                </c:pt>
                <c:pt idx="2337">
                  <c:v>115.6</c:v>
                </c:pt>
                <c:pt idx="2338">
                  <c:v>237.3</c:v>
                </c:pt>
                <c:pt idx="2339">
                  <c:v>51.5</c:v>
                </c:pt>
                <c:pt idx="2340">
                  <c:v>155.69999999999999</c:v>
                </c:pt>
                <c:pt idx="2341">
                  <c:v>245</c:v>
                </c:pt>
                <c:pt idx="2342">
                  <c:v>111.1</c:v>
                </c:pt>
                <c:pt idx="2343">
                  <c:v>116</c:v>
                </c:pt>
                <c:pt idx="2344">
                  <c:v>155.5</c:v>
                </c:pt>
                <c:pt idx="2345">
                  <c:v>175.2</c:v>
                </c:pt>
                <c:pt idx="2346">
                  <c:v>154.69999999999999</c:v>
                </c:pt>
                <c:pt idx="2347">
                  <c:v>247.2</c:v>
                </c:pt>
                <c:pt idx="2348">
                  <c:v>227.5</c:v>
                </c:pt>
                <c:pt idx="2349">
                  <c:v>185</c:v>
                </c:pt>
                <c:pt idx="2350">
                  <c:v>158.80000000000001</c:v>
                </c:pt>
                <c:pt idx="2351">
                  <c:v>185.9</c:v>
                </c:pt>
                <c:pt idx="2352">
                  <c:v>222.5</c:v>
                </c:pt>
                <c:pt idx="2353">
                  <c:v>201.1</c:v>
                </c:pt>
                <c:pt idx="2354">
                  <c:v>167.9</c:v>
                </c:pt>
                <c:pt idx="2355">
                  <c:v>239.1</c:v>
                </c:pt>
                <c:pt idx="2356">
                  <c:v>175.7</c:v>
                </c:pt>
                <c:pt idx="2357">
                  <c:v>111.2</c:v>
                </c:pt>
                <c:pt idx="2358">
                  <c:v>87.7</c:v>
                </c:pt>
                <c:pt idx="2359">
                  <c:v>244.1</c:v>
                </c:pt>
                <c:pt idx="2360">
                  <c:v>165</c:v>
                </c:pt>
                <c:pt idx="2361">
                  <c:v>127.4</c:v>
                </c:pt>
                <c:pt idx="2362">
                  <c:v>194.8</c:v>
                </c:pt>
                <c:pt idx="2363">
                  <c:v>54.7</c:v>
                </c:pt>
                <c:pt idx="2364">
                  <c:v>90.5</c:v>
                </c:pt>
                <c:pt idx="2365">
                  <c:v>235.6</c:v>
                </c:pt>
                <c:pt idx="2366">
                  <c:v>142.5</c:v>
                </c:pt>
                <c:pt idx="2367">
                  <c:v>54</c:v>
                </c:pt>
                <c:pt idx="2368">
                  <c:v>214.8</c:v>
                </c:pt>
                <c:pt idx="2369">
                  <c:v>251.4</c:v>
                </c:pt>
                <c:pt idx="2370">
                  <c:v>139</c:v>
                </c:pt>
                <c:pt idx="2371">
                  <c:v>117.3</c:v>
                </c:pt>
                <c:pt idx="2372">
                  <c:v>264</c:v>
                </c:pt>
                <c:pt idx="2373">
                  <c:v>82.6</c:v>
                </c:pt>
                <c:pt idx="2374">
                  <c:v>175.8</c:v>
                </c:pt>
                <c:pt idx="2375">
                  <c:v>220.4</c:v>
                </c:pt>
                <c:pt idx="2376">
                  <c:v>217</c:v>
                </c:pt>
                <c:pt idx="2377">
                  <c:v>129</c:v>
                </c:pt>
                <c:pt idx="2378">
                  <c:v>150.5</c:v>
                </c:pt>
                <c:pt idx="2379">
                  <c:v>189.5</c:v>
                </c:pt>
                <c:pt idx="2380">
                  <c:v>137.80000000000001</c:v>
                </c:pt>
                <c:pt idx="2381">
                  <c:v>129.30000000000001</c:v>
                </c:pt>
                <c:pt idx="2382">
                  <c:v>115.6</c:v>
                </c:pt>
                <c:pt idx="2383">
                  <c:v>221.9</c:v>
                </c:pt>
                <c:pt idx="2384">
                  <c:v>263.7</c:v>
                </c:pt>
                <c:pt idx="2385">
                  <c:v>61.3</c:v>
                </c:pt>
                <c:pt idx="2386">
                  <c:v>183.8</c:v>
                </c:pt>
                <c:pt idx="2387">
                  <c:v>167.4</c:v>
                </c:pt>
                <c:pt idx="2388">
                  <c:v>154.1</c:v>
                </c:pt>
                <c:pt idx="2389">
                  <c:v>252</c:v>
                </c:pt>
                <c:pt idx="2390">
                  <c:v>163.1</c:v>
                </c:pt>
                <c:pt idx="2391">
                  <c:v>198.3</c:v>
                </c:pt>
                <c:pt idx="2392">
                  <c:v>324.7</c:v>
                </c:pt>
                <c:pt idx="2393">
                  <c:v>128.30000000000001</c:v>
                </c:pt>
                <c:pt idx="2394">
                  <c:v>187.9</c:v>
                </c:pt>
                <c:pt idx="2395">
                  <c:v>129.19999999999999</c:v>
                </c:pt>
                <c:pt idx="2396">
                  <c:v>125.5</c:v>
                </c:pt>
                <c:pt idx="2397">
                  <c:v>257.2</c:v>
                </c:pt>
                <c:pt idx="2398">
                  <c:v>124.6</c:v>
                </c:pt>
                <c:pt idx="2399">
                  <c:v>175.1</c:v>
                </c:pt>
                <c:pt idx="2400">
                  <c:v>124.3</c:v>
                </c:pt>
                <c:pt idx="2401">
                  <c:v>271.60000000000002</c:v>
                </c:pt>
                <c:pt idx="2402">
                  <c:v>183.3</c:v>
                </c:pt>
                <c:pt idx="2403">
                  <c:v>101.1</c:v>
                </c:pt>
                <c:pt idx="2404">
                  <c:v>203.3</c:v>
                </c:pt>
                <c:pt idx="2405">
                  <c:v>175.4</c:v>
                </c:pt>
                <c:pt idx="2406">
                  <c:v>266</c:v>
                </c:pt>
                <c:pt idx="2407">
                  <c:v>171.6</c:v>
                </c:pt>
                <c:pt idx="2408">
                  <c:v>78.7</c:v>
                </c:pt>
                <c:pt idx="2409">
                  <c:v>211.9</c:v>
                </c:pt>
                <c:pt idx="2410">
                  <c:v>63.7</c:v>
                </c:pt>
                <c:pt idx="2411">
                  <c:v>173.4</c:v>
                </c:pt>
                <c:pt idx="2412">
                  <c:v>225.9</c:v>
                </c:pt>
                <c:pt idx="2413">
                  <c:v>173</c:v>
                </c:pt>
                <c:pt idx="2414">
                  <c:v>224.9</c:v>
                </c:pt>
                <c:pt idx="2415">
                  <c:v>137</c:v>
                </c:pt>
                <c:pt idx="2416">
                  <c:v>142.5</c:v>
                </c:pt>
                <c:pt idx="2417">
                  <c:v>142.4</c:v>
                </c:pt>
                <c:pt idx="2418">
                  <c:v>147</c:v>
                </c:pt>
                <c:pt idx="2419">
                  <c:v>149.19999999999999</c:v>
                </c:pt>
                <c:pt idx="2420">
                  <c:v>216.8</c:v>
                </c:pt>
                <c:pt idx="2421">
                  <c:v>308</c:v>
                </c:pt>
                <c:pt idx="2422">
                  <c:v>58</c:v>
                </c:pt>
                <c:pt idx="2423">
                  <c:v>173.2</c:v>
                </c:pt>
                <c:pt idx="2424">
                  <c:v>210.3</c:v>
                </c:pt>
                <c:pt idx="2425">
                  <c:v>58.9</c:v>
                </c:pt>
                <c:pt idx="2426">
                  <c:v>236.8</c:v>
                </c:pt>
                <c:pt idx="2427">
                  <c:v>228.9</c:v>
                </c:pt>
                <c:pt idx="2428">
                  <c:v>162.80000000000001</c:v>
                </c:pt>
                <c:pt idx="2429">
                  <c:v>86.1</c:v>
                </c:pt>
                <c:pt idx="2430">
                  <c:v>212.3</c:v>
                </c:pt>
                <c:pt idx="2431">
                  <c:v>151</c:v>
                </c:pt>
                <c:pt idx="2432">
                  <c:v>158.6</c:v>
                </c:pt>
                <c:pt idx="2433">
                  <c:v>296</c:v>
                </c:pt>
                <c:pt idx="2434">
                  <c:v>212.3</c:v>
                </c:pt>
                <c:pt idx="2435">
                  <c:v>234.4</c:v>
                </c:pt>
                <c:pt idx="2436">
                  <c:v>176.8</c:v>
                </c:pt>
                <c:pt idx="2437">
                  <c:v>157.30000000000001</c:v>
                </c:pt>
                <c:pt idx="2438">
                  <c:v>260.5</c:v>
                </c:pt>
                <c:pt idx="2439">
                  <c:v>124.5</c:v>
                </c:pt>
                <c:pt idx="2440">
                  <c:v>209.4</c:v>
                </c:pt>
                <c:pt idx="2441">
                  <c:v>285.7</c:v>
                </c:pt>
                <c:pt idx="2442">
                  <c:v>190.9</c:v>
                </c:pt>
                <c:pt idx="2443">
                  <c:v>208.8</c:v>
                </c:pt>
                <c:pt idx="2444">
                  <c:v>77.599999999999994</c:v>
                </c:pt>
                <c:pt idx="2445">
                  <c:v>271.10000000000002</c:v>
                </c:pt>
                <c:pt idx="2446">
                  <c:v>240.8</c:v>
                </c:pt>
                <c:pt idx="2447">
                  <c:v>114.8</c:v>
                </c:pt>
                <c:pt idx="2448">
                  <c:v>138.80000000000001</c:v>
                </c:pt>
                <c:pt idx="2449">
                  <c:v>209.8</c:v>
                </c:pt>
                <c:pt idx="2450">
                  <c:v>134.9</c:v>
                </c:pt>
                <c:pt idx="2451">
                  <c:v>164</c:v>
                </c:pt>
                <c:pt idx="2452">
                  <c:v>245.5</c:v>
                </c:pt>
                <c:pt idx="2453">
                  <c:v>80.3</c:v>
                </c:pt>
                <c:pt idx="2454">
                  <c:v>90.7</c:v>
                </c:pt>
                <c:pt idx="2455">
                  <c:v>190.3</c:v>
                </c:pt>
                <c:pt idx="2456">
                  <c:v>108.6</c:v>
                </c:pt>
                <c:pt idx="2457">
                  <c:v>252.4</c:v>
                </c:pt>
                <c:pt idx="2458">
                  <c:v>183.4</c:v>
                </c:pt>
                <c:pt idx="2459">
                  <c:v>183.4</c:v>
                </c:pt>
                <c:pt idx="2460">
                  <c:v>155.19999999999999</c:v>
                </c:pt>
                <c:pt idx="2461">
                  <c:v>165.8</c:v>
                </c:pt>
                <c:pt idx="2462">
                  <c:v>209.4</c:v>
                </c:pt>
                <c:pt idx="2463">
                  <c:v>279.3</c:v>
                </c:pt>
                <c:pt idx="2464">
                  <c:v>256.5</c:v>
                </c:pt>
                <c:pt idx="2465">
                  <c:v>170.2</c:v>
                </c:pt>
                <c:pt idx="2466">
                  <c:v>139.6</c:v>
                </c:pt>
                <c:pt idx="2467">
                  <c:v>208.8</c:v>
                </c:pt>
                <c:pt idx="2468">
                  <c:v>210.1</c:v>
                </c:pt>
                <c:pt idx="2469">
                  <c:v>202.6</c:v>
                </c:pt>
                <c:pt idx="2470">
                  <c:v>174.4</c:v>
                </c:pt>
                <c:pt idx="2471">
                  <c:v>210.6</c:v>
                </c:pt>
                <c:pt idx="2472">
                  <c:v>121.5</c:v>
                </c:pt>
                <c:pt idx="2473">
                  <c:v>127.8</c:v>
                </c:pt>
                <c:pt idx="2474">
                  <c:v>135.19999999999999</c:v>
                </c:pt>
                <c:pt idx="2475">
                  <c:v>99.4</c:v>
                </c:pt>
                <c:pt idx="2476">
                  <c:v>276.89999999999998</c:v>
                </c:pt>
                <c:pt idx="2477">
                  <c:v>287.39999999999998</c:v>
                </c:pt>
                <c:pt idx="2478">
                  <c:v>120.5</c:v>
                </c:pt>
                <c:pt idx="2479">
                  <c:v>184.1</c:v>
                </c:pt>
                <c:pt idx="2480">
                  <c:v>185</c:v>
                </c:pt>
                <c:pt idx="2481">
                  <c:v>160.9</c:v>
                </c:pt>
                <c:pt idx="2482">
                  <c:v>209.2</c:v>
                </c:pt>
                <c:pt idx="2483">
                  <c:v>158.4</c:v>
                </c:pt>
                <c:pt idx="2484">
                  <c:v>149</c:v>
                </c:pt>
                <c:pt idx="2485">
                  <c:v>204.5</c:v>
                </c:pt>
                <c:pt idx="2486">
                  <c:v>288.8</c:v>
                </c:pt>
                <c:pt idx="2487">
                  <c:v>108.6</c:v>
                </c:pt>
                <c:pt idx="2488">
                  <c:v>97.5</c:v>
                </c:pt>
                <c:pt idx="2489">
                  <c:v>166.5</c:v>
                </c:pt>
                <c:pt idx="2490">
                  <c:v>156.19999999999999</c:v>
                </c:pt>
                <c:pt idx="2491">
                  <c:v>287.39999999999998</c:v>
                </c:pt>
                <c:pt idx="2492">
                  <c:v>175.3</c:v>
                </c:pt>
                <c:pt idx="2493">
                  <c:v>102.1</c:v>
                </c:pt>
                <c:pt idx="2494">
                  <c:v>157.9</c:v>
                </c:pt>
                <c:pt idx="2495">
                  <c:v>146.5</c:v>
                </c:pt>
                <c:pt idx="2496">
                  <c:v>245.8</c:v>
                </c:pt>
                <c:pt idx="2497">
                  <c:v>250.8</c:v>
                </c:pt>
                <c:pt idx="2498">
                  <c:v>119.7</c:v>
                </c:pt>
                <c:pt idx="2499">
                  <c:v>242.2</c:v>
                </c:pt>
                <c:pt idx="2500">
                  <c:v>163.4</c:v>
                </c:pt>
                <c:pt idx="2501">
                  <c:v>161</c:v>
                </c:pt>
                <c:pt idx="2502">
                  <c:v>128.69999999999999</c:v>
                </c:pt>
                <c:pt idx="2503">
                  <c:v>81.599999999999994</c:v>
                </c:pt>
                <c:pt idx="2504">
                  <c:v>207.7</c:v>
                </c:pt>
                <c:pt idx="2505">
                  <c:v>233.3</c:v>
                </c:pt>
                <c:pt idx="2506">
                  <c:v>168</c:v>
                </c:pt>
                <c:pt idx="2507">
                  <c:v>251.6</c:v>
                </c:pt>
                <c:pt idx="2508">
                  <c:v>183.8</c:v>
                </c:pt>
                <c:pt idx="2509">
                  <c:v>256.39999999999998</c:v>
                </c:pt>
                <c:pt idx="2510">
                  <c:v>180.2</c:v>
                </c:pt>
                <c:pt idx="2511">
                  <c:v>227.8</c:v>
                </c:pt>
                <c:pt idx="2512">
                  <c:v>147.80000000000001</c:v>
                </c:pt>
                <c:pt idx="2513">
                  <c:v>234.9</c:v>
                </c:pt>
                <c:pt idx="2514">
                  <c:v>110.9</c:v>
                </c:pt>
                <c:pt idx="2515">
                  <c:v>233.5</c:v>
                </c:pt>
                <c:pt idx="2516">
                  <c:v>197.3</c:v>
                </c:pt>
                <c:pt idx="2517">
                  <c:v>58.2</c:v>
                </c:pt>
                <c:pt idx="2518">
                  <c:v>212.7</c:v>
                </c:pt>
                <c:pt idx="2519">
                  <c:v>151.5</c:v>
                </c:pt>
                <c:pt idx="2520">
                  <c:v>146.30000000000001</c:v>
                </c:pt>
                <c:pt idx="2521">
                  <c:v>195.1</c:v>
                </c:pt>
                <c:pt idx="2522">
                  <c:v>208.9</c:v>
                </c:pt>
                <c:pt idx="2523">
                  <c:v>135.69999999999999</c:v>
                </c:pt>
                <c:pt idx="2524">
                  <c:v>225.9</c:v>
                </c:pt>
                <c:pt idx="2525">
                  <c:v>153.30000000000001</c:v>
                </c:pt>
                <c:pt idx="2526">
                  <c:v>206.7</c:v>
                </c:pt>
                <c:pt idx="2527">
                  <c:v>188</c:v>
                </c:pt>
                <c:pt idx="2528">
                  <c:v>122.3</c:v>
                </c:pt>
                <c:pt idx="2529">
                  <c:v>259.3</c:v>
                </c:pt>
                <c:pt idx="2530">
                  <c:v>115.1</c:v>
                </c:pt>
                <c:pt idx="2531">
                  <c:v>172.9</c:v>
                </c:pt>
                <c:pt idx="2532">
                  <c:v>156.4</c:v>
                </c:pt>
                <c:pt idx="2533">
                  <c:v>128.1</c:v>
                </c:pt>
                <c:pt idx="2534">
                  <c:v>227.9</c:v>
                </c:pt>
                <c:pt idx="2535">
                  <c:v>194.9</c:v>
                </c:pt>
                <c:pt idx="2536">
                  <c:v>44.9</c:v>
                </c:pt>
                <c:pt idx="2537">
                  <c:v>262.8</c:v>
                </c:pt>
                <c:pt idx="2538">
                  <c:v>211.2</c:v>
                </c:pt>
                <c:pt idx="2539">
                  <c:v>223.2</c:v>
                </c:pt>
                <c:pt idx="2540">
                  <c:v>119</c:v>
                </c:pt>
                <c:pt idx="2541">
                  <c:v>266.10000000000002</c:v>
                </c:pt>
                <c:pt idx="2542">
                  <c:v>170.5</c:v>
                </c:pt>
                <c:pt idx="2543">
                  <c:v>178.5</c:v>
                </c:pt>
                <c:pt idx="2544">
                  <c:v>205.2</c:v>
                </c:pt>
                <c:pt idx="2545">
                  <c:v>232.8</c:v>
                </c:pt>
                <c:pt idx="2546">
                  <c:v>239.9</c:v>
                </c:pt>
                <c:pt idx="2547">
                  <c:v>55.6</c:v>
                </c:pt>
                <c:pt idx="2548">
                  <c:v>109.8</c:v>
                </c:pt>
                <c:pt idx="2549">
                  <c:v>196.1</c:v>
                </c:pt>
                <c:pt idx="2550">
                  <c:v>166.8</c:v>
                </c:pt>
                <c:pt idx="2551">
                  <c:v>242.8</c:v>
                </c:pt>
                <c:pt idx="2552">
                  <c:v>266.7</c:v>
                </c:pt>
                <c:pt idx="2553">
                  <c:v>182</c:v>
                </c:pt>
                <c:pt idx="2554">
                  <c:v>85.9</c:v>
                </c:pt>
                <c:pt idx="2555">
                  <c:v>146.6</c:v>
                </c:pt>
                <c:pt idx="2556">
                  <c:v>110.5</c:v>
                </c:pt>
                <c:pt idx="2557">
                  <c:v>118.6</c:v>
                </c:pt>
                <c:pt idx="2558">
                  <c:v>197.6</c:v>
                </c:pt>
                <c:pt idx="2559">
                  <c:v>210.3</c:v>
                </c:pt>
                <c:pt idx="2560">
                  <c:v>220.3</c:v>
                </c:pt>
                <c:pt idx="2561">
                  <c:v>161.69999999999999</c:v>
                </c:pt>
                <c:pt idx="2562">
                  <c:v>146.69999999999999</c:v>
                </c:pt>
                <c:pt idx="2563">
                  <c:v>109.4</c:v>
                </c:pt>
                <c:pt idx="2564">
                  <c:v>144.1</c:v>
                </c:pt>
                <c:pt idx="2565">
                  <c:v>248.9</c:v>
                </c:pt>
                <c:pt idx="2566">
                  <c:v>85.7</c:v>
                </c:pt>
                <c:pt idx="2567">
                  <c:v>214.8</c:v>
                </c:pt>
                <c:pt idx="2568">
                  <c:v>158.9</c:v>
                </c:pt>
                <c:pt idx="2569">
                  <c:v>110</c:v>
                </c:pt>
                <c:pt idx="2570">
                  <c:v>152.80000000000001</c:v>
                </c:pt>
                <c:pt idx="2571">
                  <c:v>145.6</c:v>
                </c:pt>
                <c:pt idx="2572">
                  <c:v>93.3</c:v>
                </c:pt>
                <c:pt idx="2573">
                  <c:v>216.8</c:v>
                </c:pt>
                <c:pt idx="2574">
                  <c:v>201.9</c:v>
                </c:pt>
                <c:pt idx="2575">
                  <c:v>146.4</c:v>
                </c:pt>
                <c:pt idx="2576">
                  <c:v>272.7</c:v>
                </c:pt>
                <c:pt idx="2577">
                  <c:v>172.8</c:v>
                </c:pt>
                <c:pt idx="2578">
                  <c:v>190.2</c:v>
                </c:pt>
                <c:pt idx="2579">
                  <c:v>130.6</c:v>
                </c:pt>
                <c:pt idx="2580">
                  <c:v>158.4</c:v>
                </c:pt>
                <c:pt idx="2581">
                  <c:v>166.5</c:v>
                </c:pt>
                <c:pt idx="2582">
                  <c:v>129.30000000000001</c:v>
                </c:pt>
                <c:pt idx="2583">
                  <c:v>199.3</c:v>
                </c:pt>
                <c:pt idx="2584">
                  <c:v>185.1</c:v>
                </c:pt>
                <c:pt idx="2585">
                  <c:v>175.4</c:v>
                </c:pt>
                <c:pt idx="2586">
                  <c:v>263.39999999999998</c:v>
                </c:pt>
                <c:pt idx="2587">
                  <c:v>94.2</c:v>
                </c:pt>
                <c:pt idx="2588">
                  <c:v>189.4</c:v>
                </c:pt>
                <c:pt idx="2589">
                  <c:v>118</c:v>
                </c:pt>
                <c:pt idx="2590">
                  <c:v>212.1</c:v>
                </c:pt>
                <c:pt idx="2591">
                  <c:v>222.8</c:v>
                </c:pt>
                <c:pt idx="2592">
                  <c:v>190</c:v>
                </c:pt>
                <c:pt idx="2593">
                  <c:v>271.8</c:v>
                </c:pt>
                <c:pt idx="2594">
                  <c:v>195.4</c:v>
                </c:pt>
                <c:pt idx="2595">
                  <c:v>199.6</c:v>
                </c:pt>
                <c:pt idx="2596">
                  <c:v>160.6</c:v>
                </c:pt>
                <c:pt idx="2597">
                  <c:v>158.69999999999999</c:v>
                </c:pt>
                <c:pt idx="2598">
                  <c:v>154.5</c:v>
                </c:pt>
                <c:pt idx="2599">
                  <c:v>192.3</c:v>
                </c:pt>
                <c:pt idx="2600">
                  <c:v>305.10000000000002</c:v>
                </c:pt>
                <c:pt idx="2601">
                  <c:v>72.5</c:v>
                </c:pt>
                <c:pt idx="2602">
                  <c:v>105.2</c:v>
                </c:pt>
                <c:pt idx="2603">
                  <c:v>180.5</c:v>
                </c:pt>
                <c:pt idx="2604">
                  <c:v>214.7</c:v>
                </c:pt>
                <c:pt idx="2605">
                  <c:v>86.8</c:v>
                </c:pt>
                <c:pt idx="2606">
                  <c:v>131.5</c:v>
                </c:pt>
                <c:pt idx="2607">
                  <c:v>135.4</c:v>
                </c:pt>
                <c:pt idx="2608">
                  <c:v>174.3</c:v>
                </c:pt>
                <c:pt idx="2609">
                  <c:v>203.9</c:v>
                </c:pt>
                <c:pt idx="2610">
                  <c:v>235.5</c:v>
                </c:pt>
                <c:pt idx="2611">
                  <c:v>157</c:v>
                </c:pt>
                <c:pt idx="2612">
                  <c:v>111.9</c:v>
                </c:pt>
                <c:pt idx="2613">
                  <c:v>236.3</c:v>
                </c:pt>
                <c:pt idx="2614">
                  <c:v>163.6</c:v>
                </c:pt>
                <c:pt idx="2615">
                  <c:v>213.6</c:v>
                </c:pt>
                <c:pt idx="2616">
                  <c:v>143.4</c:v>
                </c:pt>
                <c:pt idx="2617">
                  <c:v>97.1</c:v>
                </c:pt>
                <c:pt idx="2618">
                  <c:v>94.1</c:v>
                </c:pt>
                <c:pt idx="2619">
                  <c:v>226.3</c:v>
                </c:pt>
                <c:pt idx="2620">
                  <c:v>190.3</c:v>
                </c:pt>
                <c:pt idx="2621">
                  <c:v>185.4</c:v>
                </c:pt>
                <c:pt idx="2622">
                  <c:v>179.5</c:v>
                </c:pt>
                <c:pt idx="2623">
                  <c:v>158</c:v>
                </c:pt>
                <c:pt idx="2624">
                  <c:v>173</c:v>
                </c:pt>
                <c:pt idx="2625">
                  <c:v>134.19999999999999</c:v>
                </c:pt>
                <c:pt idx="2626">
                  <c:v>125.2</c:v>
                </c:pt>
                <c:pt idx="2627">
                  <c:v>195.9</c:v>
                </c:pt>
                <c:pt idx="2628">
                  <c:v>214.2</c:v>
                </c:pt>
                <c:pt idx="2629">
                  <c:v>221.1</c:v>
                </c:pt>
                <c:pt idx="2630">
                  <c:v>132</c:v>
                </c:pt>
                <c:pt idx="2631">
                  <c:v>157.6</c:v>
                </c:pt>
                <c:pt idx="2632">
                  <c:v>110.3</c:v>
                </c:pt>
                <c:pt idx="2633">
                  <c:v>161.5</c:v>
                </c:pt>
                <c:pt idx="2634">
                  <c:v>171.8</c:v>
                </c:pt>
                <c:pt idx="2635">
                  <c:v>211</c:v>
                </c:pt>
                <c:pt idx="2636">
                  <c:v>139.30000000000001</c:v>
                </c:pt>
                <c:pt idx="2637">
                  <c:v>291.60000000000002</c:v>
                </c:pt>
                <c:pt idx="2638">
                  <c:v>139</c:v>
                </c:pt>
                <c:pt idx="2639">
                  <c:v>234.8</c:v>
                </c:pt>
                <c:pt idx="2640">
                  <c:v>187.6</c:v>
                </c:pt>
                <c:pt idx="2641">
                  <c:v>159.80000000000001</c:v>
                </c:pt>
                <c:pt idx="2642">
                  <c:v>177.1</c:v>
                </c:pt>
                <c:pt idx="2643">
                  <c:v>117.9</c:v>
                </c:pt>
                <c:pt idx="2644">
                  <c:v>247.6</c:v>
                </c:pt>
                <c:pt idx="2645">
                  <c:v>169.9</c:v>
                </c:pt>
                <c:pt idx="2646">
                  <c:v>185</c:v>
                </c:pt>
                <c:pt idx="2647">
                  <c:v>204.9</c:v>
                </c:pt>
                <c:pt idx="2648">
                  <c:v>225.5</c:v>
                </c:pt>
                <c:pt idx="2649">
                  <c:v>169.7</c:v>
                </c:pt>
                <c:pt idx="2650">
                  <c:v>239.3</c:v>
                </c:pt>
                <c:pt idx="2651">
                  <c:v>113.3</c:v>
                </c:pt>
                <c:pt idx="2652">
                  <c:v>161.9</c:v>
                </c:pt>
                <c:pt idx="2653">
                  <c:v>133.30000000000001</c:v>
                </c:pt>
                <c:pt idx="2654">
                  <c:v>170.7</c:v>
                </c:pt>
                <c:pt idx="2655">
                  <c:v>322.3</c:v>
                </c:pt>
                <c:pt idx="2656">
                  <c:v>124.4</c:v>
                </c:pt>
                <c:pt idx="2657">
                  <c:v>146.9</c:v>
                </c:pt>
                <c:pt idx="2658">
                  <c:v>192.6</c:v>
                </c:pt>
                <c:pt idx="2659">
                  <c:v>96.3</c:v>
                </c:pt>
                <c:pt idx="2660">
                  <c:v>131.9</c:v>
                </c:pt>
                <c:pt idx="2661">
                  <c:v>147.19999999999999</c:v>
                </c:pt>
                <c:pt idx="2662">
                  <c:v>143.1</c:v>
                </c:pt>
                <c:pt idx="2663">
                  <c:v>280.39999999999998</c:v>
                </c:pt>
                <c:pt idx="2664">
                  <c:v>237.2</c:v>
                </c:pt>
                <c:pt idx="2665">
                  <c:v>184.2</c:v>
                </c:pt>
                <c:pt idx="2666">
                  <c:v>109.1</c:v>
                </c:pt>
                <c:pt idx="2667">
                  <c:v>138.1</c:v>
                </c:pt>
                <c:pt idx="2668">
                  <c:v>155.4</c:v>
                </c:pt>
                <c:pt idx="2669">
                  <c:v>245.3</c:v>
                </c:pt>
                <c:pt idx="2670">
                  <c:v>205.9</c:v>
                </c:pt>
                <c:pt idx="2671">
                  <c:v>221.9</c:v>
                </c:pt>
                <c:pt idx="2672">
                  <c:v>190</c:v>
                </c:pt>
                <c:pt idx="2673">
                  <c:v>220.8</c:v>
                </c:pt>
                <c:pt idx="2674">
                  <c:v>173.7</c:v>
                </c:pt>
                <c:pt idx="2675">
                  <c:v>114.8</c:v>
                </c:pt>
                <c:pt idx="2676">
                  <c:v>113.8</c:v>
                </c:pt>
                <c:pt idx="2677">
                  <c:v>143.19999999999999</c:v>
                </c:pt>
                <c:pt idx="2678">
                  <c:v>184.4</c:v>
                </c:pt>
                <c:pt idx="2679">
                  <c:v>224</c:v>
                </c:pt>
                <c:pt idx="2680">
                  <c:v>216.2</c:v>
                </c:pt>
                <c:pt idx="2681">
                  <c:v>129.9</c:v>
                </c:pt>
                <c:pt idx="2682">
                  <c:v>204.4</c:v>
                </c:pt>
                <c:pt idx="2683">
                  <c:v>216.6</c:v>
                </c:pt>
                <c:pt idx="2684">
                  <c:v>228.1</c:v>
                </c:pt>
                <c:pt idx="2685">
                  <c:v>225.9</c:v>
                </c:pt>
                <c:pt idx="2686">
                  <c:v>103.5</c:v>
                </c:pt>
                <c:pt idx="2687">
                  <c:v>115.5</c:v>
                </c:pt>
                <c:pt idx="2688">
                  <c:v>218.8</c:v>
                </c:pt>
                <c:pt idx="2689">
                  <c:v>223.8</c:v>
                </c:pt>
                <c:pt idx="2690">
                  <c:v>143.80000000000001</c:v>
                </c:pt>
                <c:pt idx="2691">
                  <c:v>29.9</c:v>
                </c:pt>
                <c:pt idx="2692">
                  <c:v>276.7</c:v>
                </c:pt>
                <c:pt idx="2693">
                  <c:v>153.9</c:v>
                </c:pt>
                <c:pt idx="2694">
                  <c:v>190.5</c:v>
                </c:pt>
                <c:pt idx="2695">
                  <c:v>192.6</c:v>
                </c:pt>
                <c:pt idx="2696">
                  <c:v>215.6</c:v>
                </c:pt>
                <c:pt idx="2697">
                  <c:v>180</c:v>
                </c:pt>
                <c:pt idx="2698">
                  <c:v>157.30000000000001</c:v>
                </c:pt>
                <c:pt idx="2699">
                  <c:v>196.5</c:v>
                </c:pt>
                <c:pt idx="2700">
                  <c:v>240.3</c:v>
                </c:pt>
                <c:pt idx="2701">
                  <c:v>193.3</c:v>
                </c:pt>
                <c:pt idx="2702">
                  <c:v>211.9</c:v>
                </c:pt>
                <c:pt idx="2703">
                  <c:v>246.8</c:v>
                </c:pt>
                <c:pt idx="2704">
                  <c:v>174.7</c:v>
                </c:pt>
                <c:pt idx="2705">
                  <c:v>240</c:v>
                </c:pt>
                <c:pt idx="2706">
                  <c:v>181.2</c:v>
                </c:pt>
                <c:pt idx="2707">
                  <c:v>113.7</c:v>
                </c:pt>
                <c:pt idx="2708">
                  <c:v>211.1</c:v>
                </c:pt>
                <c:pt idx="2709">
                  <c:v>247.4</c:v>
                </c:pt>
                <c:pt idx="2710">
                  <c:v>131.19999999999999</c:v>
                </c:pt>
                <c:pt idx="2711">
                  <c:v>161.4</c:v>
                </c:pt>
                <c:pt idx="2712">
                  <c:v>211.9</c:v>
                </c:pt>
                <c:pt idx="2713">
                  <c:v>160.4</c:v>
                </c:pt>
                <c:pt idx="2714">
                  <c:v>230.7</c:v>
                </c:pt>
                <c:pt idx="2715">
                  <c:v>232.6</c:v>
                </c:pt>
                <c:pt idx="2716">
                  <c:v>294.7</c:v>
                </c:pt>
                <c:pt idx="2717">
                  <c:v>133.4</c:v>
                </c:pt>
                <c:pt idx="2718">
                  <c:v>306.2</c:v>
                </c:pt>
                <c:pt idx="2719">
                  <c:v>236.8</c:v>
                </c:pt>
                <c:pt idx="2720">
                  <c:v>168.4</c:v>
                </c:pt>
                <c:pt idx="2721">
                  <c:v>70.900000000000006</c:v>
                </c:pt>
                <c:pt idx="2722">
                  <c:v>152.1</c:v>
                </c:pt>
                <c:pt idx="2723">
                  <c:v>180.9</c:v>
                </c:pt>
                <c:pt idx="2724">
                  <c:v>156.6</c:v>
                </c:pt>
                <c:pt idx="2725">
                  <c:v>180.5</c:v>
                </c:pt>
                <c:pt idx="2726">
                  <c:v>238.8</c:v>
                </c:pt>
                <c:pt idx="2727">
                  <c:v>182.1</c:v>
                </c:pt>
                <c:pt idx="2728">
                  <c:v>139.6</c:v>
                </c:pt>
                <c:pt idx="2729">
                  <c:v>200.3</c:v>
                </c:pt>
                <c:pt idx="2730">
                  <c:v>153.5</c:v>
                </c:pt>
                <c:pt idx="2731">
                  <c:v>128.19999999999999</c:v>
                </c:pt>
                <c:pt idx="2732">
                  <c:v>159.5</c:v>
                </c:pt>
                <c:pt idx="2733">
                  <c:v>226.4</c:v>
                </c:pt>
                <c:pt idx="2734">
                  <c:v>251.9</c:v>
                </c:pt>
                <c:pt idx="2735">
                  <c:v>264.5</c:v>
                </c:pt>
                <c:pt idx="2736">
                  <c:v>153.69999999999999</c:v>
                </c:pt>
                <c:pt idx="2737">
                  <c:v>232.1</c:v>
                </c:pt>
                <c:pt idx="2738">
                  <c:v>201.9</c:v>
                </c:pt>
                <c:pt idx="2739">
                  <c:v>186.9</c:v>
                </c:pt>
                <c:pt idx="2740">
                  <c:v>196.6</c:v>
                </c:pt>
                <c:pt idx="2741">
                  <c:v>232.1</c:v>
                </c:pt>
                <c:pt idx="2742">
                  <c:v>166</c:v>
                </c:pt>
                <c:pt idx="2743">
                  <c:v>200.6</c:v>
                </c:pt>
                <c:pt idx="2744">
                  <c:v>141</c:v>
                </c:pt>
                <c:pt idx="2745">
                  <c:v>245</c:v>
                </c:pt>
                <c:pt idx="2746">
                  <c:v>140.80000000000001</c:v>
                </c:pt>
                <c:pt idx="2747">
                  <c:v>255.1</c:v>
                </c:pt>
                <c:pt idx="2748">
                  <c:v>125</c:v>
                </c:pt>
                <c:pt idx="2749">
                  <c:v>180.6</c:v>
                </c:pt>
                <c:pt idx="2750">
                  <c:v>248.7</c:v>
                </c:pt>
                <c:pt idx="2751">
                  <c:v>178.1</c:v>
                </c:pt>
                <c:pt idx="2752">
                  <c:v>122.2</c:v>
                </c:pt>
                <c:pt idx="2753">
                  <c:v>231.3</c:v>
                </c:pt>
                <c:pt idx="2754">
                  <c:v>111.2</c:v>
                </c:pt>
                <c:pt idx="2755">
                  <c:v>103.2</c:v>
                </c:pt>
                <c:pt idx="2756">
                  <c:v>138.4</c:v>
                </c:pt>
                <c:pt idx="2757">
                  <c:v>146.30000000000001</c:v>
                </c:pt>
                <c:pt idx="2758">
                  <c:v>132</c:v>
                </c:pt>
                <c:pt idx="2759">
                  <c:v>274.60000000000002</c:v>
                </c:pt>
                <c:pt idx="2760">
                  <c:v>185.3</c:v>
                </c:pt>
                <c:pt idx="2761">
                  <c:v>154.80000000000001</c:v>
                </c:pt>
                <c:pt idx="2762">
                  <c:v>179.2</c:v>
                </c:pt>
                <c:pt idx="2763">
                  <c:v>286.2</c:v>
                </c:pt>
                <c:pt idx="2764">
                  <c:v>137.5</c:v>
                </c:pt>
                <c:pt idx="2765">
                  <c:v>243</c:v>
                </c:pt>
                <c:pt idx="2766">
                  <c:v>134.9</c:v>
                </c:pt>
                <c:pt idx="2767">
                  <c:v>234.2</c:v>
                </c:pt>
                <c:pt idx="2768">
                  <c:v>175.1</c:v>
                </c:pt>
                <c:pt idx="2769">
                  <c:v>142.19999999999999</c:v>
                </c:pt>
                <c:pt idx="2770">
                  <c:v>97.8</c:v>
                </c:pt>
                <c:pt idx="2771">
                  <c:v>266.89999999999998</c:v>
                </c:pt>
                <c:pt idx="2772">
                  <c:v>155.19999999999999</c:v>
                </c:pt>
                <c:pt idx="2773">
                  <c:v>200.2</c:v>
                </c:pt>
                <c:pt idx="2774">
                  <c:v>198.4</c:v>
                </c:pt>
                <c:pt idx="2775">
                  <c:v>180.3</c:v>
                </c:pt>
                <c:pt idx="2776">
                  <c:v>86.3</c:v>
                </c:pt>
                <c:pt idx="2777">
                  <c:v>295</c:v>
                </c:pt>
                <c:pt idx="2778">
                  <c:v>240.9</c:v>
                </c:pt>
                <c:pt idx="2779">
                  <c:v>207.7</c:v>
                </c:pt>
                <c:pt idx="2780">
                  <c:v>128.5</c:v>
                </c:pt>
                <c:pt idx="2781">
                  <c:v>224.4</c:v>
                </c:pt>
                <c:pt idx="2782">
                  <c:v>164.9</c:v>
                </c:pt>
                <c:pt idx="2783">
                  <c:v>238</c:v>
                </c:pt>
                <c:pt idx="2784">
                  <c:v>231</c:v>
                </c:pt>
                <c:pt idx="2785">
                  <c:v>107.3</c:v>
                </c:pt>
                <c:pt idx="2786">
                  <c:v>185</c:v>
                </c:pt>
                <c:pt idx="2787">
                  <c:v>244.1</c:v>
                </c:pt>
                <c:pt idx="2788">
                  <c:v>141.1</c:v>
                </c:pt>
                <c:pt idx="2789">
                  <c:v>158.1</c:v>
                </c:pt>
                <c:pt idx="2790">
                  <c:v>199.5</c:v>
                </c:pt>
                <c:pt idx="2791">
                  <c:v>109.5</c:v>
                </c:pt>
                <c:pt idx="2792">
                  <c:v>107.9</c:v>
                </c:pt>
                <c:pt idx="2793">
                  <c:v>172.1</c:v>
                </c:pt>
                <c:pt idx="2794">
                  <c:v>160</c:v>
                </c:pt>
                <c:pt idx="2795">
                  <c:v>227.7</c:v>
                </c:pt>
                <c:pt idx="2796">
                  <c:v>203.8</c:v>
                </c:pt>
                <c:pt idx="2797">
                  <c:v>241.7</c:v>
                </c:pt>
                <c:pt idx="2798">
                  <c:v>78.099999999999994</c:v>
                </c:pt>
                <c:pt idx="2799">
                  <c:v>187.8</c:v>
                </c:pt>
                <c:pt idx="2800">
                  <c:v>127.1</c:v>
                </c:pt>
                <c:pt idx="2801">
                  <c:v>280</c:v>
                </c:pt>
                <c:pt idx="2802">
                  <c:v>153.19999999999999</c:v>
                </c:pt>
                <c:pt idx="2803">
                  <c:v>137.1</c:v>
                </c:pt>
                <c:pt idx="2804">
                  <c:v>186.1</c:v>
                </c:pt>
                <c:pt idx="2805">
                  <c:v>224.1</c:v>
                </c:pt>
                <c:pt idx="2806">
                  <c:v>83.6</c:v>
                </c:pt>
                <c:pt idx="2807">
                  <c:v>203.9</c:v>
                </c:pt>
                <c:pt idx="2808">
                  <c:v>211.3</c:v>
                </c:pt>
                <c:pt idx="2809">
                  <c:v>219.4</c:v>
                </c:pt>
                <c:pt idx="2810">
                  <c:v>190.4</c:v>
                </c:pt>
                <c:pt idx="2811">
                  <c:v>147.69999999999999</c:v>
                </c:pt>
                <c:pt idx="2812">
                  <c:v>229.9</c:v>
                </c:pt>
                <c:pt idx="2813">
                  <c:v>102.8</c:v>
                </c:pt>
                <c:pt idx="2814">
                  <c:v>178.7</c:v>
                </c:pt>
                <c:pt idx="2815">
                  <c:v>148.5</c:v>
                </c:pt>
                <c:pt idx="2816">
                  <c:v>164.1</c:v>
                </c:pt>
                <c:pt idx="2817">
                  <c:v>197.2</c:v>
                </c:pt>
                <c:pt idx="2818">
                  <c:v>140</c:v>
                </c:pt>
                <c:pt idx="2819">
                  <c:v>193.9</c:v>
                </c:pt>
                <c:pt idx="2820">
                  <c:v>321.10000000000002</c:v>
                </c:pt>
                <c:pt idx="2821">
                  <c:v>118.4</c:v>
                </c:pt>
                <c:pt idx="2822">
                  <c:v>169.8</c:v>
                </c:pt>
                <c:pt idx="2823">
                  <c:v>193.4</c:v>
                </c:pt>
                <c:pt idx="2824">
                  <c:v>106.6</c:v>
                </c:pt>
                <c:pt idx="2825">
                  <c:v>134.69999999999999</c:v>
                </c:pt>
                <c:pt idx="2826">
                  <c:v>156.19999999999999</c:v>
                </c:pt>
                <c:pt idx="2827">
                  <c:v>231.1</c:v>
                </c:pt>
                <c:pt idx="2828">
                  <c:v>180.8</c:v>
                </c:pt>
                <c:pt idx="2829">
                  <c:v>213.8</c:v>
                </c:pt>
                <c:pt idx="2830">
                  <c:v>234.4</c:v>
                </c:pt>
                <c:pt idx="2831">
                  <c:v>223.6</c:v>
                </c:pt>
                <c:pt idx="2832">
                  <c:v>294.7</c:v>
                </c:pt>
                <c:pt idx="2833">
                  <c:v>216.8</c:v>
                </c:pt>
                <c:pt idx="2834">
                  <c:v>197.4</c:v>
                </c:pt>
                <c:pt idx="2835">
                  <c:v>226.5</c:v>
                </c:pt>
                <c:pt idx="2836">
                  <c:v>218.9</c:v>
                </c:pt>
                <c:pt idx="2837">
                  <c:v>89.1</c:v>
                </c:pt>
                <c:pt idx="2838">
                  <c:v>177.8</c:v>
                </c:pt>
                <c:pt idx="2839">
                  <c:v>93.2</c:v>
                </c:pt>
                <c:pt idx="2840">
                  <c:v>228.1</c:v>
                </c:pt>
                <c:pt idx="2841">
                  <c:v>208.1</c:v>
                </c:pt>
                <c:pt idx="2842">
                  <c:v>112.8</c:v>
                </c:pt>
                <c:pt idx="2843">
                  <c:v>225.3</c:v>
                </c:pt>
                <c:pt idx="2844">
                  <c:v>169.4</c:v>
                </c:pt>
                <c:pt idx="2845">
                  <c:v>193.3</c:v>
                </c:pt>
                <c:pt idx="2846">
                  <c:v>95.6</c:v>
                </c:pt>
                <c:pt idx="2847">
                  <c:v>79.8</c:v>
                </c:pt>
                <c:pt idx="2848">
                  <c:v>229.2</c:v>
                </c:pt>
                <c:pt idx="2849">
                  <c:v>259.3</c:v>
                </c:pt>
                <c:pt idx="2850">
                  <c:v>212.6</c:v>
                </c:pt>
                <c:pt idx="2851">
                  <c:v>101</c:v>
                </c:pt>
                <c:pt idx="2852">
                  <c:v>140.1</c:v>
                </c:pt>
                <c:pt idx="2853">
                  <c:v>150.4</c:v>
                </c:pt>
                <c:pt idx="2854">
                  <c:v>100.8</c:v>
                </c:pt>
                <c:pt idx="2855">
                  <c:v>138.1</c:v>
                </c:pt>
                <c:pt idx="2856">
                  <c:v>191.3</c:v>
                </c:pt>
                <c:pt idx="2857">
                  <c:v>168.3</c:v>
                </c:pt>
                <c:pt idx="2858">
                  <c:v>137.6</c:v>
                </c:pt>
                <c:pt idx="2859">
                  <c:v>255.4</c:v>
                </c:pt>
                <c:pt idx="2860">
                  <c:v>166.2</c:v>
                </c:pt>
                <c:pt idx="2861">
                  <c:v>158.69999999999999</c:v>
                </c:pt>
                <c:pt idx="2862">
                  <c:v>258.3</c:v>
                </c:pt>
                <c:pt idx="2863">
                  <c:v>77</c:v>
                </c:pt>
                <c:pt idx="2864">
                  <c:v>168.4</c:v>
                </c:pt>
                <c:pt idx="2865">
                  <c:v>307.2</c:v>
                </c:pt>
                <c:pt idx="2866">
                  <c:v>175.6</c:v>
                </c:pt>
                <c:pt idx="2867">
                  <c:v>169.1</c:v>
                </c:pt>
                <c:pt idx="2868">
                  <c:v>190.7</c:v>
                </c:pt>
                <c:pt idx="2869">
                  <c:v>239.6</c:v>
                </c:pt>
                <c:pt idx="2870">
                  <c:v>121.3</c:v>
                </c:pt>
                <c:pt idx="2871">
                  <c:v>208.4</c:v>
                </c:pt>
                <c:pt idx="2872">
                  <c:v>230.6</c:v>
                </c:pt>
                <c:pt idx="2873">
                  <c:v>112.5</c:v>
                </c:pt>
                <c:pt idx="2874">
                  <c:v>167.7</c:v>
                </c:pt>
                <c:pt idx="2875">
                  <c:v>180.1</c:v>
                </c:pt>
                <c:pt idx="2876">
                  <c:v>129.6</c:v>
                </c:pt>
                <c:pt idx="2877">
                  <c:v>215.5</c:v>
                </c:pt>
                <c:pt idx="2878">
                  <c:v>211.9</c:v>
                </c:pt>
                <c:pt idx="2879">
                  <c:v>82</c:v>
                </c:pt>
                <c:pt idx="2880">
                  <c:v>149.1</c:v>
                </c:pt>
                <c:pt idx="2881">
                  <c:v>304.60000000000002</c:v>
                </c:pt>
                <c:pt idx="2882">
                  <c:v>277.7</c:v>
                </c:pt>
                <c:pt idx="2883">
                  <c:v>209.1</c:v>
                </c:pt>
                <c:pt idx="2884">
                  <c:v>196.1</c:v>
                </c:pt>
                <c:pt idx="2885">
                  <c:v>121.6</c:v>
                </c:pt>
                <c:pt idx="2886">
                  <c:v>204.1</c:v>
                </c:pt>
                <c:pt idx="2887">
                  <c:v>212.1</c:v>
                </c:pt>
                <c:pt idx="2888">
                  <c:v>178.3</c:v>
                </c:pt>
                <c:pt idx="2889">
                  <c:v>181.8</c:v>
                </c:pt>
                <c:pt idx="2890">
                  <c:v>120.6</c:v>
                </c:pt>
                <c:pt idx="2891">
                  <c:v>172.4</c:v>
                </c:pt>
                <c:pt idx="2892">
                  <c:v>160.6</c:v>
                </c:pt>
                <c:pt idx="2893">
                  <c:v>98.4</c:v>
                </c:pt>
                <c:pt idx="2894">
                  <c:v>109</c:v>
                </c:pt>
                <c:pt idx="2895">
                  <c:v>144.5</c:v>
                </c:pt>
                <c:pt idx="2896">
                  <c:v>193.1</c:v>
                </c:pt>
                <c:pt idx="2897">
                  <c:v>182.8</c:v>
                </c:pt>
                <c:pt idx="2898">
                  <c:v>148.4</c:v>
                </c:pt>
                <c:pt idx="2899">
                  <c:v>75.8</c:v>
                </c:pt>
                <c:pt idx="2900">
                  <c:v>198</c:v>
                </c:pt>
                <c:pt idx="2901">
                  <c:v>253.2</c:v>
                </c:pt>
                <c:pt idx="2902">
                  <c:v>199.9</c:v>
                </c:pt>
                <c:pt idx="2903">
                  <c:v>187.5</c:v>
                </c:pt>
                <c:pt idx="2904">
                  <c:v>183.6</c:v>
                </c:pt>
                <c:pt idx="2905">
                  <c:v>86.1</c:v>
                </c:pt>
                <c:pt idx="2906">
                  <c:v>126.8</c:v>
                </c:pt>
                <c:pt idx="2907">
                  <c:v>108.3</c:v>
                </c:pt>
                <c:pt idx="2908">
                  <c:v>160.5</c:v>
                </c:pt>
                <c:pt idx="2909">
                  <c:v>147.30000000000001</c:v>
                </c:pt>
                <c:pt idx="2910">
                  <c:v>165.1</c:v>
                </c:pt>
                <c:pt idx="2911">
                  <c:v>122.2</c:v>
                </c:pt>
                <c:pt idx="2912">
                  <c:v>156.30000000000001</c:v>
                </c:pt>
                <c:pt idx="2913">
                  <c:v>277.7</c:v>
                </c:pt>
                <c:pt idx="2914">
                  <c:v>147.4</c:v>
                </c:pt>
                <c:pt idx="2915">
                  <c:v>228.4</c:v>
                </c:pt>
                <c:pt idx="2916">
                  <c:v>184.6</c:v>
                </c:pt>
                <c:pt idx="2917">
                  <c:v>219</c:v>
                </c:pt>
                <c:pt idx="2918">
                  <c:v>220.9</c:v>
                </c:pt>
                <c:pt idx="2919">
                  <c:v>188.4</c:v>
                </c:pt>
                <c:pt idx="2920">
                  <c:v>254.8</c:v>
                </c:pt>
                <c:pt idx="2921">
                  <c:v>338.4</c:v>
                </c:pt>
                <c:pt idx="2922">
                  <c:v>143.1</c:v>
                </c:pt>
                <c:pt idx="2923">
                  <c:v>118.3</c:v>
                </c:pt>
                <c:pt idx="2924">
                  <c:v>185.9</c:v>
                </c:pt>
                <c:pt idx="2925">
                  <c:v>219</c:v>
                </c:pt>
                <c:pt idx="2926">
                  <c:v>180.1</c:v>
                </c:pt>
                <c:pt idx="2927">
                  <c:v>114.9</c:v>
                </c:pt>
                <c:pt idx="2928">
                  <c:v>158.6</c:v>
                </c:pt>
                <c:pt idx="2929">
                  <c:v>244.2</c:v>
                </c:pt>
                <c:pt idx="2930">
                  <c:v>180</c:v>
                </c:pt>
                <c:pt idx="2931">
                  <c:v>135.4</c:v>
                </c:pt>
                <c:pt idx="2932">
                  <c:v>272.39999999999998</c:v>
                </c:pt>
                <c:pt idx="2933">
                  <c:v>262.89999999999998</c:v>
                </c:pt>
                <c:pt idx="2934">
                  <c:v>66.7</c:v>
                </c:pt>
                <c:pt idx="2935">
                  <c:v>240.8</c:v>
                </c:pt>
                <c:pt idx="2936">
                  <c:v>158.30000000000001</c:v>
                </c:pt>
                <c:pt idx="2937">
                  <c:v>201.7</c:v>
                </c:pt>
                <c:pt idx="2938">
                  <c:v>168.8</c:v>
                </c:pt>
                <c:pt idx="2939">
                  <c:v>141.9</c:v>
                </c:pt>
                <c:pt idx="2940">
                  <c:v>182.6</c:v>
                </c:pt>
                <c:pt idx="2941">
                  <c:v>203.7</c:v>
                </c:pt>
                <c:pt idx="2942">
                  <c:v>191.6</c:v>
                </c:pt>
                <c:pt idx="2943">
                  <c:v>136.4</c:v>
                </c:pt>
                <c:pt idx="2944">
                  <c:v>168.2</c:v>
                </c:pt>
                <c:pt idx="2945">
                  <c:v>217.9</c:v>
                </c:pt>
                <c:pt idx="2946">
                  <c:v>198.1</c:v>
                </c:pt>
                <c:pt idx="2947">
                  <c:v>178.8</c:v>
                </c:pt>
                <c:pt idx="2948">
                  <c:v>262.89999999999998</c:v>
                </c:pt>
                <c:pt idx="2949">
                  <c:v>197</c:v>
                </c:pt>
                <c:pt idx="2950">
                  <c:v>102.9</c:v>
                </c:pt>
                <c:pt idx="2951">
                  <c:v>144.19999999999999</c:v>
                </c:pt>
                <c:pt idx="2952">
                  <c:v>139.80000000000001</c:v>
                </c:pt>
                <c:pt idx="2953">
                  <c:v>139.69999999999999</c:v>
                </c:pt>
                <c:pt idx="2954">
                  <c:v>309.39999999999998</c:v>
                </c:pt>
                <c:pt idx="2955">
                  <c:v>159.6</c:v>
                </c:pt>
                <c:pt idx="2956">
                  <c:v>239.7</c:v>
                </c:pt>
                <c:pt idx="2957">
                  <c:v>161.1</c:v>
                </c:pt>
                <c:pt idx="2958">
                  <c:v>165.4</c:v>
                </c:pt>
                <c:pt idx="2959">
                  <c:v>221.3</c:v>
                </c:pt>
                <c:pt idx="2960">
                  <c:v>176.8</c:v>
                </c:pt>
                <c:pt idx="2961">
                  <c:v>196</c:v>
                </c:pt>
                <c:pt idx="2962">
                  <c:v>174.3</c:v>
                </c:pt>
                <c:pt idx="2963">
                  <c:v>158.4</c:v>
                </c:pt>
                <c:pt idx="2964">
                  <c:v>149.4</c:v>
                </c:pt>
                <c:pt idx="2965">
                  <c:v>145.5</c:v>
                </c:pt>
                <c:pt idx="2966">
                  <c:v>147.69999999999999</c:v>
                </c:pt>
                <c:pt idx="2967">
                  <c:v>89.4</c:v>
                </c:pt>
                <c:pt idx="2968">
                  <c:v>138.69999999999999</c:v>
                </c:pt>
                <c:pt idx="2969">
                  <c:v>205.4</c:v>
                </c:pt>
                <c:pt idx="2970">
                  <c:v>187.4</c:v>
                </c:pt>
                <c:pt idx="2971">
                  <c:v>206.1</c:v>
                </c:pt>
                <c:pt idx="2972">
                  <c:v>131.5</c:v>
                </c:pt>
                <c:pt idx="2973">
                  <c:v>120.1</c:v>
                </c:pt>
                <c:pt idx="2974">
                  <c:v>168.6</c:v>
                </c:pt>
                <c:pt idx="2975">
                  <c:v>189.4</c:v>
                </c:pt>
                <c:pt idx="2976">
                  <c:v>158.5</c:v>
                </c:pt>
                <c:pt idx="2977">
                  <c:v>176</c:v>
                </c:pt>
                <c:pt idx="2978">
                  <c:v>129.19999999999999</c:v>
                </c:pt>
                <c:pt idx="2979">
                  <c:v>174</c:v>
                </c:pt>
                <c:pt idx="2980">
                  <c:v>261.2</c:v>
                </c:pt>
                <c:pt idx="2981">
                  <c:v>264.60000000000002</c:v>
                </c:pt>
                <c:pt idx="2982">
                  <c:v>160.9</c:v>
                </c:pt>
                <c:pt idx="2983">
                  <c:v>124.8</c:v>
                </c:pt>
                <c:pt idx="2984">
                  <c:v>230.6</c:v>
                </c:pt>
                <c:pt idx="2985">
                  <c:v>229.1</c:v>
                </c:pt>
                <c:pt idx="2986">
                  <c:v>212.9</c:v>
                </c:pt>
                <c:pt idx="2987">
                  <c:v>124.8</c:v>
                </c:pt>
                <c:pt idx="2988">
                  <c:v>133.9</c:v>
                </c:pt>
                <c:pt idx="2989">
                  <c:v>129.80000000000001</c:v>
                </c:pt>
                <c:pt idx="2990">
                  <c:v>168.5</c:v>
                </c:pt>
                <c:pt idx="2991">
                  <c:v>81.400000000000006</c:v>
                </c:pt>
                <c:pt idx="2992">
                  <c:v>117.2</c:v>
                </c:pt>
                <c:pt idx="2993">
                  <c:v>300.39999999999998</c:v>
                </c:pt>
                <c:pt idx="2994">
                  <c:v>195.1</c:v>
                </c:pt>
                <c:pt idx="2995">
                  <c:v>172</c:v>
                </c:pt>
                <c:pt idx="2996">
                  <c:v>165.2</c:v>
                </c:pt>
                <c:pt idx="2997">
                  <c:v>149.69999999999999</c:v>
                </c:pt>
                <c:pt idx="2998">
                  <c:v>185.8</c:v>
                </c:pt>
                <c:pt idx="2999">
                  <c:v>244.6</c:v>
                </c:pt>
                <c:pt idx="3000">
                  <c:v>302.60000000000002</c:v>
                </c:pt>
                <c:pt idx="3001">
                  <c:v>195.2</c:v>
                </c:pt>
                <c:pt idx="3002">
                  <c:v>207.8</c:v>
                </c:pt>
                <c:pt idx="3003">
                  <c:v>119</c:v>
                </c:pt>
                <c:pt idx="3004">
                  <c:v>245.8</c:v>
                </c:pt>
                <c:pt idx="3005">
                  <c:v>131</c:v>
                </c:pt>
                <c:pt idx="3006">
                  <c:v>129.80000000000001</c:v>
                </c:pt>
                <c:pt idx="3007">
                  <c:v>275.89999999999998</c:v>
                </c:pt>
                <c:pt idx="3008">
                  <c:v>213.3</c:v>
                </c:pt>
                <c:pt idx="3009">
                  <c:v>128.6</c:v>
                </c:pt>
                <c:pt idx="3010">
                  <c:v>95.3</c:v>
                </c:pt>
                <c:pt idx="3011">
                  <c:v>214.7</c:v>
                </c:pt>
                <c:pt idx="3012">
                  <c:v>180.4</c:v>
                </c:pt>
                <c:pt idx="3013">
                  <c:v>164.1</c:v>
                </c:pt>
                <c:pt idx="3014">
                  <c:v>211.1</c:v>
                </c:pt>
                <c:pt idx="3015">
                  <c:v>312.39999999999998</c:v>
                </c:pt>
                <c:pt idx="3016">
                  <c:v>223.3</c:v>
                </c:pt>
                <c:pt idx="3017">
                  <c:v>236.8</c:v>
                </c:pt>
                <c:pt idx="3018">
                  <c:v>149.69999999999999</c:v>
                </c:pt>
                <c:pt idx="3019">
                  <c:v>268.10000000000002</c:v>
                </c:pt>
                <c:pt idx="3020">
                  <c:v>245</c:v>
                </c:pt>
                <c:pt idx="3021">
                  <c:v>153.80000000000001</c:v>
                </c:pt>
                <c:pt idx="3022">
                  <c:v>229.4</c:v>
                </c:pt>
                <c:pt idx="3023">
                  <c:v>68.8</c:v>
                </c:pt>
                <c:pt idx="3024">
                  <c:v>200.2</c:v>
                </c:pt>
                <c:pt idx="3025">
                  <c:v>134.6</c:v>
                </c:pt>
                <c:pt idx="3026">
                  <c:v>232.4</c:v>
                </c:pt>
                <c:pt idx="3027">
                  <c:v>126</c:v>
                </c:pt>
                <c:pt idx="3028">
                  <c:v>175.9</c:v>
                </c:pt>
                <c:pt idx="3029">
                  <c:v>161.69999999999999</c:v>
                </c:pt>
                <c:pt idx="3030">
                  <c:v>112.6</c:v>
                </c:pt>
                <c:pt idx="3031">
                  <c:v>234</c:v>
                </c:pt>
                <c:pt idx="3032">
                  <c:v>226.3</c:v>
                </c:pt>
                <c:pt idx="3033">
                  <c:v>174.1</c:v>
                </c:pt>
                <c:pt idx="3034">
                  <c:v>195.6</c:v>
                </c:pt>
                <c:pt idx="3035">
                  <c:v>200.8</c:v>
                </c:pt>
                <c:pt idx="3036">
                  <c:v>225.6</c:v>
                </c:pt>
                <c:pt idx="3037">
                  <c:v>272.89999999999998</c:v>
                </c:pt>
                <c:pt idx="3038">
                  <c:v>199.7</c:v>
                </c:pt>
                <c:pt idx="3039">
                  <c:v>281.89999999999998</c:v>
                </c:pt>
                <c:pt idx="3040">
                  <c:v>181.2</c:v>
                </c:pt>
                <c:pt idx="3041">
                  <c:v>63.3</c:v>
                </c:pt>
                <c:pt idx="3042">
                  <c:v>189.3</c:v>
                </c:pt>
                <c:pt idx="3043">
                  <c:v>140</c:v>
                </c:pt>
                <c:pt idx="3044">
                  <c:v>221</c:v>
                </c:pt>
                <c:pt idx="3045">
                  <c:v>191.6</c:v>
                </c:pt>
                <c:pt idx="3046">
                  <c:v>294.3</c:v>
                </c:pt>
                <c:pt idx="3047">
                  <c:v>162.6</c:v>
                </c:pt>
                <c:pt idx="3048">
                  <c:v>233.6</c:v>
                </c:pt>
                <c:pt idx="3049">
                  <c:v>290.5</c:v>
                </c:pt>
                <c:pt idx="3050">
                  <c:v>183.2</c:v>
                </c:pt>
                <c:pt idx="3051">
                  <c:v>155.6</c:v>
                </c:pt>
                <c:pt idx="3052">
                  <c:v>303</c:v>
                </c:pt>
                <c:pt idx="3053">
                  <c:v>114.4</c:v>
                </c:pt>
                <c:pt idx="3054">
                  <c:v>164.8</c:v>
                </c:pt>
                <c:pt idx="3055">
                  <c:v>220.3</c:v>
                </c:pt>
                <c:pt idx="3056">
                  <c:v>189</c:v>
                </c:pt>
                <c:pt idx="3057">
                  <c:v>172.6</c:v>
                </c:pt>
                <c:pt idx="3058">
                  <c:v>168.8</c:v>
                </c:pt>
                <c:pt idx="3059">
                  <c:v>243.1</c:v>
                </c:pt>
                <c:pt idx="3060">
                  <c:v>324.3</c:v>
                </c:pt>
                <c:pt idx="3061">
                  <c:v>69.7</c:v>
                </c:pt>
                <c:pt idx="3062">
                  <c:v>176.9</c:v>
                </c:pt>
                <c:pt idx="3063">
                  <c:v>140.4</c:v>
                </c:pt>
                <c:pt idx="3064">
                  <c:v>167.4</c:v>
                </c:pt>
                <c:pt idx="3065">
                  <c:v>166.4</c:v>
                </c:pt>
                <c:pt idx="3066">
                  <c:v>171.5</c:v>
                </c:pt>
                <c:pt idx="3067">
                  <c:v>177.2</c:v>
                </c:pt>
                <c:pt idx="3068">
                  <c:v>114.5</c:v>
                </c:pt>
                <c:pt idx="3069">
                  <c:v>205.1</c:v>
                </c:pt>
                <c:pt idx="3070">
                  <c:v>208.4</c:v>
                </c:pt>
                <c:pt idx="3071">
                  <c:v>125.8</c:v>
                </c:pt>
                <c:pt idx="3072">
                  <c:v>186.2</c:v>
                </c:pt>
                <c:pt idx="3073">
                  <c:v>128.9</c:v>
                </c:pt>
                <c:pt idx="3074">
                  <c:v>257.39999999999998</c:v>
                </c:pt>
                <c:pt idx="3075">
                  <c:v>189.3</c:v>
                </c:pt>
                <c:pt idx="3076">
                  <c:v>50.1</c:v>
                </c:pt>
                <c:pt idx="3077">
                  <c:v>264.2</c:v>
                </c:pt>
                <c:pt idx="3078">
                  <c:v>192.1</c:v>
                </c:pt>
                <c:pt idx="3079">
                  <c:v>145.4</c:v>
                </c:pt>
                <c:pt idx="3080">
                  <c:v>240.8</c:v>
                </c:pt>
                <c:pt idx="3081">
                  <c:v>170.7</c:v>
                </c:pt>
                <c:pt idx="3082">
                  <c:v>221</c:v>
                </c:pt>
                <c:pt idx="3083">
                  <c:v>180</c:v>
                </c:pt>
                <c:pt idx="3084">
                  <c:v>298.8</c:v>
                </c:pt>
                <c:pt idx="3085">
                  <c:v>317.10000000000002</c:v>
                </c:pt>
                <c:pt idx="3086">
                  <c:v>102.2</c:v>
                </c:pt>
                <c:pt idx="3087">
                  <c:v>182.9</c:v>
                </c:pt>
                <c:pt idx="3088">
                  <c:v>184.8</c:v>
                </c:pt>
                <c:pt idx="3089">
                  <c:v>251.5</c:v>
                </c:pt>
                <c:pt idx="3090">
                  <c:v>131.6</c:v>
                </c:pt>
                <c:pt idx="3091">
                  <c:v>92.3</c:v>
                </c:pt>
                <c:pt idx="3092">
                  <c:v>196.7</c:v>
                </c:pt>
                <c:pt idx="3093">
                  <c:v>131.4</c:v>
                </c:pt>
                <c:pt idx="3094">
                  <c:v>215.9</c:v>
                </c:pt>
                <c:pt idx="3095">
                  <c:v>158.19999999999999</c:v>
                </c:pt>
                <c:pt idx="3096">
                  <c:v>206.4</c:v>
                </c:pt>
                <c:pt idx="3097">
                  <c:v>138.19999999999999</c:v>
                </c:pt>
                <c:pt idx="3098">
                  <c:v>192.3</c:v>
                </c:pt>
                <c:pt idx="3099">
                  <c:v>262.10000000000002</c:v>
                </c:pt>
                <c:pt idx="3100">
                  <c:v>41.2</c:v>
                </c:pt>
                <c:pt idx="3101">
                  <c:v>167</c:v>
                </c:pt>
                <c:pt idx="3102">
                  <c:v>210.2</c:v>
                </c:pt>
                <c:pt idx="3103">
                  <c:v>204.9</c:v>
                </c:pt>
                <c:pt idx="3104">
                  <c:v>184.1</c:v>
                </c:pt>
                <c:pt idx="3105">
                  <c:v>263.8</c:v>
                </c:pt>
                <c:pt idx="3106">
                  <c:v>142.30000000000001</c:v>
                </c:pt>
                <c:pt idx="3107">
                  <c:v>167.1</c:v>
                </c:pt>
                <c:pt idx="3108">
                  <c:v>148.30000000000001</c:v>
                </c:pt>
                <c:pt idx="3109">
                  <c:v>297.8</c:v>
                </c:pt>
                <c:pt idx="3110">
                  <c:v>144.5</c:v>
                </c:pt>
                <c:pt idx="3111">
                  <c:v>233.4</c:v>
                </c:pt>
                <c:pt idx="3112">
                  <c:v>130.5</c:v>
                </c:pt>
                <c:pt idx="3113">
                  <c:v>133.30000000000001</c:v>
                </c:pt>
                <c:pt idx="3114">
                  <c:v>183.7</c:v>
                </c:pt>
                <c:pt idx="3115">
                  <c:v>271</c:v>
                </c:pt>
                <c:pt idx="3116">
                  <c:v>122.5</c:v>
                </c:pt>
                <c:pt idx="3117">
                  <c:v>182.5</c:v>
                </c:pt>
                <c:pt idx="3118">
                  <c:v>110.4</c:v>
                </c:pt>
                <c:pt idx="3119">
                  <c:v>140.80000000000001</c:v>
                </c:pt>
                <c:pt idx="3120">
                  <c:v>137.5</c:v>
                </c:pt>
                <c:pt idx="3121">
                  <c:v>115.9</c:v>
                </c:pt>
                <c:pt idx="3122">
                  <c:v>288.2</c:v>
                </c:pt>
                <c:pt idx="3123">
                  <c:v>60.2</c:v>
                </c:pt>
                <c:pt idx="3124">
                  <c:v>125.5</c:v>
                </c:pt>
                <c:pt idx="3125">
                  <c:v>179.6</c:v>
                </c:pt>
                <c:pt idx="3126">
                  <c:v>99</c:v>
                </c:pt>
                <c:pt idx="3127">
                  <c:v>155.4</c:v>
                </c:pt>
                <c:pt idx="3128">
                  <c:v>177.4</c:v>
                </c:pt>
                <c:pt idx="3129">
                  <c:v>233.6</c:v>
                </c:pt>
                <c:pt idx="3130">
                  <c:v>210.2</c:v>
                </c:pt>
                <c:pt idx="3131">
                  <c:v>126.8</c:v>
                </c:pt>
                <c:pt idx="3132">
                  <c:v>187.1</c:v>
                </c:pt>
                <c:pt idx="3133">
                  <c:v>155.80000000000001</c:v>
                </c:pt>
                <c:pt idx="3134">
                  <c:v>232.1</c:v>
                </c:pt>
                <c:pt idx="3135">
                  <c:v>128.69999999999999</c:v>
                </c:pt>
                <c:pt idx="3136">
                  <c:v>208.9</c:v>
                </c:pt>
                <c:pt idx="3137">
                  <c:v>121.6</c:v>
                </c:pt>
                <c:pt idx="3138">
                  <c:v>145</c:v>
                </c:pt>
                <c:pt idx="3139">
                  <c:v>243.3</c:v>
                </c:pt>
                <c:pt idx="3140">
                  <c:v>214.8</c:v>
                </c:pt>
                <c:pt idx="3141">
                  <c:v>184.5</c:v>
                </c:pt>
                <c:pt idx="3142">
                  <c:v>84.3</c:v>
                </c:pt>
                <c:pt idx="3143">
                  <c:v>142.9</c:v>
                </c:pt>
                <c:pt idx="3144">
                  <c:v>120.6</c:v>
                </c:pt>
                <c:pt idx="3145">
                  <c:v>222.2</c:v>
                </c:pt>
                <c:pt idx="3146">
                  <c:v>219.3</c:v>
                </c:pt>
                <c:pt idx="3147">
                  <c:v>230.2</c:v>
                </c:pt>
                <c:pt idx="3148">
                  <c:v>76.099999999999994</c:v>
                </c:pt>
                <c:pt idx="3149">
                  <c:v>147.69999999999999</c:v>
                </c:pt>
                <c:pt idx="3150">
                  <c:v>139.4</c:v>
                </c:pt>
                <c:pt idx="3151">
                  <c:v>196</c:v>
                </c:pt>
                <c:pt idx="3152">
                  <c:v>160.80000000000001</c:v>
                </c:pt>
                <c:pt idx="3153">
                  <c:v>325.39999999999998</c:v>
                </c:pt>
                <c:pt idx="3154">
                  <c:v>198.2</c:v>
                </c:pt>
                <c:pt idx="3155">
                  <c:v>168.8</c:v>
                </c:pt>
                <c:pt idx="3156">
                  <c:v>273.8</c:v>
                </c:pt>
                <c:pt idx="3157">
                  <c:v>217.7</c:v>
                </c:pt>
                <c:pt idx="3158">
                  <c:v>93.5</c:v>
                </c:pt>
                <c:pt idx="3159">
                  <c:v>195.4</c:v>
                </c:pt>
                <c:pt idx="3160">
                  <c:v>247.8</c:v>
                </c:pt>
                <c:pt idx="3161">
                  <c:v>162.5</c:v>
                </c:pt>
                <c:pt idx="3162">
                  <c:v>86.1</c:v>
                </c:pt>
                <c:pt idx="3163">
                  <c:v>89.1</c:v>
                </c:pt>
                <c:pt idx="3164">
                  <c:v>189.7</c:v>
                </c:pt>
                <c:pt idx="3165">
                  <c:v>190.8</c:v>
                </c:pt>
                <c:pt idx="3166">
                  <c:v>198.6</c:v>
                </c:pt>
                <c:pt idx="3167">
                  <c:v>176.5</c:v>
                </c:pt>
                <c:pt idx="3168">
                  <c:v>188.3</c:v>
                </c:pt>
                <c:pt idx="3169">
                  <c:v>197.6</c:v>
                </c:pt>
                <c:pt idx="3170">
                  <c:v>208.5</c:v>
                </c:pt>
                <c:pt idx="3171">
                  <c:v>261</c:v>
                </c:pt>
                <c:pt idx="3172">
                  <c:v>209.6</c:v>
                </c:pt>
                <c:pt idx="3173">
                  <c:v>157.80000000000001</c:v>
                </c:pt>
                <c:pt idx="3174">
                  <c:v>245.4</c:v>
                </c:pt>
                <c:pt idx="3175">
                  <c:v>72.2</c:v>
                </c:pt>
                <c:pt idx="3176">
                  <c:v>152.9</c:v>
                </c:pt>
                <c:pt idx="3177">
                  <c:v>274</c:v>
                </c:pt>
                <c:pt idx="3178">
                  <c:v>178.2</c:v>
                </c:pt>
                <c:pt idx="3179">
                  <c:v>252.8</c:v>
                </c:pt>
                <c:pt idx="3180">
                  <c:v>216.2</c:v>
                </c:pt>
                <c:pt idx="3181">
                  <c:v>165.1</c:v>
                </c:pt>
                <c:pt idx="3182">
                  <c:v>133.80000000000001</c:v>
                </c:pt>
                <c:pt idx="3183">
                  <c:v>217.2</c:v>
                </c:pt>
                <c:pt idx="3184">
                  <c:v>82.1</c:v>
                </c:pt>
                <c:pt idx="3185">
                  <c:v>157.1</c:v>
                </c:pt>
                <c:pt idx="3186">
                  <c:v>205.5</c:v>
                </c:pt>
                <c:pt idx="3187">
                  <c:v>172.1</c:v>
                </c:pt>
                <c:pt idx="3188">
                  <c:v>206.8</c:v>
                </c:pt>
                <c:pt idx="3189">
                  <c:v>193.3</c:v>
                </c:pt>
                <c:pt idx="3190">
                  <c:v>225.9</c:v>
                </c:pt>
                <c:pt idx="3191">
                  <c:v>202.6</c:v>
                </c:pt>
                <c:pt idx="3192">
                  <c:v>48.4</c:v>
                </c:pt>
                <c:pt idx="3193">
                  <c:v>168.6</c:v>
                </c:pt>
                <c:pt idx="3194">
                  <c:v>142.9</c:v>
                </c:pt>
                <c:pt idx="3195">
                  <c:v>85.2</c:v>
                </c:pt>
                <c:pt idx="3196">
                  <c:v>77.8</c:v>
                </c:pt>
                <c:pt idx="3197">
                  <c:v>179.4</c:v>
                </c:pt>
                <c:pt idx="3198">
                  <c:v>139.80000000000001</c:v>
                </c:pt>
                <c:pt idx="3199">
                  <c:v>177.9</c:v>
                </c:pt>
                <c:pt idx="3200">
                  <c:v>101.9</c:v>
                </c:pt>
                <c:pt idx="3201">
                  <c:v>157.5</c:v>
                </c:pt>
                <c:pt idx="3202">
                  <c:v>167.1</c:v>
                </c:pt>
                <c:pt idx="3203">
                  <c:v>124.1</c:v>
                </c:pt>
                <c:pt idx="3204">
                  <c:v>221.4</c:v>
                </c:pt>
                <c:pt idx="3205">
                  <c:v>227.9</c:v>
                </c:pt>
                <c:pt idx="3206">
                  <c:v>177.8</c:v>
                </c:pt>
                <c:pt idx="3207">
                  <c:v>189.4</c:v>
                </c:pt>
                <c:pt idx="3208">
                  <c:v>188.3</c:v>
                </c:pt>
                <c:pt idx="3209">
                  <c:v>177.1</c:v>
                </c:pt>
                <c:pt idx="3210">
                  <c:v>128.5</c:v>
                </c:pt>
                <c:pt idx="3211">
                  <c:v>130.5</c:v>
                </c:pt>
                <c:pt idx="3212">
                  <c:v>201.1</c:v>
                </c:pt>
                <c:pt idx="3213">
                  <c:v>139.80000000000001</c:v>
                </c:pt>
                <c:pt idx="3214">
                  <c:v>237.6</c:v>
                </c:pt>
                <c:pt idx="3215">
                  <c:v>197.7</c:v>
                </c:pt>
                <c:pt idx="3216">
                  <c:v>222.1</c:v>
                </c:pt>
                <c:pt idx="3217">
                  <c:v>270</c:v>
                </c:pt>
                <c:pt idx="3218">
                  <c:v>148.69999999999999</c:v>
                </c:pt>
                <c:pt idx="3219">
                  <c:v>143.6</c:v>
                </c:pt>
                <c:pt idx="3220">
                  <c:v>205.3</c:v>
                </c:pt>
                <c:pt idx="3221">
                  <c:v>184.5</c:v>
                </c:pt>
                <c:pt idx="3222">
                  <c:v>140.80000000000001</c:v>
                </c:pt>
                <c:pt idx="3223">
                  <c:v>140.80000000000001</c:v>
                </c:pt>
                <c:pt idx="3224">
                  <c:v>169.7</c:v>
                </c:pt>
                <c:pt idx="3225">
                  <c:v>168.1</c:v>
                </c:pt>
                <c:pt idx="3226">
                  <c:v>190.1</c:v>
                </c:pt>
                <c:pt idx="3227">
                  <c:v>192.6</c:v>
                </c:pt>
                <c:pt idx="3228">
                  <c:v>234.8</c:v>
                </c:pt>
                <c:pt idx="3229">
                  <c:v>247.2</c:v>
                </c:pt>
                <c:pt idx="3230">
                  <c:v>185.9</c:v>
                </c:pt>
                <c:pt idx="3231">
                  <c:v>98.5</c:v>
                </c:pt>
                <c:pt idx="3232">
                  <c:v>304</c:v>
                </c:pt>
                <c:pt idx="3233">
                  <c:v>201.5</c:v>
                </c:pt>
                <c:pt idx="3234">
                  <c:v>191.7</c:v>
                </c:pt>
                <c:pt idx="3235">
                  <c:v>71.2</c:v>
                </c:pt>
                <c:pt idx="3236">
                  <c:v>178.4</c:v>
                </c:pt>
                <c:pt idx="3237">
                  <c:v>127.2</c:v>
                </c:pt>
                <c:pt idx="3238">
                  <c:v>230.7</c:v>
                </c:pt>
                <c:pt idx="3239">
                  <c:v>228.3</c:v>
                </c:pt>
                <c:pt idx="3240">
                  <c:v>197.7</c:v>
                </c:pt>
                <c:pt idx="3241">
                  <c:v>273.7</c:v>
                </c:pt>
                <c:pt idx="3242">
                  <c:v>190.5</c:v>
                </c:pt>
                <c:pt idx="3243">
                  <c:v>176.1</c:v>
                </c:pt>
                <c:pt idx="3244">
                  <c:v>210.4</c:v>
                </c:pt>
                <c:pt idx="3245">
                  <c:v>151</c:v>
                </c:pt>
                <c:pt idx="3246">
                  <c:v>144.30000000000001</c:v>
                </c:pt>
                <c:pt idx="3247">
                  <c:v>203.7</c:v>
                </c:pt>
                <c:pt idx="3248">
                  <c:v>210.1</c:v>
                </c:pt>
                <c:pt idx="3249">
                  <c:v>121.9</c:v>
                </c:pt>
                <c:pt idx="3250">
                  <c:v>201.5</c:v>
                </c:pt>
                <c:pt idx="3251">
                  <c:v>146</c:v>
                </c:pt>
                <c:pt idx="3252">
                  <c:v>69.7</c:v>
                </c:pt>
                <c:pt idx="3253">
                  <c:v>183.1</c:v>
                </c:pt>
                <c:pt idx="3254">
                  <c:v>148.69999999999999</c:v>
                </c:pt>
                <c:pt idx="3255">
                  <c:v>240.1</c:v>
                </c:pt>
                <c:pt idx="3256">
                  <c:v>126.4</c:v>
                </c:pt>
                <c:pt idx="3257">
                  <c:v>180.2</c:v>
                </c:pt>
                <c:pt idx="3258">
                  <c:v>172</c:v>
                </c:pt>
                <c:pt idx="3259">
                  <c:v>231.6</c:v>
                </c:pt>
                <c:pt idx="3260">
                  <c:v>42.1</c:v>
                </c:pt>
                <c:pt idx="3261">
                  <c:v>155.6</c:v>
                </c:pt>
                <c:pt idx="3262">
                  <c:v>234.6</c:v>
                </c:pt>
                <c:pt idx="3263">
                  <c:v>115.5</c:v>
                </c:pt>
                <c:pt idx="3264">
                  <c:v>159</c:v>
                </c:pt>
                <c:pt idx="3265">
                  <c:v>286.60000000000002</c:v>
                </c:pt>
                <c:pt idx="3266">
                  <c:v>181.9</c:v>
                </c:pt>
                <c:pt idx="3267">
                  <c:v>235</c:v>
                </c:pt>
                <c:pt idx="3268">
                  <c:v>187.8</c:v>
                </c:pt>
                <c:pt idx="3269">
                  <c:v>167.1</c:v>
                </c:pt>
                <c:pt idx="3270">
                  <c:v>212.3</c:v>
                </c:pt>
                <c:pt idx="3271">
                  <c:v>227.4</c:v>
                </c:pt>
                <c:pt idx="3272">
                  <c:v>162.5</c:v>
                </c:pt>
                <c:pt idx="3273">
                  <c:v>259.60000000000002</c:v>
                </c:pt>
                <c:pt idx="3274">
                  <c:v>159.4</c:v>
                </c:pt>
                <c:pt idx="3275">
                  <c:v>69.5</c:v>
                </c:pt>
                <c:pt idx="3276">
                  <c:v>166.5</c:v>
                </c:pt>
                <c:pt idx="3277">
                  <c:v>134.4</c:v>
                </c:pt>
                <c:pt idx="3278">
                  <c:v>205.2</c:v>
                </c:pt>
                <c:pt idx="3279">
                  <c:v>132.30000000000001</c:v>
                </c:pt>
                <c:pt idx="3280">
                  <c:v>140.30000000000001</c:v>
                </c:pt>
                <c:pt idx="3281">
                  <c:v>284.60000000000002</c:v>
                </c:pt>
                <c:pt idx="3282">
                  <c:v>189.3</c:v>
                </c:pt>
                <c:pt idx="3283">
                  <c:v>184.6</c:v>
                </c:pt>
                <c:pt idx="3284">
                  <c:v>161.6</c:v>
                </c:pt>
                <c:pt idx="3285">
                  <c:v>268.5</c:v>
                </c:pt>
                <c:pt idx="3286">
                  <c:v>178</c:v>
                </c:pt>
                <c:pt idx="3287">
                  <c:v>215.6</c:v>
                </c:pt>
                <c:pt idx="3288">
                  <c:v>253.9</c:v>
                </c:pt>
                <c:pt idx="3289">
                  <c:v>182.8</c:v>
                </c:pt>
                <c:pt idx="3290">
                  <c:v>120</c:v>
                </c:pt>
                <c:pt idx="3291">
                  <c:v>138.69999999999999</c:v>
                </c:pt>
                <c:pt idx="3292">
                  <c:v>189</c:v>
                </c:pt>
                <c:pt idx="3293">
                  <c:v>134.6</c:v>
                </c:pt>
                <c:pt idx="3294">
                  <c:v>181.4</c:v>
                </c:pt>
                <c:pt idx="3295">
                  <c:v>194.6</c:v>
                </c:pt>
                <c:pt idx="3296">
                  <c:v>268.10000000000002</c:v>
                </c:pt>
                <c:pt idx="3297">
                  <c:v>302.8</c:v>
                </c:pt>
                <c:pt idx="3298">
                  <c:v>213.2</c:v>
                </c:pt>
                <c:pt idx="3299">
                  <c:v>107.9</c:v>
                </c:pt>
                <c:pt idx="3300">
                  <c:v>181.7</c:v>
                </c:pt>
                <c:pt idx="3301">
                  <c:v>191.8</c:v>
                </c:pt>
                <c:pt idx="3302">
                  <c:v>180.2</c:v>
                </c:pt>
                <c:pt idx="3303">
                  <c:v>215.1</c:v>
                </c:pt>
                <c:pt idx="3304">
                  <c:v>234.6</c:v>
                </c:pt>
                <c:pt idx="3305">
                  <c:v>158.19999999999999</c:v>
                </c:pt>
                <c:pt idx="3306">
                  <c:v>204.2</c:v>
                </c:pt>
                <c:pt idx="3307">
                  <c:v>221.8</c:v>
                </c:pt>
                <c:pt idx="3308">
                  <c:v>183</c:v>
                </c:pt>
                <c:pt idx="3309">
                  <c:v>221.5</c:v>
                </c:pt>
                <c:pt idx="3310">
                  <c:v>228.1</c:v>
                </c:pt>
                <c:pt idx="3311">
                  <c:v>197.7</c:v>
                </c:pt>
                <c:pt idx="3312">
                  <c:v>135.1</c:v>
                </c:pt>
                <c:pt idx="3313">
                  <c:v>238.3</c:v>
                </c:pt>
                <c:pt idx="3314">
                  <c:v>196.2</c:v>
                </c:pt>
                <c:pt idx="3315">
                  <c:v>205.9</c:v>
                </c:pt>
                <c:pt idx="3316">
                  <c:v>174.1</c:v>
                </c:pt>
                <c:pt idx="3317">
                  <c:v>154.6</c:v>
                </c:pt>
                <c:pt idx="3318">
                  <c:v>186.2</c:v>
                </c:pt>
                <c:pt idx="3319">
                  <c:v>176.1</c:v>
                </c:pt>
                <c:pt idx="3320">
                  <c:v>163</c:v>
                </c:pt>
                <c:pt idx="3321">
                  <c:v>103.6</c:v>
                </c:pt>
                <c:pt idx="3322">
                  <c:v>162.1</c:v>
                </c:pt>
                <c:pt idx="3323">
                  <c:v>149.19999999999999</c:v>
                </c:pt>
                <c:pt idx="3324">
                  <c:v>187.3</c:v>
                </c:pt>
                <c:pt idx="3325">
                  <c:v>222.4</c:v>
                </c:pt>
                <c:pt idx="3326">
                  <c:v>82.7</c:v>
                </c:pt>
                <c:pt idx="3327">
                  <c:v>215.2</c:v>
                </c:pt>
                <c:pt idx="3328">
                  <c:v>168</c:v>
                </c:pt>
                <c:pt idx="3329">
                  <c:v>62.4</c:v>
                </c:pt>
                <c:pt idx="3330">
                  <c:v>226</c:v>
                </c:pt>
                <c:pt idx="3331">
                  <c:v>205.7</c:v>
                </c:pt>
                <c:pt idx="3332">
                  <c:v>184.8</c:v>
                </c:pt>
                <c:pt idx="3333">
                  <c:v>193.1</c:v>
                </c:pt>
                <c:pt idx="3334">
                  <c:v>225.5</c:v>
                </c:pt>
                <c:pt idx="3335">
                  <c:v>163.5</c:v>
                </c:pt>
                <c:pt idx="3336">
                  <c:v>244.7</c:v>
                </c:pt>
                <c:pt idx="3337">
                  <c:v>216.7</c:v>
                </c:pt>
                <c:pt idx="3338">
                  <c:v>196.8</c:v>
                </c:pt>
                <c:pt idx="3339">
                  <c:v>197.3</c:v>
                </c:pt>
                <c:pt idx="3340">
                  <c:v>208.7</c:v>
                </c:pt>
                <c:pt idx="3341">
                  <c:v>168.4</c:v>
                </c:pt>
                <c:pt idx="3342">
                  <c:v>129.4</c:v>
                </c:pt>
                <c:pt idx="3343">
                  <c:v>260.89999999999998</c:v>
                </c:pt>
                <c:pt idx="3344">
                  <c:v>267.89999999999998</c:v>
                </c:pt>
                <c:pt idx="3345">
                  <c:v>172.7</c:v>
                </c:pt>
                <c:pt idx="3346">
                  <c:v>159.1</c:v>
                </c:pt>
                <c:pt idx="3347">
                  <c:v>166.8</c:v>
                </c:pt>
                <c:pt idx="3348">
                  <c:v>145.69999999999999</c:v>
                </c:pt>
                <c:pt idx="3349">
                  <c:v>129.4</c:v>
                </c:pt>
                <c:pt idx="3350">
                  <c:v>171.5</c:v>
                </c:pt>
                <c:pt idx="3351">
                  <c:v>180.6</c:v>
                </c:pt>
                <c:pt idx="3352">
                  <c:v>225.7</c:v>
                </c:pt>
                <c:pt idx="3353">
                  <c:v>176.9</c:v>
                </c:pt>
                <c:pt idx="3354">
                  <c:v>250.5</c:v>
                </c:pt>
                <c:pt idx="3355">
                  <c:v>282.8</c:v>
                </c:pt>
                <c:pt idx="3356">
                  <c:v>142.6</c:v>
                </c:pt>
                <c:pt idx="3357">
                  <c:v>276.10000000000002</c:v>
                </c:pt>
                <c:pt idx="3358">
                  <c:v>154.30000000000001</c:v>
                </c:pt>
                <c:pt idx="3359">
                  <c:v>181</c:v>
                </c:pt>
                <c:pt idx="3360">
                  <c:v>108.1</c:v>
                </c:pt>
                <c:pt idx="3361">
                  <c:v>252.1</c:v>
                </c:pt>
                <c:pt idx="3362">
                  <c:v>160.1</c:v>
                </c:pt>
                <c:pt idx="3363">
                  <c:v>217.6</c:v>
                </c:pt>
                <c:pt idx="3364">
                  <c:v>198.3</c:v>
                </c:pt>
                <c:pt idx="3365">
                  <c:v>190.3</c:v>
                </c:pt>
                <c:pt idx="3366">
                  <c:v>184.7</c:v>
                </c:pt>
                <c:pt idx="3367">
                  <c:v>125.1</c:v>
                </c:pt>
                <c:pt idx="3368">
                  <c:v>181.3</c:v>
                </c:pt>
                <c:pt idx="3369">
                  <c:v>99.8</c:v>
                </c:pt>
                <c:pt idx="3370">
                  <c:v>254.8</c:v>
                </c:pt>
                <c:pt idx="3371">
                  <c:v>244.5</c:v>
                </c:pt>
                <c:pt idx="3372">
                  <c:v>167.7</c:v>
                </c:pt>
                <c:pt idx="3373">
                  <c:v>79.5</c:v>
                </c:pt>
                <c:pt idx="3374">
                  <c:v>133</c:v>
                </c:pt>
                <c:pt idx="3375">
                  <c:v>297.2</c:v>
                </c:pt>
                <c:pt idx="3376">
                  <c:v>214.9</c:v>
                </c:pt>
                <c:pt idx="3377">
                  <c:v>269.89999999999998</c:v>
                </c:pt>
                <c:pt idx="3378">
                  <c:v>143.80000000000001</c:v>
                </c:pt>
                <c:pt idx="3379">
                  <c:v>132.19999999999999</c:v>
                </c:pt>
                <c:pt idx="3380">
                  <c:v>162.80000000000001</c:v>
                </c:pt>
                <c:pt idx="3381">
                  <c:v>351.5</c:v>
                </c:pt>
                <c:pt idx="3382">
                  <c:v>165.8</c:v>
                </c:pt>
                <c:pt idx="3383">
                  <c:v>195.7</c:v>
                </c:pt>
                <c:pt idx="3384">
                  <c:v>250.6</c:v>
                </c:pt>
                <c:pt idx="3385">
                  <c:v>141.9</c:v>
                </c:pt>
                <c:pt idx="3386">
                  <c:v>168.5</c:v>
                </c:pt>
                <c:pt idx="3387">
                  <c:v>127.6</c:v>
                </c:pt>
                <c:pt idx="3388">
                  <c:v>197.2</c:v>
                </c:pt>
                <c:pt idx="3389">
                  <c:v>217.4</c:v>
                </c:pt>
                <c:pt idx="3390">
                  <c:v>97.2</c:v>
                </c:pt>
                <c:pt idx="3391">
                  <c:v>87.7</c:v>
                </c:pt>
                <c:pt idx="3392">
                  <c:v>186.4</c:v>
                </c:pt>
                <c:pt idx="3393">
                  <c:v>180</c:v>
                </c:pt>
                <c:pt idx="3394">
                  <c:v>232.4</c:v>
                </c:pt>
                <c:pt idx="3395">
                  <c:v>151.6</c:v>
                </c:pt>
                <c:pt idx="3396">
                  <c:v>172.2</c:v>
                </c:pt>
                <c:pt idx="3397">
                  <c:v>260.89999999999998</c:v>
                </c:pt>
                <c:pt idx="3398">
                  <c:v>124.4</c:v>
                </c:pt>
                <c:pt idx="3399">
                  <c:v>126.8</c:v>
                </c:pt>
                <c:pt idx="3400">
                  <c:v>110</c:v>
                </c:pt>
                <c:pt idx="3401">
                  <c:v>231.1</c:v>
                </c:pt>
                <c:pt idx="3402">
                  <c:v>187.4</c:v>
                </c:pt>
                <c:pt idx="3403">
                  <c:v>166.4</c:v>
                </c:pt>
                <c:pt idx="3404">
                  <c:v>141.80000000000001</c:v>
                </c:pt>
                <c:pt idx="3405">
                  <c:v>159.5</c:v>
                </c:pt>
                <c:pt idx="3406">
                  <c:v>218.9</c:v>
                </c:pt>
                <c:pt idx="3407">
                  <c:v>138.69999999999999</c:v>
                </c:pt>
                <c:pt idx="3408">
                  <c:v>158.1</c:v>
                </c:pt>
                <c:pt idx="3409">
                  <c:v>97.9</c:v>
                </c:pt>
                <c:pt idx="3410">
                  <c:v>103.5</c:v>
                </c:pt>
                <c:pt idx="3411">
                  <c:v>206.3</c:v>
                </c:pt>
                <c:pt idx="3412">
                  <c:v>211.5</c:v>
                </c:pt>
                <c:pt idx="3413">
                  <c:v>125</c:v>
                </c:pt>
                <c:pt idx="3414">
                  <c:v>141.30000000000001</c:v>
                </c:pt>
                <c:pt idx="3415">
                  <c:v>119</c:v>
                </c:pt>
                <c:pt idx="3416">
                  <c:v>260.60000000000002</c:v>
                </c:pt>
                <c:pt idx="3417">
                  <c:v>149.19999999999999</c:v>
                </c:pt>
                <c:pt idx="3418">
                  <c:v>163.69999999999999</c:v>
                </c:pt>
                <c:pt idx="3419">
                  <c:v>223</c:v>
                </c:pt>
                <c:pt idx="3420">
                  <c:v>200.2</c:v>
                </c:pt>
                <c:pt idx="3421">
                  <c:v>248.6</c:v>
                </c:pt>
                <c:pt idx="3422">
                  <c:v>214.2</c:v>
                </c:pt>
                <c:pt idx="3423">
                  <c:v>245.6</c:v>
                </c:pt>
                <c:pt idx="3424">
                  <c:v>238.6</c:v>
                </c:pt>
                <c:pt idx="3425">
                  <c:v>86.1</c:v>
                </c:pt>
                <c:pt idx="3426">
                  <c:v>161.6</c:v>
                </c:pt>
                <c:pt idx="3427">
                  <c:v>257.89999999999998</c:v>
                </c:pt>
                <c:pt idx="3428">
                  <c:v>209.2</c:v>
                </c:pt>
                <c:pt idx="3429">
                  <c:v>214</c:v>
                </c:pt>
                <c:pt idx="3430">
                  <c:v>196</c:v>
                </c:pt>
                <c:pt idx="3431">
                  <c:v>129.80000000000001</c:v>
                </c:pt>
                <c:pt idx="3432">
                  <c:v>239.1</c:v>
                </c:pt>
                <c:pt idx="3433">
                  <c:v>133.19999999999999</c:v>
                </c:pt>
                <c:pt idx="3434">
                  <c:v>135.69999999999999</c:v>
                </c:pt>
                <c:pt idx="3435">
                  <c:v>211</c:v>
                </c:pt>
                <c:pt idx="3436">
                  <c:v>135.19999999999999</c:v>
                </c:pt>
                <c:pt idx="3437">
                  <c:v>140.80000000000001</c:v>
                </c:pt>
                <c:pt idx="3438">
                  <c:v>160.19999999999999</c:v>
                </c:pt>
                <c:pt idx="3439">
                  <c:v>153.69999999999999</c:v>
                </c:pt>
                <c:pt idx="3440">
                  <c:v>237.6</c:v>
                </c:pt>
                <c:pt idx="3441">
                  <c:v>182.1</c:v>
                </c:pt>
                <c:pt idx="3442">
                  <c:v>198.7</c:v>
                </c:pt>
                <c:pt idx="3443">
                  <c:v>151.1</c:v>
                </c:pt>
                <c:pt idx="3444">
                  <c:v>195.2</c:v>
                </c:pt>
                <c:pt idx="3445">
                  <c:v>209.9</c:v>
                </c:pt>
                <c:pt idx="3446">
                  <c:v>130.69999999999999</c:v>
                </c:pt>
                <c:pt idx="3447">
                  <c:v>265.89999999999998</c:v>
                </c:pt>
                <c:pt idx="3448">
                  <c:v>249.7</c:v>
                </c:pt>
                <c:pt idx="3449">
                  <c:v>204.1</c:v>
                </c:pt>
                <c:pt idx="3450">
                  <c:v>135.80000000000001</c:v>
                </c:pt>
                <c:pt idx="3451">
                  <c:v>211.4</c:v>
                </c:pt>
                <c:pt idx="3452">
                  <c:v>185.8</c:v>
                </c:pt>
                <c:pt idx="3453">
                  <c:v>202.5</c:v>
                </c:pt>
                <c:pt idx="3454">
                  <c:v>169.4</c:v>
                </c:pt>
                <c:pt idx="3455">
                  <c:v>135.19999999999999</c:v>
                </c:pt>
                <c:pt idx="3456">
                  <c:v>125.1</c:v>
                </c:pt>
                <c:pt idx="3457">
                  <c:v>287.10000000000002</c:v>
                </c:pt>
                <c:pt idx="3458">
                  <c:v>199.7</c:v>
                </c:pt>
                <c:pt idx="3459">
                  <c:v>247.6</c:v>
                </c:pt>
                <c:pt idx="3460">
                  <c:v>160.80000000000001</c:v>
                </c:pt>
                <c:pt idx="3461">
                  <c:v>118.5</c:v>
                </c:pt>
                <c:pt idx="3462">
                  <c:v>181</c:v>
                </c:pt>
                <c:pt idx="3463">
                  <c:v>160.6</c:v>
                </c:pt>
                <c:pt idx="3464">
                  <c:v>111.9</c:v>
                </c:pt>
                <c:pt idx="3465">
                  <c:v>120.5</c:v>
                </c:pt>
                <c:pt idx="3466">
                  <c:v>242.4</c:v>
                </c:pt>
                <c:pt idx="3467">
                  <c:v>178.4</c:v>
                </c:pt>
                <c:pt idx="3468">
                  <c:v>258.7</c:v>
                </c:pt>
                <c:pt idx="3469">
                  <c:v>124.3</c:v>
                </c:pt>
                <c:pt idx="3470">
                  <c:v>94.9</c:v>
                </c:pt>
                <c:pt idx="3471">
                  <c:v>182</c:v>
                </c:pt>
                <c:pt idx="3472">
                  <c:v>162</c:v>
                </c:pt>
                <c:pt idx="3473">
                  <c:v>176.6</c:v>
                </c:pt>
                <c:pt idx="3474">
                  <c:v>156.1</c:v>
                </c:pt>
                <c:pt idx="3475">
                  <c:v>150.6</c:v>
                </c:pt>
                <c:pt idx="3476">
                  <c:v>189.1</c:v>
                </c:pt>
                <c:pt idx="3477">
                  <c:v>156.9</c:v>
                </c:pt>
                <c:pt idx="3478">
                  <c:v>67</c:v>
                </c:pt>
                <c:pt idx="3479">
                  <c:v>261.3</c:v>
                </c:pt>
                <c:pt idx="3480">
                  <c:v>135.1</c:v>
                </c:pt>
                <c:pt idx="3481">
                  <c:v>92.1</c:v>
                </c:pt>
                <c:pt idx="3482">
                  <c:v>173.5</c:v>
                </c:pt>
                <c:pt idx="3483">
                  <c:v>156.30000000000001</c:v>
                </c:pt>
                <c:pt idx="3484">
                  <c:v>274.7</c:v>
                </c:pt>
                <c:pt idx="3485">
                  <c:v>244.7</c:v>
                </c:pt>
                <c:pt idx="3486">
                  <c:v>183.6</c:v>
                </c:pt>
                <c:pt idx="3487">
                  <c:v>167.1</c:v>
                </c:pt>
                <c:pt idx="3488">
                  <c:v>177.1</c:v>
                </c:pt>
                <c:pt idx="3489">
                  <c:v>217.8</c:v>
                </c:pt>
                <c:pt idx="3490">
                  <c:v>143.69999999999999</c:v>
                </c:pt>
                <c:pt idx="3491">
                  <c:v>185</c:v>
                </c:pt>
                <c:pt idx="3492">
                  <c:v>235.6</c:v>
                </c:pt>
                <c:pt idx="3493">
                  <c:v>265.5</c:v>
                </c:pt>
                <c:pt idx="3494">
                  <c:v>332.1</c:v>
                </c:pt>
                <c:pt idx="3495">
                  <c:v>223.4</c:v>
                </c:pt>
                <c:pt idx="3496">
                  <c:v>163.6</c:v>
                </c:pt>
                <c:pt idx="3497">
                  <c:v>190</c:v>
                </c:pt>
                <c:pt idx="3498">
                  <c:v>153.69999999999999</c:v>
                </c:pt>
                <c:pt idx="3499">
                  <c:v>160.30000000000001</c:v>
                </c:pt>
                <c:pt idx="3500">
                  <c:v>140.9</c:v>
                </c:pt>
                <c:pt idx="3501">
                  <c:v>168.4</c:v>
                </c:pt>
                <c:pt idx="3502">
                  <c:v>150.9</c:v>
                </c:pt>
                <c:pt idx="3503">
                  <c:v>255.1</c:v>
                </c:pt>
                <c:pt idx="3504">
                  <c:v>94.5</c:v>
                </c:pt>
                <c:pt idx="3505">
                  <c:v>135</c:v>
                </c:pt>
                <c:pt idx="3506">
                  <c:v>286.89999999999998</c:v>
                </c:pt>
                <c:pt idx="3507">
                  <c:v>165.4</c:v>
                </c:pt>
                <c:pt idx="3508">
                  <c:v>222</c:v>
                </c:pt>
                <c:pt idx="3509">
                  <c:v>209.8</c:v>
                </c:pt>
                <c:pt idx="3510">
                  <c:v>158.30000000000001</c:v>
                </c:pt>
                <c:pt idx="3511">
                  <c:v>252.3</c:v>
                </c:pt>
                <c:pt idx="3512">
                  <c:v>255.5</c:v>
                </c:pt>
                <c:pt idx="3513">
                  <c:v>227.9</c:v>
                </c:pt>
                <c:pt idx="3514">
                  <c:v>185</c:v>
                </c:pt>
                <c:pt idx="3515">
                  <c:v>140</c:v>
                </c:pt>
                <c:pt idx="3516">
                  <c:v>157.5</c:v>
                </c:pt>
                <c:pt idx="3517">
                  <c:v>237.5</c:v>
                </c:pt>
                <c:pt idx="3518">
                  <c:v>190.7</c:v>
                </c:pt>
                <c:pt idx="3519">
                  <c:v>215.5</c:v>
                </c:pt>
                <c:pt idx="3520">
                  <c:v>119.9</c:v>
                </c:pt>
                <c:pt idx="3521">
                  <c:v>196.7</c:v>
                </c:pt>
                <c:pt idx="3522">
                  <c:v>230.7</c:v>
                </c:pt>
                <c:pt idx="3523">
                  <c:v>222.3</c:v>
                </c:pt>
                <c:pt idx="3524">
                  <c:v>198.6</c:v>
                </c:pt>
                <c:pt idx="3525">
                  <c:v>139.4</c:v>
                </c:pt>
                <c:pt idx="3526">
                  <c:v>130.4</c:v>
                </c:pt>
                <c:pt idx="3527">
                  <c:v>153.19999999999999</c:v>
                </c:pt>
                <c:pt idx="3528">
                  <c:v>177.1</c:v>
                </c:pt>
                <c:pt idx="3529">
                  <c:v>134.5</c:v>
                </c:pt>
                <c:pt idx="3530">
                  <c:v>201.8</c:v>
                </c:pt>
                <c:pt idx="3531">
                  <c:v>180.5</c:v>
                </c:pt>
                <c:pt idx="3532">
                  <c:v>164.5</c:v>
                </c:pt>
                <c:pt idx="3533">
                  <c:v>171.9</c:v>
                </c:pt>
                <c:pt idx="3534">
                  <c:v>221.4</c:v>
                </c:pt>
                <c:pt idx="3535">
                  <c:v>241.5</c:v>
                </c:pt>
                <c:pt idx="3536">
                  <c:v>116.5</c:v>
                </c:pt>
                <c:pt idx="3537">
                  <c:v>158.1</c:v>
                </c:pt>
                <c:pt idx="3538">
                  <c:v>121.6</c:v>
                </c:pt>
                <c:pt idx="3539">
                  <c:v>222.5</c:v>
                </c:pt>
                <c:pt idx="3540">
                  <c:v>123.7</c:v>
                </c:pt>
                <c:pt idx="3541">
                  <c:v>244.8</c:v>
                </c:pt>
                <c:pt idx="3542">
                  <c:v>297.39999999999998</c:v>
                </c:pt>
                <c:pt idx="3543">
                  <c:v>147.80000000000001</c:v>
                </c:pt>
                <c:pt idx="3544">
                  <c:v>186.5</c:v>
                </c:pt>
                <c:pt idx="3545">
                  <c:v>107.2</c:v>
                </c:pt>
                <c:pt idx="3546">
                  <c:v>93.1</c:v>
                </c:pt>
                <c:pt idx="3547">
                  <c:v>132.4</c:v>
                </c:pt>
                <c:pt idx="3548">
                  <c:v>114.5</c:v>
                </c:pt>
                <c:pt idx="3549">
                  <c:v>184.7</c:v>
                </c:pt>
                <c:pt idx="3550">
                  <c:v>94.1</c:v>
                </c:pt>
                <c:pt idx="3551">
                  <c:v>229.3</c:v>
                </c:pt>
                <c:pt idx="3552">
                  <c:v>223.8</c:v>
                </c:pt>
                <c:pt idx="3553">
                  <c:v>154.4</c:v>
                </c:pt>
                <c:pt idx="3554">
                  <c:v>190.2</c:v>
                </c:pt>
                <c:pt idx="3555">
                  <c:v>167</c:v>
                </c:pt>
                <c:pt idx="3556">
                  <c:v>154.80000000000001</c:v>
                </c:pt>
                <c:pt idx="3557">
                  <c:v>293.39999999999998</c:v>
                </c:pt>
                <c:pt idx="3558">
                  <c:v>160.5</c:v>
                </c:pt>
                <c:pt idx="3559">
                  <c:v>230.2</c:v>
                </c:pt>
                <c:pt idx="3560">
                  <c:v>191.9</c:v>
                </c:pt>
                <c:pt idx="3561">
                  <c:v>131.5</c:v>
                </c:pt>
                <c:pt idx="3562">
                  <c:v>171.6</c:v>
                </c:pt>
                <c:pt idx="3563">
                  <c:v>157.30000000000001</c:v>
                </c:pt>
                <c:pt idx="3564">
                  <c:v>192.7</c:v>
                </c:pt>
                <c:pt idx="3565">
                  <c:v>239.6</c:v>
                </c:pt>
                <c:pt idx="3566">
                  <c:v>96.9</c:v>
                </c:pt>
                <c:pt idx="3567">
                  <c:v>129.5</c:v>
                </c:pt>
                <c:pt idx="3568">
                  <c:v>274</c:v>
                </c:pt>
                <c:pt idx="3569">
                  <c:v>111.7</c:v>
                </c:pt>
                <c:pt idx="3570">
                  <c:v>142.69999999999999</c:v>
                </c:pt>
                <c:pt idx="3571">
                  <c:v>216.7</c:v>
                </c:pt>
                <c:pt idx="3572">
                  <c:v>207.1</c:v>
                </c:pt>
                <c:pt idx="3573">
                  <c:v>214.8</c:v>
                </c:pt>
                <c:pt idx="3574">
                  <c:v>142.9</c:v>
                </c:pt>
                <c:pt idx="3575">
                  <c:v>71.5</c:v>
                </c:pt>
                <c:pt idx="3576">
                  <c:v>77.599999999999994</c:v>
                </c:pt>
                <c:pt idx="3577">
                  <c:v>73.7</c:v>
                </c:pt>
                <c:pt idx="3578">
                  <c:v>264.3</c:v>
                </c:pt>
                <c:pt idx="3579">
                  <c:v>114.8</c:v>
                </c:pt>
                <c:pt idx="3580">
                  <c:v>212.5</c:v>
                </c:pt>
                <c:pt idx="3581">
                  <c:v>288.2</c:v>
                </c:pt>
                <c:pt idx="3582">
                  <c:v>192.4</c:v>
                </c:pt>
                <c:pt idx="3583">
                  <c:v>102.2</c:v>
                </c:pt>
                <c:pt idx="3584">
                  <c:v>49.5</c:v>
                </c:pt>
                <c:pt idx="3585">
                  <c:v>153.19999999999999</c:v>
                </c:pt>
                <c:pt idx="3586">
                  <c:v>55.5</c:v>
                </c:pt>
                <c:pt idx="3587">
                  <c:v>247.2</c:v>
                </c:pt>
                <c:pt idx="3588">
                  <c:v>220.2</c:v>
                </c:pt>
                <c:pt idx="3589">
                  <c:v>116.9</c:v>
                </c:pt>
                <c:pt idx="3590">
                  <c:v>175.9</c:v>
                </c:pt>
                <c:pt idx="3591">
                  <c:v>208</c:v>
                </c:pt>
                <c:pt idx="3592">
                  <c:v>239.9</c:v>
                </c:pt>
                <c:pt idx="3593">
                  <c:v>174.8</c:v>
                </c:pt>
                <c:pt idx="3594">
                  <c:v>141.5</c:v>
                </c:pt>
                <c:pt idx="3595">
                  <c:v>79.2</c:v>
                </c:pt>
                <c:pt idx="3596">
                  <c:v>238.9</c:v>
                </c:pt>
                <c:pt idx="3597">
                  <c:v>179.8</c:v>
                </c:pt>
                <c:pt idx="3598">
                  <c:v>225.9</c:v>
                </c:pt>
                <c:pt idx="3599">
                  <c:v>189.8</c:v>
                </c:pt>
                <c:pt idx="3600">
                  <c:v>267</c:v>
                </c:pt>
                <c:pt idx="3601">
                  <c:v>217.3</c:v>
                </c:pt>
                <c:pt idx="3602">
                  <c:v>129.1</c:v>
                </c:pt>
                <c:pt idx="3603">
                  <c:v>135.5</c:v>
                </c:pt>
                <c:pt idx="3604">
                  <c:v>183.4</c:v>
                </c:pt>
                <c:pt idx="3605">
                  <c:v>223</c:v>
                </c:pt>
                <c:pt idx="3606">
                  <c:v>140</c:v>
                </c:pt>
                <c:pt idx="3607">
                  <c:v>126</c:v>
                </c:pt>
                <c:pt idx="3608">
                  <c:v>228.2</c:v>
                </c:pt>
                <c:pt idx="3609">
                  <c:v>278.39999999999998</c:v>
                </c:pt>
                <c:pt idx="3610">
                  <c:v>285.3</c:v>
                </c:pt>
                <c:pt idx="3611">
                  <c:v>222.9</c:v>
                </c:pt>
                <c:pt idx="3612">
                  <c:v>153.69999999999999</c:v>
                </c:pt>
                <c:pt idx="3613">
                  <c:v>176.1</c:v>
                </c:pt>
                <c:pt idx="3614">
                  <c:v>306.89999999999998</c:v>
                </c:pt>
                <c:pt idx="3615">
                  <c:v>203.4</c:v>
                </c:pt>
                <c:pt idx="3616">
                  <c:v>230.7</c:v>
                </c:pt>
                <c:pt idx="3617">
                  <c:v>118.9</c:v>
                </c:pt>
                <c:pt idx="3618">
                  <c:v>219.5</c:v>
                </c:pt>
                <c:pt idx="3619">
                  <c:v>252.9</c:v>
                </c:pt>
                <c:pt idx="3620">
                  <c:v>172.6</c:v>
                </c:pt>
                <c:pt idx="3621">
                  <c:v>262</c:v>
                </c:pt>
                <c:pt idx="3622">
                  <c:v>123.3</c:v>
                </c:pt>
                <c:pt idx="3623">
                  <c:v>210.9</c:v>
                </c:pt>
                <c:pt idx="3624">
                  <c:v>143.69999999999999</c:v>
                </c:pt>
                <c:pt idx="3625">
                  <c:v>171.2</c:v>
                </c:pt>
                <c:pt idx="3626">
                  <c:v>189.6</c:v>
                </c:pt>
                <c:pt idx="3627">
                  <c:v>229.5</c:v>
                </c:pt>
                <c:pt idx="3628">
                  <c:v>128.6</c:v>
                </c:pt>
                <c:pt idx="3629">
                  <c:v>214.8</c:v>
                </c:pt>
                <c:pt idx="3630">
                  <c:v>187.1</c:v>
                </c:pt>
                <c:pt idx="3631">
                  <c:v>209.3</c:v>
                </c:pt>
                <c:pt idx="3632">
                  <c:v>141.69999999999999</c:v>
                </c:pt>
                <c:pt idx="3633">
                  <c:v>173.6</c:v>
                </c:pt>
                <c:pt idx="3634">
                  <c:v>176.9</c:v>
                </c:pt>
                <c:pt idx="3635">
                  <c:v>109.8</c:v>
                </c:pt>
                <c:pt idx="3636">
                  <c:v>202.3</c:v>
                </c:pt>
                <c:pt idx="3637">
                  <c:v>221.6</c:v>
                </c:pt>
                <c:pt idx="3638">
                  <c:v>131.30000000000001</c:v>
                </c:pt>
                <c:pt idx="3639">
                  <c:v>274</c:v>
                </c:pt>
                <c:pt idx="3640">
                  <c:v>200.3</c:v>
                </c:pt>
                <c:pt idx="3641">
                  <c:v>204</c:v>
                </c:pt>
                <c:pt idx="3642">
                  <c:v>193.1</c:v>
                </c:pt>
                <c:pt idx="3643">
                  <c:v>202.2</c:v>
                </c:pt>
                <c:pt idx="3644">
                  <c:v>245.1</c:v>
                </c:pt>
                <c:pt idx="3645">
                  <c:v>158.30000000000001</c:v>
                </c:pt>
                <c:pt idx="3646">
                  <c:v>138.1</c:v>
                </c:pt>
                <c:pt idx="3647">
                  <c:v>212.7</c:v>
                </c:pt>
                <c:pt idx="3648">
                  <c:v>304.2</c:v>
                </c:pt>
                <c:pt idx="3649">
                  <c:v>212.4</c:v>
                </c:pt>
                <c:pt idx="3650">
                  <c:v>137.30000000000001</c:v>
                </c:pt>
                <c:pt idx="3651">
                  <c:v>161.4</c:v>
                </c:pt>
                <c:pt idx="3652">
                  <c:v>202.9</c:v>
                </c:pt>
                <c:pt idx="3653">
                  <c:v>272.2</c:v>
                </c:pt>
                <c:pt idx="3654">
                  <c:v>98.2</c:v>
                </c:pt>
                <c:pt idx="3655">
                  <c:v>80.8</c:v>
                </c:pt>
                <c:pt idx="3656">
                  <c:v>207.2</c:v>
                </c:pt>
                <c:pt idx="3657">
                  <c:v>208.8</c:v>
                </c:pt>
                <c:pt idx="3658">
                  <c:v>159.9</c:v>
                </c:pt>
                <c:pt idx="3659">
                  <c:v>185.1</c:v>
                </c:pt>
                <c:pt idx="3660">
                  <c:v>139.1</c:v>
                </c:pt>
                <c:pt idx="3661">
                  <c:v>155.5</c:v>
                </c:pt>
                <c:pt idx="3662">
                  <c:v>180.5</c:v>
                </c:pt>
                <c:pt idx="3663">
                  <c:v>204.6</c:v>
                </c:pt>
                <c:pt idx="3664">
                  <c:v>220.4</c:v>
                </c:pt>
                <c:pt idx="3665">
                  <c:v>223.2</c:v>
                </c:pt>
                <c:pt idx="3666">
                  <c:v>109.1</c:v>
                </c:pt>
                <c:pt idx="3667">
                  <c:v>136.5</c:v>
                </c:pt>
                <c:pt idx="3668">
                  <c:v>192.8</c:v>
                </c:pt>
                <c:pt idx="3669">
                  <c:v>293.8</c:v>
                </c:pt>
                <c:pt idx="3670">
                  <c:v>130.5</c:v>
                </c:pt>
                <c:pt idx="3671">
                  <c:v>186.8</c:v>
                </c:pt>
                <c:pt idx="3672">
                  <c:v>110.2</c:v>
                </c:pt>
                <c:pt idx="3673">
                  <c:v>228.2</c:v>
                </c:pt>
                <c:pt idx="3674">
                  <c:v>176.6</c:v>
                </c:pt>
                <c:pt idx="3675">
                  <c:v>241.4</c:v>
                </c:pt>
                <c:pt idx="3676">
                  <c:v>174.8</c:v>
                </c:pt>
                <c:pt idx="3677">
                  <c:v>171.8</c:v>
                </c:pt>
                <c:pt idx="3678">
                  <c:v>190.8</c:v>
                </c:pt>
                <c:pt idx="3679">
                  <c:v>212.3</c:v>
                </c:pt>
                <c:pt idx="3680">
                  <c:v>159</c:v>
                </c:pt>
                <c:pt idx="3681">
                  <c:v>178.4</c:v>
                </c:pt>
                <c:pt idx="3682">
                  <c:v>222.1</c:v>
                </c:pt>
                <c:pt idx="3683">
                  <c:v>190</c:v>
                </c:pt>
                <c:pt idx="3684">
                  <c:v>120</c:v>
                </c:pt>
                <c:pt idx="3685">
                  <c:v>145.9</c:v>
                </c:pt>
                <c:pt idx="3686">
                  <c:v>179.8</c:v>
                </c:pt>
                <c:pt idx="3687">
                  <c:v>225.7</c:v>
                </c:pt>
                <c:pt idx="3688">
                  <c:v>199.7</c:v>
                </c:pt>
                <c:pt idx="3689">
                  <c:v>150</c:v>
                </c:pt>
                <c:pt idx="3690">
                  <c:v>247.1</c:v>
                </c:pt>
                <c:pt idx="3691">
                  <c:v>215.7</c:v>
                </c:pt>
                <c:pt idx="3692">
                  <c:v>94.8</c:v>
                </c:pt>
                <c:pt idx="3693">
                  <c:v>79.3</c:v>
                </c:pt>
                <c:pt idx="3694">
                  <c:v>157.19999999999999</c:v>
                </c:pt>
                <c:pt idx="3695">
                  <c:v>119.8</c:v>
                </c:pt>
                <c:pt idx="3696">
                  <c:v>229.1</c:v>
                </c:pt>
                <c:pt idx="3697">
                  <c:v>135.1</c:v>
                </c:pt>
                <c:pt idx="3698">
                  <c:v>239.7</c:v>
                </c:pt>
                <c:pt idx="3699">
                  <c:v>159.6</c:v>
                </c:pt>
                <c:pt idx="3700">
                  <c:v>231.2</c:v>
                </c:pt>
                <c:pt idx="3701">
                  <c:v>203.7</c:v>
                </c:pt>
                <c:pt idx="3702">
                  <c:v>160.6</c:v>
                </c:pt>
                <c:pt idx="3703">
                  <c:v>261.10000000000002</c:v>
                </c:pt>
                <c:pt idx="3704">
                  <c:v>138.69999999999999</c:v>
                </c:pt>
                <c:pt idx="3705">
                  <c:v>226.6</c:v>
                </c:pt>
                <c:pt idx="3706">
                  <c:v>229.1</c:v>
                </c:pt>
                <c:pt idx="3707">
                  <c:v>157.4</c:v>
                </c:pt>
                <c:pt idx="3708">
                  <c:v>185.6</c:v>
                </c:pt>
                <c:pt idx="3709">
                  <c:v>217.2</c:v>
                </c:pt>
                <c:pt idx="3710">
                  <c:v>183.1</c:v>
                </c:pt>
                <c:pt idx="3711">
                  <c:v>218.5</c:v>
                </c:pt>
                <c:pt idx="3712">
                  <c:v>143.80000000000001</c:v>
                </c:pt>
                <c:pt idx="3713">
                  <c:v>143</c:v>
                </c:pt>
                <c:pt idx="3714">
                  <c:v>147.19999999999999</c:v>
                </c:pt>
                <c:pt idx="3715">
                  <c:v>224</c:v>
                </c:pt>
                <c:pt idx="3716">
                  <c:v>132.9</c:v>
                </c:pt>
                <c:pt idx="3717">
                  <c:v>160.30000000000001</c:v>
                </c:pt>
                <c:pt idx="3718">
                  <c:v>213.8</c:v>
                </c:pt>
                <c:pt idx="3719">
                  <c:v>248.2</c:v>
                </c:pt>
                <c:pt idx="3720">
                  <c:v>174.6</c:v>
                </c:pt>
                <c:pt idx="3721">
                  <c:v>205.5</c:v>
                </c:pt>
                <c:pt idx="3722">
                  <c:v>209.1</c:v>
                </c:pt>
                <c:pt idx="3723">
                  <c:v>251.1</c:v>
                </c:pt>
                <c:pt idx="3724">
                  <c:v>187.6</c:v>
                </c:pt>
                <c:pt idx="3725">
                  <c:v>197.5</c:v>
                </c:pt>
                <c:pt idx="3726">
                  <c:v>221.6</c:v>
                </c:pt>
                <c:pt idx="3727">
                  <c:v>200.7</c:v>
                </c:pt>
                <c:pt idx="3728">
                  <c:v>212.8</c:v>
                </c:pt>
                <c:pt idx="3729">
                  <c:v>213.3</c:v>
                </c:pt>
                <c:pt idx="3730">
                  <c:v>177.1</c:v>
                </c:pt>
                <c:pt idx="3731">
                  <c:v>229.2</c:v>
                </c:pt>
                <c:pt idx="3732">
                  <c:v>129.4</c:v>
                </c:pt>
                <c:pt idx="3733">
                  <c:v>203.1</c:v>
                </c:pt>
                <c:pt idx="3734">
                  <c:v>232.2</c:v>
                </c:pt>
                <c:pt idx="3735">
                  <c:v>138.5</c:v>
                </c:pt>
                <c:pt idx="3736">
                  <c:v>189.3</c:v>
                </c:pt>
                <c:pt idx="3737">
                  <c:v>254.2</c:v>
                </c:pt>
                <c:pt idx="3738">
                  <c:v>176.5</c:v>
                </c:pt>
                <c:pt idx="3739">
                  <c:v>234.3</c:v>
                </c:pt>
                <c:pt idx="3740">
                  <c:v>147.30000000000001</c:v>
                </c:pt>
                <c:pt idx="3741">
                  <c:v>171</c:v>
                </c:pt>
                <c:pt idx="3742">
                  <c:v>240.6</c:v>
                </c:pt>
                <c:pt idx="3743">
                  <c:v>114.4</c:v>
                </c:pt>
                <c:pt idx="3744">
                  <c:v>113.9</c:v>
                </c:pt>
                <c:pt idx="3745">
                  <c:v>180</c:v>
                </c:pt>
                <c:pt idx="3746">
                  <c:v>110.8</c:v>
                </c:pt>
                <c:pt idx="3747">
                  <c:v>138.69999999999999</c:v>
                </c:pt>
                <c:pt idx="3748">
                  <c:v>211.8</c:v>
                </c:pt>
                <c:pt idx="3749">
                  <c:v>234.5</c:v>
                </c:pt>
                <c:pt idx="3750">
                  <c:v>240.2</c:v>
                </c:pt>
                <c:pt idx="3751">
                  <c:v>222.4</c:v>
                </c:pt>
                <c:pt idx="3752">
                  <c:v>113.3</c:v>
                </c:pt>
                <c:pt idx="3753">
                  <c:v>107</c:v>
                </c:pt>
                <c:pt idx="3754">
                  <c:v>163.19999999999999</c:v>
                </c:pt>
                <c:pt idx="3755">
                  <c:v>193.8</c:v>
                </c:pt>
                <c:pt idx="3756">
                  <c:v>143.69999999999999</c:v>
                </c:pt>
                <c:pt idx="3757">
                  <c:v>169.5</c:v>
                </c:pt>
                <c:pt idx="3758">
                  <c:v>184.1</c:v>
                </c:pt>
                <c:pt idx="3759">
                  <c:v>154</c:v>
                </c:pt>
                <c:pt idx="3760">
                  <c:v>166.3</c:v>
                </c:pt>
                <c:pt idx="3761">
                  <c:v>108.6</c:v>
                </c:pt>
                <c:pt idx="3762">
                  <c:v>230.3</c:v>
                </c:pt>
                <c:pt idx="3763">
                  <c:v>200.1</c:v>
                </c:pt>
                <c:pt idx="3764">
                  <c:v>179.2</c:v>
                </c:pt>
                <c:pt idx="3765">
                  <c:v>129.5</c:v>
                </c:pt>
                <c:pt idx="3766">
                  <c:v>164</c:v>
                </c:pt>
                <c:pt idx="3767">
                  <c:v>230.7</c:v>
                </c:pt>
                <c:pt idx="3768">
                  <c:v>207.2</c:v>
                </c:pt>
                <c:pt idx="3769">
                  <c:v>171.9</c:v>
                </c:pt>
                <c:pt idx="3770">
                  <c:v>181.7</c:v>
                </c:pt>
                <c:pt idx="3771">
                  <c:v>240.7</c:v>
                </c:pt>
                <c:pt idx="3772">
                  <c:v>198.2</c:v>
                </c:pt>
                <c:pt idx="3773">
                  <c:v>96</c:v>
                </c:pt>
                <c:pt idx="3774">
                  <c:v>171.5</c:v>
                </c:pt>
                <c:pt idx="3775">
                  <c:v>111.7</c:v>
                </c:pt>
                <c:pt idx="3776">
                  <c:v>152.69999999999999</c:v>
                </c:pt>
                <c:pt idx="3777">
                  <c:v>194.7</c:v>
                </c:pt>
                <c:pt idx="3778">
                  <c:v>119.9</c:v>
                </c:pt>
                <c:pt idx="3779">
                  <c:v>222.9</c:v>
                </c:pt>
                <c:pt idx="3780">
                  <c:v>210.7</c:v>
                </c:pt>
                <c:pt idx="3781">
                  <c:v>254.6</c:v>
                </c:pt>
                <c:pt idx="3782">
                  <c:v>265</c:v>
                </c:pt>
                <c:pt idx="3783">
                  <c:v>172.3</c:v>
                </c:pt>
                <c:pt idx="3784">
                  <c:v>259.10000000000002</c:v>
                </c:pt>
                <c:pt idx="3785">
                  <c:v>211.4</c:v>
                </c:pt>
                <c:pt idx="3786">
                  <c:v>175.9</c:v>
                </c:pt>
                <c:pt idx="3787">
                  <c:v>115.5</c:v>
                </c:pt>
                <c:pt idx="3788">
                  <c:v>193</c:v>
                </c:pt>
                <c:pt idx="3789">
                  <c:v>167.4</c:v>
                </c:pt>
                <c:pt idx="3790">
                  <c:v>190.7</c:v>
                </c:pt>
                <c:pt idx="3791">
                  <c:v>325.5</c:v>
                </c:pt>
                <c:pt idx="3792">
                  <c:v>139</c:v>
                </c:pt>
                <c:pt idx="3793">
                  <c:v>155.9</c:v>
                </c:pt>
                <c:pt idx="3794">
                  <c:v>182.1</c:v>
                </c:pt>
                <c:pt idx="3795">
                  <c:v>139.80000000000001</c:v>
                </c:pt>
                <c:pt idx="3796">
                  <c:v>112.7</c:v>
                </c:pt>
                <c:pt idx="3797">
                  <c:v>173.2</c:v>
                </c:pt>
                <c:pt idx="3798">
                  <c:v>225.6</c:v>
                </c:pt>
                <c:pt idx="3799">
                  <c:v>195.7</c:v>
                </c:pt>
                <c:pt idx="3800">
                  <c:v>214</c:v>
                </c:pt>
                <c:pt idx="3801">
                  <c:v>271.7</c:v>
                </c:pt>
                <c:pt idx="3802">
                  <c:v>257.7</c:v>
                </c:pt>
                <c:pt idx="3803">
                  <c:v>133.19999999999999</c:v>
                </c:pt>
                <c:pt idx="3804">
                  <c:v>248.7</c:v>
                </c:pt>
                <c:pt idx="3805">
                  <c:v>180.8</c:v>
                </c:pt>
                <c:pt idx="3806">
                  <c:v>229</c:v>
                </c:pt>
                <c:pt idx="3807">
                  <c:v>276.3</c:v>
                </c:pt>
                <c:pt idx="3808">
                  <c:v>133.1</c:v>
                </c:pt>
                <c:pt idx="3809">
                  <c:v>248.3</c:v>
                </c:pt>
                <c:pt idx="3810">
                  <c:v>230.4</c:v>
                </c:pt>
                <c:pt idx="3811">
                  <c:v>185.8</c:v>
                </c:pt>
                <c:pt idx="3812">
                  <c:v>183.9</c:v>
                </c:pt>
                <c:pt idx="3813">
                  <c:v>132.9</c:v>
                </c:pt>
                <c:pt idx="3814">
                  <c:v>179</c:v>
                </c:pt>
                <c:pt idx="3815">
                  <c:v>188.8</c:v>
                </c:pt>
                <c:pt idx="3816">
                  <c:v>135.6</c:v>
                </c:pt>
                <c:pt idx="3817">
                  <c:v>172.5</c:v>
                </c:pt>
                <c:pt idx="3818">
                  <c:v>156.30000000000001</c:v>
                </c:pt>
                <c:pt idx="3819">
                  <c:v>234.6</c:v>
                </c:pt>
                <c:pt idx="3820">
                  <c:v>202.1</c:v>
                </c:pt>
                <c:pt idx="3821">
                  <c:v>272.2</c:v>
                </c:pt>
                <c:pt idx="3822">
                  <c:v>245.2</c:v>
                </c:pt>
                <c:pt idx="3823">
                  <c:v>207.6</c:v>
                </c:pt>
                <c:pt idx="3824">
                  <c:v>222.9</c:v>
                </c:pt>
                <c:pt idx="3825">
                  <c:v>273.8</c:v>
                </c:pt>
                <c:pt idx="3826">
                  <c:v>192.8</c:v>
                </c:pt>
                <c:pt idx="3827">
                  <c:v>268.7</c:v>
                </c:pt>
                <c:pt idx="3828">
                  <c:v>178.8</c:v>
                </c:pt>
                <c:pt idx="3829">
                  <c:v>197.3</c:v>
                </c:pt>
                <c:pt idx="3830">
                  <c:v>233.9</c:v>
                </c:pt>
                <c:pt idx="3831">
                  <c:v>207.1</c:v>
                </c:pt>
                <c:pt idx="3832">
                  <c:v>136.80000000000001</c:v>
                </c:pt>
                <c:pt idx="3833">
                  <c:v>159.4</c:v>
                </c:pt>
                <c:pt idx="3834">
                  <c:v>112.1</c:v>
                </c:pt>
                <c:pt idx="3835">
                  <c:v>238.6</c:v>
                </c:pt>
                <c:pt idx="3836">
                  <c:v>163.5</c:v>
                </c:pt>
                <c:pt idx="3837">
                  <c:v>127.2</c:v>
                </c:pt>
                <c:pt idx="3838">
                  <c:v>145.80000000000001</c:v>
                </c:pt>
                <c:pt idx="3839">
                  <c:v>250.1</c:v>
                </c:pt>
                <c:pt idx="3840">
                  <c:v>101.5</c:v>
                </c:pt>
                <c:pt idx="3841">
                  <c:v>119.6</c:v>
                </c:pt>
                <c:pt idx="3842">
                  <c:v>158.19999999999999</c:v>
                </c:pt>
                <c:pt idx="3843">
                  <c:v>193.2</c:v>
                </c:pt>
                <c:pt idx="3844">
                  <c:v>217.7</c:v>
                </c:pt>
                <c:pt idx="3845">
                  <c:v>199.8</c:v>
                </c:pt>
                <c:pt idx="3846">
                  <c:v>171.9</c:v>
                </c:pt>
                <c:pt idx="3847">
                  <c:v>67.7</c:v>
                </c:pt>
                <c:pt idx="3848">
                  <c:v>228.2</c:v>
                </c:pt>
                <c:pt idx="3849">
                  <c:v>191.5</c:v>
                </c:pt>
                <c:pt idx="3850">
                  <c:v>171.5</c:v>
                </c:pt>
                <c:pt idx="3851">
                  <c:v>151.1</c:v>
                </c:pt>
                <c:pt idx="3852">
                  <c:v>134.30000000000001</c:v>
                </c:pt>
                <c:pt idx="3853">
                  <c:v>117.8</c:v>
                </c:pt>
                <c:pt idx="3854">
                  <c:v>181.2</c:v>
                </c:pt>
                <c:pt idx="3855">
                  <c:v>152.30000000000001</c:v>
                </c:pt>
                <c:pt idx="3856">
                  <c:v>204.4</c:v>
                </c:pt>
                <c:pt idx="3857">
                  <c:v>283.89999999999998</c:v>
                </c:pt>
                <c:pt idx="3858">
                  <c:v>142.69999999999999</c:v>
                </c:pt>
                <c:pt idx="3859">
                  <c:v>145.4</c:v>
                </c:pt>
                <c:pt idx="3860">
                  <c:v>211.7</c:v>
                </c:pt>
                <c:pt idx="3861">
                  <c:v>192.6</c:v>
                </c:pt>
                <c:pt idx="3862">
                  <c:v>52</c:v>
                </c:pt>
                <c:pt idx="3863">
                  <c:v>237.7</c:v>
                </c:pt>
                <c:pt idx="3864">
                  <c:v>203.6</c:v>
                </c:pt>
                <c:pt idx="3865">
                  <c:v>192.4</c:v>
                </c:pt>
                <c:pt idx="3866">
                  <c:v>212.5</c:v>
                </c:pt>
                <c:pt idx="3867">
                  <c:v>114.4</c:v>
                </c:pt>
                <c:pt idx="3868">
                  <c:v>222.8</c:v>
                </c:pt>
                <c:pt idx="3869">
                  <c:v>207.7</c:v>
                </c:pt>
                <c:pt idx="3870">
                  <c:v>157.9</c:v>
                </c:pt>
                <c:pt idx="3871">
                  <c:v>137.9</c:v>
                </c:pt>
                <c:pt idx="3872">
                  <c:v>176</c:v>
                </c:pt>
                <c:pt idx="3873">
                  <c:v>158.80000000000001</c:v>
                </c:pt>
                <c:pt idx="3874">
                  <c:v>234</c:v>
                </c:pt>
                <c:pt idx="3875">
                  <c:v>132.30000000000001</c:v>
                </c:pt>
                <c:pt idx="3876">
                  <c:v>276.60000000000002</c:v>
                </c:pt>
                <c:pt idx="3877">
                  <c:v>108.2</c:v>
                </c:pt>
                <c:pt idx="3878">
                  <c:v>156</c:v>
                </c:pt>
                <c:pt idx="3879">
                  <c:v>208.5</c:v>
                </c:pt>
                <c:pt idx="3880">
                  <c:v>243.4</c:v>
                </c:pt>
                <c:pt idx="3881">
                  <c:v>275.39999999999998</c:v>
                </c:pt>
                <c:pt idx="3882">
                  <c:v>198.1</c:v>
                </c:pt>
                <c:pt idx="3883">
                  <c:v>109.8</c:v>
                </c:pt>
                <c:pt idx="3884">
                  <c:v>120.5</c:v>
                </c:pt>
                <c:pt idx="3885">
                  <c:v>256.60000000000002</c:v>
                </c:pt>
                <c:pt idx="3886">
                  <c:v>85.8</c:v>
                </c:pt>
                <c:pt idx="3887">
                  <c:v>174</c:v>
                </c:pt>
                <c:pt idx="3888">
                  <c:v>221.4</c:v>
                </c:pt>
                <c:pt idx="3889">
                  <c:v>133.1</c:v>
                </c:pt>
                <c:pt idx="3890">
                  <c:v>195.2</c:v>
                </c:pt>
                <c:pt idx="3891">
                  <c:v>246.4</c:v>
                </c:pt>
                <c:pt idx="3892">
                  <c:v>199.2</c:v>
                </c:pt>
                <c:pt idx="3893">
                  <c:v>235.4</c:v>
                </c:pt>
                <c:pt idx="3894">
                  <c:v>155.9</c:v>
                </c:pt>
                <c:pt idx="3895">
                  <c:v>102.4</c:v>
                </c:pt>
                <c:pt idx="3896">
                  <c:v>192.2</c:v>
                </c:pt>
                <c:pt idx="3897">
                  <c:v>202.7</c:v>
                </c:pt>
                <c:pt idx="3898">
                  <c:v>84.3</c:v>
                </c:pt>
                <c:pt idx="3899">
                  <c:v>168</c:v>
                </c:pt>
                <c:pt idx="3900">
                  <c:v>278.10000000000002</c:v>
                </c:pt>
                <c:pt idx="3901">
                  <c:v>128.30000000000001</c:v>
                </c:pt>
                <c:pt idx="3902">
                  <c:v>227.8</c:v>
                </c:pt>
                <c:pt idx="3903">
                  <c:v>54.8</c:v>
                </c:pt>
                <c:pt idx="3904">
                  <c:v>140.19999999999999</c:v>
                </c:pt>
                <c:pt idx="3905">
                  <c:v>271.2</c:v>
                </c:pt>
                <c:pt idx="3906">
                  <c:v>180</c:v>
                </c:pt>
                <c:pt idx="3907">
                  <c:v>189.8</c:v>
                </c:pt>
                <c:pt idx="3908">
                  <c:v>257.3</c:v>
                </c:pt>
                <c:pt idx="3909">
                  <c:v>103.3</c:v>
                </c:pt>
                <c:pt idx="3910">
                  <c:v>208.1</c:v>
                </c:pt>
                <c:pt idx="3911">
                  <c:v>195.1</c:v>
                </c:pt>
                <c:pt idx="3912">
                  <c:v>162.6</c:v>
                </c:pt>
                <c:pt idx="3913">
                  <c:v>197.8</c:v>
                </c:pt>
                <c:pt idx="3914">
                  <c:v>212.4</c:v>
                </c:pt>
                <c:pt idx="3915">
                  <c:v>63.7</c:v>
                </c:pt>
                <c:pt idx="3916">
                  <c:v>193.8</c:v>
                </c:pt>
                <c:pt idx="3917">
                  <c:v>144</c:v>
                </c:pt>
                <c:pt idx="3918">
                  <c:v>189</c:v>
                </c:pt>
                <c:pt idx="3919">
                  <c:v>168.9</c:v>
                </c:pt>
                <c:pt idx="3920">
                  <c:v>204.7</c:v>
                </c:pt>
                <c:pt idx="3921">
                  <c:v>226.8</c:v>
                </c:pt>
                <c:pt idx="3922">
                  <c:v>152.1</c:v>
                </c:pt>
                <c:pt idx="3923">
                  <c:v>139.1</c:v>
                </c:pt>
                <c:pt idx="3924">
                  <c:v>150.5</c:v>
                </c:pt>
                <c:pt idx="3925">
                  <c:v>231.9</c:v>
                </c:pt>
                <c:pt idx="3926">
                  <c:v>207.1</c:v>
                </c:pt>
                <c:pt idx="3927">
                  <c:v>225.4</c:v>
                </c:pt>
                <c:pt idx="3928">
                  <c:v>116.4</c:v>
                </c:pt>
                <c:pt idx="3929">
                  <c:v>195.7</c:v>
                </c:pt>
                <c:pt idx="3930">
                  <c:v>79.400000000000006</c:v>
                </c:pt>
                <c:pt idx="3931">
                  <c:v>102.9</c:v>
                </c:pt>
                <c:pt idx="3932">
                  <c:v>99.7</c:v>
                </c:pt>
                <c:pt idx="3933">
                  <c:v>213.4</c:v>
                </c:pt>
                <c:pt idx="3934">
                  <c:v>185.1</c:v>
                </c:pt>
                <c:pt idx="3935">
                  <c:v>166.5</c:v>
                </c:pt>
                <c:pt idx="3936">
                  <c:v>220.1</c:v>
                </c:pt>
                <c:pt idx="3937">
                  <c:v>102.8</c:v>
                </c:pt>
                <c:pt idx="3938">
                  <c:v>181.3</c:v>
                </c:pt>
                <c:pt idx="3939">
                  <c:v>281.10000000000002</c:v>
                </c:pt>
                <c:pt idx="3940">
                  <c:v>251.3</c:v>
                </c:pt>
                <c:pt idx="3941">
                  <c:v>141.9</c:v>
                </c:pt>
                <c:pt idx="3942">
                  <c:v>148</c:v>
                </c:pt>
                <c:pt idx="3943">
                  <c:v>200.7</c:v>
                </c:pt>
                <c:pt idx="3944">
                  <c:v>238.3</c:v>
                </c:pt>
                <c:pt idx="3945">
                  <c:v>220.1</c:v>
                </c:pt>
                <c:pt idx="3946">
                  <c:v>124.7</c:v>
                </c:pt>
                <c:pt idx="3947">
                  <c:v>147</c:v>
                </c:pt>
                <c:pt idx="3948">
                  <c:v>194.2</c:v>
                </c:pt>
                <c:pt idx="3949">
                  <c:v>214.9</c:v>
                </c:pt>
                <c:pt idx="3950">
                  <c:v>269.8</c:v>
                </c:pt>
                <c:pt idx="3951">
                  <c:v>151.19999999999999</c:v>
                </c:pt>
                <c:pt idx="3952">
                  <c:v>111.3</c:v>
                </c:pt>
                <c:pt idx="3953">
                  <c:v>273.8</c:v>
                </c:pt>
                <c:pt idx="3954">
                  <c:v>142.6</c:v>
                </c:pt>
                <c:pt idx="3955">
                  <c:v>178</c:v>
                </c:pt>
                <c:pt idx="3956">
                  <c:v>180.5</c:v>
                </c:pt>
                <c:pt idx="3957">
                  <c:v>141.69999999999999</c:v>
                </c:pt>
                <c:pt idx="3958">
                  <c:v>289.3</c:v>
                </c:pt>
                <c:pt idx="3959">
                  <c:v>193.4</c:v>
                </c:pt>
                <c:pt idx="3960">
                  <c:v>184.2</c:v>
                </c:pt>
                <c:pt idx="3961">
                  <c:v>144.1</c:v>
                </c:pt>
                <c:pt idx="3962">
                  <c:v>180.3</c:v>
                </c:pt>
                <c:pt idx="3963">
                  <c:v>179.2</c:v>
                </c:pt>
                <c:pt idx="3964">
                  <c:v>50.6</c:v>
                </c:pt>
                <c:pt idx="3965">
                  <c:v>223.7</c:v>
                </c:pt>
                <c:pt idx="3966">
                  <c:v>220.5</c:v>
                </c:pt>
                <c:pt idx="3967">
                  <c:v>217.6</c:v>
                </c:pt>
                <c:pt idx="3968">
                  <c:v>138.30000000000001</c:v>
                </c:pt>
                <c:pt idx="3969">
                  <c:v>160.30000000000001</c:v>
                </c:pt>
                <c:pt idx="3970">
                  <c:v>191.8</c:v>
                </c:pt>
                <c:pt idx="3971">
                  <c:v>103.9</c:v>
                </c:pt>
                <c:pt idx="3972">
                  <c:v>214.9</c:v>
                </c:pt>
                <c:pt idx="3973">
                  <c:v>165.9</c:v>
                </c:pt>
                <c:pt idx="3974">
                  <c:v>92.2</c:v>
                </c:pt>
                <c:pt idx="3975">
                  <c:v>182.3</c:v>
                </c:pt>
                <c:pt idx="3976">
                  <c:v>211.4</c:v>
                </c:pt>
                <c:pt idx="3977">
                  <c:v>87.1</c:v>
                </c:pt>
                <c:pt idx="3978">
                  <c:v>196.7</c:v>
                </c:pt>
                <c:pt idx="3979">
                  <c:v>114.6</c:v>
                </c:pt>
                <c:pt idx="3980">
                  <c:v>204.5</c:v>
                </c:pt>
                <c:pt idx="3981">
                  <c:v>272.8</c:v>
                </c:pt>
                <c:pt idx="3982">
                  <c:v>174.8</c:v>
                </c:pt>
                <c:pt idx="3983">
                  <c:v>128.9</c:v>
                </c:pt>
                <c:pt idx="3984">
                  <c:v>54.8</c:v>
                </c:pt>
                <c:pt idx="3985">
                  <c:v>259</c:v>
                </c:pt>
                <c:pt idx="3986">
                  <c:v>182.6</c:v>
                </c:pt>
                <c:pt idx="3987">
                  <c:v>123</c:v>
                </c:pt>
                <c:pt idx="3988">
                  <c:v>169.9</c:v>
                </c:pt>
                <c:pt idx="3989">
                  <c:v>201.4</c:v>
                </c:pt>
                <c:pt idx="3990">
                  <c:v>124.2</c:v>
                </c:pt>
                <c:pt idx="3991">
                  <c:v>128.19999999999999</c:v>
                </c:pt>
                <c:pt idx="3992">
                  <c:v>214.3</c:v>
                </c:pt>
                <c:pt idx="3993">
                  <c:v>243.3</c:v>
                </c:pt>
                <c:pt idx="3994">
                  <c:v>200.7</c:v>
                </c:pt>
                <c:pt idx="3995">
                  <c:v>231.4</c:v>
                </c:pt>
                <c:pt idx="3996">
                  <c:v>235</c:v>
                </c:pt>
                <c:pt idx="3997">
                  <c:v>237.5</c:v>
                </c:pt>
                <c:pt idx="3998">
                  <c:v>228.3</c:v>
                </c:pt>
                <c:pt idx="3999">
                  <c:v>160.5</c:v>
                </c:pt>
                <c:pt idx="4000">
                  <c:v>185.6</c:v>
                </c:pt>
                <c:pt idx="4001">
                  <c:v>214.3</c:v>
                </c:pt>
                <c:pt idx="4002">
                  <c:v>240.8</c:v>
                </c:pt>
                <c:pt idx="4003">
                  <c:v>194.4</c:v>
                </c:pt>
                <c:pt idx="4004">
                  <c:v>130.19999999999999</c:v>
                </c:pt>
                <c:pt idx="4005">
                  <c:v>123.7</c:v>
                </c:pt>
                <c:pt idx="4006">
                  <c:v>206.1</c:v>
                </c:pt>
                <c:pt idx="4007">
                  <c:v>182.4</c:v>
                </c:pt>
                <c:pt idx="4008">
                  <c:v>228.4</c:v>
                </c:pt>
                <c:pt idx="4009">
                  <c:v>202</c:v>
                </c:pt>
                <c:pt idx="4010">
                  <c:v>148.80000000000001</c:v>
                </c:pt>
                <c:pt idx="4011">
                  <c:v>191.3</c:v>
                </c:pt>
                <c:pt idx="4012">
                  <c:v>159.9</c:v>
                </c:pt>
                <c:pt idx="4013">
                  <c:v>191.7</c:v>
                </c:pt>
                <c:pt idx="4014">
                  <c:v>151.19999999999999</c:v>
                </c:pt>
                <c:pt idx="4015">
                  <c:v>182.1</c:v>
                </c:pt>
                <c:pt idx="4016">
                  <c:v>155.1</c:v>
                </c:pt>
                <c:pt idx="4017">
                  <c:v>125.9</c:v>
                </c:pt>
                <c:pt idx="4018">
                  <c:v>136.1</c:v>
                </c:pt>
                <c:pt idx="4019">
                  <c:v>284.3</c:v>
                </c:pt>
                <c:pt idx="4020">
                  <c:v>199.7</c:v>
                </c:pt>
                <c:pt idx="4021">
                  <c:v>98.2</c:v>
                </c:pt>
                <c:pt idx="4022">
                  <c:v>247.6</c:v>
                </c:pt>
                <c:pt idx="4023">
                  <c:v>254.3</c:v>
                </c:pt>
                <c:pt idx="4024">
                  <c:v>241.3</c:v>
                </c:pt>
                <c:pt idx="4025">
                  <c:v>111.8</c:v>
                </c:pt>
                <c:pt idx="4026">
                  <c:v>163.69999999999999</c:v>
                </c:pt>
                <c:pt idx="4027">
                  <c:v>164</c:v>
                </c:pt>
                <c:pt idx="4028">
                  <c:v>195.2</c:v>
                </c:pt>
                <c:pt idx="4029">
                  <c:v>157.6</c:v>
                </c:pt>
                <c:pt idx="4030">
                  <c:v>253.6</c:v>
                </c:pt>
                <c:pt idx="4031">
                  <c:v>199</c:v>
                </c:pt>
                <c:pt idx="4032">
                  <c:v>182.5</c:v>
                </c:pt>
                <c:pt idx="4033">
                  <c:v>81.2</c:v>
                </c:pt>
                <c:pt idx="4034">
                  <c:v>179.1</c:v>
                </c:pt>
                <c:pt idx="4035">
                  <c:v>182.7</c:v>
                </c:pt>
                <c:pt idx="4036">
                  <c:v>207</c:v>
                </c:pt>
                <c:pt idx="4037">
                  <c:v>243.4</c:v>
                </c:pt>
                <c:pt idx="4038">
                  <c:v>157.4</c:v>
                </c:pt>
                <c:pt idx="4039">
                  <c:v>233.9</c:v>
                </c:pt>
                <c:pt idx="4040">
                  <c:v>195.4</c:v>
                </c:pt>
                <c:pt idx="4041">
                  <c:v>180.4</c:v>
                </c:pt>
                <c:pt idx="4042">
                  <c:v>143.6</c:v>
                </c:pt>
                <c:pt idx="4043">
                  <c:v>88.1</c:v>
                </c:pt>
                <c:pt idx="4044">
                  <c:v>254.1</c:v>
                </c:pt>
                <c:pt idx="4045">
                  <c:v>131.5</c:v>
                </c:pt>
                <c:pt idx="4046">
                  <c:v>156.80000000000001</c:v>
                </c:pt>
                <c:pt idx="4047">
                  <c:v>196.9</c:v>
                </c:pt>
                <c:pt idx="4048">
                  <c:v>178</c:v>
                </c:pt>
                <c:pt idx="4049">
                  <c:v>195.8</c:v>
                </c:pt>
                <c:pt idx="4050">
                  <c:v>141.30000000000001</c:v>
                </c:pt>
                <c:pt idx="4051">
                  <c:v>125.5</c:v>
                </c:pt>
                <c:pt idx="4052">
                  <c:v>200.5</c:v>
                </c:pt>
                <c:pt idx="4053">
                  <c:v>205.5</c:v>
                </c:pt>
                <c:pt idx="4054">
                  <c:v>152.1</c:v>
                </c:pt>
                <c:pt idx="4055">
                  <c:v>216.5</c:v>
                </c:pt>
                <c:pt idx="4056">
                  <c:v>119.3</c:v>
                </c:pt>
                <c:pt idx="4057">
                  <c:v>113.9</c:v>
                </c:pt>
                <c:pt idx="4058">
                  <c:v>228.6</c:v>
                </c:pt>
                <c:pt idx="4059">
                  <c:v>106.5</c:v>
                </c:pt>
                <c:pt idx="4060">
                  <c:v>254.1</c:v>
                </c:pt>
                <c:pt idx="4061">
                  <c:v>134</c:v>
                </c:pt>
                <c:pt idx="4062">
                  <c:v>176</c:v>
                </c:pt>
                <c:pt idx="4063">
                  <c:v>180.1</c:v>
                </c:pt>
                <c:pt idx="4064">
                  <c:v>180.1</c:v>
                </c:pt>
                <c:pt idx="4065">
                  <c:v>94.8</c:v>
                </c:pt>
                <c:pt idx="4066">
                  <c:v>210.4</c:v>
                </c:pt>
                <c:pt idx="4067">
                  <c:v>174.2</c:v>
                </c:pt>
                <c:pt idx="4068">
                  <c:v>189.7</c:v>
                </c:pt>
                <c:pt idx="4069">
                  <c:v>259</c:v>
                </c:pt>
                <c:pt idx="4070">
                  <c:v>86.4</c:v>
                </c:pt>
                <c:pt idx="4071">
                  <c:v>136.9</c:v>
                </c:pt>
                <c:pt idx="4072">
                  <c:v>196.5</c:v>
                </c:pt>
                <c:pt idx="4073">
                  <c:v>221.4</c:v>
                </c:pt>
                <c:pt idx="4074">
                  <c:v>191.9</c:v>
                </c:pt>
                <c:pt idx="4075">
                  <c:v>172.1</c:v>
                </c:pt>
                <c:pt idx="4076">
                  <c:v>189.9</c:v>
                </c:pt>
                <c:pt idx="4077">
                  <c:v>147.80000000000001</c:v>
                </c:pt>
                <c:pt idx="4078">
                  <c:v>62.5</c:v>
                </c:pt>
                <c:pt idx="4079">
                  <c:v>256.60000000000002</c:v>
                </c:pt>
                <c:pt idx="4080">
                  <c:v>123.7</c:v>
                </c:pt>
                <c:pt idx="4081">
                  <c:v>113.1</c:v>
                </c:pt>
                <c:pt idx="4082">
                  <c:v>220</c:v>
                </c:pt>
                <c:pt idx="4083">
                  <c:v>147.69999999999999</c:v>
                </c:pt>
                <c:pt idx="4084">
                  <c:v>271.89999999999998</c:v>
                </c:pt>
                <c:pt idx="4085">
                  <c:v>196.2</c:v>
                </c:pt>
                <c:pt idx="4086">
                  <c:v>111.3</c:v>
                </c:pt>
                <c:pt idx="4087">
                  <c:v>176.7</c:v>
                </c:pt>
                <c:pt idx="4088">
                  <c:v>211.3</c:v>
                </c:pt>
                <c:pt idx="4089">
                  <c:v>219</c:v>
                </c:pt>
                <c:pt idx="4090">
                  <c:v>174.1</c:v>
                </c:pt>
                <c:pt idx="4091">
                  <c:v>124</c:v>
                </c:pt>
                <c:pt idx="4092">
                  <c:v>175.6</c:v>
                </c:pt>
                <c:pt idx="4093">
                  <c:v>111.7</c:v>
                </c:pt>
                <c:pt idx="4094">
                  <c:v>37.4</c:v>
                </c:pt>
                <c:pt idx="4095">
                  <c:v>201.4</c:v>
                </c:pt>
                <c:pt idx="4096">
                  <c:v>156</c:v>
                </c:pt>
                <c:pt idx="4097">
                  <c:v>162.9</c:v>
                </c:pt>
                <c:pt idx="4098">
                  <c:v>211.4</c:v>
                </c:pt>
                <c:pt idx="4099">
                  <c:v>157.30000000000001</c:v>
                </c:pt>
                <c:pt idx="4100">
                  <c:v>172.7</c:v>
                </c:pt>
                <c:pt idx="4101">
                  <c:v>196.6</c:v>
                </c:pt>
                <c:pt idx="4102">
                  <c:v>147.69999999999999</c:v>
                </c:pt>
                <c:pt idx="4103">
                  <c:v>197.6</c:v>
                </c:pt>
                <c:pt idx="4104">
                  <c:v>186.7</c:v>
                </c:pt>
                <c:pt idx="4105">
                  <c:v>198.5</c:v>
                </c:pt>
                <c:pt idx="4106">
                  <c:v>161.1</c:v>
                </c:pt>
                <c:pt idx="4107">
                  <c:v>190.8</c:v>
                </c:pt>
                <c:pt idx="4108">
                  <c:v>195.2</c:v>
                </c:pt>
                <c:pt idx="4109">
                  <c:v>290.5</c:v>
                </c:pt>
                <c:pt idx="4110">
                  <c:v>165.2</c:v>
                </c:pt>
                <c:pt idx="4111">
                  <c:v>198.9</c:v>
                </c:pt>
                <c:pt idx="4112">
                  <c:v>169.2</c:v>
                </c:pt>
                <c:pt idx="4113">
                  <c:v>275.5</c:v>
                </c:pt>
                <c:pt idx="4114">
                  <c:v>226.6</c:v>
                </c:pt>
                <c:pt idx="4115">
                  <c:v>158.19999999999999</c:v>
                </c:pt>
                <c:pt idx="4116">
                  <c:v>186.4</c:v>
                </c:pt>
                <c:pt idx="4117">
                  <c:v>165.8</c:v>
                </c:pt>
                <c:pt idx="4118">
                  <c:v>143.19999999999999</c:v>
                </c:pt>
                <c:pt idx="4119">
                  <c:v>238.6</c:v>
                </c:pt>
                <c:pt idx="4120">
                  <c:v>113</c:v>
                </c:pt>
                <c:pt idx="4121">
                  <c:v>149.6</c:v>
                </c:pt>
                <c:pt idx="4122">
                  <c:v>232</c:v>
                </c:pt>
                <c:pt idx="4123">
                  <c:v>167.2</c:v>
                </c:pt>
                <c:pt idx="4124">
                  <c:v>162.4</c:v>
                </c:pt>
                <c:pt idx="4125">
                  <c:v>189.6</c:v>
                </c:pt>
                <c:pt idx="4126">
                  <c:v>247.6</c:v>
                </c:pt>
                <c:pt idx="4127">
                  <c:v>179.4</c:v>
                </c:pt>
                <c:pt idx="4128">
                  <c:v>245.1</c:v>
                </c:pt>
                <c:pt idx="4129">
                  <c:v>127.2</c:v>
                </c:pt>
                <c:pt idx="4130">
                  <c:v>142.69999999999999</c:v>
                </c:pt>
                <c:pt idx="4131">
                  <c:v>94.5</c:v>
                </c:pt>
                <c:pt idx="4132">
                  <c:v>241.7</c:v>
                </c:pt>
                <c:pt idx="4133">
                  <c:v>267.5</c:v>
                </c:pt>
                <c:pt idx="4134">
                  <c:v>290.10000000000002</c:v>
                </c:pt>
                <c:pt idx="4135">
                  <c:v>240.5</c:v>
                </c:pt>
                <c:pt idx="4136">
                  <c:v>284.5</c:v>
                </c:pt>
                <c:pt idx="4137">
                  <c:v>131.69999999999999</c:v>
                </c:pt>
                <c:pt idx="4138">
                  <c:v>211.9</c:v>
                </c:pt>
                <c:pt idx="4139">
                  <c:v>168.9</c:v>
                </c:pt>
                <c:pt idx="4140">
                  <c:v>230.5</c:v>
                </c:pt>
                <c:pt idx="4141">
                  <c:v>195.5</c:v>
                </c:pt>
                <c:pt idx="4142">
                  <c:v>112.3</c:v>
                </c:pt>
                <c:pt idx="4143">
                  <c:v>103.6</c:v>
                </c:pt>
                <c:pt idx="4144">
                  <c:v>121.5</c:v>
                </c:pt>
                <c:pt idx="4145">
                  <c:v>175.8</c:v>
                </c:pt>
                <c:pt idx="4146">
                  <c:v>165.9</c:v>
                </c:pt>
                <c:pt idx="4147">
                  <c:v>152</c:v>
                </c:pt>
                <c:pt idx="4148">
                  <c:v>146.80000000000001</c:v>
                </c:pt>
                <c:pt idx="4149">
                  <c:v>201.9</c:v>
                </c:pt>
                <c:pt idx="4150">
                  <c:v>121.4</c:v>
                </c:pt>
                <c:pt idx="4151">
                  <c:v>243.4</c:v>
                </c:pt>
                <c:pt idx="4152">
                  <c:v>152.4</c:v>
                </c:pt>
                <c:pt idx="4153">
                  <c:v>139.69999999999999</c:v>
                </c:pt>
                <c:pt idx="4154">
                  <c:v>170.2</c:v>
                </c:pt>
                <c:pt idx="4155">
                  <c:v>144.1</c:v>
                </c:pt>
                <c:pt idx="4156">
                  <c:v>128.9</c:v>
                </c:pt>
                <c:pt idx="4157">
                  <c:v>6.6</c:v>
                </c:pt>
                <c:pt idx="4158">
                  <c:v>94.3</c:v>
                </c:pt>
                <c:pt idx="4159">
                  <c:v>230.7</c:v>
                </c:pt>
                <c:pt idx="4160">
                  <c:v>144.30000000000001</c:v>
                </c:pt>
                <c:pt idx="4161">
                  <c:v>126</c:v>
                </c:pt>
                <c:pt idx="4162">
                  <c:v>143.30000000000001</c:v>
                </c:pt>
                <c:pt idx="4163">
                  <c:v>88</c:v>
                </c:pt>
                <c:pt idx="4164">
                  <c:v>121</c:v>
                </c:pt>
                <c:pt idx="4165">
                  <c:v>212.9</c:v>
                </c:pt>
                <c:pt idx="4166">
                  <c:v>217.5</c:v>
                </c:pt>
                <c:pt idx="4167">
                  <c:v>138.1</c:v>
                </c:pt>
                <c:pt idx="4168">
                  <c:v>212.1</c:v>
                </c:pt>
                <c:pt idx="4169">
                  <c:v>196</c:v>
                </c:pt>
                <c:pt idx="4170">
                  <c:v>186.2</c:v>
                </c:pt>
                <c:pt idx="4171">
                  <c:v>145.80000000000001</c:v>
                </c:pt>
                <c:pt idx="4172">
                  <c:v>137</c:v>
                </c:pt>
                <c:pt idx="4173">
                  <c:v>191.3</c:v>
                </c:pt>
                <c:pt idx="4174">
                  <c:v>86</c:v>
                </c:pt>
                <c:pt idx="4175">
                  <c:v>139.80000000000001</c:v>
                </c:pt>
                <c:pt idx="4176">
                  <c:v>301.39999999999998</c:v>
                </c:pt>
                <c:pt idx="4177">
                  <c:v>195</c:v>
                </c:pt>
                <c:pt idx="4178">
                  <c:v>202</c:v>
                </c:pt>
                <c:pt idx="4179">
                  <c:v>211.6</c:v>
                </c:pt>
                <c:pt idx="4180">
                  <c:v>323.7</c:v>
                </c:pt>
                <c:pt idx="4181">
                  <c:v>214.2</c:v>
                </c:pt>
                <c:pt idx="4182">
                  <c:v>143.6</c:v>
                </c:pt>
                <c:pt idx="4183">
                  <c:v>135.69999999999999</c:v>
                </c:pt>
                <c:pt idx="4184">
                  <c:v>203.1</c:v>
                </c:pt>
                <c:pt idx="4185">
                  <c:v>281.2</c:v>
                </c:pt>
                <c:pt idx="4186">
                  <c:v>207.1</c:v>
                </c:pt>
                <c:pt idx="4187">
                  <c:v>145.6</c:v>
                </c:pt>
                <c:pt idx="4188">
                  <c:v>202.9</c:v>
                </c:pt>
                <c:pt idx="4189">
                  <c:v>210.7</c:v>
                </c:pt>
                <c:pt idx="4190">
                  <c:v>217.2</c:v>
                </c:pt>
                <c:pt idx="4191">
                  <c:v>198</c:v>
                </c:pt>
                <c:pt idx="4192">
                  <c:v>212.8</c:v>
                </c:pt>
                <c:pt idx="4193">
                  <c:v>180.9</c:v>
                </c:pt>
                <c:pt idx="4194">
                  <c:v>209.9</c:v>
                </c:pt>
                <c:pt idx="4195">
                  <c:v>112.9</c:v>
                </c:pt>
                <c:pt idx="4196">
                  <c:v>242.5</c:v>
                </c:pt>
                <c:pt idx="4197">
                  <c:v>190.1</c:v>
                </c:pt>
                <c:pt idx="4198">
                  <c:v>185.9</c:v>
                </c:pt>
                <c:pt idx="4199">
                  <c:v>265.8</c:v>
                </c:pt>
                <c:pt idx="4200">
                  <c:v>217.1</c:v>
                </c:pt>
                <c:pt idx="4201">
                  <c:v>161.19999999999999</c:v>
                </c:pt>
                <c:pt idx="4202">
                  <c:v>198.7</c:v>
                </c:pt>
                <c:pt idx="4203">
                  <c:v>136.4</c:v>
                </c:pt>
                <c:pt idx="4204">
                  <c:v>162</c:v>
                </c:pt>
                <c:pt idx="4205">
                  <c:v>189.5</c:v>
                </c:pt>
                <c:pt idx="4206">
                  <c:v>144.4</c:v>
                </c:pt>
                <c:pt idx="4207">
                  <c:v>170.1</c:v>
                </c:pt>
                <c:pt idx="4208">
                  <c:v>104</c:v>
                </c:pt>
                <c:pt idx="4209">
                  <c:v>204.8</c:v>
                </c:pt>
                <c:pt idx="4210">
                  <c:v>197.8</c:v>
                </c:pt>
                <c:pt idx="4211">
                  <c:v>211.1</c:v>
                </c:pt>
                <c:pt idx="4212">
                  <c:v>202.6</c:v>
                </c:pt>
                <c:pt idx="4213">
                  <c:v>312.39999999999998</c:v>
                </c:pt>
                <c:pt idx="4214">
                  <c:v>184.8</c:v>
                </c:pt>
                <c:pt idx="4215">
                  <c:v>123.8</c:v>
                </c:pt>
                <c:pt idx="4216">
                  <c:v>34.5</c:v>
                </c:pt>
                <c:pt idx="4217">
                  <c:v>140.6</c:v>
                </c:pt>
                <c:pt idx="4218">
                  <c:v>150.80000000000001</c:v>
                </c:pt>
                <c:pt idx="4219">
                  <c:v>192.1</c:v>
                </c:pt>
                <c:pt idx="4220">
                  <c:v>175.7</c:v>
                </c:pt>
                <c:pt idx="4221">
                  <c:v>93.3</c:v>
                </c:pt>
                <c:pt idx="4222">
                  <c:v>212.1</c:v>
                </c:pt>
                <c:pt idx="4223">
                  <c:v>43.3</c:v>
                </c:pt>
                <c:pt idx="4224">
                  <c:v>173.1</c:v>
                </c:pt>
                <c:pt idx="4225">
                  <c:v>115.4</c:v>
                </c:pt>
                <c:pt idx="4226">
                  <c:v>190.9</c:v>
                </c:pt>
                <c:pt idx="4227">
                  <c:v>234.1</c:v>
                </c:pt>
                <c:pt idx="4228">
                  <c:v>102.1</c:v>
                </c:pt>
                <c:pt idx="4229">
                  <c:v>131.9</c:v>
                </c:pt>
                <c:pt idx="4230">
                  <c:v>135</c:v>
                </c:pt>
                <c:pt idx="4231">
                  <c:v>145</c:v>
                </c:pt>
                <c:pt idx="4232">
                  <c:v>170.3</c:v>
                </c:pt>
                <c:pt idx="4233">
                  <c:v>188.7</c:v>
                </c:pt>
                <c:pt idx="4234">
                  <c:v>7.2</c:v>
                </c:pt>
                <c:pt idx="4235">
                  <c:v>181.1</c:v>
                </c:pt>
                <c:pt idx="4236">
                  <c:v>151.80000000000001</c:v>
                </c:pt>
                <c:pt idx="4237">
                  <c:v>159.4</c:v>
                </c:pt>
                <c:pt idx="4238">
                  <c:v>226.6</c:v>
                </c:pt>
                <c:pt idx="4239">
                  <c:v>214.7</c:v>
                </c:pt>
                <c:pt idx="4240">
                  <c:v>157.6</c:v>
                </c:pt>
                <c:pt idx="4241">
                  <c:v>157</c:v>
                </c:pt>
                <c:pt idx="4242">
                  <c:v>170</c:v>
                </c:pt>
                <c:pt idx="4243">
                  <c:v>244.7</c:v>
                </c:pt>
                <c:pt idx="4244">
                  <c:v>252.6</c:v>
                </c:pt>
                <c:pt idx="4245">
                  <c:v>188.3</c:v>
                </c:pt>
                <c:pt idx="4246">
                  <c:v>177.9</c:v>
                </c:pt>
                <c:pt idx="4247">
                  <c:v>170.7</c:v>
                </c:pt>
                <c:pt idx="4248">
                  <c:v>235.7</c:v>
                </c:pt>
                <c:pt idx="4249">
                  <c:v>129.4</c:v>
                </c:pt>
              </c:numCache>
            </c:numRef>
          </c:xVal>
          <c:yVal>
            <c:numRef>
              <c:f>train!$AJ$2:$AJ$4251</c:f>
              <c:numCache>
                <c:formatCode>General</c:formatCode>
                <c:ptCount val="4250"/>
                <c:pt idx="0">
                  <c:v>27.47</c:v>
                </c:pt>
                <c:pt idx="1">
                  <c:v>41.38</c:v>
                </c:pt>
                <c:pt idx="2">
                  <c:v>50.9</c:v>
                </c:pt>
                <c:pt idx="3">
                  <c:v>28.34</c:v>
                </c:pt>
                <c:pt idx="4">
                  <c:v>37.090000000000003</c:v>
                </c:pt>
                <c:pt idx="5">
                  <c:v>26.69</c:v>
                </c:pt>
                <c:pt idx="6">
                  <c:v>31.37</c:v>
                </c:pt>
                <c:pt idx="7">
                  <c:v>43.96</c:v>
                </c:pt>
                <c:pt idx="8">
                  <c:v>#N/A</c:v>
                </c:pt>
                <c:pt idx="9">
                  <c:v>31.91</c:v>
                </c:pt>
                <c:pt idx="10">
                  <c:v>21.9</c:v>
                </c:pt>
                <c:pt idx="11">
                  <c:v>26.62</c:v>
                </c:pt>
                <c:pt idx="12">
                  <c:v>#N/A</c:v>
                </c:pt>
                <c:pt idx="13">
                  <c:v>33.39</c:v>
                </c:pt>
                <c:pt idx="14">
                  <c:v>32.25</c:v>
                </c:pt>
                <c:pt idx="15">
                  <c:v>38.15</c:v>
                </c:pt>
                <c:pt idx="16">
                  <c:v>26.37</c:v>
                </c:pt>
                <c:pt idx="17">
                  <c:v>#N/A</c:v>
                </c:pt>
                <c:pt idx="18">
                  <c:v>31.11</c:v>
                </c:pt>
                <c:pt idx="19">
                  <c:v>18.77</c:v>
                </c:pt>
                <c:pt idx="20">
                  <c:v>13.79</c:v>
                </c:pt>
                <c:pt idx="21">
                  <c:v>36.21</c:v>
                </c:pt>
                <c:pt idx="22">
                  <c:v>22.83</c:v>
                </c:pt>
                <c:pt idx="23">
                  <c:v>32.299999999999997</c:v>
                </c:pt>
                <c:pt idx="24">
                  <c:v>20.28</c:v>
                </c:pt>
                <c:pt idx="25">
                  <c:v>38.44</c:v>
                </c:pt>
                <c:pt idx="26">
                  <c:v>#N/A</c:v>
                </c:pt>
                <c:pt idx="27">
                  <c:v>30.06</c:v>
                </c:pt>
                <c:pt idx="28">
                  <c:v>24.87</c:v>
                </c:pt>
                <c:pt idx="29">
                  <c:v>22.24</c:v>
                </c:pt>
                <c:pt idx="30">
                  <c:v>34.659999999999997</c:v>
                </c:pt>
                <c:pt idx="31">
                  <c:v>21.47</c:v>
                </c:pt>
                <c:pt idx="32">
                  <c:v>#N/A</c:v>
                </c:pt>
                <c:pt idx="33">
                  <c:v>21.22</c:v>
                </c:pt>
                <c:pt idx="34">
                  <c:v>14.59</c:v>
                </c:pt>
                <c:pt idx="35">
                  <c:v>26.18</c:v>
                </c:pt>
                <c:pt idx="36">
                  <c:v>20.55</c:v>
                </c:pt>
                <c:pt idx="37">
                  <c:v>35.92</c:v>
                </c:pt>
                <c:pt idx="38">
                  <c:v>31.79</c:v>
                </c:pt>
                <c:pt idx="39">
                  <c:v>22.64</c:v>
                </c:pt>
                <c:pt idx="40">
                  <c:v>32.619999999999997</c:v>
                </c:pt>
                <c:pt idx="41">
                  <c:v>37.5</c:v>
                </c:pt>
                <c:pt idx="42">
                  <c:v>31.64</c:v>
                </c:pt>
                <c:pt idx="43">
                  <c:v>27.23</c:v>
                </c:pt>
                <c:pt idx="44">
                  <c:v>29.84</c:v>
                </c:pt>
                <c:pt idx="45">
                  <c:v>21.57</c:v>
                </c:pt>
                <c:pt idx="46">
                  <c:v>#N/A</c:v>
                </c:pt>
                <c:pt idx="47">
                  <c:v>38.979999999999997</c:v>
                </c:pt>
                <c:pt idx="48">
                  <c:v>32.659999999999997</c:v>
                </c:pt>
                <c:pt idx="49">
                  <c:v>45.66</c:v>
                </c:pt>
                <c:pt idx="50">
                  <c:v>30.72</c:v>
                </c:pt>
                <c:pt idx="51">
                  <c:v>22.3</c:v>
                </c:pt>
                <c:pt idx="52">
                  <c:v>25.18</c:v>
                </c:pt>
                <c:pt idx="53">
                  <c:v>42.76</c:v>
                </c:pt>
                <c:pt idx="54">
                  <c:v>21.28</c:v>
                </c:pt>
                <c:pt idx="55">
                  <c:v>35.97</c:v>
                </c:pt>
                <c:pt idx="56">
                  <c:v>#N/A</c:v>
                </c:pt>
                <c:pt idx="57">
                  <c:v>41.11</c:v>
                </c:pt>
                <c:pt idx="58">
                  <c:v>38.229999999999997</c:v>
                </c:pt>
                <c:pt idx="59">
                  <c:v>42.26</c:v>
                </c:pt>
                <c:pt idx="60">
                  <c:v>34.58</c:v>
                </c:pt>
                <c:pt idx="61">
                  <c:v>40.090000000000003</c:v>
                </c:pt>
                <c:pt idx="62">
                  <c:v>26.71</c:v>
                </c:pt>
                <c:pt idx="63">
                  <c:v>#N/A</c:v>
                </c:pt>
                <c:pt idx="64">
                  <c:v>#N/A</c:v>
                </c:pt>
                <c:pt idx="65">
                  <c:v>36.4</c:v>
                </c:pt>
                <c:pt idx="66">
                  <c:v>28.93</c:v>
                </c:pt>
                <c:pt idx="67">
                  <c:v>34.19</c:v>
                </c:pt>
                <c:pt idx="68">
                  <c:v>36.619999999999997</c:v>
                </c:pt>
                <c:pt idx="69">
                  <c:v>42.42</c:v>
                </c:pt>
                <c:pt idx="70">
                  <c:v>30.48</c:v>
                </c:pt>
                <c:pt idx="71">
                  <c:v>#N/A</c:v>
                </c:pt>
                <c:pt idx="72">
                  <c:v>36.43</c:v>
                </c:pt>
                <c:pt idx="73">
                  <c:v>26.2</c:v>
                </c:pt>
                <c:pt idx="74">
                  <c:v>#N/A</c:v>
                </c:pt>
                <c:pt idx="75">
                  <c:v>24.46</c:v>
                </c:pt>
                <c:pt idx="76">
                  <c:v>#N/A</c:v>
                </c:pt>
                <c:pt idx="77">
                  <c:v>21.13</c:v>
                </c:pt>
                <c:pt idx="78">
                  <c:v>42.99</c:v>
                </c:pt>
                <c:pt idx="79">
                  <c:v>30.45</c:v>
                </c:pt>
                <c:pt idx="80">
                  <c:v>27.22</c:v>
                </c:pt>
                <c:pt idx="81">
                  <c:v>33.69</c:v>
                </c:pt>
                <c:pt idx="82">
                  <c:v>#N/A</c:v>
                </c:pt>
                <c:pt idx="83">
                  <c:v>#N/A</c:v>
                </c:pt>
                <c:pt idx="84">
                  <c:v>27.4</c:v>
                </c:pt>
                <c:pt idx="85">
                  <c:v>30.31</c:v>
                </c:pt>
                <c:pt idx="86">
                  <c:v>22.95</c:v>
                </c:pt>
                <c:pt idx="87">
                  <c:v>28.99</c:v>
                </c:pt>
                <c:pt idx="88">
                  <c:v>40.479999999999997</c:v>
                </c:pt>
                <c:pt idx="89">
                  <c:v>47.84</c:v>
                </c:pt>
                <c:pt idx="90">
                  <c:v>20.04</c:v>
                </c:pt>
                <c:pt idx="91">
                  <c:v>39.07</c:v>
                </c:pt>
                <c:pt idx="92">
                  <c:v>28.05</c:v>
                </c:pt>
                <c:pt idx="93">
                  <c:v>27.37</c:v>
                </c:pt>
                <c:pt idx="94">
                  <c:v>21.54</c:v>
                </c:pt>
                <c:pt idx="95">
                  <c:v>10.01</c:v>
                </c:pt>
                <c:pt idx="96">
                  <c:v>#N/A</c:v>
                </c:pt>
                <c:pt idx="97">
                  <c:v>27.64</c:v>
                </c:pt>
                <c:pt idx="98">
                  <c:v>#N/A</c:v>
                </c:pt>
                <c:pt idx="99">
                  <c:v>35.729999999999997</c:v>
                </c:pt>
                <c:pt idx="100">
                  <c:v>36.35</c:v>
                </c:pt>
                <c:pt idx="101">
                  <c:v>32.42</c:v>
                </c:pt>
                <c:pt idx="102">
                  <c:v>29.05</c:v>
                </c:pt>
                <c:pt idx="103">
                  <c:v>26.21</c:v>
                </c:pt>
                <c:pt idx="104">
                  <c:v>34.24</c:v>
                </c:pt>
                <c:pt idx="105">
                  <c:v>#N/A</c:v>
                </c:pt>
                <c:pt idx="106">
                  <c:v>#N/A</c:v>
                </c:pt>
                <c:pt idx="107">
                  <c:v>15.59</c:v>
                </c:pt>
                <c:pt idx="108">
                  <c:v>24.74</c:v>
                </c:pt>
                <c:pt idx="109">
                  <c:v>28.27</c:v>
                </c:pt>
                <c:pt idx="110">
                  <c:v>39.270000000000003</c:v>
                </c:pt>
                <c:pt idx="111">
                  <c:v>34.049999999999997</c:v>
                </c:pt>
                <c:pt idx="112">
                  <c:v>33.49</c:v>
                </c:pt>
                <c:pt idx="113">
                  <c:v>22.08</c:v>
                </c:pt>
                <c:pt idx="114">
                  <c:v>31.14</c:v>
                </c:pt>
                <c:pt idx="115">
                  <c:v>34.85</c:v>
                </c:pt>
                <c:pt idx="116">
                  <c:v>25.25</c:v>
                </c:pt>
                <c:pt idx="117">
                  <c:v>34.049999999999997</c:v>
                </c:pt>
                <c:pt idx="118">
                  <c:v>32.74</c:v>
                </c:pt>
                <c:pt idx="119">
                  <c:v>41.91</c:v>
                </c:pt>
                <c:pt idx="120">
                  <c:v>#N/A</c:v>
                </c:pt>
                <c:pt idx="121">
                  <c:v>30.86</c:v>
                </c:pt>
                <c:pt idx="122">
                  <c:v>43.81</c:v>
                </c:pt>
                <c:pt idx="123">
                  <c:v>32.950000000000003</c:v>
                </c:pt>
                <c:pt idx="124">
                  <c:v>17.48</c:v>
                </c:pt>
                <c:pt idx="125">
                  <c:v>31.94</c:v>
                </c:pt>
                <c:pt idx="126">
                  <c:v>38.42</c:v>
                </c:pt>
                <c:pt idx="127">
                  <c:v>44.27</c:v>
                </c:pt>
                <c:pt idx="128">
                  <c:v>30.38</c:v>
                </c:pt>
                <c:pt idx="129">
                  <c:v>#N/A</c:v>
                </c:pt>
                <c:pt idx="130">
                  <c:v>26.79</c:v>
                </c:pt>
                <c:pt idx="131">
                  <c:v>31.21</c:v>
                </c:pt>
                <c:pt idx="132">
                  <c:v>24.16</c:v>
                </c:pt>
                <c:pt idx="133">
                  <c:v>36.909999999999997</c:v>
                </c:pt>
                <c:pt idx="134">
                  <c:v>16.809999999999999</c:v>
                </c:pt>
                <c:pt idx="135">
                  <c:v>32.270000000000003</c:v>
                </c:pt>
                <c:pt idx="136">
                  <c:v>34.340000000000003</c:v>
                </c:pt>
                <c:pt idx="137">
                  <c:v>28.92</c:v>
                </c:pt>
                <c:pt idx="138">
                  <c:v>39.25</c:v>
                </c:pt>
                <c:pt idx="139">
                  <c:v>40.31</c:v>
                </c:pt>
                <c:pt idx="140">
                  <c:v>20.28</c:v>
                </c:pt>
                <c:pt idx="141">
                  <c:v>19.86</c:v>
                </c:pt>
                <c:pt idx="142">
                  <c:v>37.26</c:v>
                </c:pt>
                <c:pt idx="143">
                  <c:v>42.94</c:v>
                </c:pt>
                <c:pt idx="144">
                  <c:v>25.01</c:v>
                </c:pt>
                <c:pt idx="145">
                  <c:v>29.5</c:v>
                </c:pt>
                <c:pt idx="146">
                  <c:v>39.46</c:v>
                </c:pt>
                <c:pt idx="147">
                  <c:v>33.51</c:v>
                </c:pt>
                <c:pt idx="148">
                  <c:v>#N/A</c:v>
                </c:pt>
                <c:pt idx="149">
                  <c:v>19.649999999999999</c:v>
                </c:pt>
                <c:pt idx="150">
                  <c:v>31.64</c:v>
                </c:pt>
                <c:pt idx="151">
                  <c:v>44.18</c:v>
                </c:pt>
                <c:pt idx="152">
                  <c:v>36.43</c:v>
                </c:pt>
                <c:pt idx="153">
                  <c:v>26.98</c:v>
                </c:pt>
                <c:pt idx="154">
                  <c:v>46.17</c:v>
                </c:pt>
                <c:pt idx="155">
                  <c:v>39.51</c:v>
                </c:pt>
                <c:pt idx="156">
                  <c:v>30.07</c:v>
                </c:pt>
                <c:pt idx="157">
                  <c:v>35.68</c:v>
                </c:pt>
                <c:pt idx="158">
                  <c:v>23.38</c:v>
                </c:pt>
                <c:pt idx="159">
                  <c:v>49.22</c:v>
                </c:pt>
                <c:pt idx="160">
                  <c:v>33.68</c:v>
                </c:pt>
                <c:pt idx="161">
                  <c:v>25.45</c:v>
                </c:pt>
                <c:pt idx="162">
                  <c:v>#N/A</c:v>
                </c:pt>
                <c:pt idx="163">
                  <c:v>#N/A</c:v>
                </c:pt>
                <c:pt idx="164">
                  <c:v>14.11</c:v>
                </c:pt>
                <c:pt idx="165">
                  <c:v>24.77</c:v>
                </c:pt>
                <c:pt idx="166">
                  <c:v>30.99</c:v>
                </c:pt>
                <c:pt idx="167">
                  <c:v>37.06</c:v>
                </c:pt>
                <c:pt idx="168">
                  <c:v>23.9</c:v>
                </c:pt>
                <c:pt idx="169">
                  <c:v>25.96</c:v>
                </c:pt>
                <c:pt idx="170">
                  <c:v>18.14</c:v>
                </c:pt>
                <c:pt idx="171">
                  <c:v>41.45</c:v>
                </c:pt>
                <c:pt idx="172">
                  <c:v>33.049999999999997</c:v>
                </c:pt>
                <c:pt idx="173">
                  <c:v>36.36</c:v>
                </c:pt>
                <c:pt idx="174">
                  <c:v>36.92</c:v>
                </c:pt>
                <c:pt idx="175">
                  <c:v>40.99</c:v>
                </c:pt>
                <c:pt idx="176">
                  <c:v>34.6</c:v>
                </c:pt>
                <c:pt idx="177">
                  <c:v>30.48</c:v>
                </c:pt>
                <c:pt idx="178">
                  <c:v>30.6</c:v>
                </c:pt>
                <c:pt idx="179">
                  <c:v>37.909999999999997</c:v>
                </c:pt>
                <c:pt idx="180">
                  <c:v>31.21</c:v>
                </c:pt>
                <c:pt idx="181">
                  <c:v>28.22</c:v>
                </c:pt>
                <c:pt idx="182">
                  <c:v>23.14</c:v>
                </c:pt>
                <c:pt idx="183">
                  <c:v>25.38</c:v>
                </c:pt>
                <c:pt idx="184">
                  <c:v>11.12</c:v>
                </c:pt>
                <c:pt idx="185">
                  <c:v>36.28</c:v>
                </c:pt>
                <c:pt idx="186">
                  <c:v>35.17</c:v>
                </c:pt>
                <c:pt idx="187">
                  <c:v>31.65</c:v>
                </c:pt>
                <c:pt idx="188">
                  <c:v>33.42</c:v>
                </c:pt>
                <c:pt idx="189">
                  <c:v>#N/A</c:v>
                </c:pt>
                <c:pt idx="190">
                  <c:v>33.83</c:v>
                </c:pt>
                <c:pt idx="191">
                  <c:v>34.53</c:v>
                </c:pt>
                <c:pt idx="192">
                  <c:v>28.7</c:v>
                </c:pt>
                <c:pt idx="193">
                  <c:v>29.43</c:v>
                </c:pt>
                <c:pt idx="194">
                  <c:v>#N/A</c:v>
                </c:pt>
                <c:pt idx="195">
                  <c:v>34.44</c:v>
                </c:pt>
                <c:pt idx="196">
                  <c:v>12.67</c:v>
                </c:pt>
                <c:pt idx="197">
                  <c:v>14.21</c:v>
                </c:pt>
                <c:pt idx="198">
                  <c:v>37.43</c:v>
                </c:pt>
                <c:pt idx="199">
                  <c:v>#N/A</c:v>
                </c:pt>
                <c:pt idx="200">
                  <c:v>38.25</c:v>
                </c:pt>
                <c:pt idx="201">
                  <c:v>18.75</c:v>
                </c:pt>
                <c:pt idx="202">
                  <c:v>10.199999999999999</c:v>
                </c:pt>
                <c:pt idx="203">
                  <c:v>36.520000000000003</c:v>
                </c:pt>
                <c:pt idx="204">
                  <c:v>30.91</c:v>
                </c:pt>
                <c:pt idx="205">
                  <c:v>#N/A</c:v>
                </c:pt>
                <c:pt idx="206">
                  <c:v>35.340000000000003</c:v>
                </c:pt>
                <c:pt idx="207">
                  <c:v>20.23</c:v>
                </c:pt>
                <c:pt idx="208">
                  <c:v>24.43</c:v>
                </c:pt>
                <c:pt idx="209">
                  <c:v>28.2</c:v>
                </c:pt>
                <c:pt idx="210">
                  <c:v>23.56</c:v>
                </c:pt>
                <c:pt idx="211">
                  <c:v>14.4</c:v>
                </c:pt>
                <c:pt idx="212">
                  <c:v>#N/A</c:v>
                </c:pt>
                <c:pt idx="213">
                  <c:v>26.38</c:v>
                </c:pt>
                <c:pt idx="214">
                  <c:v>28.03</c:v>
                </c:pt>
                <c:pt idx="215">
                  <c:v>22.87</c:v>
                </c:pt>
                <c:pt idx="216">
                  <c:v>24.36</c:v>
                </c:pt>
                <c:pt idx="217">
                  <c:v>28.61</c:v>
                </c:pt>
                <c:pt idx="218">
                  <c:v>44.61</c:v>
                </c:pt>
                <c:pt idx="219">
                  <c:v>35.049999999999997</c:v>
                </c:pt>
                <c:pt idx="220">
                  <c:v>38.39</c:v>
                </c:pt>
                <c:pt idx="221">
                  <c:v>23.51</c:v>
                </c:pt>
                <c:pt idx="222">
                  <c:v>27.2</c:v>
                </c:pt>
                <c:pt idx="223">
                  <c:v>35.119999999999997</c:v>
                </c:pt>
                <c:pt idx="224">
                  <c:v>22.9</c:v>
                </c:pt>
                <c:pt idx="225">
                  <c:v>36.450000000000003</c:v>
                </c:pt>
                <c:pt idx="226">
                  <c:v>32.78</c:v>
                </c:pt>
                <c:pt idx="227">
                  <c:v>25.69</c:v>
                </c:pt>
                <c:pt idx="228">
                  <c:v>37.21</c:v>
                </c:pt>
                <c:pt idx="229">
                  <c:v>#N/A</c:v>
                </c:pt>
                <c:pt idx="230">
                  <c:v>32.76</c:v>
                </c:pt>
                <c:pt idx="231">
                  <c:v>34.75</c:v>
                </c:pt>
                <c:pt idx="232">
                  <c:v>29.29</c:v>
                </c:pt>
                <c:pt idx="233">
                  <c:v>33.729999999999997</c:v>
                </c:pt>
                <c:pt idx="234">
                  <c:v>35.99</c:v>
                </c:pt>
                <c:pt idx="235">
                  <c:v>25.08</c:v>
                </c:pt>
                <c:pt idx="236">
                  <c:v>35.090000000000003</c:v>
                </c:pt>
                <c:pt idx="237">
                  <c:v>35</c:v>
                </c:pt>
                <c:pt idx="238">
                  <c:v>35.29</c:v>
                </c:pt>
                <c:pt idx="239">
                  <c:v>#N/A</c:v>
                </c:pt>
                <c:pt idx="240">
                  <c:v>39.200000000000003</c:v>
                </c:pt>
                <c:pt idx="241">
                  <c:v>16.920000000000002</c:v>
                </c:pt>
                <c:pt idx="242">
                  <c:v>30.11</c:v>
                </c:pt>
                <c:pt idx="243">
                  <c:v>29.36</c:v>
                </c:pt>
                <c:pt idx="244">
                  <c:v>34.71</c:v>
                </c:pt>
                <c:pt idx="245">
                  <c:v>14.57</c:v>
                </c:pt>
                <c:pt idx="246">
                  <c:v>26.79</c:v>
                </c:pt>
                <c:pt idx="247">
                  <c:v>36.64</c:v>
                </c:pt>
                <c:pt idx="248">
                  <c:v>29.19</c:v>
                </c:pt>
                <c:pt idx="249">
                  <c:v>#N/A</c:v>
                </c:pt>
                <c:pt idx="250">
                  <c:v>26.86</c:v>
                </c:pt>
                <c:pt idx="251">
                  <c:v>15.64</c:v>
                </c:pt>
                <c:pt idx="252">
                  <c:v>39.78</c:v>
                </c:pt>
                <c:pt idx="253">
                  <c:v>#N/A</c:v>
                </c:pt>
                <c:pt idx="254">
                  <c:v>#N/A</c:v>
                </c:pt>
                <c:pt idx="255">
                  <c:v>33.049999999999997</c:v>
                </c:pt>
                <c:pt idx="256">
                  <c:v>38.619999999999997</c:v>
                </c:pt>
                <c:pt idx="257">
                  <c:v>#N/A</c:v>
                </c:pt>
                <c:pt idx="258">
                  <c:v>40.17</c:v>
                </c:pt>
                <c:pt idx="259">
                  <c:v>34.950000000000003</c:v>
                </c:pt>
                <c:pt idx="260">
                  <c:v>16</c:v>
                </c:pt>
                <c:pt idx="261">
                  <c:v>21.28</c:v>
                </c:pt>
                <c:pt idx="262">
                  <c:v>10.27</c:v>
                </c:pt>
                <c:pt idx="263">
                  <c:v>20.57</c:v>
                </c:pt>
                <c:pt idx="264">
                  <c:v>20.03</c:v>
                </c:pt>
                <c:pt idx="265">
                  <c:v>29.97</c:v>
                </c:pt>
                <c:pt idx="266">
                  <c:v>21.28</c:v>
                </c:pt>
                <c:pt idx="267">
                  <c:v>23.58</c:v>
                </c:pt>
                <c:pt idx="268">
                  <c:v>14.67</c:v>
                </c:pt>
                <c:pt idx="269">
                  <c:v>35.19</c:v>
                </c:pt>
                <c:pt idx="270">
                  <c:v>10</c:v>
                </c:pt>
                <c:pt idx="271">
                  <c:v>11.68</c:v>
                </c:pt>
                <c:pt idx="272">
                  <c:v>40.659999999999997</c:v>
                </c:pt>
                <c:pt idx="273">
                  <c:v>33.71</c:v>
                </c:pt>
                <c:pt idx="274">
                  <c:v>34.880000000000003</c:v>
                </c:pt>
                <c:pt idx="275">
                  <c:v>32.659999999999997</c:v>
                </c:pt>
                <c:pt idx="276">
                  <c:v>#N/A</c:v>
                </c:pt>
                <c:pt idx="277">
                  <c:v>#N/A</c:v>
                </c:pt>
                <c:pt idx="278">
                  <c:v>28.83</c:v>
                </c:pt>
                <c:pt idx="279">
                  <c:v>36.5</c:v>
                </c:pt>
                <c:pt idx="280">
                  <c:v>28.76</c:v>
                </c:pt>
                <c:pt idx="281">
                  <c:v>33</c:v>
                </c:pt>
                <c:pt idx="282">
                  <c:v>38.270000000000003</c:v>
                </c:pt>
                <c:pt idx="283">
                  <c:v>#N/A</c:v>
                </c:pt>
                <c:pt idx="284">
                  <c:v>37.71</c:v>
                </c:pt>
                <c:pt idx="285">
                  <c:v>10.98</c:v>
                </c:pt>
                <c:pt idx="286">
                  <c:v>26.28</c:v>
                </c:pt>
                <c:pt idx="287">
                  <c:v>44.23</c:v>
                </c:pt>
                <c:pt idx="288">
                  <c:v>27.47</c:v>
                </c:pt>
                <c:pt idx="289">
                  <c:v>37.5</c:v>
                </c:pt>
                <c:pt idx="290">
                  <c:v>26.5</c:v>
                </c:pt>
                <c:pt idx="291">
                  <c:v>31.03</c:v>
                </c:pt>
                <c:pt idx="292">
                  <c:v>37.42</c:v>
                </c:pt>
                <c:pt idx="293">
                  <c:v>25.87</c:v>
                </c:pt>
                <c:pt idx="294">
                  <c:v>30.86</c:v>
                </c:pt>
                <c:pt idx="295">
                  <c:v>#N/A</c:v>
                </c:pt>
                <c:pt idx="296">
                  <c:v>22.81</c:v>
                </c:pt>
                <c:pt idx="297">
                  <c:v>25.52</c:v>
                </c:pt>
                <c:pt idx="298">
                  <c:v>#N/A</c:v>
                </c:pt>
                <c:pt idx="299">
                  <c:v>21.15</c:v>
                </c:pt>
                <c:pt idx="300">
                  <c:v>24.09</c:v>
                </c:pt>
                <c:pt idx="301">
                  <c:v>39.1</c:v>
                </c:pt>
                <c:pt idx="302">
                  <c:v>27.59</c:v>
                </c:pt>
                <c:pt idx="303">
                  <c:v>32.86</c:v>
                </c:pt>
                <c:pt idx="304">
                  <c:v>13.29</c:v>
                </c:pt>
                <c:pt idx="305">
                  <c:v>14.18</c:v>
                </c:pt>
                <c:pt idx="306">
                  <c:v>34.31</c:v>
                </c:pt>
                <c:pt idx="307">
                  <c:v>33.49</c:v>
                </c:pt>
                <c:pt idx="308">
                  <c:v>#N/A</c:v>
                </c:pt>
                <c:pt idx="309">
                  <c:v>28.02</c:v>
                </c:pt>
                <c:pt idx="310">
                  <c:v>36.380000000000003</c:v>
                </c:pt>
                <c:pt idx="311">
                  <c:v>28.99</c:v>
                </c:pt>
                <c:pt idx="312">
                  <c:v>34.97</c:v>
                </c:pt>
                <c:pt idx="313">
                  <c:v>#N/A</c:v>
                </c:pt>
                <c:pt idx="314">
                  <c:v>37.57</c:v>
                </c:pt>
                <c:pt idx="315">
                  <c:v>41.16</c:v>
                </c:pt>
                <c:pt idx="316">
                  <c:v>25.77</c:v>
                </c:pt>
                <c:pt idx="317">
                  <c:v>29.95</c:v>
                </c:pt>
                <c:pt idx="318">
                  <c:v>33.32</c:v>
                </c:pt>
                <c:pt idx="319">
                  <c:v>27.12</c:v>
                </c:pt>
                <c:pt idx="320">
                  <c:v>39.130000000000003</c:v>
                </c:pt>
                <c:pt idx="321">
                  <c:v>35.79</c:v>
                </c:pt>
                <c:pt idx="322">
                  <c:v>17.34</c:v>
                </c:pt>
                <c:pt idx="323">
                  <c:v>28.63</c:v>
                </c:pt>
                <c:pt idx="324">
                  <c:v>17.95</c:v>
                </c:pt>
                <c:pt idx="325">
                  <c:v>35.11</c:v>
                </c:pt>
                <c:pt idx="326">
                  <c:v>36.909999999999997</c:v>
                </c:pt>
                <c:pt idx="327">
                  <c:v>#N/A</c:v>
                </c:pt>
                <c:pt idx="328">
                  <c:v>47.31</c:v>
                </c:pt>
                <c:pt idx="329">
                  <c:v>30.86</c:v>
                </c:pt>
                <c:pt idx="330">
                  <c:v>#N/A</c:v>
                </c:pt>
                <c:pt idx="331">
                  <c:v>37.590000000000003</c:v>
                </c:pt>
                <c:pt idx="332">
                  <c:v>24.79</c:v>
                </c:pt>
                <c:pt idx="333">
                  <c:v>37.880000000000003</c:v>
                </c:pt>
                <c:pt idx="334">
                  <c:v>44.93</c:v>
                </c:pt>
                <c:pt idx="335">
                  <c:v>24.82</c:v>
                </c:pt>
                <c:pt idx="336">
                  <c:v>#N/A</c:v>
                </c:pt>
                <c:pt idx="337">
                  <c:v>21.64</c:v>
                </c:pt>
                <c:pt idx="338">
                  <c:v>31.94</c:v>
                </c:pt>
                <c:pt idx="339">
                  <c:v>30.4</c:v>
                </c:pt>
                <c:pt idx="340">
                  <c:v>16.52</c:v>
                </c:pt>
                <c:pt idx="341">
                  <c:v>44.17</c:v>
                </c:pt>
                <c:pt idx="342">
                  <c:v>28.82</c:v>
                </c:pt>
                <c:pt idx="343">
                  <c:v>#N/A</c:v>
                </c:pt>
                <c:pt idx="344">
                  <c:v>40.78</c:v>
                </c:pt>
                <c:pt idx="345">
                  <c:v>24.19</c:v>
                </c:pt>
                <c:pt idx="346">
                  <c:v>31.3</c:v>
                </c:pt>
                <c:pt idx="347">
                  <c:v>35.17</c:v>
                </c:pt>
                <c:pt idx="348">
                  <c:v>44.18</c:v>
                </c:pt>
                <c:pt idx="349">
                  <c:v>34.65</c:v>
                </c:pt>
                <c:pt idx="350">
                  <c:v>42.3</c:v>
                </c:pt>
                <c:pt idx="351">
                  <c:v>37.67</c:v>
                </c:pt>
                <c:pt idx="352">
                  <c:v>32.79</c:v>
                </c:pt>
                <c:pt idx="353">
                  <c:v>20.81</c:v>
                </c:pt>
                <c:pt idx="354">
                  <c:v>17.829999999999998</c:v>
                </c:pt>
                <c:pt idx="355">
                  <c:v>29.44</c:v>
                </c:pt>
                <c:pt idx="356">
                  <c:v>20.3</c:v>
                </c:pt>
                <c:pt idx="357">
                  <c:v>#N/A</c:v>
                </c:pt>
                <c:pt idx="358">
                  <c:v>30.31</c:v>
                </c:pt>
                <c:pt idx="359">
                  <c:v>41.38</c:v>
                </c:pt>
                <c:pt idx="360">
                  <c:v>26.35</c:v>
                </c:pt>
                <c:pt idx="361">
                  <c:v>49.08</c:v>
                </c:pt>
                <c:pt idx="362">
                  <c:v>40.869999999999997</c:v>
                </c:pt>
                <c:pt idx="363">
                  <c:v>#N/A</c:v>
                </c:pt>
                <c:pt idx="364">
                  <c:v>26.35</c:v>
                </c:pt>
                <c:pt idx="365">
                  <c:v>26.1</c:v>
                </c:pt>
                <c:pt idx="366">
                  <c:v>46.48</c:v>
                </c:pt>
                <c:pt idx="367">
                  <c:v>26.4</c:v>
                </c:pt>
                <c:pt idx="368">
                  <c:v>41.96</c:v>
                </c:pt>
                <c:pt idx="369">
                  <c:v>28.12</c:v>
                </c:pt>
                <c:pt idx="370">
                  <c:v>23.51</c:v>
                </c:pt>
                <c:pt idx="371">
                  <c:v>48.74</c:v>
                </c:pt>
                <c:pt idx="372">
                  <c:v>44.93</c:v>
                </c:pt>
                <c:pt idx="373">
                  <c:v>21.74</c:v>
                </c:pt>
                <c:pt idx="374">
                  <c:v>38.340000000000003</c:v>
                </c:pt>
                <c:pt idx="375">
                  <c:v>25.33</c:v>
                </c:pt>
                <c:pt idx="376">
                  <c:v>33.81</c:v>
                </c:pt>
                <c:pt idx="377">
                  <c:v>#N/A</c:v>
                </c:pt>
                <c:pt idx="378">
                  <c:v>#N/A</c:v>
                </c:pt>
                <c:pt idx="379">
                  <c:v>16.690000000000001</c:v>
                </c:pt>
                <c:pt idx="380">
                  <c:v>27.17</c:v>
                </c:pt>
                <c:pt idx="381">
                  <c:v>31.28</c:v>
                </c:pt>
                <c:pt idx="382">
                  <c:v>44.51</c:v>
                </c:pt>
                <c:pt idx="383">
                  <c:v>25.14</c:v>
                </c:pt>
                <c:pt idx="384">
                  <c:v>18.09</c:v>
                </c:pt>
                <c:pt idx="385">
                  <c:v>22.73</c:v>
                </c:pt>
                <c:pt idx="386">
                  <c:v>#N/A</c:v>
                </c:pt>
                <c:pt idx="387">
                  <c:v>#N/A</c:v>
                </c:pt>
                <c:pt idx="388">
                  <c:v>33.049999999999997</c:v>
                </c:pt>
                <c:pt idx="389">
                  <c:v>40.85</c:v>
                </c:pt>
                <c:pt idx="390">
                  <c:v>12.75</c:v>
                </c:pt>
                <c:pt idx="391">
                  <c:v>11.75</c:v>
                </c:pt>
                <c:pt idx="392">
                  <c:v>#N/A</c:v>
                </c:pt>
                <c:pt idx="393">
                  <c:v>36.479999999999997</c:v>
                </c:pt>
                <c:pt idx="394">
                  <c:v>25.45</c:v>
                </c:pt>
                <c:pt idx="395">
                  <c:v>25.47</c:v>
                </c:pt>
                <c:pt idx="396">
                  <c:v>32.369999999999997</c:v>
                </c:pt>
                <c:pt idx="397">
                  <c:v>30.84</c:v>
                </c:pt>
                <c:pt idx="398">
                  <c:v>25.69</c:v>
                </c:pt>
                <c:pt idx="399">
                  <c:v>26.47</c:v>
                </c:pt>
                <c:pt idx="400">
                  <c:v>25.48</c:v>
                </c:pt>
                <c:pt idx="401">
                  <c:v>37.79</c:v>
                </c:pt>
                <c:pt idx="402">
                  <c:v>25.4</c:v>
                </c:pt>
                <c:pt idx="403">
                  <c:v>39.75</c:v>
                </c:pt>
                <c:pt idx="404">
                  <c:v>34.71</c:v>
                </c:pt>
                <c:pt idx="405">
                  <c:v>41.29</c:v>
                </c:pt>
                <c:pt idx="406">
                  <c:v>25.57</c:v>
                </c:pt>
                <c:pt idx="407">
                  <c:v>#N/A</c:v>
                </c:pt>
                <c:pt idx="408">
                  <c:v>#N/A</c:v>
                </c:pt>
                <c:pt idx="409">
                  <c:v>20.329999999999998</c:v>
                </c:pt>
                <c:pt idx="410">
                  <c:v>46.51</c:v>
                </c:pt>
                <c:pt idx="411">
                  <c:v>26.54</c:v>
                </c:pt>
                <c:pt idx="412">
                  <c:v>#N/A</c:v>
                </c:pt>
                <c:pt idx="413">
                  <c:v>19.43</c:v>
                </c:pt>
                <c:pt idx="414">
                  <c:v>#N/A</c:v>
                </c:pt>
                <c:pt idx="415">
                  <c:v>36.92</c:v>
                </c:pt>
                <c:pt idx="416">
                  <c:v>35.07</c:v>
                </c:pt>
                <c:pt idx="417">
                  <c:v>27.08</c:v>
                </c:pt>
                <c:pt idx="418">
                  <c:v>24.33</c:v>
                </c:pt>
                <c:pt idx="419">
                  <c:v>#N/A</c:v>
                </c:pt>
                <c:pt idx="420">
                  <c:v>31.72</c:v>
                </c:pt>
                <c:pt idx="421">
                  <c:v>#N/A</c:v>
                </c:pt>
                <c:pt idx="422">
                  <c:v>21.08</c:v>
                </c:pt>
                <c:pt idx="423">
                  <c:v>33.71</c:v>
                </c:pt>
                <c:pt idx="424">
                  <c:v>29.38</c:v>
                </c:pt>
                <c:pt idx="425">
                  <c:v>36.96</c:v>
                </c:pt>
                <c:pt idx="426">
                  <c:v>#N/A</c:v>
                </c:pt>
                <c:pt idx="427">
                  <c:v>16.690000000000001</c:v>
                </c:pt>
                <c:pt idx="428">
                  <c:v>36.5</c:v>
                </c:pt>
                <c:pt idx="429">
                  <c:v>28.59</c:v>
                </c:pt>
                <c:pt idx="430">
                  <c:v>34.49</c:v>
                </c:pt>
                <c:pt idx="431">
                  <c:v>44.44</c:v>
                </c:pt>
                <c:pt idx="432">
                  <c:v>#N/A</c:v>
                </c:pt>
                <c:pt idx="433">
                  <c:v>43.13</c:v>
                </c:pt>
                <c:pt idx="434">
                  <c:v>7.65</c:v>
                </c:pt>
                <c:pt idx="435">
                  <c:v>39.32</c:v>
                </c:pt>
                <c:pt idx="436">
                  <c:v>38.659999999999997</c:v>
                </c:pt>
                <c:pt idx="437">
                  <c:v>6.95</c:v>
                </c:pt>
                <c:pt idx="438">
                  <c:v>21.22</c:v>
                </c:pt>
                <c:pt idx="439">
                  <c:v>11.65</c:v>
                </c:pt>
                <c:pt idx="440">
                  <c:v>27.71</c:v>
                </c:pt>
                <c:pt idx="441">
                  <c:v>36.33</c:v>
                </c:pt>
                <c:pt idx="442">
                  <c:v>34.22</c:v>
                </c:pt>
                <c:pt idx="443">
                  <c:v>8.23</c:v>
                </c:pt>
                <c:pt idx="444">
                  <c:v>28.31</c:v>
                </c:pt>
                <c:pt idx="445">
                  <c:v>36.82</c:v>
                </c:pt>
                <c:pt idx="446">
                  <c:v>18.329999999999998</c:v>
                </c:pt>
                <c:pt idx="447">
                  <c:v>24.02</c:v>
                </c:pt>
                <c:pt idx="448">
                  <c:v>35.68</c:v>
                </c:pt>
                <c:pt idx="449">
                  <c:v>#N/A</c:v>
                </c:pt>
                <c:pt idx="450">
                  <c:v>39.869999999999997</c:v>
                </c:pt>
                <c:pt idx="451">
                  <c:v>17.53</c:v>
                </c:pt>
                <c:pt idx="452">
                  <c:v>22.02</c:v>
                </c:pt>
                <c:pt idx="453">
                  <c:v>#N/A</c:v>
                </c:pt>
                <c:pt idx="454">
                  <c:v>#N/A</c:v>
                </c:pt>
                <c:pt idx="455">
                  <c:v>17.02</c:v>
                </c:pt>
                <c:pt idx="456">
                  <c:v>40.31</c:v>
                </c:pt>
                <c:pt idx="457">
                  <c:v>#N/A</c:v>
                </c:pt>
                <c:pt idx="458">
                  <c:v>33.08</c:v>
                </c:pt>
                <c:pt idx="459">
                  <c:v>33.07</c:v>
                </c:pt>
                <c:pt idx="460">
                  <c:v>#N/A</c:v>
                </c:pt>
                <c:pt idx="461">
                  <c:v>22.41</c:v>
                </c:pt>
                <c:pt idx="462">
                  <c:v>27.3</c:v>
                </c:pt>
                <c:pt idx="463">
                  <c:v>34.119999999999997</c:v>
                </c:pt>
                <c:pt idx="464">
                  <c:v>24.75</c:v>
                </c:pt>
                <c:pt idx="465">
                  <c:v>39</c:v>
                </c:pt>
                <c:pt idx="466">
                  <c:v>35.869999999999997</c:v>
                </c:pt>
                <c:pt idx="467">
                  <c:v>20.66</c:v>
                </c:pt>
                <c:pt idx="468">
                  <c:v>36.72</c:v>
                </c:pt>
                <c:pt idx="469">
                  <c:v>49.81</c:v>
                </c:pt>
                <c:pt idx="470">
                  <c:v>30.86</c:v>
                </c:pt>
                <c:pt idx="471">
                  <c:v>12.63</c:v>
                </c:pt>
                <c:pt idx="472">
                  <c:v>10.59</c:v>
                </c:pt>
                <c:pt idx="473">
                  <c:v>38.86</c:v>
                </c:pt>
                <c:pt idx="474">
                  <c:v>#N/A</c:v>
                </c:pt>
                <c:pt idx="475">
                  <c:v>52.68</c:v>
                </c:pt>
                <c:pt idx="476">
                  <c:v>25.47</c:v>
                </c:pt>
                <c:pt idx="477">
                  <c:v>31.25</c:v>
                </c:pt>
                <c:pt idx="478">
                  <c:v>31.74</c:v>
                </c:pt>
                <c:pt idx="479">
                  <c:v>#N/A</c:v>
                </c:pt>
                <c:pt idx="480">
                  <c:v>37.94</c:v>
                </c:pt>
                <c:pt idx="481">
                  <c:v>27.91</c:v>
                </c:pt>
                <c:pt idx="482">
                  <c:v>25.59</c:v>
                </c:pt>
                <c:pt idx="483">
                  <c:v>#N/A</c:v>
                </c:pt>
                <c:pt idx="484">
                  <c:v>9.4</c:v>
                </c:pt>
                <c:pt idx="485">
                  <c:v>37.71</c:v>
                </c:pt>
                <c:pt idx="486">
                  <c:v>28.83</c:v>
                </c:pt>
                <c:pt idx="487">
                  <c:v>#N/A</c:v>
                </c:pt>
                <c:pt idx="488">
                  <c:v>13.63</c:v>
                </c:pt>
                <c:pt idx="489">
                  <c:v>21.37</c:v>
                </c:pt>
                <c:pt idx="490">
                  <c:v>29.97</c:v>
                </c:pt>
                <c:pt idx="491">
                  <c:v>35.22</c:v>
                </c:pt>
                <c:pt idx="492">
                  <c:v>34.97</c:v>
                </c:pt>
                <c:pt idx="493">
                  <c:v>26.78</c:v>
                </c:pt>
                <c:pt idx="494">
                  <c:v>27.27</c:v>
                </c:pt>
                <c:pt idx="495">
                  <c:v>36.4</c:v>
                </c:pt>
                <c:pt idx="496">
                  <c:v>17.440000000000001</c:v>
                </c:pt>
                <c:pt idx="497">
                  <c:v>34.479999999999997</c:v>
                </c:pt>
                <c:pt idx="498">
                  <c:v>9.7799999999999994</c:v>
                </c:pt>
                <c:pt idx="499">
                  <c:v>28.88</c:v>
                </c:pt>
                <c:pt idx="500">
                  <c:v>#N/A</c:v>
                </c:pt>
                <c:pt idx="501">
                  <c:v>23.72</c:v>
                </c:pt>
                <c:pt idx="502">
                  <c:v>24.19</c:v>
                </c:pt>
                <c:pt idx="503">
                  <c:v>31.93</c:v>
                </c:pt>
                <c:pt idx="504">
                  <c:v>32.93</c:v>
                </c:pt>
                <c:pt idx="505">
                  <c:v>26.59</c:v>
                </c:pt>
                <c:pt idx="506">
                  <c:v>#N/A</c:v>
                </c:pt>
                <c:pt idx="507">
                  <c:v>40.770000000000003</c:v>
                </c:pt>
                <c:pt idx="508">
                  <c:v>29.24</c:v>
                </c:pt>
                <c:pt idx="509">
                  <c:v>21.79</c:v>
                </c:pt>
                <c:pt idx="510">
                  <c:v>22.13</c:v>
                </c:pt>
                <c:pt idx="511">
                  <c:v>33.22</c:v>
                </c:pt>
                <c:pt idx="512">
                  <c:v>#N/A</c:v>
                </c:pt>
                <c:pt idx="513">
                  <c:v>32.520000000000003</c:v>
                </c:pt>
                <c:pt idx="514">
                  <c:v>35.630000000000003</c:v>
                </c:pt>
                <c:pt idx="515">
                  <c:v>36.67</c:v>
                </c:pt>
                <c:pt idx="516">
                  <c:v>27.44</c:v>
                </c:pt>
                <c:pt idx="517">
                  <c:v>24.51</c:v>
                </c:pt>
                <c:pt idx="518">
                  <c:v>#N/A</c:v>
                </c:pt>
                <c:pt idx="519">
                  <c:v>43.55</c:v>
                </c:pt>
                <c:pt idx="520">
                  <c:v>19.16</c:v>
                </c:pt>
                <c:pt idx="521">
                  <c:v>33.119999999999997</c:v>
                </c:pt>
                <c:pt idx="522">
                  <c:v>17.14</c:v>
                </c:pt>
                <c:pt idx="523">
                  <c:v>14.03</c:v>
                </c:pt>
                <c:pt idx="524">
                  <c:v>24.89</c:v>
                </c:pt>
                <c:pt idx="525">
                  <c:v>30.24</c:v>
                </c:pt>
                <c:pt idx="526">
                  <c:v>26.1</c:v>
                </c:pt>
                <c:pt idx="527">
                  <c:v>25.62</c:v>
                </c:pt>
                <c:pt idx="528">
                  <c:v>30.62</c:v>
                </c:pt>
                <c:pt idx="529">
                  <c:v>45.1</c:v>
                </c:pt>
                <c:pt idx="530">
                  <c:v>21.86</c:v>
                </c:pt>
                <c:pt idx="531">
                  <c:v>27.46</c:v>
                </c:pt>
                <c:pt idx="532">
                  <c:v>28.1</c:v>
                </c:pt>
                <c:pt idx="533">
                  <c:v>33.15</c:v>
                </c:pt>
                <c:pt idx="534">
                  <c:v>36.35</c:v>
                </c:pt>
                <c:pt idx="535">
                  <c:v>34.94</c:v>
                </c:pt>
                <c:pt idx="536">
                  <c:v>42.99</c:v>
                </c:pt>
                <c:pt idx="537">
                  <c:v>32.64</c:v>
                </c:pt>
                <c:pt idx="538">
                  <c:v>11.75</c:v>
                </c:pt>
                <c:pt idx="539">
                  <c:v>#N/A</c:v>
                </c:pt>
                <c:pt idx="540">
                  <c:v>40.04</c:v>
                </c:pt>
                <c:pt idx="541">
                  <c:v>36.28</c:v>
                </c:pt>
                <c:pt idx="542">
                  <c:v>44.85</c:v>
                </c:pt>
                <c:pt idx="543">
                  <c:v>31.18</c:v>
                </c:pt>
                <c:pt idx="544">
                  <c:v>#N/A</c:v>
                </c:pt>
                <c:pt idx="545">
                  <c:v>29.85</c:v>
                </c:pt>
                <c:pt idx="546">
                  <c:v>41.23</c:v>
                </c:pt>
                <c:pt idx="547">
                  <c:v>25.67</c:v>
                </c:pt>
                <c:pt idx="548">
                  <c:v>23.48</c:v>
                </c:pt>
                <c:pt idx="549">
                  <c:v>#N/A</c:v>
                </c:pt>
                <c:pt idx="550">
                  <c:v>47.99</c:v>
                </c:pt>
                <c:pt idx="551">
                  <c:v>33.51</c:v>
                </c:pt>
                <c:pt idx="552">
                  <c:v>34.9</c:v>
                </c:pt>
                <c:pt idx="553">
                  <c:v>30.91</c:v>
                </c:pt>
                <c:pt idx="554">
                  <c:v>42.84</c:v>
                </c:pt>
                <c:pt idx="555">
                  <c:v>39.299999999999997</c:v>
                </c:pt>
                <c:pt idx="556">
                  <c:v>34.020000000000003</c:v>
                </c:pt>
                <c:pt idx="557">
                  <c:v>45.34</c:v>
                </c:pt>
                <c:pt idx="558">
                  <c:v>29.8</c:v>
                </c:pt>
                <c:pt idx="559">
                  <c:v>21.27</c:v>
                </c:pt>
                <c:pt idx="560">
                  <c:v>30.06</c:v>
                </c:pt>
                <c:pt idx="561">
                  <c:v>41.12</c:v>
                </c:pt>
                <c:pt idx="562">
                  <c:v>36.909999999999997</c:v>
                </c:pt>
                <c:pt idx="563">
                  <c:v>33.22</c:v>
                </c:pt>
                <c:pt idx="564">
                  <c:v>#N/A</c:v>
                </c:pt>
                <c:pt idx="565">
                  <c:v>32.22</c:v>
                </c:pt>
                <c:pt idx="566">
                  <c:v>20.93</c:v>
                </c:pt>
                <c:pt idx="567">
                  <c:v>43.64</c:v>
                </c:pt>
                <c:pt idx="568">
                  <c:v>27.05</c:v>
                </c:pt>
                <c:pt idx="569">
                  <c:v>17.02</c:v>
                </c:pt>
                <c:pt idx="570">
                  <c:v>5.25</c:v>
                </c:pt>
                <c:pt idx="571">
                  <c:v>37.94</c:v>
                </c:pt>
                <c:pt idx="572">
                  <c:v>31.86</c:v>
                </c:pt>
                <c:pt idx="573">
                  <c:v>47.18</c:v>
                </c:pt>
                <c:pt idx="574">
                  <c:v>25.02</c:v>
                </c:pt>
                <c:pt idx="575">
                  <c:v>31.59</c:v>
                </c:pt>
                <c:pt idx="576">
                  <c:v>26.42</c:v>
                </c:pt>
                <c:pt idx="577">
                  <c:v>26.21</c:v>
                </c:pt>
                <c:pt idx="578">
                  <c:v>16.59</c:v>
                </c:pt>
                <c:pt idx="579">
                  <c:v>30.4</c:v>
                </c:pt>
                <c:pt idx="580">
                  <c:v>25.38</c:v>
                </c:pt>
                <c:pt idx="581">
                  <c:v>35.020000000000003</c:v>
                </c:pt>
                <c:pt idx="582">
                  <c:v>36.86</c:v>
                </c:pt>
                <c:pt idx="583">
                  <c:v>17.559999999999999</c:v>
                </c:pt>
                <c:pt idx="584">
                  <c:v>23.7</c:v>
                </c:pt>
                <c:pt idx="585">
                  <c:v>32.5</c:v>
                </c:pt>
                <c:pt idx="586">
                  <c:v>27.2</c:v>
                </c:pt>
                <c:pt idx="587">
                  <c:v>37.69</c:v>
                </c:pt>
                <c:pt idx="588">
                  <c:v>36.65</c:v>
                </c:pt>
                <c:pt idx="589">
                  <c:v>28.1</c:v>
                </c:pt>
                <c:pt idx="590">
                  <c:v>16.100000000000001</c:v>
                </c:pt>
                <c:pt idx="591">
                  <c:v>34.54</c:v>
                </c:pt>
                <c:pt idx="592">
                  <c:v>33.200000000000003</c:v>
                </c:pt>
                <c:pt idx="593">
                  <c:v>19.45</c:v>
                </c:pt>
                <c:pt idx="594">
                  <c:v>37.880000000000003</c:v>
                </c:pt>
                <c:pt idx="595">
                  <c:v>29.9</c:v>
                </c:pt>
                <c:pt idx="596">
                  <c:v>#N/A</c:v>
                </c:pt>
                <c:pt idx="597">
                  <c:v>39.869999999999997</c:v>
                </c:pt>
                <c:pt idx="598">
                  <c:v>35.82</c:v>
                </c:pt>
                <c:pt idx="599">
                  <c:v>30.99</c:v>
                </c:pt>
                <c:pt idx="600">
                  <c:v>32.35</c:v>
                </c:pt>
                <c:pt idx="601">
                  <c:v>30.11</c:v>
                </c:pt>
                <c:pt idx="602">
                  <c:v>#N/A</c:v>
                </c:pt>
                <c:pt idx="603">
                  <c:v>36.65</c:v>
                </c:pt>
                <c:pt idx="604">
                  <c:v>32.78</c:v>
                </c:pt>
                <c:pt idx="605">
                  <c:v>25.38</c:v>
                </c:pt>
                <c:pt idx="606">
                  <c:v>24.43</c:v>
                </c:pt>
                <c:pt idx="607">
                  <c:v>38.22</c:v>
                </c:pt>
                <c:pt idx="608">
                  <c:v>44.4</c:v>
                </c:pt>
                <c:pt idx="609">
                  <c:v>33.409999999999997</c:v>
                </c:pt>
                <c:pt idx="610">
                  <c:v>#N/A</c:v>
                </c:pt>
                <c:pt idx="611">
                  <c:v>35.22</c:v>
                </c:pt>
                <c:pt idx="612">
                  <c:v>51.07</c:v>
                </c:pt>
                <c:pt idx="613">
                  <c:v>31.88</c:v>
                </c:pt>
                <c:pt idx="614">
                  <c:v>9.7100000000000009</c:v>
                </c:pt>
                <c:pt idx="615">
                  <c:v>#N/A</c:v>
                </c:pt>
                <c:pt idx="616">
                  <c:v>32.42</c:v>
                </c:pt>
                <c:pt idx="617">
                  <c:v>39.200000000000003</c:v>
                </c:pt>
                <c:pt idx="618">
                  <c:v>5.78</c:v>
                </c:pt>
                <c:pt idx="619">
                  <c:v>32.880000000000003</c:v>
                </c:pt>
                <c:pt idx="620">
                  <c:v>34.340000000000003</c:v>
                </c:pt>
                <c:pt idx="621">
                  <c:v>27.42</c:v>
                </c:pt>
                <c:pt idx="622">
                  <c:v>25.6</c:v>
                </c:pt>
                <c:pt idx="623">
                  <c:v>31.38</c:v>
                </c:pt>
                <c:pt idx="624">
                  <c:v>37.520000000000003</c:v>
                </c:pt>
                <c:pt idx="625">
                  <c:v>26.18</c:v>
                </c:pt>
                <c:pt idx="626">
                  <c:v>20.59</c:v>
                </c:pt>
                <c:pt idx="627">
                  <c:v>30.96</c:v>
                </c:pt>
                <c:pt idx="628">
                  <c:v>18.63</c:v>
                </c:pt>
                <c:pt idx="629">
                  <c:v>35.68</c:v>
                </c:pt>
                <c:pt idx="630">
                  <c:v>36.36</c:v>
                </c:pt>
                <c:pt idx="631">
                  <c:v>19.690000000000001</c:v>
                </c:pt>
                <c:pt idx="632">
                  <c:v>47.02</c:v>
                </c:pt>
                <c:pt idx="633">
                  <c:v>30.5</c:v>
                </c:pt>
                <c:pt idx="634">
                  <c:v>31.84</c:v>
                </c:pt>
                <c:pt idx="635">
                  <c:v>34.200000000000003</c:v>
                </c:pt>
                <c:pt idx="636">
                  <c:v>32.229999999999997</c:v>
                </c:pt>
                <c:pt idx="637">
                  <c:v>31.76</c:v>
                </c:pt>
                <c:pt idx="638">
                  <c:v>26.1</c:v>
                </c:pt>
                <c:pt idx="639">
                  <c:v>#N/A</c:v>
                </c:pt>
                <c:pt idx="640">
                  <c:v>41.63</c:v>
                </c:pt>
                <c:pt idx="641">
                  <c:v>39.25</c:v>
                </c:pt>
                <c:pt idx="642">
                  <c:v>31.81</c:v>
                </c:pt>
                <c:pt idx="643">
                  <c:v>29.02</c:v>
                </c:pt>
                <c:pt idx="644">
                  <c:v>#N/A</c:v>
                </c:pt>
                <c:pt idx="645">
                  <c:v>32.22</c:v>
                </c:pt>
                <c:pt idx="646">
                  <c:v>#N/A</c:v>
                </c:pt>
                <c:pt idx="647">
                  <c:v>28.8</c:v>
                </c:pt>
                <c:pt idx="648">
                  <c:v>43.25</c:v>
                </c:pt>
                <c:pt idx="649">
                  <c:v>21.71</c:v>
                </c:pt>
                <c:pt idx="650">
                  <c:v>28.99</c:v>
                </c:pt>
                <c:pt idx="651">
                  <c:v>37.25</c:v>
                </c:pt>
                <c:pt idx="652">
                  <c:v>27.52</c:v>
                </c:pt>
                <c:pt idx="653">
                  <c:v>41.09</c:v>
                </c:pt>
                <c:pt idx="654">
                  <c:v>10.68</c:v>
                </c:pt>
                <c:pt idx="655">
                  <c:v>47.79</c:v>
                </c:pt>
                <c:pt idx="656">
                  <c:v>38.79</c:v>
                </c:pt>
                <c:pt idx="657">
                  <c:v>#N/A</c:v>
                </c:pt>
                <c:pt idx="658">
                  <c:v>36.53</c:v>
                </c:pt>
                <c:pt idx="659">
                  <c:v>18.79</c:v>
                </c:pt>
                <c:pt idx="660">
                  <c:v>47.79</c:v>
                </c:pt>
                <c:pt idx="661">
                  <c:v>23.43</c:v>
                </c:pt>
                <c:pt idx="662">
                  <c:v>#N/A</c:v>
                </c:pt>
                <c:pt idx="663">
                  <c:v>31.84</c:v>
                </c:pt>
                <c:pt idx="664">
                  <c:v>33.49</c:v>
                </c:pt>
                <c:pt idx="665">
                  <c:v>30.67</c:v>
                </c:pt>
                <c:pt idx="666">
                  <c:v>#N/A</c:v>
                </c:pt>
                <c:pt idx="667">
                  <c:v>33.51</c:v>
                </c:pt>
                <c:pt idx="668">
                  <c:v>26.13</c:v>
                </c:pt>
                <c:pt idx="669">
                  <c:v>44.42</c:v>
                </c:pt>
                <c:pt idx="670">
                  <c:v>41.85</c:v>
                </c:pt>
                <c:pt idx="671">
                  <c:v>32.47</c:v>
                </c:pt>
                <c:pt idx="672">
                  <c:v>35.409999999999997</c:v>
                </c:pt>
                <c:pt idx="673">
                  <c:v>43.01</c:v>
                </c:pt>
                <c:pt idx="674">
                  <c:v>34.39</c:v>
                </c:pt>
                <c:pt idx="675">
                  <c:v>21.61</c:v>
                </c:pt>
                <c:pt idx="676">
                  <c:v>31.77</c:v>
                </c:pt>
                <c:pt idx="677">
                  <c:v>32.979999999999997</c:v>
                </c:pt>
                <c:pt idx="678">
                  <c:v>39.92</c:v>
                </c:pt>
                <c:pt idx="679">
                  <c:v>21.03</c:v>
                </c:pt>
                <c:pt idx="680">
                  <c:v>29.56</c:v>
                </c:pt>
                <c:pt idx="681">
                  <c:v>22.25</c:v>
                </c:pt>
                <c:pt idx="682">
                  <c:v>#N/A</c:v>
                </c:pt>
                <c:pt idx="683">
                  <c:v>38.74</c:v>
                </c:pt>
                <c:pt idx="684">
                  <c:v>16.239999999999998</c:v>
                </c:pt>
                <c:pt idx="685">
                  <c:v>31.5</c:v>
                </c:pt>
                <c:pt idx="686">
                  <c:v>24.87</c:v>
                </c:pt>
                <c:pt idx="687">
                  <c:v>31.28</c:v>
                </c:pt>
                <c:pt idx="688">
                  <c:v>17.989999999999998</c:v>
                </c:pt>
                <c:pt idx="689">
                  <c:v>25.4</c:v>
                </c:pt>
                <c:pt idx="690">
                  <c:v>29.26</c:v>
                </c:pt>
                <c:pt idx="691">
                  <c:v>20.25</c:v>
                </c:pt>
                <c:pt idx="692">
                  <c:v>33.01</c:v>
                </c:pt>
                <c:pt idx="693">
                  <c:v>33.799999999999997</c:v>
                </c:pt>
                <c:pt idx="694">
                  <c:v>#N/A</c:v>
                </c:pt>
                <c:pt idx="695">
                  <c:v>34.369999999999997</c:v>
                </c:pt>
                <c:pt idx="696">
                  <c:v>#N/A</c:v>
                </c:pt>
                <c:pt idx="697">
                  <c:v>36.75</c:v>
                </c:pt>
                <c:pt idx="698">
                  <c:v>12.99</c:v>
                </c:pt>
                <c:pt idx="699">
                  <c:v>12.36</c:v>
                </c:pt>
                <c:pt idx="700">
                  <c:v>35.770000000000003</c:v>
                </c:pt>
                <c:pt idx="701">
                  <c:v>21.62</c:v>
                </c:pt>
                <c:pt idx="702">
                  <c:v>34.31</c:v>
                </c:pt>
                <c:pt idx="703">
                  <c:v>16.88</c:v>
                </c:pt>
                <c:pt idx="704">
                  <c:v>40.659999999999997</c:v>
                </c:pt>
                <c:pt idx="705">
                  <c:v>20.55</c:v>
                </c:pt>
                <c:pt idx="706">
                  <c:v>38.200000000000003</c:v>
                </c:pt>
                <c:pt idx="707">
                  <c:v>30.02</c:v>
                </c:pt>
                <c:pt idx="708">
                  <c:v>#N/A</c:v>
                </c:pt>
                <c:pt idx="709">
                  <c:v>21.4</c:v>
                </c:pt>
                <c:pt idx="710">
                  <c:v>40.39</c:v>
                </c:pt>
                <c:pt idx="711">
                  <c:v>33.729999999999997</c:v>
                </c:pt>
                <c:pt idx="712">
                  <c:v>46.63</c:v>
                </c:pt>
                <c:pt idx="713">
                  <c:v>#N/A</c:v>
                </c:pt>
                <c:pt idx="714">
                  <c:v>37.01</c:v>
                </c:pt>
                <c:pt idx="715">
                  <c:v>22.9</c:v>
                </c:pt>
                <c:pt idx="716">
                  <c:v>43.57</c:v>
                </c:pt>
                <c:pt idx="717">
                  <c:v>31.21</c:v>
                </c:pt>
                <c:pt idx="718">
                  <c:v>29.95</c:v>
                </c:pt>
                <c:pt idx="719">
                  <c:v>34.85</c:v>
                </c:pt>
                <c:pt idx="720">
                  <c:v>#N/A</c:v>
                </c:pt>
                <c:pt idx="721">
                  <c:v>30.46</c:v>
                </c:pt>
                <c:pt idx="722">
                  <c:v>25.4</c:v>
                </c:pt>
                <c:pt idx="723">
                  <c:v>27.81</c:v>
                </c:pt>
                <c:pt idx="724">
                  <c:v>35.29</c:v>
                </c:pt>
                <c:pt idx="725">
                  <c:v>28.12</c:v>
                </c:pt>
                <c:pt idx="726">
                  <c:v>35.67</c:v>
                </c:pt>
                <c:pt idx="727">
                  <c:v>37.42</c:v>
                </c:pt>
                <c:pt idx="728">
                  <c:v>24.02</c:v>
                </c:pt>
                <c:pt idx="729">
                  <c:v>33.409999999999997</c:v>
                </c:pt>
                <c:pt idx="730">
                  <c:v>30.75</c:v>
                </c:pt>
                <c:pt idx="731">
                  <c:v>35.14</c:v>
                </c:pt>
                <c:pt idx="732">
                  <c:v>28.36</c:v>
                </c:pt>
                <c:pt idx="733">
                  <c:v>21.59</c:v>
                </c:pt>
                <c:pt idx="734">
                  <c:v>45.46</c:v>
                </c:pt>
                <c:pt idx="735">
                  <c:v>47.77</c:v>
                </c:pt>
                <c:pt idx="736">
                  <c:v>46.04</c:v>
                </c:pt>
                <c:pt idx="737">
                  <c:v>29.1</c:v>
                </c:pt>
                <c:pt idx="738">
                  <c:v>27.68</c:v>
                </c:pt>
                <c:pt idx="739">
                  <c:v>24.87</c:v>
                </c:pt>
                <c:pt idx="740">
                  <c:v>43.32</c:v>
                </c:pt>
                <c:pt idx="741">
                  <c:v>43.33</c:v>
                </c:pt>
                <c:pt idx="742">
                  <c:v>18.309999999999999</c:v>
                </c:pt>
                <c:pt idx="743">
                  <c:v>27</c:v>
                </c:pt>
                <c:pt idx="744">
                  <c:v>33.75</c:v>
                </c:pt>
                <c:pt idx="745">
                  <c:v>30.33</c:v>
                </c:pt>
                <c:pt idx="746">
                  <c:v>18.850000000000001</c:v>
                </c:pt>
                <c:pt idx="747">
                  <c:v>#N/A</c:v>
                </c:pt>
                <c:pt idx="748">
                  <c:v>41.62</c:v>
                </c:pt>
                <c:pt idx="749">
                  <c:v>#N/A</c:v>
                </c:pt>
                <c:pt idx="750">
                  <c:v>21.54</c:v>
                </c:pt>
                <c:pt idx="751">
                  <c:v>36.700000000000003</c:v>
                </c:pt>
                <c:pt idx="752">
                  <c:v>35.68</c:v>
                </c:pt>
                <c:pt idx="753">
                  <c:v>#N/A</c:v>
                </c:pt>
                <c:pt idx="754">
                  <c:v>28.32</c:v>
                </c:pt>
                <c:pt idx="755">
                  <c:v>36.409999999999997</c:v>
                </c:pt>
                <c:pt idx="756">
                  <c:v>#N/A</c:v>
                </c:pt>
                <c:pt idx="757">
                  <c:v>#N/A</c:v>
                </c:pt>
                <c:pt idx="758">
                  <c:v>20.079999999999998</c:v>
                </c:pt>
                <c:pt idx="759">
                  <c:v>32.33</c:v>
                </c:pt>
                <c:pt idx="760">
                  <c:v>13.97</c:v>
                </c:pt>
                <c:pt idx="761">
                  <c:v>27.85</c:v>
                </c:pt>
                <c:pt idx="762">
                  <c:v>27.17</c:v>
                </c:pt>
                <c:pt idx="763">
                  <c:v>36.43</c:v>
                </c:pt>
                <c:pt idx="764">
                  <c:v>#N/A</c:v>
                </c:pt>
                <c:pt idx="765">
                  <c:v>17.2</c:v>
                </c:pt>
                <c:pt idx="766">
                  <c:v>18.55</c:v>
                </c:pt>
                <c:pt idx="767">
                  <c:v>36.700000000000003</c:v>
                </c:pt>
                <c:pt idx="768">
                  <c:v>34.58</c:v>
                </c:pt>
                <c:pt idx="769">
                  <c:v>18.72</c:v>
                </c:pt>
                <c:pt idx="770">
                  <c:v>18.87</c:v>
                </c:pt>
                <c:pt idx="771">
                  <c:v>24.62</c:v>
                </c:pt>
                <c:pt idx="772">
                  <c:v>23.02</c:v>
                </c:pt>
                <c:pt idx="773">
                  <c:v>14.31</c:v>
                </c:pt>
                <c:pt idx="774">
                  <c:v>35.549999999999997</c:v>
                </c:pt>
                <c:pt idx="775">
                  <c:v>22.12</c:v>
                </c:pt>
                <c:pt idx="776">
                  <c:v>41.12</c:v>
                </c:pt>
                <c:pt idx="777">
                  <c:v>11.51</c:v>
                </c:pt>
                <c:pt idx="778">
                  <c:v>34.07</c:v>
                </c:pt>
                <c:pt idx="779">
                  <c:v>#N/A</c:v>
                </c:pt>
                <c:pt idx="780">
                  <c:v>21.79</c:v>
                </c:pt>
                <c:pt idx="781">
                  <c:v>38.47</c:v>
                </c:pt>
                <c:pt idx="782">
                  <c:v>27.59</c:v>
                </c:pt>
                <c:pt idx="783">
                  <c:v>20.49</c:v>
                </c:pt>
                <c:pt idx="784">
                  <c:v>15.49</c:v>
                </c:pt>
                <c:pt idx="785">
                  <c:v>28.7</c:v>
                </c:pt>
                <c:pt idx="786">
                  <c:v>26.1</c:v>
                </c:pt>
                <c:pt idx="787">
                  <c:v>38.450000000000003</c:v>
                </c:pt>
                <c:pt idx="788">
                  <c:v>32.619999999999997</c:v>
                </c:pt>
                <c:pt idx="789">
                  <c:v>#N/A</c:v>
                </c:pt>
                <c:pt idx="790">
                  <c:v>30.6</c:v>
                </c:pt>
                <c:pt idx="791">
                  <c:v>#N/A</c:v>
                </c:pt>
                <c:pt idx="792">
                  <c:v>29.65</c:v>
                </c:pt>
                <c:pt idx="793">
                  <c:v>27.15</c:v>
                </c:pt>
                <c:pt idx="794">
                  <c:v>40.32</c:v>
                </c:pt>
                <c:pt idx="795">
                  <c:v>26.15</c:v>
                </c:pt>
                <c:pt idx="796">
                  <c:v>34.869999999999997</c:v>
                </c:pt>
                <c:pt idx="797">
                  <c:v>29.87</c:v>
                </c:pt>
                <c:pt idx="798">
                  <c:v>26.5</c:v>
                </c:pt>
                <c:pt idx="799">
                  <c:v>26.25</c:v>
                </c:pt>
                <c:pt idx="800">
                  <c:v>25.5</c:v>
                </c:pt>
                <c:pt idx="801">
                  <c:v>39.51</c:v>
                </c:pt>
                <c:pt idx="802">
                  <c:v>28.12</c:v>
                </c:pt>
                <c:pt idx="803">
                  <c:v>33.86</c:v>
                </c:pt>
                <c:pt idx="804">
                  <c:v>36.99</c:v>
                </c:pt>
                <c:pt idx="805">
                  <c:v>36.06</c:v>
                </c:pt>
                <c:pt idx="806">
                  <c:v>26.18</c:v>
                </c:pt>
                <c:pt idx="807">
                  <c:v>29.82</c:v>
                </c:pt>
                <c:pt idx="808">
                  <c:v>#N/A</c:v>
                </c:pt>
                <c:pt idx="809">
                  <c:v>39.130000000000003</c:v>
                </c:pt>
                <c:pt idx="810">
                  <c:v>#N/A</c:v>
                </c:pt>
                <c:pt idx="811">
                  <c:v>32.33</c:v>
                </c:pt>
                <c:pt idx="812">
                  <c:v>29.99</c:v>
                </c:pt>
                <c:pt idx="813">
                  <c:v>27.35</c:v>
                </c:pt>
                <c:pt idx="814">
                  <c:v>38.880000000000003</c:v>
                </c:pt>
                <c:pt idx="815">
                  <c:v>24.48</c:v>
                </c:pt>
                <c:pt idx="816">
                  <c:v>23.1</c:v>
                </c:pt>
                <c:pt idx="817">
                  <c:v>#N/A</c:v>
                </c:pt>
                <c:pt idx="818">
                  <c:v>22.19</c:v>
                </c:pt>
                <c:pt idx="819">
                  <c:v>#N/A</c:v>
                </c:pt>
                <c:pt idx="820">
                  <c:v>#N/A</c:v>
                </c:pt>
                <c:pt idx="821">
                  <c:v>17.920000000000002</c:v>
                </c:pt>
                <c:pt idx="822">
                  <c:v>32.11</c:v>
                </c:pt>
                <c:pt idx="823">
                  <c:v>19.010000000000002</c:v>
                </c:pt>
                <c:pt idx="824">
                  <c:v>27.05</c:v>
                </c:pt>
                <c:pt idx="825">
                  <c:v>36.11</c:v>
                </c:pt>
                <c:pt idx="826">
                  <c:v>24.19</c:v>
                </c:pt>
                <c:pt idx="827">
                  <c:v>#N/A</c:v>
                </c:pt>
                <c:pt idx="828">
                  <c:v>19.36</c:v>
                </c:pt>
                <c:pt idx="829">
                  <c:v>#N/A</c:v>
                </c:pt>
                <c:pt idx="830">
                  <c:v>46.82</c:v>
                </c:pt>
                <c:pt idx="831">
                  <c:v>32.74</c:v>
                </c:pt>
                <c:pt idx="832">
                  <c:v>15.59</c:v>
                </c:pt>
                <c:pt idx="833">
                  <c:v>21.47</c:v>
                </c:pt>
                <c:pt idx="834">
                  <c:v>32.4</c:v>
                </c:pt>
                <c:pt idx="835">
                  <c:v>19.739999999999998</c:v>
                </c:pt>
                <c:pt idx="836">
                  <c:v>36.94</c:v>
                </c:pt>
                <c:pt idx="837">
                  <c:v>30.5</c:v>
                </c:pt>
                <c:pt idx="838">
                  <c:v>35.31</c:v>
                </c:pt>
                <c:pt idx="839">
                  <c:v>21.3</c:v>
                </c:pt>
                <c:pt idx="840">
                  <c:v>23.48</c:v>
                </c:pt>
                <c:pt idx="841">
                  <c:v>28.78</c:v>
                </c:pt>
                <c:pt idx="842">
                  <c:v>34.22</c:v>
                </c:pt>
                <c:pt idx="843">
                  <c:v>32.369999999999997</c:v>
                </c:pt>
                <c:pt idx="844">
                  <c:v>24.36</c:v>
                </c:pt>
                <c:pt idx="845">
                  <c:v>16.559999999999999</c:v>
                </c:pt>
                <c:pt idx="846">
                  <c:v>30.84</c:v>
                </c:pt>
                <c:pt idx="847">
                  <c:v>41.89</c:v>
                </c:pt>
                <c:pt idx="848">
                  <c:v>17.829999999999998</c:v>
                </c:pt>
                <c:pt idx="849">
                  <c:v>26.55</c:v>
                </c:pt>
                <c:pt idx="850">
                  <c:v>19.52</c:v>
                </c:pt>
                <c:pt idx="851">
                  <c:v>39.53</c:v>
                </c:pt>
                <c:pt idx="852">
                  <c:v>24.41</c:v>
                </c:pt>
                <c:pt idx="853">
                  <c:v>30.04</c:v>
                </c:pt>
                <c:pt idx="854">
                  <c:v>#N/A</c:v>
                </c:pt>
                <c:pt idx="855">
                  <c:v>24.89</c:v>
                </c:pt>
                <c:pt idx="856">
                  <c:v>24.65</c:v>
                </c:pt>
                <c:pt idx="857">
                  <c:v>28.53</c:v>
                </c:pt>
                <c:pt idx="858">
                  <c:v>24.23</c:v>
                </c:pt>
                <c:pt idx="859">
                  <c:v>22.61</c:v>
                </c:pt>
                <c:pt idx="860">
                  <c:v>42.99</c:v>
                </c:pt>
                <c:pt idx="861">
                  <c:v>16.149999999999999</c:v>
                </c:pt>
                <c:pt idx="862">
                  <c:v>#N/A</c:v>
                </c:pt>
                <c:pt idx="863">
                  <c:v>37.880000000000003</c:v>
                </c:pt>
                <c:pt idx="864">
                  <c:v>#N/A</c:v>
                </c:pt>
                <c:pt idx="865">
                  <c:v>24.87</c:v>
                </c:pt>
                <c:pt idx="866">
                  <c:v>16.05</c:v>
                </c:pt>
                <c:pt idx="867">
                  <c:v>32.369999999999997</c:v>
                </c:pt>
                <c:pt idx="868">
                  <c:v>24.24</c:v>
                </c:pt>
                <c:pt idx="869">
                  <c:v>22.81</c:v>
                </c:pt>
                <c:pt idx="870">
                  <c:v>#N/A</c:v>
                </c:pt>
                <c:pt idx="871">
                  <c:v>20.88</c:v>
                </c:pt>
                <c:pt idx="872">
                  <c:v>32.18</c:v>
                </c:pt>
                <c:pt idx="873">
                  <c:v>40.869999999999997</c:v>
                </c:pt>
                <c:pt idx="874">
                  <c:v>15.9</c:v>
                </c:pt>
                <c:pt idx="875">
                  <c:v>26.96</c:v>
                </c:pt>
                <c:pt idx="876">
                  <c:v>41.34</c:v>
                </c:pt>
                <c:pt idx="877">
                  <c:v>29.99</c:v>
                </c:pt>
                <c:pt idx="878">
                  <c:v>37.549999999999997</c:v>
                </c:pt>
                <c:pt idx="879">
                  <c:v>24.55</c:v>
                </c:pt>
                <c:pt idx="880">
                  <c:v>36.090000000000003</c:v>
                </c:pt>
                <c:pt idx="881">
                  <c:v>24.99</c:v>
                </c:pt>
                <c:pt idx="882">
                  <c:v>16.350000000000001</c:v>
                </c:pt>
                <c:pt idx="883">
                  <c:v>44.78</c:v>
                </c:pt>
                <c:pt idx="884">
                  <c:v>27.59</c:v>
                </c:pt>
                <c:pt idx="885">
                  <c:v>31.21</c:v>
                </c:pt>
                <c:pt idx="886">
                  <c:v>34.24</c:v>
                </c:pt>
                <c:pt idx="887">
                  <c:v>20.91</c:v>
                </c:pt>
                <c:pt idx="888">
                  <c:v>40.659999999999997</c:v>
                </c:pt>
                <c:pt idx="889">
                  <c:v>32.81</c:v>
                </c:pt>
                <c:pt idx="890">
                  <c:v>19.84</c:v>
                </c:pt>
                <c:pt idx="891">
                  <c:v>15.95</c:v>
                </c:pt>
                <c:pt idx="892">
                  <c:v>40.72</c:v>
                </c:pt>
                <c:pt idx="893">
                  <c:v>36.72</c:v>
                </c:pt>
                <c:pt idx="894">
                  <c:v>31.86</c:v>
                </c:pt>
                <c:pt idx="895">
                  <c:v>27.27</c:v>
                </c:pt>
                <c:pt idx="896">
                  <c:v>34.9</c:v>
                </c:pt>
                <c:pt idx="897">
                  <c:v>37.25</c:v>
                </c:pt>
                <c:pt idx="898">
                  <c:v>39.58</c:v>
                </c:pt>
                <c:pt idx="899">
                  <c:v>27.54</c:v>
                </c:pt>
                <c:pt idx="900">
                  <c:v>4.4000000000000004</c:v>
                </c:pt>
                <c:pt idx="901">
                  <c:v>#N/A</c:v>
                </c:pt>
                <c:pt idx="902">
                  <c:v>35.68</c:v>
                </c:pt>
                <c:pt idx="903">
                  <c:v>32.56</c:v>
                </c:pt>
                <c:pt idx="904">
                  <c:v>49.49</c:v>
                </c:pt>
                <c:pt idx="905">
                  <c:v>36.65</c:v>
                </c:pt>
                <c:pt idx="906">
                  <c:v>35.5</c:v>
                </c:pt>
                <c:pt idx="907">
                  <c:v>43.5</c:v>
                </c:pt>
                <c:pt idx="908">
                  <c:v>42.96</c:v>
                </c:pt>
                <c:pt idx="909">
                  <c:v>22.46</c:v>
                </c:pt>
                <c:pt idx="910">
                  <c:v>36.89</c:v>
                </c:pt>
                <c:pt idx="911">
                  <c:v>17.32</c:v>
                </c:pt>
                <c:pt idx="912">
                  <c:v>35.96</c:v>
                </c:pt>
                <c:pt idx="913">
                  <c:v>28.27</c:v>
                </c:pt>
                <c:pt idx="914">
                  <c:v>31.48</c:v>
                </c:pt>
                <c:pt idx="915">
                  <c:v>41.68</c:v>
                </c:pt>
                <c:pt idx="916">
                  <c:v>46.65</c:v>
                </c:pt>
                <c:pt idx="917">
                  <c:v>16.73</c:v>
                </c:pt>
                <c:pt idx="918">
                  <c:v>47.58</c:v>
                </c:pt>
                <c:pt idx="919">
                  <c:v>31.82</c:v>
                </c:pt>
                <c:pt idx="920">
                  <c:v>46.95</c:v>
                </c:pt>
                <c:pt idx="921">
                  <c:v>34.07</c:v>
                </c:pt>
                <c:pt idx="922">
                  <c:v>27.59</c:v>
                </c:pt>
                <c:pt idx="923">
                  <c:v>#N/A</c:v>
                </c:pt>
                <c:pt idx="924">
                  <c:v>28.14</c:v>
                </c:pt>
                <c:pt idx="925">
                  <c:v>37.03</c:v>
                </c:pt>
                <c:pt idx="926">
                  <c:v>#N/A</c:v>
                </c:pt>
                <c:pt idx="927">
                  <c:v>32.39</c:v>
                </c:pt>
                <c:pt idx="928">
                  <c:v>30.58</c:v>
                </c:pt>
                <c:pt idx="929">
                  <c:v>40.1</c:v>
                </c:pt>
                <c:pt idx="930">
                  <c:v>23.87</c:v>
                </c:pt>
                <c:pt idx="931">
                  <c:v>24.58</c:v>
                </c:pt>
                <c:pt idx="932">
                  <c:v>32.130000000000003</c:v>
                </c:pt>
                <c:pt idx="933">
                  <c:v>17.170000000000002</c:v>
                </c:pt>
                <c:pt idx="934">
                  <c:v>35.07</c:v>
                </c:pt>
                <c:pt idx="935">
                  <c:v>28.07</c:v>
                </c:pt>
                <c:pt idx="936">
                  <c:v>#N/A</c:v>
                </c:pt>
                <c:pt idx="937">
                  <c:v>26.5</c:v>
                </c:pt>
                <c:pt idx="938">
                  <c:v>33.86</c:v>
                </c:pt>
                <c:pt idx="939">
                  <c:v>26.4</c:v>
                </c:pt>
                <c:pt idx="940">
                  <c:v>35.409999999999997</c:v>
                </c:pt>
                <c:pt idx="941">
                  <c:v>26.71</c:v>
                </c:pt>
                <c:pt idx="942">
                  <c:v>#N/A</c:v>
                </c:pt>
                <c:pt idx="943">
                  <c:v>#N/A</c:v>
                </c:pt>
                <c:pt idx="944">
                  <c:v>22.36</c:v>
                </c:pt>
                <c:pt idx="945">
                  <c:v>28.29</c:v>
                </c:pt>
                <c:pt idx="946">
                  <c:v>14.91</c:v>
                </c:pt>
                <c:pt idx="947">
                  <c:v>31.3</c:v>
                </c:pt>
                <c:pt idx="948">
                  <c:v>17.559999999999999</c:v>
                </c:pt>
                <c:pt idx="949">
                  <c:v>5.97</c:v>
                </c:pt>
                <c:pt idx="950">
                  <c:v>13.35</c:v>
                </c:pt>
                <c:pt idx="951">
                  <c:v>#N/A</c:v>
                </c:pt>
                <c:pt idx="952">
                  <c:v>42.77</c:v>
                </c:pt>
                <c:pt idx="953">
                  <c:v>#N/A</c:v>
                </c:pt>
                <c:pt idx="954">
                  <c:v>26.62</c:v>
                </c:pt>
                <c:pt idx="955">
                  <c:v>23.7</c:v>
                </c:pt>
                <c:pt idx="956">
                  <c:v>37.43</c:v>
                </c:pt>
                <c:pt idx="957">
                  <c:v>36.4</c:v>
                </c:pt>
                <c:pt idx="958">
                  <c:v>33.32</c:v>
                </c:pt>
                <c:pt idx="959">
                  <c:v>30.5</c:v>
                </c:pt>
                <c:pt idx="960">
                  <c:v>36.840000000000003</c:v>
                </c:pt>
                <c:pt idx="961">
                  <c:v>25.77</c:v>
                </c:pt>
                <c:pt idx="962">
                  <c:v>44.57</c:v>
                </c:pt>
                <c:pt idx="963">
                  <c:v>29.51</c:v>
                </c:pt>
                <c:pt idx="964">
                  <c:v>36.92</c:v>
                </c:pt>
                <c:pt idx="965">
                  <c:v>16.22</c:v>
                </c:pt>
                <c:pt idx="966">
                  <c:v>36.479999999999997</c:v>
                </c:pt>
                <c:pt idx="967">
                  <c:v>#N/A</c:v>
                </c:pt>
                <c:pt idx="968">
                  <c:v>28.63</c:v>
                </c:pt>
                <c:pt idx="969">
                  <c:v>24.89</c:v>
                </c:pt>
                <c:pt idx="970">
                  <c:v>31.11</c:v>
                </c:pt>
                <c:pt idx="971">
                  <c:v>17.559999999999999</c:v>
                </c:pt>
                <c:pt idx="972">
                  <c:v>19.07</c:v>
                </c:pt>
                <c:pt idx="973">
                  <c:v>29.02</c:v>
                </c:pt>
                <c:pt idx="974">
                  <c:v>29.33</c:v>
                </c:pt>
                <c:pt idx="975">
                  <c:v>31.93</c:v>
                </c:pt>
                <c:pt idx="976">
                  <c:v>52.21</c:v>
                </c:pt>
                <c:pt idx="977">
                  <c:v>26.18</c:v>
                </c:pt>
                <c:pt idx="978">
                  <c:v>21.35</c:v>
                </c:pt>
                <c:pt idx="979">
                  <c:v>33.880000000000003</c:v>
                </c:pt>
                <c:pt idx="980">
                  <c:v>26.84</c:v>
                </c:pt>
                <c:pt idx="981">
                  <c:v>34.58</c:v>
                </c:pt>
                <c:pt idx="982">
                  <c:v>15.78</c:v>
                </c:pt>
                <c:pt idx="983">
                  <c:v>36.86</c:v>
                </c:pt>
                <c:pt idx="984">
                  <c:v>32.840000000000003</c:v>
                </c:pt>
                <c:pt idx="985">
                  <c:v>19.239999999999998</c:v>
                </c:pt>
                <c:pt idx="986">
                  <c:v>28.25</c:v>
                </c:pt>
                <c:pt idx="987">
                  <c:v>35.33</c:v>
                </c:pt>
                <c:pt idx="988">
                  <c:v>41.72</c:v>
                </c:pt>
                <c:pt idx="989">
                  <c:v>#N/A</c:v>
                </c:pt>
                <c:pt idx="990">
                  <c:v>32.69</c:v>
                </c:pt>
                <c:pt idx="991">
                  <c:v>33.01</c:v>
                </c:pt>
                <c:pt idx="992">
                  <c:v>35.869999999999997</c:v>
                </c:pt>
                <c:pt idx="993">
                  <c:v>24.12</c:v>
                </c:pt>
                <c:pt idx="994">
                  <c:v>37.49</c:v>
                </c:pt>
                <c:pt idx="995">
                  <c:v>26.76</c:v>
                </c:pt>
                <c:pt idx="996">
                  <c:v>24.4</c:v>
                </c:pt>
                <c:pt idx="997">
                  <c:v>26.52</c:v>
                </c:pt>
                <c:pt idx="998">
                  <c:v>27.22</c:v>
                </c:pt>
                <c:pt idx="999">
                  <c:v>#N/A</c:v>
                </c:pt>
                <c:pt idx="1000">
                  <c:v>#N/A</c:v>
                </c:pt>
                <c:pt idx="1001">
                  <c:v>33.119999999999997</c:v>
                </c:pt>
                <c:pt idx="1002">
                  <c:v>42.13</c:v>
                </c:pt>
                <c:pt idx="1003">
                  <c:v>37.6</c:v>
                </c:pt>
                <c:pt idx="1004">
                  <c:v>39.409999999999997</c:v>
                </c:pt>
                <c:pt idx="1005">
                  <c:v>36.700000000000003</c:v>
                </c:pt>
                <c:pt idx="1006">
                  <c:v>36.909999999999997</c:v>
                </c:pt>
                <c:pt idx="1007">
                  <c:v>14.2</c:v>
                </c:pt>
                <c:pt idx="1008">
                  <c:v>31.16</c:v>
                </c:pt>
                <c:pt idx="1009">
                  <c:v>#N/A</c:v>
                </c:pt>
                <c:pt idx="1010">
                  <c:v>32.950000000000003</c:v>
                </c:pt>
                <c:pt idx="1011">
                  <c:v>22.78</c:v>
                </c:pt>
                <c:pt idx="1012">
                  <c:v>30.02</c:v>
                </c:pt>
                <c:pt idx="1013">
                  <c:v>32.54</c:v>
                </c:pt>
                <c:pt idx="1014">
                  <c:v>29.72</c:v>
                </c:pt>
                <c:pt idx="1015">
                  <c:v>46.78</c:v>
                </c:pt>
                <c:pt idx="1016">
                  <c:v>29.58</c:v>
                </c:pt>
                <c:pt idx="1017">
                  <c:v>28.05</c:v>
                </c:pt>
                <c:pt idx="1018">
                  <c:v>38.880000000000003</c:v>
                </c:pt>
                <c:pt idx="1019">
                  <c:v>18.34</c:v>
                </c:pt>
                <c:pt idx="1020">
                  <c:v>37.619999999999997</c:v>
                </c:pt>
                <c:pt idx="1021">
                  <c:v>23.99</c:v>
                </c:pt>
                <c:pt idx="1022">
                  <c:v>28.29</c:v>
                </c:pt>
                <c:pt idx="1023">
                  <c:v>42.43</c:v>
                </c:pt>
                <c:pt idx="1024">
                  <c:v>30.36</c:v>
                </c:pt>
                <c:pt idx="1025">
                  <c:v>23.63</c:v>
                </c:pt>
                <c:pt idx="1026">
                  <c:v>22.83</c:v>
                </c:pt>
                <c:pt idx="1027">
                  <c:v>36.700000000000003</c:v>
                </c:pt>
                <c:pt idx="1028">
                  <c:v>30.33</c:v>
                </c:pt>
                <c:pt idx="1029">
                  <c:v>18.09</c:v>
                </c:pt>
                <c:pt idx="1030">
                  <c:v>29.02</c:v>
                </c:pt>
                <c:pt idx="1031">
                  <c:v>31.37</c:v>
                </c:pt>
                <c:pt idx="1032">
                  <c:v>27.4</c:v>
                </c:pt>
                <c:pt idx="1033">
                  <c:v>14.43</c:v>
                </c:pt>
                <c:pt idx="1034">
                  <c:v>37.04</c:v>
                </c:pt>
                <c:pt idx="1035">
                  <c:v>#N/A</c:v>
                </c:pt>
                <c:pt idx="1036">
                  <c:v>21.79</c:v>
                </c:pt>
                <c:pt idx="1037">
                  <c:v>21.47</c:v>
                </c:pt>
                <c:pt idx="1038">
                  <c:v>30.38</c:v>
                </c:pt>
                <c:pt idx="1039">
                  <c:v>27.03</c:v>
                </c:pt>
                <c:pt idx="1040">
                  <c:v>25.65</c:v>
                </c:pt>
                <c:pt idx="1041">
                  <c:v>37.380000000000003</c:v>
                </c:pt>
                <c:pt idx="1042">
                  <c:v>28.56</c:v>
                </c:pt>
                <c:pt idx="1043">
                  <c:v>#N/A</c:v>
                </c:pt>
                <c:pt idx="1044">
                  <c:v>33.799999999999997</c:v>
                </c:pt>
                <c:pt idx="1045">
                  <c:v>43.66</c:v>
                </c:pt>
                <c:pt idx="1046">
                  <c:v>33.46</c:v>
                </c:pt>
                <c:pt idx="1047">
                  <c:v>23.82</c:v>
                </c:pt>
                <c:pt idx="1048">
                  <c:v>33.03</c:v>
                </c:pt>
                <c:pt idx="1049">
                  <c:v>19.989999999999998</c:v>
                </c:pt>
                <c:pt idx="1050">
                  <c:v>32.93</c:v>
                </c:pt>
                <c:pt idx="1051">
                  <c:v>41.33</c:v>
                </c:pt>
                <c:pt idx="1052">
                  <c:v>24.72</c:v>
                </c:pt>
                <c:pt idx="1053">
                  <c:v>38.979999999999997</c:v>
                </c:pt>
                <c:pt idx="1054">
                  <c:v>#N/A</c:v>
                </c:pt>
                <c:pt idx="1055">
                  <c:v>12.94</c:v>
                </c:pt>
                <c:pt idx="1056">
                  <c:v>27.68</c:v>
                </c:pt>
                <c:pt idx="1057">
                  <c:v>30.99</c:v>
                </c:pt>
                <c:pt idx="1058">
                  <c:v>33.049999999999997</c:v>
                </c:pt>
                <c:pt idx="1059">
                  <c:v>32.18</c:v>
                </c:pt>
                <c:pt idx="1060">
                  <c:v>27.22</c:v>
                </c:pt>
                <c:pt idx="1061">
                  <c:v>24.65</c:v>
                </c:pt>
                <c:pt idx="1062">
                  <c:v>37.520000000000003</c:v>
                </c:pt>
                <c:pt idx="1063">
                  <c:v>#N/A</c:v>
                </c:pt>
                <c:pt idx="1064">
                  <c:v>24.99</c:v>
                </c:pt>
                <c:pt idx="1065">
                  <c:v>44.34</c:v>
                </c:pt>
                <c:pt idx="1066">
                  <c:v>26.42</c:v>
                </c:pt>
                <c:pt idx="1067">
                  <c:v>28.25</c:v>
                </c:pt>
                <c:pt idx="1068">
                  <c:v>36.01</c:v>
                </c:pt>
                <c:pt idx="1069">
                  <c:v>27.66</c:v>
                </c:pt>
                <c:pt idx="1070">
                  <c:v>40.31</c:v>
                </c:pt>
                <c:pt idx="1071">
                  <c:v>28.25</c:v>
                </c:pt>
                <c:pt idx="1072">
                  <c:v>#N/A</c:v>
                </c:pt>
                <c:pt idx="1073">
                  <c:v>29.99</c:v>
                </c:pt>
                <c:pt idx="1074">
                  <c:v>11.46</c:v>
                </c:pt>
                <c:pt idx="1075">
                  <c:v>#N/A</c:v>
                </c:pt>
                <c:pt idx="1076">
                  <c:v>29.92</c:v>
                </c:pt>
                <c:pt idx="1077">
                  <c:v>#N/A</c:v>
                </c:pt>
                <c:pt idx="1078">
                  <c:v>19.62</c:v>
                </c:pt>
                <c:pt idx="1079">
                  <c:v>#N/A</c:v>
                </c:pt>
                <c:pt idx="1080">
                  <c:v>27.64</c:v>
                </c:pt>
                <c:pt idx="1081">
                  <c:v>39</c:v>
                </c:pt>
                <c:pt idx="1082">
                  <c:v>23.73</c:v>
                </c:pt>
                <c:pt idx="1083">
                  <c:v>#N/A</c:v>
                </c:pt>
                <c:pt idx="1084">
                  <c:v>19.43</c:v>
                </c:pt>
                <c:pt idx="1085">
                  <c:v>33.369999999999997</c:v>
                </c:pt>
                <c:pt idx="1086">
                  <c:v>43.04</c:v>
                </c:pt>
                <c:pt idx="1087">
                  <c:v>16.66</c:v>
                </c:pt>
                <c:pt idx="1088">
                  <c:v>42.4</c:v>
                </c:pt>
                <c:pt idx="1089">
                  <c:v>22.03</c:v>
                </c:pt>
                <c:pt idx="1090">
                  <c:v>37.619999999999997</c:v>
                </c:pt>
                <c:pt idx="1091">
                  <c:v>37.520000000000003</c:v>
                </c:pt>
                <c:pt idx="1092">
                  <c:v>14.89</c:v>
                </c:pt>
                <c:pt idx="1093">
                  <c:v>34.61</c:v>
                </c:pt>
                <c:pt idx="1094">
                  <c:v>36.31</c:v>
                </c:pt>
                <c:pt idx="1095">
                  <c:v>30.87</c:v>
                </c:pt>
                <c:pt idx="1096">
                  <c:v>36.619999999999997</c:v>
                </c:pt>
                <c:pt idx="1097">
                  <c:v>33.86</c:v>
                </c:pt>
                <c:pt idx="1098">
                  <c:v>19.55</c:v>
                </c:pt>
                <c:pt idx="1099">
                  <c:v>#N/A</c:v>
                </c:pt>
                <c:pt idx="1100">
                  <c:v>37.770000000000003</c:v>
                </c:pt>
                <c:pt idx="1101">
                  <c:v>10.52</c:v>
                </c:pt>
                <c:pt idx="1102">
                  <c:v>23.99</c:v>
                </c:pt>
                <c:pt idx="1103">
                  <c:v>#N/A</c:v>
                </c:pt>
                <c:pt idx="1104">
                  <c:v>33.32</c:v>
                </c:pt>
                <c:pt idx="1105">
                  <c:v>29.17</c:v>
                </c:pt>
                <c:pt idx="1106">
                  <c:v>29.58</c:v>
                </c:pt>
                <c:pt idx="1107">
                  <c:v>#N/A</c:v>
                </c:pt>
                <c:pt idx="1108">
                  <c:v>34.15</c:v>
                </c:pt>
                <c:pt idx="1109">
                  <c:v>24.02</c:v>
                </c:pt>
                <c:pt idx="1110">
                  <c:v>40.090000000000003</c:v>
                </c:pt>
                <c:pt idx="1111">
                  <c:v>31.47</c:v>
                </c:pt>
                <c:pt idx="1112">
                  <c:v>43.23</c:v>
                </c:pt>
                <c:pt idx="1113">
                  <c:v>31.11</c:v>
                </c:pt>
                <c:pt idx="1114">
                  <c:v>27.8</c:v>
                </c:pt>
                <c:pt idx="1115">
                  <c:v>35.340000000000003</c:v>
                </c:pt>
                <c:pt idx="1116">
                  <c:v>42.26</c:v>
                </c:pt>
                <c:pt idx="1117">
                  <c:v>31.52</c:v>
                </c:pt>
                <c:pt idx="1118">
                  <c:v>33.630000000000003</c:v>
                </c:pt>
                <c:pt idx="1119">
                  <c:v>#N/A</c:v>
                </c:pt>
                <c:pt idx="1120">
                  <c:v>33.51</c:v>
                </c:pt>
                <c:pt idx="1121">
                  <c:v>26.28</c:v>
                </c:pt>
                <c:pt idx="1122">
                  <c:v>#N/A</c:v>
                </c:pt>
                <c:pt idx="1123">
                  <c:v>29.24</c:v>
                </c:pt>
                <c:pt idx="1124">
                  <c:v>25.69</c:v>
                </c:pt>
                <c:pt idx="1125">
                  <c:v>35.630000000000003</c:v>
                </c:pt>
                <c:pt idx="1126">
                  <c:v>41.99</c:v>
                </c:pt>
                <c:pt idx="1127">
                  <c:v>37.64</c:v>
                </c:pt>
                <c:pt idx="1128">
                  <c:v>#N/A</c:v>
                </c:pt>
                <c:pt idx="1129">
                  <c:v>41.43</c:v>
                </c:pt>
                <c:pt idx="1130">
                  <c:v>42.76</c:v>
                </c:pt>
                <c:pt idx="1131">
                  <c:v>#N/A</c:v>
                </c:pt>
                <c:pt idx="1132">
                  <c:v>27.15</c:v>
                </c:pt>
                <c:pt idx="1133">
                  <c:v>#N/A</c:v>
                </c:pt>
                <c:pt idx="1134">
                  <c:v>25.65</c:v>
                </c:pt>
                <c:pt idx="1135">
                  <c:v>35.79</c:v>
                </c:pt>
                <c:pt idx="1136">
                  <c:v>43.3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38.229999999999997</c:v>
                </c:pt>
                <c:pt idx="1141">
                  <c:v>25.81</c:v>
                </c:pt>
                <c:pt idx="1142">
                  <c:v>24.04</c:v>
                </c:pt>
                <c:pt idx="1143">
                  <c:v>#N/A</c:v>
                </c:pt>
                <c:pt idx="1144">
                  <c:v>9.93</c:v>
                </c:pt>
                <c:pt idx="1145">
                  <c:v>15.37</c:v>
                </c:pt>
                <c:pt idx="1146">
                  <c:v>19.45</c:v>
                </c:pt>
                <c:pt idx="1147">
                  <c:v>25.11</c:v>
                </c:pt>
                <c:pt idx="1148">
                  <c:v>51.46</c:v>
                </c:pt>
                <c:pt idx="1149">
                  <c:v>28.85</c:v>
                </c:pt>
                <c:pt idx="1150">
                  <c:v>38.619999999999997</c:v>
                </c:pt>
                <c:pt idx="1151">
                  <c:v>#N/A</c:v>
                </c:pt>
                <c:pt idx="1152">
                  <c:v>21.11</c:v>
                </c:pt>
                <c:pt idx="1153">
                  <c:v>35.049999999999997</c:v>
                </c:pt>
                <c:pt idx="1154">
                  <c:v>22.59</c:v>
                </c:pt>
                <c:pt idx="1155">
                  <c:v>17.829999999999998</c:v>
                </c:pt>
                <c:pt idx="1156">
                  <c:v>#N/A</c:v>
                </c:pt>
                <c:pt idx="1157">
                  <c:v>31.37</c:v>
                </c:pt>
                <c:pt idx="1158">
                  <c:v>15.22</c:v>
                </c:pt>
                <c:pt idx="1159">
                  <c:v>40.049999999999997</c:v>
                </c:pt>
                <c:pt idx="1160">
                  <c:v>31.62</c:v>
                </c:pt>
                <c:pt idx="1161">
                  <c:v>38.06</c:v>
                </c:pt>
                <c:pt idx="1162">
                  <c:v>30.52</c:v>
                </c:pt>
                <c:pt idx="1163">
                  <c:v>28.8</c:v>
                </c:pt>
                <c:pt idx="1164">
                  <c:v>20.079999999999998</c:v>
                </c:pt>
                <c:pt idx="1165">
                  <c:v>#N/A</c:v>
                </c:pt>
                <c:pt idx="1166">
                  <c:v>28.63</c:v>
                </c:pt>
                <c:pt idx="1167">
                  <c:v>36.43</c:v>
                </c:pt>
                <c:pt idx="1168">
                  <c:v>#N/A</c:v>
                </c:pt>
                <c:pt idx="1169">
                  <c:v>24.28</c:v>
                </c:pt>
                <c:pt idx="1170">
                  <c:v>34.409999999999997</c:v>
                </c:pt>
                <c:pt idx="1171">
                  <c:v>19.86</c:v>
                </c:pt>
                <c:pt idx="1172">
                  <c:v>26.47</c:v>
                </c:pt>
                <c:pt idx="1173">
                  <c:v>23.48</c:v>
                </c:pt>
                <c:pt idx="1174">
                  <c:v>8.82</c:v>
                </c:pt>
                <c:pt idx="1175">
                  <c:v>29.16</c:v>
                </c:pt>
                <c:pt idx="1176">
                  <c:v>33</c:v>
                </c:pt>
                <c:pt idx="1177">
                  <c:v>19.670000000000002</c:v>
                </c:pt>
                <c:pt idx="1178">
                  <c:v>#N/A</c:v>
                </c:pt>
                <c:pt idx="1179">
                  <c:v>41.89</c:v>
                </c:pt>
                <c:pt idx="1180">
                  <c:v>38.659999999999997</c:v>
                </c:pt>
                <c:pt idx="1181">
                  <c:v>32.270000000000003</c:v>
                </c:pt>
                <c:pt idx="1182">
                  <c:v>32.11</c:v>
                </c:pt>
                <c:pt idx="1183">
                  <c:v>0</c:v>
                </c:pt>
                <c:pt idx="1184">
                  <c:v>18.79</c:v>
                </c:pt>
                <c:pt idx="1185">
                  <c:v>28.49</c:v>
                </c:pt>
                <c:pt idx="1186">
                  <c:v>22.44</c:v>
                </c:pt>
                <c:pt idx="1187">
                  <c:v>36.28</c:v>
                </c:pt>
                <c:pt idx="1188">
                  <c:v>29.82</c:v>
                </c:pt>
                <c:pt idx="1189">
                  <c:v>14.04</c:v>
                </c:pt>
                <c:pt idx="1190">
                  <c:v>#N/A</c:v>
                </c:pt>
                <c:pt idx="1191">
                  <c:v>21.34</c:v>
                </c:pt>
                <c:pt idx="1192">
                  <c:v>#N/A</c:v>
                </c:pt>
                <c:pt idx="1193">
                  <c:v>28.15</c:v>
                </c:pt>
                <c:pt idx="1194">
                  <c:v>27.56</c:v>
                </c:pt>
                <c:pt idx="1195">
                  <c:v>28.32</c:v>
                </c:pt>
                <c:pt idx="1196">
                  <c:v>23.1</c:v>
                </c:pt>
                <c:pt idx="1197">
                  <c:v>28.17</c:v>
                </c:pt>
                <c:pt idx="1198">
                  <c:v>29.94</c:v>
                </c:pt>
                <c:pt idx="1199">
                  <c:v>24.19</c:v>
                </c:pt>
                <c:pt idx="1200">
                  <c:v>14.14</c:v>
                </c:pt>
                <c:pt idx="1201">
                  <c:v>39.950000000000003</c:v>
                </c:pt>
                <c:pt idx="1202">
                  <c:v>17.97</c:v>
                </c:pt>
                <c:pt idx="1203">
                  <c:v>#N/A</c:v>
                </c:pt>
                <c:pt idx="1204">
                  <c:v>45</c:v>
                </c:pt>
                <c:pt idx="1205">
                  <c:v>27.25</c:v>
                </c:pt>
                <c:pt idx="1206">
                  <c:v>16.3</c:v>
                </c:pt>
                <c:pt idx="1207">
                  <c:v>23.92</c:v>
                </c:pt>
                <c:pt idx="1208">
                  <c:v>20.350000000000001</c:v>
                </c:pt>
                <c:pt idx="1209">
                  <c:v>16.98</c:v>
                </c:pt>
                <c:pt idx="1210">
                  <c:v>42.65</c:v>
                </c:pt>
                <c:pt idx="1211">
                  <c:v>34.1</c:v>
                </c:pt>
                <c:pt idx="1212">
                  <c:v>35.67</c:v>
                </c:pt>
                <c:pt idx="1213">
                  <c:v>33.659999999999997</c:v>
                </c:pt>
                <c:pt idx="1214">
                  <c:v>40.770000000000003</c:v>
                </c:pt>
                <c:pt idx="1215">
                  <c:v>37.549999999999997</c:v>
                </c:pt>
                <c:pt idx="1216">
                  <c:v>38.49</c:v>
                </c:pt>
                <c:pt idx="1217">
                  <c:v>34.54</c:v>
                </c:pt>
                <c:pt idx="1218">
                  <c:v>23.24</c:v>
                </c:pt>
                <c:pt idx="1219">
                  <c:v>25.94</c:v>
                </c:pt>
                <c:pt idx="1220">
                  <c:v>46.73</c:v>
                </c:pt>
                <c:pt idx="1221">
                  <c:v>37.79</c:v>
                </c:pt>
                <c:pt idx="1222">
                  <c:v>37.83</c:v>
                </c:pt>
                <c:pt idx="1223">
                  <c:v>21.9</c:v>
                </c:pt>
                <c:pt idx="1224">
                  <c:v>29.63</c:v>
                </c:pt>
                <c:pt idx="1225">
                  <c:v>41.23</c:v>
                </c:pt>
                <c:pt idx="1226">
                  <c:v>37.67</c:v>
                </c:pt>
                <c:pt idx="1227">
                  <c:v>19.43</c:v>
                </c:pt>
                <c:pt idx="1228">
                  <c:v>24.63</c:v>
                </c:pt>
                <c:pt idx="1229">
                  <c:v>40.21</c:v>
                </c:pt>
                <c:pt idx="1230">
                  <c:v>#N/A</c:v>
                </c:pt>
                <c:pt idx="1231">
                  <c:v>18.62</c:v>
                </c:pt>
                <c:pt idx="1232">
                  <c:v>22.68</c:v>
                </c:pt>
                <c:pt idx="1233">
                  <c:v>23.31</c:v>
                </c:pt>
                <c:pt idx="1234">
                  <c:v>33.49</c:v>
                </c:pt>
                <c:pt idx="1235">
                  <c:v>33.68</c:v>
                </c:pt>
                <c:pt idx="1236">
                  <c:v>6.72</c:v>
                </c:pt>
                <c:pt idx="1237">
                  <c:v>33.92</c:v>
                </c:pt>
                <c:pt idx="1238">
                  <c:v>26.66</c:v>
                </c:pt>
                <c:pt idx="1239">
                  <c:v>10.74</c:v>
                </c:pt>
                <c:pt idx="1240">
                  <c:v>37.18</c:v>
                </c:pt>
                <c:pt idx="1241">
                  <c:v>35.24</c:v>
                </c:pt>
                <c:pt idx="1242">
                  <c:v>#N/A</c:v>
                </c:pt>
                <c:pt idx="1243">
                  <c:v>45.24</c:v>
                </c:pt>
                <c:pt idx="1244">
                  <c:v>19.18</c:v>
                </c:pt>
                <c:pt idx="1245">
                  <c:v>17.8</c:v>
                </c:pt>
                <c:pt idx="1246">
                  <c:v>32.950000000000003</c:v>
                </c:pt>
                <c:pt idx="1247">
                  <c:v>28.66</c:v>
                </c:pt>
                <c:pt idx="1248">
                  <c:v>43.04</c:v>
                </c:pt>
                <c:pt idx="1249">
                  <c:v>29.7</c:v>
                </c:pt>
                <c:pt idx="1250">
                  <c:v>34.770000000000003</c:v>
                </c:pt>
                <c:pt idx="1251">
                  <c:v>38.51</c:v>
                </c:pt>
                <c:pt idx="1252">
                  <c:v>39.799999999999997</c:v>
                </c:pt>
                <c:pt idx="1253">
                  <c:v>#N/A</c:v>
                </c:pt>
                <c:pt idx="1254">
                  <c:v>22.76</c:v>
                </c:pt>
                <c:pt idx="1255">
                  <c:v>27.23</c:v>
                </c:pt>
                <c:pt idx="1256">
                  <c:v>39.200000000000003</c:v>
                </c:pt>
                <c:pt idx="1257">
                  <c:v>12.38</c:v>
                </c:pt>
                <c:pt idx="1258">
                  <c:v>33.340000000000003</c:v>
                </c:pt>
                <c:pt idx="1259">
                  <c:v>33.51</c:v>
                </c:pt>
                <c:pt idx="1260">
                  <c:v>37.33</c:v>
                </c:pt>
                <c:pt idx="1261">
                  <c:v>36.72</c:v>
                </c:pt>
                <c:pt idx="1262">
                  <c:v>37.89</c:v>
                </c:pt>
                <c:pt idx="1263">
                  <c:v>19.7</c:v>
                </c:pt>
                <c:pt idx="1264">
                  <c:v>32.270000000000003</c:v>
                </c:pt>
                <c:pt idx="1265">
                  <c:v>23.19</c:v>
                </c:pt>
                <c:pt idx="1266">
                  <c:v>28.99</c:v>
                </c:pt>
                <c:pt idx="1267">
                  <c:v>46.31</c:v>
                </c:pt>
                <c:pt idx="1268">
                  <c:v>35.700000000000003</c:v>
                </c:pt>
                <c:pt idx="1269">
                  <c:v>26.16</c:v>
                </c:pt>
                <c:pt idx="1270">
                  <c:v>42.91</c:v>
                </c:pt>
                <c:pt idx="1271">
                  <c:v>33.64</c:v>
                </c:pt>
                <c:pt idx="1272">
                  <c:v>25.91</c:v>
                </c:pt>
                <c:pt idx="1273">
                  <c:v>40.36</c:v>
                </c:pt>
                <c:pt idx="1274">
                  <c:v>45.15</c:v>
                </c:pt>
                <c:pt idx="1275">
                  <c:v>33.54</c:v>
                </c:pt>
                <c:pt idx="1276">
                  <c:v>33.85</c:v>
                </c:pt>
                <c:pt idx="1277">
                  <c:v>39.729999999999997</c:v>
                </c:pt>
                <c:pt idx="1278">
                  <c:v>31.13</c:v>
                </c:pt>
                <c:pt idx="1279">
                  <c:v>35.21</c:v>
                </c:pt>
                <c:pt idx="1280">
                  <c:v>23.75</c:v>
                </c:pt>
                <c:pt idx="1281">
                  <c:v>30.12</c:v>
                </c:pt>
                <c:pt idx="1282">
                  <c:v>28.87</c:v>
                </c:pt>
                <c:pt idx="1283">
                  <c:v>29.5</c:v>
                </c:pt>
                <c:pt idx="1284">
                  <c:v>27.18</c:v>
                </c:pt>
                <c:pt idx="1285">
                  <c:v>19.57</c:v>
                </c:pt>
                <c:pt idx="1286">
                  <c:v>15.67</c:v>
                </c:pt>
                <c:pt idx="1287">
                  <c:v>19.91</c:v>
                </c:pt>
                <c:pt idx="1288">
                  <c:v>#N/A</c:v>
                </c:pt>
                <c:pt idx="1289">
                  <c:v>26.32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37.81</c:v>
                </c:pt>
                <c:pt idx="1295">
                  <c:v>11.8</c:v>
                </c:pt>
                <c:pt idx="1296">
                  <c:v>#N/A</c:v>
                </c:pt>
                <c:pt idx="1297">
                  <c:v>41.68</c:v>
                </c:pt>
                <c:pt idx="1298">
                  <c:v>38.659999999999997</c:v>
                </c:pt>
                <c:pt idx="1299">
                  <c:v>32.78</c:v>
                </c:pt>
                <c:pt idx="1300">
                  <c:v>27.64</c:v>
                </c:pt>
                <c:pt idx="1301">
                  <c:v>46.09</c:v>
                </c:pt>
                <c:pt idx="1302">
                  <c:v>17.579999999999998</c:v>
                </c:pt>
                <c:pt idx="1303">
                  <c:v>8.8699999999999992</c:v>
                </c:pt>
                <c:pt idx="1304">
                  <c:v>#N/A</c:v>
                </c:pt>
                <c:pt idx="1305">
                  <c:v>25.08</c:v>
                </c:pt>
                <c:pt idx="1306">
                  <c:v>37.03</c:v>
                </c:pt>
                <c:pt idx="1307">
                  <c:v>40.07</c:v>
                </c:pt>
                <c:pt idx="1308">
                  <c:v>34.770000000000003</c:v>
                </c:pt>
                <c:pt idx="1309">
                  <c:v>30.33</c:v>
                </c:pt>
                <c:pt idx="1310">
                  <c:v>22.12</c:v>
                </c:pt>
                <c:pt idx="1311">
                  <c:v>17.63</c:v>
                </c:pt>
                <c:pt idx="1312">
                  <c:v>40.78</c:v>
                </c:pt>
                <c:pt idx="1313">
                  <c:v>25.23</c:v>
                </c:pt>
                <c:pt idx="1314">
                  <c:v>25.26</c:v>
                </c:pt>
                <c:pt idx="1315">
                  <c:v>32.49</c:v>
                </c:pt>
                <c:pt idx="1316">
                  <c:v>37.15</c:v>
                </c:pt>
                <c:pt idx="1317">
                  <c:v>16.579999999999998</c:v>
                </c:pt>
                <c:pt idx="1318">
                  <c:v>21.88</c:v>
                </c:pt>
                <c:pt idx="1319">
                  <c:v>40.22</c:v>
                </c:pt>
                <c:pt idx="1320">
                  <c:v>14.6</c:v>
                </c:pt>
                <c:pt idx="1321">
                  <c:v>24</c:v>
                </c:pt>
                <c:pt idx="1322">
                  <c:v>33.049999999999997</c:v>
                </c:pt>
                <c:pt idx="1323">
                  <c:v>28.49</c:v>
                </c:pt>
                <c:pt idx="1324">
                  <c:v>39.869999999999997</c:v>
                </c:pt>
                <c:pt idx="1325">
                  <c:v>26.21</c:v>
                </c:pt>
                <c:pt idx="1326">
                  <c:v>24.34</c:v>
                </c:pt>
                <c:pt idx="1327">
                  <c:v>36.79</c:v>
                </c:pt>
                <c:pt idx="1328">
                  <c:v>27.52</c:v>
                </c:pt>
                <c:pt idx="1329">
                  <c:v>20.18</c:v>
                </c:pt>
                <c:pt idx="1330">
                  <c:v>30.45</c:v>
                </c:pt>
                <c:pt idx="1331">
                  <c:v>25.14</c:v>
                </c:pt>
                <c:pt idx="1332">
                  <c:v>35.56</c:v>
                </c:pt>
                <c:pt idx="1333">
                  <c:v>41.53</c:v>
                </c:pt>
                <c:pt idx="1334">
                  <c:v>29.8</c:v>
                </c:pt>
                <c:pt idx="1335">
                  <c:v>25.59</c:v>
                </c:pt>
                <c:pt idx="1336">
                  <c:v>27.8</c:v>
                </c:pt>
                <c:pt idx="1337">
                  <c:v>#N/A</c:v>
                </c:pt>
                <c:pt idx="1338">
                  <c:v>13.99</c:v>
                </c:pt>
                <c:pt idx="1339">
                  <c:v>36.72</c:v>
                </c:pt>
                <c:pt idx="1340">
                  <c:v>30.6</c:v>
                </c:pt>
                <c:pt idx="1341">
                  <c:v>24.43</c:v>
                </c:pt>
                <c:pt idx="1342">
                  <c:v>31.55</c:v>
                </c:pt>
                <c:pt idx="1343">
                  <c:v>23.39</c:v>
                </c:pt>
                <c:pt idx="1344">
                  <c:v>#N/A</c:v>
                </c:pt>
                <c:pt idx="1345">
                  <c:v>21.3</c:v>
                </c:pt>
                <c:pt idx="1346">
                  <c:v>36.53</c:v>
                </c:pt>
                <c:pt idx="1347">
                  <c:v>27.71</c:v>
                </c:pt>
                <c:pt idx="1348">
                  <c:v>27.85</c:v>
                </c:pt>
                <c:pt idx="1349">
                  <c:v>32.22</c:v>
                </c:pt>
                <c:pt idx="1350">
                  <c:v>26.38</c:v>
                </c:pt>
                <c:pt idx="1351">
                  <c:v>43.2</c:v>
                </c:pt>
                <c:pt idx="1352">
                  <c:v>19.04</c:v>
                </c:pt>
                <c:pt idx="1353">
                  <c:v>19.64</c:v>
                </c:pt>
                <c:pt idx="1354">
                  <c:v>23.31</c:v>
                </c:pt>
                <c:pt idx="1355">
                  <c:v>33.729999999999997</c:v>
                </c:pt>
                <c:pt idx="1356">
                  <c:v>22.56</c:v>
                </c:pt>
                <c:pt idx="1357">
                  <c:v>37.33</c:v>
                </c:pt>
                <c:pt idx="1358">
                  <c:v>28.83</c:v>
                </c:pt>
                <c:pt idx="1359">
                  <c:v>27.27</c:v>
                </c:pt>
                <c:pt idx="1360">
                  <c:v>33.08</c:v>
                </c:pt>
                <c:pt idx="1361">
                  <c:v>26.71</c:v>
                </c:pt>
                <c:pt idx="1362">
                  <c:v>30.57</c:v>
                </c:pt>
                <c:pt idx="1363">
                  <c:v>25.19</c:v>
                </c:pt>
                <c:pt idx="1364">
                  <c:v>31.14</c:v>
                </c:pt>
                <c:pt idx="1365">
                  <c:v>#N/A</c:v>
                </c:pt>
                <c:pt idx="1366">
                  <c:v>38.08</c:v>
                </c:pt>
                <c:pt idx="1367">
                  <c:v>31.42</c:v>
                </c:pt>
                <c:pt idx="1368">
                  <c:v>29.97</c:v>
                </c:pt>
                <c:pt idx="1369">
                  <c:v>41.09</c:v>
                </c:pt>
                <c:pt idx="1370">
                  <c:v>38.200000000000003</c:v>
                </c:pt>
                <c:pt idx="1371">
                  <c:v>35.24</c:v>
                </c:pt>
                <c:pt idx="1372">
                  <c:v>33.46</c:v>
                </c:pt>
                <c:pt idx="1373">
                  <c:v>18.850000000000001</c:v>
                </c:pt>
                <c:pt idx="1374">
                  <c:v>20.83</c:v>
                </c:pt>
                <c:pt idx="1375">
                  <c:v>31.79</c:v>
                </c:pt>
                <c:pt idx="1376">
                  <c:v>28.99</c:v>
                </c:pt>
                <c:pt idx="1377">
                  <c:v>34.82</c:v>
                </c:pt>
                <c:pt idx="1378">
                  <c:v>#N/A</c:v>
                </c:pt>
                <c:pt idx="1379">
                  <c:v>38.28</c:v>
                </c:pt>
                <c:pt idx="1380">
                  <c:v>#N/A</c:v>
                </c:pt>
                <c:pt idx="1381">
                  <c:v>29.36</c:v>
                </c:pt>
                <c:pt idx="1382">
                  <c:v>37.880000000000003</c:v>
                </c:pt>
                <c:pt idx="1383">
                  <c:v>36.4</c:v>
                </c:pt>
                <c:pt idx="1384">
                  <c:v>22.78</c:v>
                </c:pt>
                <c:pt idx="1385">
                  <c:v>31.42</c:v>
                </c:pt>
                <c:pt idx="1386">
                  <c:v>48.13</c:v>
                </c:pt>
                <c:pt idx="1387">
                  <c:v>#N/A</c:v>
                </c:pt>
                <c:pt idx="1388">
                  <c:v>37.86</c:v>
                </c:pt>
                <c:pt idx="1389">
                  <c:v>29.67</c:v>
                </c:pt>
                <c:pt idx="1390">
                  <c:v>11.63</c:v>
                </c:pt>
                <c:pt idx="1391">
                  <c:v>46.41</c:v>
                </c:pt>
                <c:pt idx="1392">
                  <c:v>#N/A</c:v>
                </c:pt>
                <c:pt idx="1393">
                  <c:v>48.14</c:v>
                </c:pt>
                <c:pt idx="1394">
                  <c:v>#N/A</c:v>
                </c:pt>
                <c:pt idx="1395">
                  <c:v>15.25</c:v>
                </c:pt>
                <c:pt idx="1396">
                  <c:v>21.61</c:v>
                </c:pt>
                <c:pt idx="1397">
                  <c:v>18</c:v>
                </c:pt>
                <c:pt idx="1398">
                  <c:v>24.19</c:v>
                </c:pt>
                <c:pt idx="1399">
                  <c:v>34.32</c:v>
                </c:pt>
                <c:pt idx="1400">
                  <c:v>42.04</c:v>
                </c:pt>
                <c:pt idx="1401">
                  <c:v>41.17</c:v>
                </c:pt>
                <c:pt idx="1402">
                  <c:v>#N/A</c:v>
                </c:pt>
                <c:pt idx="1403">
                  <c:v>27.54</c:v>
                </c:pt>
                <c:pt idx="1404">
                  <c:v>30.45</c:v>
                </c:pt>
                <c:pt idx="1405">
                  <c:v>32.83</c:v>
                </c:pt>
                <c:pt idx="1406">
                  <c:v>29.19</c:v>
                </c:pt>
                <c:pt idx="1407">
                  <c:v>20.69</c:v>
                </c:pt>
                <c:pt idx="1408">
                  <c:v>22.13</c:v>
                </c:pt>
                <c:pt idx="1409">
                  <c:v>34.58</c:v>
                </c:pt>
                <c:pt idx="1410">
                  <c:v>29.7</c:v>
                </c:pt>
                <c:pt idx="1411">
                  <c:v>#N/A</c:v>
                </c:pt>
                <c:pt idx="1412">
                  <c:v>24.09</c:v>
                </c:pt>
                <c:pt idx="1413">
                  <c:v>22.92</c:v>
                </c:pt>
                <c:pt idx="1414">
                  <c:v>27.73</c:v>
                </c:pt>
                <c:pt idx="1415">
                  <c:v>#N/A</c:v>
                </c:pt>
                <c:pt idx="1416">
                  <c:v>22.42</c:v>
                </c:pt>
                <c:pt idx="1417">
                  <c:v>25.5</c:v>
                </c:pt>
                <c:pt idx="1418">
                  <c:v>33.42</c:v>
                </c:pt>
                <c:pt idx="1419">
                  <c:v>16.95</c:v>
                </c:pt>
                <c:pt idx="1420">
                  <c:v>24.41</c:v>
                </c:pt>
                <c:pt idx="1421">
                  <c:v>39.42</c:v>
                </c:pt>
                <c:pt idx="1422">
                  <c:v>12.38</c:v>
                </c:pt>
                <c:pt idx="1423">
                  <c:v>37.71</c:v>
                </c:pt>
                <c:pt idx="1424">
                  <c:v>#N/A</c:v>
                </c:pt>
                <c:pt idx="1425">
                  <c:v>#N/A</c:v>
                </c:pt>
                <c:pt idx="1426">
                  <c:v>33.78</c:v>
                </c:pt>
                <c:pt idx="1427">
                  <c:v>#N/A</c:v>
                </c:pt>
                <c:pt idx="1428">
                  <c:v>36.65</c:v>
                </c:pt>
                <c:pt idx="1429">
                  <c:v>28.88</c:v>
                </c:pt>
                <c:pt idx="1430">
                  <c:v>34.29</c:v>
                </c:pt>
                <c:pt idx="1431">
                  <c:v>37.590000000000003</c:v>
                </c:pt>
                <c:pt idx="1432">
                  <c:v>37.18</c:v>
                </c:pt>
                <c:pt idx="1433">
                  <c:v>#N/A</c:v>
                </c:pt>
                <c:pt idx="1434">
                  <c:v>29.89</c:v>
                </c:pt>
                <c:pt idx="1435">
                  <c:v>#N/A</c:v>
                </c:pt>
                <c:pt idx="1436">
                  <c:v>40.17</c:v>
                </c:pt>
                <c:pt idx="1437">
                  <c:v>46.55</c:v>
                </c:pt>
                <c:pt idx="1438">
                  <c:v>#N/A</c:v>
                </c:pt>
                <c:pt idx="1439">
                  <c:v>28.46</c:v>
                </c:pt>
                <c:pt idx="1440">
                  <c:v>33.61</c:v>
                </c:pt>
                <c:pt idx="1441">
                  <c:v>28.82</c:v>
                </c:pt>
                <c:pt idx="1442">
                  <c:v>38.28</c:v>
                </c:pt>
                <c:pt idx="1443">
                  <c:v>#N/A</c:v>
                </c:pt>
                <c:pt idx="1444">
                  <c:v>34</c:v>
                </c:pt>
                <c:pt idx="1445">
                  <c:v>16.3</c:v>
                </c:pt>
                <c:pt idx="1446">
                  <c:v>25.98</c:v>
                </c:pt>
                <c:pt idx="1447">
                  <c:v>#N/A</c:v>
                </c:pt>
                <c:pt idx="1448">
                  <c:v>32.049999999999997</c:v>
                </c:pt>
                <c:pt idx="1449">
                  <c:v>29</c:v>
                </c:pt>
                <c:pt idx="1450">
                  <c:v>32.54</c:v>
                </c:pt>
                <c:pt idx="1451">
                  <c:v>19.7</c:v>
                </c:pt>
                <c:pt idx="1452">
                  <c:v>21.9</c:v>
                </c:pt>
                <c:pt idx="1453">
                  <c:v>22.39</c:v>
                </c:pt>
                <c:pt idx="1454">
                  <c:v>17.239999999999998</c:v>
                </c:pt>
                <c:pt idx="1455">
                  <c:v>18.28</c:v>
                </c:pt>
                <c:pt idx="1456">
                  <c:v>20.59</c:v>
                </c:pt>
                <c:pt idx="1457">
                  <c:v>21.13</c:v>
                </c:pt>
                <c:pt idx="1458">
                  <c:v>26.81</c:v>
                </c:pt>
                <c:pt idx="1459">
                  <c:v>21.13</c:v>
                </c:pt>
                <c:pt idx="1460">
                  <c:v>#N/A</c:v>
                </c:pt>
                <c:pt idx="1461">
                  <c:v>24.09</c:v>
                </c:pt>
                <c:pt idx="1462">
                  <c:v>29.41</c:v>
                </c:pt>
                <c:pt idx="1463">
                  <c:v>#N/A</c:v>
                </c:pt>
                <c:pt idx="1464">
                  <c:v>37.15</c:v>
                </c:pt>
                <c:pt idx="1465">
                  <c:v>43.4</c:v>
                </c:pt>
                <c:pt idx="1466">
                  <c:v>7.12</c:v>
                </c:pt>
                <c:pt idx="1467">
                  <c:v>44.34</c:v>
                </c:pt>
                <c:pt idx="1468">
                  <c:v>40.700000000000003</c:v>
                </c:pt>
                <c:pt idx="1469">
                  <c:v>38.54</c:v>
                </c:pt>
                <c:pt idx="1470">
                  <c:v>26.86</c:v>
                </c:pt>
                <c:pt idx="1471">
                  <c:v>#N/A</c:v>
                </c:pt>
                <c:pt idx="1472">
                  <c:v>31.06</c:v>
                </c:pt>
                <c:pt idx="1473">
                  <c:v>#N/A</c:v>
                </c:pt>
                <c:pt idx="1474">
                  <c:v>24.23</c:v>
                </c:pt>
                <c:pt idx="1475">
                  <c:v>#N/A</c:v>
                </c:pt>
                <c:pt idx="1476">
                  <c:v>27.08</c:v>
                </c:pt>
                <c:pt idx="1477">
                  <c:v>26.15</c:v>
                </c:pt>
                <c:pt idx="1478">
                  <c:v>30.72</c:v>
                </c:pt>
                <c:pt idx="1479">
                  <c:v>34.46</c:v>
                </c:pt>
                <c:pt idx="1480">
                  <c:v>32.44</c:v>
                </c:pt>
                <c:pt idx="1481">
                  <c:v>40.049999999999997</c:v>
                </c:pt>
                <c:pt idx="1482">
                  <c:v>32.18</c:v>
                </c:pt>
                <c:pt idx="1483">
                  <c:v>28.37</c:v>
                </c:pt>
                <c:pt idx="1484">
                  <c:v>#N/A</c:v>
                </c:pt>
                <c:pt idx="1485">
                  <c:v>#N/A</c:v>
                </c:pt>
                <c:pt idx="1486">
                  <c:v>30.99</c:v>
                </c:pt>
                <c:pt idx="1487">
                  <c:v>32.69</c:v>
                </c:pt>
                <c:pt idx="1488">
                  <c:v>#N/A</c:v>
                </c:pt>
                <c:pt idx="1489">
                  <c:v>32.81</c:v>
                </c:pt>
                <c:pt idx="1490">
                  <c:v>15.56</c:v>
                </c:pt>
                <c:pt idx="1491">
                  <c:v>41.6</c:v>
                </c:pt>
                <c:pt idx="1492">
                  <c:v>40.770000000000003</c:v>
                </c:pt>
                <c:pt idx="1493">
                  <c:v>29.31</c:v>
                </c:pt>
                <c:pt idx="1494">
                  <c:v>#N/A</c:v>
                </c:pt>
                <c:pt idx="1495">
                  <c:v>19.989999999999998</c:v>
                </c:pt>
                <c:pt idx="1496">
                  <c:v>29.67</c:v>
                </c:pt>
                <c:pt idx="1497">
                  <c:v>26.74</c:v>
                </c:pt>
                <c:pt idx="1498">
                  <c:v>32.64</c:v>
                </c:pt>
                <c:pt idx="1499">
                  <c:v>37.090000000000003</c:v>
                </c:pt>
                <c:pt idx="1500">
                  <c:v>24.58</c:v>
                </c:pt>
                <c:pt idx="1501">
                  <c:v>#N/A</c:v>
                </c:pt>
                <c:pt idx="1502">
                  <c:v>23.09</c:v>
                </c:pt>
                <c:pt idx="1503">
                  <c:v>27.32</c:v>
                </c:pt>
                <c:pt idx="1504">
                  <c:v>34.43</c:v>
                </c:pt>
                <c:pt idx="1505">
                  <c:v>25.87</c:v>
                </c:pt>
                <c:pt idx="1506">
                  <c:v>38.659999999999997</c:v>
                </c:pt>
                <c:pt idx="1507">
                  <c:v>32.57</c:v>
                </c:pt>
                <c:pt idx="1508">
                  <c:v>23.61</c:v>
                </c:pt>
                <c:pt idx="1509">
                  <c:v>21.59</c:v>
                </c:pt>
                <c:pt idx="1510">
                  <c:v>28.66</c:v>
                </c:pt>
                <c:pt idx="1511">
                  <c:v>#N/A</c:v>
                </c:pt>
                <c:pt idx="1512">
                  <c:v>27.98</c:v>
                </c:pt>
                <c:pt idx="1513">
                  <c:v>24.48</c:v>
                </c:pt>
                <c:pt idx="1514">
                  <c:v>24.07</c:v>
                </c:pt>
                <c:pt idx="1515">
                  <c:v>27.74</c:v>
                </c:pt>
                <c:pt idx="1516">
                  <c:v>29.94</c:v>
                </c:pt>
                <c:pt idx="1517">
                  <c:v>29.73</c:v>
                </c:pt>
                <c:pt idx="1518">
                  <c:v>#N/A</c:v>
                </c:pt>
                <c:pt idx="1519">
                  <c:v>36.01</c:v>
                </c:pt>
                <c:pt idx="1520">
                  <c:v>41.12</c:v>
                </c:pt>
                <c:pt idx="1521">
                  <c:v>33.340000000000003</c:v>
                </c:pt>
                <c:pt idx="1522">
                  <c:v>39.32</c:v>
                </c:pt>
                <c:pt idx="1523">
                  <c:v>27.47</c:v>
                </c:pt>
                <c:pt idx="1524">
                  <c:v>32.979999999999997</c:v>
                </c:pt>
                <c:pt idx="1525">
                  <c:v>18.649999999999999</c:v>
                </c:pt>
                <c:pt idx="1526">
                  <c:v>47.09</c:v>
                </c:pt>
                <c:pt idx="1527">
                  <c:v>32.659999999999997</c:v>
                </c:pt>
                <c:pt idx="1528">
                  <c:v>33.729999999999997</c:v>
                </c:pt>
                <c:pt idx="1529">
                  <c:v>35.56</c:v>
                </c:pt>
                <c:pt idx="1530">
                  <c:v>31.42</c:v>
                </c:pt>
                <c:pt idx="1531">
                  <c:v>28.53</c:v>
                </c:pt>
                <c:pt idx="1532">
                  <c:v>23.66</c:v>
                </c:pt>
                <c:pt idx="1533">
                  <c:v>20.67</c:v>
                </c:pt>
                <c:pt idx="1534">
                  <c:v>45.97</c:v>
                </c:pt>
                <c:pt idx="1535">
                  <c:v>23.73</c:v>
                </c:pt>
                <c:pt idx="1536">
                  <c:v>43.01</c:v>
                </c:pt>
                <c:pt idx="1537">
                  <c:v>31.26</c:v>
                </c:pt>
                <c:pt idx="1538">
                  <c:v>34.56</c:v>
                </c:pt>
                <c:pt idx="1539">
                  <c:v>34.1</c:v>
                </c:pt>
                <c:pt idx="1540">
                  <c:v>28.49</c:v>
                </c:pt>
                <c:pt idx="1541">
                  <c:v>26.61</c:v>
                </c:pt>
                <c:pt idx="1542">
                  <c:v>36.57</c:v>
                </c:pt>
                <c:pt idx="1543">
                  <c:v>51.29</c:v>
                </c:pt>
                <c:pt idx="1544">
                  <c:v>25.89</c:v>
                </c:pt>
                <c:pt idx="1545">
                  <c:v>33.22</c:v>
                </c:pt>
                <c:pt idx="1546">
                  <c:v>35.479999999999997</c:v>
                </c:pt>
                <c:pt idx="1547">
                  <c:v>31.52</c:v>
                </c:pt>
                <c:pt idx="1548">
                  <c:v>31.14</c:v>
                </c:pt>
                <c:pt idx="1549">
                  <c:v>#N/A</c:v>
                </c:pt>
                <c:pt idx="1550">
                  <c:v>35.36</c:v>
                </c:pt>
                <c:pt idx="1551">
                  <c:v>39.15</c:v>
                </c:pt>
                <c:pt idx="1552">
                  <c:v>40.94</c:v>
                </c:pt>
                <c:pt idx="1553">
                  <c:v>33.270000000000003</c:v>
                </c:pt>
                <c:pt idx="1554">
                  <c:v>#N/A</c:v>
                </c:pt>
                <c:pt idx="1555">
                  <c:v>28.24</c:v>
                </c:pt>
                <c:pt idx="1556">
                  <c:v>#N/A</c:v>
                </c:pt>
                <c:pt idx="1557">
                  <c:v>#N/A</c:v>
                </c:pt>
                <c:pt idx="1558">
                  <c:v>30.24</c:v>
                </c:pt>
                <c:pt idx="1559">
                  <c:v>24.46</c:v>
                </c:pt>
                <c:pt idx="1560">
                  <c:v>25.19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24.5</c:v>
                </c:pt>
                <c:pt idx="1565">
                  <c:v>29.33</c:v>
                </c:pt>
                <c:pt idx="1566">
                  <c:v>18.55</c:v>
                </c:pt>
                <c:pt idx="1567">
                  <c:v>29.21</c:v>
                </c:pt>
                <c:pt idx="1568">
                  <c:v>#N/A</c:v>
                </c:pt>
                <c:pt idx="1569">
                  <c:v>27.98</c:v>
                </c:pt>
                <c:pt idx="1570">
                  <c:v>35.99</c:v>
                </c:pt>
                <c:pt idx="1571">
                  <c:v>#N/A</c:v>
                </c:pt>
                <c:pt idx="1572">
                  <c:v>#N/A</c:v>
                </c:pt>
                <c:pt idx="1573">
                  <c:v>28.92</c:v>
                </c:pt>
                <c:pt idx="1574">
                  <c:v>33.17</c:v>
                </c:pt>
                <c:pt idx="1575">
                  <c:v>#N/A</c:v>
                </c:pt>
                <c:pt idx="1576">
                  <c:v>#N/A</c:v>
                </c:pt>
                <c:pt idx="1577">
                  <c:v>32.49</c:v>
                </c:pt>
                <c:pt idx="1578">
                  <c:v>#N/A</c:v>
                </c:pt>
                <c:pt idx="1579">
                  <c:v>30.48</c:v>
                </c:pt>
                <c:pt idx="1580">
                  <c:v>31.5</c:v>
                </c:pt>
                <c:pt idx="1581">
                  <c:v>24.04</c:v>
                </c:pt>
                <c:pt idx="1582">
                  <c:v>42.26</c:v>
                </c:pt>
                <c:pt idx="1583">
                  <c:v>25.93</c:v>
                </c:pt>
                <c:pt idx="1584">
                  <c:v>24.75</c:v>
                </c:pt>
                <c:pt idx="1585">
                  <c:v>27.91</c:v>
                </c:pt>
                <c:pt idx="1586">
                  <c:v>37.57</c:v>
                </c:pt>
                <c:pt idx="1587">
                  <c:v>#N/A</c:v>
                </c:pt>
                <c:pt idx="1588">
                  <c:v>#N/A</c:v>
                </c:pt>
                <c:pt idx="1589">
                  <c:v>34.049999999999997</c:v>
                </c:pt>
                <c:pt idx="1590">
                  <c:v>26.71</c:v>
                </c:pt>
                <c:pt idx="1591">
                  <c:v>23.09</c:v>
                </c:pt>
                <c:pt idx="1592">
                  <c:v>40.24</c:v>
                </c:pt>
                <c:pt idx="1593">
                  <c:v>18.940000000000001</c:v>
                </c:pt>
                <c:pt idx="1594">
                  <c:v>#N/A</c:v>
                </c:pt>
                <c:pt idx="1595">
                  <c:v>32.49</c:v>
                </c:pt>
                <c:pt idx="1596">
                  <c:v>#N/A</c:v>
                </c:pt>
                <c:pt idx="1597">
                  <c:v>37.200000000000003</c:v>
                </c:pt>
                <c:pt idx="1598">
                  <c:v>34.92</c:v>
                </c:pt>
                <c:pt idx="1599">
                  <c:v>#N/A</c:v>
                </c:pt>
                <c:pt idx="1600">
                  <c:v>#N/A</c:v>
                </c:pt>
                <c:pt idx="1601">
                  <c:v>22.37</c:v>
                </c:pt>
                <c:pt idx="1602">
                  <c:v>33.64</c:v>
                </c:pt>
                <c:pt idx="1603">
                  <c:v>28.31</c:v>
                </c:pt>
                <c:pt idx="1604">
                  <c:v>38.32</c:v>
                </c:pt>
                <c:pt idx="1605">
                  <c:v>#N/A</c:v>
                </c:pt>
                <c:pt idx="1606">
                  <c:v>24.29</c:v>
                </c:pt>
                <c:pt idx="1607">
                  <c:v>35.22</c:v>
                </c:pt>
                <c:pt idx="1608">
                  <c:v>35.049999999999997</c:v>
                </c:pt>
                <c:pt idx="1609">
                  <c:v>35.75</c:v>
                </c:pt>
                <c:pt idx="1610">
                  <c:v>#N/A</c:v>
                </c:pt>
                <c:pt idx="1611">
                  <c:v>#N/A</c:v>
                </c:pt>
                <c:pt idx="1612">
                  <c:v>33.61</c:v>
                </c:pt>
                <c:pt idx="1613">
                  <c:v>28.87</c:v>
                </c:pt>
                <c:pt idx="1614">
                  <c:v>32.4</c:v>
                </c:pt>
                <c:pt idx="1615">
                  <c:v>13.65</c:v>
                </c:pt>
                <c:pt idx="1616">
                  <c:v>39.39</c:v>
                </c:pt>
                <c:pt idx="1617">
                  <c:v>11.75</c:v>
                </c:pt>
                <c:pt idx="1618">
                  <c:v>32.1</c:v>
                </c:pt>
                <c:pt idx="1619">
                  <c:v>#N/A</c:v>
                </c:pt>
                <c:pt idx="1620">
                  <c:v>27.83</c:v>
                </c:pt>
                <c:pt idx="1621">
                  <c:v>35.99</c:v>
                </c:pt>
                <c:pt idx="1622">
                  <c:v>29.84</c:v>
                </c:pt>
                <c:pt idx="1623">
                  <c:v>25.52</c:v>
                </c:pt>
                <c:pt idx="1624">
                  <c:v>32.22</c:v>
                </c:pt>
                <c:pt idx="1625">
                  <c:v>#N/A</c:v>
                </c:pt>
                <c:pt idx="1626">
                  <c:v>17.29</c:v>
                </c:pt>
                <c:pt idx="1627">
                  <c:v>43.93</c:v>
                </c:pt>
                <c:pt idx="1628">
                  <c:v>41.21</c:v>
                </c:pt>
                <c:pt idx="1629">
                  <c:v>26.2</c:v>
                </c:pt>
                <c:pt idx="1630">
                  <c:v>31.96</c:v>
                </c:pt>
                <c:pt idx="1631">
                  <c:v>17.53</c:v>
                </c:pt>
                <c:pt idx="1632">
                  <c:v>29.82</c:v>
                </c:pt>
                <c:pt idx="1633">
                  <c:v>24.72</c:v>
                </c:pt>
                <c:pt idx="1634">
                  <c:v>42.6</c:v>
                </c:pt>
                <c:pt idx="1635">
                  <c:v>27.46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17.34</c:v>
                </c:pt>
                <c:pt idx="1640">
                  <c:v>37.18</c:v>
                </c:pt>
                <c:pt idx="1641">
                  <c:v>21.85</c:v>
                </c:pt>
                <c:pt idx="1642">
                  <c:v>#N/A</c:v>
                </c:pt>
                <c:pt idx="1643">
                  <c:v>29.27</c:v>
                </c:pt>
                <c:pt idx="1644">
                  <c:v>31.37</c:v>
                </c:pt>
                <c:pt idx="1645">
                  <c:v>28.66</c:v>
                </c:pt>
                <c:pt idx="1646">
                  <c:v>29.58</c:v>
                </c:pt>
                <c:pt idx="1647">
                  <c:v>39.17</c:v>
                </c:pt>
                <c:pt idx="1648">
                  <c:v>33.69</c:v>
                </c:pt>
                <c:pt idx="1649">
                  <c:v>31.64</c:v>
                </c:pt>
                <c:pt idx="1650">
                  <c:v>25.25</c:v>
                </c:pt>
                <c:pt idx="1651">
                  <c:v>26.71</c:v>
                </c:pt>
                <c:pt idx="1652">
                  <c:v>#N/A</c:v>
                </c:pt>
                <c:pt idx="1653">
                  <c:v>21.98</c:v>
                </c:pt>
                <c:pt idx="1654">
                  <c:v>35.5</c:v>
                </c:pt>
                <c:pt idx="1655">
                  <c:v>#N/A</c:v>
                </c:pt>
                <c:pt idx="1656">
                  <c:v>35.89</c:v>
                </c:pt>
                <c:pt idx="1657">
                  <c:v>33.81</c:v>
                </c:pt>
                <c:pt idx="1658">
                  <c:v>36.18</c:v>
                </c:pt>
                <c:pt idx="1659">
                  <c:v>23.36</c:v>
                </c:pt>
                <c:pt idx="1660">
                  <c:v>32.61</c:v>
                </c:pt>
                <c:pt idx="1661">
                  <c:v>25.33</c:v>
                </c:pt>
                <c:pt idx="1662">
                  <c:v>19.91</c:v>
                </c:pt>
                <c:pt idx="1663">
                  <c:v>19.18</c:v>
                </c:pt>
                <c:pt idx="1664">
                  <c:v>29.9</c:v>
                </c:pt>
                <c:pt idx="1665">
                  <c:v>#N/A</c:v>
                </c:pt>
                <c:pt idx="1666">
                  <c:v>28.8</c:v>
                </c:pt>
                <c:pt idx="1667">
                  <c:v>22.03</c:v>
                </c:pt>
                <c:pt idx="1668">
                  <c:v>22.66</c:v>
                </c:pt>
                <c:pt idx="1669">
                  <c:v>28.53</c:v>
                </c:pt>
                <c:pt idx="1670">
                  <c:v>29.68</c:v>
                </c:pt>
                <c:pt idx="1671">
                  <c:v>25.55</c:v>
                </c:pt>
                <c:pt idx="1672">
                  <c:v>48.14</c:v>
                </c:pt>
                <c:pt idx="1673">
                  <c:v>#N/A</c:v>
                </c:pt>
                <c:pt idx="1674">
                  <c:v>24</c:v>
                </c:pt>
                <c:pt idx="1675">
                  <c:v>#N/A</c:v>
                </c:pt>
                <c:pt idx="1676">
                  <c:v>#N/A</c:v>
                </c:pt>
                <c:pt idx="1677">
                  <c:v>37.590000000000003</c:v>
                </c:pt>
                <c:pt idx="1678">
                  <c:v>20.059999999999999</c:v>
                </c:pt>
                <c:pt idx="1679">
                  <c:v>27.85</c:v>
                </c:pt>
                <c:pt idx="1680">
                  <c:v>24.02</c:v>
                </c:pt>
                <c:pt idx="1681">
                  <c:v>#N/A</c:v>
                </c:pt>
                <c:pt idx="1682">
                  <c:v>20.21</c:v>
                </c:pt>
                <c:pt idx="1683">
                  <c:v>1.34</c:v>
                </c:pt>
                <c:pt idx="1684">
                  <c:v>27.12</c:v>
                </c:pt>
                <c:pt idx="1685">
                  <c:v>25.53</c:v>
                </c:pt>
                <c:pt idx="1686">
                  <c:v>24.57</c:v>
                </c:pt>
                <c:pt idx="1687">
                  <c:v>37.54</c:v>
                </c:pt>
                <c:pt idx="1688">
                  <c:v>36.770000000000003</c:v>
                </c:pt>
                <c:pt idx="1689">
                  <c:v>28.82</c:v>
                </c:pt>
                <c:pt idx="1690">
                  <c:v>43.57</c:v>
                </c:pt>
                <c:pt idx="1691">
                  <c:v>30.55</c:v>
                </c:pt>
                <c:pt idx="1692">
                  <c:v>45.22</c:v>
                </c:pt>
                <c:pt idx="1693">
                  <c:v>16.440000000000001</c:v>
                </c:pt>
                <c:pt idx="1694">
                  <c:v>14.06</c:v>
                </c:pt>
                <c:pt idx="1695">
                  <c:v>28.59</c:v>
                </c:pt>
                <c:pt idx="1696">
                  <c:v>#N/A</c:v>
                </c:pt>
                <c:pt idx="1697">
                  <c:v>29.63</c:v>
                </c:pt>
                <c:pt idx="1698">
                  <c:v>32.4</c:v>
                </c:pt>
                <c:pt idx="1699">
                  <c:v>22.68</c:v>
                </c:pt>
                <c:pt idx="1700">
                  <c:v>34.78</c:v>
                </c:pt>
                <c:pt idx="1701">
                  <c:v>41.17</c:v>
                </c:pt>
                <c:pt idx="1702">
                  <c:v>43.03</c:v>
                </c:pt>
                <c:pt idx="1703">
                  <c:v>22.1</c:v>
                </c:pt>
                <c:pt idx="1704">
                  <c:v>18</c:v>
                </c:pt>
                <c:pt idx="1705">
                  <c:v>31.25</c:v>
                </c:pt>
                <c:pt idx="1706">
                  <c:v>33.409999999999997</c:v>
                </c:pt>
                <c:pt idx="1707">
                  <c:v>31.37</c:v>
                </c:pt>
                <c:pt idx="1708">
                  <c:v>44.52</c:v>
                </c:pt>
                <c:pt idx="1709">
                  <c:v>34.409999999999997</c:v>
                </c:pt>
                <c:pt idx="1710">
                  <c:v>28.51</c:v>
                </c:pt>
                <c:pt idx="1711">
                  <c:v>32.15</c:v>
                </c:pt>
                <c:pt idx="1712">
                  <c:v>34.880000000000003</c:v>
                </c:pt>
                <c:pt idx="1713">
                  <c:v>26.11</c:v>
                </c:pt>
                <c:pt idx="1714">
                  <c:v>26.27</c:v>
                </c:pt>
                <c:pt idx="1715">
                  <c:v>26.13</c:v>
                </c:pt>
                <c:pt idx="1716">
                  <c:v>29.1</c:v>
                </c:pt>
                <c:pt idx="1717">
                  <c:v>#N/A</c:v>
                </c:pt>
                <c:pt idx="1718">
                  <c:v>#N/A</c:v>
                </c:pt>
                <c:pt idx="1719">
                  <c:v>34.200000000000003</c:v>
                </c:pt>
                <c:pt idx="1720">
                  <c:v>23.65</c:v>
                </c:pt>
                <c:pt idx="1721">
                  <c:v>20.21</c:v>
                </c:pt>
                <c:pt idx="1722">
                  <c:v>#N/A</c:v>
                </c:pt>
                <c:pt idx="1723">
                  <c:v>24.65</c:v>
                </c:pt>
                <c:pt idx="1724">
                  <c:v>34.6</c:v>
                </c:pt>
                <c:pt idx="1725">
                  <c:v>40.82</c:v>
                </c:pt>
                <c:pt idx="1726">
                  <c:v>14.25</c:v>
                </c:pt>
                <c:pt idx="1727">
                  <c:v>#N/A</c:v>
                </c:pt>
                <c:pt idx="1728">
                  <c:v>21.47</c:v>
                </c:pt>
                <c:pt idx="1729">
                  <c:v>14.98</c:v>
                </c:pt>
                <c:pt idx="1730">
                  <c:v>40.26</c:v>
                </c:pt>
                <c:pt idx="1731">
                  <c:v>21.1</c:v>
                </c:pt>
                <c:pt idx="1732">
                  <c:v>31.31</c:v>
                </c:pt>
                <c:pt idx="1733">
                  <c:v>37.86</c:v>
                </c:pt>
                <c:pt idx="1734">
                  <c:v>25.36</c:v>
                </c:pt>
                <c:pt idx="1735">
                  <c:v>35.11</c:v>
                </c:pt>
                <c:pt idx="1736">
                  <c:v>27.15</c:v>
                </c:pt>
                <c:pt idx="1737">
                  <c:v>34.799999999999997</c:v>
                </c:pt>
                <c:pt idx="1738">
                  <c:v>36.24</c:v>
                </c:pt>
                <c:pt idx="1739">
                  <c:v>45.83</c:v>
                </c:pt>
                <c:pt idx="1740">
                  <c:v>19.84</c:v>
                </c:pt>
                <c:pt idx="1741">
                  <c:v>23.83</c:v>
                </c:pt>
                <c:pt idx="1742">
                  <c:v>23.15</c:v>
                </c:pt>
                <c:pt idx="1743">
                  <c:v>15.05</c:v>
                </c:pt>
                <c:pt idx="1744">
                  <c:v>36.6</c:v>
                </c:pt>
                <c:pt idx="1745">
                  <c:v>#N/A</c:v>
                </c:pt>
                <c:pt idx="1746">
                  <c:v>34.65</c:v>
                </c:pt>
                <c:pt idx="1747">
                  <c:v>45.63</c:v>
                </c:pt>
                <c:pt idx="1748">
                  <c:v>19.45</c:v>
                </c:pt>
                <c:pt idx="1749">
                  <c:v>23.61</c:v>
                </c:pt>
                <c:pt idx="1750">
                  <c:v>31.62</c:v>
                </c:pt>
                <c:pt idx="1751">
                  <c:v>28.97</c:v>
                </c:pt>
                <c:pt idx="1752">
                  <c:v>27.97</c:v>
                </c:pt>
                <c:pt idx="1753">
                  <c:v>28.66</c:v>
                </c:pt>
                <c:pt idx="1754">
                  <c:v>#N/A</c:v>
                </c:pt>
                <c:pt idx="1755">
                  <c:v>32.39</c:v>
                </c:pt>
                <c:pt idx="1756">
                  <c:v>30.79</c:v>
                </c:pt>
                <c:pt idx="1757">
                  <c:v>30.11</c:v>
                </c:pt>
                <c:pt idx="1758">
                  <c:v>27.29</c:v>
                </c:pt>
                <c:pt idx="1759">
                  <c:v>22.9</c:v>
                </c:pt>
                <c:pt idx="1760">
                  <c:v>33.69</c:v>
                </c:pt>
                <c:pt idx="1761">
                  <c:v>#N/A</c:v>
                </c:pt>
                <c:pt idx="1762">
                  <c:v>41.09</c:v>
                </c:pt>
                <c:pt idx="1763">
                  <c:v>22.29</c:v>
                </c:pt>
                <c:pt idx="1764">
                  <c:v>39.799999999999997</c:v>
                </c:pt>
                <c:pt idx="1765">
                  <c:v>34.020000000000003</c:v>
                </c:pt>
                <c:pt idx="1766">
                  <c:v>26.18</c:v>
                </c:pt>
                <c:pt idx="1767">
                  <c:v>38.11</c:v>
                </c:pt>
                <c:pt idx="1768">
                  <c:v>25.21</c:v>
                </c:pt>
                <c:pt idx="1769">
                  <c:v>29.68</c:v>
                </c:pt>
                <c:pt idx="1770">
                  <c:v>23.55</c:v>
                </c:pt>
                <c:pt idx="1771">
                  <c:v>18.53</c:v>
                </c:pt>
                <c:pt idx="1772">
                  <c:v>27.59</c:v>
                </c:pt>
                <c:pt idx="1773">
                  <c:v>35.840000000000003</c:v>
                </c:pt>
                <c:pt idx="1774">
                  <c:v>24.21</c:v>
                </c:pt>
                <c:pt idx="1775">
                  <c:v>31.03</c:v>
                </c:pt>
                <c:pt idx="1776">
                  <c:v>37.33</c:v>
                </c:pt>
                <c:pt idx="1777">
                  <c:v>32.909999999999997</c:v>
                </c:pt>
                <c:pt idx="1778">
                  <c:v>39.64</c:v>
                </c:pt>
                <c:pt idx="1779">
                  <c:v>27</c:v>
                </c:pt>
                <c:pt idx="1780">
                  <c:v>21.44</c:v>
                </c:pt>
                <c:pt idx="1781">
                  <c:v>#N/A</c:v>
                </c:pt>
                <c:pt idx="1782">
                  <c:v>10.3</c:v>
                </c:pt>
                <c:pt idx="1783">
                  <c:v>25.23</c:v>
                </c:pt>
                <c:pt idx="1784">
                  <c:v>41.91</c:v>
                </c:pt>
                <c:pt idx="1785">
                  <c:v>#N/A</c:v>
                </c:pt>
                <c:pt idx="1786">
                  <c:v>20.28</c:v>
                </c:pt>
                <c:pt idx="1787">
                  <c:v>41.23</c:v>
                </c:pt>
                <c:pt idx="1788">
                  <c:v>#N/A</c:v>
                </c:pt>
                <c:pt idx="1789">
                  <c:v>#N/A</c:v>
                </c:pt>
                <c:pt idx="1790">
                  <c:v>24.51</c:v>
                </c:pt>
                <c:pt idx="1791">
                  <c:v>26.28</c:v>
                </c:pt>
                <c:pt idx="1792">
                  <c:v>23.36</c:v>
                </c:pt>
                <c:pt idx="1793">
                  <c:v>17.63</c:v>
                </c:pt>
                <c:pt idx="1794">
                  <c:v>#N/A</c:v>
                </c:pt>
                <c:pt idx="1795">
                  <c:v>#N/A</c:v>
                </c:pt>
                <c:pt idx="1796">
                  <c:v>44.35</c:v>
                </c:pt>
                <c:pt idx="1797">
                  <c:v>33.25</c:v>
                </c:pt>
                <c:pt idx="1798">
                  <c:v>37.770000000000003</c:v>
                </c:pt>
                <c:pt idx="1799">
                  <c:v>#N/A</c:v>
                </c:pt>
                <c:pt idx="1800">
                  <c:v>#N/A</c:v>
                </c:pt>
                <c:pt idx="1801">
                  <c:v>26.27</c:v>
                </c:pt>
                <c:pt idx="1802">
                  <c:v>15.37</c:v>
                </c:pt>
                <c:pt idx="1803">
                  <c:v>45.7</c:v>
                </c:pt>
                <c:pt idx="1804">
                  <c:v>18.04</c:v>
                </c:pt>
                <c:pt idx="1805">
                  <c:v>4.59</c:v>
                </c:pt>
                <c:pt idx="1806">
                  <c:v>41.65</c:v>
                </c:pt>
                <c:pt idx="1807">
                  <c:v>33.44</c:v>
                </c:pt>
                <c:pt idx="1808">
                  <c:v>22.3</c:v>
                </c:pt>
                <c:pt idx="1809">
                  <c:v>25.43</c:v>
                </c:pt>
                <c:pt idx="1810">
                  <c:v>40.770000000000003</c:v>
                </c:pt>
                <c:pt idx="1811">
                  <c:v>24.16</c:v>
                </c:pt>
                <c:pt idx="1812">
                  <c:v>32.81</c:v>
                </c:pt>
                <c:pt idx="1813">
                  <c:v>35.04</c:v>
                </c:pt>
                <c:pt idx="1814">
                  <c:v>27.25</c:v>
                </c:pt>
                <c:pt idx="1815">
                  <c:v>33.979999999999997</c:v>
                </c:pt>
                <c:pt idx="1816">
                  <c:v>36.229999999999997</c:v>
                </c:pt>
                <c:pt idx="1817">
                  <c:v>30.31</c:v>
                </c:pt>
                <c:pt idx="1818">
                  <c:v>#N/A</c:v>
                </c:pt>
                <c:pt idx="1819">
                  <c:v>33.61</c:v>
                </c:pt>
                <c:pt idx="1820">
                  <c:v>18.89</c:v>
                </c:pt>
                <c:pt idx="1821">
                  <c:v>#N/A</c:v>
                </c:pt>
                <c:pt idx="1822">
                  <c:v>20.96</c:v>
                </c:pt>
                <c:pt idx="1823">
                  <c:v>32.93</c:v>
                </c:pt>
                <c:pt idx="1824">
                  <c:v>35.17</c:v>
                </c:pt>
                <c:pt idx="1825">
                  <c:v>#N/A</c:v>
                </c:pt>
                <c:pt idx="1826">
                  <c:v>24.48</c:v>
                </c:pt>
                <c:pt idx="1827">
                  <c:v>50.92</c:v>
                </c:pt>
                <c:pt idx="1828">
                  <c:v>#N/A</c:v>
                </c:pt>
                <c:pt idx="1829">
                  <c:v>23.39</c:v>
                </c:pt>
                <c:pt idx="1830">
                  <c:v>35.99</c:v>
                </c:pt>
                <c:pt idx="1831">
                  <c:v>15.25</c:v>
                </c:pt>
                <c:pt idx="1832">
                  <c:v>33.590000000000003</c:v>
                </c:pt>
                <c:pt idx="1833">
                  <c:v>#N/A</c:v>
                </c:pt>
                <c:pt idx="1834">
                  <c:v>38.200000000000003</c:v>
                </c:pt>
                <c:pt idx="1835">
                  <c:v>33.03</c:v>
                </c:pt>
                <c:pt idx="1836">
                  <c:v>#N/A</c:v>
                </c:pt>
                <c:pt idx="1837">
                  <c:v>32.32</c:v>
                </c:pt>
                <c:pt idx="1838">
                  <c:v>#N/A</c:v>
                </c:pt>
                <c:pt idx="1839">
                  <c:v>31.04</c:v>
                </c:pt>
                <c:pt idx="1840">
                  <c:v>34.94</c:v>
                </c:pt>
                <c:pt idx="1841">
                  <c:v>39.36</c:v>
                </c:pt>
                <c:pt idx="1842">
                  <c:v>#N/A</c:v>
                </c:pt>
                <c:pt idx="1843">
                  <c:v>29.1</c:v>
                </c:pt>
                <c:pt idx="1844">
                  <c:v>22.92</c:v>
                </c:pt>
                <c:pt idx="1845">
                  <c:v>32.54</c:v>
                </c:pt>
                <c:pt idx="1846">
                  <c:v>29.67</c:v>
                </c:pt>
                <c:pt idx="1847">
                  <c:v>30.16</c:v>
                </c:pt>
                <c:pt idx="1848">
                  <c:v>30.96</c:v>
                </c:pt>
                <c:pt idx="1849">
                  <c:v>37.81</c:v>
                </c:pt>
                <c:pt idx="1850">
                  <c:v>28.03</c:v>
                </c:pt>
                <c:pt idx="1851">
                  <c:v>32.909999999999997</c:v>
                </c:pt>
                <c:pt idx="1852">
                  <c:v>17.190000000000001</c:v>
                </c:pt>
                <c:pt idx="1853">
                  <c:v>15.69</c:v>
                </c:pt>
                <c:pt idx="1854">
                  <c:v>28.71</c:v>
                </c:pt>
                <c:pt idx="1855">
                  <c:v>37.26</c:v>
                </c:pt>
                <c:pt idx="1856">
                  <c:v>24.91</c:v>
                </c:pt>
                <c:pt idx="1857">
                  <c:v>29.29</c:v>
                </c:pt>
                <c:pt idx="1858">
                  <c:v>32.450000000000003</c:v>
                </c:pt>
                <c:pt idx="1859">
                  <c:v>#N/A</c:v>
                </c:pt>
                <c:pt idx="1860">
                  <c:v>#N/A</c:v>
                </c:pt>
                <c:pt idx="1861">
                  <c:v>21.05</c:v>
                </c:pt>
                <c:pt idx="1862">
                  <c:v>16.32</c:v>
                </c:pt>
                <c:pt idx="1863">
                  <c:v>15.88</c:v>
                </c:pt>
                <c:pt idx="1864">
                  <c:v>15.4</c:v>
                </c:pt>
                <c:pt idx="1865">
                  <c:v>25.99</c:v>
                </c:pt>
                <c:pt idx="1866">
                  <c:v>14.48</c:v>
                </c:pt>
                <c:pt idx="1867">
                  <c:v>27.2</c:v>
                </c:pt>
                <c:pt idx="1868">
                  <c:v>31.09</c:v>
                </c:pt>
                <c:pt idx="1869">
                  <c:v>41</c:v>
                </c:pt>
                <c:pt idx="1870">
                  <c:v>30.12</c:v>
                </c:pt>
                <c:pt idx="1871">
                  <c:v>15.22</c:v>
                </c:pt>
                <c:pt idx="1872">
                  <c:v>34.049999999999997</c:v>
                </c:pt>
                <c:pt idx="1873">
                  <c:v>#N/A</c:v>
                </c:pt>
                <c:pt idx="1874">
                  <c:v>27.12</c:v>
                </c:pt>
                <c:pt idx="1875">
                  <c:v>25.81</c:v>
                </c:pt>
                <c:pt idx="1876">
                  <c:v>29.95</c:v>
                </c:pt>
                <c:pt idx="1877">
                  <c:v>25.86</c:v>
                </c:pt>
                <c:pt idx="1878">
                  <c:v>27.42</c:v>
                </c:pt>
                <c:pt idx="1879">
                  <c:v>29.19</c:v>
                </c:pt>
                <c:pt idx="1880">
                  <c:v>#N/A</c:v>
                </c:pt>
                <c:pt idx="1881">
                  <c:v>36.21</c:v>
                </c:pt>
                <c:pt idx="1882">
                  <c:v>#N/A</c:v>
                </c:pt>
                <c:pt idx="1883">
                  <c:v>29.9</c:v>
                </c:pt>
                <c:pt idx="1884">
                  <c:v>40.61</c:v>
                </c:pt>
                <c:pt idx="1885">
                  <c:v>#N/A</c:v>
                </c:pt>
                <c:pt idx="1886">
                  <c:v>30.12</c:v>
                </c:pt>
                <c:pt idx="1887">
                  <c:v>31.37</c:v>
                </c:pt>
                <c:pt idx="1888">
                  <c:v>29.94</c:v>
                </c:pt>
                <c:pt idx="1889">
                  <c:v>34.799999999999997</c:v>
                </c:pt>
                <c:pt idx="1890">
                  <c:v>24.41</c:v>
                </c:pt>
                <c:pt idx="1891">
                  <c:v>30.48</c:v>
                </c:pt>
                <c:pt idx="1892">
                  <c:v>23.34</c:v>
                </c:pt>
                <c:pt idx="1893">
                  <c:v>40.43</c:v>
                </c:pt>
                <c:pt idx="1894">
                  <c:v>34.630000000000003</c:v>
                </c:pt>
                <c:pt idx="1895">
                  <c:v>32.520000000000003</c:v>
                </c:pt>
                <c:pt idx="1896">
                  <c:v>35.549999999999997</c:v>
                </c:pt>
                <c:pt idx="1897">
                  <c:v>15.1</c:v>
                </c:pt>
                <c:pt idx="1898">
                  <c:v>16.52</c:v>
                </c:pt>
                <c:pt idx="1899">
                  <c:v>23.44</c:v>
                </c:pt>
                <c:pt idx="1900">
                  <c:v>38.130000000000003</c:v>
                </c:pt>
                <c:pt idx="1901">
                  <c:v>35.29</c:v>
                </c:pt>
                <c:pt idx="1902">
                  <c:v>45.58</c:v>
                </c:pt>
                <c:pt idx="1903">
                  <c:v>#N/A</c:v>
                </c:pt>
                <c:pt idx="1904">
                  <c:v>#N/A</c:v>
                </c:pt>
                <c:pt idx="1905">
                  <c:v>30.91</c:v>
                </c:pt>
                <c:pt idx="1906">
                  <c:v>25.01</c:v>
                </c:pt>
                <c:pt idx="1907">
                  <c:v>6.41</c:v>
                </c:pt>
                <c:pt idx="1908">
                  <c:v>31.45</c:v>
                </c:pt>
                <c:pt idx="1909">
                  <c:v>26.59</c:v>
                </c:pt>
                <c:pt idx="1910">
                  <c:v>36.64</c:v>
                </c:pt>
                <c:pt idx="1911">
                  <c:v>22.93</c:v>
                </c:pt>
                <c:pt idx="1912">
                  <c:v>33.119999999999997</c:v>
                </c:pt>
                <c:pt idx="1913">
                  <c:v>40.65</c:v>
                </c:pt>
                <c:pt idx="1914">
                  <c:v>15.74</c:v>
                </c:pt>
                <c:pt idx="1915">
                  <c:v>35.6</c:v>
                </c:pt>
                <c:pt idx="1916">
                  <c:v>33.590000000000003</c:v>
                </c:pt>
                <c:pt idx="1917">
                  <c:v>10.69</c:v>
                </c:pt>
                <c:pt idx="1918">
                  <c:v>34.39</c:v>
                </c:pt>
                <c:pt idx="1919">
                  <c:v>23.14</c:v>
                </c:pt>
                <c:pt idx="1920">
                  <c:v>35.19</c:v>
                </c:pt>
                <c:pt idx="1921">
                  <c:v>35.340000000000003</c:v>
                </c:pt>
                <c:pt idx="1922">
                  <c:v>#N/A</c:v>
                </c:pt>
                <c:pt idx="1923">
                  <c:v>53.35</c:v>
                </c:pt>
                <c:pt idx="1924">
                  <c:v>49.05</c:v>
                </c:pt>
                <c:pt idx="1925">
                  <c:v>35.85</c:v>
                </c:pt>
                <c:pt idx="1926">
                  <c:v>11.03</c:v>
                </c:pt>
                <c:pt idx="1927">
                  <c:v>41.4</c:v>
                </c:pt>
                <c:pt idx="1928">
                  <c:v>33.49</c:v>
                </c:pt>
                <c:pt idx="1929">
                  <c:v>47.26</c:v>
                </c:pt>
                <c:pt idx="1930">
                  <c:v>#N/A</c:v>
                </c:pt>
                <c:pt idx="1931">
                  <c:v>24.77</c:v>
                </c:pt>
                <c:pt idx="1932">
                  <c:v>12.89</c:v>
                </c:pt>
                <c:pt idx="1933">
                  <c:v>22.44</c:v>
                </c:pt>
                <c:pt idx="1934">
                  <c:v>21.08</c:v>
                </c:pt>
                <c:pt idx="1935">
                  <c:v>29.22</c:v>
                </c:pt>
                <c:pt idx="1936">
                  <c:v>42.4</c:v>
                </c:pt>
                <c:pt idx="1937">
                  <c:v>38.83</c:v>
                </c:pt>
                <c:pt idx="1938">
                  <c:v>28.66</c:v>
                </c:pt>
                <c:pt idx="1939">
                  <c:v>21.03</c:v>
                </c:pt>
                <c:pt idx="1940">
                  <c:v>30.38</c:v>
                </c:pt>
                <c:pt idx="1941">
                  <c:v>19.239999999999998</c:v>
                </c:pt>
                <c:pt idx="1942">
                  <c:v>24.21</c:v>
                </c:pt>
                <c:pt idx="1943">
                  <c:v>25.45</c:v>
                </c:pt>
                <c:pt idx="1944">
                  <c:v>#N/A</c:v>
                </c:pt>
                <c:pt idx="1945">
                  <c:v>26.4</c:v>
                </c:pt>
                <c:pt idx="1946">
                  <c:v>26.59</c:v>
                </c:pt>
                <c:pt idx="1947">
                  <c:v>25.28</c:v>
                </c:pt>
                <c:pt idx="1948">
                  <c:v>46.19</c:v>
                </c:pt>
                <c:pt idx="1949">
                  <c:v>41.74</c:v>
                </c:pt>
                <c:pt idx="1950">
                  <c:v>#N/A</c:v>
                </c:pt>
                <c:pt idx="1951">
                  <c:v>33.340000000000003</c:v>
                </c:pt>
                <c:pt idx="1952">
                  <c:v>22.8</c:v>
                </c:pt>
                <c:pt idx="1953">
                  <c:v>38.25</c:v>
                </c:pt>
                <c:pt idx="1954">
                  <c:v>32.25</c:v>
                </c:pt>
                <c:pt idx="1955">
                  <c:v>24.29</c:v>
                </c:pt>
                <c:pt idx="1956">
                  <c:v>29.85</c:v>
                </c:pt>
                <c:pt idx="1957">
                  <c:v>15.71</c:v>
                </c:pt>
                <c:pt idx="1958">
                  <c:v>27.13</c:v>
                </c:pt>
                <c:pt idx="1959">
                  <c:v>27.05</c:v>
                </c:pt>
                <c:pt idx="1960">
                  <c:v>43.25</c:v>
                </c:pt>
                <c:pt idx="1961">
                  <c:v>46.02</c:v>
                </c:pt>
                <c:pt idx="1962">
                  <c:v>35.19</c:v>
                </c:pt>
                <c:pt idx="1963">
                  <c:v>24.7</c:v>
                </c:pt>
                <c:pt idx="1964">
                  <c:v>39.22</c:v>
                </c:pt>
                <c:pt idx="1965">
                  <c:v>25.76</c:v>
                </c:pt>
                <c:pt idx="1966">
                  <c:v>24.84</c:v>
                </c:pt>
                <c:pt idx="1967">
                  <c:v>43.52</c:v>
                </c:pt>
                <c:pt idx="1968">
                  <c:v>25.62</c:v>
                </c:pt>
                <c:pt idx="1969">
                  <c:v>31.62</c:v>
                </c:pt>
                <c:pt idx="1970">
                  <c:v>36.19</c:v>
                </c:pt>
                <c:pt idx="1971">
                  <c:v>46.33</c:v>
                </c:pt>
                <c:pt idx="1972">
                  <c:v>22.97</c:v>
                </c:pt>
                <c:pt idx="1973">
                  <c:v>26.28</c:v>
                </c:pt>
                <c:pt idx="1974">
                  <c:v>39.19</c:v>
                </c:pt>
                <c:pt idx="1975">
                  <c:v>28.12</c:v>
                </c:pt>
                <c:pt idx="1976">
                  <c:v>#N/A</c:v>
                </c:pt>
                <c:pt idx="1977">
                  <c:v>#N/A</c:v>
                </c:pt>
                <c:pt idx="1978">
                  <c:v>43.1</c:v>
                </c:pt>
                <c:pt idx="1979">
                  <c:v>#N/A</c:v>
                </c:pt>
                <c:pt idx="1980">
                  <c:v>23.02</c:v>
                </c:pt>
                <c:pt idx="1981">
                  <c:v>26.98</c:v>
                </c:pt>
                <c:pt idx="1982">
                  <c:v>24.62</c:v>
                </c:pt>
                <c:pt idx="1983">
                  <c:v>16.8</c:v>
                </c:pt>
                <c:pt idx="1984">
                  <c:v>#N/A</c:v>
                </c:pt>
                <c:pt idx="1985">
                  <c:v>27.71</c:v>
                </c:pt>
                <c:pt idx="1986">
                  <c:v>30.87</c:v>
                </c:pt>
                <c:pt idx="1987">
                  <c:v>21.93</c:v>
                </c:pt>
                <c:pt idx="1988">
                  <c:v>14.62</c:v>
                </c:pt>
                <c:pt idx="1989">
                  <c:v>32.96</c:v>
                </c:pt>
                <c:pt idx="1990">
                  <c:v>32.11</c:v>
                </c:pt>
                <c:pt idx="1991">
                  <c:v>#N/A</c:v>
                </c:pt>
                <c:pt idx="1992">
                  <c:v>31.18</c:v>
                </c:pt>
                <c:pt idx="1993">
                  <c:v>48.98</c:v>
                </c:pt>
                <c:pt idx="1994">
                  <c:v>28.76</c:v>
                </c:pt>
                <c:pt idx="1995">
                  <c:v>#N/A</c:v>
                </c:pt>
                <c:pt idx="1996">
                  <c:v>44.95</c:v>
                </c:pt>
                <c:pt idx="1997">
                  <c:v>28.82</c:v>
                </c:pt>
                <c:pt idx="1998">
                  <c:v>24.06</c:v>
                </c:pt>
                <c:pt idx="1999">
                  <c:v>26.32</c:v>
                </c:pt>
                <c:pt idx="2000">
                  <c:v>#N/A</c:v>
                </c:pt>
                <c:pt idx="2001">
                  <c:v>38.18</c:v>
                </c:pt>
                <c:pt idx="2002">
                  <c:v>#N/A</c:v>
                </c:pt>
                <c:pt idx="2003">
                  <c:v>17.68</c:v>
                </c:pt>
                <c:pt idx="2004">
                  <c:v>19.62</c:v>
                </c:pt>
                <c:pt idx="2005">
                  <c:v>37.76</c:v>
                </c:pt>
                <c:pt idx="2006">
                  <c:v>19.79</c:v>
                </c:pt>
                <c:pt idx="2007">
                  <c:v>37.01</c:v>
                </c:pt>
                <c:pt idx="2008">
                  <c:v>22</c:v>
                </c:pt>
                <c:pt idx="2009">
                  <c:v>27.51</c:v>
                </c:pt>
                <c:pt idx="2010">
                  <c:v>33.799999999999997</c:v>
                </c:pt>
                <c:pt idx="2011">
                  <c:v>25.13</c:v>
                </c:pt>
                <c:pt idx="2012">
                  <c:v>44.59</c:v>
                </c:pt>
                <c:pt idx="2013">
                  <c:v>41.89</c:v>
                </c:pt>
                <c:pt idx="2014">
                  <c:v>31.18</c:v>
                </c:pt>
                <c:pt idx="2015">
                  <c:v>32.619999999999997</c:v>
                </c:pt>
                <c:pt idx="2016">
                  <c:v>31.93</c:v>
                </c:pt>
                <c:pt idx="2017">
                  <c:v>44.15</c:v>
                </c:pt>
                <c:pt idx="2018">
                  <c:v>30.67</c:v>
                </c:pt>
                <c:pt idx="2019">
                  <c:v>8.81</c:v>
                </c:pt>
                <c:pt idx="2020">
                  <c:v>#N/A</c:v>
                </c:pt>
                <c:pt idx="2021">
                  <c:v>35.049999999999997</c:v>
                </c:pt>
                <c:pt idx="2022">
                  <c:v>27.93</c:v>
                </c:pt>
                <c:pt idx="2023">
                  <c:v>#N/A</c:v>
                </c:pt>
                <c:pt idx="2024">
                  <c:v>34.07</c:v>
                </c:pt>
                <c:pt idx="2025">
                  <c:v>26.23</c:v>
                </c:pt>
                <c:pt idx="2026">
                  <c:v>20.89</c:v>
                </c:pt>
                <c:pt idx="2027">
                  <c:v>37.54</c:v>
                </c:pt>
                <c:pt idx="2028">
                  <c:v>36.479999999999997</c:v>
                </c:pt>
                <c:pt idx="2029">
                  <c:v>#N/A</c:v>
                </c:pt>
                <c:pt idx="2030">
                  <c:v>#N/A</c:v>
                </c:pt>
                <c:pt idx="2031">
                  <c:v>24.75</c:v>
                </c:pt>
                <c:pt idx="2032">
                  <c:v>25.99</c:v>
                </c:pt>
                <c:pt idx="2033">
                  <c:v>23.51</c:v>
                </c:pt>
                <c:pt idx="2034">
                  <c:v>32.18</c:v>
                </c:pt>
                <c:pt idx="2035">
                  <c:v>33.880000000000003</c:v>
                </c:pt>
                <c:pt idx="2036">
                  <c:v>42.08</c:v>
                </c:pt>
                <c:pt idx="2037">
                  <c:v>29.82</c:v>
                </c:pt>
                <c:pt idx="2038">
                  <c:v>30.5</c:v>
                </c:pt>
                <c:pt idx="2039">
                  <c:v>21.56</c:v>
                </c:pt>
                <c:pt idx="2040">
                  <c:v>#N/A</c:v>
                </c:pt>
                <c:pt idx="2041">
                  <c:v>#N/A</c:v>
                </c:pt>
                <c:pt idx="2042">
                  <c:v>15.62</c:v>
                </c:pt>
                <c:pt idx="2043">
                  <c:v>35.770000000000003</c:v>
                </c:pt>
                <c:pt idx="2044">
                  <c:v>#N/A</c:v>
                </c:pt>
                <c:pt idx="2045">
                  <c:v>24.75</c:v>
                </c:pt>
                <c:pt idx="2046">
                  <c:v>#N/A</c:v>
                </c:pt>
                <c:pt idx="2047">
                  <c:v>39.51</c:v>
                </c:pt>
                <c:pt idx="2048">
                  <c:v>14.71</c:v>
                </c:pt>
                <c:pt idx="2049">
                  <c:v>18.68</c:v>
                </c:pt>
                <c:pt idx="2050">
                  <c:v>26.52</c:v>
                </c:pt>
                <c:pt idx="2051">
                  <c:v>#N/A</c:v>
                </c:pt>
                <c:pt idx="2052">
                  <c:v>33.15</c:v>
                </c:pt>
                <c:pt idx="2053">
                  <c:v>18.7</c:v>
                </c:pt>
                <c:pt idx="2054">
                  <c:v>#N/A</c:v>
                </c:pt>
                <c:pt idx="2055">
                  <c:v>26.52</c:v>
                </c:pt>
                <c:pt idx="2056">
                  <c:v>16.690000000000001</c:v>
                </c:pt>
                <c:pt idx="2057">
                  <c:v>35.799999999999997</c:v>
                </c:pt>
                <c:pt idx="2058">
                  <c:v>#N/A</c:v>
                </c:pt>
                <c:pt idx="2059">
                  <c:v>21.05</c:v>
                </c:pt>
                <c:pt idx="2060">
                  <c:v>19.989999999999998</c:v>
                </c:pt>
                <c:pt idx="2061">
                  <c:v>17.899999999999999</c:v>
                </c:pt>
                <c:pt idx="2062">
                  <c:v>18.989999999999998</c:v>
                </c:pt>
                <c:pt idx="2063">
                  <c:v>27.08</c:v>
                </c:pt>
                <c:pt idx="2064">
                  <c:v>#N/A</c:v>
                </c:pt>
                <c:pt idx="2065">
                  <c:v>40.46</c:v>
                </c:pt>
                <c:pt idx="2066">
                  <c:v>21.78</c:v>
                </c:pt>
                <c:pt idx="2067">
                  <c:v>29.1</c:v>
                </c:pt>
                <c:pt idx="2068">
                  <c:v>#N/A</c:v>
                </c:pt>
                <c:pt idx="2069">
                  <c:v>37.4</c:v>
                </c:pt>
                <c:pt idx="2070">
                  <c:v>9.4499999999999993</c:v>
                </c:pt>
                <c:pt idx="2071">
                  <c:v>35.29</c:v>
                </c:pt>
                <c:pt idx="2072">
                  <c:v>#N/A</c:v>
                </c:pt>
                <c:pt idx="2073">
                  <c:v>33.520000000000003</c:v>
                </c:pt>
                <c:pt idx="2074">
                  <c:v>29.87</c:v>
                </c:pt>
                <c:pt idx="2075">
                  <c:v>34.880000000000003</c:v>
                </c:pt>
                <c:pt idx="2076">
                  <c:v>32.83</c:v>
                </c:pt>
                <c:pt idx="2077">
                  <c:v>39.54</c:v>
                </c:pt>
                <c:pt idx="2078">
                  <c:v>17.46</c:v>
                </c:pt>
                <c:pt idx="2079">
                  <c:v>44.73</c:v>
                </c:pt>
                <c:pt idx="2080">
                  <c:v>33.49</c:v>
                </c:pt>
                <c:pt idx="2081">
                  <c:v>28.78</c:v>
                </c:pt>
                <c:pt idx="2082">
                  <c:v>34.26</c:v>
                </c:pt>
                <c:pt idx="2083">
                  <c:v>42.67</c:v>
                </c:pt>
                <c:pt idx="2084">
                  <c:v>39.17</c:v>
                </c:pt>
                <c:pt idx="2085">
                  <c:v>18.670000000000002</c:v>
                </c:pt>
                <c:pt idx="2086">
                  <c:v>29.48</c:v>
                </c:pt>
                <c:pt idx="2087">
                  <c:v>36.450000000000003</c:v>
                </c:pt>
                <c:pt idx="2088">
                  <c:v>16.34</c:v>
                </c:pt>
                <c:pt idx="2089">
                  <c:v>17.239999999999998</c:v>
                </c:pt>
                <c:pt idx="2090">
                  <c:v>39.53</c:v>
                </c:pt>
                <c:pt idx="2091">
                  <c:v>29.67</c:v>
                </c:pt>
                <c:pt idx="2092">
                  <c:v>35.89</c:v>
                </c:pt>
                <c:pt idx="2093">
                  <c:v>18.559999999999999</c:v>
                </c:pt>
                <c:pt idx="2094">
                  <c:v>37.4</c:v>
                </c:pt>
                <c:pt idx="2095">
                  <c:v>30.84</c:v>
                </c:pt>
                <c:pt idx="2096">
                  <c:v>30.72</c:v>
                </c:pt>
                <c:pt idx="2097">
                  <c:v>16.41</c:v>
                </c:pt>
                <c:pt idx="2098">
                  <c:v>31.2</c:v>
                </c:pt>
                <c:pt idx="2099">
                  <c:v>18.34</c:v>
                </c:pt>
                <c:pt idx="2100">
                  <c:v>27.37</c:v>
                </c:pt>
                <c:pt idx="2101">
                  <c:v>25.36</c:v>
                </c:pt>
                <c:pt idx="2102">
                  <c:v>38.729999999999997</c:v>
                </c:pt>
                <c:pt idx="2103">
                  <c:v>#N/A</c:v>
                </c:pt>
                <c:pt idx="2104">
                  <c:v>24.09</c:v>
                </c:pt>
                <c:pt idx="2105">
                  <c:v>33.39</c:v>
                </c:pt>
                <c:pt idx="2106">
                  <c:v>24.96</c:v>
                </c:pt>
                <c:pt idx="2107">
                  <c:v>29.56</c:v>
                </c:pt>
                <c:pt idx="2108">
                  <c:v>51.88</c:v>
                </c:pt>
                <c:pt idx="2109">
                  <c:v>25.5</c:v>
                </c:pt>
                <c:pt idx="2110">
                  <c:v>33.58</c:v>
                </c:pt>
                <c:pt idx="2111">
                  <c:v>40.83</c:v>
                </c:pt>
                <c:pt idx="2112">
                  <c:v>31.65</c:v>
                </c:pt>
                <c:pt idx="2113">
                  <c:v>19.87</c:v>
                </c:pt>
                <c:pt idx="2114">
                  <c:v>40.24</c:v>
                </c:pt>
                <c:pt idx="2115">
                  <c:v>29.44</c:v>
                </c:pt>
                <c:pt idx="2116">
                  <c:v>30.82</c:v>
                </c:pt>
                <c:pt idx="2117">
                  <c:v>#N/A</c:v>
                </c:pt>
                <c:pt idx="2118">
                  <c:v>14.89</c:v>
                </c:pt>
                <c:pt idx="2119">
                  <c:v>34.56</c:v>
                </c:pt>
                <c:pt idx="2120">
                  <c:v>#N/A</c:v>
                </c:pt>
                <c:pt idx="2121">
                  <c:v>44.69</c:v>
                </c:pt>
                <c:pt idx="2122">
                  <c:v>24.11</c:v>
                </c:pt>
                <c:pt idx="2123">
                  <c:v>8.6</c:v>
                </c:pt>
                <c:pt idx="2124">
                  <c:v>22.93</c:v>
                </c:pt>
                <c:pt idx="2125">
                  <c:v>42.86</c:v>
                </c:pt>
                <c:pt idx="2126">
                  <c:v>36.64</c:v>
                </c:pt>
                <c:pt idx="2127">
                  <c:v>21.22</c:v>
                </c:pt>
                <c:pt idx="2128">
                  <c:v>31.14</c:v>
                </c:pt>
                <c:pt idx="2129">
                  <c:v>39.119999999999997</c:v>
                </c:pt>
                <c:pt idx="2130">
                  <c:v>23.09</c:v>
                </c:pt>
                <c:pt idx="2131">
                  <c:v>34.97</c:v>
                </c:pt>
                <c:pt idx="2132">
                  <c:v>12.55</c:v>
                </c:pt>
                <c:pt idx="2133">
                  <c:v>32.18</c:v>
                </c:pt>
                <c:pt idx="2134">
                  <c:v>25.02</c:v>
                </c:pt>
                <c:pt idx="2135">
                  <c:v>23.34</c:v>
                </c:pt>
                <c:pt idx="2136">
                  <c:v>12.02</c:v>
                </c:pt>
                <c:pt idx="2137">
                  <c:v>34.78</c:v>
                </c:pt>
                <c:pt idx="2138">
                  <c:v>#N/A</c:v>
                </c:pt>
                <c:pt idx="2139">
                  <c:v>22.05</c:v>
                </c:pt>
                <c:pt idx="2140">
                  <c:v>33.78</c:v>
                </c:pt>
                <c:pt idx="2141">
                  <c:v>24.67</c:v>
                </c:pt>
                <c:pt idx="2142">
                  <c:v>22.98</c:v>
                </c:pt>
                <c:pt idx="2143">
                  <c:v>21.2</c:v>
                </c:pt>
                <c:pt idx="2144">
                  <c:v>36.700000000000003</c:v>
                </c:pt>
                <c:pt idx="2145">
                  <c:v>20.260000000000002</c:v>
                </c:pt>
                <c:pt idx="2146">
                  <c:v>24.53</c:v>
                </c:pt>
                <c:pt idx="2147">
                  <c:v>39.979999999999997</c:v>
                </c:pt>
                <c:pt idx="2148">
                  <c:v>29.58</c:v>
                </c:pt>
                <c:pt idx="2149">
                  <c:v>#N/A</c:v>
                </c:pt>
                <c:pt idx="2150">
                  <c:v>25.79</c:v>
                </c:pt>
                <c:pt idx="2151">
                  <c:v>37.159999999999997</c:v>
                </c:pt>
                <c:pt idx="2152">
                  <c:v>32.35</c:v>
                </c:pt>
                <c:pt idx="2153">
                  <c:v>#N/A</c:v>
                </c:pt>
                <c:pt idx="2154">
                  <c:v>19.600000000000001</c:v>
                </c:pt>
                <c:pt idx="2155">
                  <c:v>#N/A</c:v>
                </c:pt>
                <c:pt idx="2156">
                  <c:v>#N/A</c:v>
                </c:pt>
                <c:pt idx="2157">
                  <c:v>36.65</c:v>
                </c:pt>
                <c:pt idx="2158">
                  <c:v>21.9</c:v>
                </c:pt>
                <c:pt idx="2159">
                  <c:v>#N/A</c:v>
                </c:pt>
                <c:pt idx="2160">
                  <c:v>12.1</c:v>
                </c:pt>
                <c:pt idx="2161">
                  <c:v>16.13</c:v>
                </c:pt>
                <c:pt idx="2162">
                  <c:v>#N/A</c:v>
                </c:pt>
                <c:pt idx="2163">
                  <c:v>36.69</c:v>
                </c:pt>
                <c:pt idx="2164">
                  <c:v>16.579999999999998</c:v>
                </c:pt>
                <c:pt idx="2165">
                  <c:v>24.91</c:v>
                </c:pt>
                <c:pt idx="2166">
                  <c:v>26.84</c:v>
                </c:pt>
                <c:pt idx="2167">
                  <c:v>23.78</c:v>
                </c:pt>
                <c:pt idx="2168">
                  <c:v>26.04</c:v>
                </c:pt>
                <c:pt idx="2169">
                  <c:v>31.59</c:v>
                </c:pt>
                <c:pt idx="2170">
                  <c:v>30.97</c:v>
                </c:pt>
                <c:pt idx="2171">
                  <c:v>31.57</c:v>
                </c:pt>
                <c:pt idx="2172">
                  <c:v>37.840000000000003</c:v>
                </c:pt>
                <c:pt idx="2173">
                  <c:v>33.54</c:v>
                </c:pt>
                <c:pt idx="2174">
                  <c:v>24.04</c:v>
                </c:pt>
                <c:pt idx="2175">
                  <c:v>35.36</c:v>
                </c:pt>
                <c:pt idx="2176">
                  <c:v>20.149999999999999</c:v>
                </c:pt>
                <c:pt idx="2177">
                  <c:v>26.04</c:v>
                </c:pt>
                <c:pt idx="2178">
                  <c:v>18.41</c:v>
                </c:pt>
                <c:pt idx="2179">
                  <c:v>#N/A</c:v>
                </c:pt>
                <c:pt idx="2180">
                  <c:v>38.11</c:v>
                </c:pt>
                <c:pt idx="2181">
                  <c:v>20.13</c:v>
                </c:pt>
                <c:pt idx="2182">
                  <c:v>32.450000000000003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32.880000000000003</c:v>
                </c:pt>
                <c:pt idx="2187">
                  <c:v>31.47</c:v>
                </c:pt>
                <c:pt idx="2188">
                  <c:v>32.86</c:v>
                </c:pt>
                <c:pt idx="2189">
                  <c:v>24.89</c:v>
                </c:pt>
                <c:pt idx="2190">
                  <c:v>12.1</c:v>
                </c:pt>
                <c:pt idx="2191">
                  <c:v>34.85</c:v>
                </c:pt>
                <c:pt idx="2192">
                  <c:v>36.869999999999997</c:v>
                </c:pt>
                <c:pt idx="2193">
                  <c:v>25.5</c:v>
                </c:pt>
                <c:pt idx="2194">
                  <c:v>27.9</c:v>
                </c:pt>
                <c:pt idx="2195">
                  <c:v>36.04</c:v>
                </c:pt>
                <c:pt idx="2196">
                  <c:v>28.44</c:v>
                </c:pt>
                <c:pt idx="2197">
                  <c:v>26.25</c:v>
                </c:pt>
                <c:pt idx="2198">
                  <c:v>30.14</c:v>
                </c:pt>
                <c:pt idx="2199">
                  <c:v>#N/A</c:v>
                </c:pt>
                <c:pt idx="2200">
                  <c:v>34.49</c:v>
                </c:pt>
                <c:pt idx="2201">
                  <c:v>25.43</c:v>
                </c:pt>
                <c:pt idx="2202">
                  <c:v>#N/A</c:v>
                </c:pt>
                <c:pt idx="2203">
                  <c:v>#N/A</c:v>
                </c:pt>
                <c:pt idx="2204">
                  <c:v>20.74</c:v>
                </c:pt>
                <c:pt idx="2205">
                  <c:v>30.12</c:v>
                </c:pt>
                <c:pt idx="2206">
                  <c:v>22.63</c:v>
                </c:pt>
                <c:pt idx="2207">
                  <c:v>#N/A</c:v>
                </c:pt>
                <c:pt idx="2208">
                  <c:v>35.43</c:v>
                </c:pt>
                <c:pt idx="2209">
                  <c:v>29.43</c:v>
                </c:pt>
                <c:pt idx="2210">
                  <c:v>#N/A</c:v>
                </c:pt>
                <c:pt idx="2211">
                  <c:v>41.38</c:v>
                </c:pt>
                <c:pt idx="2212">
                  <c:v>32.18</c:v>
                </c:pt>
                <c:pt idx="2213">
                  <c:v>28.61</c:v>
                </c:pt>
                <c:pt idx="2214">
                  <c:v>39.590000000000003</c:v>
                </c:pt>
                <c:pt idx="2215">
                  <c:v>26.35</c:v>
                </c:pt>
                <c:pt idx="2216">
                  <c:v>26.25</c:v>
                </c:pt>
                <c:pt idx="2217">
                  <c:v>39.9</c:v>
                </c:pt>
                <c:pt idx="2218">
                  <c:v>#N/A</c:v>
                </c:pt>
                <c:pt idx="2219">
                  <c:v>18.97</c:v>
                </c:pt>
                <c:pt idx="2220">
                  <c:v>29.67</c:v>
                </c:pt>
                <c:pt idx="2221">
                  <c:v>29.84</c:v>
                </c:pt>
                <c:pt idx="2222">
                  <c:v>35.28</c:v>
                </c:pt>
                <c:pt idx="2223">
                  <c:v>44</c:v>
                </c:pt>
                <c:pt idx="2224">
                  <c:v>#N/A</c:v>
                </c:pt>
                <c:pt idx="2225">
                  <c:v>25.99</c:v>
                </c:pt>
                <c:pt idx="2226">
                  <c:v>26.64</c:v>
                </c:pt>
                <c:pt idx="2227">
                  <c:v>25.64</c:v>
                </c:pt>
                <c:pt idx="2228">
                  <c:v>37.57</c:v>
                </c:pt>
                <c:pt idx="2229">
                  <c:v>26.11</c:v>
                </c:pt>
                <c:pt idx="2230">
                  <c:v>30.69</c:v>
                </c:pt>
                <c:pt idx="2231">
                  <c:v>20.93</c:v>
                </c:pt>
                <c:pt idx="2232">
                  <c:v>28.17</c:v>
                </c:pt>
                <c:pt idx="2233">
                  <c:v>34.03</c:v>
                </c:pt>
                <c:pt idx="2234">
                  <c:v>26.32</c:v>
                </c:pt>
                <c:pt idx="2235">
                  <c:v>21.32</c:v>
                </c:pt>
                <c:pt idx="2236">
                  <c:v>31.31</c:v>
                </c:pt>
                <c:pt idx="2237">
                  <c:v>46.7</c:v>
                </c:pt>
                <c:pt idx="2238">
                  <c:v>24.14</c:v>
                </c:pt>
                <c:pt idx="2239">
                  <c:v>25.76</c:v>
                </c:pt>
                <c:pt idx="2240">
                  <c:v>21.22</c:v>
                </c:pt>
                <c:pt idx="2241">
                  <c:v>39.56</c:v>
                </c:pt>
                <c:pt idx="2242">
                  <c:v>#N/A</c:v>
                </c:pt>
                <c:pt idx="2243">
                  <c:v>29.04</c:v>
                </c:pt>
                <c:pt idx="2244">
                  <c:v>36.74</c:v>
                </c:pt>
                <c:pt idx="2245">
                  <c:v>23.58</c:v>
                </c:pt>
                <c:pt idx="2246">
                  <c:v>35.82</c:v>
                </c:pt>
                <c:pt idx="2247">
                  <c:v>30.91</c:v>
                </c:pt>
                <c:pt idx="2248">
                  <c:v>10.47</c:v>
                </c:pt>
                <c:pt idx="2249">
                  <c:v>35.31</c:v>
                </c:pt>
                <c:pt idx="2250">
                  <c:v>37.26</c:v>
                </c:pt>
                <c:pt idx="2251">
                  <c:v>41.8</c:v>
                </c:pt>
                <c:pt idx="2252">
                  <c:v>43.74</c:v>
                </c:pt>
                <c:pt idx="2253">
                  <c:v>20.59</c:v>
                </c:pt>
                <c:pt idx="2254">
                  <c:v>#N/A</c:v>
                </c:pt>
                <c:pt idx="2255">
                  <c:v>39.76</c:v>
                </c:pt>
                <c:pt idx="2256">
                  <c:v>#N/A</c:v>
                </c:pt>
                <c:pt idx="2257">
                  <c:v>28.87</c:v>
                </c:pt>
                <c:pt idx="2258">
                  <c:v>#N/A</c:v>
                </c:pt>
                <c:pt idx="2259">
                  <c:v>19.75</c:v>
                </c:pt>
                <c:pt idx="2260">
                  <c:v>#N/A</c:v>
                </c:pt>
                <c:pt idx="2261">
                  <c:v>31.91</c:v>
                </c:pt>
                <c:pt idx="2262">
                  <c:v>33.299999999999997</c:v>
                </c:pt>
                <c:pt idx="2263">
                  <c:v>22</c:v>
                </c:pt>
                <c:pt idx="2264">
                  <c:v>37.57</c:v>
                </c:pt>
                <c:pt idx="2265">
                  <c:v>23.89</c:v>
                </c:pt>
                <c:pt idx="2266">
                  <c:v>#N/A</c:v>
                </c:pt>
                <c:pt idx="2267">
                  <c:v>18.55</c:v>
                </c:pt>
                <c:pt idx="2268">
                  <c:v>35.33</c:v>
                </c:pt>
                <c:pt idx="2269">
                  <c:v>35</c:v>
                </c:pt>
                <c:pt idx="2270">
                  <c:v>#N/A</c:v>
                </c:pt>
                <c:pt idx="2271">
                  <c:v>41.24</c:v>
                </c:pt>
                <c:pt idx="2272">
                  <c:v>39.03</c:v>
                </c:pt>
                <c:pt idx="2273">
                  <c:v>28.22</c:v>
                </c:pt>
                <c:pt idx="2274">
                  <c:v>#N/A</c:v>
                </c:pt>
                <c:pt idx="2275">
                  <c:v>18.04</c:v>
                </c:pt>
                <c:pt idx="2276">
                  <c:v>37.71</c:v>
                </c:pt>
                <c:pt idx="2277">
                  <c:v>34.78</c:v>
                </c:pt>
                <c:pt idx="2278">
                  <c:v>25.84</c:v>
                </c:pt>
                <c:pt idx="2279">
                  <c:v>#N/A</c:v>
                </c:pt>
                <c:pt idx="2280">
                  <c:v>30.24</c:v>
                </c:pt>
                <c:pt idx="2281">
                  <c:v>39.97</c:v>
                </c:pt>
                <c:pt idx="2282">
                  <c:v>31.76</c:v>
                </c:pt>
                <c:pt idx="2283">
                  <c:v>45.63</c:v>
                </c:pt>
                <c:pt idx="2284">
                  <c:v>32.659999999999997</c:v>
                </c:pt>
                <c:pt idx="2285">
                  <c:v>#N/A</c:v>
                </c:pt>
                <c:pt idx="2286">
                  <c:v>30.58</c:v>
                </c:pt>
                <c:pt idx="2287">
                  <c:v>29.89</c:v>
                </c:pt>
                <c:pt idx="2288">
                  <c:v>18.600000000000001</c:v>
                </c:pt>
                <c:pt idx="2289">
                  <c:v>#N/A</c:v>
                </c:pt>
                <c:pt idx="2290">
                  <c:v>35.479999999999997</c:v>
                </c:pt>
                <c:pt idx="2291">
                  <c:v>36.479999999999997</c:v>
                </c:pt>
                <c:pt idx="2292">
                  <c:v>8.36</c:v>
                </c:pt>
                <c:pt idx="2293">
                  <c:v>24.02</c:v>
                </c:pt>
                <c:pt idx="2294">
                  <c:v>43.04</c:v>
                </c:pt>
                <c:pt idx="2295">
                  <c:v>35.020000000000003</c:v>
                </c:pt>
                <c:pt idx="2296">
                  <c:v>12.1</c:v>
                </c:pt>
                <c:pt idx="2297">
                  <c:v>#N/A</c:v>
                </c:pt>
                <c:pt idx="2298">
                  <c:v>32.520000000000003</c:v>
                </c:pt>
                <c:pt idx="2299">
                  <c:v>22.66</c:v>
                </c:pt>
                <c:pt idx="2300">
                  <c:v>31.21</c:v>
                </c:pt>
                <c:pt idx="2301">
                  <c:v>26.38</c:v>
                </c:pt>
                <c:pt idx="2302">
                  <c:v>48.13</c:v>
                </c:pt>
                <c:pt idx="2303">
                  <c:v>31.71</c:v>
                </c:pt>
                <c:pt idx="2304">
                  <c:v>27.76</c:v>
                </c:pt>
                <c:pt idx="2305">
                  <c:v>34.58</c:v>
                </c:pt>
                <c:pt idx="2306">
                  <c:v>30.28</c:v>
                </c:pt>
                <c:pt idx="2307">
                  <c:v>33.299999999999997</c:v>
                </c:pt>
                <c:pt idx="2308">
                  <c:v>19.399999999999999</c:v>
                </c:pt>
                <c:pt idx="2309">
                  <c:v>#N/A</c:v>
                </c:pt>
                <c:pt idx="2310">
                  <c:v>28.78</c:v>
                </c:pt>
                <c:pt idx="2311">
                  <c:v>36.450000000000003</c:v>
                </c:pt>
                <c:pt idx="2312">
                  <c:v>43.49</c:v>
                </c:pt>
                <c:pt idx="2313">
                  <c:v>25.19</c:v>
                </c:pt>
                <c:pt idx="2314">
                  <c:v>20.28</c:v>
                </c:pt>
                <c:pt idx="2315">
                  <c:v>#N/A</c:v>
                </c:pt>
                <c:pt idx="2316">
                  <c:v>29.31</c:v>
                </c:pt>
                <c:pt idx="2317">
                  <c:v>29.8</c:v>
                </c:pt>
                <c:pt idx="2318">
                  <c:v>0.44</c:v>
                </c:pt>
                <c:pt idx="2319">
                  <c:v>31.3</c:v>
                </c:pt>
                <c:pt idx="2320">
                  <c:v>30.92</c:v>
                </c:pt>
                <c:pt idx="2321">
                  <c:v>32.270000000000003</c:v>
                </c:pt>
                <c:pt idx="2322">
                  <c:v>37.94</c:v>
                </c:pt>
                <c:pt idx="2323">
                  <c:v>36.72</c:v>
                </c:pt>
                <c:pt idx="2324">
                  <c:v>33.75</c:v>
                </c:pt>
                <c:pt idx="2325">
                  <c:v>27.12</c:v>
                </c:pt>
                <c:pt idx="2326">
                  <c:v>#N/A</c:v>
                </c:pt>
                <c:pt idx="2327">
                  <c:v>34.770000000000003</c:v>
                </c:pt>
                <c:pt idx="2328">
                  <c:v>#N/A</c:v>
                </c:pt>
                <c:pt idx="2329">
                  <c:v>23.43</c:v>
                </c:pt>
                <c:pt idx="2330">
                  <c:v>30.5</c:v>
                </c:pt>
                <c:pt idx="2331">
                  <c:v>23.68</c:v>
                </c:pt>
                <c:pt idx="2332">
                  <c:v>1.33</c:v>
                </c:pt>
                <c:pt idx="2333">
                  <c:v>31.13</c:v>
                </c:pt>
                <c:pt idx="2334">
                  <c:v>23.8</c:v>
                </c:pt>
                <c:pt idx="2335">
                  <c:v>30.46</c:v>
                </c:pt>
                <c:pt idx="2336">
                  <c:v>30.16</c:v>
                </c:pt>
                <c:pt idx="2337">
                  <c:v>19.649999999999999</c:v>
                </c:pt>
                <c:pt idx="2338">
                  <c:v>#N/A</c:v>
                </c:pt>
                <c:pt idx="2339">
                  <c:v>8.76</c:v>
                </c:pt>
                <c:pt idx="2340">
                  <c:v>26.47</c:v>
                </c:pt>
                <c:pt idx="2341">
                  <c:v>41.65</c:v>
                </c:pt>
                <c:pt idx="2342">
                  <c:v>18.89</c:v>
                </c:pt>
                <c:pt idx="2343">
                  <c:v>19.72</c:v>
                </c:pt>
                <c:pt idx="2344">
                  <c:v>26.44</c:v>
                </c:pt>
                <c:pt idx="2345">
                  <c:v>29.78</c:v>
                </c:pt>
                <c:pt idx="2346">
                  <c:v>#N/A</c:v>
                </c:pt>
                <c:pt idx="2347">
                  <c:v>#N/A</c:v>
                </c:pt>
                <c:pt idx="2348">
                  <c:v>38.68</c:v>
                </c:pt>
                <c:pt idx="2349">
                  <c:v>31.45</c:v>
                </c:pt>
                <c:pt idx="2350">
                  <c:v>27</c:v>
                </c:pt>
                <c:pt idx="2351">
                  <c:v>31.6</c:v>
                </c:pt>
                <c:pt idx="2352">
                  <c:v>37.83</c:v>
                </c:pt>
                <c:pt idx="2353">
                  <c:v>34.19</c:v>
                </c:pt>
                <c:pt idx="2354">
                  <c:v>28.54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14.91</c:v>
                </c:pt>
                <c:pt idx="2359">
                  <c:v>41.5</c:v>
                </c:pt>
                <c:pt idx="2360">
                  <c:v>28.05</c:v>
                </c:pt>
                <c:pt idx="2361">
                  <c:v>21.66</c:v>
                </c:pt>
                <c:pt idx="2362">
                  <c:v>33.119999999999997</c:v>
                </c:pt>
                <c:pt idx="2363">
                  <c:v>9.3000000000000007</c:v>
                </c:pt>
                <c:pt idx="2364">
                  <c:v>15.39</c:v>
                </c:pt>
                <c:pt idx="2365">
                  <c:v>40.049999999999997</c:v>
                </c:pt>
                <c:pt idx="2366">
                  <c:v>24.23</c:v>
                </c:pt>
                <c:pt idx="2367">
                  <c:v>9.18</c:v>
                </c:pt>
                <c:pt idx="2368">
                  <c:v>36.520000000000003</c:v>
                </c:pt>
                <c:pt idx="2369">
                  <c:v>#N/A</c:v>
                </c:pt>
                <c:pt idx="2370">
                  <c:v>23.63</c:v>
                </c:pt>
                <c:pt idx="2371">
                  <c:v>19.940000000000001</c:v>
                </c:pt>
                <c:pt idx="2372">
                  <c:v>44.88</c:v>
                </c:pt>
                <c:pt idx="2373">
                  <c:v>14.04</c:v>
                </c:pt>
                <c:pt idx="2374">
                  <c:v>29.89</c:v>
                </c:pt>
                <c:pt idx="2375">
                  <c:v>37.47</c:v>
                </c:pt>
                <c:pt idx="2376">
                  <c:v>36.89</c:v>
                </c:pt>
                <c:pt idx="2377">
                  <c:v>21.93</c:v>
                </c:pt>
                <c:pt idx="2378">
                  <c:v>25.59</c:v>
                </c:pt>
                <c:pt idx="2379">
                  <c:v>32.22</c:v>
                </c:pt>
                <c:pt idx="2380">
                  <c:v>23.43</c:v>
                </c:pt>
                <c:pt idx="2381">
                  <c:v>21.98</c:v>
                </c:pt>
                <c:pt idx="2382">
                  <c:v>19.649999999999999</c:v>
                </c:pt>
                <c:pt idx="2383">
                  <c:v>37.72</c:v>
                </c:pt>
                <c:pt idx="2384">
                  <c:v>#N/A</c:v>
                </c:pt>
                <c:pt idx="2385">
                  <c:v>10.42</c:v>
                </c:pt>
                <c:pt idx="2386">
                  <c:v>31.25</c:v>
                </c:pt>
                <c:pt idx="2387">
                  <c:v>#N/A</c:v>
                </c:pt>
                <c:pt idx="2388">
                  <c:v>26.2</c:v>
                </c:pt>
                <c:pt idx="2389">
                  <c:v>42.84</c:v>
                </c:pt>
                <c:pt idx="2390">
                  <c:v>27.73</c:v>
                </c:pt>
                <c:pt idx="2391">
                  <c:v>33.71</c:v>
                </c:pt>
                <c:pt idx="2392">
                  <c:v>#N/A</c:v>
                </c:pt>
                <c:pt idx="2393">
                  <c:v>21.81</c:v>
                </c:pt>
                <c:pt idx="2394">
                  <c:v>31.94</c:v>
                </c:pt>
                <c:pt idx="2395">
                  <c:v>#N/A</c:v>
                </c:pt>
                <c:pt idx="2396">
                  <c:v>#N/A</c:v>
                </c:pt>
                <c:pt idx="2397">
                  <c:v>43.72</c:v>
                </c:pt>
                <c:pt idx="2398">
                  <c:v>21.18</c:v>
                </c:pt>
                <c:pt idx="2399">
                  <c:v>29.77</c:v>
                </c:pt>
                <c:pt idx="2400">
                  <c:v>21.13</c:v>
                </c:pt>
                <c:pt idx="2401">
                  <c:v>46.17</c:v>
                </c:pt>
                <c:pt idx="2402">
                  <c:v>31.16</c:v>
                </c:pt>
                <c:pt idx="2403">
                  <c:v>17.190000000000001</c:v>
                </c:pt>
                <c:pt idx="2404">
                  <c:v>34.56</c:v>
                </c:pt>
                <c:pt idx="2405">
                  <c:v>29.82</c:v>
                </c:pt>
                <c:pt idx="2406">
                  <c:v>#N/A</c:v>
                </c:pt>
                <c:pt idx="2407">
                  <c:v>29.17</c:v>
                </c:pt>
                <c:pt idx="2408">
                  <c:v>13.38</c:v>
                </c:pt>
                <c:pt idx="2409">
                  <c:v>36.020000000000003</c:v>
                </c:pt>
                <c:pt idx="2410">
                  <c:v>10.83</c:v>
                </c:pt>
                <c:pt idx="2411">
                  <c:v>29.48</c:v>
                </c:pt>
                <c:pt idx="2412">
                  <c:v>38.4</c:v>
                </c:pt>
                <c:pt idx="2413">
                  <c:v>29.41</c:v>
                </c:pt>
                <c:pt idx="2414">
                  <c:v>38.229999999999997</c:v>
                </c:pt>
                <c:pt idx="2415">
                  <c:v>23.29</c:v>
                </c:pt>
                <c:pt idx="2416">
                  <c:v>24.23</c:v>
                </c:pt>
                <c:pt idx="2417">
                  <c:v>24.21</c:v>
                </c:pt>
                <c:pt idx="2418">
                  <c:v>24.99</c:v>
                </c:pt>
                <c:pt idx="2419">
                  <c:v>25.36</c:v>
                </c:pt>
                <c:pt idx="2420">
                  <c:v>36.86</c:v>
                </c:pt>
                <c:pt idx="2421">
                  <c:v>52.36</c:v>
                </c:pt>
                <c:pt idx="2422">
                  <c:v>9.86</c:v>
                </c:pt>
                <c:pt idx="2423">
                  <c:v>29.44</c:v>
                </c:pt>
                <c:pt idx="2424">
                  <c:v>35.75</c:v>
                </c:pt>
                <c:pt idx="2425">
                  <c:v>10.01</c:v>
                </c:pt>
                <c:pt idx="2426">
                  <c:v>40.26</c:v>
                </c:pt>
                <c:pt idx="2427">
                  <c:v>38.909999999999997</c:v>
                </c:pt>
                <c:pt idx="2428">
                  <c:v>#N/A</c:v>
                </c:pt>
                <c:pt idx="2429">
                  <c:v>14.64</c:v>
                </c:pt>
                <c:pt idx="2430">
                  <c:v>36.090000000000003</c:v>
                </c:pt>
                <c:pt idx="2431">
                  <c:v>25.67</c:v>
                </c:pt>
                <c:pt idx="2432">
                  <c:v>26.96</c:v>
                </c:pt>
                <c:pt idx="2433">
                  <c:v>#N/A</c:v>
                </c:pt>
                <c:pt idx="2434">
                  <c:v>36.090000000000003</c:v>
                </c:pt>
                <c:pt idx="2435">
                  <c:v>39.85</c:v>
                </c:pt>
                <c:pt idx="2436">
                  <c:v>30.06</c:v>
                </c:pt>
                <c:pt idx="2437">
                  <c:v>26.74</c:v>
                </c:pt>
                <c:pt idx="2438">
                  <c:v>44.29</c:v>
                </c:pt>
                <c:pt idx="2439">
                  <c:v>#N/A</c:v>
                </c:pt>
                <c:pt idx="2440">
                  <c:v>35.6</c:v>
                </c:pt>
                <c:pt idx="2441">
                  <c:v>#N/A</c:v>
                </c:pt>
                <c:pt idx="2442">
                  <c:v>32.450000000000003</c:v>
                </c:pt>
                <c:pt idx="2443">
                  <c:v>35.5</c:v>
                </c:pt>
                <c:pt idx="2444">
                  <c:v>13.19</c:v>
                </c:pt>
                <c:pt idx="2445">
                  <c:v>#N/A</c:v>
                </c:pt>
                <c:pt idx="2446">
                  <c:v>40.94</c:v>
                </c:pt>
                <c:pt idx="2447">
                  <c:v>19.52</c:v>
                </c:pt>
                <c:pt idx="2448">
                  <c:v>23.6</c:v>
                </c:pt>
                <c:pt idx="2449">
                  <c:v>35.67</c:v>
                </c:pt>
                <c:pt idx="2450">
                  <c:v>22.93</c:v>
                </c:pt>
                <c:pt idx="2451">
                  <c:v>27.88</c:v>
                </c:pt>
                <c:pt idx="2452">
                  <c:v>41.74</c:v>
                </c:pt>
                <c:pt idx="2453">
                  <c:v>13.65</c:v>
                </c:pt>
                <c:pt idx="2454">
                  <c:v>15.42</c:v>
                </c:pt>
                <c:pt idx="2455">
                  <c:v>32.35</c:v>
                </c:pt>
                <c:pt idx="2456">
                  <c:v>#N/A</c:v>
                </c:pt>
                <c:pt idx="2457">
                  <c:v>42.91</c:v>
                </c:pt>
                <c:pt idx="2458">
                  <c:v>31.18</c:v>
                </c:pt>
                <c:pt idx="2459">
                  <c:v>31.18</c:v>
                </c:pt>
                <c:pt idx="2460">
                  <c:v>26.38</c:v>
                </c:pt>
                <c:pt idx="2461">
                  <c:v>28.19</c:v>
                </c:pt>
                <c:pt idx="2462">
                  <c:v>35.6</c:v>
                </c:pt>
                <c:pt idx="2463">
                  <c:v>#N/A</c:v>
                </c:pt>
                <c:pt idx="2464">
                  <c:v>43.61</c:v>
                </c:pt>
                <c:pt idx="2465">
                  <c:v>28.93</c:v>
                </c:pt>
                <c:pt idx="2466">
                  <c:v>23.73</c:v>
                </c:pt>
                <c:pt idx="2467">
                  <c:v>35.5</c:v>
                </c:pt>
                <c:pt idx="2468">
                  <c:v>35.72</c:v>
                </c:pt>
                <c:pt idx="2469">
                  <c:v>34.44</c:v>
                </c:pt>
                <c:pt idx="2470">
                  <c:v>29.65</c:v>
                </c:pt>
                <c:pt idx="2471">
                  <c:v>35.799999999999997</c:v>
                </c:pt>
                <c:pt idx="2472">
                  <c:v>20.66</c:v>
                </c:pt>
                <c:pt idx="2473">
                  <c:v>21.73</c:v>
                </c:pt>
                <c:pt idx="2474">
                  <c:v>22.98</c:v>
                </c:pt>
                <c:pt idx="2475">
                  <c:v>16.899999999999999</c:v>
                </c:pt>
                <c:pt idx="2476">
                  <c:v>#N/A</c:v>
                </c:pt>
                <c:pt idx="2477">
                  <c:v>#N/A</c:v>
                </c:pt>
                <c:pt idx="2478">
                  <c:v>20.49</c:v>
                </c:pt>
                <c:pt idx="2479">
                  <c:v>31.3</c:v>
                </c:pt>
                <c:pt idx="2480">
                  <c:v>31.45</c:v>
                </c:pt>
                <c:pt idx="2481">
                  <c:v>27.35</c:v>
                </c:pt>
                <c:pt idx="2482">
                  <c:v>35.56</c:v>
                </c:pt>
                <c:pt idx="2483">
                  <c:v>26.93</c:v>
                </c:pt>
                <c:pt idx="2484">
                  <c:v>#N/A</c:v>
                </c:pt>
                <c:pt idx="2485">
                  <c:v>34.770000000000003</c:v>
                </c:pt>
                <c:pt idx="2486">
                  <c:v>#N/A</c:v>
                </c:pt>
                <c:pt idx="2487">
                  <c:v>18.46</c:v>
                </c:pt>
                <c:pt idx="2488">
                  <c:v>16.579999999999998</c:v>
                </c:pt>
                <c:pt idx="2489">
                  <c:v>28.31</c:v>
                </c:pt>
                <c:pt idx="2490">
                  <c:v>26.55</c:v>
                </c:pt>
                <c:pt idx="2491">
                  <c:v>#N/A</c:v>
                </c:pt>
                <c:pt idx="2492">
                  <c:v>29.8</c:v>
                </c:pt>
                <c:pt idx="2493">
                  <c:v>17.36</c:v>
                </c:pt>
                <c:pt idx="2494">
                  <c:v>26.84</c:v>
                </c:pt>
                <c:pt idx="2495">
                  <c:v>24.91</c:v>
                </c:pt>
                <c:pt idx="2496">
                  <c:v>#N/A</c:v>
                </c:pt>
                <c:pt idx="2497">
                  <c:v>42.64</c:v>
                </c:pt>
                <c:pt idx="2498">
                  <c:v>20.350000000000001</c:v>
                </c:pt>
                <c:pt idx="2499">
                  <c:v>#N/A</c:v>
                </c:pt>
                <c:pt idx="2500">
                  <c:v>27.78</c:v>
                </c:pt>
                <c:pt idx="2501">
                  <c:v>27.37</c:v>
                </c:pt>
                <c:pt idx="2502">
                  <c:v>21.88</c:v>
                </c:pt>
                <c:pt idx="2503">
                  <c:v>13.87</c:v>
                </c:pt>
                <c:pt idx="2504">
                  <c:v>35.31</c:v>
                </c:pt>
                <c:pt idx="2505">
                  <c:v>39.659999999999997</c:v>
                </c:pt>
                <c:pt idx="2506">
                  <c:v>#N/A</c:v>
                </c:pt>
                <c:pt idx="2507">
                  <c:v>42.77</c:v>
                </c:pt>
                <c:pt idx="2508">
                  <c:v>31.25</c:v>
                </c:pt>
                <c:pt idx="2509">
                  <c:v>#N/A</c:v>
                </c:pt>
                <c:pt idx="2510">
                  <c:v>30.63</c:v>
                </c:pt>
                <c:pt idx="2511">
                  <c:v>38.729999999999997</c:v>
                </c:pt>
                <c:pt idx="2512">
                  <c:v>25.13</c:v>
                </c:pt>
                <c:pt idx="2513">
                  <c:v>#N/A</c:v>
                </c:pt>
                <c:pt idx="2514">
                  <c:v>18.850000000000001</c:v>
                </c:pt>
                <c:pt idx="2515">
                  <c:v>#N/A</c:v>
                </c:pt>
                <c:pt idx="2516">
                  <c:v>#N/A</c:v>
                </c:pt>
                <c:pt idx="2517">
                  <c:v>9.89</c:v>
                </c:pt>
                <c:pt idx="2518">
                  <c:v>36.159999999999997</c:v>
                </c:pt>
                <c:pt idx="2519">
                  <c:v>25.76</c:v>
                </c:pt>
                <c:pt idx="2520">
                  <c:v>24.87</c:v>
                </c:pt>
                <c:pt idx="2521">
                  <c:v>33.17</c:v>
                </c:pt>
                <c:pt idx="2522">
                  <c:v>35.51</c:v>
                </c:pt>
                <c:pt idx="2523">
                  <c:v>#N/A</c:v>
                </c:pt>
                <c:pt idx="2524">
                  <c:v>#N/A</c:v>
                </c:pt>
                <c:pt idx="2525">
                  <c:v>26.06</c:v>
                </c:pt>
                <c:pt idx="2526">
                  <c:v>35.14</c:v>
                </c:pt>
                <c:pt idx="2527">
                  <c:v>31.96</c:v>
                </c:pt>
                <c:pt idx="2528">
                  <c:v>#N/A</c:v>
                </c:pt>
                <c:pt idx="2529">
                  <c:v>44.08</c:v>
                </c:pt>
                <c:pt idx="2530">
                  <c:v>#N/A</c:v>
                </c:pt>
                <c:pt idx="2531">
                  <c:v>29.39</c:v>
                </c:pt>
                <c:pt idx="2532">
                  <c:v>26.59</c:v>
                </c:pt>
                <c:pt idx="2533">
                  <c:v>21.78</c:v>
                </c:pt>
                <c:pt idx="2534">
                  <c:v>#N/A</c:v>
                </c:pt>
                <c:pt idx="2535">
                  <c:v>33.130000000000003</c:v>
                </c:pt>
                <c:pt idx="2536">
                  <c:v>7.63</c:v>
                </c:pt>
                <c:pt idx="2537">
                  <c:v>44.68</c:v>
                </c:pt>
                <c:pt idx="2538">
                  <c:v>35.9</c:v>
                </c:pt>
                <c:pt idx="2539">
                  <c:v>37.94</c:v>
                </c:pt>
                <c:pt idx="2540">
                  <c:v>20.23</c:v>
                </c:pt>
                <c:pt idx="2541">
                  <c:v>#N/A</c:v>
                </c:pt>
                <c:pt idx="2542">
                  <c:v>28.99</c:v>
                </c:pt>
                <c:pt idx="2543">
                  <c:v>30.35</c:v>
                </c:pt>
                <c:pt idx="2544">
                  <c:v>34.880000000000003</c:v>
                </c:pt>
                <c:pt idx="2545">
                  <c:v>39.58</c:v>
                </c:pt>
                <c:pt idx="2546">
                  <c:v>40.78</c:v>
                </c:pt>
                <c:pt idx="2547">
                  <c:v>9.4499999999999993</c:v>
                </c:pt>
                <c:pt idx="2548">
                  <c:v>18.670000000000002</c:v>
                </c:pt>
                <c:pt idx="2549">
                  <c:v>33.340000000000003</c:v>
                </c:pt>
                <c:pt idx="2550">
                  <c:v>28.36</c:v>
                </c:pt>
                <c:pt idx="2551">
                  <c:v>41.28</c:v>
                </c:pt>
                <c:pt idx="2552">
                  <c:v>#N/A</c:v>
                </c:pt>
                <c:pt idx="2553">
                  <c:v>30.94</c:v>
                </c:pt>
                <c:pt idx="2554">
                  <c:v>14.6</c:v>
                </c:pt>
                <c:pt idx="2555">
                  <c:v>24.92</c:v>
                </c:pt>
                <c:pt idx="2556">
                  <c:v>#N/A</c:v>
                </c:pt>
                <c:pt idx="2557">
                  <c:v>20.16</c:v>
                </c:pt>
                <c:pt idx="2558">
                  <c:v>33.590000000000003</c:v>
                </c:pt>
                <c:pt idx="2559">
                  <c:v>35.75</c:v>
                </c:pt>
                <c:pt idx="2560">
                  <c:v>37.450000000000003</c:v>
                </c:pt>
                <c:pt idx="2561">
                  <c:v>27.49</c:v>
                </c:pt>
                <c:pt idx="2562">
                  <c:v>24.94</c:v>
                </c:pt>
                <c:pt idx="2563">
                  <c:v>18.600000000000001</c:v>
                </c:pt>
                <c:pt idx="2564">
                  <c:v>24.5</c:v>
                </c:pt>
                <c:pt idx="2565">
                  <c:v>42.31</c:v>
                </c:pt>
                <c:pt idx="2566">
                  <c:v>#N/A</c:v>
                </c:pt>
                <c:pt idx="2567">
                  <c:v>36.520000000000003</c:v>
                </c:pt>
                <c:pt idx="2568">
                  <c:v>27.01</c:v>
                </c:pt>
                <c:pt idx="2569">
                  <c:v>18.7</c:v>
                </c:pt>
                <c:pt idx="2570">
                  <c:v>25.98</c:v>
                </c:pt>
                <c:pt idx="2571">
                  <c:v>24.75</c:v>
                </c:pt>
                <c:pt idx="2572">
                  <c:v>15.86</c:v>
                </c:pt>
                <c:pt idx="2573">
                  <c:v>36.86</c:v>
                </c:pt>
                <c:pt idx="2574">
                  <c:v>34.32</c:v>
                </c:pt>
                <c:pt idx="2575">
                  <c:v>24.89</c:v>
                </c:pt>
                <c:pt idx="2576">
                  <c:v>#N/A</c:v>
                </c:pt>
                <c:pt idx="2577">
                  <c:v>29.38</c:v>
                </c:pt>
                <c:pt idx="2578">
                  <c:v>32.33</c:v>
                </c:pt>
                <c:pt idx="2579">
                  <c:v>22.2</c:v>
                </c:pt>
                <c:pt idx="2580">
                  <c:v>#N/A</c:v>
                </c:pt>
                <c:pt idx="2581">
                  <c:v>28.31</c:v>
                </c:pt>
                <c:pt idx="2582">
                  <c:v>21.98</c:v>
                </c:pt>
                <c:pt idx="2583">
                  <c:v>33.880000000000003</c:v>
                </c:pt>
                <c:pt idx="2584">
                  <c:v>31.47</c:v>
                </c:pt>
                <c:pt idx="2585">
                  <c:v>29.82</c:v>
                </c:pt>
                <c:pt idx="2586">
                  <c:v>44.78</c:v>
                </c:pt>
                <c:pt idx="2587">
                  <c:v>16.010000000000002</c:v>
                </c:pt>
                <c:pt idx="2588">
                  <c:v>32.200000000000003</c:v>
                </c:pt>
                <c:pt idx="2589">
                  <c:v>20.059999999999999</c:v>
                </c:pt>
                <c:pt idx="2590">
                  <c:v>36.06</c:v>
                </c:pt>
                <c:pt idx="2591">
                  <c:v>37.880000000000003</c:v>
                </c:pt>
                <c:pt idx="2592">
                  <c:v>32.299999999999997</c:v>
                </c:pt>
                <c:pt idx="2593">
                  <c:v>#N/A</c:v>
                </c:pt>
                <c:pt idx="2594">
                  <c:v>33.22</c:v>
                </c:pt>
                <c:pt idx="2595">
                  <c:v>33.93</c:v>
                </c:pt>
                <c:pt idx="2596">
                  <c:v>27.3</c:v>
                </c:pt>
                <c:pt idx="2597">
                  <c:v>26.98</c:v>
                </c:pt>
                <c:pt idx="2598">
                  <c:v>#N/A</c:v>
                </c:pt>
                <c:pt idx="2599">
                  <c:v>32.69</c:v>
                </c:pt>
                <c:pt idx="2600">
                  <c:v>#N/A</c:v>
                </c:pt>
                <c:pt idx="2601">
                  <c:v>12.33</c:v>
                </c:pt>
                <c:pt idx="2602">
                  <c:v>17.88</c:v>
                </c:pt>
                <c:pt idx="2603">
                  <c:v>30.69</c:v>
                </c:pt>
                <c:pt idx="2604">
                  <c:v>36.5</c:v>
                </c:pt>
                <c:pt idx="2605">
                  <c:v>14.76</c:v>
                </c:pt>
                <c:pt idx="2606">
                  <c:v>#N/A</c:v>
                </c:pt>
                <c:pt idx="2607">
                  <c:v>23.02</c:v>
                </c:pt>
                <c:pt idx="2608">
                  <c:v>29.63</c:v>
                </c:pt>
                <c:pt idx="2609">
                  <c:v>34.659999999999997</c:v>
                </c:pt>
                <c:pt idx="2610">
                  <c:v>40.04</c:v>
                </c:pt>
                <c:pt idx="2611">
                  <c:v>26.69</c:v>
                </c:pt>
                <c:pt idx="2612">
                  <c:v>19.02</c:v>
                </c:pt>
                <c:pt idx="2613">
                  <c:v>40.17</c:v>
                </c:pt>
                <c:pt idx="2614">
                  <c:v>27.81</c:v>
                </c:pt>
                <c:pt idx="2615">
                  <c:v>36.31</c:v>
                </c:pt>
                <c:pt idx="2616">
                  <c:v>24.38</c:v>
                </c:pt>
                <c:pt idx="2617">
                  <c:v>16.510000000000002</c:v>
                </c:pt>
                <c:pt idx="2618">
                  <c:v>16</c:v>
                </c:pt>
                <c:pt idx="2619">
                  <c:v>#N/A</c:v>
                </c:pt>
                <c:pt idx="2620">
                  <c:v>32.35</c:v>
                </c:pt>
                <c:pt idx="2621">
                  <c:v>31.52</c:v>
                </c:pt>
                <c:pt idx="2622">
                  <c:v>30.52</c:v>
                </c:pt>
                <c:pt idx="2623">
                  <c:v>26.86</c:v>
                </c:pt>
                <c:pt idx="2624">
                  <c:v>29.41</c:v>
                </c:pt>
                <c:pt idx="2625">
                  <c:v>22.81</c:v>
                </c:pt>
                <c:pt idx="2626">
                  <c:v>21.28</c:v>
                </c:pt>
                <c:pt idx="2627">
                  <c:v>33.299999999999997</c:v>
                </c:pt>
                <c:pt idx="2628">
                  <c:v>36.409999999999997</c:v>
                </c:pt>
                <c:pt idx="2629">
                  <c:v>37.590000000000003</c:v>
                </c:pt>
                <c:pt idx="2630">
                  <c:v>22.44</c:v>
                </c:pt>
                <c:pt idx="2631">
                  <c:v>26.79</c:v>
                </c:pt>
                <c:pt idx="2632">
                  <c:v>18.75</c:v>
                </c:pt>
                <c:pt idx="2633">
                  <c:v>27.46</c:v>
                </c:pt>
                <c:pt idx="2634">
                  <c:v>29.21</c:v>
                </c:pt>
                <c:pt idx="2635">
                  <c:v>35.869999999999997</c:v>
                </c:pt>
                <c:pt idx="2636">
                  <c:v>#N/A</c:v>
                </c:pt>
                <c:pt idx="2637">
                  <c:v>#N/A</c:v>
                </c:pt>
                <c:pt idx="2638">
                  <c:v>23.63</c:v>
                </c:pt>
                <c:pt idx="2639">
                  <c:v>39.92</c:v>
                </c:pt>
                <c:pt idx="2640">
                  <c:v>31.89</c:v>
                </c:pt>
                <c:pt idx="2641">
                  <c:v>27.17</c:v>
                </c:pt>
                <c:pt idx="2642">
                  <c:v>30.11</c:v>
                </c:pt>
                <c:pt idx="2643">
                  <c:v>20.04</c:v>
                </c:pt>
                <c:pt idx="2644">
                  <c:v>42.09</c:v>
                </c:pt>
                <c:pt idx="2645">
                  <c:v>28.88</c:v>
                </c:pt>
                <c:pt idx="2646">
                  <c:v>31.45</c:v>
                </c:pt>
                <c:pt idx="2647">
                  <c:v>34.83</c:v>
                </c:pt>
                <c:pt idx="2648">
                  <c:v>38.340000000000003</c:v>
                </c:pt>
                <c:pt idx="2649">
                  <c:v>#N/A</c:v>
                </c:pt>
                <c:pt idx="2650">
                  <c:v>40.68</c:v>
                </c:pt>
                <c:pt idx="2651">
                  <c:v>#N/A</c:v>
                </c:pt>
                <c:pt idx="2652">
                  <c:v>27.52</c:v>
                </c:pt>
                <c:pt idx="2653">
                  <c:v>22.66</c:v>
                </c:pt>
                <c:pt idx="2654">
                  <c:v>29.02</c:v>
                </c:pt>
                <c:pt idx="2655">
                  <c:v>#N/A</c:v>
                </c:pt>
                <c:pt idx="2656">
                  <c:v>21.15</c:v>
                </c:pt>
                <c:pt idx="2657">
                  <c:v>24.97</c:v>
                </c:pt>
                <c:pt idx="2658">
                  <c:v>32.74</c:v>
                </c:pt>
                <c:pt idx="2659">
                  <c:v>16.37</c:v>
                </c:pt>
                <c:pt idx="2660">
                  <c:v>22.42</c:v>
                </c:pt>
                <c:pt idx="2661">
                  <c:v>25.02</c:v>
                </c:pt>
                <c:pt idx="2662">
                  <c:v>24.33</c:v>
                </c:pt>
                <c:pt idx="2663">
                  <c:v>47.67</c:v>
                </c:pt>
                <c:pt idx="2664">
                  <c:v>40.32</c:v>
                </c:pt>
                <c:pt idx="2665">
                  <c:v>31.31</c:v>
                </c:pt>
                <c:pt idx="2666">
                  <c:v>18.55</c:v>
                </c:pt>
                <c:pt idx="2667">
                  <c:v>#N/A</c:v>
                </c:pt>
                <c:pt idx="2668">
                  <c:v>26.42</c:v>
                </c:pt>
                <c:pt idx="2669">
                  <c:v>41.7</c:v>
                </c:pt>
                <c:pt idx="2670">
                  <c:v>#N/A</c:v>
                </c:pt>
                <c:pt idx="2671">
                  <c:v>#N/A</c:v>
                </c:pt>
                <c:pt idx="2672">
                  <c:v>32.299999999999997</c:v>
                </c:pt>
                <c:pt idx="2673">
                  <c:v>37.54</c:v>
                </c:pt>
                <c:pt idx="2674">
                  <c:v>29.53</c:v>
                </c:pt>
                <c:pt idx="2675">
                  <c:v>19.52</c:v>
                </c:pt>
                <c:pt idx="2676">
                  <c:v>19.350000000000001</c:v>
                </c:pt>
                <c:pt idx="2677">
                  <c:v>#N/A</c:v>
                </c:pt>
                <c:pt idx="2678">
                  <c:v>31.35</c:v>
                </c:pt>
                <c:pt idx="2679">
                  <c:v>38.08</c:v>
                </c:pt>
                <c:pt idx="2680">
                  <c:v>36.75</c:v>
                </c:pt>
                <c:pt idx="2681">
                  <c:v>22.08</c:v>
                </c:pt>
                <c:pt idx="2682">
                  <c:v>34.75</c:v>
                </c:pt>
                <c:pt idx="2683">
                  <c:v>36.82</c:v>
                </c:pt>
                <c:pt idx="2684">
                  <c:v>38.78</c:v>
                </c:pt>
                <c:pt idx="2685">
                  <c:v>#N/A</c:v>
                </c:pt>
                <c:pt idx="2686">
                  <c:v>#N/A</c:v>
                </c:pt>
                <c:pt idx="2687">
                  <c:v>19.64</c:v>
                </c:pt>
                <c:pt idx="2688">
                  <c:v>37.200000000000003</c:v>
                </c:pt>
                <c:pt idx="2689">
                  <c:v>38.049999999999997</c:v>
                </c:pt>
                <c:pt idx="2690">
                  <c:v>24.45</c:v>
                </c:pt>
                <c:pt idx="2691">
                  <c:v>5.08</c:v>
                </c:pt>
                <c:pt idx="2692">
                  <c:v>47.04</c:v>
                </c:pt>
                <c:pt idx="2693">
                  <c:v>26.16</c:v>
                </c:pt>
                <c:pt idx="2694">
                  <c:v>32.39</c:v>
                </c:pt>
                <c:pt idx="2695">
                  <c:v>32.74</c:v>
                </c:pt>
                <c:pt idx="2696">
                  <c:v>36.65</c:v>
                </c:pt>
                <c:pt idx="2697">
                  <c:v>30.6</c:v>
                </c:pt>
                <c:pt idx="2698">
                  <c:v>26.74</c:v>
                </c:pt>
                <c:pt idx="2699">
                  <c:v>33.409999999999997</c:v>
                </c:pt>
                <c:pt idx="2700">
                  <c:v>40.85</c:v>
                </c:pt>
                <c:pt idx="2701">
                  <c:v>32.86</c:v>
                </c:pt>
                <c:pt idx="2702">
                  <c:v>36.020000000000003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30.8</c:v>
                </c:pt>
                <c:pt idx="2707">
                  <c:v>19.329999999999998</c:v>
                </c:pt>
                <c:pt idx="2708">
                  <c:v>35.89</c:v>
                </c:pt>
                <c:pt idx="2709">
                  <c:v>42.06</c:v>
                </c:pt>
                <c:pt idx="2710">
                  <c:v>22.3</c:v>
                </c:pt>
                <c:pt idx="2711">
                  <c:v>27.44</c:v>
                </c:pt>
                <c:pt idx="2712">
                  <c:v>36.020000000000003</c:v>
                </c:pt>
                <c:pt idx="2713">
                  <c:v>27.27</c:v>
                </c:pt>
                <c:pt idx="2714">
                  <c:v>39.22</c:v>
                </c:pt>
                <c:pt idx="2715">
                  <c:v>39.54</c:v>
                </c:pt>
                <c:pt idx="2716">
                  <c:v>#N/A</c:v>
                </c:pt>
                <c:pt idx="2717">
                  <c:v>22.68</c:v>
                </c:pt>
                <c:pt idx="2718">
                  <c:v>52.05</c:v>
                </c:pt>
                <c:pt idx="2719">
                  <c:v>40.26</c:v>
                </c:pt>
                <c:pt idx="2720">
                  <c:v>28.63</c:v>
                </c:pt>
                <c:pt idx="2721">
                  <c:v>12.05</c:v>
                </c:pt>
                <c:pt idx="2722">
                  <c:v>25.86</c:v>
                </c:pt>
                <c:pt idx="2723">
                  <c:v>30.75</c:v>
                </c:pt>
                <c:pt idx="2724">
                  <c:v>26.62</c:v>
                </c:pt>
                <c:pt idx="2725">
                  <c:v>30.69</c:v>
                </c:pt>
                <c:pt idx="2726">
                  <c:v>40.6</c:v>
                </c:pt>
                <c:pt idx="2727">
                  <c:v>30.96</c:v>
                </c:pt>
                <c:pt idx="2728">
                  <c:v>23.73</c:v>
                </c:pt>
                <c:pt idx="2729">
                  <c:v>34.049999999999997</c:v>
                </c:pt>
                <c:pt idx="2730">
                  <c:v>26.1</c:v>
                </c:pt>
                <c:pt idx="2731">
                  <c:v>21.79</c:v>
                </c:pt>
                <c:pt idx="2732">
                  <c:v>27.12</c:v>
                </c:pt>
                <c:pt idx="2733">
                  <c:v>#N/A</c:v>
                </c:pt>
                <c:pt idx="2734">
                  <c:v>42.82</c:v>
                </c:pt>
                <c:pt idx="2735">
                  <c:v>#N/A</c:v>
                </c:pt>
                <c:pt idx="2736">
                  <c:v>26.13</c:v>
                </c:pt>
                <c:pt idx="2737">
                  <c:v>39.46</c:v>
                </c:pt>
                <c:pt idx="2738">
                  <c:v>34.32</c:v>
                </c:pt>
                <c:pt idx="2739">
                  <c:v>31.77</c:v>
                </c:pt>
                <c:pt idx="2740">
                  <c:v>33.42</c:v>
                </c:pt>
                <c:pt idx="2741">
                  <c:v>39.46</c:v>
                </c:pt>
                <c:pt idx="2742">
                  <c:v>28.22</c:v>
                </c:pt>
                <c:pt idx="2743">
                  <c:v>34.1</c:v>
                </c:pt>
                <c:pt idx="2744">
                  <c:v>23.97</c:v>
                </c:pt>
                <c:pt idx="2745">
                  <c:v>41.65</c:v>
                </c:pt>
                <c:pt idx="2746">
                  <c:v>23.94</c:v>
                </c:pt>
                <c:pt idx="2747">
                  <c:v>#N/A</c:v>
                </c:pt>
                <c:pt idx="2748">
                  <c:v>21.25</c:v>
                </c:pt>
                <c:pt idx="2749">
                  <c:v>30.7</c:v>
                </c:pt>
                <c:pt idx="2750">
                  <c:v>#N/A</c:v>
                </c:pt>
                <c:pt idx="2751">
                  <c:v>30.28</c:v>
                </c:pt>
                <c:pt idx="2752">
                  <c:v>#N/A</c:v>
                </c:pt>
                <c:pt idx="2753">
                  <c:v>39.32</c:v>
                </c:pt>
                <c:pt idx="2754">
                  <c:v>18.899999999999999</c:v>
                </c:pt>
                <c:pt idx="2755">
                  <c:v>#N/A</c:v>
                </c:pt>
                <c:pt idx="2756">
                  <c:v>#N/A</c:v>
                </c:pt>
                <c:pt idx="2757">
                  <c:v>24.87</c:v>
                </c:pt>
                <c:pt idx="2758">
                  <c:v>22.44</c:v>
                </c:pt>
                <c:pt idx="2759">
                  <c:v>46.68</c:v>
                </c:pt>
                <c:pt idx="2760">
                  <c:v>31.5</c:v>
                </c:pt>
                <c:pt idx="2761">
                  <c:v>26.32</c:v>
                </c:pt>
                <c:pt idx="2762">
                  <c:v>30.46</c:v>
                </c:pt>
                <c:pt idx="2763">
                  <c:v>#N/A</c:v>
                </c:pt>
                <c:pt idx="2764">
                  <c:v>23.38</c:v>
                </c:pt>
                <c:pt idx="2765">
                  <c:v>41.31</c:v>
                </c:pt>
                <c:pt idx="2766">
                  <c:v>22.93</c:v>
                </c:pt>
                <c:pt idx="2767">
                  <c:v>39.81</c:v>
                </c:pt>
                <c:pt idx="2768">
                  <c:v>29.77</c:v>
                </c:pt>
                <c:pt idx="2769">
                  <c:v>24.17</c:v>
                </c:pt>
                <c:pt idx="2770">
                  <c:v>16.63</c:v>
                </c:pt>
                <c:pt idx="2771">
                  <c:v>#N/A</c:v>
                </c:pt>
                <c:pt idx="2772">
                  <c:v>26.38</c:v>
                </c:pt>
                <c:pt idx="2773">
                  <c:v>34.03</c:v>
                </c:pt>
                <c:pt idx="2774">
                  <c:v>33.729999999999997</c:v>
                </c:pt>
                <c:pt idx="2775">
                  <c:v>30.65</c:v>
                </c:pt>
                <c:pt idx="2776">
                  <c:v>14.67</c:v>
                </c:pt>
                <c:pt idx="2777">
                  <c:v>#N/A</c:v>
                </c:pt>
                <c:pt idx="2778">
                  <c:v>40.950000000000003</c:v>
                </c:pt>
                <c:pt idx="2779">
                  <c:v>35.31</c:v>
                </c:pt>
                <c:pt idx="2780">
                  <c:v>21.85</c:v>
                </c:pt>
                <c:pt idx="2781">
                  <c:v>38.15</c:v>
                </c:pt>
                <c:pt idx="2782">
                  <c:v>28.03</c:v>
                </c:pt>
                <c:pt idx="2783">
                  <c:v>40.46</c:v>
                </c:pt>
                <c:pt idx="2784">
                  <c:v>39.270000000000003</c:v>
                </c:pt>
                <c:pt idx="2785">
                  <c:v>#N/A</c:v>
                </c:pt>
                <c:pt idx="2786">
                  <c:v>31.45</c:v>
                </c:pt>
                <c:pt idx="2787">
                  <c:v>41.5</c:v>
                </c:pt>
                <c:pt idx="2788">
                  <c:v>23.99</c:v>
                </c:pt>
                <c:pt idx="2789">
                  <c:v>26.88</c:v>
                </c:pt>
                <c:pt idx="2790">
                  <c:v>#N/A</c:v>
                </c:pt>
                <c:pt idx="2791">
                  <c:v>18.62</c:v>
                </c:pt>
                <c:pt idx="2792">
                  <c:v>18.34</c:v>
                </c:pt>
                <c:pt idx="2793">
                  <c:v>#N/A</c:v>
                </c:pt>
                <c:pt idx="2794">
                  <c:v>27.2</c:v>
                </c:pt>
                <c:pt idx="2795">
                  <c:v>38.71</c:v>
                </c:pt>
                <c:pt idx="2796">
                  <c:v>34.65</c:v>
                </c:pt>
                <c:pt idx="2797">
                  <c:v>41.09</c:v>
                </c:pt>
                <c:pt idx="2798">
                  <c:v>13.28</c:v>
                </c:pt>
                <c:pt idx="2799">
                  <c:v>31.93</c:v>
                </c:pt>
                <c:pt idx="2800">
                  <c:v>21.61</c:v>
                </c:pt>
                <c:pt idx="2801">
                  <c:v>#N/A</c:v>
                </c:pt>
                <c:pt idx="2802">
                  <c:v>26.04</c:v>
                </c:pt>
                <c:pt idx="2803">
                  <c:v>23.31</c:v>
                </c:pt>
                <c:pt idx="2804">
                  <c:v>#N/A</c:v>
                </c:pt>
                <c:pt idx="2805">
                  <c:v>38.1</c:v>
                </c:pt>
                <c:pt idx="2806">
                  <c:v>14.21</c:v>
                </c:pt>
                <c:pt idx="2807">
                  <c:v>34.659999999999997</c:v>
                </c:pt>
                <c:pt idx="2808">
                  <c:v>35.92</c:v>
                </c:pt>
                <c:pt idx="2809">
                  <c:v>37.299999999999997</c:v>
                </c:pt>
                <c:pt idx="2810">
                  <c:v>32.369999999999997</c:v>
                </c:pt>
                <c:pt idx="2811">
                  <c:v>25.11</c:v>
                </c:pt>
                <c:pt idx="2812">
                  <c:v>39.08</c:v>
                </c:pt>
                <c:pt idx="2813">
                  <c:v>17.48</c:v>
                </c:pt>
                <c:pt idx="2814">
                  <c:v>30.38</c:v>
                </c:pt>
                <c:pt idx="2815">
                  <c:v>25.25</c:v>
                </c:pt>
                <c:pt idx="2816">
                  <c:v>27.9</c:v>
                </c:pt>
                <c:pt idx="2817">
                  <c:v>33.520000000000003</c:v>
                </c:pt>
                <c:pt idx="2818">
                  <c:v>#N/A</c:v>
                </c:pt>
                <c:pt idx="2819">
                  <c:v>32.96</c:v>
                </c:pt>
                <c:pt idx="2820">
                  <c:v>#N/A</c:v>
                </c:pt>
                <c:pt idx="2821">
                  <c:v>#N/A</c:v>
                </c:pt>
                <c:pt idx="2822">
                  <c:v>28.87</c:v>
                </c:pt>
                <c:pt idx="2823">
                  <c:v>32.880000000000003</c:v>
                </c:pt>
                <c:pt idx="2824">
                  <c:v>18.12</c:v>
                </c:pt>
                <c:pt idx="2825">
                  <c:v>22.9</c:v>
                </c:pt>
                <c:pt idx="2826">
                  <c:v>26.55</c:v>
                </c:pt>
                <c:pt idx="2827">
                  <c:v>39.29</c:v>
                </c:pt>
                <c:pt idx="2828">
                  <c:v>30.74</c:v>
                </c:pt>
                <c:pt idx="2829">
                  <c:v>36.35</c:v>
                </c:pt>
                <c:pt idx="2830">
                  <c:v>39.85</c:v>
                </c:pt>
                <c:pt idx="2831">
                  <c:v>38.01</c:v>
                </c:pt>
                <c:pt idx="2832">
                  <c:v>50.1</c:v>
                </c:pt>
                <c:pt idx="2833">
                  <c:v>36.86</c:v>
                </c:pt>
                <c:pt idx="2834">
                  <c:v>33.56</c:v>
                </c:pt>
                <c:pt idx="2835">
                  <c:v>38.51</c:v>
                </c:pt>
                <c:pt idx="2836">
                  <c:v>37.21</c:v>
                </c:pt>
                <c:pt idx="2837">
                  <c:v>15.15</c:v>
                </c:pt>
                <c:pt idx="2838">
                  <c:v>30.23</c:v>
                </c:pt>
                <c:pt idx="2839">
                  <c:v>15.84</c:v>
                </c:pt>
                <c:pt idx="2840">
                  <c:v>38.78</c:v>
                </c:pt>
                <c:pt idx="2841">
                  <c:v>35.380000000000003</c:v>
                </c:pt>
                <c:pt idx="2842">
                  <c:v>19.18</c:v>
                </c:pt>
                <c:pt idx="2843">
                  <c:v>38.299999999999997</c:v>
                </c:pt>
                <c:pt idx="2844">
                  <c:v>28.8</c:v>
                </c:pt>
                <c:pt idx="2845">
                  <c:v>32.86</c:v>
                </c:pt>
                <c:pt idx="2846">
                  <c:v>16.25</c:v>
                </c:pt>
                <c:pt idx="2847">
                  <c:v>13.57</c:v>
                </c:pt>
                <c:pt idx="2848">
                  <c:v>38.96</c:v>
                </c:pt>
                <c:pt idx="2849">
                  <c:v>44.08</c:v>
                </c:pt>
                <c:pt idx="2850">
                  <c:v>36.14</c:v>
                </c:pt>
                <c:pt idx="2851">
                  <c:v>17.170000000000002</c:v>
                </c:pt>
                <c:pt idx="2852">
                  <c:v>23.82</c:v>
                </c:pt>
                <c:pt idx="2853">
                  <c:v>25.57</c:v>
                </c:pt>
                <c:pt idx="2854">
                  <c:v>17.14</c:v>
                </c:pt>
                <c:pt idx="2855">
                  <c:v>23.48</c:v>
                </c:pt>
                <c:pt idx="2856">
                  <c:v>32.520000000000003</c:v>
                </c:pt>
                <c:pt idx="2857">
                  <c:v>28.61</c:v>
                </c:pt>
                <c:pt idx="2858">
                  <c:v>#N/A</c:v>
                </c:pt>
                <c:pt idx="2859">
                  <c:v>43.42</c:v>
                </c:pt>
                <c:pt idx="2860">
                  <c:v>28.25</c:v>
                </c:pt>
                <c:pt idx="2861">
                  <c:v>#N/A</c:v>
                </c:pt>
                <c:pt idx="2862">
                  <c:v>#N/A</c:v>
                </c:pt>
                <c:pt idx="2863">
                  <c:v>13.09</c:v>
                </c:pt>
                <c:pt idx="2864">
                  <c:v>28.63</c:v>
                </c:pt>
                <c:pt idx="2865">
                  <c:v>#N/A</c:v>
                </c:pt>
                <c:pt idx="2866">
                  <c:v>29.85</c:v>
                </c:pt>
                <c:pt idx="2867">
                  <c:v>28.75</c:v>
                </c:pt>
                <c:pt idx="2868">
                  <c:v>32.42</c:v>
                </c:pt>
                <c:pt idx="2869">
                  <c:v>40.729999999999997</c:v>
                </c:pt>
                <c:pt idx="2870">
                  <c:v>20.62</c:v>
                </c:pt>
                <c:pt idx="2871">
                  <c:v>#N/A</c:v>
                </c:pt>
                <c:pt idx="2872">
                  <c:v>39.200000000000003</c:v>
                </c:pt>
                <c:pt idx="2873">
                  <c:v>19.13</c:v>
                </c:pt>
                <c:pt idx="2874">
                  <c:v>28.51</c:v>
                </c:pt>
                <c:pt idx="2875">
                  <c:v>30.62</c:v>
                </c:pt>
                <c:pt idx="2876">
                  <c:v>22.03</c:v>
                </c:pt>
                <c:pt idx="2877">
                  <c:v>36.64</c:v>
                </c:pt>
                <c:pt idx="2878">
                  <c:v>36.020000000000003</c:v>
                </c:pt>
                <c:pt idx="2879">
                  <c:v>13.94</c:v>
                </c:pt>
                <c:pt idx="2880">
                  <c:v>25.35</c:v>
                </c:pt>
                <c:pt idx="2881">
                  <c:v>#N/A</c:v>
                </c:pt>
                <c:pt idx="2882">
                  <c:v>47.21</c:v>
                </c:pt>
                <c:pt idx="2883">
                  <c:v>35.549999999999997</c:v>
                </c:pt>
                <c:pt idx="2884">
                  <c:v>33.340000000000003</c:v>
                </c:pt>
                <c:pt idx="2885">
                  <c:v>20.67</c:v>
                </c:pt>
                <c:pt idx="2886">
                  <c:v>34.700000000000003</c:v>
                </c:pt>
                <c:pt idx="2887">
                  <c:v>36.06</c:v>
                </c:pt>
                <c:pt idx="2888">
                  <c:v>30.31</c:v>
                </c:pt>
                <c:pt idx="2889">
                  <c:v>30.91</c:v>
                </c:pt>
                <c:pt idx="2890">
                  <c:v>20.5</c:v>
                </c:pt>
                <c:pt idx="2891">
                  <c:v>29.31</c:v>
                </c:pt>
                <c:pt idx="2892">
                  <c:v>#N/A</c:v>
                </c:pt>
                <c:pt idx="2893">
                  <c:v>16.73</c:v>
                </c:pt>
                <c:pt idx="2894">
                  <c:v>18.53</c:v>
                </c:pt>
                <c:pt idx="2895">
                  <c:v>#N/A</c:v>
                </c:pt>
                <c:pt idx="2896">
                  <c:v>32.83</c:v>
                </c:pt>
                <c:pt idx="2897">
                  <c:v>31.08</c:v>
                </c:pt>
                <c:pt idx="2898">
                  <c:v>25.23</c:v>
                </c:pt>
                <c:pt idx="2899">
                  <c:v>12.89</c:v>
                </c:pt>
                <c:pt idx="2900">
                  <c:v>33.659999999999997</c:v>
                </c:pt>
                <c:pt idx="2901">
                  <c:v>#N/A</c:v>
                </c:pt>
                <c:pt idx="2902">
                  <c:v>33.979999999999997</c:v>
                </c:pt>
                <c:pt idx="2903">
                  <c:v>31.88</c:v>
                </c:pt>
                <c:pt idx="2904">
                  <c:v>31.21</c:v>
                </c:pt>
                <c:pt idx="2905">
                  <c:v>14.64</c:v>
                </c:pt>
                <c:pt idx="2906">
                  <c:v>21.56</c:v>
                </c:pt>
                <c:pt idx="2907">
                  <c:v>18.41</c:v>
                </c:pt>
                <c:pt idx="2908">
                  <c:v>#N/A</c:v>
                </c:pt>
                <c:pt idx="2909">
                  <c:v>25.04</c:v>
                </c:pt>
                <c:pt idx="2910">
                  <c:v>28.07</c:v>
                </c:pt>
                <c:pt idx="2911">
                  <c:v>20.77</c:v>
                </c:pt>
                <c:pt idx="2912">
                  <c:v>26.57</c:v>
                </c:pt>
                <c:pt idx="2913">
                  <c:v>47.21</c:v>
                </c:pt>
                <c:pt idx="2914">
                  <c:v>25.06</c:v>
                </c:pt>
                <c:pt idx="2915">
                  <c:v>38.83</c:v>
                </c:pt>
                <c:pt idx="2916">
                  <c:v>31.38</c:v>
                </c:pt>
                <c:pt idx="2917">
                  <c:v>37.229999999999997</c:v>
                </c:pt>
                <c:pt idx="2918">
                  <c:v>#N/A</c:v>
                </c:pt>
                <c:pt idx="2919">
                  <c:v>32.03</c:v>
                </c:pt>
                <c:pt idx="2920">
                  <c:v>43.32</c:v>
                </c:pt>
                <c:pt idx="2921">
                  <c:v>#N/A</c:v>
                </c:pt>
                <c:pt idx="2922">
                  <c:v>24.33</c:v>
                </c:pt>
                <c:pt idx="2923">
                  <c:v>20.11</c:v>
                </c:pt>
                <c:pt idx="2924">
                  <c:v>31.6</c:v>
                </c:pt>
                <c:pt idx="2925">
                  <c:v>37.229999999999997</c:v>
                </c:pt>
                <c:pt idx="2926">
                  <c:v>30.62</c:v>
                </c:pt>
                <c:pt idx="2927">
                  <c:v>19.53</c:v>
                </c:pt>
                <c:pt idx="2928">
                  <c:v>26.96</c:v>
                </c:pt>
                <c:pt idx="2929">
                  <c:v>#N/A</c:v>
                </c:pt>
                <c:pt idx="2930">
                  <c:v>30.6</c:v>
                </c:pt>
                <c:pt idx="2931">
                  <c:v>23.02</c:v>
                </c:pt>
                <c:pt idx="2932">
                  <c:v>#N/A</c:v>
                </c:pt>
                <c:pt idx="2933">
                  <c:v>44.69</c:v>
                </c:pt>
                <c:pt idx="2934">
                  <c:v>11.34</c:v>
                </c:pt>
                <c:pt idx="2935">
                  <c:v>40.94</c:v>
                </c:pt>
                <c:pt idx="2936">
                  <c:v>26.91</c:v>
                </c:pt>
                <c:pt idx="2937">
                  <c:v>34.29</c:v>
                </c:pt>
                <c:pt idx="2938">
                  <c:v>28.7</c:v>
                </c:pt>
                <c:pt idx="2939">
                  <c:v>24.12</c:v>
                </c:pt>
                <c:pt idx="2940">
                  <c:v>#N/A</c:v>
                </c:pt>
                <c:pt idx="2941">
                  <c:v>34.630000000000003</c:v>
                </c:pt>
                <c:pt idx="2942">
                  <c:v>32.57</c:v>
                </c:pt>
                <c:pt idx="2943">
                  <c:v>23.19</c:v>
                </c:pt>
                <c:pt idx="2944">
                  <c:v>28.59</c:v>
                </c:pt>
                <c:pt idx="2945">
                  <c:v>37.04</c:v>
                </c:pt>
                <c:pt idx="2946">
                  <c:v>33.68</c:v>
                </c:pt>
                <c:pt idx="2947">
                  <c:v>30.4</c:v>
                </c:pt>
                <c:pt idx="2948">
                  <c:v>44.69</c:v>
                </c:pt>
                <c:pt idx="2949">
                  <c:v>33.49</c:v>
                </c:pt>
                <c:pt idx="2950">
                  <c:v>17.489999999999998</c:v>
                </c:pt>
                <c:pt idx="2951">
                  <c:v>#N/A</c:v>
                </c:pt>
                <c:pt idx="2952">
                  <c:v>23.77</c:v>
                </c:pt>
                <c:pt idx="2953">
                  <c:v>23.75</c:v>
                </c:pt>
                <c:pt idx="2954">
                  <c:v>#N/A</c:v>
                </c:pt>
                <c:pt idx="2955">
                  <c:v>#N/A</c:v>
                </c:pt>
                <c:pt idx="2956">
                  <c:v>40.75</c:v>
                </c:pt>
                <c:pt idx="2957">
                  <c:v>27.39</c:v>
                </c:pt>
                <c:pt idx="2958">
                  <c:v>28.12</c:v>
                </c:pt>
                <c:pt idx="2959">
                  <c:v>37.619999999999997</c:v>
                </c:pt>
                <c:pt idx="2960">
                  <c:v>#N/A</c:v>
                </c:pt>
                <c:pt idx="2961">
                  <c:v>33.32</c:v>
                </c:pt>
                <c:pt idx="2962">
                  <c:v>29.63</c:v>
                </c:pt>
                <c:pt idx="2963">
                  <c:v>26.93</c:v>
                </c:pt>
                <c:pt idx="2964">
                  <c:v>25.4</c:v>
                </c:pt>
                <c:pt idx="2965">
                  <c:v>24.74</c:v>
                </c:pt>
                <c:pt idx="2966">
                  <c:v>25.11</c:v>
                </c:pt>
                <c:pt idx="2967">
                  <c:v>15.2</c:v>
                </c:pt>
                <c:pt idx="2968">
                  <c:v>23.58</c:v>
                </c:pt>
                <c:pt idx="2969">
                  <c:v>34.92</c:v>
                </c:pt>
                <c:pt idx="2970">
                  <c:v>31.86</c:v>
                </c:pt>
                <c:pt idx="2971">
                  <c:v>35.04</c:v>
                </c:pt>
                <c:pt idx="2972">
                  <c:v>22.36</c:v>
                </c:pt>
                <c:pt idx="2973">
                  <c:v>20.420000000000002</c:v>
                </c:pt>
                <c:pt idx="2974">
                  <c:v>28.66</c:v>
                </c:pt>
                <c:pt idx="2975">
                  <c:v>32.200000000000003</c:v>
                </c:pt>
                <c:pt idx="2976">
                  <c:v>26.95</c:v>
                </c:pt>
                <c:pt idx="2977">
                  <c:v>29.92</c:v>
                </c:pt>
                <c:pt idx="2978">
                  <c:v>21.96</c:v>
                </c:pt>
                <c:pt idx="2979">
                  <c:v>29.58</c:v>
                </c:pt>
                <c:pt idx="2980">
                  <c:v>#N/A</c:v>
                </c:pt>
                <c:pt idx="2981">
                  <c:v>44.98</c:v>
                </c:pt>
                <c:pt idx="2982">
                  <c:v>27.35</c:v>
                </c:pt>
                <c:pt idx="2983">
                  <c:v>21.22</c:v>
                </c:pt>
                <c:pt idx="2984">
                  <c:v>39.200000000000003</c:v>
                </c:pt>
                <c:pt idx="2985">
                  <c:v>38.950000000000003</c:v>
                </c:pt>
                <c:pt idx="2986">
                  <c:v>36.19</c:v>
                </c:pt>
                <c:pt idx="2987">
                  <c:v>21.22</c:v>
                </c:pt>
                <c:pt idx="2988">
                  <c:v>22.76</c:v>
                </c:pt>
                <c:pt idx="2989">
                  <c:v>22.07</c:v>
                </c:pt>
                <c:pt idx="2990">
                  <c:v>28.65</c:v>
                </c:pt>
                <c:pt idx="2991">
                  <c:v>13.84</c:v>
                </c:pt>
                <c:pt idx="2992">
                  <c:v>19.920000000000002</c:v>
                </c:pt>
                <c:pt idx="2993">
                  <c:v>#N/A</c:v>
                </c:pt>
                <c:pt idx="2994">
                  <c:v>33.17</c:v>
                </c:pt>
                <c:pt idx="2995">
                  <c:v>29.24</c:v>
                </c:pt>
                <c:pt idx="2996">
                  <c:v>28.08</c:v>
                </c:pt>
                <c:pt idx="2997">
                  <c:v>25.45</c:v>
                </c:pt>
                <c:pt idx="2998">
                  <c:v>31.59</c:v>
                </c:pt>
                <c:pt idx="2999">
                  <c:v>41.58</c:v>
                </c:pt>
                <c:pt idx="3000">
                  <c:v>#N/A</c:v>
                </c:pt>
                <c:pt idx="3001">
                  <c:v>#N/A</c:v>
                </c:pt>
                <c:pt idx="3002">
                  <c:v>35.33</c:v>
                </c:pt>
                <c:pt idx="3003">
                  <c:v>#N/A</c:v>
                </c:pt>
                <c:pt idx="3004">
                  <c:v>41.79</c:v>
                </c:pt>
                <c:pt idx="3005">
                  <c:v>22.27</c:v>
                </c:pt>
                <c:pt idx="3006">
                  <c:v>#N/A</c:v>
                </c:pt>
                <c:pt idx="3007">
                  <c:v>#N/A</c:v>
                </c:pt>
                <c:pt idx="3008">
                  <c:v>36.26</c:v>
                </c:pt>
                <c:pt idx="3009">
                  <c:v>21.86</c:v>
                </c:pt>
                <c:pt idx="3010">
                  <c:v>16.2</c:v>
                </c:pt>
                <c:pt idx="3011">
                  <c:v>36.5</c:v>
                </c:pt>
                <c:pt idx="3012">
                  <c:v>30.67</c:v>
                </c:pt>
                <c:pt idx="3013">
                  <c:v>27.9</c:v>
                </c:pt>
                <c:pt idx="3014">
                  <c:v>35.89</c:v>
                </c:pt>
                <c:pt idx="3015">
                  <c:v>53.11</c:v>
                </c:pt>
                <c:pt idx="3016">
                  <c:v>37.96</c:v>
                </c:pt>
                <c:pt idx="3017">
                  <c:v>40.26</c:v>
                </c:pt>
                <c:pt idx="3018">
                  <c:v>25.45</c:v>
                </c:pt>
                <c:pt idx="3019">
                  <c:v>45.58</c:v>
                </c:pt>
                <c:pt idx="3020">
                  <c:v>41.65</c:v>
                </c:pt>
                <c:pt idx="3021">
                  <c:v>26.15</c:v>
                </c:pt>
                <c:pt idx="3022">
                  <c:v>39</c:v>
                </c:pt>
                <c:pt idx="3023">
                  <c:v>11.7</c:v>
                </c:pt>
                <c:pt idx="3024">
                  <c:v>34.03</c:v>
                </c:pt>
                <c:pt idx="3025">
                  <c:v>22.88</c:v>
                </c:pt>
                <c:pt idx="3026">
                  <c:v>39.51</c:v>
                </c:pt>
                <c:pt idx="3027">
                  <c:v>21.42</c:v>
                </c:pt>
                <c:pt idx="3028">
                  <c:v>29.9</c:v>
                </c:pt>
                <c:pt idx="3029">
                  <c:v>27.49</c:v>
                </c:pt>
                <c:pt idx="3030">
                  <c:v>#N/A</c:v>
                </c:pt>
                <c:pt idx="3031">
                  <c:v>39.78</c:v>
                </c:pt>
                <c:pt idx="3032">
                  <c:v>#N/A</c:v>
                </c:pt>
                <c:pt idx="3033">
                  <c:v>29.6</c:v>
                </c:pt>
                <c:pt idx="3034">
                  <c:v>33.25</c:v>
                </c:pt>
                <c:pt idx="3035">
                  <c:v>34.14</c:v>
                </c:pt>
                <c:pt idx="3036">
                  <c:v>38.35</c:v>
                </c:pt>
                <c:pt idx="3037">
                  <c:v>46.39</c:v>
                </c:pt>
                <c:pt idx="3038">
                  <c:v>#N/A</c:v>
                </c:pt>
                <c:pt idx="3039">
                  <c:v>47.92</c:v>
                </c:pt>
                <c:pt idx="3040">
                  <c:v>30.8</c:v>
                </c:pt>
                <c:pt idx="3041">
                  <c:v>10.76</c:v>
                </c:pt>
                <c:pt idx="3042">
                  <c:v>32.18</c:v>
                </c:pt>
                <c:pt idx="3043">
                  <c:v>23.8</c:v>
                </c:pt>
                <c:pt idx="3044">
                  <c:v>#N/A</c:v>
                </c:pt>
                <c:pt idx="3045">
                  <c:v>32.57</c:v>
                </c:pt>
                <c:pt idx="3046">
                  <c:v>#N/A</c:v>
                </c:pt>
                <c:pt idx="3047">
                  <c:v>27.64</c:v>
                </c:pt>
                <c:pt idx="3048">
                  <c:v>39.71</c:v>
                </c:pt>
                <c:pt idx="3049">
                  <c:v>#N/A</c:v>
                </c:pt>
                <c:pt idx="3050">
                  <c:v>#N/A</c:v>
                </c:pt>
                <c:pt idx="3051">
                  <c:v>26.45</c:v>
                </c:pt>
                <c:pt idx="3052">
                  <c:v>#N/A</c:v>
                </c:pt>
                <c:pt idx="3053">
                  <c:v>19.45</c:v>
                </c:pt>
                <c:pt idx="3054">
                  <c:v>28.02</c:v>
                </c:pt>
                <c:pt idx="3055">
                  <c:v>37.450000000000003</c:v>
                </c:pt>
                <c:pt idx="3056">
                  <c:v>32.130000000000003</c:v>
                </c:pt>
                <c:pt idx="3057">
                  <c:v>29.34</c:v>
                </c:pt>
                <c:pt idx="3058">
                  <c:v>28.7</c:v>
                </c:pt>
                <c:pt idx="3059">
                  <c:v>41.33</c:v>
                </c:pt>
                <c:pt idx="3060">
                  <c:v>#N/A</c:v>
                </c:pt>
                <c:pt idx="3061">
                  <c:v>11.85</c:v>
                </c:pt>
                <c:pt idx="3062">
                  <c:v>#N/A</c:v>
                </c:pt>
                <c:pt idx="3063">
                  <c:v>23.87</c:v>
                </c:pt>
                <c:pt idx="3064">
                  <c:v>28.46</c:v>
                </c:pt>
                <c:pt idx="3065">
                  <c:v>28.29</c:v>
                </c:pt>
                <c:pt idx="3066">
                  <c:v>29.16</c:v>
                </c:pt>
                <c:pt idx="3067">
                  <c:v>30.12</c:v>
                </c:pt>
                <c:pt idx="3068">
                  <c:v>19.47</c:v>
                </c:pt>
                <c:pt idx="3069">
                  <c:v>34.869999999999997</c:v>
                </c:pt>
                <c:pt idx="3070">
                  <c:v>#N/A</c:v>
                </c:pt>
                <c:pt idx="3071">
                  <c:v>21.39</c:v>
                </c:pt>
                <c:pt idx="3072">
                  <c:v>31.65</c:v>
                </c:pt>
                <c:pt idx="3073">
                  <c:v>21.91</c:v>
                </c:pt>
                <c:pt idx="3074">
                  <c:v>43.76</c:v>
                </c:pt>
                <c:pt idx="3075">
                  <c:v>32.18</c:v>
                </c:pt>
                <c:pt idx="3076">
                  <c:v>8.52</c:v>
                </c:pt>
                <c:pt idx="3077">
                  <c:v>44.91</c:v>
                </c:pt>
                <c:pt idx="3078">
                  <c:v>32.659999999999997</c:v>
                </c:pt>
                <c:pt idx="3079">
                  <c:v>24.72</c:v>
                </c:pt>
                <c:pt idx="3080">
                  <c:v>40.94</c:v>
                </c:pt>
                <c:pt idx="3081">
                  <c:v>29.02</c:v>
                </c:pt>
                <c:pt idx="3082">
                  <c:v>37.57</c:v>
                </c:pt>
                <c:pt idx="3083">
                  <c:v>30.6</c:v>
                </c:pt>
                <c:pt idx="3084">
                  <c:v>50.8</c:v>
                </c:pt>
                <c:pt idx="3085">
                  <c:v>#N/A</c:v>
                </c:pt>
                <c:pt idx="3086">
                  <c:v>17.37</c:v>
                </c:pt>
                <c:pt idx="3087">
                  <c:v>31.09</c:v>
                </c:pt>
                <c:pt idx="3088">
                  <c:v>31.42</c:v>
                </c:pt>
                <c:pt idx="3089">
                  <c:v>42.76</c:v>
                </c:pt>
                <c:pt idx="3090">
                  <c:v>22.37</c:v>
                </c:pt>
                <c:pt idx="3091">
                  <c:v>15.69</c:v>
                </c:pt>
                <c:pt idx="3092">
                  <c:v>#N/A</c:v>
                </c:pt>
                <c:pt idx="3093">
                  <c:v>22.34</c:v>
                </c:pt>
                <c:pt idx="3094">
                  <c:v>#N/A</c:v>
                </c:pt>
                <c:pt idx="3095">
                  <c:v>26.89</c:v>
                </c:pt>
                <c:pt idx="3096">
                  <c:v>35.090000000000003</c:v>
                </c:pt>
                <c:pt idx="3097">
                  <c:v>23.49</c:v>
                </c:pt>
                <c:pt idx="3098">
                  <c:v>32.69</c:v>
                </c:pt>
                <c:pt idx="3099">
                  <c:v>44.56</c:v>
                </c:pt>
                <c:pt idx="3100">
                  <c:v>7</c:v>
                </c:pt>
                <c:pt idx="3101">
                  <c:v>28.39</c:v>
                </c:pt>
                <c:pt idx="3102">
                  <c:v>35.729999999999997</c:v>
                </c:pt>
                <c:pt idx="3103">
                  <c:v>34.83</c:v>
                </c:pt>
                <c:pt idx="3104">
                  <c:v>31.3</c:v>
                </c:pt>
                <c:pt idx="3105">
                  <c:v>44.85</c:v>
                </c:pt>
                <c:pt idx="3106">
                  <c:v>24.19</c:v>
                </c:pt>
                <c:pt idx="3107">
                  <c:v>28.41</c:v>
                </c:pt>
                <c:pt idx="3108">
                  <c:v>25.21</c:v>
                </c:pt>
                <c:pt idx="3109">
                  <c:v>#N/A</c:v>
                </c:pt>
                <c:pt idx="3110">
                  <c:v>24.57</c:v>
                </c:pt>
                <c:pt idx="3111">
                  <c:v>#N/A</c:v>
                </c:pt>
                <c:pt idx="3112">
                  <c:v>22.19</c:v>
                </c:pt>
                <c:pt idx="3113">
                  <c:v>22.66</c:v>
                </c:pt>
                <c:pt idx="3114">
                  <c:v>31.23</c:v>
                </c:pt>
                <c:pt idx="3115">
                  <c:v>#N/A</c:v>
                </c:pt>
                <c:pt idx="3116">
                  <c:v>20.83</c:v>
                </c:pt>
                <c:pt idx="3117">
                  <c:v>31.03</c:v>
                </c:pt>
                <c:pt idx="3118">
                  <c:v>18.77</c:v>
                </c:pt>
                <c:pt idx="3119">
                  <c:v>23.94</c:v>
                </c:pt>
                <c:pt idx="3120">
                  <c:v>23.38</c:v>
                </c:pt>
                <c:pt idx="3121">
                  <c:v>19.7</c:v>
                </c:pt>
                <c:pt idx="3122">
                  <c:v>48.99</c:v>
                </c:pt>
                <c:pt idx="3123">
                  <c:v>10.23</c:v>
                </c:pt>
                <c:pt idx="3124">
                  <c:v>#N/A</c:v>
                </c:pt>
                <c:pt idx="3125">
                  <c:v>30.53</c:v>
                </c:pt>
                <c:pt idx="3126">
                  <c:v>16.829999999999998</c:v>
                </c:pt>
                <c:pt idx="3127">
                  <c:v>26.42</c:v>
                </c:pt>
                <c:pt idx="3128">
                  <c:v>30.16</c:v>
                </c:pt>
                <c:pt idx="3129">
                  <c:v>39.71</c:v>
                </c:pt>
                <c:pt idx="3130">
                  <c:v>35.729999999999997</c:v>
                </c:pt>
                <c:pt idx="3131">
                  <c:v>21.56</c:v>
                </c:pt>
                <c:pt idx="3132">
                  <c:v>31.81</c:v>
                </c:pt>
                <c:pt idx="3133">
                  <c:v>26.49</c:v>
                </c:pt>
                <c:pt idx="3134">
                  <c:v>39.46</c:v>
                </c:pt>
                <c:pt idx="3135">
                  <c:v>21.88</c:v>
                </c:pt>
                <c:pt idx="3136">
                  <c:v>35.51</c:v>
                </c:pt>
                <c:pt idx="3137">
                  <c:v>#N/A</c:v>
                </c:pt>
                <c:pt idx="3138">
                  <c:v>24.65</c:v>
                </c:pt>
                <c:pt idx="3139">
                  <c:v>41.36</c:v>
                </c:pt>
                <c:pt idx="3140">
                  <c:v>36.520000000000003</c:v>
                </c:pt>
                <c:pt idx="3141">
                  <c:v>31.37</c:v>
                </c:pt>
                <c:pt idx="3142">
                  <c:v>14.33</c:v>
                </c:pt>
                <c:pt idx="3143">
                  <c:v>24.29</c:v>
                </c:pt>
                <c:pt idx="3144">
                  <c:v>20.5</c:v>
                </c:pt>
                <c:pt idx="3145">
                  <c:v>37.770000000000003</c:v>
                </c:pt>
                <c:pt idx="3146">
                  <c:v>37.28</c:v>
                </c:pt>
                <c:pt idx="3147">
                  <c:v>39.130000000000003</c:v>
                </c:pt>
                <c:pt idx="3148">
                  <c:v>12.94</c:v>
                </c:pt>
                <c:pt idx="3149">
                  <c:v>25.11</c:v>
                </c:pt>
                <c:pt idx="3150">
                  <c:v>23.7</c:v>
                </c:pt>
                <c:pt idx="3151">
                  <c:v>33.32</c:v>
                </c:pt>
                <c:pt idx="3152">
                  <c:v>27.34</c:v>
                </c:pt>
                <c:pt idx="3153">
                  <c:v>#N/A</c:v>
                </c:pt>
                <c:pt idx="3154">
                  <c:v>33.69</c:v>
                </c:pt>
                <c:pt idx="3155">
                  <c:v>28.7</c:v>
                </c:pt>
                <c:pt idx="3156">
                  <c:v>46.55</c:v>
                </c:pt>
                <c:pt idx="3157">
                  <c:v>37.01</c:v>
                </c:pt>
                <c:pt idx="3158">
                  <c:v>#N/A</c:v>
                </c:pt>
                <c:pt idx="3159">
                  <c:v>33.22</c:v>
                </c:pt>
                <c:pt idx="3160">
                  <c:v>42.13</c:v>
                </c:pt>
                <c:pt idx="3161">
                  <c:v>27.63</c:v>
                </c:pt>
                <c:pt idx="3162">
                  <c:v>14.64</c:v>
                </c:pt>
                <c:pt idx="3163">
                  <c:v>15.15</c:v>
                </c:pt>
                <c:pt idx="3164">
                  <c:v>32.25</c:v>
                </c:pt>
                <c:pt idx="3165">
                  <c:v>32.44</c:v>
                </c:pt>
                <c:pt idx="3166">
                  <c:v>#N/A</c:v>
                </c:pt>
                <c:pt idx="3167">
                  <c:v>30.01</c:v>
                </c:pt>
                <c:pt idx="3168">
                  <c:v>32.01</c:v>
                </c:pt>
                <c:pt idx="3169">
                  <c:v>33.590000000000003</c:v>
                </c:pt>
                <c:pt idx="3170">
                  <c:v>35.450000000000003</c:v>
                </c:pt>
                <c:pt idx="3171">
                  <c:v>44.37</c:v>
                </c:pt>
                <c:pt idx="3172">
                  <c:v>35.630000000000003</c:v>
                </c:pt>
                <c:pt idx="3173">
                  <c:v>26.83</c:v>
                </c:pt>
                <c:pt idx="3174">
                  <c:v>#N/A</c:v>
                </c:pt>
                <c:pt idx="3175">
                  <c:v>12.27</c:v>
                </c:pt>
                <c:pt idx="3176">
                  <c:v>25.99</c:v>
                </c:pt>
                <c:pt idx="3177">
                  <c:v>46.58</c:v>
                </c:pt>
                <c:pt idx="3178">
                  <c:v>30.29</c:v>
                </c:pt>
                <c:pt idx="3179">
                  <c:v>42.98</c:v>
                </c:pt>
                <c:pt idx="3180">
                  <c:v>36.75</c:v>
                </c:pt>
                <c:pt idx="3181">
                  <c:v>28.07</c:v>
                </c:pt>
                <c:pt idx="3182">
                  <c:v>22.75</c:v>
                </c:pt>
                <c:pt idx="3183">
                  <c:v>36.92</c:v>
                </c:pt>
                <c:pt idx="3184">
                  <c:v>13.96</c:v>
                </c:pt>
                <c:pt idx="3185">
                  <c:v>26.71</c:v>
                </c:pt>
                <c:pt idx="3186">
                  <c:v>34.94</c:v>
                </c:pt>
                <c:pt idx="3187">
                  <c:v>29.26</c:v>
                </c:pt>
                <c:pt idx="3188">
                  <c:v>35.159999999999997</c:v>
                </c:pt>
                <c:pt idx="3189">
                  <c:v>32.86</c:v>
                </c:pt>
                <c:pt idx="3190">
                  <c:v>38.4</c:v>
                </c:pt>
                <c:pt idx="3191">
                  <c:v>34.44</c:v>
                </c:pt>
                <c:pt idx="3192">
                  <c:v>8.23</c:v>
                </c:pt>
                <c:pt idx="3193">
                  <c:v>28.66</c:v>
                </c:pt>
                <c:pt idx="3194">
                  <c:v>24.29</c:v>
                </c:pt>
                <c:pt idx="3195">
                  <c:v>14.48</c:v>
                </c:pt>
                <c:pt idx="3196">
                  <c:v>13.23</c:v>
                </c:pt>
                <c:pt idx="3197">
                  <c:v>30.5</c:v>
                </c:pt>
                <c:pt idx="3198">
                  <c:v>23.77</c:v>
                </c:pt>
                <c:pt idx="3199">
                  <c:v>30.24</c:v>
                </c:pt>
                <c:pt idx="3200">
                  <c:v>17.32</c:v>
                </c:pt>
                <c:pt idx="3201">
                  <c:v>26.78</c:v>
                </c:pt>
                <c:pt idx="3202">
                  <c:v>28.41</c:v>
                </c:pt>
                <c:pt idx="3203">
                  <c:v>21.1</c:v>
                </c:pt>
                <c:pt idx="3204">
                  <c:v>37.64</c:v>
                </c:pt>
                <c:pt idx="3205">
                  <c:v>38.74</c:v>
                </c:pt>
                <c:pt idx="3206">
                  <c:v>30.23</c:v>
                </c:pt>
                <c:pt idx="3207">
                  <c:v>#N/A</c:v>
                </c:pt>
                <c:pt idx="3208">
                  <c:v>32.01</c:v>
                </c:pt>
                <c:pt idx="3209">
                  <c:v>30.11</c:v>
                </c:pt>
                <c:pt idx="3210">
                  <c:v>21.85</c:v>
                </c:pt>
                <c:pt idx="3211">
                  <c:v>22.19</c:v>
                </c:pt>
                <c:pt idx="3212">
                  <c:v>34.19</c:v>
                </c:pt>
                <c:pt idx="3213">
                  <c:v>23.77</c:v>
                </c:pt>
                <c:pt idx="3214">
                  <c:v>40.39</c:v>
                </c:pt>
                <c:pt idx="3215">
                  <c:v>33.61</c:v>
                </c:pt>
                <c:pt idx="3216">
                  <c:v>37.76</c:v>
                </c:pt>
                <c:pt idx="3217">
                  <c:v>#N/A</c:v>
                </c:pt>
                <c:pt idx="3218">
                  <c:v>25.28</c:v>
                </c:pt>
                <c:pt idx="3219">
                  <c:v>24.41</c:v>
                </c:pt>
                <c:pt idx="3220">
                  <c:v>34.9</c:v>
                </c:pt>
                <c:pt idx="3221">
                  <c:v>31.37</c:v>
                </c:pt>
                <c:pt idx="3222">
                  <c:v>23.94</c:v>
                </c:pt>
                <c:pt idx="3223">
                  <c:v>23.94</c:v>
                </c:pt>
                <c:pt idx="3224">
                  <c:v>28.85</c:v>
                </c:pt>
                <c:pt idx="3225">
                  <c:v>28.58</c:v>
                </c:pt>
                <c:pt idx="3226">
                  <c:v>32.32</c:v>
                </c:pt>
                <c:pt idx="3227">
                  <c:v>32.74</c:v>
                </c:pt>
                <c:pt idx="3228">
                  <c:v>39.92</c:v>
                </c:pt>
                <c:pt idx="3229">
                  <c:v>42.02</c:v>
                </c:pt>
                <c:pt idx="3230">
                  <c:v>31.6</c:v>
                </c:pt>
                <c:pt idx="3231">
                  <c:v>16.75</c:v>
                </c:pt>
                <c:pt idx="3232">
                  <c:v>#N/A</c:v>
                </c:pt>
                <c:pt idx="3233">
                  <c:v>34.26</c:v>
                </c:pt>
                <c:pt idx="3234">
                  <c:v>32.590000000000003</c:v>
                </c:pt>
                <c:pt idx="3235">
                  <c:v>12.1</c:v>
                </c:pt>
                <c:pt idx="3236">
                  <c:v>30.33</c:v>
                </c:pt>
                <c:pt idx="3237">
                  <c:v>21.62</c:v>
                </c:pt>
                <c:pt idx="3238">
                  <c:v>39.22</c:v>
                </c:pt>
                <c:pt idx="3239">
                  <c:v>38.81</c:v>
                </c:pt>
                <c:pt idx="3240">
                  <c:v>33.61</c:v>
                </c:pt>
                <c:pt idx="3241">
                  <c:v>46.53</c:v>
                </c:pt>
                <c:pt idx="3242">
                  <c:v>32.39</c:v>
                </c:pt>
                <c:pt idx="3243">
                  <c:v>29.94</c:v>
                </c:pt>
                <c:pt idx="3244">
                  <c:v>35.770000000000003</c:v>
                </c:pt>
                <c:pt idx="3245">
                  <c:v>25.67</c:v>
                </c:pt>
                <c:pt idx="3246">
                  <c:v>24.53</c:v>
                </c:pt>
                <c:pt idx="3247">
                  <c:v>34.630000000000003</c:v>
                </c:pt>
                <c:pt idx="3248">
                  <c:v>#N/A</c:v>
                </c:pt>
                <c:pt idx="3249">
                  <c:v>20.72</c:v>
                </c:pt>
                <c:pt idx="3250">
                  <c:v>34.26</c:v>
                </c:pt>
                <c:pt idx="3251">
                  <c:v>24.82</c:v>
                </c:pt>
                <c:pt idx="3252">
                  <c:v>11.85</c:v>
                </c:pt>
                <c:pt idx="3253">
                  <c:v>31.13</c:v>
                </c:pt>
                <c:pt idx="3254">
                  <c:v>#N/A</c:v>
                </c:pt>
                <c:pt idx="3255">
                  <c:v>#N/A</c:v>
                </c:pt>
                <c:pt idx="3256">
                  <c:v>21.49</c:v>
                </c:pt>
                <c:pt idx="3257">
                  <c:v>30.63</c:v>
                </c:pt>
                <c:pt idx="3258">
                  <c:v>29.24</c:v>
                </c:pt>
                <c:pt idx="3259">
                  <c:v>39.369999999999997</c:v>
                </c:pt>
                <c:pt idx="3260">
                  <c:v>7.16</c:v>
                </c:pt>
                <c:pt idx="3261">
                  <c:v>26.45</c:v>
                </c:pt>
                <c:pt idx="3262">
                  <c:v>39.880000000000003</c:v>
                </c:pt>
                <c:pt idx="3263">
                  <c:v>19.64</c:v>
                </c:pt>
                <c:pt idx="3264">
                  <c:v>27.03</c:v>
                </c:pt>
                <c:pt idx="3265">
                  <c:v>48.72</c:v>
                </c:pt>
                <c:pt idx="3266">
                  <c:v>30.92</c:v>
                </c:pt>
                <c:pt idx="3267">
                  <c:v>#N/A</c:v>
                </c:pt>
                <c:pt idx="3268">
                  <c:v>31.93</c:v>
                </c:pt>
                <c:pt idx="3269">
                  <c:v>28.41</c:v>
                </c:pt>
                <c:pt idx="3270">
                  <c:v>36.090000000000003</c:v>
                </c:pt>
                <c:pt idx="3271">
                  <c:v>38.659999999999997</c:v>
                </c:pt>
                <c:pt idx="3272">
                  <c:v>#N/A</c:v>
                </c:pt>
                <c:pt idx="3273">
                  <c:v>44.13</c:v>
                </c:pt>
                <c:pt idx="3274">
                  <c:v>27.1</c:v>
                </c:pt>
                <c:pt idx="3275">
                  <c:v>11.82</c:v>
                </c:pt>
                <c:pt idx="3276">
                  <c:v>28.31</c:v>
                </c:pt>
                <c:pt idx="3277">
                  <c:v>22.85</c:v>
                </c:pt>
                <c:pt idx="3278">
                  <c:v>34.880000000000003</c:v>
                </c:pt>
                <c:pt idx="3279">
                  <c:v>22.49</c:v>
                </c:pt>
                <c:pt idx="3280">
                  <c:v>23.85</c:v>
                </c:pt>
                <c:pt idx="3281">
                  <c:v>48.38</c:v>
                </c:pt>
                <c:pt idx="3282">
                  <c:v>32.18</c:v>
                </c:pt>
                <c:pt idx="3283">
                  <c:v>31.38</c:v>
                </c:pt>
                <c:pt idx="3284">
                  <c:v>27.47</c:v>
                </c:pt>
                <c:pt idx="3285">
                  <c:v>45.65</c:v>
                </c:pt>
                <c:pt idx="3286">
                  <c:v>30.26</c:v>
                </c:pt>
                <c:pt idx="3287">
                  <c:v>36.65</c:v>
                </c:pt>
                <c:pt idx="3288">
                  <c:v>43.16</c:v>
                </c:pt>
                <c:pt idx="3289">
                  <c:v>31.08</c:v>
                </c:pt>
                <c:pt idx="3290">
                  <c:v>20.399999999999999</c:v>
                </c:pt>
                <c:pt idx="3291">
                  <c:v>23.58</c:v>
                </c:pt>
                <c:pt idx="3292">
                  <c:v>32.130000000000003</c:v>
                </c:pt>
                <c:pt idx="3293">
                  <c:v>22.88</c:v>
                </c:pt>
                <c:pt idx="3294">
                  <c:v>30.84</c:v>
                </c:pt>
                <c:pt idx="3295">
                  <c:v>33.08</c:v>
                </c:pt>
                <c:pt idx="3296">
                  <c:v>45.58</c:v>
                </c:pt>
                <c:pt idx="3297">
                  <c:v>#N/A</c:v>
                </c:pt>
                <c:pt idx="3298">
                  <c:v>36.24</c:v>
                </c:pt>
                <c:pt idx="3299">
                  <c:v>18.34</c:v>
                </c:pt>
                <c:pt idx="3300">
                  <c:v>30.89</c:v>
                </c:pt>
                <c:pt idx="3301">
                  <c:v>32.61</c:v>
                </c:pt>
                <c:pt idx="3302">
                  <c:v>30.63</c:v>
                </c:pt>
                <c:pt idx="3303">
                  <c:v>36.57</c:v>
                </c:pt>
                <c:pt idx="3304">
                  <c:v>#N/A</c:v>
                </c:pt>
                <c:pt idx="3305">
                  <c:v>26.89</c:v>
                </c:pt>
                <c:pt idx="3306">
                  <c:v>34.71</c:v>
                </c:pt>
                <c:pt idx="3307">
                  <c:v>37.71</c:v>
                </c:pt>
                <c:pt idx="3308">
                  <c:v>31.11</c:v>
                </c:pt>
                <c:pt idx="3309">
                  <c:v>37.659999999999997</c:v>
                </c:pt>
                <c:pt idx="3310">
                  <c:v>38.78</c:v>
                </c:pt>
                <c:pt idx="3311">
                  <c:v>#N/A</c:v>
                </c:pt>
                <c:pt idx="3312">
                  <c:v>22.97</c:v>
                </c:pt>
                <c:pt idx="3313">
                  <c:v>40.51</c:v>
                </c:pt>
                <c:pt idx="3314">
                  <c:v>33.35</c:v>
                </c:pt>
                <c:pt idx="3315">
                  <c:v>35</c:v>
                </c:pt>
                <c:pt idx="3316">
                  <c:v>29.6</c:v>
                </c:pt>
                <c:pt idx="3317">
                  <c:v>26.28</c:v>
                </c:pt>
                <c:pt idx="3318">
                  <c:v>31.65</c:v>
                </c:pt>
                <c:pt idx="3319">
                  <c:v>29.94</c:v>
                </c:pt>
                <c:pt idx="3320">
                  <c:v>27.71</c:v>
                </c:pt>
                <c:pt idx="3321">
                  <c:v>17.61</c:v>
                </c:pt>
                <c:pt idx="3322">
                  <c:v>27.56</c:v>
                </c:pt>
                <c:pt idx="3323">
                  <c:v>25.36</c:v>
                </c:pt>
                <c:pt idx="3324">
                  <c:v>31.84</c:v>
                </c:pt>
                <c:pt idx="3325">
                  <c:v>#N/A</c:v>
                </c:pt>
                <c:pt idx="3326">
                  <c:v>#N/A</c:v>
                </c:pt>
                <c:pt idx="3327">
                  <c:v>36.58</c:v>
                </c:pt>
                <c:pt idx="3328">
                  <c:v>28.56</c:v>
                </c:pt>
                <c:pt idx="3329">
                  <c:v>10.61</c:v>
                </c:pt>
                <c:pt idx="3330">
                  <c:v>38.42</c:v>
                </c:pt>
                <c:pt idx="3331">
                  <c:v>34.97</c:v>
                </c:pt>
                <c:pt idx="3332">
                  <c:v>31.42</c:v>
                </c:pt>
                <c:pt idx="3333">
                  <c:v>32.83</c:v>
                </c:pt>
                <c:pt idx="3334">
                  <c:v>38.340000000000003</c:v>
                </c:pt>
                <c:pt idx="3335">
                  <c:v>27.8</c:v>
                </c:pt>
                <c:pt idx="3336">
                  <c:v>41.6</c:v>
                </c:pt>
                <c:pt idx="3337">
                  <c:v>36.840000000000003</c:v>
                </c:pt>
                <c:pt idx="3338">
                  <c:v>33.46</c:v>
                </c:pt>
                <c:pt idx="3339">
                  <c:v>33.54</c:v>
                </c:pt>
                <c:pt idx="3340">
                  <c:v>35.479999999999997</c:v>
                </c:pt>
                <c:pt idx="3341">
                  <c:v>28.63</c:v>
                </c:pt>
                <c:pt idx="3342">
                  <c:v>22</c:v>
                </c:pt>
                <c:pt idx="3343">
                  <c:v>44.35</c:v>
                </c:pt>
                <c:pt idx="3344">
                  <c:v>#N/A</c:v>
                </c:pt>
                <c:pt idx="3345">
                  <c:v>29.36</c:v>
                </c:pt>
                <c:pt idx="3346">
                  <c:v>27.05</c:v>
                </c:pt>
                <c:pt idx="3347">
                  <c:v>28.36</c:v>
                </c:pt>
                <c:pt idx="3348">
                  <c:v>24.77</c:v>
                </c:pt>
                <c:pt idx="3349">
                  <c:v>22</c:v>
                </c:pt>
                <c:pt idx="3350">
                  <c:v>29.16</c:v>
                </c:pt>
                <c:pt idx="3351">
                  <c:v>#N/A</c:v>
                </c:pt>
                <c:pt idx="3352">
                  <c:v>38.369999999999997</c:v>
                </c:pt>
                <c:pt idx="3353">
                  <c:v>30.07</c:v>
                </c:pt>
                <c:pt idx="3354">
                  <c:v>42.59</c:v>
                </c:pt>
                <c:pt idx="3355">
                  <c:v>#N/A</c:v>
                </c:pt>
                <c:pt idx="3356">
                  <c:v>24.24</c:v>
                </c:pt>
                <c:pt idx="3357">
                  <c:v>46.94</c:v>
                </c:pt>
                <c:pt idx="3358">
                  <c:v>26.23</c:v>
                </c:pt>
                <c:pt idx="3359">
                  <c:v>30.77</c:v>
                </c:pt>
                <c:pt idx="3360">
                  <c:v>18.38</c:v>
                </c:pt>
                <c:pt idx="3361">
                  <c:v>42.86</c:v>
                </c:pt>
                <c:pt idx="3362">
                  <c:v>#N/A</c:v>
                </c:pt>
                <c:pt idx="3363">
                  <c:v>36.99</c:v>
                </c:pt>
                <c:pt idx="3364">
                  <c:v>33.71</c:v>
                </c:pt>
                <c:pt idx="3365">
                  <c:v>32.35</c:v>
                </c:pt>
                <c:pt idx="3366">
                  <c:v>31.4</c:v>
                </c:pt>
                <c:pt idx="3367">
                  <c:v>21.27</c:v>
                </c:pt>
                <c:pt idx="3368">
                  <c:v>30.82</c:v>
                </c:pt>
                <c:pt idx="3369">
                  <c:v>16.97</c:v>
                </c:pt>
                <c:pt idx="3370">
                  <c:v>43.32</c:v>
                </c:pt>
                <c:pt idx="3371">
                  <c:v>#N/A</c:v>
                </c:pt>
                <c:pt idx="3372">
                  <c:v>28.51</c:v>
                </c:pt>
                <c:pt idx="3373">
                  <c:v>13.52</c:v>
                </c:pt>
                <c:pt idx="3374">
                  <c:v>#N/A</c:v>
                </c:pt>
                <c:pt idx="3375">
                  <c:v>#N/A</c:v>
                </c:pt>
                <c:pt idx="3376">
                  <c:v>36.53</c:v>
                </c:pt>
                <c:pt idx="3377">
                  <c:v>45.88</c:v>
                </c:pt>
                <c:pt idx="3378">
                  <c:v>24.45</c:v>
                </c:pt>
                <c:pt idx="3379">
                  <c:v>#N/A</c:v>
                </c:pt>
                <c:pt idx="3380">
                  <c:v>27.68</c:v>
                </c:pt>
                <c:pt idx="3381">
                  <c:v>#N/A</c:v>
                </c:pt>
                <c:pt idx="3382">
                  <c:v>28.19</c:v>
                </c:pt>
                <c:pt idx="3383">
                  <c:v>33.270000000000003</c:v>
                </c:pt>
                <c:pt idx="3384">
                  <c:v>42.6</c:v>
                </c:pt>
                <c:pt idx="3385">
                  <c:v>24.12</c:v>
                </c:pt>
                <c:pt idx="3386">
                  <c:v>28.65</c:v>
                </c:pt>
                <c:pt idx="3387">
                  <c:v>21.69</c:v>
                </c:pt>
                <c:pt idx="3388">
                  <c:v>33.520000000000003</c:v>
                </c:pt>
                <c:pt idx="3389">
                  <c:v>36.96</c:v>
                </c:pt>
                <c:pt idx="3390">
                  <c:v>#N/A</c:v>
                </c:pt>
                <c:pt idx="3391">
                  <c:v>14.91</c:v>
                </c:pt>
                <c:pt idx="3392">
                  <c:v>31.69</c:v>
                </c:pt>
                <c:pt idx="3393">
                  <c:v>30.6</c:v>
                </c:pt>
                <c:pt idx="3394">
                  <c:v>39.51</c:v>
                </c:pt>
                <c:pt idx="3395">
                  <c:v>25.77</c:v>
                </c:pt>
                <c:pt idx="3396">
                  <c:v>29.27</c:v>
                </c:pt>
                <c:pt idx="3397">
                  <c:v>44.35</c:v>
                </c:pt>
                <c:pt idx="3398">
                  <c:v>21.15</c:v>
                </c:pt>
                <c:pt idx="3399">
                  <c:v>21.56</c:v>
                </c:pt>
                <c:pt idx="3400">
                  <c:v>18.7</c:v>
                </c:pt>
                <c:pt idx="3401">
                  <c:v>39.29</c:v>
                </c:pt>
                <c:pt idx="3402">
                  <c:v>31.86</c:v>
                </c:pt>
                <c:pt idx="3403">
                  <c:v>28.29</c:v>
                </c:pt>
                <c:pt idx="3404">
                  <c:v>24.11</c:v>
                </c:pt>
                <c:pt idx="3405">
                  <c:v>#N/A</c:v>
                </c:pt>
                <c:pt idx="3406">
                  <c:v>37.21</c:v>
                </c:pt>
                <c:pt idx="3407">
                  <c:v>23.58</c:v>
                </c:pt>
                <c:pt idx="3408">
                  <c:v>#N/A</c:v>
                </c:pt>
                <c:pt idx="3409">
                  <c:v>16.64</c:v>
                </c:pt>
                <c:pt idx="3410">
                  <c:v>#N/A</c:v>
                </c:pt>
                <c:pt idx="3411">
                  <c:v>35.07</c:v>
                </c:pt>
                <c:pt idx="3412">
                  <c:v>35.96</c:v>
                </c:pt>
                <c:pt idx="3413">
                  <c:v>#N/A</c:v>
                </c:pt>
                <c:pt idx="3414">
                  <c:v>24.02</c:v>
                </c:pt>
                <c:pt idx="3415">
                  <c:v>20.23</c:v>
                </c:pt>
                <c:pt idx="3416">
                  <c:v>#N/A</c:v>
                </c:pt>
                <c:pt idx="3417">
                  <c:v>25.36</c:v>
                </c:pt>
                <c:pt idx="3418">
                  <c:v>27.83</c:v>
                </c:pt>
                <c:pt idx="3419">
                  <c:v>37.909999999999997</c:v>
                </c:pt>
                <c:pt idx="3420">
                  <c:v>34.03</c:v>
                </c:pt>
                <c:pt idx="3421">
                  <c:v>42.26</c:v>
                </c:pt>
                <c:pt idx="3422">
                  <c:v>36.409999999999997</c:v>
                </c:pt>
                <c:pt idx="3423">
                  <c:v>41.75</c:v>
                </c:pt>
                <c:pt idx="3424">
                  <c:v>40.56</c:v>
                </c:pt>
                <c:pt idx="3425">
                  <c:v>14.64</c:v>
                </c:pt>
                <c:pt idx="3426">
                  <c:v>27.47</c:v>
                </c:pt>
                <c:pt idx="3427">
                  <c:v>#N/A</c:v>
                </c:pt>
                <c:pt idx="3428">
                  <c:v>35.56</c:v>
                </c:pt>
                <c:pt idx="3429">
                  <c:v>36.380000000000003</c:v>
                </c:pt>
                <c:pt idx="3430">
                  <c:v>33.32</c:v>
                </c:pt>
                <c:pt idx="3431">
                  <c:v>22.07</c:v>
                </c:pt>
                <c:pt idx="3432">
                  <c:v>40.65</c:v>
                </c:pt>
                <c:pt idx="3433">
                  <c:v>#N/A</c:v>
                </c:pt>
                <c:pt idx="3434">
                  <c:v>23.07</c:v>
                </c:pt>
                <c:pt idx="3435">
                  <c:v>35.869999999999997</c:v>
                </c:pt>
                <c:pt idx="3436">
                  <c:v>22.98</c:v>
                </c:pt>
                <c:pt idx="3437">
                  <c:v>#N/A</c:v>
                </c:pt>
                <c:pt idx="3438">
                  <c:v>27.23</c:v>
                </c:pt>
                <c:pt idx="3439">
                  <c:v>26.13</c:v>
                </c:pt>
                <c:pt idx="3440">
                  <c:v>40.39</c:v>
                </c:pt>
                <c:pt idx="3441">
                  <c:v>30.96</c:v>
                </c:pt>
                <c:pt idx="3442">
                  <c:v>33.78</c:v>
                </c:pt>
                <c:pt idx="3443">
                  <c:v>25.69</c:v>
                </c:pt>
                <c:pt idx="3444">
                  <c:v>33.18</c:v>
                </c:pt>
                <c:pt idx="3445">
                  <c:v>#N/A</c:v>
                </c:pt>
                <c:pt idx="3446">
                  <c:v>22.22</c:v>
                </c:pt>
                <c:pt idx="3447">
                  <c:v>45.2</c:v>
                </c:pt>
                <c:pt idx="3448">
                  <c:v>42.45</c:v>
                </c:pt>
                <c:pt idx="3449">
                  <c:v>34.700000000000003</c:v>
                </c:pt>
                <c:pt idx="3450">
                  <c:v>23.09</c:v>
                </c:pt>
                <c:pt idx="3451">
                  <c:v>35.94</c:v>
                </c:pt>
                <c:pt idx="3452">
                  <c:v>31.59</c:v>
                </c:pt>
                <c:pt idx="3453">
                  <c:v>34.43</c:v>
                </c:pt>
                <c:pt idx="3454">
                  <c:v>28.8</c:v>
                </c:pt>
                <c:pt idx="3455">
                  <c:v>22.98</c:v>
                </c:pt>
                <c:pt idx="3456">
                  <c:v>21.27</c:v>
                </c:pt>
                <c:pt idx="3457">
                  <c:v>#N/A</c:v>
                </c:pt>
                <c:pt idx="3458">
                  <c:v>33.950000000000003</c:v>
                </c:pt>
                <c:pt idx="3459">
                  <c:v>42.09</c:v>
                </c:pt>
                <c:pt idx="3460">
                  <c:v>27.34</c:v>
                </c:pt>
                <c:pt idx="3461">
                  <c:v>20.149999999999999</c:v>
                </c:pt>
                <c:pt idx="3462">
                  <c:v>30.77</c:v>
                </c:pt>
                <c:pt idx="3463">
                  <c:v>#N/A</c:v>
                </c:pt>
                <c:pt idx="3464">
                  <c:v>19.02</c:v>
                </c:pt>
                <c:pt idx="3465">
                  <c:v>20.49</c:v>
                </c:pt>
                <c:pt idx="3466">
                  <c:v>41.21</c:v>
                </c:pt>
                <c:pt idx="3467">
                  <c:v>30.33</c:v>
                </c:pt>
                <c:pt idx="3468">
                  <c:v>#N/A</c:v>
                </c:pt>
                <c:pt idx="3469">
                  <c:v>21.13</c:v>
                </c:pt>
                <c:pt idx="3470">
                  <c:v>16.13</c:v>
                </c:pt>
                <c:pt idx="3471">
                  <c:v>30.94</c:v>
                </c:pt>
                <c:pt idx="3472">
                  <c:v>27.54</c:v>
                </c:pt>
                <c:pt idx="3473">
                  <c:v>30.02</c:v>
                </c:pt>
                <c:pt idx="3474">
                  <c:v>26.54</c:v>
                </c:pt>
                <c:pt idx="3475">
                  <c:v>25.6</c:v>
                </c:pt>
                <c:pt idx="3476">
                  <c:v>32.15</c:v>
                </c:pt>
                <c:pt idx="3477">
                  <c:v>26.67</c:v>
                </c:pt>
                <c:pt idx="3478">
                  <c:v>11.39</c:v>
                </c:pt>
                <c:pt idx="3479">
                  <c:v>44.42</c:v>
                </c:pt>
                <c:pt idx="3480">
                  <c:v>22.97</c:v>
                </c:pt>
                <c:pt idx="3481">
                  <c:v>15.66</c:v>
                </c:pt>
                <c:pt idx="3482">
                  <c:v>29.5</c:v>
                </c:pt>
                <c:pt idx="3483">
                  <c:v>26.57</c:v>
                </c:pt>
                <c:pt idx="3484">
                  <c:v>46.7</c:v>
                </c:pt>
                <c:pt idx="3485">
                  <c:v>#N/A</c:v>
                </c:pt>
                <c:pt idx="3486">
                  <c:v>31.21</c:v>
                </c:pt>
                <c:pt idx="3487">
                  <c:v>28.41</c:v>
                </c:pt>
                <c:pt idx="3488">
                  <c:v>30.11</c:v>
                </c:pt>
                <c:pt idx="3489">
                  <c:v>37.03</c:v>
                </c:pt>
                <c:pt idx="3490">
                  <c:v>24.43</c:v>
                </c:pt>
                <c:pt idx="3491">
                  <c:v>31.45</c:v>
                </c:pt>
                <c:pt idx="3492">
                  <c:v>40.049999999999997</c:v>
                </c:pt>
                <c:pt idx="3493">
                  <c:v>#N/A</c:v>
                </c:pt>
                <c:pt idx="3494">
                  <c:v>#N/A</c:v>
                </c:pt>
                <c:pt idx="3495">
                  <c:v>37.979999999999997</c:v>
                </c:pt>
                <c:pt idx="3496">
                  <c:v>27.81</c:v>
                </c:pt>
                <c:pt idx="3497">
                  <c:v>32.299999999999997</c:v>
                </c:pt>
                <c:pt idx="3498">
                  <c:v>26.13</c:v>
                </c:pt>
                <c:pt idx="3499">
                  <c:v>27.25</c:v>
                </c:pt>
                <c:pt idx="3500">
                  <c:v>23.95</c:v>
                </c:pt>
                <c:pt idx="3501">
                  <c:v>28.63</c:v>
                </c:pt>
                <c:pt idx="3502">
                  <c:v>#N/A</c:v>
                </c:pt>
                <c:pt idx="3503">
                  <c:v>#N/A</c:v>
                </c:pt>
                <c:pt idx="3504">
                  <c:v>16.07</c:v>
                </c:pt>
                <c:pt idx="3505">
                  <c:v>22.95</c:v>
                </c:pt>
                <c:pt idx="3506">
                  <c:v>#N/A</c:v>
                </c:pt>
                <c:pt idx="3507">
                  <c:v>28.12</c:v>
                </c:pt>
                <c:pt idx="3508">
                  <c:v>#N/A</c:v>
                </c:pt>
                <c:pt idx="3509">
                  <c:v>35.67</c:v>
                </c:pt>
                <c:pt idx="3510">
                  <c:v>26.91</c:v>
                </c:pt>
                <c:pt idx="3511">
                  <c:v>#N/A</c:v>
                </c:pt>
                <c:pt idx="3512">
                  <c:v>#N/A</c:v>
                </c:pt>
                <c:pt idx="3513">
                  <c:v>38.74</c:v>
                </c:pt>
                <c:pt idx="3514">
                  <c:v>31.45</c:v>
                </c:pt>
                <c:pt idx="3515">
                  <c:v>23.8</c:v>
                </c:pt>
                <c:pt idx="3516">
                  <c:v>26.78</c:v>
                </c:pt>
                <c:pt idx="3517">
                  <c:v>40.380000000000003</c:v>
                </c:pt>
                <c:pt idx="3518">
                  <c:v>32.42</c:v>
                </c:pt>
                <c:pt idx="3519">
                  <c:v>36.64</c:v>
                </c:pt>
                <c:pt idx="3520">
                  <c:v>20.38</c:v>
                </c:pt>
                <c:pt idx="3521">
                  <c:v>#N/A</c:v>
                </c:pt>
                <c:pt idx="3522">
                  <c:v>39.22</c:v>
                </c:pt>
                <c:pt idx="3523">
                  <c:v>#N/A</c:v>
                </c:pt>
                <c:pt idx="3524">
                  <c:v>#N/A</c:v>
                </c:pt>
                <c:pt idx="3525">
                  <c:v>23.7</c:v>
                </c:pt>
                <c:pt idx="3526">
                  <c:v>22.17</c:v>
                </c:pt>
                <c:pt idx="3527">
                  <c:v>26.04</c:v>
                </c:pt>
                <c:pt idx="3528">
                  <c:v>30.11</c:v>
                </c:pt>
                <c:pt idx="3529">
                  <c:v>22.87</c:v>
                </c:pt>
                <c:pt idx="3530">
                  <c:v>34.31</c:v>
                </c:pt>
                <c:pt idx="3531">
                  <c:v>30.69</c:v>
                </c:pt>
                <c:pt idx="3532">
                  <c:v>27.97</c:v>
                </c:pt>
                <c:pt idx="3533">
                  <c:v>#N/A</c:v>
                </c:pt>
                <c:pt idx="3534">
                  <c:v>37.64</c:v>
                </c:pt>
                <c:pt idx="3535">
                  <c:v>41.06</c:v>
                </c:pt>
                <c:pt idx="3536">
                  <c:v>19.809999999999999</c:v>
                </c:pt>
                <c:pt idx="3537">
                  <c:v>26.88</c:v>
                </c:pt>
                <c:pt idx="3538">
                  <c:v>20.67</c:v>
                </c:pt>
                <c:pt idx="3539">
                  <c:v>37.83</c:v>
                </c:pt>
                <c:pt idx="3540">
                  <c:v>21.03</c:v>
                </c:pt>
                <c:pt idx="3541">
                  <c:v>41.62</c:v>
                </c:pt>
                <c:pt idx="3542">
                  <c:v>#N/A</c:v>
                </c:pt>
                <c:pt idx="3543">
                  <c:v>25.13</c:v>
                </c:pt>
                <c:pt idx="3544">
                  <c:v>31.71</c:v>
                </c:pt>
                <c:pt idx="3545">
                  <c:v>18.22</c:v>
                </c:pt>
                <c:pt idx="3546">
                  <c:v>15.83</c:v>
                </c:pt>
                <c:pt idx="3547">
                  <c:v>22.51</c:v>
                </c:pt>
                <c:pt idx="3548">
                  <c:v>19.47</c:v>
                </c:pt>
                <c:pt idx="3549">
                  <c:v>31.4</c:v>
                </c:pt>
                <c:pt idx="3550">
                  <c:v>16</c:v>
                </c:pt>
                <c:pt idx="3551">
                  <c:v>38.979999999999997</c:v>
                </c:pt>
                <c:pt idx="3552">
                  <c:v>38.049999999999997</c:v>
                </c:pt>
                <c:pt idx="3553">
                  <c:v>26.25</c:v>
                </c:pt>
                <c:pt idx="3554">
                  <c:v>#N/A</c:v>
                </c:pt>
                <c:pt idx="3555">
                  <c:v>28.39</c:v>
                </c:pt>
                <c:pt idx="3556">
                  <c:v>26.32</c:v>
                </c:pt>
                <c:pt idx="3557">
                  <c:v>49.88</c:v>
                </c:pt>
                <c:pt idx="3558">
                  <c:v>27.29</c:v>
                </c:pt>
                <c:pt idx="3559">
                  <c:v>39.130000000000003</c:v>
                </c:pt>
                <c:pt idx="3560">
                  <c:v>32.619999999999997</c:v>
                </c:pt>
                <c:pt idx="3561">
                  <c:v>22.36</c:v>
                </c:pt>
                <c:pt idx="3562">
                  <c:v>#N/A</c:v>
                </c:pt>
                <c:pt idx="3563">
                  <c:v>26.74</c:v>
                </c:pt>
                <c:pt idx="3564">
                  <c:v>32.76</c:v>
                </c:pt>
                <c:pt idx="3565">
                  <c:v>40.729999999999997</c:v>
                </c:pt>
                <c:pt idx="3566">
                  <c:v>16.47</c:v>
                </c:pt>
                <c:pt idx="3567">
                  <c:v>22.02</c:v>
                </c:pt>
                <c:pt idx="3568">
                  <c:v>46.58</c:v>
                </c:pt>
                <c:pt idx="3569">
                  <c:v>18.989999999999998</c:v>
                </c:pt>
                <c:pt idx="3570">
                  <c:v>24.26</c:v>
                </c:pt>
                <c:pt idx="3571">
                  <c:v>36.840000000000003</c:v>
                </c:pt>
                <c:pt idx="3572">
                  <c:v>35.21</c:v>
                </c:pt>
                <c:pt idx="3573">
                  <c:v>36.520000000000003</c:v>
                </c:pt>
                <c:pt idx="3574">
                  <c:v>24.29</c:v>
                </c:pt>
                <c:pt idx="3575">
                  <c:v>#N/A</c:v>
                </c:pt>
                <c:pt idx="3576">
                  <c:v>13.19</c:v>
                </c:pt>
                <c:pt idx="3577">
                  <c:v>12.53</c:v>
                </c:pt>
                <c:pt idx="3578">
                  <c:v>#N/A</c:v>
                </c:pt>
                <c:pt idx="3579">
                  <c:v>#N/A</c:v>
                </c:pt>
                <c:pt idx="3580">
                  <c:v>36.130000000000003</c:v>
                </c:pt>
                <c:pt idx="3581">
                  <c:v>48.99</c:v>
                </c:pt>
                <c:pt idx="3582">
                  <c:v>32.71</c:v>
                </c:pt>
                <c:pt idx="3583">
                  <c:v>17.37</c:v>
                </c:pt>
                <c:pt idx="3584">
                  <c:v>8.42</c:v>
                </c:pt>
                <c:pt idx="3585">
                  <c:v>#N/A</c:v>
                </c:pt>
                <c:pt idx="3586">
                  <c:v>9.44</c:v>
                </c:pt>
                <c:pt idx="3587">
                  <c:v>42.02</c:v>
                </c:pt>
                <c:pt idx="3588">
                  <c:v>37.43</c:v>
                </c:pt>
                <c:pt idx="3589">
                  <c:v>19.87</c:v>
                </c:pt>
                <c:pt idx="3590">
                  <c:v>29.9</c:v>
                </c:pt>
                <c:pt idx="3591">
                  <c:v>35.36</c:v>
                </c:pt>
                <c:pt idx="3592">
                  <c:v>40.78</c:v>
                </c:pt>
                <c:pt idx="3593">
                  <c:v>29.72</c:v>
                </c:pt>
                <c:pt idx="3594">
                  <c:v>24.06</c:v>
                </c:pt>
                <c:pt idx="3595">
                  <c:v>13.46</c:v>
                </c:pt>
                <c:pt idx="3596">
                  <c:v>40.61</c:v>
                </c:pt>
                <c:pt idx="3597">
                  <c:v>30.57</c:v>
                </c:pt>
                <c:pt idx="3598">
                  <c:v>#N/A</c:v>
                </c:pt>
                <c:pt idx="3599">
                  <c:v>32.270000000000003</c:v>
                </c:pt>
                <c:pt idx="3600">
                  <c:v>#N/A</c:v>
                </c:pt>
                <c:pt idx="3601">
                  <c:v>36.94</c:v>
                </c:pt>
                <c:pt idx="3602">
                  <c:v>21.95</c:v>
                </c:pt>
                <c:pt idx="3603">
                  <c:v>23.04</c:v>
                </c:pt>
                <c:pt idx="3604">
                  <c:v>#N/A</c:v>
                </c:pt>
                <c:pt idx="3605">
                  <c:v>#N/A</c:v>
                </c:pt>
                <c:pt idx="3606">
                  <c:v>23.8</c:v>
                </c:pt>
                <c:pt idx="3607">
                  <c:v>21.42</c:v>
                </c:pt>
                <c:pt idx="3608">
                  <c:v>38.79</c:v>
                </c:pt>
                <c:pt idx="3609">
                  <c:v>#N/A</c:v>
                </c:pt>
                <c:pt idx="3610">
                  <c:v>48.5</c:v>
                </c:pt>
                <c:pt idx="3611">
                  <c:v>37.89</c:v>
                </c:pt>
                <c:pt idx="3612">
                  <c:v>26.13</c:v>
                </c:pt>
                <c:pt idx="3613">
                  <c:v>#N/A</c:v>
                </c:pt>
                <c:pt idx="3614">
                  <c:v>52.17</c:v>
                </c:pt>
                <c:pt idx="3615">
                  <c:v>34.58</c:v>
                </c:pt>
                <c:pt idx="3616">
                  <c:v>39.22</c:v>
                </c:pt>
                <c:pt idx="3617">
                  <c:v>20.21</c:v>
                </c:pt>
                <c:pt idx="3618">
                  <c:v>37.32</c:v>
                </c:pt>
                <c:pt idx="3619">
                  <c:v>42.99</c:v>
                </c:pt>
                <c:pt idx="3620">
                  <c:v>29.34</c:v>
                </c:pt>
                <c:pt idx="3621">
                  <c:v>44.54</c:v>
                </c:pt>
                <c:pt idx="3622">
                  <c:v>20.96</c:v>
                </c:pt>
                <c:pt idx="3623">
                  <c:v>#N/A</c:v>
                </c:pt>
                <c:pt idx="3624">
                  <c:v>24.43</c:v>
                </c:pt>
                <c:pt idx="3625">
                  <c:v>29.1</c:v>
                </c:pt>
                <c:pt idx="3626">
                  <c:v>#N/A</c:v>
                </c:pt>
                <c:pt idx="3627">
                  <c:v>39.020000000000003</c:v>
                </c:pt>
                <c:pt idx="3628">
                  <c:v>#N/A</c:v>
                </c:pt>
                <c:pt idx="3629">
                  <c:v>36.520000000000003</c:v>
                </c:pt>
                <c:pt idx="3630">
                  <c:v>31.81</c:v>
                </c:pt>
                <c:pt idx="3631">
                  <c:v>35.58</c:v>
                </c:pt>
                <c:pt idx="3632">
                  <c:v>24.09</c:v>
                </c:pt>
                <c:pt idx="3633">
                  <c:v>29.51</c:v>
                </c:pt>
                <c:pt idx="3634">
                  <c:v>30.07</c:v>
                </c:pt>
                <c:pt idx="3635">
                  <c:v>18.670000000000002</c:v>
                </c:pt>
                <c:pt idx="3636">
                  <c:v>#N/A</c:v>
                </c:pt>
                <c:pt idx="3637">
                  <c:v>37.67</c:v>
                </c:pt>
                <c:pt idx="3638">
                  <c:v>#N/A</c:v>
                </c:pt>
                <c:pt idx="3639">
                  <c:v>#N/A</c:v>
                </c:pt>
                <c:pt idx="3640">
                  <c:v>34.049999999999997</c:v>
                </c:pt>
                <c:pt idx="3641">
                  <c:v>34.68</c:v>
                </c:pt>
                <c:pt idx="3642">
                  <c:v>32.83</c:v>
                </c:pt>
                <c:pt idx="3643">
                  <c:v>34.369999999999997</c:v>
                </c:pt>
                <c:pt idx="3644">
                  <c:v>41.67</c:v>
                </c:pt>
                <c:pt idx="3645">
                  <c:v>26.91</c:v>
                </c:pt>
                <c:pt idx="3646">
                  <c:v>23.48</c:v>
                </c:pt>
                <c:pt idx="3647">
                  <c:v>36.159999999999997</c:v>
                </c:pt>
                <c:pt idx="3648">
                  <c:v>#N/A</c:v>
                </c:pt>
                <c:pt idx="3649">
                  <c:v>36.11</c:v>
                </c:pt>
                <c:pt idx="3650">
                  <c:v>#N/A</c:v>
                </c:pt>
                <c:pt idx="3651">
                  <c:v>27.44</c:v>
                </c:pt>
                <c:pt idx="3652">
                  <c:v>34.49</c:v>
                </c:pt>
                <c:pt idx="3653">
                  <c:v>46.27</c:v>
                </c:pt>
                <c:pt idx="3654">
                  <c:v>16.690000000000001</c:v>
                </c:pt>
                <c:pt idx="3655">
                  <c:v>13.74</c:v>
                </c:pt>
                <c:pt idx="3656">
                  <c:v>35.22</c:v>
                </c:pt>
                <c:pt idx="3657">
                  <c:v>35.5</c:v>
                </c:pt>
                <c:pt idx="3658">
                  <c:v>27.18</c:v>
                </c:pt>
                <c:pt idx="3659">
                  <c:v>31.47</c:v>
                </c:pt>
                <c:pt idx="3660">
                  <c:v>23.65</c:v>
                </c:pt>
                <c:pt idx="3661">
                  <c:v>26.44</c:v>
                </c:pt>
                <c:pt idx="3662">
                  <c:v>30.69</c:v>
                </c:pt>
                <c:pt idx="3663">
                  <c:v>34.78</c:v>
                </c:pt>
                <c:pt idx="3664">
                  <c:v>#N/A</c:v>
                </c:pt>
                <c:pt idx="3665">
                  <c:v>37.94</c:v>
                </c:pt>
                <c:pt idx="3666">
                  <c:v>18.55</c:v>
                </c:pt>
                <c:pt idx="3667">
                  <c:v>23.21</c:v>
                </c:pt>
                <c:pt idx="3668">
                  <c:v>#N/A</c:v>
                </c:pt>
                <c:pt idx="3669">
                  <c:v>#N/A</c:v>
                </c:pt>
                <c:pt idx="3670">
                  <c:v>22.19</c:v>
                </c:pt>
                <c:pt idx="3671">
                  <c:v>31.76</c:v>
                </c:pt>
                <c:pt idx="3672">
                  <c:v>18.73</c:v>
                </c:pt>
                <c:pt idx="3673">
                  <c:v>38.79</c:v>
                </c:pt>
                <c:pt idx="3674">
                  <c:v>#N/A</c:v>
                </c:pt>
                <c:pt idx="3675">
                  <c:v>41.04</c:v>
                </c:pt>
                <c:pt idx="3676">
                  <c:v>29.72</c:v>
                </c:pt>
                <c:pt idx="3677">
                  <c:v>29.21</c:v>
                </c:pt>
                <c:pt idx="3678">
                  <c:v>32.44</c:v>
                </c:pt>
                <c:pt idx="3679">
                  <c:v>36.090000000000003</c:v>
                </c:pt>
                <c:pt idx="3680">
                  <c:v>27.03</c:v>
                </c:pt>
                <c:pt idx="3681">
                  <c:v>30.33</c:v>
                </c:pt>
                <c:pt idx="3682">
                  <c:v>37.76</c:v>
                </c:pt>
                <c:pt idx="3683">
                  <c:v>32.299999999999997</c:v>
                </c:pt>
                <c:pt idx="3684">
                  <c:v>20.399999999999999</c:v>
                </c:pt>
                <c:pt idx="3685">
                  <c:v>24.8</c:v>
                </c:pt>
                <c:pt idx="3686">
                  <c:v>30.57</c:v>
                </c:pt>
                <c:pt idx="3687">
                  <c:v>38.369999999999997</c:v>
                </c:pt>
                <c:pt idx="3688">
                  <c:v>33.950000000000003</c:v>
                </c:pt>
                <c:pt idx="3689">
                  <c:v>25.5</c:v>
                </c:pt>
                <c:pt idx="3690">
                  <c:v>#N/A</c:v>
                </c:pt>
                <c:pt idx="3691">
                  <c:v>36.67</c:v>
                </c:pt>
                <c:pt idx="3692">
                  <c:v>16.12</c:v>
                </c:pt>
                <c:pt idx="3693">
                  <c:v>13.48</c:v>
                </c:pt>
                <c:pt idx="3694">
                  <c:v>26.72</c:v>
                </c:pt>
                <c:pt idx="3695">
                  <c:v>20.37</c:v>
                </c:pt>
                <c:pt idx="3696">
                  <c:v>38.950000000000003</c:v>
                </c:pt>
                <c:pt idx="3697">
                  <c:v>22.97</c:v>
                </c:pt>
                <c:pt idx="3698">
                  <c:v>40.75</c:v>
                </c:pt>
                <c:pt idx="3699">
                  <c:v>#N/A</c:v>
                </c:pt>
                <c:pt idx="3700">
                  <c:v>39.299999999999997</c:v>
                </c:pt>
                <c:pt idx="3701">
                  <c:v>34.630000000000003</c:v>
                </c:pt>
                <c:pt idx="3702">
                  <c:v>#N/A</c:v>
                </c:pt>
                <c:pt idx="3703">
                  <c:v>#N/A</c:v>
                </c:pt>
                <c:pt idx="3704">
                  <c:v>23.58</c:v>
                </c:pt>
                <c:pt idx="3705">
                  <c:v>38.520000000000003</c:v>
                </c:pt>
                <c:pt idx="3706">
                  <c:v>38.950000000000003</c:v>
                </c:pt>
                <c:pt idx="3707">
                  <c:v>26.76</c:v>
                </c:pt>
                <c:pt idx="3708">
                  <c:v>#N/A</c:v>
                </c:pt>
                <c:pt idx="3709">
                  <c:v>36.92</c:v>
                </c:pt>
                <c:pt idx="3710">
                  <c:v>31.13</c:v>
                </c:pt>
                <c:pt idx="3711">
                  <c:v>37.15</c:v>
                </c:pt>
                <c:pt idx="3712">
                  <c:v>24.45</c:v>
                </c:pt>
                <c:pt idx="3713">
                  <c:v>#N/A</c:v>
                </c:pt>
                <c:pt idx="3714">
                  <c:v>25.02</c:v>
                </c:pt>
                <c:pt idx="3715">
                  <c:v>38.08</c:v>
                </c:pt>
                <c:pt idx="3716">
                  <c:v>#N/A</c:v>
                </c:pt>
                <c:pt idx="3717">
                  <c:v>27.25</c:v>
                </c:pt>
                <c:pt idx="3718">
                  <c:v>36.35</c:v>
                </c:pt>
                <c:pt idx="3719">
                  <c:v>42.19</c:v>
                </c:pt>
                <c:pt idx="3720">
                  <c:v>29.68</c:v>
                </c:pt>
                <c:pt idx="3721">
                  <c:v>34.94</c:v>
                </c:pt>
                <c:pt idx="3722">
                  <c:v>35.549999999999997</c:v>
                </c:pt>
                <c:pt idx="3723">
                  <c:v>42.69</c:v>
                </c:pt>
                <c:pt idx="3724">
                  <c:v>31.89</c:v>
                </c:pt>
                <c:pt idx="3725">
                  <c:v>33.58</c:v>
                </c:pt>
                <c:pt idx="3726">
                  <c:v>37.67</c:v>
                </c:pt>
                <c:pt idx="3727">
                  <c:v>34.119999999999997</c:v>
                </c:pt>
                <c:pt idx="3728">
                  <c:v>36.18</c:v>
                </c:pt>
                <c:pt idx="3729">
                  <c:v>36.26</c:v>
                </c:pt>
                <c:pt idx="3730">
                  <c:v>30.11</c:v>
                </c:pt>
                <c:pt idx="3731">
                  <c:v>38.96</c:v>
                </c:pt>
                <c:pt idx="3732">
                  <c:v>#N/A</c:v>
                </c:pt>
                <c:pt idx="3733">
                  <c:v>34.53</c:v>
                </c:pt>
                <c:pt idx="3734">
                  <c:v>#N/A</c:v>
                </c:pt>
                <c:pt idx="3735">
                  <c:v>23.55</c:v>
                </c:pt>
                <c:pt idx="3736">
                  <c:v>32.18</c:v>
                </c:pt>
                <c:pt idx="3737">
                  <c:v>#N/A</c:v>
                </c:pt>
                <c:pt idx="3738">
                  <c:v>30.01</c:v>
                </c:pt>
                <c:pt idx="3739">
                  <c:v>39.83</c:v>
                </c:pt>
                <c:pt idx="3740">
                  <c:v>25.04</c:v>
                </c:pt>
                <c:pt idx="3741">
                  <c:v>29.07</c:v>
                </c:pt>
                <c:pt idx="3742">
                  <c:v>40.9</c:v>
                </c:pt>
                <c:pt idx="3743">
                  <c:v>19.45</c:v>
                </c:pt>
                <c:pt idx="3744">
                  <c:v>19.36</c:v>
                </c:pt>
                <c:pt idx="3745">
                  <c:v>30.6</c:v>
                </c:pt>
                <c:pt idx="3746">
                  <c:v>18.84</c:v>
                </c:pt>
                <c:pt idx="3747">
                  <c:v>23.58</c:v>
                </c:pt>
                <c:pt idx="3748">
                  <c:v>36.01</c:v>
                </c:pt>
                <c:pt idx="3749">
                  <c:v>39.869999999999997</c:v>
                </c:pt>
                <c:pt idx="3750">
                  <c:v>40.83</c:v>
                </c:pt>
                <c:pt idx="3751">
                  <c:v>37.81</c:v>
                </c:pt>
                <c:pt idx="3752">
                  <c:v>19.260000000000002</c:v>
                </c:pt>
                <c:pt idx="3753">
                  <c:v>18.190000000000001</c:v>
                </c:pt>
                <c:pt idx="3754">
                  <c:v>27.74</c:v>
                </c:pt>
                <c:pt idx="3755">
                  <c:v>32.950000000000003</c:v>
                </c:pt>
                <c:pt idx="3756">
                  <c:v>24.43</c:v>
                </c:pt>
                <c:pt idx="3757">
                  <c:v>#N/A</c:v>
                </c:pt>
                <c:pt idx="3758">
                  <c:v>31.3</c:v>
                </c:pt>
                <c:pt idx="3759">
                  <c:v>26.18</c:v>
                </c:pt>
                <c:pt idx="3760">
                  <c:v>28.27</c:v>
                </c:pt>
                <c:pt idx="3761">
                  <c:v>18.46</c:v>
                </c:pt>
                <c:pt idx="3762">
                  <c:v>39.15</c:v>
                </c:pt>
                <c:pt idx="3763">
                  <c:v>34.020000000000003</c:v>
                </c:pt>
                <c:pt idx="3764">
                  <c:v>30.46</c:v>
                </c:pt>
                <c:pt idx="3765">
                  <c:v>22.02</c:v>
                </c:pt>
                <c:pt idx="3766">
                  <c:v>27.88</c:v>
                </c:pt>
                <c:pt idx="3767">
                  <c:v>39.22</c:v>
                </c:pt>
                <c:pt idx="3768">
                  <c:v>35.22</c:v>
                </c:pt>
                <c:pt idx="3769">
                  <c:v>29.22</c:v>
                </c:pt>
                <c:pt idx="3770">
                  <c:v>30.89</c:v>
                </c:pt>
                <c:pt idx="3771">
                  <c:v>40.92</c:v>
                </c:pt>
                <c:pt idx="3772">
                  <c:v>33.69</c:v>
                </c:pt>
                <c:pt idx="3773">
                  <c:v>16.32</c:v>
                </c:pt>
                <c:pt idx="3774">
                  <c:v>29.16</c:v>
                </c:pt>
                <c:pt idx="3775">
                  <c:v>18.989999999999998</c:v>
                </c:pt>
                <c:pt idx="3776">
                  <c:v>25.96</c:v>
                </c:pt>
                <c:pt idx="3777">
                  <c:v>33.1</c:v>
                </c:pt>
                <c:pt idx="3778">
                  <c:v>20.38</c:v>
                </c:pt>
                <c:pt idx="3779">
                  <c:v>37.89</c:v>
                </c:pt>
                <c:pt idx="3780">
                  <c:v>35.82</c:v>
                </c:pt>
                <c:pt idx="3781">
                  <c:v>#N/A</c:v>
                </c:pt>
                <c:pt idx="3782">
                  <c:v>45.05</c:v>
                </c:pt>
                <c:pt idx="3783">
                  <c:v>29.29</c:v>
                </c:pt>
                <c:pt idx="3784">
                  <c:v>44.05</c:v>
                </c:pt>
                <c:pt idx="3785">
                  <c:v>35.94</c:v>
                </c:pt>
                <c:pt idx="3786">
                  <c:v>29.9</c:v>
                </c:pt>
                <c:pt idx="3787">
                  <c:v>19.64</c:v>
                </c:pt>
                <c:pt idx="3788">
                  <c:v>32.81</c:v>
                </c:pt>
                <c:pt idx="3789">
                  <c:v>28.46</c:v>
                </c:pt>
                <c:pt idx="3790">
                  <c:v>32.42</c:v>
                </c:pt>
                <c:pt idx="3791">
                  <c:v>#N/A</c:v>
                </c:pt>
                <c:pt idx="3792">
                  <c:v>23.63</c:v>
                </c:pt>
                <c:pt idx="3793">
                  <c:v>26.5</c:v>
                </c:pt>
                <c:pt idx="3794">
                  <c:v>30.96</c:v>
                </c:pt>
                <c:pt idx="3795">
                  <c:v>23.77</c:v>
                </c:pt>
                <c:pt idx="3796">
                  <c:v>19.16</c:v>
                </c:pt>
                <c:pt idx="3797">
                  <c:v>29.44</c:v>
                </c:pt>
                <c:pt idx="3798">
                  <c:v>38.35</c:v>
                </c:pt>
                <c:pt idx="3799">
                  <c:v>33.270000000000003</c:v>
                </c:pt>
                <c:pt idx="3800">
                  <c:v>36.380000000000003</c:v>
                </c:pt>
                <c:pt idx="3801">
                  <c:v>46.19</c:v>
                </c:pt>
                <c:pt idx="3802">
                  <c:v>43.81</c:v>
                </c:pt>
                <c:pt idx="3803">
                  <c:v>#N/A</c:v>
                </c:pt>
                <c:pt idx="3804">
                  <c:v>#N/A</c:v>
                </c:pt>
                <c:pt idx="3805">
                  <c:v>30.74</c:v>
                </c:pt>
                <c:pt idx="3806">
                  <c:v>38.93</c:v>
                </c:pt>
                <c:pt idx="3807">
                  <c:v>#N/A</c:v>
                </c:pt>
                <c:pt idx="3808">
                  <c:v>22.63</c:v>
                </c:pt>
                <c:pt idx="3809">
                  <c:v>42.21</c:v>
                </c:pt>
                <c:pt idx="3810">
                  <c:v>39.17</c:v>
                </c:pt>
                <c:pt idx="3811">
                  <c:v>31.59</c:v>
                </c:pt>
                <c:pt idx="3812">
                  <c:v>31.26</c:v>
                </c:pt>
                <c:pt idx="3813">
                  <c:v>22.59</c:v>
                </c:pt>
                <c:pt idx="3814">
                  <c:v>30.43</c:v>
                </c:pt>
                <c:pt idx="3815">
                  <c:v>32.1</c:v>
                </c:pt>
                <c:pt idx="3816">
                  <c:v>#N/A</c:v>
                </c:pt>
                <c:pt idx="3817">
                  <c:v>29.33</c:v>
                </c:pt>
                <c:pt idx="3818">
                  <c:v>26.57</c:v>
                </c:pt>
                <c:pt idx="3819">
                  <c:v>#N/A</c:v>
                </c:pt>
                <c:pt idx="3820">
                  <c:v>34.36</c:v>
                </c:pt>
                <c:pt idx="3821">
                  <c:v>46.27</c:v>
                </c:pt>
                <c:pt idx="3822">
                  <c:v>41.68</c:v>
                </c:pt>
                <c:pt idx="3823">
                  <c:v>35.29</c:v>
                </c:pt>
                <c:pt idx="3824">
                  <c:v>37.89</c:v>
                </c:pt>
                <c:pt idx="3825">
                  <c:v>#N/A</c:v>
                </c:pt>
                <c:pt idx="3826">
                  <c:v>32.78</c:v>
                </c:pt>
                <c:pt idx="3827">
                  <c:v>45.68</c:v>
                </c:pt>
                <c:pt idx="3828">
                  <c:v>30.4</c:v>
                </c:pt>
                <c:pt idx="3829">
                  <c:v>33.54</c:v>
                </c:pt>
                <c:pt idx="3830">
                  <c:v>39.76</c:v>
                </c:pt>
                <c:pt idx="3831">
                  <c:v>35.21</c:v>
                </c:pt>
                <c:pt idx="3832">
                  <c:v>23.26</c:v>
                </c:pt>
                <c:pt idx="3833">
                  <c:v>27.1</c:v>
                </c:pt>
                <c:pt idx="3834">
                  <c:v>19.059999999999999</c:v>
                </c:pt>
                <c:pt idx="3835">
                  <c:v>40.56</c:v>
                </c:pt>
                <c:pt idx="3836">
                  <c:v>27.8</c:v>
                </c:pt>
                <c:pt idx="3837">
                  <c:v>21.62</c:v>
                </c:pt>
                <c:pt idx="3838">
                  <c:v>24.79</c:v>
                </c:pt>
                <c:pt idx="3839">
                  <c:v>42.52</c:v>
                </c:pt>
                <c:pt idx="3840">
                  <c:v>17.260000000000002</c:v>
                </c:pt>
                <c:pt idx="3841">
                  <c:v>20.329999999999998</c:v>
                </c:pt>
                <c:pt idx="3842">
                  <c:v>26.89</c:v>
                </c:pt>
                <c:pt idx="3843">
                  <c:v>32.840000000000003</c:v>
                </c:pt>
                <c:pt idx="3844">
                  <c:v>37.01</c:v>
                </c:pt>
                <c:pt idx="3845">
                  <c:v>33.97</c:v>
                </c:pt>
                <c:pt idx="3846">
                  <c:v>29.22</c:v>
                </c:pt>
                <c:pt idx="3847">
                  <c:v>#N/A</c:v>
                </c:pt>
                <c:pt idx="3848">
                  <c:v>38.79</c:v>
                </c:pt>
                <c:pt idx="3849">
                  <c:v>32.56</c:v>
                </c:pt>
                <c:pt idx="3850">
                  <c:v>29.16</c:v>
                </c:pt>
                <c:pt idx="3851">
                  <c:v>25.69</c:v>
                </c:pt>
                <c:pt idx="3852">
                  <c:v>22.83</c:v>
                </c:pt>
                <c:pt idx="3853">
                  <c:v>20.03</c:v>
                </c:pt>
                <c:pt idx="3854">
                  <c:v>30.8</c:v>
                </c:pt>
                <c:pt idx="3855">
                  <c:v>25.89</c:v>
                </c:pt>
                <c:pt idx="3856">
                  <c:v>34.75</c:v>
                </c:pt>
                <c:pt idx="3857">
                  <c:v>48.26</c:v>
                </c:pt>
                <c:pt idx="3858">
                  <c:v>24.26</c:v>
                </c:pt>
                <c:pt idx="3859">
                  <c:v>24.72</c:v>
                </c:pt>
                <c:pt idx="3860">
                  <c:v>35.99</c:v>
                </c:pt>
                <c:pt idx="3861">
                  <c:v>32.74</c:v>
                </c:pt>
                <c:pt idx="3862">
                  <c:v>8.84</c:v>
                </c:pt>
                <c:pt idx="3863">
                  <c:v>40.409999999999997</c:v>
                </c:pt>
                <c:pt idx="3864">
                  <c:v>34.61</c:v>
                </c:pt>
                <c:pt idx="3865">
                  <c:v>32.71</c:v>
                </c:pt>
                <c:pt idx="3866">
                  <c:v>36.130000000000003</c:v>
                </c:pt>
                <c:pt idx="3867">
                  <c:v>19.45</c:v>
                </c:pt>
                <c:pt idx="3868">
                  <c:v>37.880000000000003</c:v>
                </c:pt>
                <c:pt idx="3869">
                  <c:v>35.31</c:v>
                </c:pt>
                <c:pt idx="3870">
                  <c:v>26.84</c:v>
                </c:pt>
                <c:pt idx="3871">
                  <c:v>#N/A</c:v>
                </c:pt>
                <c:pt idx="3872">
                  <c:v>29.92</c:v>
                </c:pt>
                <c:pt idx="3873">
                  <c:v>27</c:v>
                </c:pt>
                <c:pt idx="3874">
                  <c:v>39.78</c:v>
                </c:pt>
                <c:pt idx="3875">
                  <c:v>22.49</c:v>
                </c:pt>
                <c:pt idx="3876">
                  <c:v>47.02</c:v>
                </c:pt>
                <c:pt idx="3877">
                  <c:v>#N/A</c:v>
                </c:pt>
                <c:pt idx="3878">
                  <c:v>26.52</c:v>
                </c:pt>
                <c:pt idx="3879">
                  <c:v>35.450000000000003</c:v>
                </c:pt>
                <c:pt idx="3880">
                  <c:v>41.38</c:v>
                </c:pt>
                <c:pt idx="3881">
                  <c:v>#N/A</c:v>
                </c:pt>
                <c:pt idx="3882">
                  <c:v>33.68</c:v>
                </c:pt>
                <c:pt idx="3883">
                  <c:v>18.670000000000002</c:v>
                </c:pt>
                <c:pt idx="3884">
                  <c:v>20.49</c:v>
                </c:pt>
                <c:pt idx="3885">
                  <c:v>#N/A</c:v>
                </c:pt>
                <c:pt idx="3886">
                  <c:v>14.59</c:v>
                </c:pt>
                <c:pt idx="3887">
                  <c:v>29.58</c:v>
                </c:pt>
                <c:pt idx="3888">
                  <c:v>37.64</c:v>
                </c:pt>
                <c:pt idx="3889">
                  <c:v>22.63</c:v>
                </c:pt>
                <c:pt idx="3890">
                  <c:v>33.18</c:v>
                </c:pt>
                <c:pt idx="3891">
                  <c:v>41.89</c:v>
                </c:pt>
                <c:pt idx="3892">
                  <c:v>33.86</c:v>
                </c:pt>
                <c:pt idx="3893">
                  <c:v>40.020000000000003</c:v>
                </c:pt>
                <c:pt idx="3894">
                  <c:v>26.5</c:v>
                </c:pt>
                <c:pt idx="3895">
                  <c:v>17.41</c:v>
                </c:pt>
                <c:pt idx="3896">
                  <c:v>32.67</c:v>
                </c:pt>
                <c:pt idx="3897">
                  <c:v>34.46</c:v>
                </c:pt>
                <c:pt idx="3898">
                  <c:v>#N/A</c:v>
                </c:pt>
                <c:pt idx="3899">
                  <c:v>28.56</c:v>
                </c:pt>
                <c:pt idx="3900">
                  <c:v>47.28</c:v>
                </c:pt>
                <c:pt idx="3901">
                  <c:v>21.81</c:v>
                </c:pt>
                <c:pt idx="3902">
                  <c:v>38.729999999999997</c:v>
                </c:pt>
                <c:pt idx="3903">
                  <c:v>#N/A</c:v>
                </c:pt>
                <c:pt idx="3904">
                  <c:v>23.83</c:v>
                </c:pt>
                <c:pt idx="3905">
                  <c:v>#N/A</c:v>
                </c:pt>
                <c:pt idx="3906">
                  <c:v>30.6</c:v>
                </c:pt>
                <c:pt idx="3907">
                  <c:v>32.270000000000003</c:v>
                </c:pt>
                <c:pt idx="3908">
                  <c:v>43.74</c:v>
                </c:pt>
                <c:pt idx="3909">
                  <c:v>17.559999999999999</c:v>
                </c:pt>
                <c:pt idx="3910">
                  <c:v>35.380000000000003</c:v>
                </c:pt>
                <c:pt idx="3911">
                  <c:v>33.17</c:v>
                </c:pt>
                <c:pt idx="3912">
                  <c:v>27.64</c:v>
                </c:pt>
                <c:pt idx="3913">
                  <c:v>33.630000000000003</c:v>
                </c:pt>
                <c:pt idx="3914">
                  <c:v>36.11</c:v>
                </c:pt>
                <c:pt idx="3915">
                  <c:v>10.83</c:v>
                </c:pt>
                <c:pt idx="3916">
                  <c:v>32.950000000000003</c:v>
                </c:pt>
                <c:pt idx="3917">
                  <c:v>24.48</c:v>
                </c:pt>
                <c:pt idx="3918">
                  <c:v>32.130000000000003</c:v>
                </c:pt>
                <c:pt idx="3919">
                  <c:v>28.71</c:v>
                </c:pt>
                <c:pt idx="3920">
                  <c:v>34.799999999999997</c:v>
                </c:pt>
                <c:pt idx="3921">
                  <c:v>38.56</c:v>
                </c:pt>
                <c:pt idx="3922">
                  <c:v>25.86</c:v>
                </c:pt>
                <c:pt idx="3923">
                  <c:v>23.65</c:v>
                </c:pt>
                <c:pt idx="3924">
                  <c:v>25.59</c:v>
                </c:pt>
                <c:pt idx="3925">
                  <c:v>39.42</c:v>
                </c:pt>
                <c:pt idx="3926">
                  <c:v>35.21</c:v>
                </c:pt>
                <c:pt idx="3927">
                  <c:v>#N/A</c:v>
                </c:pt>
                <c:pt idx="3928">
                  <c:v>19.79</c:v>
                </c:pt>
                <c:pt idx="3929">
                  <c:v>33.270000000000003</c:v>
                </c:pt>
                <c:pt idx="3930">
                  <c:v>13.5</c:v>
                </c:pt>
                <c:pt idx="3931">
                  <c:v>#N/A</c:v>
                </c:pt>
                <c:pt idx="3932">
                  <c:v>16.95</c:v>
                </c:pt>
                <c:pt idx="3933">
                  <c:v>36.28</c:v>
                </c:pt>
                <c:pt idx="3934">
                  <c:v>31.47</c:v>
                </c:pt>
                <c:pt idx="3935">
                  <c:v>28.31</c:v>
                </c:pt>
                <c:pt idx="3936">
                  <c:v>37.42</c:v>
                </c:pt>
                <c:pt idx="3937">
                  <c:v>17.48</c:v>
                </c:pt>
                <c:pt idx="3938">
                  <c:v>30.82</c:v>
                </c:pt>
                <c:pt idx="3939">
                  <c:v>#N/A</c:v>
                </c:pt>
                <c:pt idx="3940">
                  <c:v>#N/A</c:v>
                </c:pt>
                <c:pt idx="3941">
                  <c:v>24.12</c:v>
                </c:pt>
                <c:pt idx="3942">
                  <c:v>25.16</c:v>
                </c:pt>
                <c:pt idx="3943">
                  <c:v>#N/A</c:v>
                </c:pt>
                <c:pt idx="3944">
                  <c:v>40.51</c:v>
                </c:pt>
                <c:pt idx="3945">
                  <c:v>37.42</c:v>
                </c:pt>
                <c:pt idx="3946">
                  <c:v>21.2</c:v>
                </c:pt>
                <c:pt idx="3947">
                  <c:v>24.99</c:v>
                </c:pt>
                <c:pt idx="3948">
                  <c:v>33.01</c:v>
                </c:pt>
                <c:pt idx="3949">
                  <c:v>36.53</c:v>
                </c:pt>
                <c:pt idx="3950">
                  <c:v>#N/A</c:v>
                </c:pt>
                <c:pt idx="3951">
                  <c:v>25.7</c:v>
                </c:pt>
                <c:pt idx="3952">
                  <c:v>18.920000000000002</c:v>
                </c:pt>
                <c:pt idx="3953">
                  <c:v>46.55</c:v>
                </c:pt>
                <c:pt idx="3954">
                  <c:v>24.24</c:v>
                </c:pt>
                <c:pt idx="3955">
                  <c:v>30.26</c:v>
                </c:pt>
                <c:pt idx="3956">
                  <c:v>30.69</c:v>
                </c:pt>
                <c:pt idx="3957">
                  <c:v>24.09</c:v>
                </c:pt>
                <c:pt idx="3958">
                  <c:v>#N/A</c:v>
                </c:pt>
                <c:pt idx="3959">
                  <c:v>32.880000000000003</c:v>
                </c:pt>
                <c:pt idx="3960">
                  <c:v>31.31</c:v>
                </c:pt>
                <c:pt idx="3961">
                  <c:v>24.5</c:v>
                </c:pt>
                <c:pt idx="3962">
                  <c:v>30.65</c:v>
                </c:pt>
                <c:pt idx="3963">
                  <c:v>30.46</c:v>
                </c:pt>
                <c:pt idx="3964">
                  <c:v>8.6</c:v>
                </c:pt>
                <c:pt idx="3965">
                  <c:v>38.03</c:v>
                </c:pt>
                <c:pt idx="3966">
                  <c:v>37.49</c:v>
                </c:pt>
                <c:pt idx="3967">
                  <c:v>36.99</c:v>
                </c:pt>
                <c:pt idx="3968">
                  <c:v>23.51</c:v>
                </c:pt>
                <c:pt idx="3969">
                  <c:v>27.25</c:v>
                </c:pt>
                <c:pt idx="3970">
                  <c:v>32.61</c:v>
                </c:pt>
                <c:pt idx="3971">
                  <c:v>17.66</c:v>
                </c:pt>
                <c:pt idx="3972">
                  <c:v>36.53</c:v>
                </c:pt>
                <c:pt idx="3973">
                  <c:v>28.2</c:v>
                </c:pt>
                <c:pt idx="3974">
                  <c:v>#N/A</c:v>
                </c:pt>
                <c:pt idx="3975">
                  <c:v>30.99</c:v>
                </c:pt>
                <c:pt idx="3976">
                  <c:v>#N/A</c:v>
                </c:pt>
                <c:pt idx="3977">
                  <c:v>14.81</c:v>
                </c:pt>
                <c:pt idx="3978">
                  <c:v>33.44</c:v>
                </c:pt>
                <c:pt idx="3979">
                  <c:v>19.48</c:v>
                </c:pt>
                <c:pt idx="3980">
                  <c:v>34.770000000000003</c:v>
                </c:pt>
                <c:pt idx="3981">
                  <c:v>#N/A</c:v>
                </c:pt>
                <c:pt idx="3982">
                  <c:v>29.72</c:v>
                </c:pt>
                <c:pt idx="3983">
                  <c:v>21.91</c:v>
                </c:pt>
                <c:pt idx="3984">
                  <c:v>9.32</c:v>
                </c:pt>
                <c:pt idx="3985">
                  <c:v>44.03</c:v>
                </c:pt>
                <c:pt idx="3986">
                  <c:v>#N/A</c:v>
                </c:pt>
                <c:pt idx="3987">
                  <c:v>20.91</c:v>
                </c:pt>
                <c:pt idx="3988">
                  <c:v>28.88</c:v>
                </c:pt>
                <c:pt idx="3989">
                  <c:v>34.24</c:v>
                </c:pt>
                <c:pt idx="3990">
                  <c:v>21.11</c:v>
                </c:pt>
                <c:pt idx="3991">
                  <c:v>21.79</c:v>
                </c:pt>
                <c:pt idx="3992">
                  <c:v>36.43</c:v>
                </c:pt>
                <c:pt idx="3993">
                  <c:v>41.36</c:v>
                </c:pt>
                <c:pt idx="3994">
                  <c:v>34.119999999999997</c:v>
                </c:pt>
                <c:pt idx="3995">
                  <c:v>39.340000000000003</c:v>
                </c:pt>
                <c:pt idx="3996">
                  <c:v>39.950000000000003</c:v>
                </c:pt>
                <c:pt idx="3997">
                  <c:v>40.380000000000003</c:v>
                </c:pt>
                <c:pt idx="3998">
                  <c:v>38.81</c:v>
                </c:pt>
                <c:pt idx="3999">
                  <c:v>27.29</c:v>
                </c:pt>
                <c:pt idx="4000">
                  <c:v>31.55</c:v>
                </c:pt>
                <c:pt idx="4001">
                  <c:v>36.43</c:v>
                </c:pt>
                <c:pt idx="4002">
                  <c:v>40.94</c:v>
                </c:pt>
                <c:pt idx="4003">
                  <c:v>33.049999999999997</c:v>
                </c:pt>
                <c:pt idx="4004">
                  <c:v>22.13</c:v>
                </c:pt>
                <c:pt idx="4005">
                  <c:v>21.03</c:v>
                </c:pt>
                <c:pt idx="4006">
                  <c:v>35.04</c:v>
                </c:pt>
                <c:pt idx="4007">
                  <c:v>31.01</c:v>
                </c:pt>
                <c:pt idx="4008">
                  <c:v>38.83</c:v>
                </c:pt>
                <c:pt idx="4009">
                  <c:v>34.340000000000003</c:v>
                </c:pt>
                <c:pt idx="4010">
                  <c:v>25.3</c:v>
                </c:pt>
                <c:pt idx="4011">
                  <c:v>#N/A</c:v>
                </c:pt>
                <c:pt idx="4012">
                  <c:v>27.18</c:v>
                </c:pt>
                <c:pt idx="4013">
                  <c:v>32.590000000000003</c:v>
                </c:pt>
                <c:pt idx="4014">
                  <c:v>25.7</c:v>
                </c:pt>
                <c:pt idx="4015">
                  <c:v>30.96</c:v>
                </c:pt>
                <c:pt idx="4016">
                  <c:v>26.37</c:v>
                </c:pt>
                <c:pt idx="4017">
                  <c:v>21.4</c:v>
                </c:pt>
                <c:pt idx="4018">
                  <c:v>23.14</c:v>
                </c:pt>
                <c:pt idx="4019">
                  <c:v>48.33</c:v>
                </c:pt>
                <c:pt idx="4020">
                  <c:v>33.950000000000003</c:v>
                </c:pt>
                <c:pt idx="4021">
                  <c:v>16.690000000000001</c:v>
                </c:pt>
                <c:pt idx="4022">
                  <c:v>42.09</c:v>
                </c:pt>
                <c:pt idx="4023">
                  <c:v>#N/A</c:v>
                </c:pt>
                <c:pt idx="4024">
                  <c:v>41.02</c:v>
                </c:pt>
                <c:pt idx="4025">
                  <c:v>#N/A</c:v>
                </c:pt>
                <c:pt idx="4026">
                  <c:v>27.83</c:v>
                </c:pt>
                <c:pt idx="4027">
                  <c:v>27.88</c:v>
                </c:pt>
                <c:pt idx="4028">
                  <c:v>33.18</c:v>
                </c:pt>
                <c:pt idx="4029">
                  <c:v>26.79</c:v>
                </c:pt>
                <c:pt idx="4030">
                  <c:v>#N/A</c:v>
                </c:pt>
                <c:pt idx="4031">
                  <c:v>33.83</c:v>
                </c:pt>
                <c:pt idx="4032">
                  <c:v>31.03</c:v>
                </c:pt>
                <c:pt idx="4033">
                  <c:v>13.8</c:v>
                </c:pt>
                <c:pt idx="4034">
                  <c:v>30.45</c:v>
                </c:pt>
                <c:pt idx="4035">
                  <c:v>31.06</c:v>
                </c:pt>
                <c:pt idx="4036">
                  <c:v>35.19</c:v>
                </c:pt>
                <c:pt idx="4037">
                  <c:v>41.38</c:v>
                </c:pt>
                <c:pt idx="4038">
                  <c:v>26.76</c:v>
                </c:pt>
                <c:pt idx="4039">
                  <c:v>39.76</c:v>
                </c:pt>
                <c:pt idx="4040">
                  <c:v>33.22</c:v>
                </c:pt>
                <c:pt idx="4041">
                  <c:v>30.67</c:v>
                </c:pt>
                <c:pt idx="4042">
                  <c:v>24.41</c:v>
                </c:pt>
                <c:pt idx="4043">
                  <c:v>14.98</c:v>
                </c:pt>
                <c:pt idx="4044">
                  <c:v>43.2</c:v>
                </c:pt>
                <c:pt idx="4045">
                  <c:v>22.36</c:v>
                </c:pt>
                <c:pt idx="4046">
                  <c:v>26.66</c:v>
                </c:pt>
                <c:pt idx="4047">
                  <c:v>33.47</c:v>
                </c:pt>
                <c:pt idx="4048">
                  <c:v>30.26</c:v>
                </c:pt>
                <c:pt idx="4049">
                  <c:v>33.29</c:v>
                </c:pt>
                <c:pt idx="4050">
                  <c:v>24.02</c:v>
                </c:pt>
                <c:pt idx="4051">
                  <c:v>21.34</c:v>
                </c:pt>
                <c:pt idx="4052">
                  <c:v>34.090000000000003</c:v>
                </c:pt>
                <c:pt idx="4053">
                  <c:v>34.94</c:v>
                </c:pt>
                <c:pt idx="4054">
                  <c:v>25.86</c:v>
                </c:pt>
                <c:pt idx="4055">
                  <c:v>36.81</c:v>
                </c:pt>
                <c:pt idx="4056">
                  <c:v>#N/A</c:v>
                </c:pt>
                <c:pt idx="4057">
                  <c:v>#N/A</c:v>
                </c:pt>
                <c:pt idx="4058">
                  <c:v>38.86</c:v>
                </c:pt>
                <c:pt idx="4059">
                  <c:v>18.11</c:v>
                </c:pt>
                <c:pt idx="4060">
                  <c:v>#N/A</c:v>
                </c:pt>
                <c:pt idx="4061">
                  <c:v>#N/A</c:v>
                </c:pt>
                <c:pt idx="4062">
                  <c:v>29.92</c:v>
                </c:pt>
                <c:pt idx="4063">
                  <c:v>30.62</c:v>
                </c:pt>
                <c:pt idx="4064">
                  <c:v>30.62</c:v>
                </c:pt>
                <c:pt idx="4065">
                  <c:v>16.12</c:v>
                </c:pt>
                <c:pt idx="4066">
                  <c:v>35.770000000000003</c:v>
                </c:pt>
                <c:pt idx="4067">
                  <c:v>29.61</c:v>
                </c:pt>
                <c:pt idx="4068">
                  <c:v>32.25</c:v>
                </c:pt>
                <c:pt idx="4069">
                  <c:v>44.03</c:v>
                </c:pt>
                <c:pt idx="4070">
                  <c:v>14.69</c:v>
                </c:pt>
                <c:pt idx="4071">
                  <c:v>#N/A</c:v>
                </c:pt>
                <c:pt idx="4072">
                  <c:v>33.409999999999997</c:v>
                </c:pt>
                <c:pt idx="4073">
                  <c:v>37.64</c:v>
                </c:pt>
                <c:pt idx="4074">
                  <c:v>32.619999999999997</c:v>
                </c:pt>
                <c:pt idx="4075">
                  <c:v>29.26</c:v>
                </c:pt>
                <c:pt idx="4076">
                  <c:v>32.28</c:v>
                </c:pt>
                <c:pt idx="4077">
                  <c:v>25.13</c:v>
                </c:pt>
                <c:pt idx="4078">
                  <c:v>10.63</c:v>
                </c:pt>
                <c:pt idx="4079">
                  <c:v>#N/A</c:v>
                </c:pt>
                <c:pt idx="4080">
                  <c:v>21.03</c:v>
                </c:pt>
                <c:pt idx="4081">
                  <c:v>19.23</c:v>
                </c:pt>
                <c:pt idx="4082">
                  <c:v>37.4</c:v>
                </c:pt>
                <c:pt idx="4083">
                  <c:v>25.11</c:v>
                </c:pt>
                <c:pt idx="4084">
                  <c:v>#N/A</c:v>
                </c:pt>
                <c:pt idx="4085">
                  <c:v>33.35</c:v>
                </c:pt>
                <c:pt idx="4086">
                  <c:v>18.920000000000002</c:v>
                </c:pt>
                <c:pt idx="4087">
                  <c:v>30.04</c:v>
                </c:pt>
                <c:pt idx="4088">
                  <c:v>35.92</c:v>
                </c:pt>
                <c:pt idx="4089">
                  <c:v>37.229999999999997</c:v>
                </c:pt>
                <c:pt idx="4090">
                  <c:v>29.6</c:v>
                </c:pt>
                <c:pt idx="4091">
                  <c:v>21.08</c:v>
                </c:pt>
                <c:pt idx="4092">
                  <c:v>29.85</c:v>
                </c:pt>
                <c:pt idx="4093">
                  <c:v>18.989999999999998</c:v>
                </c:pt>
                <c:pt idx="4094">
                  <c:v>6.36</c:v>
                </c:pt>
                <c:pt idx="4095">
                  <c:v>34.24</c:v>
                </c:pt>
                <c:pt idx="4096">
                  <c:v>26.52</c:v>
                </c:pt>
                <c:pt idx="4097">
                  <c:v>27.69</c:v>
                </c:pt>
                <c:pt idx="4098">
                  <c:v>35.94</c:v>
                </c:pt>
                <c:pt idx="4099">
                  <c:v>26.74</c:v>
                </c:pt>
                <c:pt idx="4100">
                  <c:v>29.36</c:v>
                </c:pt>
                <c:pt idx="4101">
                  <c:v>33.42</c:v>
                </c:pt>
                <c:pt idx="4102">
                  <c:v>25.11</c:v>
                </c:pt>
                <c:pt idx="4103">
                  <c:v>#N/A</c:v>
                </c:pt>
                <c:pt idx="4104">
                  <c:v>31.74</c:v>
                </c:pt>
                <c:pt idx="4105">
                  <c:v>33.75</c:v>
                </c:pt>
                <c:pt idx="4106">
                  <c:v>27.39</c:v>
                </c:pt>
                <c:pt idx="4107">
                  <c:v>32.44</c:v>
                </c:pt>
                <c:pt idx="4108">
                  <c:v>33.18</c:v>
                </c:pt>
                <c:pt idx="4109">
                  <c:v>#N/A</c:v>
                </c:pt>
                <c:pt idx="4110">
                  <c:v>28.08</c:v>
                </c:pt>
                <c:pt idx="4111">
                  <c:v>33.81</c:v>
                </c:pt>
                <c:pt idx="4112">
                  <c:v>28.76</c:v>
                </c:pt>
                <c:pt idx="4113">
                  <c:v>#N/A</c:v>
                </c:pt>
                <c:pt idx="4114">
                  <c:v>38.520000000000003</c:v>
                </c:pt>
                <c:pt idx="4115">
                  <c:v>26.89</c:v>
                </c:pt>
                <c:pt idx="4116">
                  <c:v>31.69</c:v>
                </c:pt>
                <c:pt idx="4117">
                  <c:v>28.19</c:v>
                </c:pt>
                <c:pt idx="4118">
                  <c:v>24.34</c:v>
                </c:pt>
                <c:pt idx="4119">
                  <c:v>40.56</c:v>
                </c:pt>
                <c:pt idx="4120">
                  <c:v>19.21</c:v>
                </c:pt>
                <c:pt idx="4121">
                  <c:v>25.43</c:v>
                </c:pt>
                <c:pt idx="4122">
                  <c:v>39.44</c:v>
                </c:pt>
                <c:pt idx="4123">
                  <c:v>28.42</c:v>
                </c:pt>
                <c:pt idx="4124">
                  <c:v>27.61</c:v>
                </c:pt>
                <c:pt idx="4125">
                  <c:v>32.229999999999997</c:v>
                </c:pt>
                <c:pt idx="4126">
                  <c:v>42.09</c:v>
                </c:pt>
                <c:pt idx="4127">
                  <c:v>30.5</c:v>
                </c:pt>
                <c:pt idx="4128">
                  <c:v>41.67</c:v>
                </c:pt>
                <c:pt idx="4129">
                  <c:v>21.62</c:v>
                </c:pt>
                <c:pt idx="4130">
                  <c:v>24.26</c:v>
                </c:pt>
                <c:pt idx="4131">
                  <c:v>16.07</c:v>
                </c:pt>
                <c:pt idx="4132">
                  <c:v>41.09</c:v>
                </c:pt>
                <c:pt idx="4133">
                  <c:v>#N/A</c:v>
                </c:pt>
                <c:pt idx="4134">
                  <c:v>#N/A</c:v>
                </c:pt>
                <c:pt idx="4135">
                  <c:v>40.89</c:v>
                </c:pt>
                <c:pt idx="4136">
                  <c:v>48.37</c:v>
                </c:pt>
                <c:pt idx="4137">
                  <c:v>22.39</c:v>
                </c:pt>
                <c:pt idx="4138">
                  <c:v>36.020000000000003</c:v>
                </c:pt>
                <c:pt idx="4139">
                  <c:v>28.71</c:v>
                </c:pt>
                <c:pt idx="4140">
                  <c:v>39.19</c:v>
                </c:pt>
                <c:pt idx="4141">
                  <c:v>33.24</c:v>
                </c:pt>
                <c:pt idx="4142">
                  <c:v>19.09</c:v>
                </c:pt>
                <c:pt idx="4143">
                  <c:v>17.61</c:v>
                </c:pt>
                <c:pt idx="4144">
                  <c:v>20.66</c:v>
                </c:pt>
                <c:pt idx="4145">
                  <c:v>29.89</c:v>
                </c:pt>
                <c:pt idx="4146">
                  <c:v>28.2</c:v>
                </c:pt>
                <c:pt idx="4147">
                  <c:v>25.84</c:v>
                </c:pt>
                <c:pt idx="4148">
                  <c:v>24.96</c:v>
                </c:pt>
                <c:pt idx="4149">
                  <c:v>34.32</c:v>
                </c:pt>
                <c:pt idx="4150">
                  <c:v>20.64</c:v>
                </c:pt>
                <c:pt idx="4151">
                  <c:v>41.38</c:v>
                </c:pt>
                <c:pt idx="4152">
                  <c:v>25.91</c:v>
                </c:pt>
                <c:pt idx="4153">
                  <c:v>23.75</c:v>
                </c:pt>
                <c:pt idx="4154">
                  <c:v>28.93</c:v>
                </c:pt>
                <c:pt idx="4155">
                  <c:v>#N/A</c:v>
                </c:pt>
                <c:pt idx="4156">
                  <c:v>21.91</c:v>
                </c:pt>
                <c:pt idx="4157">
                  <c:v>1.1200000000000001</c:v>
                </c:pt>
                <c:pt idx="4158">
                  <c:v>16.03</c:v>
                </c:pt>
                <c:pt idx="4159">
                  <c:v>39.22</c:v>
                </c:pt>
                <c:pt idx="4160">
                  <c:v>#N/A</c:v>
                </c:pt>
                <c:pt idx="4161">
                  <c:v>21.42</c:v>
                </c:pt>
                <c:pt idx="4162">
                  <c:v>24.36</c:v>
                </c:pt>
                <c:pt idx="4163">
                  <c:v>14.96</c:v>
                </c:pt>
                <c:pt idx="4164">
                  <c:v>20.57</c:v>
                </c:pt>
                <c:pt idx="4165">
                  <c:v>36.19</c:v>
                </c:pt>
                <c:pt idx="4166">
                  <c:v>36.979999999999997</c:v>
                </c:pt>
                <c:pt idx="4167">
                  <c:v>23.48</c:v>
                </c:pt>
                <c:pt idx="4168">
                  <c:v>36.06</c:v>
                </c:pt>
                <c:pt idx="4169">
                  <c:v>33.32</c:v>
                </c:pt>
                <c:pt idx="4170">
                  <c:v>31.65</c:v>
                </c:pt>
                <c:pt idx="4171">
                  <c:v>24.79</c:v>
                </c:pt>
                <c:pt idx="4172">
                  <c:v>23.29</c:v>
                </c:pt>
                <c:pt idx="4173">
                  <c:v>32.520000000000003</c:v>
                </c:pt>
                <c:pt idx="4174">
                  <c:v>14.62</c:v>
                </c:pt>
                <c:pt idx="4175">
                  <c:v>23.77</c:v>
                </c:pt>
                <c:pt idx="4176">
                  <c:v>#N/A</c:v>
                </c:pt>
                <c:pt idx="4177">
                  <c:v>33.15</c:v>
                </c:pt>
                <c:pt idx="4178">
                  <c:v>34.340000000000003</c:v>
                </c:pt>
                <c:pt idx="4179">
                  <c:v>#N/A</c:v>
                </c:pt>
                <c:pt idx="4180">
                  <c:v>#N/A</c:v>
                </c:pt>
                <c:pt idx="4181">
                  <c:v>36.409999999999997</c:v>
                </c:pt>
                <c:pt idx="4182">
                  <c:v>#N/A</c:v>
                </c:pt>
                <c:pt idx="4183">
                  <c:v>23.07</c:v>
                </c:pt>
                <c:pt idx="4184">
                  <c:v>34.53</c:v>
                </c:pt>
                <c:pt idx="4185">
                  <c:v>#N/A</c:v>
                </c:pt>
                <c:pt idx="4186">
                  <c:v>35.21</c:v>
                </c:pt>
                <c:pt idx="4187">
                  <c:v>24.75</c:v>
                </c:pt>
                <c:pt idx="4188">
                  <c:v>34.49</c:v>
                </c:pt>
                <c:pt idx="4189">
                  <c:v>35.82</c:v>
                </c:pt>
                <c:pt idx="4190">
                  <c:v>36.92</c:v>
                </c:pt>
                <c:pt idx="4191">
                  <c:v>33.659999999999997</c:v>
                </c:pt>
                <c:pt idx="4192">
                  <c:v>36.18</c:v>
                </c:pt>
                <c:pt idx="4193">
                  <c:v>#N/A</c:v>
                </c:pt>
                <c:pt idx="4194">
                  <c:v>35.68</c:v>
                </c:pt>
                <c:pt idx="4195">
                  <c:v>#N/A</c:v>
                </c:pt>
                <c:pt idx="4196">
                  <c:v>41.23</c:v>
                </c:pt>
                <c:pt idx="4197">
                  <c:v>32.32</c:v>
                </c:pt>
                <c:pt idx="4198">
                  <c:v>31.6</c:v>
                </c:pt>
                <c:pt idx="4199">
                  <c:v>#N/A</c:v>
                </c:pt>
                <c:pt idx="4200">
                  <c:v>36.909999999999997</c:v>
                </c:pt>
                <c:pt idx="4201">
                  <c:v>27.4</c:v>
                </c:pt>
                <c:pt idx="4202">
                  <c:v>33.78</c:v>
                </c:pt>
                <c:pt idx="4203">
                  <c:v>#N/A</c:v>
                </c:pt>
                <c:pt idx="4204">
                  <c:v>27.54</c:v>
                </c:pt>
                <c:pt idx="4205">
                  <c:v>32.22</c:v>
                </c:pt>
                <c:pt idx="4206">
                  <c:v>24.55</c:v>
                </c:pt>
                <c:pt idx="4207">
                  <c:v>28.92</c:v>
                </c:pt>
                <c:pt idx="4208">
                  <c:v>#N/A</c:v>
                </c:pt>
                <c:pt idx="4209">
                  <c:v>34.82</c:v>
                </c:pt>
                <c:pt idx="4210">
                  <c:v>33.630000000000003</c:v>
                </c:pt>
                <c:pt idx="4211">
                  <c:v>35.89</c:v>
                </c:pt>
                <c:pt idx="4212">
                  <c:v>34.44</c:v>
                </c:pt>
                <c:pt idx="4213">
                  <c:v>#N/A</c:v>
                </c:pt>
                <c:pt idx="4214">
                  <c:v>31.42</c:v>
                </c:pt>
                <c:pt idx="4215">
                  <c:v>21.05</c:v>
                </c:pt>
                <c:pt idx="4216">
                  <c:v>5.87</c:v>
                </c:pt>
                <c:pt idx="4217">
                  <c:v>23.9</c:v>
                </c:pt>
                <c:pt idx="4218">
                  <c:v>25.64</c:v>
                </c:pt>
                <c:pt idx="4219">
                  <c:v>32.659999999999997</c:v>
                </c:pt>
                <c:pt idx="4220">
                  <c:v>29.87</c:v>
                </c:pt>
                <c:pt idx="4221">
                  <c:v>15.86</c:v>
                </c:pt>
                <c:pt idx="4222">
                  <c:v>36.06</c:v>
                </c:pt>
                <c:pt idx="4223">
                  <c:v>7.36</c:v>
                </c:pt>
                <c:pt idx="4224">
                  <c:v>29.43</c:v>
                </c:pt>
                <c:pt idx="4225">
                  <c:v>19.62</c:v>
                </c:pt>
                <c:pt idx="4226">
                  <c:v>32.450000000000003</c:v>
                </c:pt>
                <c:pt idx="4227">
                  <c:v>39.799999999999997</c:v>
                </c:pt>
                <c:pt idx="4228">
                  <c:v>17.36</c:v>
                </c:pt>
                <c:pt idx="4229">
                  <c:v>22.42</c:v>
                </c:pt>
                <c:pt idx="4230">
                  <c:v>22.95</c:v>
                </c:pt>
                <c:pt idx="4231">
                  <c:v>24.65</c:v>
                </c:pt>
                <c:pt idx="4232">
                  <c:v>28.95</c:v>
                </c:pt>
                <c:pt idx="4233">
                  <c:v>32.08</c:v>
                </c:pt>
                <c:pt idx="4234">
                  <c:v>1.22</c:v>
                </c:pt>
                <c:pt idx="4235">
                  <c:v>30.79</c:v>
                </c:pt>
                <c:pt idx="4236">
                  <c:v>25.81</c:v>
                </c:pt>
                <c:pt idx="4237">
                  <c:v>27.1</c:v>
                </c:pt>
                <c:pt idx="4238">
                  <c:v>38.520000000000003</c:v>
                </c:pt>
                <c:pt idx="4239">
                  <c:v>36.5</c:v>
                </c:pt>
                <c:pt idx="4240">
                  <c:v>26.79</c:v>
                </c:pt>
                <c:pt idx="4241">
                  <c:v>26.69</c:v>
                </c:pt>
                <c:pt idx="4242">
                  <c:v>28.9</c:v>
                </c:pt>
                <c:pt idx="4243">
                  <c:v>#N/A</c:v>
                </c:pt>
                <c:pt idx="4244">
                  <c:v>#N/A</c:v>
                </c:pt>
                <c:pt idx="4245">
                  <c:v>32.01</c:v>
                </c:pt>
                <c:pt idx="4246">
                  <c:v>30.24</c:v>
                </c:pt>
                <c:pt idx="4247">
                  <c:v>29.02</c:v>
                </c:pt>
                <c:pt idx="4248">
                  <c:v>40.07</c:v>
                </c:pt>
                <c:pt idx="4249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C2-4733-9EDF-4A5A20747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756783"/>
        <c:axId val="1735250127"/>
      </c:scatterChart>
      <c:valAx>
        <c:axId val="165075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250127"/>
        <c:crosses val="autoZero"/>
        <c:crossBetween val="midCat"/>
      </c:valAx>
      <c:valAx>
        <c:axId val="173525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756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67376</xdr:rowOff>
    </xdr:from>
    <xdr:to>
      <xdr:col>7</xdr:col>
      <xdr:colOff>49967</xdr:colOff>
      <xdr:row>26</xdr:row>
      <xdr:rowOff>57349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2FB4F3-9563-4C2F-8D37-44A18A383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274820</xdr:colOff>
      <xdr:row>9</xdr:row>
      <xdr:rowOff>87443</xdr:rowOff>
    </xdr:from>
    <xdr:to>
      <xdr:col>14</xdr:col>
      <xdr:colOff>505065</xdr:colOff>
      <xdr:row>26</xdr:row>
      <xdr:rowOff>85484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716458-9272-4117-957A-2E48A0A48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51193</xdr:rowOff>
    </xdr:from>
    <xdr:to>
      <xdr:col>8</xdr:col>
      <xdr:colOff>322624</xdr:colOff>
      <xdr:row>43</xdr:row>
      <xdr:rowOff>144854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AE0118-2D13-4938-BC7C-BF295EDE3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559837</xdr:colOff>
      <xdr:row>27</xdr:row>
      <xdr:rowOff>43595</xdr:rowOff>
    </xdr:from>
    <xdr:to>
      <xdr:col>17</xdr:col>
      <xdr:colOff>62204</xdr:colOff>
      <xdr:row>43</xdr:row>
      <xdr:rowOff>152452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E1D2265-58FD-4136-BB9C-3949DC1D7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202163</xdr:colOff>
      <xdr:row>27</xdr:row>
      <xdr:rowOff>20268</xdr:rowOff>
    </xdr:from>
    <xdr:to>
      <xdr:col>23</xdr:col>
      <xdr:colOff>559837</xdr:colOff>
      <xdr:row>44</xdr:row>
      <xdr:rowOff>892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2E91779-D9D8-4E7A-9C3C-A05D077B2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62459</xdr:colOff>
      <xdr:row>9</xdr:row>
      <xdr:rowOff>74951</xdr:rowOff>
    </xdr:from>
    <xdr:to>
      <xdr:col>22</xdr:col>
      <xdr:colOff>202162</xdr:colOff>
      <xdr:row>26</xdr:row>
      <xdr:rowOff>70138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D8EB15-5DE8-44A3-8C33-C2E574A97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354358</xdr:colOff>
      <xdr:row>9</xdr:row>
      <xdr:rowOff>74727</xdr:rowOff>
    </xdr:from>
    <xdr:to>
      <xdr:col>32</xdr:col>
      <xdr:colOff>412229</xdr:colOff>
      <xdr:row>26</xdr:row>
      <xdr:rowOff>49998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8A61A6A-3A1F-46BC-83DA-72CBF0917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174885</xdr:colOff>
      <xdr:row>27</xdr:row>
      <xdr:rowOff>23072</xdr:rowOff>
    </xdr:from>
    <xdr:to>
      <xdr:col>32</xdr:col>
      <xdr:colOff>474688</xdr:colOff>
      <xdr:row>43</xdr:row>
      <xdr:rowOff>172974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C8878DC-BBD8-4DFF-87A7-66BD1A333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312295</xdr:colOff>
      <xdr:row>1</xdr:row>
      <xdr:rowOff>147403</xdr:rowOff>
    </xdr:from>
    <xdr:to>
      <xdr:col>7</xdr:col>
      <xdr:colOff>287311</xdr:colOff>
      <xdr:row>6</xdr:row>
      <xdr:rowOff>109928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1C824CC-1FA3-4574-F6B4-C3611423A0FB}"/>
            </a:ext>
          </a:extLst>
        </xdr:cNvPr>
        <xdr:cNvSpPr/>
      </xdr:nvSpPr>
      <xdr:spPr>
        <a:xfrm>
          <a:off x="1661410" y="322288"/>
          <a:ext cx="3522688" cy="1424066"/>
        </a:xfrm>
        <a:prstGeom prst="roundRect">
          <a:avLst/>
        </a:prstGeom>
        <a:noFill/>
        <a:ln w="571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22</xdr:col>
      <xdr:colOff>564630</xdr:colOff>
      <xdr:row>1</xdr:row>
      <xdr:rowOff>147403</xdr:rowOff>
    </xdr:from>
    <xdr:to>
      <xdr:col>27</xdr:col>
      <xdr:colOff>602105</xdr:colOff>
      <xdr:row>6</xdr:row>
      <xdr:rowOff>109928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5911833-F1E9-4ECB-9912-9E130989A98C}"/>
            </a:ext>
          </a:extLst>
        </xdr:cNvPr>
        <xdr:cNvSpPr/>
      </xdr:nvSpPr>
      <xdr:spPr>
        <a:xfrm>
          <a:off x="15629745" y="322288"/>
          <a:ext cx="3522688" cy="1424066"/>
        </a:xfrm>
        <a:prstGeom prst="roundRect">
          <a:avLst/>
        </a:prstGeom>
        <a:noFill/>
        <a:ln w="571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592111</xdr:colOff>
      <xdr:row>1</xdr:row>
      <xdr:rowOff>147403</xdr:rowOff>
    </xdr:from>
    <xdr:to>
      <xdr:col>21</xdr:col>
      <xdr:colOff>17488</xdr:colOff>
      <xdr:row>6</xdr:row>
      <xdr:rowOff>109928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84297B7-833A-4F9F-B623-EAA588A27609}"/>
            </a:ext>
          </a:extLst>
        </xdr:cNvPr>
        <xdr:cNvSpPr/>
      </xdr:nvSpPr>
      <xdr:spPr>
        <a:xfrm>
          <a:off x="10885357" y="322288"/>
          <a:ext cx="3522688" cy="1424066"/>
        </a:xfrm>
        <a:prstGeom prst="roundRect">
          <a:avLst/>
        </a:prstGeom>
        <a:noFill/>
        <a:ln w="571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619594</xdr:colOff>
      <xdr:row>1</xdr:row>
      <xdr:rowOff>147403</xdr:rowOff>
    </xdr:from>
    <xdr:to>
      <xdr:col>15</xdr:col>
      <xdr:colOff>94938</xdr:colOff>
      <xdr:row>6</xdr:row>
      <xdr:rowOff>109928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22F94A8-9816-4727-B8EC-970A9B8F24B6}"/>
            </a:ext>
          </a:extLst>
        </xdr:cNvPr>
        <xdr:cNvSpPr/>
      </xdr:nvSpPr>
      <xdr:spPr>
        <a:xfrm>
          <a:off x="6865496" y="322288"/>
          <a:ext cx="3522688" cy="1424066"/>
        </a:xfrm>
        <a:prstGeom prst="roundRect">
          <a:avLst/>
        </a:prstGeom>
        <a:noFill/>
        <a:ln w="571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4</xdr:row>
      <xdr:rowOff>144780</xdr:rowOff>
    </xdr:from>
    <xdr:to>
      <xdr:col>3</xdr:col>
      <xdr:colOff>76200</xdr:colOff>
      <xdr:row>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0AC3F3-3A5A-B857-1EC1-4A0ACA5EEAD0}"/>
            </a:ext>
          </a:extLst>
        </xdr:cNvPr>
        <xdr:cNvSpPr txBox="1"/>
      </xdr:nvSpPr>
      <xdr:spPr>
        <a:xfrm>
          <a:off x="106680" y="876300"/>
          <a:ext cx="2415540" cy="662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1. How many customers have churned, and what is their proportion compared to the total customer base? </a:t>
          </a:r>
          <a:endParaRPr lang="en-IN" sz="1100"/>
        </a:p>
      </xdr:txBody>
    </xdr:sp>
    <xdr:clientData/>
  </xdr:twoCellAnchor>
  <xdr:twoCellAnchor>
    <xdr:from>
      <xdr:col>3</xdr:col>
      <xdr:colOff>289560</xdr:colOff>
      <xdr:row>5</xdr:row>
      <xdr:rowOff>30480</xdr:rowOff>
    </xdr:from>
    <xdr:to>
      <xdr:col>5</xdr:col>
      <xdr:colOff>1348740</xdr:colOff>
      <xdr:row>9</xdr:row>
      <xdr:rowOff>144780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BD34D1-B7EC-EFA7-7CF6-E610274017F9}"/>
            </a:ext>
          </a:extLst>
        </xdr:cNvPr>
        <xdr:cNvSpPr txBox="1"/>
      </xdr:nvSpPr>
      <xdr:spPr>
        <a:xfrm>
          <a:off x="2735580" y="944880"/>
          <a:ext cx="2438400" cy="845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2. What is the average account length for churned customers compared to non-churned customers? Does the account tenure influence churn? </a:t>
          </a:r>
          <a:endParaRPr lang="en-IN" sz="1100"/>
        </a:p>
      </xdr:txBody>
    </xdr:sp>
    <xdr:clientData/>
  </xdr:twoCellAnchor>
  <xdr:twoCellAnchor>
    <xdr:from>
      <xdr:col>6</xdr:col>
      <xdr:colOff>594360</xdr:colOff>
      <xdr:row>6</xdr:row>
      <xdr:rowOff>30480</xdr:rowOff>
    </xdr:from>
    <xdr:to>
      <xdr:col>12</xdr:col>
      <xdr:colOff>60960</xdr:colOff>
      <xdr:row>8</xdr:row>
      <xdr:rowOff>45720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D46355-22B6-1D3B-A712-AE6B594A6691}"/>
            </a:ext>
          </a:extLst>
        </xdr:cNvPr>
        <xdr:cNvSpPr txBox="1"/>
      </xdr:nvSpPr>
      <xdr:spPr>
        <a:xfrm>
          <a:off x="5844540" y="1127760"/>
          <a:ext cx="371094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3. How does the subscription to international plans correlate with customer churn? </a:t>
          </a:r>
          <a:endParaRPr lang="en-IN" sz="1100"/>
        </a:p>
      </xdr:txBody>
    </xdr:sp>
    <xdr:clientData/>
  </xdr:twoCellAnchor>
  <xdr:twoCellAnchor>
    <xdr:from>
      <xdr:col>13</xdr:col>
      <xdr:colOff>15240</xdr:colOff>
      <xdr:row>4</xdr:row>
      <xdr:rowOff>83820</xdr:rowOff>
    </xdr:from>
    <xdr:to>
      <xdr:col>15</xdr:col>
      <xdr:colOff>350520</xdr:colOff>
      <xdr:row>9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B7DE8E7-C4C4-1645-76EE-0F400A4272CB}"/>
            </a:ext>
          </a:extLst>
        </xdr:cNvPr>
        <xdr:cNvSpPr txBox="1"/>
      </xdr:nvSpPr>
      <xdr:spPr>
        <a:xfrm>
          <a:off x="10119360" y="815340"/>
          <a:ext cx="2354580" cy="891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4. Is there a significant difference in the number of customer service calls between churned and non-churned customers? </a:t>
          </a:r>
          <a:endParaRPr lang="en-IN" sz="1100"/>
        </a:p>
      </xdr:txBody>
    </xdr:sp>
    <xdr:clientData/>
  </xdr:twoCellAnchor>
  <xdr:twoCellAnchor>
    <xdr:from>
      <xdr:col>0</xdr:col>
      <xdr:colOff>76200</xdr:colOff>
      <xdr:row>14</xdr:row>
      <xdr:rowOff>152400</xdr:rowOff>
    </xdr:from>
    <xdr:to>
      <xdr:col>4</xdr:col>
      <xdr:colOff>53340</xdr:colOff>
      <xdr:row>17</xdr:row>
      <xdr:rowOff>38100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6DFACD-8B49-210B-CACB-A2D0B675CE58}"/>
            </a:ext>
          </a:extLst>
        </xdr:cNvPr>
        <xdr:cNvSpPr txBox="1"/>
      </xdr:nvSpPr>
      <xdr:spPr>
        <a:xfrm>
          <a:off x="76200" y="2712720"/>
          <a:ext cx="4632960" cy="434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5. Do day, evening, and night call charges significantly differ between churned and non churned customers? </a:t>
          </a:r>
          <a:endParaRPr lang="en-IN" sz="1100"/>
        </a:p>
      </xdr:txBody>
    </xdr:sp>
    <xdr:clientData/>
  </xdr:twoCellAnchor>
  <xdr:twoCellAnchor>
    <xdr:from>
      <xdr:col>4</xdr:col>
      <xdr:colOff>736600</xdr:colOff>
      <xdr:row>15</xdr:row>
      <xdr:rowOff>121920</xdr:rowOff>
    </xdr:from>
    <xdr:to>
      <xdr:col>7</xdr:col>
      <xdr:colOff>83820</xdr:colOff>
      <xdr:row>18</xdr:row>
      <xdr:rowOff>135467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A1BDA1F-1C2F-B00A-C28B-0C3EA02AB996}"/>
            </a:ext>
          </a:extLst>
        </xdr:cNvPr>
        <xdr:cNvSpPr txBox="1"/>
      </xdr:nvSpPr>
      <xdr:spPr>
        <a:xfrm>
          <a:off x="5410200" y="2915920"/>
          <a:ext cx="2818553" cy="572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6. What is the relationship between total day minutes and churn? </a:t>
          </a:r>
          <a:endParaRPr lang="en-IN" sz="1100"/>
        </a:p>
      </xdr:txBody>
    </xdr:sp>
    <xdr:clientData/>
  </xdr:twoCellAnchor>
  <xdr:twoCellAnchor>
    <xdr:from>
      <xdr:col>7</xdr:col>
      <xdr:colOff>883920</xdr:colOff>
      <xdr:row>16</xdr:row>
      <xdr:rowOff>129540</xdr:rowOff>
    </xdr:from>
    <xdr:to>
      <xdr:col>12</xdr:col>
      <xdr:colOff>327660</xdr:colOff>
      <xdr:row>18</xdr:row>
      <xdr:rowOff>106680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83E0734-6DAE-AE3B-257D-3FDF162850C0}"/>
            </a:ext>
          </a:extLst>
        </xdr:cNvPr>
        <xdr:cNvSpPr txBox="1"/>
      </xdr:nvSpPr>
      <xdr:spPr>
        <a:xfrm>
          <a:off x="8991600" y="3055620"/>
          <a:ext cx="341376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7. How does having a voice mail plan affect churn rates? </a:t>
          </a:r>
          <a:endParaRPr lang="en-IN" sz="1100"/>
        </a:p>
      </xdr:txBody>
    </xdr:sp>
    <xdr:clientData/>
  </xdr:twoCellAnchor>
  <xdr:twoCellAnchor>
    <xdr:from>
      <xdr:col>0</xdr:col>
      <xdr:colOff>76200</xdr:colOff>
      <xdr:row>24</xdr:row>
      <xdr:rowOff>22860</xdr:rowOff>
    </xdr:from>
    <xdr:to>
      <xdr:col>3</xdr:col>
      <xdr:colOff>38100</xdr:colOff>
      <xdr:row>27</xdr:row>
      <xdr:rowOff>83820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6635F96-7D09-898A-1B1C-AA2B72956E8D}"/>
            </a:ext>
          </a:extLst>
        </xdr:cNvPr>
        <xdr:cNvSpPr txBox="1"/>
      </xdr:nvSpPr>
      <xdr:spPr>
        <a:xfrm>
          <a:off x="76200" y="4777740"/>
          <a:ext cx="333756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8. Analyze the total international minutes and charges for churned vs. non-churned customers. Are higher usage and charges associated with higher churn? </a:t>
          </a:r>
          <a:endParaRPr lang="en-IN" sz="1100"/>
        </a:p>
      </xdr:txBody>
    </xdr:sp>
    <xdr:clientData/>
  </xdr:twoCellAnchor>
  <xdr:twoCellAnchor>
    <xdr:from>
      <xdr:col>6</xdr:col>
      <xdr:colOff>228600</xdr:colOff>
      <xdr:row>24</xdr:row>
      <xdr:rowOff>30480</xdr:rowOff>
    </xdr:from>
    <xdr:to>
      <xdr:col>8</xdr:col>
      <xdr:colOff>541020</xdr:colOff>
      <xdr:row>28</xdr:row>
      <xdr:rowOff>7620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35F168-756E-3DA3-D1D4-9DB27352B93A}"/>
            </a:ext>
          </a:extLst>
        </xdr:cNvPr>
        <xdr:cNvSpPr txBox="1"/>
      </xdr:nvSpPr>
      <xdr:spPr>
        <a:xfrm>
          <a:off x="7078980" y="4785360"/>
          <a:ext cx="2514600" cy="708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10. Compare the average total evening charges for churned vs. non-churned customers. Is there a significant difference? </a:t>
          </a:r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586740</xdr:colOff>
      <xdr:row>12</xdr:row>
      <xdr:rowOff>134471</xdr:rowOff>
    </xdr:from>
    <xdr:to>
      <xdr:col>18</xdr:col>
      <xdr:colOff>573740</xdr:colOff>
      <xdr:row>24</xdr:row>
      <xdr:rowOff>107576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92D24B7-DBB2-41D4-B2AC-720FE8332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579389</xdr:colOff>
      <xdr:row>25</xdr:row>
      <xdr:rowOff>86455</xdr:rowOff>
    </xdr:from>
    <xdr:to>
      <xdr:col>22</xdr:col>
      <xdr:colOff>272502</xdr:colOff>
      <xdr:row>26</xdr:row>
      <xdr:rowOff>117769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E154C4-E16F-EDB0-1FD0-608A84A0832C}"/>
            </a:ext>
          </a:extLst>
        </xdr:cNvPr>
        <xdr:cNvSpPr txBox="1"/>
      </xdr:nvSpPr>
      <xdr:spPr>
        <a:xfrm>
          <a:off x="9068965" y="4568808"/>
          <a:ext cx="7599984" cy="2106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9. Does the number of total international calls affect churn differently for customers with and without international plans? </a:t>
          </a:r>
          <a:endParaRPr lang="en-IN" sz="1100"/>
        </a:p>
      </xdr:txBody>
    </xdr:sp>
    <xdr:clientData/>
  </xdr:twoCellAnchor>
  <xdr:twoCellAnchor>
    <xdr:from>
      <xdr:col>11</xdr:col>
      <xdr:colOff>239713</xdr:colOff>
      <xdr:row>9</xdr:row>
      <xdr:rowOff>134349</xdr:rowOff>
    </xdr:from>
    <xdr:to>
      <xdr:col>18</xdr:col>
      <xdr:colOff>312781</xdr:colOff>
      <xdr:row>12</xdr:row>
      <xdr:rowOff>49000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032D3B9-49D0-2E70-E27A-AC5AFA0B6153}"/>
            </a:ext>
          </a:extLst>
        </xdr:cNvPr>
        <xdr:cNvSpPr txBox="1"/>
      </xdr:nvSpPr>
      <xdr:spPr>
        <a:xfrm>
          <a:off x="8729289" y="1747996"/>
          <a:ext cx="5541539" cy="4525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8. Investigate the relationship between total day minutes and total day charges with churn. Is there a point of inflection where higher usage leads to higher churn? </a:t>
          </a:r>
          <a:endParaRPr lang="en-IN" sz="1100"/>
        </a:p>
      </xdr:txBody>
    </xdr:sp>
    <xdr:clientData/>
  </xdr:twoCellAnchor>
  <xdr:twoCellAnchor>
    <xdr:from>
      <xdr:col>17</xdr:col>
      <xdr:colOff>365343</xdr:colOff>
      <xdr:row>1</xdr:row>
      <xdr:rowOff>31316</xdr:rowOff>
    </xdr:from>
    <xdr:to>
      <xdr:col>21</xdr:col>
      <xdr:colOff>302712</xdr:colOff>
      <xdr:row>5</xdr:row>
      <xdr:rowOff>93946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CD68F7-2430-37EA-69EC-F05C71B8A7CA}"/>
            </a:ext>
          </a:extLst>
        </xdr:cNvPr>
        <xdr:cNvSpPr txBox="1"/>
      </xdr:nvSpPr>
      <xdr:spPr>
        <a:xfrm>
          <a:off x="13622055" y="219206"/>
          <a:ext cx="2359068" cy="8141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7. How does the presence of a voice mail plan interact with the number of voice mail messages in relation to churn? </a:t>
          </a:r>
          <a:endParaRPr lang="en-IN" sz="1100"/>
        </a:p>
      </xdr:txBody>
    </xdr:sp>
    <xdr:clientData/>
  </xdr:twoCellAnchor>
  <xdr:twoCellAnchor>
    <xdr:from>
      <xdr:col>5</xdr:col>
      <xdr:colOff>542794</xdr:colOff>
      <xdr:row>19</xdr:row>
      <xdr:rowOff>62630</xdr:rowOff>
    </xdr:from>
    <xdr:to>
      <xdr:col>10</xdr:col>
      <xdr:colOff>281836</xdr:colOff>
      <xdr:row>22</xdr:row>
      <xdr:rowOff>114822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B33647D-1244-54BC-B050-7C27359D061E}"/>
            </a:ext>
          </a:extLst>
        </xdr:cNvPr>
        <xdr:cNvSpPr txBox="1"/>
      </xdr:nvSpPr>
      <xdr:spPr>
        <a:xfrm>
          <a:off x="4258849" y="3632548"/>
          <a:ext cx="3684740" cy="6158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6. Perform a cluster analysis to identify distinct customer groups based on service usage patterns (day, evening, night, international).</a:t>
          </a:r>
          <a:endParaRPr lang="en-IN" sz="1100"/>
        </a:p>
      </xdr:txBody>
    </xdr:sp>
    <xdr:clientData/>
  </xdr:twoCellAnchor>
  <xdr:twoCellAnchor>
    <xdr:from>
      <xdr:col>0</xdr:col>
      <xdr:colOff>0</xdr:colOff>
      <xdr:row>20</xdr:row>
      <xdr:rowOff>10439</xdr:rowOff>
    </xdr:from>
    <xdr:to>
      <xdr:col>5</xdr:col>
      <xdr:colOff>41753</xdr:colOff>
      <xdr:row>22</xdr:row>
      <xdr:rowOff>156575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6067C0-CD43-A1EA-E385-59ACF25197F3}"/>
            </a:ext>
          </a:extLst>
        </xdr:cNvPr>
        <xdr:cNvSpPr txBox="1"/>
      </xdr:nvSpPr>
      <xdr:spPr>
        <a:xfrm>
          <a:off x="0" y="3768247"/>
          <a:ext cx="3757808" cy="5219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5. Examine how evening usage patterns (calls and charges) relate to customer churn. </a:t>
          </a:r>
          <a:endParaRPr lang="en-IN" sz="1100"/>
        </a:p>
      </xdr:txBody>
    </xdr:sp>
    <xdr:clientData/>
  </xdr:twoCellAnchor>
  <xdr:twoCellAnchor>
    <xdr:from>
      <xdr:col>5</xdr:col>
      <xdr:colOff>490603</xdr:colOff>
      <xdr:row>9</xdr:row>
      <xdr:rowOff>104383</xdr:rowOff>
    </xdr:from>
    <xdr:to>
      <xdr:col>10</xdr:col>
      <xdr:colOff>605425</xdr:colOff>
      <xdr:row>11</xdr:row>
      <xdr:rowOff>104383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5ABE4F-FC54-2A99-D9FD-E2A3673359E8}"/>
            </a:ext>
          </a:extLst>
        </xdr:cNvPr>
        <xdr:cNvSpPr txBox="1"/>
      </xdr:nvSpPr>
      <xdr:spPr>
        <a:xfrm>
          <a:off x="4206658" y="1795397"/>
          <a:ext cx="4060520" cy="3757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4. Analyze the impact of international call charges on churn among subscribers of international plans. </a:t>
          </a:r>
          <a:endParaRPr lang="en-IN" sz="1100"/>
        </a:p>
      </xdr:txBody>
    </xdr:sp>
    <xdr:clientData/>
  </xdr:twoCellAnchor>
  <xdr:twoCellAnchor>
    <xdr:from>
      <xdr:col>0</xdr:col>
      <xdr:colOff>0</xdr:colOff>
      <xdr:row>9</xdr:row>
      <xdr:rowOff>23061</xdr:rowOff>
    </xdr:from>
    <xdr:to>
      <xdr:col>5</xdr:col>
      <xdr:colOff>240081</xdr:colOff>
      <xdr:row>11</xdr:row>
      <xdr:rowOff>146501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1D2B926-8110-56FB-4899-F747D9340018}"/>
            </a:ext>
          </a:extLst>
        </xdr:cNvPr>
        <xdr:cNvSpPr txBox="1"/>
      </xdr:nvSpPr>
      <xdr:spPr>
        <a:xfrm>
          <a:off x="0" y="1697689"/>
          <a:ext cx="3943755" cy="4955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3. Investigate the correlation between account length and churn. Are newer customers more likely to churn? </a:t>
          </a:r>
          <a:endParaRPr lang="en-IN" sz="1100"/>
        </a:p>
      </xdr:txBody>
    </xdr:sp>
    <xdr:clientData/>
  </xdr:twoCellAnchor>
  <xdr:twoCellAnchor>
    <xdr:from>
      <xdr:col>5</xdr:col>
      <xdr:colOff>521918</xdr:colOff>
      <xdr:row>0</xdr:row>
      <xdr:rowOff>41753</xdr:rowOff>
    </xdr:from>
    <xdr:to>
      <xdr:col>11</xdr:col>
      <xdr:colOff>292274</xdr:colOff>
      <xdr:row>2</xdr:row>
      <xdr:rowOff>146137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92B265-42AC-EB17-6870-BC0FB2999D81}"/>
            </a:ext>
          </a:extLst>
        </xdr:cNvPr>
        <xdr:cNvSpPr txBox="1"/>
      </xdr:nvSpPr>
      <xdr:spPr>
        <a:xfrm>
          <a:off x="4237973" y="41753"/>
          <a:ext cx="4540685" cy="4801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2. Explore the relationship between the number of customer service calls and churn, considering different thresholds (e.g., more than 3 calls). </a:t>
          </a:r>
          <a:endParaRPr lang="en-IN" sz="1100"/>
        </a:p>
      </xdr:txBody>
    </xdr:sp>
    <xdr:clientData/>
  </xdr:twoCellAnchor>
  <xdr:twoCellAnchor>
    <xdr:from>
      <xdr:col>0</xdr:col>
      <xdr:colOff>62630</xdr:colOff>
      <xdr:row>0</xdr:row>
      <xdr:rowOff>31316</xdr:rowOff>
    </xdr:from>
    <xdr:to>
      <xdr:col>5</xdr:col>
      <xdr:colOff>336885</xdr:colOff>
      <xdr:row>3</xdr:row>
      <xdr:rowOff>8021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0C9AC61-7D4B-56CA-3CB6-EC89585B4386}"/>
            </a:ext>
          </a:extLst>
        </xdr:cNvPr>
        <xdr:cNvSpPr txBox="1"/>
      </xdr:nvSpPr>
      <xdr:spPr>
        <a:xfrm>
          <a:off x="62630" y="31316"/>
          <a:ext cx="3988002" cy="5301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1. Perform a segmented analysis of churn by area code. Is there a particular area with a significantly higher churn rate? </a:t>
          </a:r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15</xdr:row>
      <xdr:rowOff>91440</xdr:rowOff>
    </xdr:from>
    <xdr:to>
      <xdr:col>3</xdr:col>
      <xdr:colOff>651163</xdr:colOff>
      <xdr:row>20</xdr:row>
      <xdr:rowOff>56804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4816B0-658A-477A-A908-6124C4113574}"/>
            </a:ext>
          </a:extLst>
        </xdr:cNvPr>
        <xdr:cNvSpPr txBox="1"/>
      </xdr:nvSpPr>
      <xdr:spPr>
        <a:xfrm>
          <a:off x="198120" y="2834640"/>
          <a:ext cx="2937163" cy="8797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4. Analyze the interaction effects between various customer attributes (e.g., international plan and total international minutes) on churn. </a:t>
          </a:r>
          <a:endParaRPr lang="en-IN" sz="1100"/>
        </a:p>
      </xdr:txBody>
    </xdr:sp>
    <xdr:clientData/>
  </xdr:twoCellAnchor>
  <xdr:twoCellAnchor>
    <xdr:from>
      <xdr:col>7</xdr:col>
      <xdr:colOff>1714501</xdr:colOff>
      <xdr:row>15</xdr:row>
      <xdr:rowOff>43987</xdr:rowOff>
    </xdr:from>
    <xdr:to>
      <xdr:col>9</xdr:col>
      <xdr:colOff>483178</xdr:colOff>
      <xdr:row>20</xdr:row>
      <xdr:rowOff>103909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9D4EC5-CE06-031A-0340-C0EA336DCD9D}"/>
            </a:ext>
          </a:extLst>
        </xdr:cNvPr>
        <xdr:cNvSpPr txBox="1"/>
      </xdr:nvSpPr>
      <xdr:spPr>
        <a:xfrm>
          <a:off x="7429501" y="2771601"/>
          <a:ext cx="2431472" cy="9691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3. Use cluster analysis to segment customers into distinct groups based on their service usage and demographic profiles. Identify which segments are more prone to churn. </a:t>
          </a:r>
          <a:endParaRPr lang="en-IN" sz="1100"/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7</xdr:col>
      <xdr:colOff>1420091</xdr:colOff>
      <xdr:row>20</xdr:row>
      <xdr:rowOff>129887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5037FE-6834-49D8-837B-8541ECA21575}"/>
            </a:ext>
          </a:extLst>
        </xdr:cNvPr>
        <xdr:cNvSpPr txBox="1"/>
      </xdr:nvSpPr>
      <xdr:spPr>
        <a:xfrm>
          <a:off x="4857750" y="2727614"/>
          <a:ext cx="2277341" cy="1039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6. Perform a cluster analysis to identify distinct customer groups based on service usage patterns (day, evening, night, international).</a:t>
          </a:r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ushal Padole" refreshedDate="46287.949380787039" createdVersion="8" refreshedVersion="8" minRefreshableVersion="3" recordCount="4250" xr:uid="{65C59139-8E91-4B53-89DD-0DDDDF4E0D5F}">
  <cacheSource type="worksheet">
    <worksheetSource name="Table1"/>
  </cacheSource>
  <cacheFields count="38">
    <cacheField name="state" numFmtId="0">
      <sharedItems/>
    </cacheField>
    <cacheField name="account_length" numFmtId="0">
      <sharedItems containsSemiMixedTypes="0" containsString="0" containsNumber="1" containsInteger="1" minValue="1" maxValue="243"/>
    </cacheField>
    <cacheField name="area_code" numFmtId="0">
      <sharedItems count="3">
        <s v="area_code_415"/>
        <s v="area_code_408"/>
        <s v="area_code_510"/>
      </sharedItems>
    </cacheField>
    <cacheField name="international_plan" numFmtId="0">
      <sharedItems count="2">
        <s v="no"/>
        <s v="yes"/>
      </sharedItems>
    </cacheField>
    <cacheField name="voice_mail_plan" numFmtId="0">
      <sharedItems count="2">
        <s v="yes"/>
        <s v="no"/>
      </sharedItems>
    </cacheField>
    <cacheField name="number_vmail_messages" numFmtId="0">
      <sharedItems containsSemiMixedTypes="0" containsString="0" containsNumber="1" containsInteger="1" minValue="0" maxValue="52"/>
    </cacheField>
    <cacheField name="total_day_minutes" numFmtId="0">
      <sharedItems containsSemiMixedTypes="0" containsString="0" containsNumber="1" minValue="0" maxValue="351.5" count="1843">
        <n v="161.6"/>
        <n v="243.4"/>
        <n v="299.39999999999998"/>
        <n v="166.7"/>
        <n v="218.2"/>
        <n v="157"/>
        <n v="184.5"/>
        <n v="258.60000000000002"/>
        <n v="129.1"/>
        <n v="187.7"/>
        <n v="128.80000000000001"/>
        <n v="156.6"/>
        <n v="332.9"/>
        <n v="196.4"/>
        <n v="189.7"/>
        <n v="224.4"/>
        <n v="155.1"/>
        <n v="62.4"/>
        <n v="183"/>
        <n v="110.4"/>
        <n v="81.099999999999994"/>
        <n v="213"/>
        <n v="134.30000000000001"/>
        <n v="190"/>
        <n v="119.3"/>
        <n v="226.1"/>
        <n v="249.6"/>
        <n v="176.8"/>
        <n v="146.30000000000001"/>
        <n v="130.80000000000001"/>
        <n v="203.9"/>
        <n v="126.3"/>
        <n v="173.1"/>
        <n v="124.8"/>
        <n v="85.8"/>
        <n v="154"/>
        <n v="120.9"/>
        <n v="211.3"/>
        <n v="187"/>
        <n v="133.19999999999999"/>
        <n v="191.9"/>
        <n v="220.6"/>
        <n v="186.1"/>
        <n v="160.19999999999999"/>
        <n v="175.5"/>
        <n v="126.9"/>
        <n v="198.4"/>
        <n v="229.3"/>
        <n v="192.1"/>
        <n v="268.60000000000002"/>
        <n v="180.7"/>
        <n v="131.19999999999999"/>
        <n v="148.1"/>
        <n v="251.5"/>
        <n v="125.2"/>
        <n v="211.6"/>
        <n v="178.9"/>
        <n v="241.8"/>
        <n v="224.9"/>
        <n v="248.6"/>
        <n v="203.4"/>
        <n v="235.8"/>
        <n v="157.1"/>
        <n v="300.3"/>
        <n v="61.6"/>
        <n v="214.1"/>
        <n v="170.2"/>
        <n v="201.1"/>
        <n v="215.4"/>
        <n v="249.5"/>
        <n v="179.3"/>
        <n v="157.9"/>
        <n v="214.3"/>
        <n v="154.1"/>
        <n v="237.9"/>
        <n v="143.9"/>
        <n v="124.3"/>
        <n v="252.9"/>
        <n v="179.1"/>
        <n v="160.1"/>
        <n v="198.2"/>
        <n v="212.1"/>
        <n v="251.8"/>
        <n v="161.19999999999999"/>
        <n v="178.3"/>
        <n v="135"/>
        <n v="170.5"/>
        <n v="238.1"/>
        <n v="281.39999999999998"/>
        <n v="117.9"/>
        <n v="229.8"/>
        <n v="165"/>
        <n v="161"/>
        <n v="126.7"/>
        <n v="58.9"/>
        <n v="196.8"/>
        <n v="162.6"/>
        <n v="282.5"/>
        <n v="210.2"/>
        <n v="213.8"/>
        <n v="190.7"/>
        <n v="170.9"/>
        <n v="154.19999999999999"/>
        <n v="201.4"/>
        <n v="70.7"/>
        <n v="187.5"/>
        <n v="91.7"/>
        <n v="145.5"/>
        <n v="166.3"/>
        <n v="231"/>
        <n v="200.3"/>
        <n v="197"/>
        <n v="129.9"/>
        <n v="183.2"/>
        <n v="205"/>
        <n v="148.5"/>
        <n v="192.6"/>
        <n v="246.5"/>
        <n v="167.1"/>
        <n v="181.5"/>
        <n v="257.7"/>
        <n v="193.8"/>
        <n v="102.8"/>
        <n v="187.9"/>
        <n v="226"/>
        <n v="260.39999999999998"/>
        <n v="178.7"/>
        <n v="337.4"/>
        <n v="157.6"/>
        <n v="183.6"/>
        <n v="142.1"/>
        <n v="217.1"/>
        <n v="98.9"/>
        <n v="189.8"/>
        <n v="202"/>
        <n v="170.1"/>
        <n v="230.9"/>
        <n v="237.1"/>
        <n v="116.8"/>
        <n v="219.2"/>
        <n v="252.6"/>
        <n v="147.1"/>
        <n v="173.5"/>
        <n v="232.1"/>
        <n v="197.1"/>
        <n v="58.2"/>
        <n v="115.6"/>
        <n v="259.89999999999998"/>
        <n v="158.69999999999999"/>
        <n v="271.60000000000002"/>
        <n v="232.4"/>
        <n v="176.9"/>
        <n v="209.9"/>
        <n v="137.5"/>
        <n v="289.5"/>
        <n v="198.1"/>
        <n v="149.69999999999999"/>
        <n v="326.5"/>
        <n v="292.89999999999998"/>
        <n v="83"/>
        <n v="145.69999999999999"/>
        <n v="182.3"/>
        <n v="218"/>
        <n v="140.6"/>
        <n v="152.69999999999999"/>
        <n v="106.7"/>
        <n v="243.8"/>
        <n v="194.4"/>
        <n v="213.9"/>
        <n v="217.2"/>
        <n v="241.1"/>
        <n v="203.5"/>
        <n v="180"/>
        <n v="223"/>
        <n v="166"/>
        <n v="136.1"/>
        <n v="149.30000000000001"/>
        <n v="65.400000000000006"/>
        <n v="213.4"/>
        <n v="206.9"/>
        <n v="186.2"/>
        <n v="196.6"/>
        <n v="312"/>
        <n v="199"/>
        <n v="203.1"/>
        <n v="168.8"/>
        <n v="134.4"/>
        <n v="202.6"/>
        <n v="74.5"/>
        <n v="83.6"/>
        <n v="220.2"/>
        <n v="135.1"/>
        <n v="225"/>
        <n v="110.3"/>
        <n v="60"/>
        <n v="214.8"/>
        <n v="181.8"/>
        <n v="157.4"/>
        <n v="207.9"/>
        <n v="119"/>
        <n v="143.69999999999999"/>
        <n v="165.9"/>
        <n v="138.6"/>
        <n v="84.7"/>
        <n v="62.6"/>
        <n v="155.19999999999999"/>
        <n v="164.9"/>
        <n v="134.5"/>
        <n v="143.30000000000001"/>
        <n v="168.3"/>
        <n v="262.39999999999998"/>
        <n v="206.2"/>
        <n v="225.8"/>
        <n v="138.30000000000001"/>
        <n v="160"/>
        <n v="206.6"/>
        <n v="134.69999999999999"/>
        <n v="214.4"/>
        <n v="192.8"/>
        <n v="151.1"/>
        <n v="218.9"/>
        <n v="192.7"/>
        <n v="204.4"/>
        <n v="172.3"/>
        <n v="211.7"/>
        <n v="147.5"/>
        <n v="206.4"/>
        <n v="205.9"/>
        <n v="207.6"/>
        <n v="303.89999999999998"/>
        <n v="230.6"/>
        <n v="99.5"/>
        <n v="177.1"/>
        <n v="172.7"/>
        <n v="204.2"/>
        <n v="85.7"/>
        <n v="215.5"/>
        <n v="171.7"/>
        <n v="266.60000000000002"/>
        <n v="158"/>
        <n v="92"/>
        <n v="234"/>
        <n v="272.10000000000002"/>
        <n v="296.39999999999998"/>
        <n v="227.2"/>
        <n v="248.7"/>
        <n v="236.3"/>
        <n v="205.6"/>
        <n v="94.1"/>
        <n v="60.4"/>
        <n v="121"/>
        <n v="117.8"/>
        <n v="176.3"/>
        <n v="138.69999999999999"/>
        <n v="86.3"/>
        <n v="207"/>
        <n v="58.8"/>
        <n v="68.7"/>
        <n v="239.2"/>
        <n v="198.3"/>
        <n v="205.2"/>
        <n v="272.60000000000002"/>
        <n v="128.30000000000001"/>
        <n v="169.6"/>
        <n v="214.7"/>
        <n v="169.2"/>
        <n v="194.1"/>
        <n v="225.1"/>
        <n v="221.8"/>
        <n v="64.599999999999994"/>
        <n v="154.6"/>
        <n v="260.2"/>
        <n v="155.9"/>
        <n v="182.5"/>
        <n v="220.1"/>
        <n v="152.19999999999999"/>
        <n v="236.2"/>
        <n v="134.19999999999999"/>
        <n v="150.1"/>
        <n v="257.10000000000002"/>
        <n v="124.4"/>
        <n v="141.69999999999999"/>
        <n v="230"/>
        <n v="162.30000000000001"/>
        <n v="193.3"/>
        <n v="78.2"/>
        <n v="83.4"/>
        <n v="201.8"/>
        <n v="164.8"/>
        <n v="214"/>
        <n v="205.7"/>
        <n v="165.5"/>
        <n v="221"/>
        <n v="242.1"/>
        <n v="151.6"/>
        <n v="176.2"/>
        <n v="196"/>
        <n v="159.5"/>
        <n v="230.2"/>
        <n v="210.5"/>
        <n v="102"/>
        <n v="168.4"/>
        <n v="105.6"/>
        <n v="206.5"/>
        <n v="229.6"/>
        <n v="278.3"/>
        <n v="167.3"/>
        <n v="221.1"/>
        <n v="145.80000000000001"/>
        <n v="222.8"/>
        <n v="264.3"/>
        <n v="146"/>
        <n v="127.3"/>
        <n v="178.8"/>
        <n v="97.2"/>
        <n v="259.8"/>
        <n v="169.5"/>
        <n v="171.5"/>
        <n v="239.9"/>
        <n v="142.30000000000001"/>
        <n v="184.1"/>
        <n v="203.8"/>
        <n v="248.8"/>
        <n v="221.6"/>
        <n v="192.9"/>
        <n v="122.4"/>
        <n v="104.9"/>
        <n v="173.2"/>
        <n v="119.4"/>
        <n v="250.3"/>
        <n v="155"/>
        <n v="288.7"/>
        <n v="240.4"/>
        <n v="278"/>
        <n v="153.5"/>
        <n v="273.39999999999998"/>
        <n v="155.30000000000001"/>
        <n v="246.8"/>
        <n v="165.4"/>
        <n v="286.7"/>
        <n v="127.9"/>
        <n v="225.5"/>
        <n v="149"/>
        <n v="198.9"/>
        <n v="256.39999999999998"/>
        <n v="264.8"/>
        <n v="98.2"/>
        <n v="159.80000000000001"/>
        <n v="184"/>
        <n v="261.8"/>
        <n v="147.9"/>
        <n v="106.4"/>
        <n v="133.69999999999999"/>
        <n v="178.2"/>
        <n v="226.2"/>
        <n v="240.3"/>
        <n v="75"/>
        <n v="69.099999999999994"/>
        <n v="96.6"/>
        <n v="214.6"/>
        <n v="149.80000000000001"/>
        <n v="190.4"/>
        <n v="181.4"/>
        <n v="155.69999999999999"/>
        <n v="149.9"/>
        <n v="222.3"/>
        <n v="149.4"/>
        <n v="233.8"/>
        <n v="242.9"/>
        <n v="150.4"/>
        <n v="130.69999999999999"/>
        <n v="119.6"/>
        <n v="273.60000000000002"/>
        <n v="156.1"/>
        <n v="114.3"/>
        <n v="216.9"/>
        <n v="206.3"/>
        <n v="159.30000000000001"/>
        <n v="143.1"/>
        <n v="186.6"/>
        <n v="170.8"/>
        <n v="124"/>
        <n v="172.8"/>
        <n v="217.4"/>
        <n v="265.89999999999998"/>
        <n v="168.2"/>
        <n v="202.9"/>
        <n v="261.39999999999998"/>
        <n v="73.3"/>
        <n v="253.7"/>
        <n v="45"/>
        <n v="231.3"/>
        <n v="227.4"/>
        <n v="40.9"/>
        <n v="68.5"/>
        <n v="163"/>
        <n v="213.7"/>
        <n v="201.3"/>
        <n v="48.4"/>
        <n v="166.5"/>
        <n v="216.6"/>
        <n v="107.8"/>
        <n v="141.30000000000001"/>
        <n v="237.5"/>
        <n v="234.5"/>
        <n v="103.1"/>
        <n v="129.5"/>
        <n v="279.8"/>
        <n v="136.80000000000001"/>
        <n v="100.1"/>
        <n v="288.10000000000002"/>
        <n v="194.6"/>
        <n v="194.5"/>
        <n v="174.1"/>
        <n v="131.80000000000001"/>
        <n v="160.6"/>
        <n v="200.7"/>
        <n v="145.6"/>
        <n v="229.4"/>
        <n v="211"/>
        <n v="121.5"/>
        <n v="216"/>
        <n v="293"/>
        <n v="74.3"/>
        <n v="62.3"/>
        <n v="228.6"/>
        <n v="228.1"/>
        <n v="309.89999999999998"/>
        <n v="183.8"/>
        <n v="186.7"/>
        <n v="209.4"/>
        <n v="223.2"/>
        <n v="164.2"/>
        <n v="150.5"/>
        <n v="234.2"/>
        <n v="55.3"/>
        <n v="89.7"/>
        <n v="80.2"/>
        <n v="125.7"/>
        <n v="207.2"/>
        <n v="157.5"/>
        <n v="160.4"/>
        <n v="102.6"/>
        <n v="202.8"/>
        <n v="57.5"/>
        <n v="169.9"/>
        <n v="335.5"/>
        <n v="139.5"/>
        <n v="187.8"/>
        <n v="193.7"/>
        <n v="156.4"/>
        <n v="220.7"/>
        <n v="239.8"/>
        <n v="172"/>
        <n v="128.19999999999999"/>
        <n v="130.19999999999999"/>
        <n v="195.4"/>
        <n v="293.3"/>
        <n v="191.3"/>
        <n v="209.6"/>
        <n v="215.7"/>
        <n v="161.4"/>
        <n v="144.19999999999999"/>
        <n v="256.2"/>
        <n v="112.7"/>
        <n v="194.8"/>
        <n v="100.8"/>
        <n v="82.5"/>
        <n v="146.4"/>
        <n v="177.9"/>
        <n v="150.69999999999999"/>
        <n v="180.1"/>
        <n v="265.3"/>
        <n v="128.6"/>
        <n v="161.5"/>
        <n v="165.3"/>
        <n v="195"/>
        <n v="205.5"/>
        <n v="192"/>
        <n v="261.7"/>
        <n v="235.5"/>
        <n v="263.8"/>
        <n v="183.4"/>
        <n v="175.6"/>
        <n v="242.5"/>
        <n v="151"/>
        <n v="138.1"/>
        <n v="264.7"/>
        <n v="282.3"/>
        <n v="205.3"/>
        <n v="252"/>
        <n v="231.2"/>
        <n v="200.1"/>
        <n v="266.7"/>
        <n v="175.3"/>
        <n v="125.1"/>
        <n v="241.9"/>
        <n v="222.4"/>
        <n v="189.5"/>
        <n v="123.1"/>
        <n v="256.7"/>
        <n v="159.1"/>
        <n v="30.9"/>
        <n v="187.4"/>
        <n v="277.5"/>
        <n v="147.19999999999999"/>
        <n v="185.8"/>
        <n v="155.4"/>
        <n v="97.6"/>
        <n v="206"/>
        <n v="216.8"/>
        <n v="103.3"/>
        <n v="139.4"/>
        <n v="191.2"/>
        <n v="221.7"/>
        <n v="215.6"/>
        <n v="94.7"/>
        <n v="203.2"/>
        <n v="195.3"/>
        <n v="114.4"/>
        <n v="175.9"/>
        <n v="249.9"/>
        <n v="210.7"/>
        <n v="190.3"/>
        <n v="87.2"/>
        <n v="224.8"/>
        <n v="261.2"/>
        <n v="196.5"/>
        <n v="271.2"/>
        <n v="300.39999999999998"/>
        <n v="57.1"/>
        <n v="145"/>
        <n v="34"/>
        <n v="193.4"/>
        <n v="161.30000000000001"/>
        <n v="150.6"/>
        <n v="184.6"/>
        <n v="121.1"/>
        <n v="182.1"/>
        <n v="109.6"/>
        <n v="115.8"/>
        <n v="276.60000000000002"/>
        <n v="179.4"/>
        <n v="187.3"/>
        <n v="201.2"/>
        <n v="189.6"/>
        <n v="186.8"/>
        <n v="244.9"/>
        <n v="187.1"/>
        <n v="170.7"/>
        <n v="169.4"/>
        <n v="254.4"/>
        <n v="127.7"/>
        <n v="219.1"/>
        <n v="161.9"/>
        <n v="241.7"/>
        <n v="62.8"/>
        <n v="281.10000000000002"/>
        <n v="228.2"/>
        <n v="265.60000000000002"/>
        <n v="214.9"/>
        <n v="110.5"/>
        <n v="137.80000000000001"/>
        <n v="271.5"/>
        <n v="180.4"/>
        <n v="153.69999999999999"/>
        <n v="261.3"/>
        <n v="246.2"/>
        <n v="191"/>
        <n v="208.3"/>
        <n v="253"/>
        <n v="202.3"/>
        <n v="127.1"/>
        <n v="186.9"/>
        <n v="194"/>
        <n v="234.8"/>
        <n v="123.7"/>
        <n v="173.9"/>
        <n v="130.9"/>
        <n v="314.60000000000002"/>
        <n v="227.9"/>
        <n v="95.5"/>
        <n v="185.3"/>
        <n v="105.8"/>
        <n v="172.1"/>
        <n v="119.1"/>
        <n v="194.2"/>
        <n v="198.8"/>
        <n v="167.7"/>
        <n v="202.2"/>
        <n v="322.5"/>
        <n v="216.2"/>
        <n v="76.400000000000006"/>
        <n v="72.7"/>
        <n v="210.4"/>
        <n v="127.2"/>
        <n v="99.3"/>
        <n v="224.7"/>
        <n v="176.6"/>
        <n v="180.6"/>
        <n v="125.9"/>
        <n v="237.6"/>
        <n v="274.3"/>
        <n v="199.6"/>
        <n v="217.7"/>
        <n v="256.3"/>
        <n v="267.89999999999998"/>
        <n v="179.2"/>
        <n v="163.6"/>
        <n v="209.8"/>
        <n v="180.9"/>
        <n v="206.7"/>
        <n v="166.8"/>
        <n v="127"/>
        <n v="267.39999999999998"/>
        <n v="281"/>
        <n v="270.8"/>
        <n v="171.2"/>
        <n v="162.80000000000001"/>
        <n v="254.8"/>
        <n v="254.9"/>
        <n v="107.7"/>
        <n v="158.80000000000001"/>
        <n v="198.5"/>
        <n v="178.4"/>
        <n v="110.9"/>
        <n v="166.9"/>
        <n v="244.8"/>
        <n v="120.8"/>
        <n v="215.9"/>
        <n v="321.60000000000002"/>
        <n v="166.6"/>
        <n v="214.2"/>
        <n v="260"/>
        <n v="118.1"/>
        <n v="190.2"/>
        <n v="82.2"/>
        <n v="163.80000000000001"/>
        <n v="287.3"/>
        <n v="101.2"/>
        <n v="109.1"/>
        <n v="110.1"/>
        <n v="111"/>
        <n v="144.80000000000001"/>
        <n v="135.4"/>
        <n v="84.2"/>
        <n v="209.1"/>
        <n v="130.1"/>
        <n v="67.7"/>
        <n v="200.4"/>
        <n v="125.8"/>
        <n v="226.3"/>
        <n v="120.5"/>
        <n v="91.1"/>
        <n v="167.9"/>
        <n v="257.39999999999998"/>
        <n v="174.4"/>
        <n v="159.69999999999999"/>
        <n v="237.2"/>
        <n v="153.80000000000001"/>
        <n v="205.1"/>
        <n v="175.7"/>
        <n v="154.4"/>
        <n v="150"/>
        <n v="199.2"/>
        <n v="217.6"/>
        <n v="175.4"/>
        <n v="152"/>
        <n v="174.9"/>
        <n v="176.4"/>
        <n v="160.9"/>
        <n v="228.7"/>
        <n v="144"/>
        <n v="135.9"/>
        <n v="334.3"/>
        <n v="130.5"/>
        <n v="105.4"/>
        <n v="188.9"/>
        <n v="111.8"/>
        <n v="212.4"/>
        <n v="346.8"/>
        <n v="113.9"/>
        <n v="275.39999999999998"/>
        <n v="190.6"/>
        <n v="116.1"/>
        <n v="217.3"/>
        <n v="207.7"/>
        <n v="125.3"/>
        <n v="169.3"/>
        <n v="97.4"/>
        <n v="246.4"/>
        <n v="156.19999999999999"/>
        <n v="114.8"/>
        <n v="232.5"/>
        <n v="143.6"/>
        <n v="176.7"/>
        <n v="263.39999999999998"/>
        <n v="167.8"/>
        <n v="142.5"/>
        <n v="133"/>
        <n v="95"/>
        <n v="94.4"/>
        <n v="142.6"/>
        <n v="111.9"/>
        <n v="122.8"/>
        <n v="189.3"/>
        <n v="93.5"/>
        <n v="158.6"/>
        <n v="243.2"/>
        <n v="220.9"/>
        <n v="144.4"/>
        <n v="212.3"/>
        <n v="147"/>
        <n v="96.2"/>
        <n v="123"/>
        <n v="193"/>
        <n v="116.7"/>
        <n v="93.8"/>
        <n v="239.5"/>
        <n v="232.8"/>
        <n v="162"/>
        <n v="25.9"/>
        <n v="322.3"/>
        <n v="191.5"/>
        <n v="291.10000000000002"/>
        <n v="208.8"/>
        <n v="255.9"/>
        <n v="252.7"/>
        <n v="132.1"/>
        <n v="217"/>
        <n v="101.9"/>
        <n v="211.5"/>
        <n v="185.2"/>
        <n v="245.2"/>
        <n v="274.39999999999998"/>
        <n v="98.4"/>
        <n v="279.89999999999998"/>
        <n v="187.2"/>
        <n v="276.2"/>
        <n v="217.8"/>
        <n v="190.5"/>
        <n v="179.9"/>
        <n v="235.9"/>
        <n v="140.4"/>
        <n v="144.6"/>
        <n v="189"/>
        <n v="101"/>
        <n v="165.1"/>
        <n v="189.1"/>
        <n v="131.5"/>
        <n v="166.4"/>
        <n v="87.7"/>
        <n v="35.1"/>
        <n v="78.5"/>
        <n v="251.6"/>
        <n v="270.3"/>
        <n v="216.7"/>
        <n v="262.2"/>
        <n v="173.6"/>
        <n v="95.4"/>
        <n v="131.6"/>
        <n v="112.2"/>
        <n v="172.5"/>
        <n v="307.10000000000002"/>
        <n v="125.6"/>
        <n v="199.3"/>
        <n v="92.8"/>
        <n v="193.2"/>
        <n v="113.2"/>
        <n v="166.2"/>
        <n v="207.8"/>
        <n v="245.4"/>
        <n v="287.10000000000002"/>
        <n v="192.3"/>
        <n v="141.9"/>
        <n v="220.5"/>
        <n v="143.5"/>
        <n v="156"/>
        <n v="235.1"/>
        <n v="247.8"/>
        <n v="221.2"/>
        <n v="231.8"/>
        <n v="83.5"/>
        <n v="183.3"/>
        <n v="236.8"/>
        <n v="134"/>
        <n v="191.4"/>
        <n v="174.8"/>
        <n v="275.2"/>
        <n v="174"/>
        <n v="107.9"/>
        <n v="221.3"/>
        <n v="141.1"/>
        <n v="178.6"/>
        <n v="139"/>
        <n v="84.9"/>
        <n v="217.9"/>
        <n v="243"/>
        <n v="159"/>
        <n v="150.9"/>
        <n v="219.9"/>
        <n v="168"/>
        <n v="162.1"/>
        <n v="256.8"/>
        <n v="140.1"/>
        <n v="194.3"/>
        <n v="117.6"/>
        <n v="243.1"/>
        <n v="145.4"/>
        <n v="186.4"/>
        <n v="76.099999999999994"/>
        <n v="260.8"/>
        <n v="211.8"/>
        <n v="162.69999999999999"/>
        <n v="121.7"/>
        <n v="67.400000000000006"/>
        <n v="229.7"/>
        <n v="176"/>
        <n v="247.7"/>
        <n v="115.4"/>
        <n v="139.6"/>
        <n v="196.3"/>
        <n v="253.2"/>
        <n v="98"/>
        <n v="249.4"/>
        <n v="129.6"/>
        <n v="87.6"/>
        <n v="203.6"/>
        <n v="213.6"/>
        <n v="181.6"/>
        <n v="115"/>
        <n v="270.5"/>
        <n v="222.2"/>
        <n v="61.9"/>
        <n v="189.2"/>
        <n v="171.6"/>
        <n v="78.599999999999994"/>
        <n v="200.9"/>
        <n v="185.1"/>
        <n v="254.3"/>
        <n v="163.5"/>
        <n v="185.4"/>
        <n v="197.8"/>
        <n v="96.8"/>
        <n v="247"/>
        <n v="221.4"/>
        <n v="321.3"/>
        <n v="243.7"/>
        <n v="236.9"/>
        <n v="148.19999999999999"/>
        <n v="254.7"/>
        <n v="284.39999999999998"/>
        <n v="0"/>
        <n v="151.80000000000001"/>
        <n v="141.4"/>
        <n v="285.7"/>
        <n v="58.4"/>
        <n v="90.4"/>
        <n v="147.69999999999999"/>
        <n v="302.7"/>
        <n v="169.7"/>
        <n v="124.2"/>
        <n v="132.9"/>
        <n v="245"/>
        <n v="89.5"/>
        <n v="235.6"/>
        <n v="186"/>
        <n v="223.9"/>
        <n v="179.5"/>
        <n v="112"/>
        <n v="245.7"/>
        <n v="142.80000000000001"/>
        <n v="202.4"/>
        <n v="51.9"/>
        <n v="115.7"/>
        <n v="269.7"/>
        <n v="167.6"/>
        <n v="132"/>
        <n v="82.6"/>
        <n v="143.19999999999999"/>
        <n v="125.5"/>
        <n v="82.3"/>
        <n v="165.6"/>
        <n v="165.7"/>
        <n v="176.1"/>
        <n v="83.2"/>
        <n v="235"/>
        <n v="105.7"/>
        <n v="160.30000000000001"/>
        <n v="95.9"/>
        <n v="140.69999999999999"/>
        <n v="119.7"/>
        <n v="99.9"/>
        <n v="250.9"/>
        <n v="200.6"/>
        <n v="198"/>
        <n v="226.4"/>
        <n v="136.69999999999999"/>
        <n v="152.6"/>
        <n v="274.89999999999998"/>
        <n v="222.5"/>
        <n v="174.3"/>
        <n v="144.9"/>
        <n v="236.5"/>
        <n v="109.5"/>
        <n v="133.4"/>
        <n v="137.1"/>
        <n v="39.5"/>
        <n v="199.5"/>
        <n v="156.80000000000001"/>
        <n v="63.2"/>
        <n v="218.7"/>
        <n v="207.3"/>
        <n v="273.3"/>
        <n v="266.10000000000002"/>
        <n v="112.8"/>
        <n v="104.7"/>
        <n v="168.6"/>
        <n v="174.7"/>
        <n v="204.5"/>
        <n v="226.5"/>
        <n v="234.1"/>
        <n v="133.30000000000001"/>
        <n v="133.9"/>
        <n v="72.8"/>
        <n v="196.1"/>
        <n v="219.6"/>
        <n v="222.9"/>
        <n v="115.9"/>
        <n v="136.4"/>
        <n v="272.39999999999998"/>
        <n v="210"/>
        <n v="153.9"/>
        <n v="252.4"/>
        <n v="197.9"/>
        <n v="152.4"/>
        <n v="237.4"/>
        <n v="197.3"/>
        <n v="199.1"/>
        <n v="233.7"/>
        <n v="183.1"/>
        <n v="207.1"/>
        <n v="139.69999999999999"/>
        <n v="177.2"/>
        <n v="169.8"/>
        <n v="159.9"/>
        <n v="115.1"/>
        <n v="92.2"/>
        <n v="117.1"/>
        <n v="223.3"/>
        <n v="154.80000000000001"/>
        <n v="46.5"/>
        <n v="242.2"/>
        <n v="69.400000000000006"/>
        <n v="61.2"/>
        <n v="271.10000000000002"/>
        <n v="103.4"/>
        <n v="52.2"/>
        <n v="235.7"/>
        <n v="103.7"/>
        <n v="148.4"/>
        <n v="148.6"/>
        <n v="191.1"/>
        <n v="218.5"/>
        <n v="97.5"/>
        <n v="128.69999999999999"/>
        <n v="236.6"/>
        <n v="85.9"/>
        <n v="141.19999999999999"/>
        <n v="216.4"/>
        <n v="118.7"/>
        <n v="209.2"/>
        <n v="244.3"/>
        <n v="185.6"/>
        <n v="137.6"/>
        <n v="273.89999999999998"/>
        <n v="254.1"/>
        <n v="115.5"/>
        <n v="132.69999999999999"/>
        <n v="179.8"/>
        <n v="119.2"/>
        <n v="224"/>
        <n v="184.8"/>
        <n v="122.5"/>
        <n v="204.8"/>
        <n v="225.2"/>
        <n v="159.4"/>
        <n v="283.10000000000002"/>
        <n v="291.8"/>
        <n v="222.7"/>
        <n v="174.5"/>
        <n v="68.400000000000006"/>
        <n v="273"/>
        <n v="225.3"/>
        <n v="283.2"/>
        <n v="131.4"/>
        <n v="105.9"/>
        <n v="201.9"/>
        <n v="247.3"/>
        <n v="193.1"/>
        <n v="241"/>
        <n v="134.80000000000001"/>
        <n v="163.1"/>
        <n v="329.8"/>
        <n v="131.9"/>
        <n v="99.7"/>
        <n v="231.9"/>
        <n v="269"/>
        <n v="268.3"/>
        <n v="198.7"/>
        <n v="201.7"/>
        <n v="293.7"/>
        <n v="175.8"/>
        <n v="278.5"/>
        <n v="273.8"/>
        <n v="131.1"/>
        <n v="167.4"/>
        <n v="197.7"/>
        <n v="129.69999999999999"/>
        <n v="200"/>
        <n v="152.80000000000001"/>
        <n v="268.39999999999998"/>
        <n v="188.5"/>
        <n v="170.6"/>
        <n v="131.69999999999999"/>
        <n v="101.4"/>
        <n v="107.5"/>
        <n v="157.69999999999999"/>
        <n v="286.39999999999998"/>
        <n v="173"/>
        <n v="268.7"/>
        <n v="255.3"/>
        <n v="41.9"/>
        <n v="239.4"/>
        <n v="226.7"/>
        <n v="113.1"/>
        <n v="182.7"/>
        <n v="202.7"/>
        <n v="190.8"/>
        <n v="132.6"/>
        <n v="122"/>
        <n v="91.5"/>
        <n v="244.7"/>
        <n v="172.4"/>
        <n v="157.30000000000001"/>
        <n v="153.6"/>
        <n v="135.80000000000001"/>
        <n v="160.69999999999999"/>
        <n v="202.5"/>
        <n v="191.6"/>
        <n v="138.9"/>
        <n v="286.60000000000002"/>
        <n v="164.6"/>
        <n v="141.6"/>
        <n v="163.19999999999999"/>
        <n v="109.7"/>
        <n v="277"/>
        <n v="139.19999999999999"/>
        <n v="121.6"/>
        <n v="270.39999999999998"/>
        <n v="183.9"/>
        <n v="203.3"/>
        <n v="156.5"/>
        <n v="215.1"/>
        <n v="301.7"/>
        <n v="152.30000000000001"/>
        <n v="208.7"/>
        <n v="54.2"/>
        <n v="208"/>
        <n v="230.3"/>
        <n v="240.8"/>
        <n v="195.7"/>
        <n v="276.10000000000002"/>
        <n v="166.1"/>
        <n v="179.7"/>
        <n v="165.8"/>
        <n v="144.1"/>
        <n v="171.8"/>
        <n v="195.1"/>
        <n v="81.900000000000006"/>
        <n v="239"/>
        <n v="152.5"/>
        <n v="272.7"/>
        <n v="236.7"/>
        <n v="111.4"/>
        <n v="153"/>
        <n v="218.8"/>
        <n v="205.4"/>
        <n v="225.4"/>
        <n v="275.8"/>
        <n v="142.9"/>
        <n v="210.3"/>
        <n v="225.7"/>
        <n v="80.3"/>
        <n v="231.7"/>
        <n v="188.8"/>
        <n v="163.69999999999999"/>
        <n v="70.8"/>
        <n v="101.7"/>
        <n v="258.39999999999998"/>
        <n v="242.4"/>
        <n v="188"/>
        <n v="250.6"/>
        <n v="260.10000000000002"/>
        <n v="281.3"/>
        <n v="128.5"/>
        <n v="172.2"/>
        <n v="230.4"/>
        <n v="129.30000000000001"/>
        <n v="238"/>
        <n v="211.1"/>
        <n v="212.8"/>
        <n v="137.4"/>
        <n v="191.8"/>
        <n v="174.6"/>
        <n v="150.30000000000001"/>
        <n v="157.80000000000001"/>
        <n v="237.8"/>
        <n v="204"/>
        <n v="118"/>
        <n v="272.5"/>
        <n v="118.9"/>
        <n v="7.9"/>
        <n v="150.19999999999999"/>
        <n v="144.5"/>
        <n v="220.8"/>
        <n v="216.3"/>
        <n v="266"/>
        <n v="96.7"/>
        <n v="82.7"/>
        <n v="204.6"/>
        <n v="253.1"/>
        <n v="130"/>
        <n v="261.89999999999998"/>
        <n v="154.5"/>
        <n v="328.1"/>
        <n v="145.9"/>
        <n v="139.1"/>
        <n v="240.1"/>
        <n v="83.8"/>
        <n v="269.8"/>
        <n v="88.1"/>
        <n v="124.1"/>
        <n v="184.2"/>
        <n v="149.19999999999999"/>
        <n v="204.7"/>
        <n v="213.2"/>
        <n v="269.60000000000002"/>
        <n v="140.19999999999999"/>
        <n v="136.19999999999999"/>
        <n v="88.5"/>
        <n v="215.3"/>
        <n v="269.2"/>
        <n v="170.4"/>
        <n v="164.5"/>
        <n v="181.1"/>
        <n v="160.5"/>
        <n v="228.9"/>
        <n v="224.2"/>
        <n v="148.30000000000001"/>
        <n v="138.5"/>
        <n v="109"/>
        <n v="210.8"/>
        <n v="142.4"/>
        <n v="193.6"/>
        <n v="233.2"/>
        <n v="126.1"/>
        <n v="290.39999999999998"/>
        <n v="60.6"/>
        <n v="298.10000000000002"/>
        <n v="222.1"/>
        <n v="136.6"/>
        <n v="289.8"/>
        <n v="260.89999999999998"/>
        <n v="195.6"/>
        <n v="172.9"/>
        <n v="249.8"/>
        <n v="268.8"/>
        <n v="106.1"/>
        <n v="27"/>
        <n v="196.7"/>
        <n v="149.6"/>
        <n v="206.1"/>
        <n v="199.9"/>
        <n v="213.1"/>
        <n v="252.3"/>
        <n v="111.1"/>
        <n v="96.5"/>
        <n v="123.3"/>
        <n v="299.5"/>
        <n v="197.6"/>
        <n v="270"/>
        <n v="47.7"/>
        <n v="190.1"/>
        <n v="182.6"/>
        <n v="231.5"/>
        <n v="251.3"/>
        <n v="177.4"/>
        <n v="101.1"/>
        <n v="92.3"/>
        <n v="168.9"/>
        <n v="146.5"/>
        <n v="190.9"/>
        <n v="123.8"/>
        <n v="96"/>
        <n v="93.4"/>
        <n v="90.6"/>
        <n v="152.9"/>
        <n v="85.2"/>
        <n v="182.9"/>
        <n v="241.2"/>
        <n v="152.1"/>
        <n v="278.89999999999998"/>
        <n v="238.9"/>
        <n v="137.30000000000001"/>
        <n v="203.7"/>
        <n v="88.8"/>
        <n v="137.9"/>
        <n v="224.3"/>
        <n v="268.10000000000002"/>
        <n v="267.10000000000002"/>
        <n v="37.700000000000003"/>
        <n v="185"/>
        <n v="134.9"/>
        <n v="239.1"/>
        <n v="92.6"/>
        <n v="62.9"/>
        <n v="276.5"/>
        <n v="313.8"/>
        <n v="288.5"/>
        <n v="210.9"/>
        <n v="64.900000000000006"/>
        <n v="243.5"/>
        <n v="313.2"/>
        <n v="75.8"/>
        <n v="171.9"/>
        <n v="228.4"/>
        <n v="227.1"/>
        <n v="148.69999999999999"/>
        <n v="271.7"/>
        <n v="245.5"/>
        <n v="245.3"/>
        <n v="134.1"/>
        <n v="92.4"/>
        <n v="159.6"/>
        <n v="270.7"/>
        <n v="145.30000000000001"/>
        <n v="230.7"/>
        <n v="151.5"/>
        <n v="146.1"/>
        <n v="256"/>
        <n v="212.9"/>
        <n v="230.5"/>
        <n v="253.5"/>
        <n v="98.8"/>
        <n v="129"/>
        <n v="86"/>
        <n v="193.9"/>
        <n v="195.5"/>
        <n v="264.39999999999998"/>
        <n v="141.5"/>
        <n v="273.2"/>
        <n v="224.6"/>
        <n v="104"/>
        <n v="116.4"/>
        <n v="129.4"/>
        <n v="161.80000000000001"/>
        <n v="147.80000000000001"/>
        <n v="262.3"/>
        <n v="259.7"/>
        <n v="51.8"/>
        <n v="164.3"/>
        <n v="154.30000000000001"/>
        <n v="122.9"/>
        <n v="209.5"/>
        <n v="247.5"/>
        <n v="126.8"/>
        <n v="239.7"/>
        <n v="143"/>
        <n v="91.9"/>
        <n v="86.5"/>
        <n v="109.9"/>
        <n v="326.3"/>
        <n v="110"/>
        <n v="210.6"/>
        <n v="105.3"/>
        <n v="111.7"/>
        <n v="81.7"/>
        <n v="128.1"/>
        <n v="220"/>
        <n v="55.6"/>
        <n v="197.2"/>
        <n v="232.6"/>
        <n v="102.7"/>
        <n v="263.10000000000002"/>
        <n v="201.5"/>
        <n v="251"/>
        <n v="109.8"/>
        <n v="173.4"/>
        <n v="96.1"/>
        <n v="109.2"/>
        <n v="183.5"/>
        <n v="227.8"/>
        <n v="146.80000000000001"/>
        <n v="305.2"/>
        <n v="197.5"/>
        <n v="240.2"/>
        <n v="116.9"/>
        <n v="181.3"/>
        <n v="262.89999999999998"/>
        <n v="141.80000000000001"/>
        <n v="50.6"/>
        <n v="252.1"/>
        <n v="230.1"/>
        <n v="73.8"/>
        <n v="145.1"/>
        <n v="135.19999999999999"/>
        <n v="124.7"/>
        <n v="144.30000000000001"/>
        <n v="235.2"/>
        <n v="151.69999999999999"/>
        <n v="218.6"/>
        <n v="184.7"/>
        <n v="115.3"/>
        <n v="113"/>
        <n v="294.2"/>
        <n v="211.2"/>
        <n v="71.2"/>
        <n v="94.9"/>
        <n v="259.39999999999998"/>
        <n v="215.8"/>
        <n v="139.9"/>
        <n v="153.19999999999999"/>
        <n v="182.2"/>
        <n v="185.7"/>
        <n v="222.6"/>
        <n v="118.5"/>
        <n v="108.3"/>
        <n v="247.2"/>
        <n v="118.4"/>
        <n v="317.8"/>
        <n v="164.1"/>
        <n v="212"/>
        <n v="177.3"/>
        <n v="345.3"/>
        <n v="264.89999999999998"/>
        <n v="133.1"/>
        <n v="208.4"/>
        <n v="162.4"/>
        <n v="232.9"/>
        <n v="234.7"/>
        <n v="298.39999999999998"/>
        <n v="111.6"/>
        <n v="207.5"/>
        <n v="258.8"/>
        <n v="226.9"/>
        <n v="156.69999999999999"/>
        <n v="150.80000000000001"/>
        <n v="180.5"/>
        <n v="200.2"/>
        <n v="125.4"/>
        <n v="274.7"/>
        <n v="142"/>
        <n v="232.7"/>
        <n v="288"/>
        <n v="216.1"/>
        <n v="245.9"/>
        <n v="257.3"/>
        <n v="301.5"/>
        <n v="233.9"/>
        <n v="99.6"/>
        <n v="116.2"/>
        <n v="195.9"/>
        <n v="140.5"/>
        <n v="277.89999999999998"/>
        <n v="308.60000000000002"/>
        <n v="242.6"/>
        <n v="240.7"/>
        <n v="109.4"/>
        <n v="255.1"/>
        <n v="49.2"/>
        <n v="186.5"/>
        <n v="163.30000000000001"/>
        <n v="178.1"/>
        <n v="114.1"/>
        <n v="279.10000000000002"/>
        <n v="255.8"/>
        <n v="2.6"/>
        <n v="181.9"/>
        <n v="105"/>
        <n v="274"/>
        <n v="139.30000000000001"/>
        <n v="7.8"/>
        <n v="140"/>
        <n v="237.3"/>
        <n v="51.5"/>
        <n v="116"/>
        <n v="155.5"/>
        <n v="175.2"/>
        <n v="154.69999999999999"/>
        <n v="227.5"/>
        <n v="185.9"/>
        <n v="111.2"/>
        <n v="244.1"/>
        <n v="127.4"/>
        <n v="54.7"/>
        <n v="90.5"/>
        <n v="54"/>
        <n v="251.4"/>
        <n v="117.3"/>
        <n v="264"/>
        <n v="220.4"/>
        <n v="221.9"/>
        <n v="263.7"/>
        <n v="61.3"/>
        <n v="324.7"/>
        <n v="129.19999999999999"/>
        <n v="257.2"/>
        <n v="124.6"/>
        <n v="175.1"/>
        <n v="78.7"/>
        <n v="211.9"/>
        <n v="63.7"/>
        <n v="225.9"/>
        <n v="137"/>
        <n v="308"/>
        <n v="58"/>
        <n v="86.1"/>
        <n v="296"/>
        <n v="234.4"/>
        <n v="260.5"/>
        <n v="124.5"/>
        <n v="77.599999999999994"/>
        <n v="138.80000000000001"/>
        <n v="164"/>
        <n v="90.7"/>
        <n v="108.6"/>
        <n v="279.3"/>
        <n v="256.5"/>
        <n v="210.1"/>
        <n v="127.8"/>
        <n v="99.4"/>
        <n v="276.89999999999998"/>
        <n v="287.39999999999998"/>
        <n v="158.4"/>
        <n v="288.8"/>
        <n v="102.1"/>
        <n v="245.8"/>
        <n v="250.8"/>
        <n v="163.4"/>
        <n v="81.599999999999994"/>
        <n v="233.3"/>
        <n v="180.2"/>
        <n v="234.9"/>
        <n v="233.5"/>
        <n v="212.7"/>
        <n v="208.9"/>
        <n v="135.69999999999999"/>
        <n v="153.30000000000001"/>
        <n v="122.3"/>
        <n v="259.3"/>
        <n v="194.9"/>
        <n v="44.9"/>
        <n v="262.8"/>
        <n v="178.5"/>
        <n v="242.8"/>
        <n v="182"/>
        <n v="146.6"/>
        <n v="118.6"/>
        <n v="220.3"/>
        <n v="161.69999999999999"/>
        <n v="146.69999999999999"/>
        <n v="248.9"/>
        <n v="158.9"/>
        <n v="93.3"/>
        <n v="130.6"/>
        <n v="94.2"/>
        <n v="189.4"/>
        <n v="271.8"/>
        <n v="305.10000000000002"/>
        <n v="72.5"/>
        <n v="105.2"/>
        <n v="86.8"/>
        <n v="143.4"/>
        <n v="97.1"/>
        <n v="291.60000000000002"/>
        <n v="187.6"/>
        <n v="247.6"/>
        <n v="204.9"/>
        <n v="239.3"/>
        <n v="113.3"/>
        <n v="146.9"/>
        <n v="96.3"/>
        <n v="280.39999999999998"/>
        <n v="173.7"/>
        <n v="113.8"/>
        <n v="184.4"/>
        <n v="103.5"/>
        <n v="223.8"/>
        <n v="143.80000000000001"/>
        <n v="29.9"/>
        <n v="276.7"/>
        <n v="240"/>
        <n v="181.2"/>
        <n v="113.7"/>
        <n v="247.4"/>
        <n v="294.7"/>
        <n v="306.2"/>
        <n v="70.900000000000006"/>
        <n v="238.8"/>
        <n v="251.9"/>
        <n v="264.5"/>
        <n v="141"/>
        <n v="140.80000000000001"/>
        <n v="125"/>
        <n v="122.2"/>
        <n v="103.2"/>
        <n v="138.4"/>
        <n v="274.60000000000002"/>
        <n v="286.2"/>
        <n v="142.19999999999999"/>
        <n v="97.8"/>
        <n v="266.89999999999998"/>
        <n v="180.3"/>
        <n v="295"/>
        <n v="240.9"/>
        <n v="107.3"/>
        <n v="158.1"/>
        <n v="227.7"/>
        <n v="78.099999999999994"/>
        <n v="280"/>
        <n v="224.1"/>
        <n v="219.4"/>
        <n v="229.9"/>
        <n v="321.10000000000002"/>
        <n v="106.6"/>
        <n v="231.1"/>
        <n v="180.8"/>
        <n v="223.6"/>
        <n v="197.4"/>
        <n v="89.1"/>
        <n v="177.8"/>
        <n v="93.2"/>
        <n v="208.1"/>
        <n v="95.6"/>
        <n v="79.8"/>
        <n v="229.2"/>
        <n v="212.6"/>
        <n v="255.4"/>
        <n v="258.3"/>
        <n v="77"/>
        <n v="307.2"/>
        <n v="169.1"/>
        <n v="239.6"/>
        <n v="121.3"/>
        <n v="112.5"/>
        <n v="82"/>
        <n v="149.1"/>
        <n v="304.60000000000002"/>
        <n v="277.7"/>
        <n v="204.1"/>
        <n v="120.6"/>
        <n v="182.8"/>
        <n v="147.30000000000001"/>
        <n v="156.30000000000001"/>
        <n v="147.4"/>
        <n v="219"/>
        <n v="188.4"/>
        <n v="338.4"/>
        <n v="118.3"/>
        <n v="114.9"/>
        <n v="244.2"/>
        <n v="66.7"/>
        <n v="158.30000000000001"/>
        <n v="102.9"/>
        <n v="139.80000000000001"/>
        <n v="309.39999999999998"/>
        <n v="161.1"/>
        <n v="89.4"/>
        <n v="120.1"/>
        <n v="158.5"/>
        <n v="264.60000000000002"/>
        <n v="229.1"/>
        <n v="129.80000000000001"/>
        <n v="168.5"/>
        <n v="81.400000000000006"/>
        <n v="117.2"/>
        <n v="165.2"/>
        <n v="244.6"/>
        <n v="302.60000000000002"/>
        <n v="195.2"/>
        <n v="131"/>
        <n v="275.89999999999998"/>
        <n v="213.3"/>
        <n v="95.3"/>
        <n v="312.39999999999998"/>
        <n v="68.8"/>
        <n v="134.6"/>
        <n v="126"/>
        <n v="112.6"/>
        <n v="200.8"/>
        <n v="225.6"/>
        <n v="272.89999999999998"/>
        <n v="199.7"/>
        <n v="281.89999999999998"/>
        <n v="63.3"/>
        <n v="294.3"/>
        <n v="233.6"/>
        <n v="290.5"/>
        <n v="155.6"/>
        <n v="303"/>
        <n v="172.6"/>
        <n v="324.3"/>
        <n v="69.7"/>
        <n v="114.5"/>
        <n v="128.9"/>
        <n v="50.1"/>
        <n v="264.2"/>
        <n v="298.8"/>
        <n v="317.10000000000002"/>
        <n v="102.2"/>
        <n v="158.19999999999999"/>
        <n v="138.19999999999999"/>
        <n v="262.10000000000002"/>
        <n v="41.2"/>
        <n v="167"/>
        <n v="297.8"/>
        <n v="233.4"/>
        <n v="183.7"/>
        <n v="271"/>
        <n v="288.2"/>
        <n v="60.2"/>
        <n v="179.6"/>
        <n v="99"/>
        <n v="155.80000000000001"/>
        <n v="243.3"/>
        <n v="84.3"/>
        <n v="219.3"/>
        <n v="160.80000000000001"/>
        <n v="325.39999999999998"/>
        <n v="162.5"/>
        <n v="198.6"/>
        <n v="176.5"/>
        <n v="188.3"/>
        <n v="208.5"/>
        <n v="261"/>
        <n v="72.2"/>
        <n v="252.8"/>
        <n v="133.80000000000001"/>
        <n v="82.1"/>
        <n v="206.8"/>
        <n v="77.8"/>
        <n v="168.1"/>
        <n v="98.5"/>
        <n v="304"/>
        <n v="191.7"/>
        <n v="228.3"/>
        <n v="273.7"/>
        <n v="121.9"/>
        <n v="126.4"/>
        <n v="231.6"/>
        <n v="42.1"/>
        <n v="234.6"/>
        <n v="259.60000000000002"/>
        <n v="69.5"/>
        <n v="132.30000000000001"/>
        <n v="140.30000000000001"/>
        <n v="284.60000000000002"/>
        <n v="268.5"/>
        <n v="178"/>
        <n v="253.9"/>
        <n v="120"/>
        <n v="302.8"/>
        <n v="181.7"/>
        <n v="221.5"/>
        <n v="238.3"/>
        <n v="196.2"/>
        <n v="103.6"/>
        <n v="215.2"/>
        <n v="250.5"/>
        <n v="282.8"/>
        <n v="181"/>
        <n v="108.1"/>
        <n v="99.8"/>
        <n v="244.5"/>
        <n v="79.5"/>
        <n v="297.2"/>
        <n v="269.89999999999998"/>
        <n v="132.19999999999999"/>
        <n v="351.5"/>
        <n v="127.6"/>
        <n v="97.9"/>
        <n v="260.60000000000002"/>
        <n v="245.6"/>
        <n v="238.6"/>
        <n v="257.89999999999998"/>
        <n v="249.7"/>
        <n v="211.4"/>
        <n v="258.7"/>
        <n v="156.9"/>
        <n v="67"/>
        <n v="92.1"/>
        <n v="265.5"/>
        <n v="332.1"/>
        <n v="223.4"/>
        <n v="140.9"/>
        <n v="94.5"/>
        <n v="286.89999999999998"/>
        <n v="222"/>
        <n v="255.5"/>
        <n v="119.9"/>
        <n v="130.4"/>
        <n v="241.5"/>
        <n v="116.5"/>
        <n v="297.39999999999998"/>
        <n v="107.2"/>
        <n v="93.1"/>
        <n v="132.4"/>
        <n v="293.39999999999998"/>
        <n v="96.9"/>
        <n v="142.69999999999999"/>
        <n v="71.5"/>
        <n v="73.7"/>
        <n v="212.5"/>
        <n v="192.4"/>
        <n v="49.5"/>
        <n v="55.5"/>
        <n v="79.2"/>
        <n v="267"/>
        <n v="135.5"/>
        <n v="278.39999999999998"/>
        <n v="285.3"/>
        <n v="306.89999999999998"/>
        <n v="219.5"/>
        <n v="262"/>
        <n v="229.5"/>
        <n v="209.3"/>
        <n v="131.30000000000001"/>
        <n v="245.1"/>
        <n v="304.2"/>
        <n v="272.2"/>
        <n v="80.8"/>
        <n v="136.5"/>
        <n v="293.8"/>
        <n v="110.2"/>
        <n v="241.4"/>
        <n v="247.1"/>
        <n v="94.8"/>
        <n v="79.3"/>
        <n v="157.19999999999999"/>
        <n v="119.8"/>
        <n v="261.10000000000002"/>
        <n v="226.6"/>
        <n v="248.2"/>
        <n v="251.1"/>
        <n v="232.2"/>
        <n v="254.2"/>
        <n v="234.3"/>
        <n v="171"/>
        <n v="240.6"/>
        <n v="110.8"/>
        <n v="107"/>
        <n v="194.7"/>
        <n v="254.6"/>
        <n v="265"/>
        <n v="259.10000000000002"/>
        <n v="325.5"/>
        <n v="229"/>
        <n v="276.3"/>
        <n v="248.3"/>
        <n v="179"/>
        <n v="135.6"/>
        <n v="202.1"/>
        <n v="112.1"/>
        <n v="250.1"/>
        <n v="101.5"/>
        <n v="199.8"/>
        <n v="283.89999999999998"/>
        <n v="52"/>
        <n v="237.7"/>
        <n v="108.2"/>
        <n v="256.60000000000002"/>
        <n v="235.4"/>
        <n v="102.4"/>
        <n v="192.2"/>
        <n v="278.10000000000002"/>
        <n v="54.8"/>
        <n v="226.8"/>
        <n v="79.400000000000006"/>
        <n v="148"/>
        <n v="151.19999999999999"/>
        <n v="111.3"/>
        <n v="289.3"/>
        <n v="223.7"/>
        <n v="103.9"/>
        <n v="87.1"/>
        <n v="114.6"/>
        <n v="272.8"/>
        <n v="259"/>
        <n v="231.4"/>
        <n v="182.4"/>
        <n v="148.80000000000001"/>
        <n v="284.3"/>
        <n v="241.3"/>
        <n v="253.6"/>
        <n v="81.2"/>
        <n v="196.9"/>
        <n v="195.8"/>
        <n v="200.5"/>
        <n v="216.5"/>
        <n v="106.5"/>
        <n v="174.2"/>
        <n v="86.4"/>
        <n v="136.9"/>
        <n v="189.9"/>
        <n v="62.5"/>
        <n v="271.89999999999998"/>
        <n v="37.4"/>
        <n v="162.9"/>
        <n v="275.5"/>
        <n v="232"/>
        <n v="167.2"/>
        <n v="267.5"/>
        <n v="290.10000000000002"/>
        <n v="240.5"/>
        <n v="284.5"/>
        <n v="112.3"/>
        <n v="121.4"/>
        <n v="6.6"/>
        <n v="94.3"/>
        <n v="88"/>
        <n v="217.5"/>
        <n v="301.39999999999998"/>
        <n v="323.7"/>
        <n v="281.2"/>
        <n v="112.9"/>
        <n v="265.8"/>
        <n v="34.5"/>
        <n v="43.3"/>
        <n v="170.3"/>
        <n v="188.7"/>
        <n v="7.2"/>
        <n v="170"/>
      </sharedItems>
    </cacheField>
    <cacheField name="total_day_calls" numFmtId="0">
      <sharedItems containsSemiMixedTypes="0" containsString="0" containsNumber="1" containsInteger="1" minValue="0" maxValue="165"/>
    </cacheField>
    <cacheField name="total_day_charge" numFmtId="0">
      <sharedItems containsSemiMixedTypes="0" containsString="0" containsNumber="1" minValue="0" maxValue="59.76"/>
    </cacheField>
    <cacheField name="total_eve_minutes" numFmtId="0">
      <sharedItems containsSemiMixedTypes="0" containsString="0" containsNumber="1" minValue="0" maxValue="359.3"/>
    </cacheField>
    <cacheField name="total_eve_calls" numFmtId="0">
      <sharedItems containsSemiMixedTypes="0" containsString="0" containsNumber="1" containsInteger="1" minValue="0" maxValue="170"/>
    </cacheField>
    <cacheField name="total_eve_charge" numFmtId="0">
      <sharedItems containsSemiMixedTypes="0" containsString="0" containsNumber="1" minValue="0" maxValue="30.54"/>
    </cacheField>
    <cacheField name="total_night_minutes" numFmtId="0">
      <sharedItems containsSemiMixedTypes="0" containsString="0" containsNumber="1" minValue="0" maxValue="395"/>
    </cacheField>
    <cacheField name="total_night_calls" numFmtId="0">
      <sharedItems containsSemiMixedTypes="0" containsString="0" containsNumber="1" containsInteger="1" minValue="0" maxValue="175"/>
    </cacheField>
    <cacheField name="total_night_charge" numFmtId="0">
      <sharedItems containsSemiMixedTypes="0" containsString="0" containsNumber="1" minValue="0" maxValue="17.77"/>
    </cacheField>
    <cacheField name="total_intl_minutes" numFmtId="0">
      <sharedItems containsSemiMixedTypes="0" containsString="0" containsNumber="1" minValue="0" maxValue="20" count="168">
        <n v="13.7"/>
        <n v="12.2"/>
        <n v="6.6"/>
        <n v="10.1"/>
        <n v="7.5"/>
        <n v="7.1"/>
        <n v="8.6999999999999993"/>
        <n v="11.2"/>
        <n v="12.7"/>
        <n v="9.1"/>
        <n v="12.3"/>
        <n v="5.4"/>
        <n v="13.8"/>
        <n v="10"/>
        <n v="13"/>
        <n v="10.6"/>
        <n v="5.7"/>
        <n v="9.5"/>
        <n v="7.7"/>
        <n v="10.3"/>
        <n v="14.7"/>
        <n v="6.3"/>
        <n v="11.1"/>
        <n v="11.8"/>
        <n v="8.3000000000000007"/>
        <n v="14.5"/>
        <n v="10.5"/>
        <n v="9.4"/>
        <n v="14.6"/>
        <n v="9.1999999999999993"/>
        <n v="3.5"/>
        <n v="8.5"/>
        <n v="13.2"/>
        <n v="7.4"/>
        <n v="11"/>
        <n v="7.8"/>
        <n v="6.8"/>
        <n v="11.4"/>
        <n v="9.3000000000000007"/>
        <n v="10.199999999999999"/>
        <n v="8"/>
        <n v="5.8"/>
        <n v="12"/>
        <n v="11.6"/>
        <n v="12.6"/>
        <n v="8.1999999999999993"/>
        <n v="6.2"/>
        <n v="12.1"/>
        <n v="7.3"/>
        <n v="6.1"/>
        <n v="11.7"/>
        <n v="15"/>
        <n v="9.8000000000000007"/>
        <n v="8.6"/>
        <n v="10.9"/>
        <n v="13.9"/>
        <n v="8.9"/>
        <n v="7.9"/>
        <n v="5.3"/>
        <n v="4.4000000000000004"/>
        <n v="12.5"/>
        <n v="11.3"/>
        <n v="9"/>
        <n v="9.6"/>
        <n v="13.3"/>
        <n v="20"/>
        <n v="14.2"/>
        <n v="13.1"/>
        <n v="7.2"/>
        <n v="6.4"/>
        <n v="12.4"/>
        <n v="14.1"/>
        <n v="6.9"/>
        <n v="11.5"/>
        <n v="15.8"/>
        <n v="12.8"/>
        <n v="16.2"/>
        <n v="0"/>
        <n v="11.9"/>
        <n v="9.9"/>
        <n v="8.4"/>
        <n v="10.8"/>
        <n v="8.8000000000000007"/>
        <n v="13.4"/>
        <n v="9.6999999999999993"/>
        <n v="10.7"/>
        <n v="4.7"/>
        <n v="2.7"/>
        <n v="13.5"/>
        <n v="12.9"/>
        <n v="14.4"/>
        <n v="10.4"/>
        <n v="6.7"/>
        <n v="15.4"/>
        <n v="6.5"/>
        <n v="15.6"/>
        <n v="5.9"/>
        <n v="18.899999999999999"/>
        <n v="7.6"/>
        <n v="7"/>
        <n v="14"/>
        <n v="18"/>
        <n v="14.8"/>
        <n v="3.7"/>
        <n v="4.8"/>
        <n v="5"/>
        <n v="16"/>
        <n v="15.3"/>
        <n v="14.3"/>
        <n v="13.6"/>
        <n v="17.2"/>
        <n v="8.1"/>
        <n v="17.5"/>
        <n v="5.6"/>
        <n v="18.2"/>
        <n v="3.6"/>
        <n v="16.5"/>
        <n v="4.5999999999999996"/>
        <n v="5.0999999999999996"/>
        <n v="4.0999999999999996"/>
        <n v="6"/>
        <n v="15.5"/>
        <n v="16.3"/>
        <n v="16.399999999999999"/>
        <n v="16.7"/>
        <n v="1.3"/>
        <n v="15.2"/>
        <n v="15.1"/>
        <n v="15.9"/>
        <n v="5.5"/>
        <n v="14.9"/>
        <n v="4"/>
        <n v="16.899999999999999"/>
        <n v="5.2"/>
        <n v="4.2"/>
        <n v="15.7"/>
        <n v="3.8"/>
        <n v="16.100000000000001"/>
        <n v="2.2000000000000002"/>
        <n v="17.100000000000001"/>
        <n v="4.9000000000000004"/>
        <n v="4.5"/>
        <n v="17.899999999999999"/>
        <n v="17.3"/>
        <n v="18.399999999999999"/>
        <n v="2"/>
        <n v="4.3"/>
        <n v="2.9"/>
        <n v="17.600000000000001"/>
        <n v="2.6"/>
        <n v="3.4"/>
        <n v="1.1000000000000001"/>
        <n v="3.3"/>
        <n v="17"/>
        <n v="18.3"/>
        <n v="16.600000000000001"/>
        <n v="2.1"/>
        <n v="2.4"/>
        <n v="2.5"/>
        <n v="3.9"/>
        <n v="17.8"/>
        <n v="16.8"/>
        <n v="0.4"/>
        <n v="19.3"/>
        <n v="19.2"/>
        <n v="19.7"/>
        <n v="18.5"/>
        <n v="17.7"/>
      </sharedItems>
    </cacheField>
    <cacheField name="total_intl_calls" numFmtId="0">
      <sharedItems containsSemiMixedTypes="0" containsString="0" containsNumber="1" containsInteger="1" minValue="0" maxValue="20"/>
    </cacheField>
    <cacheField name="total_intl_charge" numFmtId="0">
      <sharedItems containsSemiMixedTypes="0" containsString="0" containsNumber="1" minValue="0" maxValue="5.4"/>
    </cacheField>
    <cacheField name="number_customer_service_calls" numFmtId="0">
      <sharedItems containsSemiMixedTypes="0" containsString="0" containsNumber="1" containsInteger="1" minValue="0" maxValue="9"/>
    </cacheField>
    <cacheField name="churn" numFmtId="0">
      <sharedItems count="2">
        <s v="no"/>
        <s v="yes"/>
      </sharedItems>
    </cacheField>
    <cacheField name="Churn Numeric" numFmtId="0">
      <sharedItems containsSemiMixedTypes="0" containsString="0" containsNumber="1" containsInteger="1" minValue="0" maxValue="1"/>
    </cacheField>
    <cacheField name="Service Call Group" numFmtId="0">
      <sharedItems count="2">
        <s v="&lt;=3 calls"/>
        <s v="&gt;3 calls"/>
      </sharedItems>
    </cacheField>
    <cacheField name="Account Length Quartile" numFmtId="0">
      <sharedItems count="4">
        <s v="Q3"/>
        <s v="Q4"/>
        <s v="Q2"/>
        <s v="Q1"/>
      </sharedItems>
    </cacheField>
    <cacheField name="Intl Charge Group" numFmtId="0">
      <sharedItems count="3">
        <s v="Not Applicable"/>
        <s v="Low"/>
        <s v="High"/>
      </sharedItems>
    </cacheField>
    <cacheField name="Evening Usage Group" numFmtId="0">
      <sharedItems count="3">
        <s v="Medium"/>
        <s v="Low"/>
        <s v="High"/>
      </sharedItems>
    </cacheField>
    <cacheField name="Day Z-Score" numFmtId="2">
      <sharedItems containsSemiMixedTypes="0" containsString="0" containsNumber="1" minValue="-3.3373760285245555" maxValue="3.1703920683001634"/>
    </cacheField>
    <cacheField name="Evening Z-Score" numFmtId="2">
      <sharedItems containsSemiMixedTypes="0" containsString="0" containsNumber="1" minValue="-3.9835985123317874" maxValue="3.1667188038623832"/>
    </cacheField>
    <cacheField name="Night Z-Score" numFmtId="2">
      <sharedItems containsSemiMixedTypes="0" containsString="0" containsNumber="1" minValue="-3.982398262297671" maxValue="3.8621333566964307"/>
    </cacheField>
    <cacheField name="International Z-Score" numFmtId="2">
      <sharedItems containsSemiMixedTypes="0" containsString="0" containsNumber="1" minValue="-3.7158306488934985" maxValue="3.5302790905537265"/>
    </cacheField>
    <cacheField name="Distance C1" numFmtId="2">
      <sharedItems containsSemiMixedTypes="0" containsString="0" containsNumber="1" minValue="0.41336625421404727" maxValue="5.8528860587308191"/>
    </cacheField>
    <cacheField name="Distance C2" numFmtId="2">
      <sharedItems containsSemiMixedTypes="0" containsString="0" containsNumber="1" minValue="0.14885620588539178" maxValue="4.9271210959144387"/>
    </cacheField>
    <cacheField name="Distance C3" numFmtId="2">
      <sharedItems containsSemiMixedTypes="0" containsString="0" containsNumber="1" minValue="0.43784057088247252" maxValue="6.2472480374616497"/>
    </cacheField>
    <cacheField name="Assigned Cluster" numFmtId="0">
      <sharedItems count="3">
        <s v="Cluster 2"/>
        <s v="Cluster 3"/>
        <s v="Cluster 1"/>
      </sharedItems>
    </cacheField>
    <cacheField name="Voice Mail Message Group" numFmtId="0">
      <sharedItems count="4">
        <s v="&gt;16 messages"/>
        <s v="Not Applicable"/>
        <s v="1-16 messages"/>
        <s v="0 messages"/>
      </sharedItems>
    </cacheField>
    <cacheField name="Churned Day Charge" numFmtId="0">
      <sharedItems containsMixedTypes="1" containsNumber="1" minValue="0" maxValue="59.76"/>
    </cacheField>
    <cacheField name="Non-Churned Day Charge" numFmtId="0">
      <sharedItems containsMixedTypes="1" containsNumber="1" minValue="0" maxValue="53.35"/>
    </cacheField>
    <cacheField name="Intl Plan + Call Group" numFmtId="0">
      <sharedItems count="6">
        <s v="no - Low"/>
        <s v="no - Medium"/>
        <s v="yes - High"/>
        <s v="yes - Low"/>
        <s v="no - High"/>
        <s v="yes - Medium"/>
      </sharedItems>
    </cacheField>
    <cacheField name="Intl Minutes Group" numFmtId="0">
      <sharedItems count="4">
        <s v="Q4 - Very High"/>
        <s v="Q1 - Low"/>
        <s v="Q2 - Medium"/>
        <s v="Q3 - 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hal Padole" refreshedDate="46309.856794791667" backgroundQuery="1" createdVersion="8" refreshedVersion="8" minRefreshableVersion="3" recordCount="0" supportSubquery="1" supportAdvancedDrill="1" xr:uid="{3E307DF3-3CB2-4ABC-80F5-2BD7EE9EC94F}">
  <cacheSource type="external" connectionId="1"/>
  <cacheFields count="3">
    <cacheField name="[Table1].[voice_mail_plan].[voice_mail_plan]" caption="voice_mail_plan" numFmtId="0" hierarchy="4" level="1">
      <sharedItems count="2">
        <s v="no"/>
        <s v="yes"/>
      </sharedItems>
    </cacheField>
    <cacheField name="[Table1].[churn].[churn]" caption="churn" numFmtId="0" hierarchy="19" level="1">
      <sharedItems count="2">
        <s v="no"/>
        <s v="yes"/>
      </sharedItems>
    </cacheField>
    <cacheField name="[Measures].[Count of churn]" caption="Count of churn" numFmtId="0" hierarchy="45" level="32767"/>
  </cacheFields>
  <cacheHierarchies count="46"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account_length]" caption="account_length" attribute="1" defaultMemberUniqueName="[Table1].[account_length].[All]" allUniqueName="[Table1].[account_length].[All]" dimensionUniqueName="[Table1]" displayFolder="" count="0" memberValueDatatype="20" unbalanced="0"/>
    <cacheHierarchy uniqueName="[Table1].[area_code]" caption="area_code" attribute="1" defaultMemberUniqueName="[Table1].[area_code].[All]" allUniqueName="[Table1].[area_code].[All]" dimensionUniqueName="[Table1]" displayFolder="" count="0" memberValueDatatype="130" unbalanced="0"/>
    <cacheHierarchy uniqueName="[Table1].[international_plan]" caption="international_plan" attribute="1" defaultMemberUniqueName="[Table1].[international_plan].[All]" allUniqueName="[Table1].[international_plan].[All]" dimensionUniqueName="[Table1]" displayFolder="" count="0" memberValueDatatype="130" unbalanced="0"/>
    <cacheHierarchy uniqueName="[Table1].[voice_mail_plan]" caption="voice_mail_plan" attribute="1" defaultMemberUniqueName="[Table1].[voice_mail_plan].[All]" allUniqueName="[Table1].[voice_mail_pla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number_vmail_messages]" caption="number_vmail_messages" attribute="1" defaultMemberUniqueName="[Table1].[number_vmail_messages].[All]" allUniqueName="[Table1].[number_vmail_messages].[All]" dimensionUniqueName="[Table1]" displayFolder="" count="0" memberValueDatatype="20" unbalanced="0"/>
    <cacheHierarchy uniqueName="[Table1].[total_day_minutes]" caption="total_day_minutes" attribute="1" defaultMemberUniqueName="[Table1].[total_day_minutes].[All]" allUniqueName="[Table1].[total_day_minutes].[All]" dimensionUniqueName="[Table1]" displayFolder="" count="0" memberValueDatatype="5" unbalanced="0"/>
    <cacheHierarchy uniqueName="[Table1].[total_day_calls]" caption="total_day_calls" attribute="1" defaultMemberUniqueName="[Table1].[total_day_calls].[All]" allUniqueName="[Table1].[total_day_calls].[All]" dimensionUniqueName="[Table1]" displayFolder="" count="0" memberValueDatatype="20" unbalanced="0"/>
    <cacheHierarchy uniqueName="[Table1].[total_day_charge]" caption="total_day_charge" attribute="1" defaultMemberUniqueName="[Table1].[total_day_charge].[All]" allUniqueName="[Table1].[total_day_charge].[All]" dimensionUniqueName="[Table1]" displayFolder="" count="0" memberValueDatatype="5" unbalanced="0"/>
    <cacheHierarchy uniqueName="[Table1].[total_eve_minutes]" caption="total_eve_minutes" attribute="1" defaultMemberUniqueName="[Table1].[total_eve_minutes].[All]" allUniqueName="[Table1].[total_eve_minutes].[All]" dimensionUniqueName="[Table1]" displayFolder="" count="0" memberValueDatatype="5" unbalanced="0"/>
    <cacheHierarchy uniqueName="[Table1].[total_eve_calls]" caption="total_eve_calls" attribute="1" defaultMemberUniqueName="[Table1].[total_eve_calls].[All]" allUniqueName="[Table1].[total_eve_calls].[All]" dimensionUniqueName="[Table1]" displayFolder="" count="0" memberValueDatatype="20" unbalanced="0"/>
    <cacheHierarchy uniqueName="[Table1].[total_eve_charge]" caption="total_eve_charge" attribute="1" defaultMemberUniqueName="[Table1].[total_eve_charge].[All]" allUniqueName="[Table1].[total_eve_charge].[All]" dimensionUniqueName="[Table1]" displayFolder="" count="0" memberValueDatatype="5" unbalanced="0"/>
    <cacheHierarchy uniqueName="[Table1].[total_night_minutes]" caption="total_night_minutes" attribute="1" defaultMemberUniqueName="[Table1].[total_night_minutes].[All]" allUniqueName="[Table1].[total_night_minutes].[All]" dimensionUniqueName="[Table1]" displayFolder="" count="0" memberValueDatatype="5" unbalanced="0"/>
    <cacheHierarchy uniqueName="[Table1].[total_night_calls]" caption="total_night_calls" attribute="1" defaultMemberUniqueName="[Table1].[total_night_calls].[All]" allUniqueName="[Table1].[total_night_calls].[All]" dimensionUniqueName="[Table1]" displayFolder="" count="0" memberValueDatatype="20" unbalanced="0"/>
    <cacheHierarchy uniqueName="[Table1].[total_night_charge]" caption="total_night_charge" attribute="1" defaultMemberUniqueName="[Table1].[total_night_charge].[All]" allUniqueName="[Table1].[total_night_charge].[All]" dimensionUniqueName="[Table1]" displayFolder="" count="0" memberValueDatatype="5" unbalanced="0"/>
    <cacheHierarchy uniqueName="[Table1].[total_intl_minutes]" caption="total_intl_minutes" attribute="1" defaultMemberUniqueName="[Table1].[total_intl_minutes].[All]" allUniqueName="[Table1].[total_intl_minutes].[All]" dimensionUniqueName="[Table1]" displayFolder="" count="0" memberValueDatatype="5" unbalanced="0"/>
    <cacheHierarchy uniqueName="[Table1].[total_intl_calls]" caption="total_intl_calls" attribute="1" defaultMemberUniqueName="[Table1].[total_intl_calls].[All]" allUniqueName="[Table1].[total_intl_calls].[All]" dimensionUniqueName="[Table1]" displayFolder="" count="0" memberValueDatatype="20" unbalanced="0"/>
    <cacheHierarchy uniqueName="[Table1].[total_intl_charge]" caption="total_intl_charge" attribute="1" defaultMemberUniqueName="[Table1].[total_intl_charge].[All]" allUniqueName="[Table1].[total_intl_charge].[All]" dimensionUniqueName="[Table1]" displayFolder="" count="0" memberValueDatatype="5" unbalanced="0"/>
    <cacheHierarchy uniqueName="[Table1].[number_customer_service_calls]" caption="number_customer_service_calls" attribute="1" defaultMemberUniqueName="[Table1].[number_customer_service_calls].[All]" allUniqueName="[Table1].[number_customer_service_calls].[All]" dimensionUniqueName="[Table1]" displayFolder="" count="0" memberValueDatatype="20" unbalanced="0"/>
    <cacheHierarchy uniqueName="[Table1].[churn]" caption="churn" attribute="1" defaultMemberUniqueName="[Table1].[churn].[All]" allUniqueName="[Table1].[chur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hurn Numeric]" caption="Churn Numeric" attribute="1" defaultMemberUniqueName="[Table1].[Churn Numeric].[All]" allUniqueName="[Table1].[Churn Numeric].[All]" dimensionUniqueName="[Table1]" displayFolder="" count="0" memberValueDatatype="20" unbalanced="0"/>
    <cacheHierarchy uniqueName="[Table1].[Service Call Group]" caption="Service Call Group" attribute="1" defaultMemberUniqueName="[Table1].[Service Call Group].[All]" allUniqueName="[Table1].[Service Call Group].[All]" dimensionUniqueName="[Table1]" displayFolder="" count="0" memberValueDatatype="130" unbalanced="0"/>
    <cacheHierarchy uniqueName="[Table1].[Account Length Quartile]" caption="Account Length Quartile" attribute="1" defaultMemberUniqueName="[Table1].[Account Length Quartile].[All]" allUniqueName="[Table1].[Account Length Quartile].[All]" dimensionUniqueName="[Table1]" displayFolder="" count="0" memberValueDatatype="130" unbalanced="0"/>
    <cacheHierarchy uniqueName="[Table1].[Intl Charge Group]" caption="Intl Charge Group" attribute="1" defaultMemberUniqueName="[Table1].[Intl Charge Group].[All]" allUniqueName="[Table1].[Intl Charge Group].[All]" dimensionUniqueName="[Table1]" displayFolder="" count="0" memberValueDatatype="130" unbalanced="0"/>
    <cacheHierarchy uniqueName="[Table1].[Evening Usage Group]" caption="Evening Usage Group" attribute="1" defaultMemberUniqueName="[Table1].[Evening Usage Group].[All]" allUniqueName="[Table1].[Evening Usage Group].[All]" dimensionUniqueName="[Table1]" displayFolder="" count="0" memberValueDatatype="130" unbalanced="0"/>
    <cacheHierarchy uniqueName="[Table1].[Day Z-Score]" caption="Day Z-Score" attribute="1" defaultMemberUniqueName="[Table1].[Day Z-Score].[All]" allUniqueName="[Table1].[Day Z-Score].[All]" dimensionUniqueName="[Table1]" displayFolder="" count="0" memberValueDatatype="5" unbalanced="0"/>
    <cacheHierarchy uniqueName="[Table1].[Evening Z-Score]" caption="Evening Z-Score" attribute="1" defaultMemberUniqueName="[Table1].[Evening Z-Score].[All]" allUniqueName="[Table1].[Evening Z-Score].[All]" dimensionUniqueName="[Table1]" displayFolder="" count="0" memberValueDatatype="5" unbalanced="0"/>
    <cacheHierarchy uniqueName="[Table1].[Night Z-Score]" caption="Night Z-Score" attribute="1" defaultMemberUniqueName="[Table1].[Night Z-Score].[All]" allUniqueName="[Table1].[Night Z-Score].[All]" dimensionUniqueName="[Table1]" displayFolder="" count="0" memberValueDatatype="5" unbalanced="0"/>
    <cacheHierarchy uniqueName="[Table1].[International Z-Score]" caption="International Z-Score" attribute="1" defaultMemberUniqueName="[Table1].[International Z-Score].[All]" allUniqueName="[Table1].[International Z-Score].[All]" dimensionUniqueName="[Table1]" displayFolder="" count="0" memberValueDatatype="5" unbalanced="0"/>
    <cacheHierarchy uniqueName="[Table1].[Distance C1]" caption="Distance C1" attribute="1" defaultMemberUniqueName="[Table1].[Distance C1].[All]" allUniqueName="[Table1].[Distance C1].[All]" dimensionUniqueName="[Table1]" displayFolder="" count="0" memberValueDatatype="5" unbalanced="0"/>
    <cacheHierarchy uniqueName="[Table1].[Distance C2]" caption="Distance C2" attribute="1" defaultMemberUniqueName="[Table1].[Distance C2].[All]" allUniqueName="[Table1].[Distance C2].[All]" dimensionUniqueName="[Table1]" displayFolder="" count="0" memberValueDatatype="5" unbalanced="0"/>
    <cacheHierarchy uniqueName="[Table1].[Distance C3]" caption="Distance C3" attribute="1" defaultMemberUniqueName="[Table1].[Distance C3].[All]" allUniqueName="[Table1].[Distance C3].[All]" dimensionUniqueName="[Table1]" displayFolder="" count="0" memberValueDatatype="5" unbalanced="0"/>
    <cacheHierarchy uniqueName="[Table1].[Assigned Cluster]" caption="Assigned Cluster" attribute="1" defaultMemberUniqueName="[Table1].[Assigned Cluster].[All]" allUniqueName="[Table1].[Assigned Cluster].[All]" dimensionUniqueName="[Table1]" displayFolder="" count="0" memberValueDatatype="130" unbalanced="0"/>
    <cacheHierarchy uniqueName="[Table1].[Voice Mail Message Group]" caption="Voice Mail Message Group" attribute="1" defaultMemberUniqueName="[Table1].[Voice Mail Message Group].[All]" allUniqueName="[Table1].[Voice Mail Message Group].[All]" dimensionUniqueName="[Table1]" displayFolder="" count="0" memberValueDatatype="130" unbalanced="0"/>
    <cacheHierarchy uniqueName="[Table1].[Churned Day Charge]" caption="Churned Day Charge" attribute="1" defaultMemberUniqueName="[Table1].[Churned Day Charge].[All]" allUniqueName="[Table1].[Churned Day Charge].[All]" dimensionUniqueName="[Table1]" displayFolder="" count="0" memberValueDatatype="130" unbalanced="0"/>
    <cacheHierarchy uniqueName="[Table1].[Non-Churned Day Charge]" caption="Non-Churned Day Charge" attribute="1" defaultMemberUniqueName="[Table1].[Non-Churned Day Charge].[All]" allUniqueName="[Table1].[Non-Churned Day Charge].[All]" dimensionUniqueName="[Table1]" displayFolder="" count="0" memberValueDatatype="130" unbalanced="0"/>
    <cacheHierarchy uniqueName="[Table1].[Intl Plan + Call Group]" caption="Intl Plan + Call Group" attribute="1" defaultMemberUniqueName="[Table1].[Intl Plan + Call Group].[All]" allUniqueName="[Table1].[Intl Plan + Call Group].[All]" dimensionUniqueName="[Table1]" displayFolder="" count="0" memberValueDatatype="130" unbalanced="0"/>
    <cacheHierarchy uniqueName="[Table1].[Intl Minutes Group]" caption="Intl Minutes Group" attribute="1" defaultMemberUniqueName="[Table1].[Intl Minutes Group].[All]" allUniqueName="[Table1].[Intl Minutes Group].[All]" dimensionUniqueName="[Table1]" displayFolder="" count="0" memberValueDatatype="130" unbalanced="0"/>
    <cacheHierarchy uniqueName="[Table1].[Intl Plan Numeric]" caption="Intl Plan Numeric" attribute="1" defaultMemberUniqueName="[Table1].[Intl Plan Numeric].[All]" allUniqueName="[Table1].[Intl Plan Numeric].[All]" dimensionUniqueName="[Table1]" displayFolder="" count="0" memberValueDatatype="20" unbalanced="0"/>
    <cacheHierarchy uniqueName="[Table1].[Area 415]" caption="Area 415" attribute="1" defaultMemberUniqueName="[Table1].[Area 415].[All]" allUniqueName="[Table1].[Area 415].[All]" dimensionUniqueName="[Table1]" displayFolder="" count="0" memberValueDatatype="20" unbalanced="0"/>
    <cacheHierarchy uniqueName="[Table1].[Area 510]" caption="Area 510" attribute="1" defaultMemberUniqueName="[Table1].[Area 510].[All]" allUniqueName="[Table1].[Area 510].[All]" dimensionUniqueName="[Table1]" displayFolder="" count="0" memberValueDatatype="20" unbalanced="0"/>
    <cacheHierarchy uniqueName="[Table1].[Customer Service Calls]" caption="Customer Service Calls" attribute="1" defaultMemberUniqueName="[Table1].[Customer Service Calls].[All]" allUniqueName="[Table1].[Customer Service Calls].[All]" dimensionUniqueName="[Table1]" displayFolder="" count="0" memberValueDatatype="20" unbalanced="0"/>
    <cacheHierarchy uniqueName="[Table1].[Total Day Minutes]" caption="Total Day Minutes" attribute="1" defaultMemberUniqueName="[Table1].[Total Day Minutes].[All]" allUniqueName="[Table1].[Total Day Minutes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hurn]" caption="Count of churn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hal Padole" refreshedDate="46309.862580555557" backgroundQuery="1" createdVersion="8" refreshedVersion="8" minRefreshableVersion="3" recordCount="0" supportSubquery="1" supportAdvancedDrill="1" xr:uid="{6A630686-2988-4E0F-B1AA-F03330244412}">
  <cacheSource type="external" connectionId="1"/>
  <cacheFields count="3">
    <cacheField name="[Table1].[international_plan].[international_plan]" caption="international_plan" numFmtId="0" hierarchy="3" level="1">
      <sharedItems count="2">
        <s v="no"/>
        <s v="yes"/>
      </sharedItems>
    </cacheField>
    <cacheField name="[Table1].[churn].[churn]" caption="churn" numFmtId="0" hierarchy="19" level="1">
      <sharedItems count="2">
        <s v="no"/>
        <s v="yes"/>
      </sharedItems>
    </cacheField>
    <cacheField name="[Measures].[Count of churn]" caption="Count of churn" numFmtId="0" hierarchy="45" level="32767"/>
  </cacheFields>
  <cacheHierarchies count="46"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account_length]" caption="account_length" attribute="1" defaultMemberUniqueName="[Table1].[account_length].[All]" allUniqueName="[Table1].[account_length].[All]" dimensionUniqueName="[Table1]" displayFolder="" count="0" memberValueDatatype="20" unbalanced="0"/>
    <cacheHierarchy uniqueName="[Table1].[area_code]" caption="area_code" attribute="1" defaultMemberUniqueName="[Table1].[area_code].[All]" allUniqueName="[Table1].[area_code].[All]" dimensionUniqueName="[Table1]" displayFolder="" count="0" memberValueDatatype="130" unbalanced="0"/>
    <cacheHierarchy uniqueName="[Table1].[international_plan]" caption="international_plan" attribute="1" defaultMemberUniqueName="[Table1].[international_plan].[All]" allUniqueName="[Table1].[international_pla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voice_mail_plan]" caption="voice_mail_plan" attribute="1" defaultMemberUniqueName="[Table1].[voice_mail_plan].[All]" allUniqueName="[Table1].[voice_mail_plan].[All]" dimensionUniqueName="[Table1]" displayFolder="" count="0" memberValueDatatype="130" unbalanced="0"/>
    <cacheHierarchy uniqueName="[Table1].[number_vmail_messages]" caption="number_vmail_messages" attribute="1" defaultMemberUniqueName="[Table1].[number_vmail_messages].[All]" allUniqueName="[Table1].[number_vmail_messages].[All]" dimensionUniqueName="[Table1]" displayFolder="" count="0" memberValueDatatype="20" unbalanced="0"/>
    <cacheHierarchy uniqueName="[Table1].[total_day_minutes]" caption="total_day_minutes" attribute="1" defaultMemberUniqueName="[Table1].[total_day_minutes].[All]" allUniqueName="[Table1].[total_day_minutes].[All]" dimensionUniqueName="[Table1]" displayFolder="" count="0" memberValueDatatype="5" unbalanced="0"/>
    <cacheHierarchy uniqueName="[Table1].[total_day_calls]" caption="total_day_calls" attribute="1" defaultMemberUniqueName="[Table1].[total_day_calls].[All]" allUniqueName="[Table1].[total_day_calls].[All]" dimensionUniqueName="[Table1]" displayFolder="" count="0" memberValueDatatype="20" unbalanced="0"/>
    <cacheHierarchy uniqueName="[Table1].[total_day_charge]" caption="total_day_charge" attribute="1" defaultMemberUniqueName="[Table1].[total_day_charge].[All]" allUniqueName="[Table1].[total_day_charge].[All]" dimensionUniqueName="[Table1]" displayFolder="" count="0" memberValueDatatype="5" unbalanced="0"/>
    <cacheHierarchy uniqueName="[Table1].[total_eve_minutes]" caption="total_eve_minutes" attribute="1" defaultMemberUniqueName="[Table1].[total_eve_minutes].[All]" allUniqueName="[Table1].[total_eve_minutes].[All]" dimensionUniqueName="[Table1]" displayFolder="" count="0" memberValueDatatype="5" unbalanced="0"/>
    <cacheHierarchy uniqueName="[Table1].[total_eve_calls]" caption="total_eve_calls" attribute="1" defaultMemberUniqueName="[Table1].[total_eve_calls].[All]" allUniqueName="[Table1].[total_eve_calls].[All]" dimensionUniqueName="[Table1]" displayFolder="" count="0" memberValueDatatype="20" unbalanced="0"/>
    <cacheHierarchy uniqueName="[Table1].[total_eve_charge]" caption="total_eve_charge" attribute="1" defaultMemberUniqueName="[Table1].[total_eve_charge].[All]" allUniqueName="[Table1].[total_eve_charge].[All]" dimensionUniqueName="[Table1]" displayFolder="" count="0" memberValueDatatype="5" unbalanced="0"/>
    <cacheHierarchy uniqueName="[Table1].[total_night_minutes]" caption="total_night_minutes" attribute="1" defaultMemberUniqueName="[Table1].[total_night_minutes].[All]" allUniqueName="[Table1].[total_night_minutes].[All]" dimensionUniqueName="[Table1]" displayFolder="" count="0" memberValueDatatype="5" unbalanced="0"/>
    <cacheHierarchy uniqueName="[Table1].[total_night_calls]" caption="total_night_calls" attribute="1" defaultMemberUniqueName="[Table1].[total_night_calls].[All]" allUniqueName="[Table1].[total_night_calls].[All]" dimensionUniqueName="[Table1]" displayFolder="" count="0" memberValueDatatype="20" unbalanced="0"/>
    <cacheHierarchy uniqueName="[Table1].[total_night_charge]" caption="total_night_charge" attribute="1" defaultMemberUniqueName="[Table1].[total_night_charge].[All]" allUniqueName="[Table1].[total_night_charge].[All]" dimensionUniqueName="[Table1]" displayFolder="" count="0" memberValueDatatype="5" unbalanced="0"/>
    <cacheHierarchy uniqueName="[Table1].[total_intl_minutes]" caption="total_intl_minutes" attribute="1" defaultMemberUniqueName="[Table1].[total_intl_minutes].[All]" allUniqueName="[Table1].[total_intl_minutes].[All]" dimensionUniqueName="[Table1]" displayFolder="" count="0" memberValueDatatype="5" unbalanced="0"/>
    <cacheHierarchy uniqueName="[Table1].[total_intl_calls]" caption="total_intl_calls" attribute="1" defaultMemberUniqueName="[Table1].[total_intl_calls].[All]" allUniqueName="[Table1].[total_intl_calls].[All]" dimensionUniqueName="[Table1]" displayFolder="" count="0" memberValueDatatype="20" unbalanced="0"/>
    <cacheHierarchy uniqueName="[Table1].[total_intl_charge]" caption="total_intl_charge" attribute="1" defaultMemberUniqueName="[Table1].[total_intl_charge].[All]" allUniqueName="[Table1].[total_intl_charge].[All]" dimensionUniqueName="[Table1]" displayFolder="" count="0" memberValueDatatype="5" unbalanced="0"/>
    <cacheHierarchy uniqueName="[Table1].[number_customer_service_calls]" caption="number_customer_service_calls" attribute="1" defaultMemberUniqueName="[Table1].[number_customer_service_calls].[All]" allUniqueName="[Table1].[number_customer_service_calls].[All]" dimensionUniqueName="[Table1]" displayFolder="" count="0" memberValueDatatype="20" unbalanced="0"/>
    <cacheHierarchy uniqueName="[Table1].[churn]" caption="churn" attribute="1" defaultMemberUniqueName="[Table1].[churn].[All]" allUniqueName="[Table1].[chur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hurn Numeric]" caption="Churn Numeric" attribute="1" defaultMemberUniqueName="[Table1].[Churn Numeric].[All]" allUniqueName="[Table1].[Churn Numeric].[All]" dimensionUniqueName="[Table1]" displayFolder="" count="0" memberValueDatatype="20" unbalanced="0"/>
    <cacheHierarchy uniqueName="[Table1].[Service Call Group]" caption="Service Call Group" attribute="1" defaultMemberUniqueName="[Table1].[Service Call Group].[All]" allUniqueName="[Table1].[Service Call Group].[All]" dimensionUniqueName="[Table1]" displayFolder="" count="0" memberValueDatatype="130" unbalanced="0"/>
    <cacheHierarchy uniqueName="[Table1].[Account Length Quartile]" caption="Account Length Quartile" attribute="1" defaultMemberUniqueName="[Table1].[Account Length Quartile].[All]" allUniqueName="[Table1].[Account Length Quartile].[All]" dimensionUniqueName="[Table1]" displayFolder="" count="0" memberValueDatatype="130" unbalanced="0"/>
    <cacheHierarchy uniqueName="[Table1].[Intl Charge Group]" caption="Intl Charge Group" attribute="1" defaultMemberUniqueName="[Table1].[Intl Charge Group].[All]" allUniqueName="[Table1].[Intl Charge Group].[All]" dimensionUniqueName="[Table1]" displayFolder="" count="0" memberValueDatatype="130" unbalanced="0"/>
    <cacheHierarchy uniqueName="[Table1].[Evening Usage Group]" caption="Evening Usage Group" attribute="1" defaultMemberUniqueName="[Table1].[Evening Usage Group].[All]" allUniqueName="[Table1].[Evening Usage Group].[All]" dimensionUniqueName="[Table1]" displayFolder="" count="0" memberValueDatatype="130" unbalanced="0"/>
    <cacheHierarchy uniqueName="[Table1].[Day Z-Score]" caption="Day Z-Score" attribute="1" defaultMemberUniqueName="[Table1].[Day Z-Score].[All]" allUniqueName="[Table1].[Day Z-Score].[All]" dimensionUniqueName="[Table1]" displayFolder="" count="0" memberValueDatatype="5" unbalanced="0"/>
    <cacheHierarchy uniqueName="[Table1].[Evening Z-Score]" caption="Evening Z-Score" attribute="1" defaultMemberUniqueName="[Table1].[Evening Z-Score].[All]" allUniqueName="[Table1].[Evening Z-Score].[All]" dimensionUniqueName="[Table1]" displayFolder="" count="0" memberValueDatatype="5" unbalanced="0"/>
    <cacheHierarchy uniqueName="[Table1].[Night Z-Score]" caption="Night Z-Score" attribute="1" defaultMemberUniqueName="[Table1].[Night Z-Score].[All]" allUniqueName="[Table1].[Night Z-Score].[All]" dimensionUniqueName="[Table1]" displayFolder="" count="0" memberValueDatatype="5" unbalanced="0"/>
    <cacheHierarchy uniqueName="[Table1].[International Z-Score]" caption="International Z-Score" attribute="1" defaultMemberUniqueName="[Table1].[International Z-Score].[All]" allUniqueName="[Table1].[International Z-Score].[All]" dimensionUniqueName="[Table1]" displayFolder="" count="0" memberValueDatatype="5" unbalanced="0"/>
    <cacheHierarchy uniqueName="[Table1].[Distance C1]" caption="Distance C1" attribute="1" defaultMemberUniqueName="[Table1].[Distance C1].[All]" allUniqueName="[Table1].[Distance C1].[All]" dimensionUniqueName="[Table1]" displayFolder="" count="0" memberValueDatatype="5" unbalanced="0"/>
    <cacheHierarchy uniqueName="[Table1].[Distance C2]" caption="Distance C2" attribute="1" defaultMemberUniqueName="[Table1].[Distance C2].[All]" allUniqueName="[Table1].[Distance C2].[All]" dimensionUniqueName="[Table1]" displayFolder="" count="0" memberValueDatatype="5" unbalanced="0"/>
    <cacheHierarchy uniqueName="[Table1].[Distance C3]" caption="Distance C3" attribute="1" defaultMemberUniqueName="[Table1].[Distance C3].[All]" allUniqueName="[Table1].[Distance C3].[All]" dimensionUniqueName="[Table1]" displayFolder="" count="0" memberValueDatatype="5" unbalanced="0"/>
    <cacheHierarchy uniqueName="[Table1].[Assigned Cluster]" caption="Assigned Cluster" attribute="1" defaultMemberUniqueName="[Table1].[Assigned Cluster].[All]" allUniqueName="[Table1].[Assigned Cluster].[All]" dimensionUniqueName="[Table1]" displayFolder="" count="0" memberValueDatatype="130" unbalanced="0"/>
    <cacheHierarchy uniqueName="[Table1].[Voice Mail Message Group]" caption="Voice Mail Message Group" attribute="1" defaultMemberUniqueName="[Table1].[Voice Mail Message Group].[All]" allUniqueName="[Table1].[Voice Mail Message Group].[All]" dimensionUniqueName="[Table1]" displayFolder="" count="0" memberValueDatatype="130" unbalanced="0"/>
    <cacheHierarchy uniqueName="[Table1].[Churned Day Charge]" caption="Churned Day Charge" attribute="1" defaultMemberUniqueName="[Table1].[Churned Day Charge].[All]" allUniqueName="[Table1].[Churned Day Charge].[All]" dimensionUniqueName="[Table1]" displayFolder="" count="0" memberValueDatatype="130" unbalanced="0"/>
    <cacheHierarchy uniqueName="[Table1].[Non-Churned Day Charge]" caption="Non-Churned Day Charge" attribute="1" defaultMemberUniqueName="[Table1].[Non-Churned Day Charge].[All]" allUniqueName="[Table1].[Non-Churned Day Charge].[All]" dimensionUniqueName="[Table1]" displayFolder="" count="0" memberValueDatatype="130" unbalanced="0"/>
    <cacheHierarchy uniqueName="[Table1].[Intl Plan + Call Group]" caption="Intl Plan + Call Group" attribute="1" defaultMemberUniqueName="[Table1].[Intl Plan + Call Group].[All]" allUniqueName="[Table1].[Intl Plan + Call Group].[All]" dimensionUniqueName="[Table1]" displayFolder="" count="0" memberValueDatatype="130" unbalanced="0"/>
    <cacheHierarchy uniqueName="[Table1].[Intl Minutes Group]" caption="Intl Minutes Group" attribute="1" defaultMemberUniqueName="[Table1].[Intl Minutes Group].[All]" allUniqueName="[Table1].[Intl Minutes Group].[All]" dimensionUniqueName="[Table1]" displayFolder="" count="0" memberValueDatatype="130" unbalanced="0"/>
    <cacheHierarchy uniqueName="[Table1].[Intl Plan Numeric]" caption="Intl Plan Numeric" attribute="1" defaultMemberUniqueName="[Table1].[Intl Plan Numeric].[All]" allUniqueName="[Table1].[Intl Plan Numeric].[All]" dimensionUniqueName="[Table1]" displayFolder="" count="0" memberValueDatatype="20" unbalanced="0"/>
    <cacheHierarchy uniqueName="[Table1].[Area 415]" caption="Area 415" attribute="1" defaultMemberUniqueName="[Table1].[Area 415].[All]" allUniqueName="[Table1].[Area 415].[All]" dimensionUniqueName="[Table1]" displayFolder="" count="0" memberValueDatatype="20" unbalanced="0"/>
    <cacheHierarchy uniqueName="[Table1].[Area 510]" caption="Area 510" attribute="1" defaultMemberUniqueName="[Table1].[Area 510].[All]" allUniqueName="[Table1].[Area 510].[All]" dimensionUniqueName="[Table1]" displayFolder="" count="0" memberValueDatatype="20" unbalanced="0"/>
    <cacheHierarchy uniqueName="[Table1].[Customer Service Calls]" caption="Customer Service Calls" attribute="1" defaultMemberUniqueName="[Table1].[Customer Service Calls].[All]" allUniqueName="[Table1].[Customer Service Calls].[All]" dimensionUniqueName="[Table1]" displayFolder="" count="0" memberValueDatatype="20" unbalanced="0"/>
    <cacheHierarchy uniqueName="[Table1].[Total Day Minutes]" caption="Total Day Minutes" attribute="1" defaultMemberUniqueName="[Table1].[Total Day Minutes].[All]" allUniqueName="[Table1].[Total Day Minutes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hurn]" caption="Count of churn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0">
  <r>
    <s v="OH"/>
    <n v="107"/>
    <x v="0"/>
    <x v="0"/>
    <x v="0"/>
    <n v="26"/>
    <x v="0"/>
    <n v="123"/>
    <n v="27.47"/>
    <n v="195.5"/>
    <n v="103"/>
    <n v="16.62"/>
    <n v="254.4"/>
    <n v="103"/>
    <n v="11.45"/>
    <x v="0"/>
    <n v="3"/>
    <n v="3.7"/>
    <n v="1"/>
    <x v="0"/>
    <n v="0"/>
    <x v="0"/>
    <x v="0"/>
    <x v="0"/>
    <x v="0"/>
    <n v="-0.34546898884639182"/>
    <n v="-9.3013944238382787E-2"/>
    <n v="1.0698772918089099"/>
    <n v="1.2477545226278501"/>
    <n v="3.2538941204421388"/>
    <n v="1.6821204428767729"/>
    <n v="1.7524929162881031"/>
    <x v="0"/>
    <x v="0"/>
    <e v="#N/A"/>
    <n v="27.47"/>
    <x v="0"/>
    <x v="0"/>
  </r>
  <r>
    <s v="NJ"/>
    <n v="137"/>
    <x v="0"/>
    <x v="0"/>
    <x v="1"/>
    <n v="0"/>
    <x v="1"/>
    <n v="114"/>
    <n v="41.38"/>
    <n v="121.2"/>
    <n v="110"/>
    <n v="10.3"/>
    <n v="162.6"/>
    <n v="104"/>
    <n v="7.32"/>
    <x v="1"/>
    <n v="5"/>
    <n v="3.29"/>
    <n v="0"/>
    <x v="0"/>
    <n v="0"/>
    <x v="0"/>
    <x v="1"/>
    <x v="0"/>
    <x v="1"/>
    <n v="1.1689988072283226"/>
    <n v="-1.5716350869971549"/>
    <n v="-0.75323157559275744"/>
    <n v="0.70429629216930834"/>
    <n v="2.8278689865746283"/>
    <n v="2.2135912295668274"/>
    <n v="3.1309949310083116"/>
    <x v="0"/>
    <x v="1"/>
    <e v="#N/A"/>
    <n v="41.38"/>
    <x v="1"/>
    <x v="0"/>
  </r>
  <r>
    <s v="OH"/>
    <n v="84"/>
    <x v="1"/>
    <x v="1"/>
    <x v="1"/>
    <n v="0"/>
    <x v="2"/>
    <n v="71"/>
    <n v="50.9"/>
    <n v="61.9"/>
    <n v="88"/>
    <n v="5.26"/>
    <n v="196.9"/>
    <n v="89"/>
    <n v="8.86"/>
    <x v="2"/>
    <n v="7"/>
    <n v="1.78"/>
    <n v="2"/>
    <x v="0"/>
    <n v="0"/>
    <x v="0"/>
    <x v="2"/>
    <x v="1"/>
    <x v="1"/>
    <n v="2.2057982764237254"/>
    <n v="-2.7517459048382746"/>
    <n v="-7.2048197032003575E-2"/>
    <n v="-1.3246144348759143"/>
    <n v="3.7831501931856155"/>
    <n v="3.7679498278036152"/>
    <n v="4.6992197677370049"/>
    <x v="0"/>
    <x v="1"/>
    <e v="#N/A"/>
    <n v="50.9"/>
    <x v="2"/>
    <x v="1"/>
  </r>
  <r>
    <s v="OK"/>
    <n v="75"/>
    <x v="0"/>
    <x v="1"/>
    <x v="1"/>
    <n v="0"/>
    <x v="3"/>
    <n v="113"/>
    <n v="28.34"/>
    <n v="148.30000000000001"/>
    <n v="122"/>
    <n v="12.61"/>
    <n v="186.9"/>
    <n v="121"/>
    <n v="8.41"/>
    <x v="3"/>
    <n v="3"/>
    <n v="2.73"/>
    <n v="3"/>
    <x v="0"/>
    <n v="0"/>
    <x v="0"/>
    <x v="2"/>
    <x v="1"/>
    <x v="1"/>
    <n v="-0.25104618004466767"/>
    <n v="-1.0323264333125959"/>
    <n v="-0.27064393422172767"/>
    <n v="-5.6545230472650088E-2"/>
    <n v="1.4085609662161813"/>
    <n v="1.0978012350380852"/>
    <n v="2.9028074527523224"/>
    <x v="0"/>
    <x v="1"/>
    <e v="#N/A"/>
    <n v="28.34"/>
    <x v="3"/>
    <x v="2"/>
  </r>
  <r>
    <s v="MA"/>
    <n v="121"/>
    <x v="2"/>
    <x v="0"/>
    <x v="0"/>
    <n v="24"/>
    <x v="4"/>
    <n v="88"/>
    <n v="37.090000000000003"/>
    <n v="348.5"/>
    <n v="108"/>
    <n v="29.62"/>
    <n v="212.6"/>
    <n v="118"/>
    <n v="9.57"/>
    <x v="4"/>
    <n v="7"/>
    <n v="2.0299999999999998"/>
    <n v="3"/>
    <x v="0"/>
    <n v="0"/>
    <x v="0"/>
    <x v="0"/>
    <x v="0"/>
    <x v="2"/>
    <n v="0.70243904609039076"/>
    <n v="2.9517913699216729"/>
    <n v="0.23974711035586302"/>
    <n v="-0.99853949660078922"/>
    <n v="4.4779380040088164"/>
    <n v="3.2032877966570825"/>
    <n v="2.9103567906148404"/>
    <x v="1"/>
    <x v="0"/>
    <e v="#N/A"/>
    <n v="37.090000000000003"/>
    <x v="4"/>
    <x v="1"/>
  </r>
  <r>
    <s v="MO"/>
    <n v="147"/>
    <x v="0"/>
    <x v="1"/>
    <x v="1"/>
    <n v="0"/>
    <x v="5"/>
    <n v="79"/>
    <n v="26.69"/>
    <n v="103.1"/>
    <n v="94"/>
    <n v="8.76"/>
    <n v="211.8"/>
    <n v="96"/>
    <n v="9.5299999999999994"/>
    <x v="5"/>
    <n v="6"/>
    <n v="1.92"/>
    <n v="0"/>
    <x v="0"/>
    <n v="0"/>
    <x v="0"/>
    <x v="1"/>
    <x v="1"/>
    <x v="1"/>
    <n v="-0.43063465953029983"/>
    <n v="-1.9318375457311225"/>
    <n v="0.22385945138068541"/>
    <n v="-1.1434616913897337"/>
    <n v="1.6464845326308457"/>
    <n v="2.2967499225500272"/>
    <n v="3.979850386292743"/>
    <x v="2"/>
    <x v="1"/>
    <e v="#N/A"/>
    <n v="26.69"/>
    <x v="5"/>
    <x v="1"/>
  </r>
  <r>
    <s v="LA"/>
    <n v="117"/>
    <x v="1"/>
    <x v="0"/>
    <x v="1"/>
    <n v="0"/>
    <x v="6"/>
    <n v="97"/>
    <n v="31.37"/>
    <n v="351.6"/>
    <n v="80"/>
    <n v="29.89"/>
    <n v="215.8"/>
    <n v="90"/>
    <n v="9.7100000000000009"/>
    <x v="6"/>
    <n v="4"/>
    <n v="2.35"/>
    <n v="1"/>
    <x v="0"/>
    <n v="0"/>
    <x v="0"/>
    <x v="0"/>
    <x v="0"/>
    <x v="2"/>
    <n v="7.850793694958573E-2"/>
    <n v="3.0134835037379881"/>
    <n v="0.30329774625657507"/>
    <n v="-0.56377291223395598"/>
    <n v="4.3772260956384832"/>
    <n v="3.0817325878340149"/>
    <n v="2.7989360824244893"/>
    <x v="1"/>
    <x v="1"/>
    <e v="#N/A"/>
    <n v="31.37"/>
    <x v="1"/>
    <x v="2"/>
  </r>
  <r>
    <s v="WV"/>
    <n v="141"/>
    <x v="0"/>
    <x v="1"/>
    <x v="0"/>
    <n v="37"/>
    <x v="7"/>
    <n v="84"/>
    <n v="43.96"/>
    <n v="222"/>
    <n v="111"/>
    <n v="18.87"/>
    <n v="326.39999999999998"/>
    <n v="97"/>
    <n v="14.69"/>
    <x v="7"/>
    <n v="5"/>
    <n v="3.02"/>
    <n v="0"/>
    <x v="0"/>
    <n v="0"/>
    <x v="0"/>
    <x v="1"/>
    <x v="2"/>
    <x v="0"/>
    <n v="1.4504158060099324"/>
    <n v="0.43435429644946999"/>
    <n v="2.4997665995749228"/>
    <n v="0.34199080519694713"/>
    <n v="4.7022564203603068"/>
    <n v="2.9424752213667298"/>
    <n v="1.7902808198421385"/>
    <x v="1"/>
    <x v="0"/>
    <e v="#N/A"/>
    <n v="43.96"/>
    <x v="5"/>
    <x v="3"/>
  </r>
  <r>
    <s v="IN"/>
    <n v="65"/>
    <x v="0"/>
    <x v="0"/>
    <x v="1"/>
    <n v="0"/>
    <x v="8"/>
    <n v="137"/>
    <n v="21.95"/>
    <n v="228.5"/>
    <n v="83"/>
    <n v="19.420000000000002"/>
    <n v="208.8"/>
    <n v="111"/>
    <n v="9.4"/>
    <x v="8"/>
    <n v="6"/>
    <n v="3.43"/>
    <n v="4"/>
    <x v="1"/>
    <n v="1"/>
    <x v="1"/>
    <x v="3"/>
    <x v="0"/>
    <x v="0"/>
    <n v="-0.94718296650443834"/>
    <n v="0.56370877058045277"/>
    <n v="0.16428073022376821"/>
    <n v="0.88544903565548905"/>
    <n v="2.7126449165053113"/>
    <n v="1.4233521360266277"/>
    <n v="2.1664302811817002"/>
    <x v="0"/>
    <x v="1"/>
    <n v="21.95"/>
    <e v="#N/A"/>
    <x v="1"/>
    <x v="0"/>
  </r>
  <r>
    <s v="RI"/>
    <n v="74"/>
    <x v="0"/>
    <x v="0"/>
    <x v="1"/>
    <n v="0"/>
    <x v="9"/>
    <n v="127"/>
    <n v="31.91"/>
    <n v="163.4"/>
    <n v="148"/>
    <n v="13.89"/>
    <n v="196"/>
    <n v="94"/>
    <n v="8.82"/>
    <x v="9"/>
    <n v="5"/>
    <n v="2.46"/>
    <n v="0"/>
    <x v="0"/>
    <n v="0"/>
    <x v="0"/>
    <x v="2"/>
    <x v="0"/>
    <x v="1"/>
    <n v="0.13775362090360857"/>
    <n v="-0.73182603956215908"/>
    <n v="-8.9921813379078855E-2"/>
    <n v="-0.41885071744501134"/>
    <n v="1.5913445162231814"/>
    <n v="0.8591084147410456"/>
    <n v="2.6351009785668849"/>
    <x v="0"/>
    <x v="1"/>
    <e v="#N/A"/>
    <n v="31.91"/>
    <x v="1"/>
    <x v="2"/>
  </r>
  <r>
    <s v="IA"/>
    <n v="168"/>
    <x v="1"/>
    <x v="0"/>
    <x v="1"/>
    <n v="0"/>
    <x v="10"/>
    <n v="96"/>
    <n v="21.9"/>
    <n v="104.9"/>
    <n v="71"/>
    <n v="8.92"/>
    <n v="141.1"/>
    <n v="128"/>
    <n v="6.35"/>
    <x v="7"/>
    <n v="2"/>
    <n v="3.02"/>
    <n v="1"/>
    <x v="0"/>
    <n v="0"/>
    <x v="0"/>
    <x v="1"/>
    <x v="0"/>
    <x v="1"/>
    <n v="-0.95273724937512771"/>
    <n v="-1.8960163067410039"/>
    <n v="-1.1802124105506642"/>
    <n v="0.34199080519694713"/>
    <n v="1.6243444288980244"/>
    <n v="2.4520287817706681"/>
    <n v="4.1696996857773154"/>
    <x v="2"/>
    <x v="1"/>
    <e v="#N/A"/>
    <n v="21.9"/>
    <x v="0"/>
    <x v="3"/>
  </r>
  <r>
    <s v="MT"/>
    <n v="95"/>
    <x v="2"/>
    <x v="0"/>
    <x v="1"/>
    <n v="0"/>
    <x v="11"/>
    <n v="88"/>
    <n v="26.62"/>
    <n v="247.6"/>
    <n v="75"/>
    <n v="21.05"/>
    <n v="192.3"/>
    <n v="115"/>
    <n v="8.65"/>
    <x v="10"/>
    <n v="5"/>
    <n v="3.32"/>
    <n v="3"/>
    <x v="0"/>
    <n v="0"/>
    <x v="0"/>
    <x v="2"/>
    <x v="0"/>
    <x v="2"/>
    <n v="-0.43804037002455282"/>
    <n v="0.94381191764226358"/>
    <n v="-0.16340223613927654"/>
    <n v="0.74052684086654508"/>
    <n v="2.797057900574079"/>
    <n v="1.287532754718852"/>
    <n v="1.8686755442783418"/>
    <x v="0"/>
    <x v="1"/>
    <e v="#N/A"/>
    <n v="26.62"/>
    <x v="1"/>
    <x v="0"/>
  </r>
  <r>
    <s v="NY"/>
    <n v="161"/>
    <x v="0"/>
    <x v="0"/>
    <x v="1"/>
    <n v="0"/>
    <x v="12"/>
    <n v="67"/>
    <n v="56.59"/>
    <n v="317.8"/>
    <n v="97"/>
    <n v="27.01"/>
    <n v="160.6"/>
    <n v="128"/>
    <n v="7.23"/>
    <x v="11"/>
    <n v="9"/>
    <n v="1.46"/>
    <n v="4"/>
    <x v="1"/>
    <n v="1"/>
    <x v="1"/>
    <x v="1"/>
    <x v="0"/>
    <x v="2"/>
    <n v="2.8260265303174039"/>
    <n v="2.3408402382568778"/>
    <n v="-0.79295072303070224"/>
    <n v="-1.7593810192427477"/>
    <n v="5.1399631753280648"/>
    <n v="4.146100745414528"/>
    <n v="3.9951322053876064"/>
    <x v="1"/>
    <x v="1"/>
    <n v="56.59"/>
    <e v="#N/A"/>
    <x v="4"/>
    <x v="1"/>
  </r>
  <r>
    <s v="ID"/>
    <n v="85"/>
    <x v="1"/>
    <x v="0"/>
    <x v="0"/>
    <n v="27"/>
    <x v="13"/>
    <n v="139"/>
    <n v="33.39"/>
    <n v="280.89999999999998"/>
    <n v="90"/>
    <n v="23.88"/>
    <n v="89.3"/>
    <n v="75"/>
    <n v="4.0199999999999996"/>
    <x v="12"/>
    <n v="4"/>
    <n v="3.73"/>
    <n v="1"/>
    <x v="0"/>
    <n v="0"/>
    <x v="0"/>
    <x v="2"/>
    <x v="0"/>
    <x v="2"/>
    <n v="0.29882782415360903"/>
    <n v="1.6065048389594518"/>
    <n v="-2.208938329193435"/>
    <n v="1.2839850713250869"/>
    <n v="3.8934484563357854"/>
    <n v="3.0328504862017329"/>
    <n v="3.3522266124420441"/>
    <x v="0"/>
    <x v="0"/>
    <e v="#N/A"/>
    <n v="33.39"/>
    <x v="1"/>
    <x v="0"/>
  </r>
  <r>
    <s v="VA"/>
    <n v="76"/>
    <x v="2"/>
    <x v="0"/>
    <x v="0"/>
    <n v="33"/>
    <x v="14"/>
    <n v="66"/>
    <n v="32.25"/>
    <n v="212.8"/>
    <n v="65"/>
    <n v="18.09"/>
    <n v="165.7"/>
    <n v="108"/>
    <n v="7.46"/>
    <x v="13"/>
    <n v="5"/>
    <n v="2.7"/>
    <n v="1"/>
    <x v="0"/>
    <n v="0"/>
    <x v="0"/>
    <x v="2"/>
    <x v="0"/>
    <x v="0"/>
    <n v="0.17478217337487295"/>
    <n v="0.25126796383331002"/>
    <n v="-0.69166689706394302"/>
    <n v="-9.277577916988608E-2"/>
    <n v="1.965683026691214"/>
    <n v="0.76203335850422216"/>
    <n v="2.3016254946286367"/>
    <x v="0"/>
    <x v="0"/>
    <e v="#N/A"/>
    <n v="32.25"/>
    <x v="1"/>
    <x v="2"/>
  </r>
  <r>
    <s v="TX"/>
    <n v="73"/>
    <x v="0"/>
    <x v="0"/>
    <x v="1"/>
    <n v="0"/>
    <x v="15"/>
    <n v="90"/>
    <n v="38.15"/>
    <n v="159.5"/>
    <n v="88"/>
    <n v="13.56"/>
    <n v="192.8"/>
    <n v="74"/>
    <n v="8.68"/>
    <x v="14"/>
    <n v="2"/>
    <n v="3.51"/>
    <n v="1"/>
    <x v="0"/>
    <n v="0"/>
    <x v="0"/>
    <x v="3"/>
    <x v="0"/>
    <x v="1"/>
    <n v="0.8172275587513107"/>
    <n v="-0.8094387240407489"/>
    <n v="-0.15347244927979034"/>
    <n v="0.99414068174719761"/>
    <n v="2.8340493208319435"/>
    <n v="1.5280449661420514"/>
    <n v="2.1536033256373202"/>
    <x v="0"/>
    <x v="1"/>
    <e v="#N/A"/>
    <n v="38.15"/>
    <x v="0"/>
    <x v="0"/>
  </r>
  <r>
    <s v="FL"/>
    <n v="147"/>
    <x v="0"/>
    <x v="0"/>
    <x v="1"/>
    <n v="0"/>
    <x v="16"/>
    <n v="117"/>
    <n v="26.37"/>
    <n v="239.7"/>
    <n v="93"/>
    <n v="20.37"/>
    <n v="208.8"/>
    <n v="133"/>
    <n v="9.4"/>
    <x v="15"/>
    <n v="4"/>
    <n v="2.86"/>
    <n v="0"/>
    <x v="0"/>
    <n v="0"/>
    <x v="0"/>
    <x v="1"/>
    <x v="0"/>
    <x v="2"/>
    <n v="-0.46581178437800108"/>
    <n v="0.78659647985229975"/>
    <n v="0.16428073022376821"/>
    <n v="0.12460751301353053"/>
    <n v="2.4693269748307762"/>
    <n v="0.93713917387105228"/>
    <n v="1.9128209413796482"/>
    <x v="0"/>
    <x v="1"/>
    <e v="#N/A"/>
    <n v="26.37"/>
    <x v="1"/>
    <x v="3"/>
  </r>
  <r>
    <s v="CO"/>
    <n v="77"/>
    <x v="1"/>
    <x v="0"/>
    <x v="1"/>
    <n v="0"/>
    <x v="17"/>
    <n v="89"/>
    <n v="10.61"/>
    <n v="169.9"/>
    <n v="121"/>
    <n v="14.44"/>
    <n v="209.6"/>
    <n v="64"/>
    <n v="9.43"/>
    <x v="16"/>
    <n v="6"/>
    <n v="1.54"/>
    <n v="5"/>
    <x v="1"/>
    <n v="1"/>
    <x v="1"/>
    <x v="2"/>
    <x v="0"/>
    <x v="0"/>
    <n v="-2.1820851914211059"/>
    <n v="-0.6024715654311763"/>
    <n v="0.18016838919894579"/>
    <n v="-1.6506893731510393"/>
    <n v="1.8361776448001808"/>
    <n v="2.8074372343603144"/>
    <n v="4.5157346364109401"/>
    <x v="2"/>
    <x v="1"/>
    <n v="10.61"/>
    <e v="#N/A"/>
    <x v="1"/>
    <x v="1"/>
  </r>
  <r>
    <s v="AZ"/>
    <n v="130"/>
    <x v="0"/>
    <x v="0"/>
    <x v="1"/>
    <n v="0"/>
    <x v="18"/>
    <n v="112"/>
    <n v="31.11"/>
    <n v="72.900000000000006"/>
    <n v="99"/>
    <n v="6.2"/>
    <n v="181.8"/>
    <n v="78"/>
    <n v="8.18"/>
    <x v="17"/>
    <n v="19"/>
    <n v="2.57"/>
    <n v="0"/>
    <x v="0"/>
    <n v="0"/>
    <x v="0"/>
    <x v="1"/>
    <x v="0"/>
    <x v="1"/>
    <n v="5.0736522596137423E-2"/>
    <n v="-2.5328383332319961"/>
    <n v="-0.37192776018848683"/>
    <n v="-0.27392852265606671"/>
    <n v="2.0917206133652555"/>
    <n v="2.575113844345128"/>
    <n v="4.109395028261309"/>
    <x v="2"/>
    <x v="1"/>
    <e v="#N/A"/>
    <n v="31.11"/>
    <x v="4"/>
    <x v="2"/>
  </r>
  <r>
    <s v="SC"/>
    <n v="111"/>
    <x v="0"/>
    <x v="0"/>
    <x v="1"/>
    <n v="0"/>
    <x v="19"/>
    <n v="103"/>
    <n v="18.77"/>
    <n v="137.30000000000001"/>
    <n v="102"/>
    <n v="11.67"/>
    <n v="189.6"/>
    <n v="105"/>
    <n v="8.5299999999999994"/>
    <x v="18"/>
    <n v="6"/>
    <n v="2.08"/>
    <n v="2"/>
    <x v="0"/>
    <n v="0"/>
    <x v="0"/>
    <x v="0"/>
    <x v="0"/>
    <x v="1"/>
    <n v="-1.2933999321107603"/>
    <n v="-1.2512340049188744"/>
    <n v="-0.2170230851805024"/>
    <n v="-0.92607839920631685"/>
    <n v="0.87619592420550285"/>
    <n v="2.0354827782192713"/>
    <n v="3.939373171363707"/>
    <x v="2"/>
    <x v="1"/>
    <e v="#N/A"/>
    <n v="18.77"/>
    <x v="1"/>
    <x v="1"/>
  </r>
  <r>
    <s v="VA"/>
    <n v="132"/>
    <x v="2"/>
    <x v="0"/>
    <x v="1"/>
    <n v="0"/>
    <x v="20"/>
    <n v="86"/>
    <n v="13.79"/>
    <n v="245.2"/>
    <n v="72"/>
    <n v="20.84"/>
    <n v="237"/>
    <n v="115"/>
    <n v="10.67"/>
    <x v="19"/>
    <n v="2"/>
    <n v="2.78"/>
    <n v="0"/>
    <x v="0"/>
    <n v="0"/>
    <x v="0"/>
    <x v="1"/>
    <x v="0"/>
    <x v="2"/>
    <n v="-1.835868225814784"/>
    <n v="0.89605026565543899"/>
    <n v="0.72432070909878987"/>
    <n v="1.591586692182255E-2"/>
    <n v="2.8808070496493321"/>
    <n v="2.1675359340935394"/>
    <n v="3.0161854707335589"/>
    <x v="0"/>
    <x v="1"/>
    <e v="#N/A"/>
    <n v="13.79"/>
    <x v="0"/>
    <x v="2"/>
  </r>
  <r>
    <s v="WY"/>
    <n v="57"/>
    <x v="1"/>
    <x v="0"/>
    <x v="0"/>
    <n v="39"/>
    <x v="21"/>
    <n v="115"/>
    <n v="36.21"/>
    <n v="191.1"/>
    <n v="112"/>
    <n v="16.239999999999998"/>
    <n v="182.7"/>
    <n v="115"/>
    <n v="8.2200000000000006"/>
    <x v="17"/>
    <n v="3"/>
    <n v="2.57"/>
    <n v="0"/>
    <x v="0"/>
    <n v="0"/>
    <x v="0"/>
    <x v="3"/>
    <x v="0"/>
    <x v="0"/>
    <n v="0.60616480966510344"/>
    <n v="-0.1805769728808943"/>
    <n v="-0.35405414384141215"/>
    <n v="-0.27392852265606671"/>
    <n v="2.0483274475728801"/>
    <n v="0.77487740443696573"/>
    <n v="2.2372359400236506"/>
    <x v="0"/>
    <x v="0"/>
    <e v="#N/A"/>
    <n v="36.21"/>
    <x v="0"/>
    <x v="2"/>
  </r>
  <r>
    <s v="MT"/>
    <n v="54"/>
    <x v="1"/>
    <x v="0"/>
    <x v="1"/>
    <n v="0"/>
    <x v="22"/>
    <n v="73"/>
    <n v="22.83"/>
    <n v="155.5"/>
    <n v="100"/>
    <n v="13.22"/>
    <n v="102.1"/>
    <n v="68"/>
    <n v="4.59"/>
    <x v="20"/>
    <n v="4"/>
    <n v="3.97"/>
    <n v="3"/>
    <x v="0"/>
    <n v="0"/>
    <x v="0"/>
    <x v="3"/>
    <x v="0"/>
    <x v="1"/>
    <n v="-0.85090873007915058"/>
    <n v="-0.88904147735212291"/>
    <n v="-1.9547357855905882"/>
    <n v="1.6100600096002116"/>
    <n v="2.7854036825057054"/>
    <n v="2.8156217148899185"/>
    <n v="4.0121038880122422"/>
    <x v="2"/>
    <x v="1"/>
    <e v="#N/A"/>
    <n v="22.83"/>
    <x v="1"/>
    <x v="0"/>
  </r>
  <r>
    <s v="MO"/>
    <n v="20"/>
    <x v="0"/>
    <x v="0"/>
    <x v="1"/>
    <n v="0"/>
    <x v="23"/>
    <n v="109"/>
    <n v="32.299999999999997"/>
    <n v="258.2"/>
    <n v="84"/>
    <n v="21.95"/>
    <n v="181.5"/>
    <n v="102"/>
    <n v="8.17"/>
    <x v="21"/>
    <n v="6"/>
    <n v="1.7"/>
    <n v="0"/>
    <x v="0"/>
    <n v="0"/>
    <x v="0"/>
    <x v="3"/>
    <x v="0"/>
    <x v="2"/>
    <n v="0.18033645624556283"/>
    <n v="1.1547592139174045"/>
    <n v="-0.37788563230417876"/>
    <n v="-1.4333060809676228"/>
    <n v="2.5711790809279265"/>
    <n v="1.8876318370961656"/>
    <n v="2.9181065845230383"/>
    <x v="0"/>
    <x v="1"/>
    <e v="#N/A"/>
    <n v="32.299999999999997"/>
    <x v="1"/>
    <x v="1"/>
  </r>
  <r>
    <s v="HI"/>
    <n v="49"/>
    <x v="2"/>
    <x v="0"/>
    <x v="1"/>
    <n v="0"/>
    <x v="24"/>
    <n v="117"/>
    <n v="20.28"/>
    <n v="215.1"/>
    <n v="109"/>
    <n v="18.28"/>
    <n v="178.7"/>
    <n v="90"/>
    <n v="8.0399999999999991"/>
    <x v="22"/>
    <n v="1"/>
    <n v="3"/>
    <n v="1"/>
    <x v="0"/>
    <n v="0"/>
    <x v="0"/>
    <x v="3"/>
    <x v="0"/>
    <x v="0"/>
    <n v="-1.1286228736136339"/>
    <n v="0.29703954698734975"/>
    <n v="-0.43349243871730175"/>
    <n v="0.30576025649971117"/>
    <n v="1.9299730812916638"/>
    <n v="1.2819622116888585"/>
    <n v="2.7499196588056782"/>
    <x v="0"/>
    <x v="1"/>
    <e v="#N/A"/>
    <n v="20.28"/>
    <x v="0"/>
    <x v="3"/>
  </r>
  <r>
    <s v="NH"/>
    <n v="75"/>
    <x v="2"/>
    <x v="0"/>
    <x v="1"/>
    <n v="0"/>
    <x v="25"/>
    <n v="105"/>
    <n v="38.44"/>
    <n v="201.5"/>
    <n v="107"/>
    <n v="17.13"/>
    <n v="246.2"/>
    <n v="98"/>
    <n v="11.08"/>
    <x v="19"/>
    <n v="5"/>
    <n v="2.78"/>
    <n v="1"/>
    <x v="0"/>
    <n v="0"/>
    <x v="0"/>
    <x v="2"/>
    <x v="0"/>
    <x v="0"/>
    <n v="0.84870182835188523"/>
    <n v="2.6390185728678218E-2"/>
    <n v="0.9070287873133358"/>
    <n v="1.591586692182255E-2"/>
    <n v="3.0232464517166049"/>
    <n v="1.2425561440778443"/>
    <n v="1.3956620058431615"/>
    <x v="0"/>
    <x v="1"/>
    <e v="#N/A"/>
    <n v="38.44"/>
    <x v="1"/>
    <x v="2"/>
  </r>
  <r>
    <s v="AZ"/>
    <n v="12"/>
    <x v="1"/>
    <x v="0"/>
    <x v="1"/>
    <n v="0"/>
    <x v="26"/>
    <n v="118"/>
    <n v="42.43"/>
    <n v="252.4"/>
    <n v="119"/>
    <n v="21.45"/>
    <n v="280.2"/>
    <n v="90"/>
    <n v="12.61"/>
    <x v="23"/>
    <n v="3"/>
    <n v="3.19"/>
    <n v="1"/>
    <x v="1"/>
    <n v="1"/>
    <x v="0"/>
    <x v="3"/>
    <x v="0"/>
    <x v="2"/>
    <n v="1.283787319889242"/>
    <n v="1.0393352216159126"/>
    <n v="1.5822542937583977"/>
    <n v="0.55937409738036437"/>
    <n v="4.2981690848342176"/>
    <n v="2.3547304764105772"/>
    <n v="0.78438112627022771"/>
    <x v="1"/>
    <x v="1"/>
    <n v="42.43"/>
    <e v="#N/A"/>
    <x v="0"/>
    <x v="3"/>
  </r>
  <r>
    <s v="OK"/>
    <n v="57"/>
    <x v="1"/>
    <x v="0"/>
    <x v="0"/>
    <n v="25"/>
    <x v="27"/>
    <n v="94"/>
    <n v="30.06"/>
    <n v="195"/>
    <n v="75"/>
    <n v="16.579999999999998"/>
    <n v="213.5"/>
    <n v="116"/>
    <n v="9.61"/>
    <x v="24"/>
    <n v="4"/>
    <n v="2.2400000000000002"/>
    <n v="0"/>
    <x v="0"/>
    <n v="0"/>
    <x v="0"/>
    <x v="3"/>
    <x v="0"/>
    <x v="0"/>
    <n v="-6.4051990064782016E-2"/>
    <n v="-0.10296428840230454"/>
    <n v="0.25762072670293829"/>
    <n v="-0.70869510702289995"/>
    <n v="1.8295191111569469"/>
    <n v="0.7637548662120599"/>
    <n v="2.4123645688901787"/>
    <x v="0"/>
    <x v="0"/>
    <e v="#N/A"/>
    <n v="30.06"/>
    <x v="1"/>
    <x v="1"/>
  </r>
  <r>
    <s v="AK"/>
    <n v="36"/>
    <x v="1"/>
    <x v="0"/>
    <x v="0"/>
    <n v="30"/>
    <x v="28"/>
    <n v="128"/>
    <n v="24.87"/>
    <n v="162.5"/>
    <n v="80"/>
    <n v="13.81"/>
    <n v="129.30000000000001"/>
    <n v="109"/>
    <n v="5.82"/>
    <x v="25"/>
    <n v="6"/>
    <n v="3.92"/>
    <n v="0"/>
    <x v="0"/>
    <n v="0"/>
    <x v="0"/>
    <x v="3"/>
    <x v="0"/>
    <x v="1"/>
    <n v="-0.62873741525156412"/>
    <n v="-0.74973665905721831"/>
    <n v="-1.4145553804345383"/>
    <n v="1.5375989122057394"/>
    <n v="2.6099295104138176"/>
    <n v="2.3070745836240474"/>
    <n v="3.4399788109055605"/>
    <x v="0"/>
    <x v="0"/>
    <e v="#N/A"/>
    <n v="24.87"/>
    <x v="1"/>
    <x v="0"/>
  </r>
  <r>
    <s v="MA"/>
    <n v="78"/>
    <x v="0"/>
    <x v="0"/>
    <x v="1"/>
    <n v="0"/>
    <x v="29"/>
    <n v="64"/>
    <n v="22.24"/>
    <n v="223.7"/>
    <n v="116"/>
    <n v="19.010000000000002"/>
    <n v="227.8"/>
    <n v="108"/>
    <n v="10.25"/>
    <x v="13"/>
    <n v="5"/>
    <n v="2.7"/>
    <n v="1"/>
    <x v="0"/>
    <n v="0"/>
    <x v="0"/>
    <x v="2"/>
    <x v="0"/>
    <x v="0"/>
    <n v="-0.91570869690386325"/>
    <n v="0.46818546660680371"/>
    <n v="0.54161263088424394"/>
    <n v="-9.277577916988608E-2"/>
    <n v="2.3156638095146129"/>
    <n v="1.1660495855070374"/>
    <n v="2.3145289786534402"/>
    <x v="0"/>
    <x v="1"/>
    <e v="#N/A"/>
    <n v="22.24"/>
    <x v="1"/>
    <x v="2"/>
  </r>
  <r>
    <s v="AK"/>
    <n v="136"/>
    <x v="0"/>
    <x v="1"/>
    <x v="0"/>
    <n v="33"/>
    <x v="30"/>
    <n v="106"/>
    <n v="34.659999999999997"/>
    <n v="187.6"/>
    <n v="99"/>
    <n v="15.95"/>
    <n v="101.7"/>
    <n v="107"/>
    <n v="4.58"/>
    <x v="26"/>
    <n v="6"/>
    <n v="2.84"/>
    <n v="3"/>
    <x v="0"/>
    <n v="0"/>
    <x v="0"/>
    <x v="1"/>
    <x v="1"/>
    <x v="0"/>
    <n v="0.43768489592085053"/>
    <n v="-0.25022938202834655"/>
    <n v="-1.9626796150781769"/>
    <n v="8.8376964316294535E-2"/>
    <n v="2.1772483315584288"/>
    <n v="2.0283255584379738"/>
    <n v="3.3893655519509069"/>
    <x v="0"/>
    <x v="0"/>
    <e v="#N/A"/>
    <n v="34.659999999999997"/>
    <x v="5"/>
    <x v="3"/>
  </r>
  <r>
    <s v="GA"/>
    <n v="98"/>
    <x v="1"/>
    <x v="0"/>
    <x v="1"/>
    <n v="0"/>
    <x v="31"/>
    <n v="102"/>
    <n v="21.47"/>
    <n v="166.8"/>
    <n v="85"/>
    <n v="14.18"/>
    <n v="187.8"/>
    <n v="135"/>
    <n v="8.4499999999999993"/>
    <x v="27"/>
    <n v="2"/>
    <n v="2.54"/>
    <n v="3"/>
    <x v="0"/>
    <n v="0"/>
    <x v="0"/>
    <x v="2"/>
    <x v="0"/>
    <x v="0"/>
    <n v="-0.99902293996420843"/>
    <n v="-0.66416369924749108"/>
    <n v="-0.25277031787465237"/>
    <n v="-0.31015907135330267"/>
    <n v="1.070990046748675"/>
    <n v="1.2646152526021652"/>
    <n v="3.1704075122913373"/>
    <x v="2"/>
    <x v="1"/>
    <e v="#N/A"/>
    <n v="21.47"/>
    <x v="0"/>
    <x v="2"/>
  </r>
  <r>
    <s v="MD"/>
    <n v="135"/>
    <x v="1"/>
    <x v="1"/>
    <x v="0"/>
    <n v="41"/>
    <x v="32"/>
    <n v="85"/>
    <n v="29.43"/>
    <n v="203.9"/>
    <n v="107"/>
    <n v="17.329999999999998"/>
    <n v="122.2"/>
    <n v="78"/>
    <n v="5.5"/>
    <x v="28"/>
    <n v="15"/>
    <n v="3.94"/>
    <n v="0"/>
    <x v="1"/>
    <n v="1"/>
    <x v="0"/>
    <x v="1"/>
    <x v="2"/>
    <x v="0"/>
    <n v="-0.13255481213662149"/>
    <n v="7.4151837715502739E-2"/>
    <n v="-1.5555583538392426"/>
    <n v="1.5738294609029755"/>
    <n v="2.9731307577615205"/>
    <n v="2.218055508201354"/>
    <n v="3.0000056620241802"/>
    <x v="0"/>
    <x v="0"/>
    <n v="29.43"/>
    <e v="#N/A"/>
    <x v="2"/>
    <x v="0"/>
  </r>
  <r>
    <s v="AR"/>
    <n v="34"/>
    <x v="2"/>
    <x v="0"/>
    <x v="1"/>
    <n v="0"/>
    <x v="33"/>
    <n v="82"/>
    <n v="21.22"/>
    <n v="282.2"/>
    <n v="98"/>
    <n v="23.99"/>
    <n v="311.5"/>
    <n v="78"/>
    <n v="14.02"/>
    <x v="13"/>
    <n v="4"/>
    <n v="2.7"/>
    <n v="2"/>
    <x v="0"/>
    <n v="0"/>
    <x v="0"/>
    <x v="3"/>
    <x v="0"/>
    <x v="2"/>
    <n v="-1.0267943543176568"/>
    <n v="1.6323757337856486"/>
    <n v="2.2038589511622342"/>
    <n v="-9.277577916988608E-2"/>
    <n v="4.2447482736965698"/>
    <n v="2.9299417748701644"/>
    <n v="2.6741783226270925"/>
    <x v="1"/>
    <x v="1"/>
    <e v="#N/A"/>
    <n v="21.22"/>
    <x v="1"/>
    <x v="2"/>
  </r>
  <r>
    <s v="ID"/>
    <n v="160"/>
    <x v="0"/>
    <x v="0"/>
    <x v="1"/>
    <n v="0"/>
    <x v="34"/>
    <n v="77"/>
    <n v="14.59"/>
    <n v="165.3"/>
    <n v="110"/>
    <n v="14.05"/>
    <n v="178.5"/>
    <n v="92"/>
    <n v="8.0299999999999994"/>
    <x v="29"/>
    <n v="4"/>
    <n v="2.48"/>
    <n v="3"/>
    <x v="0"/>
    <n v="0"/>
    <x v="0"/>
    <x v="1"/>
    <x v="0"/>
    <x v="0"/>
    <n v="-1.7488511275073126"/>
    <n v="-0.69401473173925632"/>
    <n v="-0.43746435346109602"/>
    <n v="-0.38262016874777532"/>
    <n v="1.1627593066604718"/>
    <n v="1.9692409624361418"/>
    <n v="3.7952352668902227"/>
    <x v="2"/>
    <x v="1"/>
    <e v="#N/A"/>
    <n v="14.59"/>
    <x v="1"/>
    <x v="2"/>
  </r>
  <r>
    <s v="WI"/>
    <n v="64"/>
    <x v="2"/>
    <x v="0"/>
    <x v="1"/>
    <n v="0"/>
    <x v="35"/>
    <n v="67"/>
    <n v="26.18"/>
    <n v="225.8"/>
    <n v="118"/>
    <n v="19.190000000000001"/>
    <n v="265.3"/>
    <n v="86"/>
    <n v="11.94"/>
    <x v="30"/>
    <n v="3"/>
    <n v="0.95"/>
    <n v="1"/>
    <x v="0"/>
    <n v="0"/>
    <x v="0"/>
    <x v="3"/>
    <x v="0"/>
    <x v="0"/>
    <n v="-0.48617748823719642"/>
    <n v="0.50997691209527551"/>
    <n v="1.2863466453457093"/>
    <n v="-2.4477614444902343"/>
    <n v="3.1412478462373912"/>
    <n v="2.8535361890230058"/>
    <n v="3.7970909302565867"/>
    <x v="0"/>
    <x v="1"/>
    <e v="#N/A"/>
    <n v="26.18"/>
    <x v="0"/>
    <x v="1"/>
  </r>
  <r>
    <s v="OR"/>
    <n v="59"/>
    <x v="1"/>
    <x v="0"/>
    <x v="0"/>
    <n v="28"/>
    <x v="36"/>
    <n v="97"/>
    <n v="20.55"/>
    <n v="213"/>
    <n v="92"/>
    <n v="18.11"/>
    <n v="163.1"/>
    <n v="116"/>
    <n v="7.34"/>
    <x v="31"/>
    <n v="5"/>
    <n v="2.2999999999999998"/>
    <n v="2"/>
    <x v="0"/>
    <n v="0"/>
    <x v="0"/>
    <x v="3"/>
    <x v="0"/>
    <x v="0"/>
    <n v="-1.0990000316366222"/>
    <n v="0.2552481014988785"/>
    <n v="-0.74330178873327124"/>
    <n v="-0.63623400962842791"/>
    <n v="1.3355405160455223"/>
    <n v="1.4934001228733127"/>
    <n v="3.2675402650919101"/>
    <x v="2"/>
    <x v="0"/>
    <e v="#N/A"/>
    <n v="20.55"/>
    <x v="1"/>
    <x v="1"/>
  </r>
  <r>
    <s v="MI"/>
    <n v="65"/>
    <x v="0"/>
    <x v="0"/>
    <x v="1"/>
    <n v="0"/>
    <x v="37"/>
    <n v="120"/>
    <n v="35.92"/>
    <n v="162.6"/>
    <n v="122"/>
    <n v="13.82"/>
    <n v="134.69999999999999"/>
    <n v="118"/>
    <n v="6.06"/>
    <x v="32"/>
    <n v="5"/>
    <n v="3.56"/>
    <n v="3"/>
    <x v="0"/>
    <n v="0"/>
    <x v="0"/>
    <x v="3"/>
    <x v="0"/>
    <x v="1"/>
    <n v="0.57469054006452891"/>
    <n v="-0.74774659022443413"/>
    <n v="-1.3073136823520877"/>
    <n v="1.0666017791416695"/>
    <n v="2.6284152435687234"/>
    <n v="1.9329000489847057"/>
    <n v="2.9263695094956348"/>
    <x v="0"/>
    <x v="1"/>
    <e v="#N/A"/>
    <n v="35.92"/>
    <x v="1"/>
    <x v="0"/>
  </r>
  <r>
    <s v="DE"/>
    <n v="142"/>
    <x v="1"/>
    <x v="0"/>
    <x v="1"/>
    <n v="0"/>
    <x v="38"/>
    <n v="133"/>
    <n v="31.79"/>
    <n v="134.6"/>
    <n v="74"/>
    <n v="11.44"/>
    <n v="242.2"/>
    <n v="127"/>
    <n v="10.9"/>
    <x v="33"/>
    <n v="5"/>
    <n v="2"/>
    <n v="2"/>
    <x v="0"/>
    <n v="0"/>
    <x v="0"/>
    <x v="1"/>
    <x v="0"/>
    <x v="1"/>
    <n v="0.12479362753866623"/>
    <n v="-1.3049658634040522"/>
    <n v="0.8275904924374462"/>
    <n v="-1.0347700452980251"/>
    <n v="2.1678239888171604"/>
    <n v="1.8639110558025762"/>
    <n v="3.2013853253544791"/>
    <x v="0"/>
    <x v="1"/>
    <e v="#N/A"/>
    <n v="31.79"/>
    <x v="1"/>
    <x v="1"/>
  </r>
  <r>
    <s v="WY"/>
    <n v="97"/>
    <x v="0"/>
    <x v="0"/>
    <x v="0"/>
    <n v="24"/>
    <x v="39"/>
    <n v="135"/>
    <n v="22.64"/>
    <n v="217.2"/>
    <n v="58"/>
    <n v="18.46"/>
    <n v="70.599999999999994"/>
    <n v="79"/>
    <n v="3.18"/>
    <x v="34"/>
    <n v="3"/>
    <n v="2.97"/>
    <n v="1"/>
    <x v="0"/>
    <n v="0"/>
    <x v="0"/>
    <x v="2"/>
    <x v="0"/>
    <x v="0"/>
    <n v="-0.87127443393834647"/>
    <n v="0.33883099247582099"/>
    <n v="-2.5803123577382192"/>
    <n v="0.26952970780247515"/>
    <n v="2.4327210125258616"/>
    <n v="2.7576409678530291"/>
    <n v="4.1582491376032209"/>
    <x v="2"/>
    <x v="0"/>
    <e v="#N/A"/>
    <n v="22.64"/>
    <x v="0"/>
    <x v="3"/>
  </r>
  <r>
    <s v="IA"/>
    <n v="52"/>
    <x v="1"/>
    <x v="0"/>
    <x v="1"/>
    <n v="0"/>
    <x v="40"/>
    <n v="108"/>
    <n v="32.619999999999997"/>
    <n v="269.8"/>
    <n v="96"/>
    <n v="22.93"/>
    <n v="236.8"/>
    <n v="87"/>
    <n v="10.66"/>
    <x v="35"/>
    <n v="5"/>
    <n v="2.11"/>
    <n v="3"/>
    <x v="0"/>
    <n v="0"/>
    <x v="0"/>
    <x v="3"/>
    <x v="0"/>
    <x v="2"/>
    <n v="0.21551358109326413"/>
    <n v="1.3856071985203897"/>
    <n v="0.72034879435499566"/>
    <n v="-0.88984785050908088"/>
    <n v="3.1843882366524703"/>
    <n v="1.8102720775649976"/>
    <n v="2.1009144551581236"/>
    <x v="0"/>
    <x v="1"/>
    <e v="#N/A"/>
    <n v="32.619999999999997"/>
    <x v="1"/>
    <x v="1"/>
  </r>
  <r>
    <s v="IN"/>
    <n v="60"/>
    <x v="1"/>
    <x v="0"/>
    <x v="1"/>
    <n v="0"/>
    <x v="41"/>
    <n v="57"/>
    <n v="37.5"/>
    <n v="211.1"/>
    <n v="115"/>
    <n v="17.940000000000001"/>
    <n v="249"/>
    <n v="129"/>
    <n v="11.21"/>
    <x v="36"/>
    <n v="3"/>
    <n v="1.84"/>
    <n v="1"/>
    <x v="0"/>
    <n v="0"/>
    <x v="0"/>
    <x v="3"/>
    <x v="0"/>
    <x v="0"/>
    <n v="0.7468733090559081"/>
    <n v="0.21743679367597574"/>
    <n v="0.96263559372645879"/>
    <n v="-1.2521533374814422"/>
    <n v="2.9067573830392206"/>
    <n v="1.7605833595428582"/>
    <n v="2.3979301591050177"/>
    <x v="0"/>
    <x v="1"/>
    <e v="#N/A"/>
    <n v="37.5"/>
    <x v="0"/>
    <x v="1"/>
  </r>
  <r>
    <s v="VA"/>
    <n v="10"/>
    <x v="1"/>
    <x v="0"/>
    <x v="1"/>
    <n v="0"/>
    <x v="42"/>
    <n v="112"/>
    <n v="31.64"/>
    <n v="190.2"/>
    <n v="66"/>
    <n v="16.170000000000002"/>
    <n v="282.8"/>
    <n v="57"/>
    <n v="12.73"/>
    <x v="37"/>
    <n v="6"/>
    <n v="3.08"/>
    <n v="2"/>
    <x v="0"/>
    <n v="0"/>
    <x v="0"/>
    <x v="3"/>
    <x v="0"/>
    <x v="0"/>
    <n v="0.10813077892659714"/>
    <n v="-0.19848759237595359"/>
    <n v="1.6338891854277264"/>
    <n v="0.41445190259141979"/>
    <n v="3.2876165209217119"/>
    <n v="1.7007215643654909"/>
    <n v="1.7252493415034893"/>
    <x v="0"/>
    <x v="1"/>
    <e v="#N/A"/>
    <n v="31.64"/>
    <x v="1"/>
    <x v="3"/>
  </r>
  <r>
    <s v="UT"/>
    <n v="96"/>
    <x v="0"/>
    <x v="0"/>
    <x v="1"/>
    <n v="0"/>
    <x v="43"/>
    <n v="117"/>
    <n v="27.23"/>
    <n v="267.5"/>
    <n v="67"/>
    <n v="22.74"/>
    <n v="228.5"/>
    <n v="68"/>
    <n v="10.28"/>
    <x v="38"/>
    <n v="5"/>
    <n v="2.5099999999999998"/>
    <n v="2"/>
    <x v="0"/>
    <n v="0"/>
    <x v="0"/>
    <x v="2"/>
    <x v="0"/>
    <x v="2"/>
    <n v="-0.37138897557627698"/>
    <n v="1.3398356153663493"/>
    <n v="0.55551433248752446"/>
    <n v="-0.34638962005053869"/>
    <n v="2.9524250869946989"/>
    <n v="1.5367729792853388"/>
    <n v="2.0016314559397341"/>
    <x v="0"/>
    <x v="1"/>
    <e v="#N/A"/>
    <n v="27.23"/>
    <x v="1"/>
    <x v="2"/>
  </r>
  <r>
    <s v="IN"/>
    <n v="81"/>
    <x v="1"/>
    <x v="0"/>
    <x v="1"/>
    <n v="0"/>
    <x v="44"/>
    <n v="67"/>
    <n v="29.84"/>
    <n v="249.3"/>
    <n v="85"/>
    <n v="21.19"/>
    <n v="270.2"/>
    <n v="98"/>
    <n v="12.16"/>
    <x v="39"/>
    <n v="3"/>
    <n v="2.75"/>
    <n v="1"/>
    <x v="0"/>
    <n v="0"/>
    <x v="0"/>
    <x v="2"/>
    <x v="0"/>
    <x v="2"/>
    <n v="-8.8120549171104096E-2"/>
    <n v="0.97764308779959785"/>
    <n v="1.3836585565686736"/>
    <n v="-2.0314681775414092E-2"/>
    <n v="3.3740491627439866"/>
    <n v="1.6966068860434025"/>
    <n v="1.5403707667072835"/>
    <x v="1"/>
    <x v="1"/>
    <e v="#N/A"/>
    <n v="29.84"/>
    <x v="0"/>
    <x v="2"/>
  </r>
  <r>
    <s v="CO"/>
    <n v="141"/>
    <x v="0"/>
    <x v="0"/>
    <x v="1"/>
    <n v="0"/>
    <x v="45"/>
    <n v="98"/>
    <n v="21.57"/>
    <n v="180"/>
    <n v="62"/>
    <n v="15.3"/>
    <n v="140.80000000000001"/>
    <n v="128"/>
    <n v="6.34"/>
    <x v="40"/>
    <n v="2"/>
    <n v="2.16"/>
    <n v="1"/>
    <x v="0"/>
    <n v="0"/>
    <x v="0"/>
    <x v="1"/>
    <x v="0"/>
    <x v="0"/>
    <n v="-0.98791437422282902"/>
    <n v="-0.4014746133199571"/>
    <n v="-1.1861702826663556"/>
    <n v="-0.81738675311460851"/>
    <n v="0.6529821382986033"/>
    <n v="1.7922828235478119"/>
    <n v="3.7414128035051171"/>
    <x v="2"/>
    <x v="1"/>
    <e v="#N/A"/>
    <n v="21.57"/>
    <x v="0"/>
    <x v="1"/>
  </r>
  <r>
    <s v="CO"/>
    <n v="121"/>
    <x v="1"/>
    <x v="0"/>
    <x v="0"/>
    <n v="30"/>
    <x v="46"/>
    <n v="129"/>
    <n v="33.729999999999997"/>
    <n v="75.3"/>
    <n v="77"/>
    <n v="6.4"/>
    <n v="181.2"/>
    <n v="77"/>
    <n v="8.15"/>
    <x v="41"/>
    <n v="3"/>
    <n v="1.57"/>
    <n v="3"/>
    <x v="1"/>
    <n v="1"/>
    <x v="0"/>
    <x v="0"/>
    <x v="0"/>
    <x v="1"/>
    <n v="0.33585637662487344"/>
    <n v="-2.4850766812451717"/>
    <n v="-0.38384350441987075"/>
    <n v="-1.6144588244538034"/>
    <n v="2.1788009276072571"/>
    <n v="3.0070282255293495"/>
    <n v="4.6192276428119596"/>
    <x v="2"/>
    <x v="0"/>
    <n v="33.729999999999997"/>
    <e v="#N/A"/>
    <x v="0"/>
    <x v="1"/>
  </r>
  <r>
    <s v="OK"/>
    <n v="125"/>
    <x v="1"/>
    <x v="0"/>
    <x v="1"/>
    <n v="0"/>
    <x v="47"/>
    <n v="103"/>
    <n v="38.979999999999997"/>
    <n v="177.4"/>
    <n v="126"/>
    <n v="15.08"/>
    <n v="189.3"/>
    <n v="95"/>
    <n v="8.52"/>
    <x v="42"/>
    <n v="8"/>
    <n v="3.24"/>
    <n v="1"/>
    <x v="0"/>
    <n v="0"/>
    <x v="0"/>
    <x v="0"/>
    <x v="0"/>
    <x v="0"/>
    <n v="0.90794751230590853"/>
    <n v="-0.45321640297235005"/>
    <n v="-0.22298095729619377"/>
    <n v="0.63183519477483641"/>
    <n v="2.6843771544481165"/>
    <n v="1.2160222093771833"/>
    <n v="1.936889083059266"/>
    <x v="0"/>
    <x v="1"/>
    <e v="#N/A"/>
    <n v="38.979999999999997"/>
    <x v="4"/>
    <x v="3"/>
  </r>
  <r>
    <s v="ID"/>
    <n v="174"/>
    <x v="1"/>
    <x v="0"/>
    <x v="1"/>
    <n v="0"/>
    <x v="48"/>
    <n v="97"/>
    <n v="32.659999999999997"/>
    <n v="169.9"/>
    <n v="94"/>
    <n v="14.44"/>
    <n v="166.6"/>
    <n v="54"/>
    <n v="7.5"/>
    <x v="37"/>
    <n v="4"/>
    <n v="3.08"/>
    <n v="1"/>
    <x v="0"/>
    <n v="0"/>
    <x v="0"/>
    <x v="1"/>
    <x v="0"/>
    <x v="0"/>
    <n v="0.21921643634039034"/>
    <n v="-0.6024715654311763"/>
    <n v="-0.67379328071686784"/>
    <n v="0.41445190259141979"/>
    <n v="1.9369054141550774"/>
    <n v="1.0182316032296976"/>
    <n v="2.5143565006275836"/>
    <x v="0"/>
    <x v="1"/>
    <e v="#N/A"/>
    <n v="32.659999999999997"/>
    <x v="1"/>
    <x v="3"/>
  </r>
  <r>
    <s v="CA"/>
    <n v="116"/>
    <x v="0"/>
    <x v="0"/>
    <x v="0"/>
    <n v="34"/>
    <x v="49"/>
    <n v="83"/>
    <n v="45.66"/>
    <n v="178.2"/>
    <n v="142"/>
    <n v="15.15"/>
    <n v="166.3"/>
    <n v="106"/>
    <n v="7.48"/>
    <x v="43"/>
    <n v="3"/>
    <n v="3.13"/>
    <n v="2"/>
    <x v="0"/>
    <n v="0"/>
    <x v="0"/>
    <x v="0"/>
    <x v="0"/>
    <x v="0"/>
    <n v="1.6355585683662544"/>
    <n v="-0.43729585231007562"/>
    <n v="-0.67975115283255916"/>
    <n v="0.48691299998589177"/>
    <n v="3.0945556254097846"/>
    <n v="1.8882334051531664"/>
    <n v="2.3568148560965279"/>
    <x v="0"/>
    <x v="0"/>
    <e v="#N/A"/>
    <n v="45.66"/>
    <x v="0"/>
    <x v="3"/>
  </r>
  <r>
    <s v="SD"/>
    <n v="149"/>
    <x v="1"/>
    <x v="0"/>
    <x v="0"/>
    <n v="28"/>
    <x v="50"/>
    <n v="92"/>
    <n v="30.72"/>
    <n v="187.8"/>
    <n v="64"/>
    <n v="15.96"/>
    <n v="265.5"/>
    <n v="53"/>
    <n v="11.95"/>
    <x v="44"/>
    <n v="3"/>
    <n v="3.4"/>
    <n v="3"/>
    <x v="0"/>
    <n v="0"/>
    <x v="0"/>
    <x v="1"/>
    <x v="0"/>
    <x v="0"/>
    <n v="8.15368725418315E-3"/>
    <n v="-0.24624924436277754"/>
    <n v="1.2903185600895035"/>
    <n v="0.84921848695825297"/>
    <n v="3.2015124828659527"/>
    <n v="1.5642247914120888"/>
    <n v="1.6260123671700248"/>
    <x v="0"/>
    <x v="0"/>
    <e v="#N/A"/>
    <n v="30.72"/>
    <x v="0"/>
    <x v="0"/>
  </r>
  <r>
    <s v="NC"/>
    <n v="38"/>
    <x v="1"/>
    <x v="0"/>
    <x v="1"/>
    <n v="0"/>
    <x v="51"/>
    <n v="98"/>
    <n v="22.3"/>
    <n v="162.9"/>
    <n v="97"/>
    <n v="13.85"/>
    <n v="159"/>
    <n v="106"/>
    <n v="7.15"/>
    <x v="45"/>
    <n v="6"/>
    <n v="2.21"/>
    <n v="2"/>
    <x v="0"/>
    <n v="0"/>
    <x v="0"/>
    <x v="3"/>
    <x v="0"/>
    <x v="1"/>
    <n v="-0.90830298640961082"/>
    <n v="-0.74177638372608079"/>
    <n v="-0.82472604098105795"/>
    <n v="-0.74492565572013658"/>
    <n v="0.41336625421404727"/>
    <n v="1.6156527454241907"/>
    <n v="3.612450128025368"/>
    <x v="2"/>
    <x v="1"/>
    <e v="#N/A"/>
    <n v="22.3"/>
    <x v="1"/>
    <x v="1"/>
  </r>
  <r>
    <s v="WA"/>
    <n v="40"/>
    <x v="0"/>
    <x v="0"/>
    <x v="0"/>
    <n v="41"/>
    <x v="52"/>
    <n v="74"/>
    <n v="25.18"/>
    <n v="169.5"/>
    <n v="88"/>
    <n v="14.41"/>
    <n v="214.1"/>
    <n v="102"/>
    <n v="9.6300000000000008"/>
    <x v="46"/>
    <n v="5"/>
    <n v="1.67"/>
    <n v="2"/>
    <x v="0"/>
    <n v="0"/>
    <x v="0"/>
    <x v="3"/>
    <x v="0"/>
    <x v="0"/>
    <n v="-0.59541171802742654"/>
    <n v="-0.61043184076231383"/>
    <n v="0.26953647093432165"/>
    <n v="-1.4695366296648587"/>
    <n v="1.4654837174908375"/>
    <n v="1.7202703163373245"/>
    <n v="3.4308916328429659"/>
    <x v="2"/>
    <x v="0"/>
    <e v="#N/A"/>
    <n v="25.18"/>
    <x v="1"/>
    <x v="1"/>
  </r>
  <r>
    <s v="WY"/>
    <n v="43"/>
    <x v="0"/>
    <x v="1"/>
    <x v="1"/>
    <n v="0"/>
    <x v="53"/>
    <n v="105"/>
    <n v="42.76"/>
    <n v="212.8"/>
    <n v="104"/>
    <n v="18.09"/>
    <n v="157.80000000000001"/>
    <n v="67"/>
    <n v="7.1"/>
    <x v="38"/>
    <n v="4"/>
    <n v="2.5099999999999998"/>
    <n v="0"/>
    <x v="0"/>
    <n v="0"/>
    <x v="0"/>
    <x v="3"/>
    <x v="1"/>
    <x v="0"/>
    <n v="1.3189644447369433"/>
    <n v="0.25126796383331002"/>
    <n v="-0.84855752944382468"/>
    <n v="-0.34638962005053869"/>
    <n v="2.7190823753493594"/>
    <n v="1.6256809175799951"/>
    <n v="2.4273994165839201"/>
    <x v="0"/>
    <x v="1"/>
    <e v="#N/A"/>
    <n v="42.76"/>
    <x v="5"/>
    <x v="2"/>
  </r>
  <r>
    <s v="MN"/>
    <n v="113"/>
    <x v="1"/>
    <x v="1"/>
    <x v="1"/>
    <n v="0"/>
    <x v="54"/>
    <n v="93"/>
    <n v="21.28"/>
    <n v="206.4"/>
    <n v="119"/>
    <n v="17.54"/>
    <n v="129.30000000000001"/>
    <n v="139"/>
    <n v="5.82"/>
    <x v="24"/>
    <n v="8"/>
    <n v="2.2400000000000002"/>
    <n v="0"/>
    <x v="0"/>
    <n v="0"/>
    <x v="0"/>
    <x v="0"/>
    <x v="1"/>
    <x v="0"/>
    <n v="-1.0193886438234039"/>
    <n v="0.12390355853511149"/>
    <n v="-1.4145553804345383"/>
    <n v="-0.70869510702289995"/>
    <n v="1.2329841168955997"/>
    <n v="1.886192190103724"/>
    <n v="3.6871658660141318"/>
    <x v="2"/>
    <x v="1"/>
    <e v="#N/A"/>
    <n v="21.28"/>
    <x v="2"/>
    <x v="1"/>
  </r>
  <r>
    <s v="UT"/>
    <n v="126"/>
    <x v="1"/>
    <x v="0"/>
    <x v="1"/>
    <n v="0"/>
    <x v="55"/>
    <n v="70"/>
    <n v="35.97"/>
    <n v="216.9"/>
    <n v="80"/>
    <n v="18.440000000000001"/>
    <n v="153.5"/>
    <n v="60"/>
    <n v="6.91"/>
    <x v="35"/>
    <n v="1"/>
    <n v="2.11"/>
    <n v="1"/>
    <x v="0"/>
    <n v="0"/>
    <x v="0"/>
    <x v="0"/>
    <x v="0"/>
    <x v="0"/>
    <n v="0.58024482293521829"/>
    <n v="0.33286078597746827"/>
    <n v="-0.93395369643540627"/>
    <n v="-0.88984785050908088"/>
    <n v="2.0712767042242448"/>
    <n v="1.4531273383725363"/>
    <n v="2.816553024103976"/>
    <x v="0"/>
    <x v="1"/>
    <e v="#N/A"/>
    <n v="35.97"/>
    <x v="0"/>
    <x v="1"/>
  </r>
  <r>
    <s v="TX"/>
    <n v="150"/>
    <x v="2"/>
    <x v="0"/>
    <x v="1"/>
    <n v="0"/>
    <x v="56"/>
    <n v="101"/>
    <n v="30.41"/>
    <n v="169.1"/>
    <n v="110"/>
    <n v="14.37"/>
    <n v="148.6"/>
    <n v="100"/>
    <n v="6.69"/>
    <x v="12"/>
    <n v="3"/>
    <n v="3.73"/>
    <n v="4"/>
    <x v="1"/>
    <n v="1"/>
    <x v="1"/>
    <x v="1"/>
    <x v="0"/>
    <x v="0"/>
    <n v="-2.5172009969954497E-2"/>
    <n v="-0.61839211609345135"/>
    <n v="-1.0312656076583711"/>
    <n v="1.2839850713250869"/>
    <n v="2.5126638317657539"/>
    <n v="1.7593091985939089"/>
    <n v="2.8065741004025746"/>
    <x v="0"/>
    <x v="1"/>
    <n v="30.41"/>
    <e v="#N/A"/>
    <x v="0"/>
    <x v="0"/>
  </r>
  <r>
    <s v="NJ"/>
    <n v="138"/>
    <x v="1"/>
    <x v="0"/>
    <x v="1"/>
    <n v="0"/>
    <x v="57"/>
    <n v="93"/>
    <n v="41.11"/>
    <n v="170.5"/>
    <n v="83"/>
    <n v="14.49"/>
    <n v="295.3"/>
    <n v="104"/>
    <n v="13.29"/>
    <x v="23"/>
    <n v="7"/>
    <n v="3.19"/>
    <n v="3"/>
    <x v="0"/>
    <n v="0"/>
    <x v="0"/>
    <x v="1"/>
    <x v="0"/>
    <x v="0"/>
    <n v="1.1393759652513111"/>
    <n v="-0.5905311524344703"/>
    <n v="1.8821338569148816"/>
    <n v="0.55937409738036437"/>
    <n v="3.9348363882857313"/>
    <n v="2.3456836675803765"/>
    <n v="1.876573029255497"/>
    <x v="1"/>
    <x v="1"/>
    <e v="#N/A"/>
    <n v="41.11"/>
    <x v="4"/>
    <x v="3"/>
  </r>
  <r>
    <s v="MN"/>
    <n v="162"/>
    <x v="2"/>
    <x v="0"/>
    <x v="0"/>
    <n v="46"/>
    <x v="58"/>
    <n v="97"/>
    <n v="38.229999999999997"/>
    <n v="188.2"/>
    <n v="84"/>
    <n v="16"/>
    <n v="254.6"/>
    <n v="61"/>
    <n v="11.46"/>
    <x v="47"/>
    <n v="2"/>
    <n v="3.27"/>
    <n v="0"/>
    <x v="0"/>
    <n v="0"/>
    <x v="0"/>
    <x v="1"/>
    <x v="0"/>
    <x v="0"/>
    <n v="0.82648469686912673"/>
    <n v="-0.2382889690316406"/>
    <n v="1.0738492065527041"/>
    <n v="0.66806574347207237"/>
    <n v="3.3165560297785266"/>
    <n v="1.5294844042800109"/>
    <n v="1.295801368733362"/>
    <x v="1"/>
    <x v="0"/>
    <e v="#N/A"/>
    <n v="38.229999999999997"/>
    <x v="0"/>
    <x v="0"/>
  </r>
  <r>
    <s v="NM"/>
    <n v="147"/>
    <x v="2"/>
    <x v="0"/>
    <x v="1"/>
    <n v="0"/>
    <x v="59"/>
    <n v="83"/>
    <n v="42.26"/>
    <n v="148.9"/>
    <n v="85"/>
    <n v="12.66"/>
    <n v="172.5"/>
    <n v="109"/>
    <n v="7.76"/>
    <x v="40"/>
    <n v="4"/>
    <n v="2.16"/>
    <n v="3"/>
    <x v="0"/>
    <n v="0"/>
    <x v="0"/>
    <x v="1"/>
    <x v="0"/>
    <x v="1"/>
    <n v="1.2652730436536097"/>
    <n v="-1.0203860203158899"/>
    <n v="-0.55662179577493043"/>
    <n v="-0.81738675311460851"/>
    <n v="2.3155581145909254"/>
    <n v="1.9026435381204541"/>
    <n v="3.1429755780557946"/>
    <x v="0"/>
    <x v="1"/>
    <e v="#N/A"/>
    <n v="42.26"/>
    <x v="1"/>
    <x v="1"/>
  </r>
  <r>
    <s v="NV"/>
    <n v="90"/>
    <x v="0"/>
    <x v="0"/>
    <x v="1"/>
    <n v="0"/>
    <x v="60"/>
    <n v="146"/>
    <n v="34.58"/>
    <n v="226.7"/>
    <n v="117"/>
    <n v="19.27"/>
    <n v="152.4"/>
    <n v="105"/>
    <n v="6.86"/>
    <x v="48"/>
    <n v="4"/>
    <n v="1.97"/>
    <n v="1"/>
    <x v="0"/>
    <n v="0"/>
    <x v="0"/>
    <x v="2"/>
    <x v="0"/>
    <x v="0"/>
    <n v="0.42842775780303444"/>
    <n v="0.52788753159033419"/>
    <n v="-0.95579922752627577"/>
    <n v="-1.0710005939952616"/>
    <n v="2.0932847300561774"/>
    <n v="1.5883356148316703"/>
    <n v="2.9434298173387861"/>
    <x v="0"/>
    <x v="1"/>
    <e v="#N/A"/>
    <n v="34.58"/>
    <x v="1"/>
    <x v="1"/>
  </r>
  <r>
    <s v="HI"/>
    <n v="85"/>
    <x v="0"/>
    <x v="0"/>
    <x v="1"/>
    <n v="0"/>
    <x v="61"/>
    <n v="109"/>
    <n v="40.090000000000003"/>
    <n v="157.19999999999999"/>
    <n v="94"/>
    <n v="13.36"/>
    <n v="188.2"/>
    <n v="99"/>
    <n v="8.4700000000000006"/>
    <x v="42"/>
    <n v="3"/>
    <n v="3.24"/>
    <n v="0"/>
    <x v="0"/>
    <n v="0"/>
    <x v="0"/>
    <x v="2"/>
    <x v="0"/>
    <x v="1"/>
    <n v="1.0282903078375178"/>
    <n v="-0.85521030719478919"/>
    <n v="-0.24482648838706386"/>
    <n v="0.63183519477483641"/>
    <n v="2.7144242047914844"/>
    <n v="1.4993069563958139"/>
    <n v="2.2644522373933782"/>
    <x v="0"/>
    <x v="1"/>
    <e v="#N/A"/>
    <n v="40.090000000000003"/>
    <x v="0"/>
    <x v="3"/>
  </r>
  <r>
    <s v="MN"/>
    <n v="50"/>
    <x v="0"/>
    <x v="0"/>
    <x v="1"/>
    <n v="0"/>
    <x v="62"/>
    <n v="90"/>
    <n v="26.71"/>
    <n v="223.3"/>
    <n v="72"/>
    <n v="18.98"/>
    <n v="181.4"/>
    <n v="111"/>
    <n v="8.16"/>
    <x v="49"/>
    <n v="2"/>
    <n v="1.65"/>
    <n v="1"/>
    <x v="0"/>
    <n v="0"/>
    <x v="0"/>
    <x v="3"/>
    <x v="0"/>
    <x v="0"/>
    <n v="-0.42878323190673673"/>
    <n v="0.4602251912756668"/>
    <n v="-0.37987158967607593"/>
    <n v="-1.5057671783620949"/>
    <n v="1.760370952210415"/>
    <n v="1.6754997781929679"/>
    <n v="3.2427909467098193"/>
    <x v="0"/>
    <x v="1"/>
    <e v="#N/A"/>
    <n v="26.71"/>
    <x v="0"/>
    <x v="1"/>
  </r>
  <r>
    <s v="DC"/>
    <n v="82"/>
    <x v="0"/>
    <x v="0"/>
    <x v="1"/>
    <n v="0"/>
    <x v="63"/>
    <n v="109"/>
    <n v="51.05"/>
    <n v="181"/>
    <n v="100"/>
    <n v="15.39"/>
    <n v="270.10000000000002"/>
    <n v="73"/>
    <n v="12.15"/>
    <x v="50"/>
    <n v="4"/>
    <n v="3.16"/>
    <n v="0"/>
    <x v="1"/>
    <n v="1"/>
    <x v="0"/>
    <x v="2"/>
    <x v="0"/>
    <x v="0"/>
    <n v="2.2224611250357951"/>
    <n v="-0.38157392499211357"/>
    <n v="1.3816725991967771"/>
    <n v="0.52314354868312773"/>
    <n v="4.3311704136730045"/>
    <n v="2.695854309199444"/>
    <n v="1.943250822869256"/>
    <x v="1"/>
    <x v="1"/>
    <n v="51.05"/>
    <e v="#N/A"/>
    <x v="1"/>
    <x v="3"/>
  </r>
  <r>
    <s v="NY"/>
    <n v="144"/>
    <x v="1"/>
    <x v="0"/>
    <x v="1"/>
    <n v="0"/>
    <x v="64"/>
    <n v="117"/>
    <n v="10.47"/>
    <n v="77.099999999999994"/>
    <n v="85"/>
    <n v="6.55"/>
    <n v="173"/>
    <n v="99"/>
    <n v="7.79"/>
    <x v="45"/>
    <n v="7"/>
    <n v="2.21"/>
    <n v="4"/>
    <x v="1"/>
    <n v="1"/>
    <x v="1"/>
    <x v="1"/>
    <x v="0"/>
    <x v="1"/>
    <n v="-2.1968966124096121"/>
    <n v="-2.4492554422550534"/>
    <n v="-0.54669200891544423"/>
    <n v="-0.74492565572013658"/>
    <n v="1.9502445727637376"/>
    <n v="3.4174542180100826"/>
    <n v="5.2492411614247061"/>
    <x v="2"/>
    <x v="1"/>
    <n v="10.47"/>
    <e v="#N/A"/>
    <x v="4"/>
    <x v="1"/>
  </r>
  <r>
    <s v="MN"/>
    <n v="46"/>
    <x v="0"/>
    <x v="0"/>
    <x v="1"/>
    <n v="0"/>
    <x v="65"/>
    <n v="72"/>
    <n v="36.4"/>
    <n v="164.4"/>
    <n v="104"/>
    <n v="13.97"/>
    <n v="177.5"/>
    <n v="113"/>
    <n v="7.99"/>
    <x v="45"/>
    <n v="3"/>
    <n v="2.21"/>
    <n v="2"/>
    <x v="0"/>
    <n v="0"/>
    <x v="0"/>
    <x v="3"/>
    <x v="0"/>
    <x v="1"/>
    <n v="0.62653051352429878"/>
    <n v="-0.71192535123431555"/>
    <n v="-0.45732392718006842"/>
    <n v="-0.74492565572013658"/>
    <n v="1.7573129362205691"/>
    <n v="1.2897432291074844"/>
    <n v="2.8703181771798483"/>
    <x v="0"/>
    <x v="1"/>
    <e v="#N/A"/>
    <n v="36.4"/>
    <x v="0"/>
    <x v="1"/>
  </r>
  <r>
    <s v="MD"/>
    <n v="70"/>
    <x v="1"/>
    <x v="0"/>
    <x v="1"/>
    <n v="0"/>
    <x v="66"/>
    <n v="98"/>
    <n v="28.93"/>
    <n v="155.19999999999999"/>
    <n v="102"/>
    <n v="13.19"/>
    <n v="228.6"/>
    <n v="76"/>
    <n v="10.29"/>
    <x v="51"/>
    <n v="2"/>
    <n v="4.05"/>
    <n v="1"/>
    <x v="0"/>
    <n v="0"/>
    <x v="0"/>
    <x v="3"/>
    <x v="0"/>
    <x v="1"/>
    <n v="-0.18624621321995496"/>
    <n v="-0.89501168385047614"/>
    <n v="0.55750028985942157"/>
    <n v="1.71875165569192"/>
    <n v="3.2389250516593484"/>
    <n v="2.0250055292034865"/>
    <n v="2.3896985785539715"/>
    <x v="0"/>
    <x v="1"/>
    <e v="#N/A"/>
    <n v="28.93"/>
    <x v="0"/>
    <x v="0"/>
  </r>
  <r>
    <s v="WV"/>
    <n v="144"/>
    <x v="0"/>
    <x v="0"/>
    <x v="1"/>
    <n v="0"/>
    <x v="67"/>
    <n v="99"/>
    <n v="34.19"/>
    <n v="303.5"/>
    <n v="74"/>
    <n v="25.8"/>
    <n v="224"/>
    <n v="119"/>
    <n v="10.08"/>
    <x v="32"/>
    <n v="2"/>
    <n v="3.56"/>
    <n v="1"/>
    <x v="0"/>
    <n v="0"/>
    <x v="0"/>
    <x v="1"/>
    <x v="0"/>
    <x v="2"/>
    <n v="0.38584492246108015"/>
    <n v="2.0562603951687155"/>
    <n v="0.46614625075214861"/>
    <n v="1.0666017791416695"/>
    <n v="4.2049639111809372"/>
    <n v="2.3941626509673188"/>
    <n v="1.3350311248205531"/>
    <x v="1"/>
    <x v="1"/>
    <e v="#N/A"/>
    <n v="34.19"/>
    <x v="0"/>
    <x v="0"/>
  </r>
  <r>
    <s v="OR"/>
    <n v="116"/>
    <x v="0"/>
    <x v="1"/>
    <x v="1"/>
    <n v="0"/>
    <x v="68"/>
    <n v="104"/>
    <n v="36.619999999999997"/>
    <n v="204.8"/>
    <n v="79"/>
    <n v="17.41"/>
    <n v="278.5"/>
    <n v="109"/>
    <n v="12.53"/>
    <x v="44"/>
    <n v="5"/>
    <n v="3.4"/>
    <n v="3"/>
    <x v="0"/>
    <n v="0"/>
    <x v="0"/>
    <x v="0"/>
    <x v="2"/>
    <x v="0"/>
    <n v="0.65059907263062089"/>
    <n v="9.2062457210561999E-2"/>
    <n v="1.548493018436145"/>
    <n v="0.84921848695825297"/>
    <n v="3.7190729203047064"/>
    <n v="1.8843453282433711"/>
    <n v="1.1269477563762469"/>
    <x v="1"/>
    <x v="1"/>
    <e v="#N/A"/>
    <n v="36.619999999999997"/>
    <x v="5"/>
    <x v="0"/>
  </r>
  <r>
    <s v="GA"/>
    <n v="70"/>
    <x v="0"/>
    <x v="0"/>
    <x v="0"/>
    <n v="24"/>
    <x v="69"/>
    <n v="101"/>
    <n v="42.42"/>
    <n v="259.7"/>
    <n v="98"/>
    <n v="22.07"/>
    <n v="222.7"/>
    <n v="68"/>
    <n v="10.02"/>
    <x v="52"/>
    <n v="4"/>
    <n v="2.65"/>
    <n v="1"/>
    <x v="0"/>
    <n v="0"/>
    <x v="0"/>
    <x v="3"/>
    <x v="0"/>
    <x v="2"/>
    <n v="1.2819358922656789"/>
    <n v="1.1846102464091699"/>
    <n v="0.44032880491748422"/>
    <n v="-0.16523687656435807"/>
    <n v="3.5708724261235307"/>
    <n v="1.8077205950017281"/>
    <n v="1.3358808388241263"/>
    <x v="1"/>
    <x v="0"/>
    <e v="#N/A"/>
    <n v="42.42"/>
    <x v="1"/>
    <x v="2"/>
  </r>
  <r>
    <s v="VT"/>
    <n v="128"/>
    <x v="2"/>
    <x v="0"/>
    <x v="0"/>
    <n v="29"/>
    <x v="70"/>
    <n v="104"/>
    <n v="30.48"/>
    <n v="225.9"/>
    <n v="86"/>
    <n v="19.2"/>
    <n v="323"/>
    <n v="78"/>
    <n v="14.54"/>
    <x v="53"/>
    <n v="7"/>
    <n v="2.3199999999999998"/>
    <n v="0"/>
    <x v="0"/>
    <n v="0"/>
    <x v="0"/>
    <x v="1"/>
    <x v="0"/>
    <x v="0"/>
    <n v="-1.7766299475701512E-2"/>
    <n v="0.51196698092805981"/>
    <n v="2.4322440489304169"/>
    <n v="-0.60000346093119195"/>
    <n v="3.8975792020878361"/>
    <n v="2.5569984547598947"/>
    <n v="2.4259757951680645"/>
    <x v="1"/>
    <x v="0"/>
    <e v="#N/A"/>
    <n v="30.48"/>
    <x v="4"/>
    <x v="2"/>
  </r>
  <r>
    <s v="IN"/>
    <n v="94"/>
    <x v="1"/>
    <x v="0"/>
    <x v="1"/>
    <n v="0"/>
    <x v="71"/>
    <n v="105"/>
    <n v="26.84"/>
    <n v="155"/>
    <n v="101"/>
    <n v="13.18"/>
    <n v="189.6"/>
    <n v="84"/>
    <n v="8.5299999999999994"/>
    <x v="40"/>
    <n v="5"/>
    <n v="2.16"/>
    <n v="4"/>
    <x v="1"/>
    <n v="1"/>
    <x v="1"/>
    <x v="2"/>
    <x v="0"/>
    <x v="1"/>
    <n v="-0.41397181091823071"/>
    <n v="-0.89899182151604462"/>
    <n v="-0.2170230851805024"/>
    <n v="-0.81738675311460851"/>
    <n v="1.0000160686695931"/>
    <n v="1.3018368096870516"/>
    <n v="3.2232787686631963"/>
    <x v="2"/>
    <x v="1"/>
    <n v="26.84"/>
    <e v="#N/A"/>
    <x v="1"/>
    <x v="1"/>
  </r>
  <r>
    <s v="WV"/>
    <n v="111"/>
    <x v="2"/>
    <x v="0"/>
    <x v="1"/>
    <n v="0"/>
    <x v="72"/>
    <n v="118"/>
    <n v="36.43"/>
    <n v="208.5"/>
    <n v="76"/>
    <n v="17.72"/>
    <n v="182.4"/>
    <n v="98"/>
    <n v="8.2100000000000009"/>
    <x v="42"/>
    <n v="2"/>
    <n v="3.24"/>
    <n v="1"/>
    <x v="0"/>
    <n v="0"/>
    <x v="0"/>
    <x v="0"/>
    <x v="0"/>
    <x v="0"/>
    <n v="0.63023336877142555"/>
    <n v="0.16569500402358273"/>
    <n v="-0.36001201595710353"/>
    <n v="0.63183519477483641"/>
    <n v="2.6625131739930397"/>
    <n v="0.97645957338796574"/>
    <n v="1.6786810880079412"/>
    <x v="0"/>
    <x v="1"/>
    <e v="#N/A"/>
    <n v="36.43"/>
    <x v="0"/>
    <x v="3"/>
  </r>
  <r>
    <s v="KY"/>
    <n v="74"/>
    <x v="0"/>
    <x v="0"/>
    <x v="0"/>
    <n v="35"/>
    <x v="73"/>
    <n v="104"/>
    <n v="26.2"/>
    <n v="123.4"/>
    <n v="84"/>
    <n v="10.49"/>
    <n v="202.1"/>
    <n v="57"/>
    <n v="9.09"/>
    <x v="54"/>
    <n v="9"/>
    <n v="2.94"/>
    <n v="2"/>
    <x v="0"/>
    <n v="0"/>
    <x v="0"/>
    <x v="2"/>
    <x v="0"/>
    <x v="1"/>
    <n v="-0.48432606061363331"/>
    <n v="-1.5278535726758993"/>
    <n v="3.1221586306652723E-2"/>
    <n v="0.23329915910523916"/>
    <n v="1.7688962043781609"/>
    <n v="1.6199727027387671"/>
    <n v="3.1811364845561134"/>
    <x v="0"/>
    <x v="0"/>
    <e v="#N/A"/>
    <n v="26.2"/>
    <x v="4"/>
    <x v="3"/>
  </r>
  <r>
    <s v="NJ"/>
    <n v="128"/>
    <x v="0"/>
    <x v="0"/>
    <x v="1"/>
    <n v="0"/>
    <x v="74"/>
    <n v="125"/>
    <n v="40.44"/>
    <n v="247.6"/>
    <n v="93"/>
    <n v="21.05"/>
    <n v="208.9"/>
    <n v="68"/>
    <n v="9.4"/>
    <x v="55"/>
    <n v="4"/>
    <n v="3.75"/>
    <n v="1"/>
    <x v="1"/>
    <n v="1"/>
    <x v="0"/>
    <x v="1"/>
    <x v="0"/>
    <x v="2"/>
    <n v="1.0671702879323455"/>
    <n v="0.94381191764226358"/>
    <n v="0.16626668759566532"/>
    <n v="1.320215620022323"/>
    <n v="3.8464498281492414"/>
    <n v="1.9494222872646485"/>
    <n v="0.89739524608666088"/>
    <x v="1"/>
    <x v="1"/>
    <n v="40.44"/>
    <e v="#N/A"/>
    <x v="1"/>
    <x v="0"/>
  </r>
  <r>
    <s v="DC"/>
    <n v="82"/>
    <x v="2"/>
    <x v="0"/>
    <x v="1"/>
    <n v="0"/>
    <x v="75"/>
    <n v="61"/>
    <n v="24.46"/>
    <n v="194.9"/>
    <n v="105"/>
    <n v="16.57"/>
    <n v="109.6"/>
    <n v="94"/>
    <n v="4.93"/>
    <x v="22"/>
    <n v="2"/>
    <n v="3"/>
    <n v="1"/>
    <x v="0"/>
    <n v="0"/>
    <x v="0"/>
    <x v="2"/>
    <x v="0"/>
    <x v="0"/>
    <n v="-0.67317167821708157"/>
    <n v="-0.10495435723508878"/>
    <n v="-1.8057889826982951"/>
    <n v="0.30576025649971117"/>
    <n v="1.8061642191794292"/>
    <n v="1.9541081622943868"/>
    <n v="3.5177902486144697"/>
    <x v="2"/>
    <x v="1"/>
    <e v="#N/A"/>
    <n v="24.46"/>
    <x v="0"/>
    <x v="3"/>
  </r>
  <r>
    <s v="LA"/>
    <n v="155"/>
    <x v="0"/>
    <x v="0"/>
    <x v="1"/>
    <n v="0"/>
    <x v="60"/>
    <n v="100"/>
    <n v="34.58"/>
    <n v="190.9"/>
    <n v="104"/>
    <n v="16.23"/>
    <n v="196"/>
    <n v="119"/>
    <n v="8.82"/>
    <x v="56"/>
    <n v="4"/>
    <n v="2.4"/>
    <n v="0"/>
    <x v="1"/>
    <n v="1"/>
    <x v="0"/>
    <x v="1"/>
    <x v="0"/>
    <x v="0"/>
    <n v="0.42842775780303444"/>
    <n v="-0.18455711054646279"/>
    <n v="-8.9921813379078855E-2"/>
    <n v="-0.49131181483948333"/>
    <n v="1.9473979923753804"/>
    <n v="0.68343609988911436"/>
    <n v="2.2675561436391436"/>
    <x v="0"/>
    <x v="1"/>
    <n v="34.58"/>
    <e v="#N/A"/>
    <x v="1"/>
    <x v="2"/>
  </r>
  <r>
    <s v="AR"/>
    <n v="80"/>
    <x v="0"/>
    <x v="0"/>
    <x v="1"/>
    <n v="0"/>
    <x v="76"/>
    <n v="100"/>
    <n v="21.13"/>
    <n v="173"/>
    <n v="107"/>
    <n v="14.71"/>
    <n v="253.2"/>
    <n v="62"/>
    <n v="11.39"/>
    <x v="57"/>
    <n v="9"/>
    <n v="2.13"/>
    <n v="1"/>
    <x v="0"/>
    <n v="0"/>
    <x v="0"/>
    <x v="2"/>
    <x v="0"/>
    <x v="0"/>
    <n v="-1.0360514924354729"/>
    <n v="-0.54077943161486164"/>
    <n v="1.0460458033461426"/>
    <n v="-0.85361730181184459"/>
    <n v="2.1023592852445563"/>
    <n v="1.7856985773881533"/>
    <n v="3.1555545082153387"/>
    <x v="0"/>
    <x v="1"/>
    <e v="#N/A"/>
    <n v="21.13"/>
    <x v="4"/>
    <x v="1"/>
  </r>
  <r>
    <s v="ME"/>
    <n v="78"/>
    <x v="0"/>
    <x v="0"/>
    <x v="1"/>
    <n v="0"/>
    <x v="77"/>
    <n v="93"/>
    <n v="42.99"/>
    <n v="178.4"/>
    <n v="112"/>
    <n v="15.16"/>
    <n v="263.89999999999998"/>
    <n v="105"/>
    <n v="11.88"/>
    <x v="17"/>
    <n v="7"/>
    <n v="2.57"/>
    <n v="3"/>
    <x v="0"/>
    <n v="0"/>
    <x v="0"/>
    <x v="2"/>
    <x v="0"/>
    <x v="0"/>
    <n v="1.3448844314668285"/>
    <n v="-0.43331571464450658"/>
    <n v="1.2585432421391471"/>
    <n v="-0.27392852265606671"/>
    <n v="3.3834614587769711"/>
    <n v="1.9119216956816996"/>
    <n v="1.9654713678422233"/>
    <x v="0"/>
    <x v="1"/>
    <e v="#N/A"/>
    <n v="42.99"/>
    <x v="4"/>
    <x v="2"/>
  </r>
  <r>
    <s v="AZ"/>
    <n v="90"/>
    <x v="0"/>
    <x v="0"/>
    <x v="1"/>
    <n v="0"/>
    <x v="78"/>
    <n v="71"/>
    <n v="30.45"/>
    <n v="190.6"/>
    <n v="81"/>
    <n v="16.2"/>
    <n v="127.7"/>
    <n v="91"/>
    <n v="5.75"/>
    <x v="15"/>
    <n v="7"/>
    <n v="2.86"/>
    <n v="3"/>
    <x v="0"/>
    <n v="0"/>
    <x v="0"/>
    <x v="2"/>
    <x v="0"/>
    <x v="0"/>
    <n v="-2.1469154722828267E-2"/>
    <n v="-0.19052731704481607"/>
    <n v="-1.4463306983848943"/>
    <n v="0.12460751301353053"/>
    <n v="1.7540586621480894"/>
    <n v="1.4642954293907913"/>
    <n v="3.0350618476091684"/>
    <x v="0"/>
    <x v="1"/>
    <e v="#N/A"/>
    <n v="30.45"/>
    <x v="4"/>
    <x v="3"/>
  </r>
  <r>
    <s v="MT"/>
    <n v="73"/>
    <x v="0"/>
    <x v="0"/>
    <x v="1"/>
    <n v="0"/>
    <x v="79"/>
    <n v="110"/>
    <n v="27.22"/>
    <n v="213.3"/>
    <n v="72"/>
    <n v="18.13"/>
    <n v="174.1"/>
    <n v="72"/>
    <n v="7.83"/>
    <x v="14"/>
    <n v="4"/>
    <n v="3.51"/>
    <n v="0"/>
    <x v="0"/>
    <n v="0"/>
    <x v="0"/>
    <x v="3"/>
    <x v="0"/>
    <x v="0"/>
    <n v="-0.37324040319984009"/>
    <n v="0.26121830799723178"/>
    <n v="-0.52484647782457472"/>
    <n v="0.99414068174719761"/>
    <n v="2.487140354069989"/>
    <n v="1.2129810070249907"/>
    <n v="2.1810040591349966"/>
    <x v="0"/>
    <x v="1"/>
    <e v="#N/A"/>
    <n v="27.22"/>
    <x v="1"/>
    <x v="0"/>
  </r>
  <r>
    <s v="AZ"/>
    <n v="99"/>
    <x v="0"/>
    <x v="0"/>
    <x v="1"/>
    <n v="0"/>
    <x v="80"/>
    <n v="87"/>
    <n v="33.69"/>
    <n v="207.3"/>
    <n v="76"/>
    <n v="17.62"/>
    <n v="190.9"/>
    <n v="113"/>
    <n v="8.59"/>
    <x v="6"/>
    <n v="3"/>
    <n v="2.35"/>
    <n v="4"/>
    <x v="0"/>
    <n v="0"/>
    <x v="1"/>
    <x v="2"/>
    <x v="0"/>
    <x v="0"/>
    <n v="0.33215352137774667"/>
    <n v="0.14181417803017077"/>
    <n v="-0.19120563934583804"/>
    <n v="-0.56377291223395598"/>
    <n v="1.9806097575233399"/>
    <n v="0.69630217286779794"/>
    <n v="2.2465214043681336"/>
    <x v="0"/>
    <x v="1"/>
    <e v="#N/A"/>
    <n v="33.69"/>
    <x v="0"/>
    <x v="2"/>
  </r>
  <r>
    <s v="MS"/>
    <n v="120"/>
    <x v="1"/>
    <x v="0"/>
    <x v="1"/>
    <n v="0"/>
    <x v="81"/>
    <n v="131"/>
    <n v="36.06"/>
    <n v="209.4"/>
    <n v="104"/>
    <n v="17.8"/>
    <n v="167.2"/>
    <n v="96"/>
    <n v="7.52"/>
    <x v="58"/>
    <n v="5"/>
    <n v="1.43"/>
    <n v="1"/>
    <x v="1"/>
    <n v="1"/>
    <x v="0"/>
    <x v="0"/>
    <x v="0"/>
    <x v="0"/>
    <n v="0.58950196105303443"/>
    <n v="0.18360562351864199"/>
    <n v="-0.66187753648548442"/>
    <n v="-1.795611567939984"/>
    <n v="2.1621200992519913"/>
    <n v="2.0108521485422601"/>
    <n v="3.3782080165384443"/>
    <x v="0"/>
    <x v="1"/>
    <n v="36.06"/>
    <e v="#N/A"/>
    <x v="1"/>
    <x v="1"/>
  </r>
  <r>
    <s v="ID"/>
    <n v="77"/>
    <x v="0"/>
    <x v="0"/>
    <x v="1"/>
    <n v="0"/>
    <x v="82"/>
    <n v="72"/>
    <n v="42.81"/>
    <n v="205.7"/>
    <n v="126"/>
    <n v="17.48"/>
    <n v="275.2"/>
    <n v="109"/>
    <n v="12.38"/>
    <x v="52"/>
    <n v="7"/>
    <n v="2.65"/>
    <n v="2"/>
    <x v="1"/>
    <n v="1"/>
    <x v="0"/>
    <x v="2"/>
    <x v="0"/>
    <x v="0"/>
    <n v="1.3245187276076331"/>
    <n v="0.1099730767056207"/>
    <n v="1.4829564251635357"/>
    <n v="-0.16523687656435807"/>
    <n v="3.6738712045360087"/>
    <n v="1.9982259436044769"/>
    <n v="1.5774930161078808"/>
    <x v="1"/>
    <x v="1"/>
    <n v="42.81"/>
    <e v="#N/A"/>
    <x v="4"/>
    <x v="2"/>
  </r>
  <r>
    <s v="IA"/>
    <n v="98"/>
    <x v="2"/>
    <x v="0"/>
    <x v="0"/>
    <n v="21"/>
    <x v="83"/>
    <n v="114"/>
    <n v="27.4"/>
    <n v="252.2"/>
    <n v="83"/>
    <n v="21.44"/>
    <n v="160.19999999999999"/>
    <n v="92"/>
    <n v="7.21"/>
    <x v="59"/>
    <n v="8"/>
    <n v="1.19"/>
    <n v="4"/>
    <x v="0"/>
    <n v="0"/>
    <x v="1"/>
    <x v="2"/>
    <x v="0"/>
    <x v="2"/>
    <n v="-0.3528746993406448"/>
    <n v="1.0353550839503436"/>
    <n v="-0.80089455251829134"/>
    <n v="-2.1216865062151089"/>
    <n v="2.4205918842212788"/>
    <n v="2.5178297039723163"/>
    <n v="3.8496321598891403"/>
    <x v="2"/>
    <x v="0"/>
    <e v="#N/A"/>
    <n v="27.4"/>
    <x v="4"/>
    <x v="1"/>
  </r>
  <r>
    <s v="MA"/>
    <n v="108"/>
    <x v="0"/>
    <x v="0"/>
    <x v="1"/>
    <n v="0"/>
    <x v="84"/>
    <n v="137"/>
    <n v="30.31"/>
    <n v="189"/>
    <n v="76"/>
    <n v="16.07"/>
    <n v="129.1"/>
    <n v="102"/>
    <n v="5.81"/>
    <x v="28"/>
    <n v="5"/>
    <n v="3.94"/>
    <n v="0"/>
    <x v="0"/>
    <n v="0"/>
    <x v="0"/>
    <x v="0"/>
    <x v="0"/>
    <x v="0"/>
    <n v="-3.6280575711333717E-2"/>
    <n v="-0.22236841836936555"/>
    <n v="-1.4185272951783332"/>
    <n v="1.5738294609029755"/>
    <n v="2.8867333087976852"/>
    <n v="2.1307094717098685"/>
    <n v="2.9574679219809403"/>
    <x v="0"/>
    <x v="1"/>
    <e v="#N/A"/>
    <n v="30.31"/>
    <x v="1"/>
    <x v="0"/>
  </r>
  <r>
    <s v="KY"/>
    <n v="95"/>
    <x v="1"/>
    <x v="0"/>
    <x v="1"/>
    <n v="0"/>
    <x v="85"/>
    <n v="99"/>
    <n v="22.95"/>
    <n v="183.6"/>
    <n v="106"/>
    <n v="15.61"/>
    <n v="245.3"/>
    <n v="102"/>
    <n v="11.04"/>
    <x v="60"/>
    <n v="9"/>
    <n v="3.38"/>
    <n v="1"/>
    <x v="0"/>
    <n v="0"/>
    <x v="0"/>
    <x v="2"/>
    <x v="0"/>
    <x v="0"/>
    <n v="-0.83794873671420822"/>
    <n v="-0.32983213533972056"/>
    <n v="0.88915517096626118"/>
    <n v="0.81298793826101701"/>
    <n v="2.7076222230998801"/>
    <n v="1.5041587777484255"/>
    <n v="2.2789842374029132"/>
    <x v="0"/>
    <x v="1"/>
    <e v="#N/A"/>
    <n v="22.95"/>
    <x v="4"/>
    <x v="0"/>
  </r>
  <r>
    <s v="IN"/>
    <n v="122"/>
    <x v="1"/>
    <x v="0"/>
    <x v="1"/>
    <n v="0"/>
    <x v="86"/>
    <n v="94"/>
    <n v="28.99"/>
    <n v="173.7"/>
    <n v="109"/>
    <n v="14.76"/>
    <n v="248.6"/>
    <n v="75"/>
    <n v="11.19"/>
    <x v="61"/>
    <n v="2"/>
    <n v="3.05"/>
    <n v="1"/>
    <x v="0"/>
    <n v="0"/>
    <x v="0"/>
    <x v="0"/>
    <x v="0"/>
    <x v="0"/>
    <n v="-0.18069193034926509"/>
    <n v="-0.52684894978537133"/>
    <n v="0.9546917642388697"/>
    <n v="0.37822135389418376"/>
    <n v="2.5720520256843953"/>
    <n v="1.16820680824517"/>
    <n v="2.0282905785004113"/>
    <x v="0"/>
    <x v="1"/>
    <e v="#N/A"/>
    <n v="28.99"/>
    <x v="0"/>
    <x v="3"/>
  </r>
  <r>
    <s v="AZ"/>
    <n v="95"/>
    <x v="1"/>
    <x v="0"/>
    <x v="1"/>
    <n v="0"/>
    <x v="87"/>
    <n v="65"/>
    <n v="40.479999999999997"/>
    <n v="187.2"/>
    <n v="98"/>
    <n v="15.91"/>
    <n v="190"/>
    <n v="115"/>
    <n v="8.5500000000000007"/>
    <x v="23"/>
    <n v="4"/>
    <n v="3.19"/>
    <n v="4"/>
    <x v="0"/>
    <n v="0"/>
    <x v="1"/>
    <x v="2"/>
    <x v="0"/>
    <x v="0"/>
    <n v="1.0708731431794716"/>
    <n v="-0.25818965735948407"/>
    <n v="-0.2090792556929133"/>
    <n v="0.55937409738036437"/>
    <n v="2.8099824481563167"/>
    <n v="1.2530142472979662"/>
    <n v="1.801135211170114"/>
    <x v="0"/>
    <x v="1"/>
    <e v="#N/A"/>
    <n v="40.479999999999997"/>
    <x v="1"/>
    <x v="3"/>
  </r>
  <r>
    <s v="MI"/>
    <n v="36"/>
    <x v="2"/>
    <x v="0"/>
    <x v="0"/>
    <n v="29"/>
    <x v="88"/>
    <n v="102"/>
    <n v="47.84"/>
    <n v="202.2"/>
    <n v="76"/>
    <n v="17.190000000000001"/>
    <n v="187.2"/>
    <n v="113"/>
    <n v="8.42"/>
    <x v="62"/>
    <n v="6"/>
    <n v="2.4300000000000002"/>
    <n v="2"/>
    <x v="0"/>
    <n v="0"/>
    <x v="0"/>
    <x v="3"/>
    <x v="0"/>
    <x v="0"/>
    <n v="1.8725413041823455"/>
    <n v="4.0320667558168446E-2"/>
    <n v="-0.26468606210603629"/>
    <n v="-0.45508126614224731"/>
    <n v="3.1892606744122607"/>
    <n v="1.9455575967747876"/>
    <n v="2.3235759241702487"/>
    <x v="0"/>
    <x v="0"/>
    <e v="#N/A"/>
    <n v="47.84"/>
    <x v="1"/>
    <x v="2"/>
  </r>
  <r>
    <s v="NM"/>
    <n v="93"/>
    <x v="2"/>
    <x v="0"/>
    <x v="0"/>
    <n v="21"/>
    <x v="89"/>
    <n v="131"/>
    <n v="20.04"/>
    <n v="164.5"/>
    <n v="115"/>
    <n v="13.98"/>
    <n v="217"/>
    <n v="86"/>
    <n v="9.76"/>
    <x v="52"/>
    <n v="3"/>
    <n v="2.65"/>
    <n v="1"/>
    <x v="0"/>
    <n v="0"/>
    <x v="0"/>
    <x v="2"/>
    <x v="0"/>
    <x v="1"/>
    <n v="-1.1545428603435188"/>
    <n v="-0.70993528240153136"/>
    <n v="0.32712923471934174"/>
    <n v="-0.16523687656435807"/>
    <n v="1.6019121430257686"/>
    <n v="1.4040278071154941"/>
    <n v="3.0621015091491786"/>
    <x v="0"/>
    <x v="0"/>
    <e v="#N/A"/>
    <n v="20.04"/>
    <x v="0"/>
    <x v="2"/>
  </r>
  <r>
    <s v="UT"/>
    <n v="157"/>
    <x v="1"/>
    <x v="0"/>
    <x v="1"/>
    <n v="0"/>
    <x v="90"/>
    <n v="90"/>
    <n v="39.07"/>
    <n v="147.9"/>
    <n v="121"/>
    <n v="12.57"/>
    <n v="241.4"/>
    <n v="108"/>
    <n v="10.86"/>
    <x v="63"/>
    <n v="7"/>
    <n v="2.59"/>
    <n v="3"/>
    <x v="0"/>
    <n v="0"/>
    <x v="0"/>
    <x v="1"/>
    <x v="0"/>
    <x v="1"/>
    <n v="0.91720465042372468"/>
    <n v="-1.0402867086437333"/>
    <n v="0.81170283346226857"/>
    <n v="-0.23769797395883072"/>
    <n v="2.7460277176644419"/>
    <n v="1.624445327985687"/>
    <n v="2.3951987435383453"/>
    <x v="0"/>
    <x v="1"/>
    <e v="#N/A"/>
    <n v="39.07"/>
    <x v="4"/>
    <x v="2"/>
  </r>
  <r>
    <s v="MI"/>
    <n v="120"/>
    <x v="1"/>
    <x v="0"/>
    <x v="1"/>
    <n v="0"/>
    <x v="91"/>
    <n v="100"/>
    <n v="28.05"/>
    <n v="317.2"/>
    <n v="83"/>
    <n v="26.96"/>
    <n v="119.2"/>
    <n v="86"/>
    <n v="5.36"/>
    <x v="24"/>
    <n v="8"/>
    <n v="2.2400000000000002"/>
    <n v="1"/>
    <x v="0"/>
    <n v="0"/>
    <x v="0"/>
    <x v="0"/>
    <x v="0"/>
    <x v="2"/>
    <n v="-0.2825204496452422"/>
    <n v="2.3288998252601711"/>
    <n v="-1.6151370749961598"/>
    <n v="-0.70869510702289995"/>
    <n v="3.4726939274145217"/>
    <n v="2.9350483345781471"/>
    <n v="3.6289687707554354"/>
    <x v="0"/>
    <x v="1"/>
    <e v="#N/A"/>
    <n v="28.05"/>
    <x v="4"/>
    <x v="1"/>
  </r>
  <r>
    <s v="AL"/>
    <n v="98"/>
    <x v="1"/>
    <x v="0"/>
    <x v="1"/>
    <n v="0"/>
    <x v="92"/>
    <n v="117"/>
    <n v="27.37"/>
    <n v="190.9"/>
    <n v="113"/>
    <n v="16.23"/>
    <n v="227.7"/>
    <n v="113"/>
    <n v="10.25"/>
    <x v="47"/>
    <n v="4"/>
    <n v="3.27"/>
    <n v="4"/>
    <x v="0"/>
    <n v="0"/>
    <x v="1"/>
    <x v="2"/>
    <x v="0"/>
    <x v="0"/>
    <n v="-0.35657755458777102"/>
    <n v="-0.18455711054646279"/>
    <n v="0.53962667351234628"/>
    <n v="0.66806574347207237"/>
    <n v="2.4963639893966421"/>
    <n v="0.94800720664768545"/>
    <n v="1.8882802122978404"/>
    <x v="0"/>
    <x v="1"/>
    <e v="#N/A"/>
    <n v="27.37"/>
    <x v="1"/>
    <x v="0"/>
  </r>
  <r>
    <s v="DE"/>
    <n v="125"/>
    <x v="1"/>
    <x v="0"/>
    <x v="1"/>
    <n v="0"/>
    <x v="93"/>
    <n v="108"/>
    <n v="21.54"/>
    <n v="206"/>
    <n v="90"/>
    <n v="17.510000000000002"/>
    <n v="247.8"/>
    <n v="114"/>
    <n v="11.15"/>
    <x v="64"/>
    <n v="7"/>
    <n v="3.59"/>
    <n v="1"/>
    <x v="0"/>
    <n v="0"/>
    <x v="0"/>
    <x v="0"/>
    <x v="0"/>
    <x v="0"/>
    <n v="-0.99161722946995545"/>
    <n v="0.11594328320397398"/>
    <n v="0.93880410526369218"/>
    <n v="1.1028323278389063"/>
    <n v="3.0702222785592519"/>
    <n v="1.7590735817720444"/>
    <n v="2.1822957848135744"/>
    <x v="0"/>
    <x v="1"/>
    <e v="#N/A"/>
    <n v="21.54"/>
    <x v="4"/>
    <x v="0"/>
  </r>
  <r>
    <s v="AZ"/>
    <n v="63"/>
    <x v="0"/>
    <x v="0"/>
    <x v="1"/>
    <n v="0"/>
    <x v="94"/>
    <n v="125"/>
    <n v="10.01"/>
    <n v="169.6"/>
    <n v="59"/>
    <n v="14.42"/>
    <n v="211.4"/>
    <n v="88"/>
    <n v="9.51"/>
    <x v="27"/>
    <n v="3"/>
    <n v="2.54"/>
    <n v="1"/>
    <x v="0"/>
    <n v="0"/>
    <x v="0"/>
    <x v="3"/>
    <x v="0"/>
    <x v="0"/>
    <n v="-2.2468851582458189"/>
    <n v="-0.60844177192952964"/>
    <n v="0.21591562189309635"/>
    <n v="-0.31015907135330267"/>
    <n v="1.9137324134327662"/>
    <n v="2.3582859261536355"/>
    <n v="3.9320037218656623"/>
    <x v="2"/>
    <x v="1"/>
    <e v="#N/A"/>
    <n v="10.01"/>
    <x v="0"/>
    <x v="2"/>
  </r>
  <r>
    <s v="ME"/>
    <n v="36"/>
    <x v="2"/>
    <x v="1"/>
    <x v="0"/>
    <n v="42"/>
    <x v="95"/>
    <n v="89"/>
    <n v="33.46"/>
    <n v="254.9"/>
    <n v="122"/>
    <n v="21.67"/>
    <n v="138.30000000000001"/>
    <n v="126"/>
    <n v="6.22"/>
    <x v="65"/>
    <n v="6"/>
    <n v="5.4"/>
    <n v="0"/>
    <x v="1"/>
    <n v="1"/>
    <x v="0"/>
    <x v="3"/>
    <x v="2"/>
    <x v="2"/>
    <n v="0.30623353464786202"/>
    <n v="1.0890869424355214"/>
    <n v="-1.2358192169637867"/>
    <n v="3.5302790905537265"/>
    <n v="5.1623221171766254"/>
    <n v="3.9076858804341361"/>
    <n v="3.4482529255838616"/>
    <x v="1"/>
    <x v="0"/>
    <n v="33.46"/>
    <e v="#N/A"/>
    <x v="5"/>
    <x v="0"/>
  </r>
  <r>
    <s v="NJ"/>
    <n v="64"/>
    <x v="2"/>
    <x v="0"/>
    <x v="1"/>
    <n v="0"/>
    <x v="96"/>
    <n v="83"/>
    <n v="27.64"/>
    <n v="152.30000000000001"/>
    <n v="109"/>
    <n v="12.95"/>
    <n v="57.5"/>
    <n v="122"/>
    <n v="2.59"/>
    <x v="66"/>
    <n v="3"/>
    <n v="3.83"/>
    <n v="1"/>
    <x v="0"/>
    <n v="0"/>
    <x v="0"/>
    <x v="3"/>
    <x v="0"/>
    <x v="1"/>
    <n v="-0.32695471261075959"/>
    <n v="-0.95272368000122187"/>
    <n v="-2.8404727734567574"/>
    <n v="1.428907266114031"/>
    <n v="3.1212426285898753"/>
    <n v="3.3353625509734401"/>
    <n v="4.5284800039688227"/>
    <x v="2"/>
    <x v="1"/>
    <e v="#N/A"/>
    <n v="27.64"/>
    <x v="0"/>
    <x v="0"/>
  </r>
  <r>
    <s v="NV"/>
    <n v="74"/>
    <x v="0"/>
    <x v="0"/>
    <x v="1"/>
    <n v="0"/>
    <x v="97"/>
    <n v="114"/>
    <n v="48.03"/>
    <n v="219.9"/>
    <n v="48"/>
    <n v="18.690000000000001"/>
    <n v="170"/>
    <n v="115"/>
    <n v="7.65"/>
    <x v="27"/>
    <n v="4"/>
    <n v="2.54"/>
    <n v="1"/>
    <x v="1"/>
    <n v="1"/>
    <x v="0"/>
    <x v="2"/>
    <x v="0"/>
    <x v="0"/>
    <n v="1.8929070080415416"/>
    <n v="0.39256285096099874"/>
    <n v="-0.60627073007236154"/>
    <n v="-0.31015907135330267"/>
    <n v="3.3074227875925355"/>
    <n v="2.0496256684411001"/>
    <n v="2.3372815974073111"/>
    <x v="0"/>
    <x v="1"/>
    <n v="48.03"/>
    <e v="#N/A"/>
    <x v="1"/>
    <x v="2"/>
  </r>
  <r>
    <s v="NE"/>
    <n v="46"/>
    <x v="1"/>
    <x v="0"/>
    <x v="1"/>
    <n v="0"/>
    <x v="98"/>
    <n v="92"/>
    <n v="35.729999999999997"/>
    <n v="227.3"/>
    <n v="77"/>
    <n v="19.32"/>
    <n v="200.1"/>
    <n v="116"/>
    <n v="9"/>
    <x v="67"/>
    <n v="7"/>
    <n v="3.54"/>
    <n v="1"/>
    <x v="0"/>
    <n v="0"/>
    <x v="0"/>
    <x v="3"/>
    <x v="0"/>
    <x v="0"/>
    <n v="0.55432483620533313"/>
    <n v="0.53982794458704075"/>
    <n v="-8.4975611312920959E-3"/>
    <n v="1.0303712304444337"/>
    <n v="3.1452313452391585"/>
    <n v="1.2885756923300606"/>
    <n v="1.1951461896575095"/>
    <x v="1"/>
    <x v="1"/>
    <e v="#N/A"/>
    <n v="35.729999999999997"/>
    <x v="4"/>
    <x v="0"/>
  </r>
  <r>
    <s v="TX"/>
    <n v="41"/>
    <x v="1"/>
    <x v="0"/>
    <x v="0"/>
    <n v="22"/>
    <x v="99"/>
    <n v="102"/>
    <n v="36.35"/>
    <n v="141.80000000000001"/>
    <n v="86"/>
    <n v="12.05"/>
    <n v="142.19999999999999"/>
    <n v="123"/>
    <n v="6.4"/>
    <x v="68"/>
    <n v="3"/>
    <n v="1.94"/>
    <n v="0"/>
    <x v="0"/>
    <n v="0"/>
    <x v="0"/>
    <x v="3"/>
    <x v="0"/>
    <x v="1"/>
    <n v="0.62097623065360941"/>
    <n v="-1.1616809074435785"/>
    <n v="-1.1583668794597948"/>
    <n v="-1.1072311426924974"/>
    <n v="1.6402082924582273"/>
    <n v="2.0743405314781991"/>
    <n v="3.7303477101227145"/>
    <x v="2"/>
    <x v="0"/>
    <e v="#N/A"/>
    <n v="36.35"/>
    <x v="0"/>
    <x v="1"/>
  </r>
  <r>
    <s v="MD"/>
    <n v="121"/>
    <x v="2"/>
    <x v="0"/>
    <x v="1"/>
    <n v="0"/>
    <x v="100"/>
    <n v="103"/>
    <n v="32.42"/>
    <n v="183.5"/>
    <n v="117"/>
    <n v="15.6"/>
    <n v="220.8"/>
    <n v="103"/>
    <n v="9.94"/>
    <x v="52"/>
    <n v="4"/>
    <n v="2.65"/>
    <n v="3"/>
    <x v="0"/>
    <n v="0"/>
    <x v="0"/>
    <x v="0"/>
    <x v="0"/>
    <x v="0"/>
    <n v="0.19329644961050516"/>
    <n v="-0.3318222041725048"/>
    <n v="0.40259561485143713"/>
    <n v="-0.16523687656435807"/>
    <n v="2.1294416908049949"/>
    <n v="0.58039292474002269"/>
    <n v="2.0344999335556926"/>
    <x v="0"/>
    <x v="1"/>
    <e v="#N/A"/>
    <n v="32.42"/>
    <x v="1"/>
    <x v="2"/>
  </r>
  <r>
    <s v="MS"/>
    <n v="193"/>
    <x v="0"/>
    <x v="0"/>
    <x v="1"/>
    <n v="0"/>
    <x v="101"/>
    <n v="124"/>
    <n v="29.05"/>
    <n v="132.30000000000001"/>
    <n v="95"/>
    <n v="11.25"/>
    <n v="112.9"/>
    <n v="89"/>
    <n v="5.08"/>
    <x v="43"/>
    <n v="3"/>
    <n v="3.13"/>
    <n v="1"/>
    <x v="0"/>
    <n v="0"/>
    <x v="0"/>
    <x v="1"/>
    <x v="0"/>
    <x v="1"/>
    <n v="-0.17328621985501211"/>
    <n v="-1.3507374465580919"/>
    <n v="-1.7402523894256858"/>
    <n v="0.48691299998589177"/>
    <n v="1.8882151096411626"/>
    <n v="2.2627599103711784"/>
    <n v="3.8307712700824075"/>
    <x v="2"/>
    <x v="1"/>
    <e v="#N/A"/>
    <n v="29.05"/>
    <x v="0"/>
    <x v="3"/>
  </r>
  <r>
    <s v="NV"/>
    <n v="130"/>
    <x v="2"/>
    <x v="0"/>
    <x v="1"/>
    <n v="0"/>
    <x v="102"/>
    <n v="119"/>
    <n v="26.21"/>
    <n v="110.2"/>
    <n v="98"/>
    <n v="9.3699999999999992"/>
    <n v="227.4"/>
    <n v="117"/>
    <n v="10.23"/>
    <x v="29"/>
    <n v="5"/>
    <n v="2.48"/>
    <n v="2"/>
    <x v="0"/>
    <n v="0"/>
    <x v="0"/>
    <x v="1"/>
    <x v="0"/>
    <x v="1"/>
    <n v="-0.48247463299007021"/>
    <n v="-1.7905426586034334"/>
    <n v="0.53366880139665485"/>
    <n v="-0.38262016874777532"/>
    <n v="1.9042289906902019"/>
    <n v="1.9672380046334692"/>
    <n v="3.4805118423535815"/>
    <x v="2"/>
    <x v="1"/>
    <e v="#N/A"/>
    <n v="26.21"/>
    <x v="1"/>
    <x v="2"/>
  </r>
  <r>
    <s v="AZ"/>
    <n v="85"/>
    <x v="1"/>
    <x v="0"/>
    <x v="1"/>
    <n v="0"/>
    <x v="103"/>
    <n v="52"/>
    <n v="34.24"/>
    <n v="229.4"/>
    <n v="104"/>
    <n v="19.5"/>
    <n v="252.5"/>
    <n v="106"/>
    <n v="11.36"/>
    <x v="42"/>
    <n v="3"/>
    <n v="3.24"/>
    <n v="1"/>
    <x v="0"/>
    <n v="0"/>
    <x v="0"/>
    <x v="2"/>
    <x v="0"/>
    <x v="0"/>
    <n v="0.39139920533177003"/>
    <n v="0.581619390075512"/>
    <n v="1.0321441017428623"/>
    <n v="0.63183519477483641"/>
    <n v="3.3511203196565247"/>
    <n v="1.3985748506836833"/>
    <n v="0.82584249655423148"/>
    <x v="1"/>
    <x v="1"/>
    <e v="#N/A"/>
    <n v="34.24"/>
    <x v="0"/>
    <x v="3"/>
  </r>
  <r>
    <s v="MS"/>
    <n v="162"/>
    <x v="0"/>
    <x v="0"/>
    <x v="1"/>
    <n v="0"/>
    <x v="104"/>
    <n v="108"/>
    <n v="12.02"/>
    <n v="157.5"/>
    <n v="87"/>
    <n v="13.39"/>
    <n v="154.80000000000001"/>
    <n v="82"/>
    <n v="6.97"/>
    <x v="9"/>
    <n v="3"/>
    <n v="2.46"/>
    <n v="4"/>
    <x v="1"/>
    <n v="1"/>
    <x v="1"/>
    <x v="1"/>
    <x v="0"/>
    <x v="1"/>
    <n v="-2.0284166986653589"/>
    <n v="-0.84924010069643585"/>
    <n v="-0.90813625060074188"/>
    <n v="-0.41885071744501134"/>
    <n v="1.1943797094725128"/>
    <n v="2.4157463495190754"/>
    <n v="4.2714304348812515"/>
    <x v="2"/>
    <x v="1"/>
    <n v="12.02"/>
    <e v="#N/A"/>
    <x v="0"/>
    <x v="2"/>
  </r>
  <r>
    <s v="MS"/>
    <n v="61"/>
    <x v="2"/>
    <x v="0"/>
    <x v="0"/>
    <n v="27"/>
    <x v="105"/>
    <n v="124"/>
    <n v="31.88"/>
    <n v="146.6"/>
    <n v="103"/>
    <n v="12.46"/>
    <n v="225.7"/>
    <n v="129"/>
    <n v="10.16"/>
    <x v="69"/>
    <n v="6"/>
    <n v="1.73"/>
    <n v="4"/>
    <x v="1"/>
    <n v="1"/>
    <x v="1"/>
    <x v="3"/>
    <x v="0"/>
    <x v="1"/>
    <n v="0.13405076565648233"/>
    <n v="-1.06615760346993"/>
    <n v="0.49990752607440148"/>
    <n v="-1.3970755322703865"/>
    <n v="1.9229767374269977"/>
    <n v="1.8320450924320193"/>
    <n v="3.3188761514589711"/>
    <x v="0"/>
    <x v="0"/>
    <n v="31.88"/>
    <e v="#N/A"/>
    <x v="1"/>
    <x v="1"/>
  </r>
  <r>
    <s v="TX"/>
    <n v="92"/>
    <x v="1"/>
    <x v="0"/>
    <x v="1"/>
    <n v="0"/>
    <x v="106"/>
    <n v="90"/>
    <n v="15.59"/>
    <n v="193.7"/>
    <n v="123"/>
    <n v="16.46"/>
    <n v="175"/>
    <n v="86"/>
    <n v="7.88"/>
    <x v="29"/>
    <n v="4"/>
    <n v="2.48"/>
    <n v="2"/>
    <x v="0"/>
    <n v="0"/>
    <x v="0"/>
    <x v="2"/>
    <x v="0"/>
    <x v="0"/>
    <n v="-1.6396168977170826"/>
    <n v="-0.12883518322850132"/>
    <n v="-0.50697286147749943"/>
    <n v="-0.38262016874777532"/>
    <n v="1.3387574571902314"/>
    <n v="1.7630546649279402"/>
    <n v="3.5248336093872417"/>
    <x v="2"/>
    <x v="1"/>
    <e v="#N/A"/>
    <n v="15.59"/>
    <x v="1"/>
    <x v="2"/>
  </r>
  <r>
    <s v="NE"/>
    <n v="90"/>
    <x v="0"/>
    <x v="0"/>
    <x v="1"/>
    <n v="0"/>
    <x v="107"/>
    <n v="92"/>
    <n v="24.74"/>
    <n v="217.7"/>
    <n v="114"/>
    <n v="18.5"/>
    <n v="146.9"/>
    <n v="123"/>
    <n v="6.61"/>
    <x v="54"/>
    <n v="2"/>
    <n v="2.94"/>
    <n v="3"/>
    <x v="0"/>
    <n v="0"/>
    <x v="0"/>
    <x v="2"/>
    <x v="0"/>
    <x v="0"/>
    <n v="-0.64354883624007009"/>
    <n v="0.3487813366397427"/>
    <n v="-1.065026882980624"/>
    <n v="0.23329915910523916"/>
    <n v="1.8632025755599859"/>
    <n v="1.313207631916899"/>
    <n v="2.8244476860930199"/>
    <x v="0"/>
    <x v="1"/>
    <e v="#N/A"/>
    <n v="24.74"/>
    <x v="0"/>
    <x v="3"/>
  </r>
  <r>
    <s v="CA"/>
    <n v="75"/>
    <x v="1"/>
    <x v="0"/>
    <x v="1"/>
    <n v="0"/>
    <x v="108"/>
    <n v="125"/>
    <n v="28.27"/>
    <n v="158.19999999999999"/>
    <n v="86"/>
    <n v="13.45"/>
    <n v="256.7"/>
    <n v="80"/>
    <n v="11.55"/>
    <x v="49"/>
    <n v="5"/>
    <n v="1.65"/>
    <n v="1"/>
    <x v="0"/>
    <n v="0"/>
    <x v="0"/>
    <x v="2"/>
    <x v="0"/>
    <x v="1"/>
    <n v="-0.25845189053892015"/>
    <n v="-0.83530961886694566"/>
    <n v="1.1155543113625461"/>
    <n v="-1.5057671783620949"/>
    <n v="2.3039937073082606"/>
    <n v="2.0679303073669804"/>
    <n v="3.3532498429043018"/>
    <x v="0"/>
    <x v="1"/>
    <e v="#N/A"/>
    <n v="28.27"/>
    <x v="1"/>
    <x v="1"/>
  </r>
  <r>
    <s v="NJ"/>
    <n v="78"/>
    <x v="0"/>
    <x v="0"/>
    <x v="1"/>
    <n v="0"/>
    <x v="109"/>
    <n v="115"/>
    <n v="39.270000000000003"/>
    <n v="230.4"/>
    <n v="140"/>
    <n v="19.579999999999998"/>
    <n v="261.39999999999998"/>
    <n v="120"/>
    <n v="11.76"/>
    <x v="17"/>
    <n v="3"/>
    <n v="2.57"/>
    <n v="1"/>
    <x v="0"/>
    <n v="0"/>
    <x v="0"/>
    <x v="2"/>
    <x v="0"/>
    <x v="0"/>
    <n v="0.93942178190648307"/>
    <n v="0.60152007840335553"/>
    <n v="1.2088943078417163"/>
    <n v="-0.27392852265606671"/>
    <n v="3.425290828979394"/>
    <n v="1.6675736781621877"/>
    <n v="1.3524003405457985"/>
    <x v="1"/>
    <x v="1"/>
    <e v="#N/A"/>
    <n v="39.270000000000003"/>
    <x v="0"/>
    <x v="2"/>
  </r>
  <r>
    <s v="TX"/>
    <n v="82"/>
    <x v="1"/>
    <x v="0"/>
    <x v="1"/>
    <n v="0"/>
    <x v="110"/>
    <n v="96"/>
    <n v="34.049999999999997"/>
    <n v="201.2"/>
    <n v="102"/>
    <n v="17.100000000000001"/>
    <n v="206.1"/>
    <n v="60"/>
    <n v="9.27"/>
    <x v="5"/>
    <n v="1"/>
    <n v="1.92"/>
    <n v="4"/>
    <x v="0"/>
    <n v="0"/>
    <x v="1"/>
    <x v="2"/>
    <x v="0"/>
    <x v="0"/>
    <n v="0.37103350147257474"/>
    <n v="2.0419979230324944E-2"/>
    <n v="0.11065988118254236"/>
    <n v="-1.1434616913897337"/>
    <n v="2.0433150576299748"/>
    <n v="1.2074075880770219"/>
    <n v="2.5962530197872771"/>
    <x v="0"/>
    <x v="1"/>
    <e v="#N/A"/>
    <n v="34.049999999999997"/>
    <x v="0"/>
    <x v="1"/>
  </r>
  <r>
    <s v="AR"/>
    <n v="163"/>
    <x v="1"/>
    <x v="0"/>
    <x v="1"/>
    <n v="0"/>
    <x v="111"/>
    <n v="109"/>
    <n v="33.49"/>
    <n v="202.6"/>
    <n v="128"/>
    <n v="17.22"/>
    <n v="206.4"/>
    <n v="80"/>
    <n v="9.2899999999999991"/>
    <x v="9"/>
    <n v="10"/>
    <n v="2.46"/>
    <n v="1"/>
    <x v="0"/>
    <n v="0"/>
    <x v="0"/>
    <x v="1"/>
    <x v="0"/>
    <x v="0"/>
    <n v="0.30993638989498823"/>
    <n v="4.8280942889305963E-2"/>
    <n v="0.1166177532982343"/>
    <n v="-0.41885071744501134"/>
    <n v="2.0974737129201362"/>
    <n v="0.53612241057052179"/>
    <n v="2.0433938685042863"/>
    <x v="0"/>
    <x v="1"/>
    <e v="#N/A"/>
    <n v="33.49"/>
    <x v="4"/>
    <x v="2"/>
  </r>
  <r>
    <s v="AL"/>
    <n v="91"/>
    <x v="2"/>
    <x v="1"/>
    <x v="1"/>
    <n v="0"/>
    <x v="112"/>
    <n v="112"/>
    <n v="22.08"/>
    <n v="173.3"/>
    <n v="83"/>
    <n v="14.73"/>
    <n v="247.2"/>
    <n v="130"/>
    <n v="11.12"/>
    <x v="7"/>
    <n v="3"/>
    <n v="3.02"/>
    <n v="3"/>
    <x v="0"/>
    <n v="0"/>
    <x v="0"/>
    <x v="2"/>
    <x v="2"/>
    <x v="0"/>
    <n v="-0.93237154551593238"/>
    <n v="-0.5348092251165083"/>
    <n v="0.92688836103230821"/>
    <n v="0.34199080519694713"/>
    <n v="2.394747197932912"/>
    <n v="1.4599374475688687"/>
    <n v="2.5549991310410016"/>
    <x v="0"/>
    <x v="1"/>
    <e v="#N/A"/>
    <n v="22.08"/>
    <x v="3"/>
    <x v="3"/>
  </r>
  <r>
    <s v="AK"/>
    <n v="127"/>
    <x v="2"/>
    <x v="0"/>
    <x v="0"/>
    <n v="36"/>
    <x v="113"/>
    <n v="117"/>
    <n v="31.14"/>
    <n v="126.8"/>
    <n v="76"/>
    <n v="10.78"/>
    <n v="263.3"/>
    <n v="71"/>
    <n v="11.85"/>
    <x v="7"/>
    <n v="8"/>
    <n v="3.02"/>
    <n v="1"/>
    <x v="0"/>
    <n v="0"/>
    <x v="0"/>
    <x v="0"/>
    <x v="0"/>
    <x v="1"/>
    <n v="5.443937784326365E-2"/>
    <n v="-1.4601912323612314"/>
    <n v="1.2466274979077645"/>
    <n v="0.34199080519694713"/>
    <n v="2.858652271172045"/>
    <n v="1.9509382128359685"/>
    <n v="2.7277146135785753"/>
    <x v="0"/>
    <x v="0"/>
    <e v="#N/A"/>
    <n v="31.14"/>
    <x v="4"/>
    <x v="3"/>
  </r>
  <r>
    <s v="NV"/>
    <n v="113"/>
    <x v="0"/>
    <x v="0"/>
    <x v="0"/>
    <n v="23"/>
    <x v="114"/>
    <n v="101"/>
    <n v="34.85"/>
    <n v="152"/>
    <n v="60"/>
    <n v="12.92"/>
    <n v="158.6"/>
    <n v="59"/>
    <n v="7.14"/>
    <x v="39"/>
    <n v="5"/>
    <n v="2.75"/>
    <n v="2"/>
    <x v="0"/>
    <n v="0"/>
    <x v="0"/>
    <x v="0"/>
    <x v="0"/>
    <x v="1"/>
    <n v="0.45805059978004586"/>
    <n v="-0.9586938864995751"/>
    <n v="-0.83266987046864704"/>
    <n v="-2.0314681775414092E-2"/>
    <n v="1.7650496994490692"/>
    <n v="1.3500578207811804"/>
    <n v="2.9206012732619988"/>
    <x v="0"/>
    <x v="0"/>
    <e v="#N/A"/>
    <n v="34.85"/>
    <x v="1"/>
    <x v="2"/>
  </r>
  <r>
    <s v="DE"/>
    <n v="110"/>
    <x v="2"/>
    <x v="0"/>
    <x v="1"/>
    <n v="0"/>
    <x v="115"/>
    <n v="115"/>
    <n v="25.25"/>
    <n v="276.39999999999998"/>
    <n v="84"/>
    <n v="23.49"/>
    <n v="193.6"/>
    <n v="112"/>
    <n v="8.7100000000000009"/>
    <x v="70"/>
    <n v="3"/>
    <n v="3.35"/>
    <n v="1"/>
    <x v="0"/>
    <n v="0"/>
    <x v="0"/>
    <x v="0"/>
    <x v="0"/>
    <x v="2"/>
    <n v="-0.58800600753317356"/>
    <n v="1.516951741484156"/>
    <n v="-0.13758479030461276"/>
    <n v="0.77675738956378104"/>
    <n v="3.2257420749452868"/>
    <n v="1.8080860786068842"/>
    <n v="2.0329630102959864"/>
    <x v="0"/>
    <x v="1"/>
    <e v="#N/A"/>
    <n v="25.25"/>
    <x v="0"/>
    <x v="0"/>
  </r>
  <r>
    <s v="MD"/>
    <n v="120"/>
    <x v="0"/>
    <x v="0"/>
    <x v="0"/>
    <n v="39"/>
    <x v="110"/>
    <n v="68"/>
    <n v="34.049999999999997"/>
    <n v="220.4"/>
    <n v="97"/>
    <n v="18.73"/>
    <n v="253.8"/>
    <n v="116"/>
    <n v="11.42"/>
    <x v="26"/>
    <n v="4"/>
    <n v="2.84"/>
    <n v="0"/>
    <x v="0"/>
    <n v="0"/>
    <x v="0"/>
    <x v="0"/>
    <x v="0"/>
    <x v="0"/>
    <n v="0.37103350147257474"/>
    <n v="0.40251319512492051"/>
    <n v="1.0579615475775266"/>
    <n v="8.8376964316294535E-2"/>
    <n v="3.0441002402059141"/>
    <n v="1.1944772310258032"/>
    <n v="1.2597640407855899"/>
    <x v="0"/>
    <x v="0"/>
    <e v="#N/A"/>
    <n v="34.049999999999997"/>
    <x v="1"/>
    <x v="3"/>
  </r>
  <r>
    <s v="MI"/>
    <n v="157"/>
    <x v="0"/>
    <x v="0"/>
    <x v="0"/>
    <n v="28"/>
    <x v="116"/>
    <n v="107"/>
    <n v="32.74"/>
    <n v="195.5"/>
    <n v="74"/>
    <n v="16.62"/>
    <n v="109.7"/>
    <n v="139"/>
    <n v="4.9400000000000004"/>
    <x v="36"/>
    <n v="5"/>
    <n v="1.84"/>
    <n v="3"/>
    <x v="0"/>
    <n v="0"/>
    <x v="0"/>
    <x v="1"/>
    <x v="0"/>
    <x v="0"/>
    <n v="0.22847357445820646"/>
    <n v="-9.3013944238382787E-2"/>
    <n v="-1.8038030253263977"/>
    <n v="-1.2521533374814422"/>
    <n v="1.7439758133687053"/>
    <n v="2.2096255571456154"/>
    <n v="3.8371133118487788"/>
    <x v="2"/>
    <x v="0"/>
    <e v="#N/A"/>
    <n v="32.74"/>
    <x v="1"/>
    <x v="1"/>
  </r>
  <r>
    <s v="VT"/>
    <n v="103"/>
    <x v="2"/>
    <x v="0"/>
    <x v="1"/>
    <n v="0"/>
    <x v="117"/>
    <n v="47"/>
    <n v="41.91"/>
    <n v="195.5"/>
    <n v="84"/>
    <n v="16.62"/>
    <n v="200.5"/>
    <n v="96"/>
    <n v="9.02"/>
    <x v="50"/>
    <n v="4"/>
    <n v="3.16"/>
    <n v="1"/>
    <x v="0"/>
    <n v="0"/>
    <x v="0"/>
    <x v="0"/>
    <x v="0"/>
    <x v="0"/>
    <n v="1.2263930635587823"/>
    <n v="-9.3013944238382787E-2"/>
    <n v="-5.5373164370301896E-4"/>
    <n v="0.52314354868312773"/>
    <n v="3.0163403143602734"/>
    <n v="1.3365519141864208"/>
    <n v="1.5730331041003993"/>
    <x v="0"/>
    <x v="1"/>
    <e v="#N/A"/>
    <n v="41.91"/>
    <x v="1"/>
    <x v="3"/>
  </r>
  <r>
    <s v="VT"/>
    <n v="117"/>
    <x v="1"/>
    <x v="1"/>
    <x v="1"/>
    <n v="0"/>
    <x v="118"/>
    <n v="86"/>
    <n v="28.41"/>
    <n v="177.5"/>
    <n v="87"/>
    <n v="15.09"/>
    <n v="249.4"/>
    <n v="132"/>
    <n v="11.22"/>
    <x v="71"/>
    <n v="7"/>
    <n v="3.81"/>
    <n v="2"/>
    <x v="1"/>
    <n v="1"/>
    <x v="0"/>
    <x v="0"/>
    <x v="2"/>
    <x v="0"/>
    <n v="-0.24364046955041468"/>
    <n v="-0.45122633413956581"/>
    <n v="0.97057942321404789"/>
    <n v="1.3926767174167949"/>
    <n v="3.2374862799565403"/>
    <n v="1.7732847315152496"/>
    <n v="1.9513482685423906"/>
    <x v="0"/>
    <x v="1"/>
    <n v="28.41"/>
    <e v="#N/A"/>
    <x v="2"/>
    <x v="0"/>
  </r>
  <r>
    <s v="LA"/>
    <n v="121"/>
    <x v="1"/>
    <x v="0"/>
    <x v="1"/>
    <n v="0"/>
    <x v="119"/>
    <n v="121"/>
    <n v="30.86"/>
    <n v="218.4"/>
    <n v="98"/>
    <n v="18.559999999999999"/>
    <n v="161.6"/>
    <n v="103"/>
    <n v="7.27"/>
    <x v="31"/>
    <n v="5"/>
    <n v="2.2999999999999998"/>
    <n v="1"/>
    <x v="0"/>
    <n v="0"/>
    <x v="0"/>
    <x v="0"/>
    <x v="0"/>
    <x v="0"/>
    <n v="2.296510824268912E-2"/>
    <n v="0.3627118184692335"/>
    <n v="-0.77309114931172984"/>
    <n v="-0.63623400962842791"/>
    <n v="1.7570584609367397"/>
    <n v="1.0651529935205808"/>
    <n v="2.6798968942969288"/>
    <x v="0"/>
    <x v="1"/>
    <e v="#N/A"/>
    <n v="30.86"/>
    <x v="1"/>
    <x v="1"/>
  </r>
  <r>
    <s v="RI"/>
    <n v="145"/>
    <x v="1"/>
    <x v="0"/>
    <x v="0"/>
    <n v="43"/>
    <x v="120"/>
    <n v="97"/>
    <n v="43.81"/>
    <n v="162.1"/>
    <n v="95"/>
    <n v="13.78"/>
    <n v="286.89999999999998"/>
    <n v="86"/>
    <n v="12.91"/>
    <x v="22"/>
    <n v="4"/>
    <n v="3"/>
    <n v="2"/>
    <x v="0"/>
    <n v="0"/>
    <x v="0"/>
    <x v="1"/>
    <x v="0"/>
    <x v="1"/>
    <n v="1.4337529573978627"/>
    <n v="-0.75769693438835584"/>
    <n v="1.7153134376755126"/>
    <n v="0.30576025649971117"/>
    <n v="3.8806959614897742"/>
    <n v="2.3802398431993326"/>
    <n v="2.0667080773017079"/>
    <x v="1"/>
    <x v="0"/>
    <e v="#N/A"/>
    <n v="43.81"/>
    <x v="1"/>
    <x v="3"/>
  </r>
  <r>
    <s v="IA"/>
    <n v="113"/>
    <x v="1"/>
    <x v="0"/>
    <x v="1"/>
    <n v="0"/>
    <x v="121"/>
    <n v="99"/>
    <n v="32.950000000000003"/>
    <n v="221.4"/>
    <n v="125"/>
    <n v="18.82"/>
    <n v="172.3"/>
    <n v="67"/>
    <n v="7.75"/>
    <x v="15"/>
    <n v="6"/>
    <n v="2.86"/>
    <n v="1"/>
    <x v="0"/>
    <n v="0"/>
    <x v="0"/>
    <x v="0"/>
    <x v="0"/>
    <x v="0"/>
    <n v="0.25069070594096543"/>
    <n v="0.42241388345276404"/>
    <n v="-0.56059371051872475"/>
    <n v="0.12460751301353053"/>
    <n v="2.2461764052114126"/>
    <n v="0.75569283412732835"/>
    <n v="2.024063950514984"/>
    <x v="0"/>
    <x v="1"/>
    <e v="#N/A"/>
    <n v="32.950000000000003"/>
    <x v="1"/>
    <x v="3"/>
  </r>
  <r>
    <s v="NE"/>
    <n v="117"/>
    <x v="0"/>
    <x v="0"/>
    <x v="1"/>
    <n v="0"/>
    <x v="122"/>
    <n v="119"/>
    <n v="17.48"/>
    <n v="206.7"/>
    <n v="91"/>
    <n v="17.57"/>
    <n v="299"/>
    <n v="105"/>
    <n v="13.46"/>
    <x v="3"/>
    <n v="7"/>
    <n v="2.73"/>
    <n v="1"/>
    <x v="0"/>
    <n v="0"/>
    <x v="0"/>
    <x v="0"/>
    <x v="0"/>
    <x v="0"/>
    <n v="-1.4341084315015653"/>
    <n v="0.12987376503346421"/>
    <n v="1.9556142796750793"/>
    <n v="-5.6545230472650088E-2"/>
    <n v="3.3302894059788239"/>
    <n v="2.4292300759924186"/>
    <n v="2.9515233349301977"/>
    <x v="0"/>
    <x v="1"/>
    <e v="#N/A"/>
    <n v="17.48"/>
    <x v="4"/>
    <x v="2"/>
  </r>
  <r>
    <s v="OH"/>
    <n v="65"/>
    <x v="1"/>
    <x v="0"/>
    <x v="1"/>
    <n v="0"/>
    <x v="123"/>
    <n v="116"/>
    <n v="31.94"/>
    <n v="157.6"/>
    <n v="117"/>
    <n v="13.4"/>
    <n v="227.3"/>
    <n v="86"/>
    <n v="10.23"/>
    <x v="4"/>
    <n v="6"/>
    <n v="2.0299999999999998"/>
    <n v="1"/>
    <x v="0"/>
    <n v="0"/>
    <x v="0"/>
    <x v="3"/>
    <x v="0"/>
    <x v="1"/>
    <n v="0.14145647615073531"/>
    <n v="-0.84725003186365166"/>
    <n v="0.53168284402475774"/>
    <n v="-0.99853949660078922"/>
    <n v="1.9163271921731055"/>
    <n v="1.4204261065046484"/>
    <n v="2.8918697655008341"/>
    <x v="0"/>
    <x v="1"/>
    <e v="#N/A"/>
    <n v="31.94"/>
    <x v="1"/>
    <x v="1"/>
  </r>
  <r>
    <s v="RI"/>
    <n v="56"/>
    <x v="0"/>
    <x v="0"/>
    <x v="1"/>
    <n v="0"/>
    <x v="124"/>
    <n v="112"/>
    <n v="38.42"/>
    <n v="248.5"/>
    <n v="118"/>
    <n v="21.12"/>
    <n v="140.5"/>
    <n v="142"/>
    <n v="6.32"/>
    <x v="72"/>
    <n v="11"/>
    <n v="1.86"/>
    <n v="1"/>
    <x v="0"/>
    <n v="0"/>
    <x v="0"/>
    <x v="3"/>
    <x v="0"/>
    <x v="2"/>
    <n v="0.84685040072832207"/>
    <n v="0.96172253713732281"/>
    <n v="-1.1921281547820475"/>
    <n v="-1.2159227887842059"/>
    <n v="2.7097504671019363"/>
    <n v="2.1311273085764677"/>
    <n v="3.1210029824980294"/>
    <x v="0"/>
    <x v="1"/>
    <e v="#N/A"/>
    <n v="38.42"/>
    <x v="4"/>
    <x v="1"/>
  </r>
  <r>
    <s v="OK"/>
    <n v="96"/>
    <x v="0"/>
    <x v="0"/>
    <x v="1"/>
    <n v="0"/>
    <x v="125"/>
    <n v="115"/>
    <n v="44.27"/>
    <n v="146"/>
    <n v="46"/>
    <n v="12.41"/>
    <n v="269.5"/>
    <n v="87"/>
    <n v="12.13"/>
    <x v="73"/>
    <n v="4"/>
    <n v="3.11"/>
    <n v="5"/>
    <x v="0"/>
    <n v="0"/>
    <x v="1"/>
    <x v="2"/>
    <x v="0"/>
    <x v="1"/>
    <n v="1.4837415032340695"/>
    <n v="-1.0780980164666361"/>
    <n v="1.3697568549653931"/>
    <n v="0.45068245128865581"/>
    <n v="3.7276397735290616"/>
    <n v="2.3330522272664251"/>
    <n v="2.2340472486296843"/>
    <x v="1"/>
    <x v="1"/>
    <e v="#N/A"/>
    <n v="44.27"/>
    <x v="1"/>
    <x v="3"/>
  </r>
  <r>
    <s v="LA"/>
    <n v="151"/>
    <x v="1"/>
    <x v="0"/>
    <x v="1"/>
    <n v="0"/>
    <x v="126"/>
    <n v="116"/>
    <n v="30.38"/>
    <n v="292.10000000000002"/>
    <n v="138"/>
    <n v="24.83"/>
    <n v="265.89999999999998"/>
    <n v="101"/>
    <n v="11.97"/>
    <x v="52"/>
    <n v="4"/>
    <n v="2.65"/>
    <n v="0"/>
    <x v="0"/>
    <n v="0"/>
    <x v="0"/>
    <x v="1"/>
    <x v="0"/>
    <x v="2"/>
    <n v="-2.8874865217081255E-2"/>
    <n v="1.8293925482313"/>
    <n v="1.2982623895770922"/>
    <n v="-0.16523687656435807"/>
    <n v="3.8635975078916522"/>
    <n v="2.2495109048263537"/>
    <n v="1.7869563281957326"/>
    <x v="1"/>
    <x v="1"/>
    <e v="#N/A"/>
    <n v="30.38"/>
    <x v="1"/>
    <x v="2"/>
  </r>
  <r>
    <s v="OH"/>
    <n v="83"/>
    <x v="0"/>
    <x v="0"/>
    <x v="1"/>
    <n v="0"/>
    <x v="127"/>
    <n v="120"/>
    <n v="57.36"/>
    <n v="227.4"/>
    <n v="116"/>
    <n v="19.329999999999998"/>
    <n v="153.9"/>
    <n v="114"/>
    <n v="6.93"/>
    <x v="74"/>
    <n v="7"/>
    <n v="4.2699999999999996"/>
    <n v="0"/>
    <x v="1"/>
    <n v="1"/>
    <x v="0"/>
    <x v="2"/>
    <x v="0"/>
    <x v="0"/>
    <n v="2.9093407733777488"/>
    <n v="0.54181801341982505"/>
    <n v="-0.92600986694781717"/>
    <n v="2.0085960452698095"/>
    <n v="5.1688753875772449"/>
    <n v="3.6945612516322797"/>
    <n v="2.9295550706248115"/>
    <x v="1"/>
    <x v="1"/>
    <n v="57.36"/>
    <e v="#N/A"/>
    <x v="4"/>
    <x v="0"/>
  </r>
  <r>
    <s v="VA"/>
    <n v="139"/>
    <x v="2"/>
    <x v="0"/>
    <x v="0"/>
    <n v="23"/>
    <x v="128"/>
    <n v="129"/>
    <n v="26.79"/>
    <n v="247"/>
    <n v="96"/>
    <n v="21"/>
    <n v="259.2"/>
    <n v="112"/>
    <n v="11.66"/>
    <x v="0"/>
    <n v="2"/>
    <n v="3.7"/>
    <n v="0"/>
    <x v="0"/>
    <n v="0"/>
    <x v="0"/>
    <x v="1"/>
    <x v="0"/>
    <x v="2"/>
    <n v="-0.41952609378892058"/>
    <n v="0.93187150464555757"/>
    <n v="1.1652032456599772"/>
    <n v="1.2477545226278501"/>
    <n v="3.7161247227809633"/>
    <n v="1.9897177179125096"/>
    <n v="1.4520228092857344"/>
    <x v="1"/>
    <x v="0"/>
    <e v="#N/A"/>
    <n v="26.79"/>
    <x v="0"/>
    <x v="0"/>
  </r>
  <r>
    <s v="MO"/>
    <n v="6"/>
    <x v="2"/>
    <x v="0"/>
    <x v="1"/>
    <n v="0"/>
    <x v="129"/>
    <n v="117"/>
    <n v="31.21"/>
    <n v="256.7"/>
    <n v="72"/>
    <n v="21.82"/>
    <n v="178.6"/>
    <n v="79"/>
    <n v="8.0399999999999991"/>
    <x v="39"/>
    <n v="2"/>
    <n v="2.75"/>
    <n v="1"/>
    <x v="0"/>
    <n v="0"/>
    <x v="0"/>
    <x v="3"/>
    <x v="0"/>
    <x v="2"/>
    <n v="6.1845088337516639E-2"/>
    <n v="1.1249081814256392"/>
    <n v="-0.43547839608919886"/>
    <n v="-2.0314681775414092E-2"/>
    <n v="2.6308207341327834"/>
    <n v="1.2080138042861397"/>
    <n v="1.999344134347258"/>
    <x v="0"/>
    <x v="1"/>
    <e v="#N/A"/>
    <n v="31.21"/>
    <x v="0"/>
    <x v="2"/>
  </r>
  <r>
    <s v="FL"/>
    <n v="115"/>
    <x v="2"/>
    <x v="0"/>
    <x v="0"/>
    <n v="24"/>
    <x v="130"/>
    <n v="124"/>
    <n v="24.16"/>
    <n v="183.4"/>
    <n v="129"/>
    <n v="15.59"/>
    <n v="164.8"/>
    <n v="114"/>
    <n v="7.42"/>
    <x v="63"/>
    <n v="4"/>
    <n v="2.59"/>
    <n v="1"/>
    <x v="0"/>
    <n v="0"/>
    <x v="0"/>
    <x v="0"/>
    <x v="0"/>
    <x v="0"/>
    <n v="-0.70649737544121971"/>
    <n v="-0.33381227300528904"/>
    <n v="-0.70954051341101776"/>
    <n v="-0.23769797395883072"/>
    <n v="1.0933530859138225"/>
    <n v="1.0819044514697187"/>
    <n v="3.0241715417189394"/>
    <x v="0"/>
    <x v="0"/>
    <e v="#N/A"/>
    <n v="24.16"/>
    <x v="1"/>
    <x v="2"/>
  </r>
  <r>
    <s v="VA"/>
    <n v="141"/>
    <x v="0"/>
    <x v="0"/>
    <x v="1"/>
    <n v="0"/>
    <x v="131"/>
    <n v="110"/>
    <n v="36.909999999999997"/>
    <n v="241.5"/>
    <n v="111"/>
    <n v="20.53"/>
    <n v="253.5"/>
    <n v="103"/>
    <n v="11.41"/>
    <x v="42"/>
    <n v="6"/>
    <n v="3.24"/>
    <n v="0"/>
    <x v="0"/>
    <n v="0"/>
    <x v="0"/>
    <x v="1"/>
    <x v="0"/>
    <x v="2"/>
    <n v="0.68207334223119542"/>
    <n v="0.82241771884241832"/>
    <n v="1.0520036754618347"/>
    <n v="0.63183519477483641"/>
    <n v="3.6089031931613706"/>
    <n v="1.6271208913260762"/>
    <n v="0.52044455263668143"/>
    <x v="1"/>
    <x v="1"/>
    <e v="#N/A"/>
    <n v="36.909999999999997"/>
    <x v="1"/>
    <x v="3"/>
  </r>
  <r>
    <s v="MI"/>
    <n v="62"/>
    <x v="0"/>
    <x v="0"/>
    <x v="1"/>
    <n v="0"/>
    <x v="132"/>
    <n v="103"/>
    <n v="16.809999999999999"/>
    <n v="135.4"/>
    <n v="122"/>
    <n v="11.51"/>
    <n v="236.6"/>
    <n v="82"/>
    <n v="10.65"/>
    <x v="1"/>
    <n v="1"/>
    <n v="3.29"/>
    <n v="1"/>
    <x v="0"/>
    <n v="0"/>
    <x v="0"/>
    <x v="3"/>
    <x v="0"/>
    <x v="1"/>
    <n v="-1.5063141088205307"/>
    <n v="-1.2890453127417771"/>
    <n v="0.71637687961120078"/>
    <n v="0.70429629216930834"/>
    <n v="2.4880668427465236"/>
    <n v="2.2225771333157938"/>
    <n v="3.4189503671597588"/>
    <x v="0"/>
    <x v="1"/>
    <e v="#N/A"/>
    <n v="16.809999999999999"/>
    <x v="0"/>
    <x v="0"/>
  </r>
  <r>
    <s v="GA"/>
    <n v="185"/>
    <x v="2"/>
    <x v="0"/>
    <x v="0"/>
    <n v="31"/>
    <x v="133"/>
    <n v="126"/>
    <n v="32.270000000000003"/>
    <n v="163.30000000000001"/>
    <n v="133"/>
    <n v="13.88"/>
    <n v="264.8"/>
    <n v="126"/>
    <n v="11.92"/>
    <x v="4"/>
    <n v="3"/>
    <n v="2.0299999999999998"/>
    <n v="1"/>
    <x v="0"/>
    <n v="0"/>
    <x v="0"/>
    <x v="1"/>
    <x v="0"/>
    <x v="1"/>
    <n v="0.17663360099843661"/>
    <n v="-0.73381610839494338"/>
    <n v="1.276416858486223"/>
    <n v="-0.99853949660078922"/>
    <n v="2.5763144881436784"/>
    <n v="1.7877378535012258"/>
    <n v="2.784711281957847"/>
    <x v="0"/>
    <x v="0"/>
    <e v="#N/A"/>
    <n v="32.270000000000003"/>
    <x v="0"/>
    <x v="1"/>
  </r>
  <r>
    <s v="DC"/>
    <n v="148"/>
    <x v="0"/>
    <x v="0"/>
    <x v="1"/>
    <n v="0"/>
    <x v="134"/>
    <n v="102"/>
    <n v="34.340000000000003"/>
    <n v="243.2"/>
    <n v="128"/>
    <n v="20.67"/>
    <n v="261.3"/>
    <n v="90"/>
    <n v="11.76"/>
    <x v="54"/>
    <n v="3"/>
    <n v="2.94"/>
    <n v="1"/>
    <x v="0"/>
    <n v="0"/>
    <x v="0"/>
    <x v="1"/>
    <x v="0"/>
    <x v="2"/>
    <n v="0.40250777107314928"/>
    <n v="0.85624888899975204"/>
    <n v="1.2069083504698197"/>
    <n v="0.23329915910523916"/>
    <n v="3.4357181591417678"/>
    <n v="1.5512030588419354"/>
    <n v="1.0041427141918906"/>
    <x v="1"/>
    <x v="1"/>
    <e v="#N/A"/>
    <n v="34.340000000000003"/>
    <x v="0"/>
    <x v="3"/>
  </r>
  <r>
    <s v="AZ"/>
    <n v="94"/>
    <x v="1"/>
    <x v="0"/>
    <x v="0"/>
    <n v="38"/>
    <x v="135"/>
    <n v="124"/>
    <n v="28.92"/>
    <n v="193.3"/>
    <n v="116"/>
    <n v="16.43"/>
    <n v="105.9"/>
    <n v="73"/>
    <n v="4.7699999999999996"/>
    <x v="75"/>
    <n v="4"/>
    <n v="3.46"/>
    <n v="1"/>
    <x v="0"/>
    <n v="0"/>
    <x v="0"/>
    <x v="2"/>
    <x v="0"/>
    <x v="0"/>
    <n v="-0.18809764084351807"/>
    <n v="-0.13679545855963826"/>
    <n v="-1.8792694054584929"/>
    <n v="0.92167958435272568"/>
    <n v="2.4228649639343338"/>
    <n v="2.1060010623165342"/>
    <n v="3.3166558934408941"/>
    <x v="0"/>
    <x v="0"/>
    <e v="#N/A"/>
    <n v="28.92"/>
    <x v="1"/>
    <x v="0"/>
  </r>
  <r>
    <s v="AL"/>
    <n v="32"/>
    <x v="2"/>
    <x v="0"/>
    <x v="1"/>
    <n v="0"/>
    <x v="136"/>
    <n v="87"/>
    <n v="39.25"/>
    <n v="187.4"/>
    <n v="90"/>
    <n v="15.93"/>
    <n v="154"/>
    <n v="53"/>
    <n v="6.93"/>
    <x v="21"/>
    <n v="2"/>
    <n v="1.7"/>
    <n v="0"/>
    <x v="0"/>
    <n v="0"/>
    <x v="0"/>
    <x v="3"/>
    <x v="0"/>
    <x v="0"/>
    <n v="0.93757035428292002"/>
    <n v="-0.25420951969391503"/>
    <n v="-0.92402390957592007"/>
    <n v="-1.4333060809676228"/>
    <n v="2.1222414670415968"/>
    <n v="1.9626123296107014"/>
    <n v="3.3466080541720178"/>
    <x v="0"/>
    <x v="1"/>
    <e v="#N/A"/>
    <n v="39.25"/>
    <x v="0"/>
    <x v="1"/>
  </r>
  <r>
    <s v="CO"/>
    <n v="68"/>
    <x v="1"/>
    <x v="0"/>
    <x v="1"/>
    <n v="0"/>
    <x v="137"/>
    <n v="105"/>
    <n v="40.31"/>
    <n v="223.5"/>
    <n v="105"/>
    <n v="19"/>
    <n v="97.4"/>
    <n v="79"/>
    <n v="4.38"/>
    <x v="32"/>
    <n v="2"/>
    <n v="3.56"/>
    <n v="1"/>
    <x v="0"/>
    <n v="0"/>
    <x v="0"/>
    <x v="3"/>
    <x v="0"/>
    <x v="0"/>
    <n v="1.0523588669438395"/>
    <n v="0.46420532894123528"/>
    <n v="-2.0480757820697582"/>
    <n v="1.0666017791416695"/>
    <n v="3.4242342096497373"/>
    <n v="2.5797673415681479"/>
    <n v="3.095968208930385"/>
    <x v="0"/>
    <x v="1"/>
    <e v="#N/A"/>
    <n v="40.31"/>
    <x v="0"/>
    <x v="0"/>
  </r>
  <r>
    <s v="NM"/>
    <n v="25"/>
    <x v="0"/>
    <x v="0"/>
    <x v="1"/>
    <n v="0"/>
    <x v="24"/>
    <n v="87"/>
    <n v="20.28"/>
    <n v="211.5"/>
    <n v="101"/>
    <n v="17.98"/>
    <n v="268.89999999999998"/>
    <n v="86"/>
    <n v="12.1"/>
    <x v="26"/>
    <n v="4"/>
    <n v="2.84"/>
    <n v="3"/>
    <x v="0"/>
    <n v="0"/>
    <x v="0"/>
    <x v="3"/>
    <x v="0"/>
    <x v="0"/>
    <n v="-1.1286228736136339"/>
    <n v="0.22539706900711323"/>
    <n v="1.3578411107340094"/>
    <n v="8.8376964316294535E-2"/>
    <n v="2.874390533707901"/>
    <n v="1.7821718209482569"/>
    <n v="2.4678233037424819"/>
    <x v="0"/>
    <x v="1"/>
    <e v="#N/A"/>
    <n v="20.28"/>
    <x v="1"/>
    <x v="3"/>
  </r>
  <r>
    <s v="OR"/>
    <n v="65"/>
    <x v="0"/>
    <x v="0"/>
    <x v="1"/>
    <n v="0"/>
    <x v="138"/>
    <n v="87"/>
    <n v="19.86"/>
    <n v="178.9"/>
    <n v="93"/>
    <n v="15.21"/>
    <n v="182.4"/>
    <n v="150"/>
    <n v="8.2100000000000009"/>
    <x v="71"/>
    <n v="2"/>
    <n v="3.81"/>
    <n v="1"/>
    <x v="0"/>
    <n v="0"/>
    <x v="0"/>
    <x v="3"/>
    <x v="0"/>
    <x v="0"/>
    <n v="-1.1749085642027144"/>
    <n v="-0.42336537048058481"/>
    <n v="-0.36001201595710353"/>
    <n v="1.3926767174167949"/>
    <n v="2.5490364837679644"/>
    <n v="1.9049423776133922"/>
    <n v="2.9597337597281581"/>
    <x v="0"/>
    <x v="1"/>
    <e v="#N/A"/>
    <n v="19.86"/>
    <x v="0"/>
    <x v="0"/>
  </r>
  <r>
    <s v="LA"/>
    <n v="179"/>
    <x v="1"/>
    <x v="0"/>
    <x v="1"/>
    <n v="0"/>
    <x v="139"/>
    <n v="92"/>
    <n v="37.26"/>
    <n v="149.4"/>
    <n v="125"/>
    <n v="12.7"/>
    <n v="244.7"/>
    <n v="104"/>
    <n v="11.01"/>
    <x v="49"/>
    <n v="5"/>
    <n v="1.65"/>
    <n v="0"/>
    <x v="0"/>
    <n v="0"/>
    <x v="0"/>
    <x v="1"/>
    <x v="0"/>
    <x v="1"/>
    <n v="0.72095332232602294"/>
    <n v="-1.0104356761519682"/>
    <n v="0.8772394267348772"/>
    <n v="-1.5057671783620949"/>
    <n v="2.5964625059796202"/>
    <n v="2.1395414826229233"/>
    <n v="3.2270199823940695"/>
    <x v="0"/>
    <x v="1"/>
    <e v="#N/A"/>
    <n v="37.26"/>
    <x v="1"/>
    <x v="1"/>
  </r>
  <r>
    <s v="NE"/>
    <n v="94"/>
    <x v="0"/>
    <x v="0"/>
    <x v="1"/>
    <n v="0"/>
    <x v="140"/>
    <n v="104"/>
    <n v="42.94"/>
    <n v="169"/>
    <n v="125"/>
    <n v="14.37"/>
    <n v="170.9"/>
    <n v="106"/>
    <n v="7.69"/>
    <x v="22"/>
    <n v="7"/>
    <n v="3"/>
    <n v="2"/>
    <x v="0"/>
    <n v="0"/>
    <x v="0"/>
    <x v="2"/>
    <x v="0"/>
    <x v="0"/>
    <n v="1.3393301485961386"/>
    <n v="-0.62038218492623565"/>
    <n v="-0.58839711372528625"/>
    <n v="0.30576025649971117"/>
    <n v="2.7369694943670955"/>
    <n v="1.6181408468385627"/>
    <n v="2.3970309942340684"/>
    <x v="0"/>
    <x v="1"/>
    <e v="#N/A"/>
    <n v="42.94"/>
    <x v="4"/>
    <x v="3"/>
  </r>
  <r>
    <s v="MN"/>
    <n v="62"/>
    <x v="0"/>
    <x v="0"/>
    <x v="1"/>
    <n v="0"/>
    <x v="141"/>
    <n v="91"/>
    <n v="25.01"/>
    <n v="190.4"/>
    <n v="107"/>
    <n v="16.18"/>
    <n v="195.2"/>
    <n v="115"/>
    <n v="8.7799999999999994"/>
    <x v="1"/>
    <n v="3"/>
    <n v="3.29"/>
    <n v="0"/>
    <x v="0"/>
    <n v="0"/>
    <x v="0"/>
    <x v="3"/>
    <x v="0"/>
    <x v="0"/>
    <n v="-0.61392599426305872"/>
    <n v="-0.19450745471038453"/>
    <n v="-0.10580947235425701"/>
    <n v="0.70429629216930834"/>
    <n v="2.1218091171583593"/>
    <n v="0.96019122469074847"/>
    <n v="2.3112465135268248"/>
    <x v="0"/>
    <x v="1"/>
    <e v="#N/A"/>
    <n v="25.01"/>
    <x v="0"/>
    <x v="0"/>
  </r>
  <r>
    <s v="AR"/>
    <n v="116"/>
    <x v="1"/>
    <x v="0"/>
    <x v="1"/>
    <n v="0"/>
    <x v="142"/>
    <n v="93"/>
    <n v="29.5"/>
    <n v="194.1"/>
    <n v="76"/>
    <n v="16.5"/>
    <n v="208"/>
    <n v="112"/>
    <n v="9.36"/>
    <x v="76"/>
    <n v="10"/>
    <n v="4.37"/>
    <n v="3"/>
    <x v="0"/>
    <n v="0"/>
    <x v="0"/>
    <x v="0"/>
    <x v="0"/>
    <x v="0"/>
    <n v="-0.1251491016423685"/>
    <n v="-0.12087490789736381"/>
    <n v="0.14839307124859005"/>
    <n v="2.1535182400587534"/>
    <n v="3.5779475902249671"/>
    <n v="2.1656256266634424"/>
    <n v="2.1396634668391679"/>
    <x v="1"/>
    <x v="1"/>
    <e v="#N/A"/>
    <n v="29.5"/>
    <x v="4"/>
    <x v="0"/>
  </r>
  <r>
    <s v="KS"/>
    <n v="70"/>
    <x v="1"/>
    <x v="0"/>
    <x v="1"/>
    <n v="0"/>
    <x v="143"/>
    <n v="122"/>
    <n v="39.46"/>
    <n v="292.3"/>
    <n v="112"/>
    <n v="24.85"/>
    <n v="201.2"/>
    <n v="112"/>
    <n v="9.0500000000000007"/>
    <x v="77"/>
    <n v="0"/>
    <n v="0"/>
    <n v="3"/>
    <x v="0"/>
    <n v="0"/>
    <x v="0"/>
    <x v="3"/>
    <x v="0"/>
    <x v="2"/>
    <n v="0.95978748576567841"/>
    <n v="1.8333726858968684"/>
    <n v="1.3347969959577441E-2"/>
    <n v="-3.7158306488934985"/>
    <n v="4.5023747054460799"/>
    <n v="4.253236767778561"/>
    <n v="4.8896490689339016"/>
    <x v="0"/>
    <x v="1"/>
    <e v="#N/A"/>
    <n v="39.46"/>
    <x v="0"/>
    <x v="1"/>
  </r>
  <r>
    <s v="WV"/>
    <n v="94"/>
    <x v="2"/>
    <x v="1"/>
    <x v="0"/>
    <n v="23"/>
    <x v="144"/>
    <n v="125"/>
    <n v="33.51"/>
    <n v="214.5"/>
    <n v="136"/>
    <n v="18.23"/>
    <n v="282.2"/>
    <n v="103"/>
    <n v="12.7"/>
    <x v="17"/>
    <n v="5"/>
    <n v="2.57"/>
    <n v="4"/>
    <x v="0"/>
    <n v="0"/>
    <x v="1"/>
    <x v="2"/>
    <x v="1"/>
    <x v="0"/>
    <n v="0.31178781751855134"/>
    <n v="0.28509913399064374"/>
    <n v="1.6219734411963425"/>
    <n v="-0.27392852265606671"/>
    <n v="3.2824063701688395"/>
    <n v="1.6983308979189058"/>
    <n v="1.7304519926097617"/>
    <x v="0"/>
    <x v="0"/>
    <e v="#N/A"/>
    <n v="33.51"/>
    <x v="5"/>
    <x v="2"/>
  </r>
  <r>
    <s v="AK"/>
    <n v="126"/>
    <x v="0"/>
    <x v="0"/>
    <x v="1"/>
    <n v="0"/>
    <x v="145"/>
    <n v="94"/>
    <n v="9.89"/>
    <n v="138.69999999999999"/>
    <n v="118"/>
    <n v="11.79"/>
    <n v="136.80000000000001"/>
    <n v="91"/>
    <n v="6.16"/>
    <x v="78"/>
    <n v="1"/>
    <n v="3.21"/>
    <n v="5"/>
    <x v="1"/>
    <n v="1"/>
    <x v="1"/>
    <x v="0"/>
    <x v="0"/>
    <x v="1"/>
    <n v="-2.2598451516107612"/>
    <n v="-1.223373041259894"/>
    <n v="-1.2656085775422452"/>
    <n v="0.59560464607760044"/>
    <n v="2.0624275562179819"/>
    <n v="2.9257565984404574"/>
    <n v="4.5679859809316925"/>
    <x v="2"/>
    <x v="1"/>
    <n v="9.89"/>
    <e v="#N/A"/>
    <x v="0"/>
    <x v="3"/>
  </r>
  <r>
    <s v="NY"/>
    <n v="67"/>
    <x v="1"/>
    <x v="0"/>
    <x v="0"/>
    <n v="36"/>
    <x v="146"/>
    <n v="111"/>
    <n v="19.649999999999999"/>
    <n v="237.7"/>
    <n v="94"/>
    <n v="20.2"/>
    <n v="169.9"/>
    <n v="103"/>
    <n v="7.65"/>
    <x v="79"/>
    <n v="12"/>
    <n v="2.67"/>
    <n v="2"/>
    <x v="0"/>
    <n v="0"/>
    <x v="0"/>
    <x v="3"/>
    <x v="0"/>
    <x v="2"/>
    <n v="-1.197125695685473"/>
    <n v="0.7467951031966128"/>
    <n v="-0.60825668744425865"/>
    <n v="-0.12900632786712207"/>
    <n v="2.0005610393784057"/>
    <n v="1.5418922426289356"/>
    <n v="2.9584825339149416"/>
    <x v="0"/>
    <x v="0"/>
    <e v="#N/A"/>
    <n v="19.649999999999999"/>
    <x v="4"/>
    <x v="2"/>
  </r>
  <r>
    <s v="NH"/>
    <n v="19"/>
    <x v="1"/>
    <x v="0"/>
    <x v="1"/>
    <n v="0"/>
    <x v="42"/>
    <n v="98"/>
    <n v="31.64"/>
    <n v="254.3"/>
    <n v="57"/>
    <n v="21.62"/>
    <n v="214"/>
    <n v="127"/>
    <n v="9.6300000000000008"/>
    <x v="28"/>
    <n v="7"/>
    <n v="3.94"/>
    <n v="2"/>
    <x v="0"/>
    <n v="0"/>
    <x v="0"/>
    <x v="3"/>
    <x v="0"/>
    <x v="2"/>
    <n v="0.10813077892659714"/>
    <n v="1.0771465294388154"/>
    <n v="0.26755051356242449"/>
    <n v="1.5738294609029755"/>
    <n v="3.7113035346369405"/>
    <n v="1.9288492321970179"/>
    <n v="1.2911796137197178"/>
    <x v="1"/>
    <x v="1"/>
    <e v="#N/A"/>
    <n v="31.64"/>
    <x v="4"/>
    <x v="0"/>
  </r>
  <r>
    <s v="VA"/>
    <n v="170"/>
    <x v="2"/>
    <x v="1"/>
    <x v="1"/>
    <n v="0"/>
    <x v="147"/>
    <n v="68"/>
    <n v="44.18"/>
    <n v="245"/>
    <n v="122"/>
    <n v="20.83"/>
    <n v="134.4"/>
    <n v="121"/>
    <n v="6.05"/>
    <x v="80"/>
    <n v="3"/>
    <n v="2.27"/>
    <n v="3"/>
    <x v="0"/>
    <n v="0"/>
    <x v="0"/>
    <x v="1"/>
    <x v="1"/>
    <x v="2"/>
    <n v="1.4744843651162534"/>
    <n v="0.89207012798987051"/>
    <n v="-1.3132715544677791"/>
    <n v="-0.67246455832566399"/>
    <n v="3.1477644090414154"/>
    <n v="2.268652466598287"/>
    <n v="2.8957118733701961"/>
    <x v="0"/>
    <x v="1"/>
    <e v="#N/A"/>
    <n v="44.18"/>
    <x v="3"/>
    <x v="1"/>
  </r>
  <r>
    <s v="NM"/>
    <n v="73"/>
    <x v="0"/>
    <x v="0"/>
    <x v="1"/>
    <n v="0"/>
    <x v="72"/>
    <n v="145"/>
    <n v="36.43"/>
    <n v="268.5"/>
    <n v="135"/>
    <n v="22.82"/>
    <n v="241.2"/>
    <n v="92"/>
    <n v="10.85"/>
    <x v="81"/>
    <n v="13"/>
    <n v="2.92"/>
    <n v="1"/>
    <x v="0"/>
    <n v="0"/>
    <x v="0"/>
    <x v="3"/>
    <x v="0"/>
    <x v="2"/>
    <n v="0.63023336877142555"/>
    <n v="1.359736303694193"/>
    <n v="0.8077309187184738"/>
    <n v="0.19706861040800316"/>
    <n v="3.595397139697234"/>
    <n v="1.7138676112695685"/>
    <n v="0.9735521484618409"/>
    <x v="1"/>
    <x v="1"/>
    <e v="#N/A"/>
    <n v="36.43"/>
    <x v="4"/>
    <x v="3"/>
  </r>
  <r>
    <s v="NY"/>
    <n v="106"/>
    <x v="1"/>
    <x v="0"/>
    <x v="1"/>
    <n v="0"/>
    <x v="148"/>
    <n v="74"/>
    <n v="26.98"/>
    <n v="64.3"/>
    <n v="139"/>
    <n v="5.47"/>
    <n v="198.5"/>
    <n v="103"/>
    <n v="8.93"/>
    <x v="39"/>
    <n v="4"/>
    <n v="2.75"/>
    <n v="1"/>
    <x v="0"/>
    <n v="0"/>
    <x v="0"/>
    <x v="0"/>
    <x v="0"/>
    <x v="1"/>
    <n v="-0.3991603899297253"/>
    <n v="-2.7039842528514506"/>
    <n v="-4.0272879081647839E-2"/>
    <n v="-2.0314681775414092E-2"/>
    <n v="2.2683540377035842"/>
    <n v="2.733659533965894"/>
    <n v="4.2190471501180342"/>
    <x v="2"/>
    <x v="1"/>
    <e v="#N/A"/>
    <n v="26.98"/>
    <x v="1"/>
    <x v="2"/>
  </r>
  <r>
    <s v="AZ"/>
    <n v="93"/>
    <x v="0"/>
    <x v="0"/>
    <x v="1"/>
    <n v="0"/>
    <x v="149"/>
    <n v="71"/>
    <n v="46.17"/>
    <n v="229.4"/>
    <n v="108"/>
    <n v="19.5"/>
    <n v="77.3"/>
    <n v="121"/>
    <n v="3.48"/>
    <x v="54"/>
    <n v="3"/>
    <n v="2.94"/>
    <n v="2"/>
    <x v="0"/>
    <n v="0"/>
    <x v="0"/>
    <x v="2"/>
    <x v="0"/>
    <x v="0"/>
    <n v="1.691101397073151"/>
    <n v="0.581619390075512"/>
    <n v="-2.4472532138211038"/>
    <n v="0.23329915910523916"/>
    <n v="3.6550123536257857"/>
    <n v="3.0399970132043723"/>
    <n v="3.6227128474978403"/>
    <x v="0"/>
    <x v="1"/>
    <e v="#N/A"/>
    <n v="46.17"/>
    <x v="0"/>
    <x v="3"/>
  </r>
  <r>
    <s v="WA"/>
    <n v="51"/>
    <x v="1"/>
    <x v="0"/>
    <x v="1"/>
    <n v="0"/>
    <x v="150"/>
    <n v="109"/>
    <n v="39.51"/>
    <n v="187.4"/>
    <n v="95"/>
    <n v="15.93"/>
    <n v="231.2"/>
    <n v="107"/>
    <n v="10.4"/>
    <x v="9"/>
    <n v="3"/>
    <n v="2.46"/>
    <n v="1"/>
    <x v="0"/>
    <n v="0"/>
    <x v="0"/>
    <x v="3"/>
    <x v="0"/>
    <x v="0"/>
    <n v="0.96534176863636834"/>
    <n v="-0.25420951969391503"/>
    <n v="0.60913518152874968"/>
    <n v="-0.41885071744501134"/>
    <n v="2.7103177358216968"/>
    <n v="1.2421710039512539"/>
    <n v="1.9339481319324163"/>
    <x v="0"/>
    <x v="1"/>
    <e v="#N/A"/>
    <n v="39.51"/>
    <x v="0"/>
    <x v="2"/>
  </r>
  <r>
    <s v="TX"/>
    <n v="130"/>
    <x v="0"/>
    <x v="0"/>
    <x v="1"/>
    <n v="0"/>
    <x v="151"/>
    <n v="109"/>
    <n v="30.07"/>
    <n v="90.7"/>
    <n v="104"/>
    <n v="7.71"/>
    <n v="238"/>
    <n v="69"/>
    <n v="10.71"/>
    <x v="17"/>
    <n v="2"/>
    <n v="2.57"/>
    <n v="1"/>
    <x v="0"/>
    <n v="0"/>
    <x v="0"/>
    <x v="1"/>
    <x v="0"/>
    <x v="1"/>
    <n v="-6.2200562441218903E-2"/>
    <n v="-2.1786060809963819"/>
    <n v="0.74418028281776227"/>
    <n v="-0.27392852265606671"/>
    <n v="2.4161797798238993"/>
    <n v="2.319274562224507"/>
    <n v="3.5944602183823773"/>
    <x v="0"/>
    <x v="1"/>
    <e v="#N/A"/>
    <n v="30.07"/>
    <x v="0"/>
    <x v="2"/>
  </r>
  <r>
    <s v="KY"/>
    <n v="80"/>
    <x v="1"/>
    <x v="0"/>
    <x v="1"/>
    <n v="0"/>
    <x v="152"/>
    <n v="74"/>
    <n v="35.68"/>
    <n v="195.1"/>
    <n v="77"/>
    <n v="16.579999999999998"/>
    <n v="208.2"/>
    <n v="119"/>
    <n v="9.3699999999999992"/>
    <x v="82"/>
    <n v="4"/>
    <n v="2.38"/>
    <n v="2"/>
    <x v="0"/>
    <n v="0"/>
    <x v="0"/>
    <x v="2"/>
    <x v="0"/>
    <x v="0"/>
    <n v="0.54877055333464375"/>
    <n v="-0.10097421956952031"/>
    <n v="0.15236498599238429"/>
    <n v="-0.52754236353671935"/>
    <n v="2.1813066863577046"/>
    <n v="0.78285435906511525"/>
    <n v="2.1136752435191353"/>
    <x v="0"/>
    <x v="1"/>
    <e v="#N/A"/>
    <n v="35.68"/>
    <x v="1"/>
    <x v="2"/>
  </r>
  <r>
    <s v="MT"/>
    <n v="94"/>
    <x v="0"/>
    <x v="0"/>
    <x v="1"/>
    <n v="0"/>
    <x v="153"/>
    <n v="118"/>
    <n v="23.38"/>
    <n v="203.2"/>
    <n v="88"/>
    <n v="17.27"/>
    <n v="150"/>
    <n v="131"/>
    <n v="6.75"/>
    <x v="83"/>
    <n v="2"/>
    <n v="3.62"/>
    <n v="0"/>
    <x v="0"/>
    <n v="0"/>
    <x v="0"/>
    <x v="2"/>
    <x v="0"/>
    <x v="0"/>
    <n v="-0.79166304612512772"/>
    <n v="6.0221355886011949E-2"/>
    <n v="-1.0034622044518098"/>
    <n v="1.1390628765361424"/>
    <n v="2.3964714866781489"/>
    <n v="1.7131134296277473"/>
    <n v="2.8506910844706601"/>
    <x v="0"/>
    <x v="1"/>
    <e v="#N/A"/>
    <n v="23.38"/>
    <x v="0"/>
    <x v="0"/>
  </r>
  <r>
    <s v="OK"/>
    <n v="118"/>
    <x v="1"/>
    <x v="0"/>
    <x v="0"/>
    <n v="23"/>
    <x v="154"/>
    <n v="52"/>
    <n v="49.22"/>
    <n v="166.6"/>
    <n v="111"/>
    <n v="14.16"/>
    <n v="119.1"/>
    <n v="88"/>
    <n v="5.36"/>
    <x v="17"/>
    <n v="4"/>
    <n v="2.57"/>
    <n v="1"/>
    <x v="0"/>
    <n v="0"/>
    <x v="0"/>
    <x v="0"/>
    <x v="0"/>
    <x v="0"/>
    <n v="2.0225069416909669"/>
    <n v="-0.66814383691306012"/>
    <n v="-1.6171230323680572"/>
    <n v="-0.27392852265606671"/>
    <n v="3.1864866785913946"/>
    <n v="2.6883218284522501"/>
    <n v="3.5071999021762768"/>
    <x v="0"/>
    <x v="0"/>
    <e v="#N/A"/>
    <n v="49.22"/>
    <x v="1"/>
    <x v="2"/>
  </r>
  <r>
    <s v="MD"/>
    <n v="117"/>
    <x v="0"/>
    <x v="0"/>
    <x v="0"/>
    <n v="23"/>
    <x v="155"/>
    <n v="86"/>
    <n v="33.68"/>
    <n v="177"/>
    <n v="86"/>
    <n v="15.05"/>
    <n v="180.5"/>
    <n v="92"/>
    <n v="8.1199999999999992"/>
    <x v="36"/>
    <n v="6"/>
    <n v="1.84"/>
    <n v="1"/>
    <x v="0"/>
    <n v="0"/>
    <x v="0"/>
    <x v="0"/>
    <x v="0"/>
    <x v="0"/>
    <n v="0.33030209375418357"/>
    <n v="-0.46117667830348757"/>
    <n v="-0.39774520602315122"/>
    <n v="-1.2521533374814422"/>
    <n v="1.5768089215634069"/>
    <n v="1.4310390040909959"/>
    <n v="3.0999062707342531"/>
    <x v="0"/>
    <x v="0"/>
    <e v="#N/A"/>
    <n v="33.68"/>
    <x v="1"/>
    <x v="1"/>
  </r>
  <r>
    <s v="TN"/>
    <n v="78"/>
    <x v="0"/>
    <x v="0"/>
    <x v="1"/>
    <n v="0"/>
    <x v="156"/>
    <n v="119"/>
    <n v="25.45"/>
    <n v="182.2"/>
    <n v="115"/>
    <n v="15.49"/>
    <n v="261.5"/>
    <n v="126"/>
    <n v="11.77"/>
    <x v="84"/>
    <n v="8"/>
    <n v="2.62"/>
    <n v="0"/>
    <x v="0"/>
    <n v="0"/>
    <x v="0"/>
    <x v="2"/>
    <x v="0"/>
    <x v="0"/>
    <n v="-0.56578887605041506"/>
    <n v="-0.35769309899870161"/>
    <n v="1.2108802652136139"/>
    <n v="-0.20146742526159472"/>
    <n v="2.4752259038853044"/>
    <n v="1.3981707855119185"/>
    <n v="2.4047910128851551"/>
    <x v="0"/>
    <x v="1"/>
    <e v="#N/A"/>
    <n v="25.45"/>
    <x v="4"/>
    <x v="2"/>
  </r>
  <r>
    <s v="TX"/>
    <n v="208"/>
    <x v="2"/>
    <x v="0"/>
    <x v="1"/>
    <n v="0"/>
    <x v="157"/>
    <n v="67"/>
    <n v="55.51"/>
    <n v="176.3"/>
    <n v="113"/>
    <n v="14.99"/>
    <n v="181.7"/>
    <n v="102"/>
    <n v="8.18"/>
    <x v="85"/>
    <n v="6"/>
    <n v="2.89"/>
    <n v="2"/>
    <x v="1"/>
    <n v="1"/>
    <x v="0"/>
    <x v="1"/>
    <x v="0"/>
    <x v="0"/>
    <n v="2.7075351624093584"/>
    <n v="-0.47510716013297782"/>
    <n v="-0.37391371756038455"/>
    <n v="0.16083806171076653"/>
    <n v="3.9699947748606577"/>
    <n v="2.7788763591724259"/>
    <n v="2.7719035204555502"/>
    <x v="1"/>
    <x v="1"/>
    <n v="55.51"/>
    <e v="#N/A"/>
    <x v="1"/>
    <x v="3"/>
  </r>
  <r>
    <s v="ME"/>
    <n v="131"/>
    <x v="2"/>
    <x v="1"/>
    <x v="0"/>
    <n v="26"/>
    <x v="158"/>
    <n v="101"/>
    <n v="49.79"/>
    <n v="199.7"/>
    <n v="97"/>
    <n v="16.97"/>
    <n v="255.3"/>
    <n v="127"/>
    <n v="11.49"/>
    <x v="12"/>
    <n v="7"/>
    <n v="3.73"/>
    <n v="4"/>
    <x v="1"/>
    <n v="1"/>
    <x v="1"/>
    <x v="1"/>
    <x v="2"/>
    <x v="0"/>
    <n v="2.085455480892116"/>
    <n v="-9.4310532614403104E-3"/>
    <n v="1.0877509081559853"/>
    <n v="1.2839850713250869"/>
    <n v="4.4806867803219559"/>
    <n v="2.6797449895705463"/>
    <n v="1.5117911214532749"/>
    <x v="1"/>
    <x v="0"/>
    <n v="49.79"/>
    <e v="#N/A"/>
    <x v="2"/>
    <x v="0"/>
  </r>
  <r>
    <s v="DC"/>
    <n v="63"/>
    <x v="1"/>
    <x v="0"/>
    <x v="1"/>
    <n v="0"/>
    <x v="159"/>
    <n v="64"/>
    <n v="14.11"/>
    <n v="177"/>
    <n v="106"/>
    <n v="15.05"/>
    <n v="245.7"/>
    <n v="89"/>
    <n v="11.06"/>
    <x v="14"/>
    <n v="3"/>
    <n v="3.51"/>
    <n v="0"/>
    <x v="0"/>
    <n v="0"/>
    <x v="0"/>
    <x v="3"/>
    <x v="0"/>
    <x v="0"/>
    <n v="-1.8006911009670827"/>
    <n v="-0.46117667830348757"/>
    <n v="0.8970990004538496"/>
    <n v="0.99414068174719761"/>
    <n v="2.9166793596989908"/>
    <n v="2.2909113211630783"/>
    <n v="3.1606219127842876"/>
    <x v="0"/>
    <x v="1"/>
    <e v="#N/A"/>
    <n v="14.11"/>
    <x v="0"/>
    <x v="0"/>
  </r>
  <r>
    <s v="MN"/>
    <n v="53"/>
    <x v="0"/>
    <x v="0"/>
    <x v="0"/>
    <n v="24"/>
    <x v="160"/>
    <n v="146"/>
    <n v="24.77"/>
    <n v="220.5"/>
    <n v="136"/>
    <n v="18.739999999999998"/>
    <n v="249.9"/>
    <n v="96"/>
    <n v="11.25"/>
    <x v="67"/>
    <n v="5"/>
    <n v="3.54"/>
    <n v="3"/>
    <x v="0"/>
    <n v="0"/>
    <x v="0"/>
    <x v="3"/>
    <x v="0"/>
    <x v="0"/>
    <n v="-0.63984598099294387"/>
    <n v="0.40450326395770475"/>
    <n v="0.98050921007353409"/>
    <n v="1.0303712304444337"/>
    <n v="3.1854614109226498"/>
    <n v="1.6112383292088919"/>
    <n v="1.7449967067437133"/>
    <x v="0"/>
    <x v="0"/>
    <e v="#N/A"/>
    <n v="24.77"/>
    <x v="1"/>
    <x v="0"/>
  </r>
  <r>
    <s v="DE"/>
    <n v="62"/>
    <x v="1"/>
    <x v="0"/>
    <x v="1"/>
    <n v="0"/>
    <x v="161"/>
    <n v="101"/>
    <n v="30.99"/>
    <n v="328.2"/>
    <n v="93"/>
    <n v="27.9"/>
    <n v="245"/>
    <n v="131"/>
    <n v="11.03"/>
    <x v="7"/>
    <n v="1"/>
    <n v="3.02"/>
    <n v="2"/>
    <x v="0"/>
    <n v="0"/>
    <x v="0"/>
    <x v="3"/>
    <x v="0"/>
    <x v="2"/>
    <n v="3.7776529231195094E-2"/>
    <n v="2.5478073968664496"/>
    <n v="0.88319729885056919"/>
    <n v="0.34199080519694713"/>
    <n v="4.3601936697255406"/>
    <n v="2.7184085008004866"/>
    <n v="1.9411853896354221"/>
    <x v="1"/>
    <x v="1"/>
    <e v="#N/A"/>
    <n v="30.99"/>
    <x v="0"/>
    <x v="3"/>
  </r>
  <r>
    <s v="MD"/>
    <n v="97"/>
    <x v="0"/>
    <x v="0"/>
    <x v="1"/>
    <n v="0"/>
    <x v="162"/>
    <n v="86"/>
    <n v="37.06"/>
    <n v="184"/>
    <n v="94"/>
    <n v="15.64"/>
    <n v="240.5"/>
    <n v="110"/>
    <n v="10.82"/>
    <x v="69"/>
    <n v="8"/>
    <n v="1.73"/>
    <n v="3"/>
    <x v="0"/>
    <n v="0"/>
    <x v="0"/>
    <x v="2"/>
    <x v="0"/>
    <x v="0"/>
    <n v="0.69873619084326444"/>
    <n v="-0.32187186000858309"/>
    <n v="0.79382921711519339"/>
    <n v="-1.3970755322703865"/>
    <n v="2.592499693121066"/>
    <n v="1.7815214361533358"/>
    <n v="2.7616268024689483"/>
    <x v="0"/>
    <x v="1"/>
    <e v="#N/A"/>
    <n v="37.06"/>
    <x v="4"/>
    <x v="1"/>
  </r>
  <r>
    <s v="MI"/>
    <n v="105"/>
    <x v="2"/>
    <x v="0"/>
    <x v="1"/>
    <n v="0"/>
    <x v="163"/>
    <n v="109"/>
    <n v="23.9"/>
    <n v="178.6"/>
    <n v="51"/>
    <n v="15.18"/>
    <n v="217"/>
    <n v="83"/>
    <n v="9.76"/>
    <x v="36"/>
    <n v="3"/>
    <n v="1.84"/>
    <n v="2"/>
    <x v="0"/>
    <n v="0"/>
    <x v="0"/>
    <x v="0"/>
    <x v="0"/>
    <x v="0"/>
    <n v="-0.73426878979466803"/>
    <n v="-0.42933557697893809"/>
    <n v="0.32712923471934174"/>
    <n v="-1.2521533374814422"/>
    <n v="1.4903436754751997"/>
    <n v="1.5486707881600728"/>
    <n v="3.2520206255760056"/>
    <x v="2"/>
    <x v="1"/>
    <e v="#N/A"/>
    <n v="23.9"/>
    <x v="0"/>
    <x v="1"/>
  </r>
  <r>
    <s v="WA"/>
    <n v="157"/>
    <x v="0"/>
    <x v="0"/>
    <x v="1"/>
    <n v="0"/>
    <x v="164"/>
    <n v="105"/>
    <n v="25.96"/>
    <n v="257.5"/>
    <n v="80"/>
    <n v="21.89"/>
    <n v="198.1"/>
    <n v="93"/>
    <n v="8.91"/>
    <x v="27"/>
    <n v="4"/>
    <n v="2.54"/>
    <n v="1"/>
    <x v="0"/>
    <n v="0"/>
    <x v="0"/>
    <x v="1"/>
    <x v="0"/>
    <x v="2"/>
    <n v="-0.51024604734351853"/>
    <n v="1.1408287320879142"/>
    <n v="-4.8216708569236912E-2"/>
    <n v="-0.31015907135330267"/>
    <n v="2.4909392876902294"/>
    <n v="1.2885514057712233"/>
    <n v="2.2618467931474235"/>
    <x v="0"/>
    <x v="1"/>
    <e v="#N/A"/>
    <n v="25.96"/>
    <x v="1"/>
    <x v="2"/>
  </r>
  <r>
    <s v="MO"/>
    <n v="66"/>
    <x v="0"/>
    <x v="0"/>
    <x v="0"/>
    <n v="36"/>
    <x v="165"/>
    <n v="76"/>
    <n v="18.14"/>
    <n v="209.8"/>
    <n v="77"/>
    <n v="17.829999999999998"/>
    <n v="190.4"/>
    <n v="117"/>
    <n v="8.57"/>
    <x v="47"/>
    <n v="2"/>
    <n v="3.27"/>
    <n v="1"/>
    <x v="0"/>
    <n v="0"/>
    <x v="0"/>
    <x v="3"/>
    <x v="0"/>
    <x v="0"/>
    <n v="-1.3619027541825994"/>
    <n v="0.19156589884977951"/>
    <n v="-0.20113542620532424"/>
    <n v="0.66806574347207237"/>
    <n v="2.2296705645892669"/>
    <n v="1.5421556026315777"/>
    <n v="2.790171496317047"/>
    <x v="0"/>
    <x v="0"/>
    <e v="#N/A"/>
    <n v="18.14"/>
    <x v="0"/>
    <x v="0"/>
  </r>
  <r>
    <s v="IN"/>
    <n v="122"/>
    <x v="0"/>
    <x v="0"/>
    <x v="1"/>
    <n v="0"/>
    <x v="166"/>
    <n v="98"/>
    <n v="41.45"/>
    <n v="83.9"/>
    <n v="72"/>
    <n v="7.13"/>
    <n v="179.8"/>
    <n v="84"/>
    <n v="8.09"/>
    <x v="0"/>
    <n v="8"/>
    <n v="3.7"/>
    <n v="2"/>
    <x v="0"/>
    <n v="0"/>
    <x v="0"/>
    <x v="0"/>
    <x v="0"/>
    <x v="1"/>
    <n v="1.1764045177225755"/>
    <n v="-2.3139307616257176"/>
    <n v="-0.41164690762643164"/>
    <n v="1.2477545226278501"/>
    <n v="3.4440833942297431"/>
    <n v="2.9093895724382661"/>
    <n v="3.6148838075401488"/>
    <x v="0"/>
    <x v="1"/>
    <e v="#N/A"/>
    <n v="41.45"/>
    <x v="4"/>
    <x v="0"/>
  </r>
  <r>
    <s v="OR"/>
    <n v="38"/>
    <x v="0"/>
    <x v="0"/>
    <x v="1"/>
    <n v="0"/>
    <x v="167"/>
    <n v="94"/>
    <n v="33.049999999999997"/>
    <n v="186.7"/>
    <n v="95"/>
    <n v="15.87"/>
    <n v="223.3"/>
    <n v="90"/>
    <n v="10.050000000000001"/>
    <x v="81"/>
    <n v="5"/>
    <n v="2.92"/>
    <n v="3"/>
    <x v="0"/>
    <n v="0"/>
    <x v="0"/>
    <x v="3"/>
    <x v="0"/>
    <x v="0"/>
    <n v="0.26179927168234463"/>
    <n v="-0.26814000152340584"/>
    <n v="0.45224454914886814"/>
    <n v="0.19706861040800316"/>
    <n v="2.3811224134733187"/>
    <n v="0.61951520442470376"/>
    <n v="1.7600722226891039"/>
    <x v="0"/>
    <x v="1"/>
    <e v="#N/A"/>
    <n v="33.049999999999997"/>
    <x v="1"/>
    <x v="3"/>
  </r>
  <r>
    <s v="MD"/>
    <n v="106"/>
    <x v="2"/>
    <x v="0"/>
    <x v="1"/>
    <n v="0"/>
    <x v="168"/>
    <n v="95"/>
    <n v="36.36"/>
    <n v="151.9"/>
    <n v="70"/>
    <n v="12.91"/>
    <n v="260.10000000000002"/>
    <n v="124"/>
    <n v="11.7"/>
    <x v="1"/>
    <n v="5"/>
    <n v="3.29"/>
    <n v="3"/>
    <x v="0"/>
    <n v="0"/>
    <x v="0"/>
    <x v="0"/>
    <x v="0"/>
    <x v="1"/>
    <n v="0.62282765827717257"/>
    <n v="-0.9606839553323594"/>
    <n v="1.1830768620070531"/>
    <n v="0.70429629216930834"/>
    <n v="3.2102283091347714"/>
    <n v="1.7906792237941289"/>
    <n v="2.0266964173959541"/>
    <x v="0"/>
    <x v="1"/>
    <e v="#N/A"/>
    <n v="36.36"/>
    <x v="1"/>
    <x v="0"/>
  </r>
  <r>
    <s v="RI"/>
    <n v="99"/>
    <x v="2"/>
    <x v="0"/>
    <x v="1"/>
    <n v="0"/>
    <x v="169"/>
    <n v="112"/>
    <n v="36.92"/>
    <n v="246.7"/>
    <n v="89"/>
    <n v="20.97"/>
    <n v="226.1"/>
    <n v="89"/>
    <n v="10.17"/>
    <x v="74"/>
    <n v="7"/>
    <n v="4.2699999999999996"/>
    <n v="3"/>
    <x v="0"/>
    <n v="0"/>
    <x v="0"/>
    <x v="2"/>
    <x v="0"/>
    <x v="2"/>
    <n v="0.68392476985475847"/>
    <n v="0.92590129814720423"/>
    <n v="0.50785135556199057"/>
    <n v="2.0085960452698095"/>
    <n v="4.2272880567591749"/>
    <n v="2.3701091487843406"/>
    <n v="1.1682766964566684"/>
    <x v="1"/>
    <x v="1"/>
    <e v="#N/A"/>
    <n v="36.92"/>
    <x v="4"/>
    <x v="0"/>
  </r>
  <r>
    <s v="LA"/>
    <n v="99"/>
    <x v="0"/>
    <x v="0"/>
    <x v="1"/>
    <n v="0"/>
    <x v="170"/>
    <n v="72"/>
    <n v="40.99"/>
    <n v="155.6"/>
    <n v="98"/>
    <n v="13.23"/>
    <n v="188.2"/>
    <n v="109"/>
    <n v="8.4700000000000006"/>
    <x v="43"/>
    <n v="10"/>
    <n v="3.13"/>
    <n v="1"/>
    <x v="0"/>
    <n v="0"/>
    <x v="0"/>
    <x v="2"/>
    <x v="0"/>
    <x v="1"/>
    <n v="1.1264159718863682"/>
    <n v="-0.88705140851933861"/>
    <n v="-0.24482648838706386"/>
    <n v="0.48691299998589177"/>
    <n v="2.7047365069410683"/>
    <n v="1.5338505214159743"/>
    <n v="2.3215932615590402"/>
    <x v="0"/>
    <x v="1"/>
    <e v="#N/A"/>
    <n v="40.99"/>
    <x v="4"/>
    <x v="3"/>
  </r>
  <r>
    <s v="AZ"/>
    <n v="144"/>
    <x v="2"/>
    <x v="1"/>
    <x v="1"/>
    <n v="0"/>
    <x v="171"/>
    <n v="100"/>
    <n v="34.6"/>
    <n v="247.6"/>
    <n v="103"/>
    <n v="21.05"/>
    <n v="194.3"/>
    <n v="94"/>
    <n v="8.74"/>
    <x v="78"/>
    <n v="11"/>
    <n v="3.21"/>
    <n v="0"/>
    <x v="0"/>
    <n v="0"/>
    <x v="0"/>
    <x v="1"/>
    <x v="2"/>
    <x v="2"/>
    <n v="0.43027918542659754"/>
    <n v="0.94381191764226358"/>
    <n v="-0.12368308870133173"/>
    <n v="0.59560464607760044"/>
    <n v="3.0229106561466761"/>
    <n v="1.2024822302865303"/>
    <n v="1.3243633161880501"/>
    <x v="0"/>
    <x v="1"/>
    <e v="#N/A"/>
    <n v="34.6"/>
    <x v="2"/>
    <x v="3"/>
  </r>
  <r>
    <s v="LA"/>
    <n v="93"/>
    <x v="0"/>
    <x v="0"/>
    <x v="1"/>
    <n v="0"/>
    <x v="70"/>
    <n v="93"/>
    <n v="30.48"/>
    <n v="178.6"/>
    <n v="98"/>
    <n v="15.18"/>
    <n v="225.2"/>
    <n v="131"/>
    <n v="10.130000000000001"/>
    <x v="73"/>
    <n v="6"/>
    <n v="3.11"/>
    <n v="3"/>
    <x v="0"/>
    <n v="0"/>
    <x v="0"/>
    <x v="2"/>
    <x v="0"/>
    <x v="0"/>
    <n v="-1.7766299475701512E-2"/>
    <n v="-0.42933557697893809"/>
    <n v="0.48997773921491528"/>
    <n v="0.45068245128865581"/>
    <n v="2.3695894505125716"/>
    <n v="0.79236199800508422"/>
    <n v="1.9080673226552427"/>
    <x v="0"/>
    <x v="1"/>
    <e v="#N/A"/>
    <n v="30.48"/>
    <x v="1"/>
    <x v="3"/>
  </r>
  <r>
    <s v="FL"/>
    <n v="120"/>
    <x v="0"/>
    <x v="0"/>
    <x v="1"/>
    <n v="0"/>
    <x v="172"/>
    <n v="80"/>
    <n v="30.6"/>
    <n v="224.2"/>
    <n v="82"/>
    <n v="19.059999999999999"/>
    <n v="265.39999999999998"/>
    <n v="91"/>
    <n v="11.94"/>
    <x v="86"/>
    <n v="7"/>
    <n v="1.27"/>
    <n v="3"/>
    <x v="0"/>
    <n v="0"/>
    <x v="0"/>
    <x v="0"/>
    <x v="0"/>
    <x v="0"/>
    <n v="-4.8063061107591811E-3"/>
    <n v="0.47813581077072548"/>
    <n v="1.2883326027176059"/>
    <n v="-2.0129948601234005"/>
    <n v="3.0721198952411513"/>
    <n v="2.4373317698311321"/>
    <n v="3.2316020271252177"/>
    <x v="0"/>
    <x v="1"/>
    <e v="#N/A"/>
    <n v="30.6"/>
    <x v="4"/>
    <x v="1"/>
  </r>
  <r>
    <s v="AL"/>
    <n v="106"/>
    <x v="0"/>
    <x v="0"/>
    <x v="1"/>
    <n v="0"/>
    <x v="173"/>
    <n v="121"/>
    <n v="37.909999999999997"/>
    <n v="110.1"/>
    <n v="98"/>
    <n v="9.36"/>
    <n v="188.7"/>
    <n v="107"/>
    <n v="8.49"/>
    <x v="5"/>
    <n v="12"/>
    <n v="1.92"/>
    <n v="0"/>
    <x v="0"/>
    <n v="0"/>
    <x v="0"/>
    <x v="0"/>
    <x v="0"/>
    <x v="1"/>
    <n v="0.79130757202142554"/>
    <n v="-1.7925327274362179"/>
    <n v="-0.23489670152757766"/>
    <n v="-1.1434616913897337"/>
    <n v="2.1078081639154376"/>
    <n v="2.2807942372193017"/>
    <n v="3.7364675094528765"/>
    <x v="2"/>
    <x v="1"/>
    <e v="#N/A"/>
    <n v="37.909999999999997"/>
    <x v="4"/>
    <x v="1"/>
  </r>
  <r>
    <s v="WA"/>
    <n v="81"/>
    <x v="0"/>
    <x v="0"/>
    <x v="1"/>
    <n v="0"/>
    <x v="129"/>
    <n v="116"/>
    <n v="31.21"/>
    <n v="152.6"/>
    <n v="98"/>
    <n v="12.97"/>
    <n v="212.2"/>
    <n v="99"/>
    <n v="9.5500000000000007"/>
    <x v="1"/>
    <n v="6"/>
    <n v="3.29"/>
    <n v="3"/>
    <x v="0"/>
    <n v="0"/>
    <x v="0"/>
    <x v="2"/>
    <x v="0"/>
    <x v="1"/>
    <n v="6.1845088337516639E-2"/>
    <n v="-0.94675347350286909"/>
    <n v="0.23180328086827395"/>
    <n v="0.70429629216930834"/>
    <n v="2.3563351541048685"/>
    <n v="1.2041316301492768"/>
    <n v="2.3124771581534587"/>
    <x v="0"/>
    <x v="1"/>
    <e v="#N/A"/>
    <n v="31.21"/>
    <x v="1"/>
    <x v="0"/>
  </r>
  <r>
    <s v="TN"/>
    <n v="127"/>
    <x v="1"/>
    <x v="0"/>
    <x v="0"/>
    <n v="22"/>
    <x v="174"/>
    <n v="114"/>
    <n v="28.22"/>
    <n v="174.5"/>
    <n v="103"/>
    <n v="14.83"/>
    <n v="244.9"/>
    <n v="68"/>
    <n v="11.02"/>
    <x v="39"/>
    <n v="6"/>
    <n v="2.75"/>
    <n v="1"/>
    <x v="0"/>
    <n v="0"/>
    <x v="0"/>
    <x v="0"/>
    <x v="0"/>
    <x v="0"/>
    <n v="-0.26400617340961002"/>
    <n v="-0.51092839912309629"/>
    <n v="0.88121134147867208"/>
    <n v="-2.0314681775414092E-2"/>
    <n v="2.2977417995972167"/>
    <n v="1.0524700486356617"/>
    <n v="2.2216590712649968"/>
    <x v="0"/>
    <x v="0"/>
    <e v="#N/A"/>
    <n v="28.22"/>
    <x v="1"/>
    <x v="2"/>
  </r>
  <r>
    <s v="MS"/>
    <n v="65"/>
    <x v="0"/>
    <x v="0"/>
    <x v="1"/>
    <n v="0"/>
    <x v="175"/>
    <n v="112"/>
    <n v="23.14"/>
    <n v="272.89999999999998"/>
    <n v="96"/>
    <n v="23.2"/>
    <n v="220.2"/>
    <n v="104"/>
    <n v="9.91"/>
    <x v="59"/>
    <n v="2"/>
    <n v="1.19"/>
    <n v="1"/>
    <x v="0"/>
    <n v="0"/>
    <x v="0"/>
    <x v="3"/>
    <x v="0"/>
    <x v="2"/>
    <n v="-0.81758303285501299"/>
    <n v="1.4472993323367038"/>
    <n v="0.39067987062005322"/>
    <n v="-2.1216865062151089"/>
    <n v="3.0355759079177904"/>
    <n v="2.7234723727178962"/>
    <n v="3.6905124897748789"/>
    <x v="0"/>
    <x v="1"/>
    <e v="#N/A"/>
    <n v="23.14"/>
    <x v="0"/>
    <x v="1"/>
  </r>
  <r>
    <s v="ME"/>
    <n v="35"/>
    <x v="1"/>
    <x v="0"/>
    <x v="1"/>
    <n v="0"/>
    <x v="176"/>
    <n v="113"/>
    <n v="25.38"/>
    <n v="242.2"/>
    <n v="122"/>
    <n v="20.59"/>
    <n v="174.3"/>
    <n v="104"/>
    <n v="7.84"/>
    <x v="56"/>
    <n v="6"/>
    <n v="2.4"/>
    <n v="2"/>
    <x v="0"/>
    <n v="0"/>
    <x v="0"/>
    <x v="3"/>
    <x v="0"/>
    <x v="2"/>
    <n v="-0.57319458654466759"/>
    <n v="0.83634820067190851"/>
    <n v="-0.52087456308077995"/>
    <n v="-0.49131181483948333"/>
    <n v="2.0106373191330822"/>
    <n v="1.2412606320498172"/>
    <n v="2.6530724611783136"/>
    <x v="0"/>
    <x v="1"/>
    <e v="#N/A"/>
    <n v="25.38"/>
    <x v="1"/>
    <x v="2"/>
  </r>
  <r>
    <s v="OK"/>
    <n v="88"/>
    <x v="1"/>
    <x v="0"/>
    <x v="1"/>
    <n v="0"/>
    <x v="177"/>
    <n v="97"/>
    <n v="11.12"/>
    <n v="168.2"/>
    <n v="76"/>
    <n v="14.3"/>
    <n v="236"/>
    <n v="113"/>
    <n v="10.62"/>
    <x v="12"/>
    <n v="1"/>
    <n v="3.73"/>
    <n v="2"/>
    <x v="0"/>
    <n v="0"/>
    <x v="0"/>
    <x v="2"/>
    <x v="0"/>
    <x v="0"/>
    <n v="-2.1265423627142095"/>
    <n v="-0.63630273558851058"/>
    <n v="0.70446113537981747"/>
    <n v="1.2839850713250869"/>
    <n v="3.0859599743331461"/>
    <n v="2.6593132095302097"/>
    <n v="3.5525687227100193"/>
    <x v="0"/>
    <x v="1"/>
    <e v="#N/A"/>
    <n v="11.12"/>
    <x v="0"/>
    <x v="0"/>
  </r>
  <r>
    <s v="IN"/>
    <n v="65"/>
    <x v="0"/>
    <x v="0"/>
    <x v="1"/>
    <n v="0"/>
    <x v="178"/>
    <n v="111"/>
    <n v="36.28"/>
    <n v="234.5"/>
    <n v="94"/>
    <n v="19.93"/>
    <n v="250.1"/>
    <n v="123"/>
    <n v="11.25"/>
    <x v="87"/>
    <n v="4"/>
    <n v="0.73"/>
    <n v="1"/>
    <x v="0"/>
    <n v="0"/>
    <x v="0"/>
    <x v="3"/>
    <x v="0"/>
    <x v="2"/>
    <n v="0.61357052015935643"/>
    <n v="0.68311290054751383"/>
    <n v="0.9844811248173283"/>
    <n v="-2.7376058340681229"/>
    <n v="3.5204997129471018"/>
    <n v="3.0507049686832182"/>
    <n v="3.7708995456039829"/>
    <x v="0"/>
    <x v="1"/>
    <e v="#N/A"/>
    <n v="36.28"/>
    <x v="1"/>
    <x v="1"/>
  </r>
  <r>
    <s v="MO"/>
    <n v="123"/>
    <x v="0"/>
    <x v="0"/>
    <x v="1"/>
    <n v="0"/>
    <x v="179"/>
    <n v="85"/>
    <n v="35.17"/>
    <n v="244.7"/>
    <n v="78"/>
    <n v="20.8"/>
    <n v="221.5"/>
    <n v="136"/>
    <n v="9.9700000000000006"/>
    <x v="18"/>
    <n v="2"/>
    <n v="2.08"/>
    <n v="3"/>
    <x v="0"/>
    <n v="0"/>
    <x v="0"/>
    <x v="0"/>
    <x v="0"/>
    <x v="2"/>
    <n v="0.49322772462774717"/>
    <n v="0.88609992149151728"/>
    <n v="0.41649731645471755"/>
    <n v="-0.92607839920631685"/>
    <n v="2.7926745249016371"/>
    <n v="1.4351090116431062"/>
    <n v="2.0784717338862038"/>
    <x v="0"/>
    <x v="1"/>
    <e v="#N/A"/>
    <n v="35.17"/>
    <x v="0"/>
    <x v="1"/>
  </r>
  <r>
    <s v="IA"/>
    <n v="126"/>
    <x v="1"/>
    <x v="0"/>
    <x v="0"/>
    <n v="27"/>
    <x v="180"/>
    <n v="78"/>
    <n v="31.65"/>
    <n v="189.6"/>
    <n v="83"/>
    <n v="16.12"/>
    <n v="76.5"/>
    <n v="139"/>
    <n v="3.44"/>
    <x v="63"/>
    <n v="3"/>
    <n v="2.59"/>
    <n v="2"/>
    <x v="0"/>
    <n v="0"/>
    <x v="0"/>
    <x v="0"/>
    <x v="0"/>
    <x v="0"/>
    <n v="0.10998220655016026"/>
    <n v="-0.21042800537265957"/>
    <n v="-2.4631408727962816"/>
    <n v="-0.23769797395883072"/>
    <n v="2.1394789146218045"/>
    <n v="2.4859483738136072"/>
    <n v="3.9727205550380389"/>
    <x v="2"/>
    <x v="0"/>
    <e v="#N/A"/>
    <n v="31.65"/>
    <x v="0"/>
    <x v="2"/>
  </r>
  <r>
    <s v="KY"/>
    <n v="45"/>
    <x v="0"/>
    <x v="0"/>
    <x v="0"/>
    <n v="22"/>
    <x v="181"/>
    <n v="84"/>
    <n v="33.42"/>
    <n v="313.2"/>
    <n v="92"/>
    <n v="26.62"/>
    <n v="163.30000000000001"/>
    <n v="108"/>
    <n v="7.35"/>
    <x v="78"/>
    <n v="3"/>
    <n v="3.21"/>
    <n v="0"/>
    <x v="0"/>
    <n v="0"/>
    <x v="0"/>
    <x v="3"/>
    <x v="0"/>
    <x v="2"/>
    <n v="0.30253067940073525"/>
    <n v="2.249297071948797"/>
    <n v="-0.73932987398947636"/>
    <n v="0.59560464607760044"/>
    <n v="3.855959119821414"/>
    <n v="2.4601251364226617"/>
    <n v="2.2882330825296857"/>
    <x v="1"/>
    <x v="0"/>
    <e v="#N/A"/>
    <n v="33.42"/>
    <x v="0"/>
    <x v="3"/>
  </r>
  <r>
    <s v="MD"/>
    <n v="93"/>
    <x v="1"/>
    <x v="1"/>
    <x v="1"/>
    <n v="0"/>
    <x v="182"/>
    <n v="109"/>
    <n v="53.04"/>
    <n v="129.4"/>
    <n v="100"/>
    <n v="11"/>
    <n v="217.6"/>
    <n v="74"/>
    <n v="9.7899999999999991"/>
    <x v="26"/>
    <n v="2"/>
    <n v="2.84"/>
    <n v="0"/>
    <x v="1"/>
    <n v="1"/>
    <x v="0"/>
    <x v="2"/>
    <x v="1"/>
    <x v="1"/>
    <n v="2.4390781569926916"/>
    <n v="-1.4084494427088381"/>
    <n v="0.33904497895072505"/>
    <n v="8.8376964316294535E-2"/>
    <n v="3.8693275112428656"/>
    <n v="2.8382378466504816"/>
    <n v="3.0231594002065814"/>
    <x v="0"/>
    <x v="1"/>
    <n v="53.04"/>
    <e v="#N/A"/>
    <x v="3"/>
    <x v="3"/>
  </r>
  <r>
    <s v="OH"/>
    <n v="63"/>
    <x v="0"/>
    <x v="1"/>
    <x v="0"/>
    <n v="36"/>
    <x v="183"/>
    <n v="110"/>
    <n v="33.83"/>
    <n v="291.3"/>
    <n v="111"/>
    <n v="24.76"/>
    <n v="197.6"/>
    <n v="92"/>
    <n v="8.89"/>
    <x v="34"/>
    <n v="6"/>
    <n v="2.97"/>
    <n v="1"/>
    <x v="0"/>
    <n v="0"/>
    <x v="0"/>
    <x v="3"/>
    <x v="2"/>
    <x v="2"/>
    <n v="0.34696494236625264"/>
    <n v="1.813471997569025"/>
    <n v="-5.8146495428723119E-2"/>
    <n v="0.26952970780247515"/>
    <n v="3.4969605288214218"/>
    <n v="1.866840281201618"/>
    <n v="1.6557331701994973"/>
    <x v="1"/>
    <x v="0"/>
    <e v="#N/A"/>
    <n v="33.83"/>
    <x v="5"/>
    <x v="3"/>
  </r>
  <r>
    <s v="OK"/>
    <n v="100"/>
    <x v="0"/>
    <x v="0"/>
    <x v="1"/>
    <n v="0"/>
    <x v="184"/>
    <n v="96"/>
    <n v="34.53"/>
    <n v="217"/>
    <n v="126"/>
    <n v="18.45"/>
    <n v="180.9"/>
    <n v="122"/>
    <n v="8.14"/>
    <x v="88"/>
    <n v="2"/>
    <n v="3.65"/>
    <n v="3"/>
    <x v="0"/>
    <n v="0"/>
    <x v="0"/>
    <x v="2"/>
    <x v="0"/>
    <x v="0"/>
    <n v="0.42287347493234456"/>
    <n v="0.33485085481025251"/>
    <n v="-0.38980137653556213"/>
    <n v="1.1752934252333782"/>
    <n v="2.985069442441024"/>
    <n v="1.3506320073633449"/>
    <n v="1.6546220300822518"/>
    <x v="0"/>
    <x v="1"/>
    <e v="#N/A"/>
    <n v="34.53"/>
    <x v="0"/>
    <x v="0"/>
  </r>
  <r>
    <s v="NV"/>
    <n v="53"/>
    <x v="0"/>
    <x v="0"/>
    <x v="1"/>
    <n v="0"/>
    <x v="185"/>
    <n v="97"/>
    <n v="28.7"/>
    <n v="220.3"/>
    <n v="87"/>
    <n v="18.73"/>
    <n v="154.30000000000001"/>
    <n v="113"/>
    <n v="6.94"/>
    <x v="54"/>
    <n v="2"/>
    <n v="2.94"/>
    <n v="0"/>
    <x v="0"/>
    <n v="0"/>
    <x v="0"/>
    <x v="3"/>
    <x v="0"/>
    <x v="0"/>
    <n v="-0.21216619994983962"/>
    <n v="0.40052312629213627"/>
    <n v="-0.91806603746022808"/>
    <n v="0.23329915910523916"/>
    <n v="2.0272856517638882"/>
    <n v="1.0500985753123935"/>
    <n v="2.4689120927846955"/>
    <x v="0"/>
    <x v="1"/>
    <e v="#N/A"/>
    <n v="28.7"/>
    <x v="0"/>
    <x v="3"/>
  </r>
  <r>
    <s v="ID"/>
    <n v="92"/>
    <x v="0"/>
    <x v="1"/>
    <x v="1"/>
    <n v="0"/>
    <x v="32"/>
    <n v="140"/>
    <n v="29.43"/>
    <n v="240.3"/>
    <n v="105"/>
    <n v="20.43"/>
    <n v="233.2"/>
    <n v="117"/>
    <n v="10.49"/>
    <x v="62"/>
    <n v="5"/>
    <n v="2.4300000000000002"/>
    <n v="1"/>
    <x v="0"/>
    <n v="0"/>
    <x v="0"/>
    <x v="2"/>
    <x v="1"/>
    <x v="2"/>
    <n v="-0.13255481213662149"/>
    <n v="0.79853689284900631"/>
    <n v="0.64885432896669448"/>
    <n v="-0.45508126614224731"/>
    <n v="2.6462904476923228"/>
    <n v="1.1328472299802699"/>
    <n v="1.8878115794221377"/>
    <x v="0"/>
    <x v="1"/>
    <e v="#N/A"/>
    <n v="29.43"/>
    <x v="5"/>
    <x v="2"/>
  </r>
  <r>
    <s v="MN"/>
    <n v="139"/>
    <x v="2"/>
    <x v="0"/>
    <x v="1"/>
    <n v="0"/>
    <x v="186"/>
    <n v="106"/>
    <n v="22.85"/>
    <n v="211.3"/>
    <n v="98"/>
    <n v="17.96"/>
    <n v="193.6"/>
    <n v="125"/>
    <n v="8.7100000000000009"/>
    <x v="39"/>
    <n v="2"/>
    <n v="2.75"/>
    <n v="5"/>
    <x v="1"/>
    <n v="1"/>
    <x v="1"/>
    <x v="1"/>
    <x v="0"/>
    <x v="0"/>
    <n v="-0.84905730245558753"/>
    <n v="0.22141693134154478"/>
    <n v="-0.13758479030461276"/>
    <n v="-2.0314681775414092E-2"/>
    <n v="1.793930415252645"/>
    <n v="0.88840645042495381"/>
    <n v="2.5219725826314616"/>
    <x v="0"/>
    <x v="1"/>
    <n v="22.85"/>
    <e v="#N/A"/>
    <x v="0"/>
    <x v="2"/>
  </r>
  <r>
    <s v="SD"/>
    <n v="110"/>
    <x v="1"/>
    <x v="0"/>
    <x v="0"/>
    <n v="40"/>
    <x v="187"/>
    <n v="103"/>
    <n v="34.44"/>
    <n v="118.8"/>
    <n v="128"/>
    <n v="10.1"/>
    <n v="234.9"/>
    <n v="98"/>
    <n v="10.57"/>
    <x v="62"/>
    <n v="9"/>
    <n v="2.4300000000000002"/>
    <n v="2"/>
    <x v="0"/>
    <n v="0"/>
    <x v="0"/>
    <x v="0"/>
    <x v="0"/>
    <x v="1"/>
    <n v="0.41361633681452847"/>
    <n v="-1.6193967389839794"/>
    <n v="0.68261560428894796"/>
    <n v="-0.45508126614224731"/>
    <n v="2.3473591898724644"/>
    <n v="1.8618773574873864"/>
    <n v="3.0697034746648924"/>
    <x v="0"/>
    <x v="0"/>
    <e v="#N/A"/>
    <n v="34.44"/>
    <x v="4"/>
    <x v="2"/>
  </r>
  <r>
    <s v="IL"/>
    <n v="110"/>
    <x v="1"/>
    <x v="0"/>
    <x v="1"/>
    <n v="0"/>
    <x v="188"/>
    <n v="117"/>
    <n v="12.67"/>
    <n v="200.8"/>
    <n v="98"/>
    <n v="17.07"/>
    <n v="192.2"/>
    <n v="101"/>
    <n v="8.65"/>
    <x v="52"/>
    <n v="7"/>
    <n v="2.65"/>
    <n v="3"/>
    <x v="0"/>
    <n v="0"/>
    <x v="0"/>
    <x v="0"/>
    <x v="0"/>
    <x v="0"/>
    <n v="-1.9580624489699565"/>
    <n v="1.2459703899187996E-2"/>
    <n v="-0.16538819351117423"/>
    <n v="-0.16523687656435807"/>
    <n v="1.8265718293909254"/>
    <n v="1.9720091983094585"/>
    <n v="3.5272192884069051"/>
    <x v="2"/>
    <x v="1"/>
    <e v="#N/A"/>
    <n v="12.67"/>
    <x v="4"/>
    <x v="2"/>
  </r>
  <r>
    <s v="WY"/>
    <n v="215"/>
    <x v="2"/>
    <x v="0"/>
    <x v="1"/>
    <n v="0"/>
    <x v="189"/>
    <n v="148"/>
    <n v="14.21"/>
    <n v="120.9"/>
    <n v="91"/>
    <n v="10.28"/>
    <n v="226.6"/>
    <n v="110"/>
    <n v="10.199999999999999"/>
    <x v="85"/>
    <n v="9"/>
    <n v="2.89"/>
    <n v="0"/>
    <x v="0"/>
    <n v="0"/>
    <x v="0"/>
    <x v="1"/>
    <x v="0"/>
    <x v="1"/>
    <n v="-1.7895825352257035"/>
    <n v="-1.5776052934955078"/>
    <n v="0.51778114242147677"/>
    <n v="0.16083806171076653"/>
    <n v="2.1466888588740876"/>
    <n v="2.4465098213561438"/>
    <n v="3.9195085859288543"/>
    <x v="2"/>
    <x v="1"/>
    <e v="#N/A"/>
    <n v="14.21"/>
    <x v="4"/>
    <x v="3"/>
  </r>
  <r>
    <s v="NJ"/>
    <n v="138"/>
    <x v="2"/>
    <x v="0"/>
    <x v="1"/>
    <n v="0"/>
    <x v="190"/>
    <n v="89"/>
    <n v="37.43"/>
    <n v="88.3"/>
    <n v="125"/>
    <n v="7.51"/>
    <n v="195.3"/>
    <n v="79"/>
    <n v="8.7899999999999991"/>
    <x v="89"/>
    <n v="5"/>
    <n v="3.48"/>
    <n v="0"/>
    <x v="0"/>
    <n v="0"/>
    <x v="0"/>
    <x v="1"/>
    <x v="0"/>
    <x v="1"/>
    <n v="0.73946759856165512"/>
    <n v="-2.2263677329832063"/>
    <n v="-0.10382351498235932"/>
    <n v="0.95791013304996164"/>
    <n v="3.0275848005211206"/>
    <n v="2.5361184430255639"/>
    <n v="3.4201642928026583"/>
    <x v="0"/>
    <x v="1"/>
    <e v="#N/A"/>
    <n v="37.43"/>
    <x v="1"/>
    <x v="0"/>
  </r>
  <r>
    <s v="NV"/>
    <n v="137"/>
    <x v="0"/>
    <x v="1"/>
    <x v="1"/>
    <n v="0"/>
    <x v="191"/>
    <n v="95"/>
    <n v="22.97"/>
    <n v="134.1"/>
    <n v="102"/>
    <n v="11.4"/>
    <n v="223.1"/>
    <n v="81"/>
    <n v="10.039999999999999"/>
    <x v="10"/>
    <n v="2"/>
    <n v="3.32"/>
    <n v="2"/>
    <x v="1"/>
    <n v="1"/>
    <x v="0"/>
    <x v="1"/>
    <x v="2"/>
    <x v="1"/>
    <n v="-0.83609730909064517"/>
    <n v="-1.3149162075679739"/>
    <n v="0.44827263440507331"/>
    <n v="0.74052684086654508"/>
    <n v="2.2919344705335294"/>
    <n v="1.7825239689815706"/>
    <n v="3.0169222367783712"/>
    <x v="0"/>
    <x v="1"/>
    <n v="22.97"/>
    <e v="#N/A"/>
    <x v="3"/>
    <x v="0"/>
  </r>
  <r>
    <s v="WV"/>
    <n v="85"/>
    <x v="1"/>
    <x v="0"/>
    <x v="1"/>
    <n v="0"/>
    <x v="192"/>
    <n v="81"/>
    <n v="38.25"/>
    <n v="176.9"/>
    <n v="63"/>
    <n v="15.04"/>
    <n v="194.3"/>
    <n v="110"/>
    <n v="8.74"/>
    <x v="5"/>
    <n v="2"/>
    <n v="1.92"/>
    <n v="3"/>
    <x v="0"/>
    <n v="0"/>
    <x v="0"/>
    <x v="2"/>
    <x v="0"/>
    <x v="0"/>
    <n v="0.8283361244926899"/>
    <n v="-0.46316674713627182"/>
    <n v="-0.12368308870133173"/>
    <n v="-1.1434616913897337"/>
    <n v="2.1022643771489924"/>
    <n v="1.4911292086532733"/>
    <n v="2.8332696875462156"/>
    <x v="0"/>
    <x v="1"/>
    <e v="#N/A"/>
    <n v="38.25"/>
    <x v="0"/>
    <x v="1"/>
  </r>
  <r>
    <s v="SC"/>
    <n v="22"/>
    <x v="1"/>
    <x v="0"/>
    <x v="1"/>
    <n v="0"/>
    <x v="193"/>
    <n v="107"/>
    <n v="18.75"/>
    <n v="166.5"/>
    <n v="93"/>
    <n v="14.15"/>
    <n v="202.3"/>
    <n v="96"/>
    <n v="9.1"/>
    <x v="17"/>
    <n v="5"/>
    <n v="2.57"/>
    <n v="0"/>
    <x v="0"/>
    <n v="0"/>
    <x v="0"/>
    <x v="3"/>
    <x v="0"/>
    <x v="0"/>
    <n v="-1.2952513597343236"/>
    <n v="-0.6701339057458443"/>
    <n v="3.5193501050447544E-2"/>
    <n v="-0.27392852265606671"/>
    <n v="1.3396978690708377"/>
    <n v="1.4842610803239833"/>
    <n v="3.2574946705614258"/>
    <x v="2"/>
    <x v="1"/>
    <e v="#N/A"/>
    <n v="18.75"/>
    <x v="1"/>
    <x v="2"/>
  </r>
  <r>
    <s v="RI"/>
    <n v="107"/>
    <x v="0"/>
    <x v="0"/>
    <x v="0"/>
    <n v="37"/>
    <x v="194"/>
    <n v="102"/>
    <n v="10.199999999999999"/>
    <n v="102.2"/>
    <n v="80"/>
    <n v="8.69"/>
    <n v="261.8"/>
    <n v="106"/>
    <n v="11.78"/>
    <x v="22"/>
    <n v="3"/>
    <n v="3"/>
    <n v="0"/>
    <x v="0"/>
    <n v="0"/>
    <x v="0"/>
    <x v="0"/>
    <x v="0"/>
    <x v="1"/>
    <n v="-2.2265194543866236"/>
    <n v="-1.9497481652261814"/>
    <n v="1.2168381373293058"/>
    <n v="0.30576025649971117"/>
    <n v="3.0042890546535657"/>
    <n v="3.2145125875439953"/>
    <n v="4.4317524329599429"/>
    <x v="2"/>
    <x v="0"/>
    <e v="#N/A"/>
    <n v="10.199999999999999"/>
    <x v="0"/>
    <x v="3"/>
  </r>
  <r>
    <s v="IN"/>
    <n v="51"/>
    <x v="2"/>
    <x v="0"/>
    <x v="1"/>
    <n v="0"/>
    <x v="195"/>
    <n v="94"/>
    <n v="36.520000000000003"/>
    <n v="149.69999999999999"/>
    <n v="58"/>
    <n v="12.72"/>
    <n v="283.39999999999998"/>
    <n v="66"/>
    <n v="12.75"/>
    <x v="39"/>
    <n v="5"/>
    <n v="2.75"/>
    <n v="0"/>
    <x v="0"/>
    <n v="0"/>
    <x v="0"/>
    <x v="3"/>
    <x v="0"/>
    <x v="1"/>
    <n v="0.63949050688924169"/>
    <n v="-1.0044654696536155"/>
    <n v="1.6458049296591093"/>
    <n v="-2.0314681775414092E-2"/>
    <n v="3.2631298029886007"/>
    <n v="2.0314983487351843"/>
    <n v="2.3676897961251462"/>
    <x v="0"/>
    <x v="1"/>
    <e v="#N/A"/>
    <n v="36.520000000000003"/>
    <x v="1"/>
    <x v="2"/>
  </r>
  <r>
    <s v="AZ"/>
    <n v="94"/>
    <x v="1"/>
    <x v="0"/>
    <x v="1"/>
    <n v="0"/>
    <x v="196"/>
    <n v="85"/>
    <n v="30.91"/>
    <n v="202.4"/>
    <n v="98"/>
    <n v="17.2"/>
    <n v="245.9"/>
    <n v="97"/>
    <n v="11.07"/>
    <x v="29"/>
    <n v="2"/>
    <n v="2.48"/>
    <n v="4"/>
    <x v="0"/>
    <n v="0"/>
    <x v="1"/>
    <x v="2"/>
    <x v="0"/>
    <x v="0"/>
    <n v="2.8519391113378992E-2"/>
    <n v="4.4300805223737486E-2"/>
    <n v="0.90107091519764448"/>
    <n v="-0.38262016874777532"/>
    <n v="2.4786376883955059"/>
    <n v="0.98035855928361548"/>
    <n v="1.9438521083628442"/>
    <x v="0"/>
    <x v="1"/>
    <e v="#N/A"/>
    <n v="30.91"/>
    <x v="0"/>
    <x v="2"/>
  </r>
  <r>
    <s v="OR"/>
    <n v="33"/>
    <x v="0"/>
    <x v="0"/>
    <x v="0"/>
    <n v="29"/>
    <x v="197"/>
    <n v="99"/>
    <n v="26.76"/>
    <n v="117.9"/>
    <n v="80"/>
    <n v="10.02"/>
    <n v="279.2"/>
    <n v="79"/>
    <n v="12.56"/>
    <x v="55"/>
    <n v="11"/>
    <n v="3.75"/>
    <n v="4"/>
    <x v="1"/>
    <n v="1"/>
    <x v="1"/>
    <x v="3"/>
    <x v="0"/>
    <x v="1"/>
    <n v="-0.42322894903604685"/>
    <n v="-1.6373073584790385"/>
    <n v="1.5623947200394253"/>
    <n v="1.320215620022323"/>
    <n v="3.5620349154778213"/>
    <n v="2.654043080658218"/>
    <n v="3.0659087737400861"/>
    <x v="0"/>
    <x v="0"/>
    <n v="26.76"/>
    <e v="#N/A"/>
    <x v="4"/>
    <x v="0"/>
  </r>
  <r>
    <s v="NJ"/>
    <n v="106"/>
    <x v="0"/>
    <x v="0"/>
    <x v="1"/>
    <n v="0"/>
    <x v="198"/>
    <n v="91"/>
    <n v="35.340000000000003"/>
    <n v="172"/>
    <n v="109"/>
    <n v="14.62"/>
    <n v="191.8"/>
    <n v="143"/>
    <n v="8.6300000000000008"/>
    <x v="90"/>
    <n v="7"/>
    <n v="3.89"/>
    <n v="4"/>
    <x v="0"/>
    <n v="0"/>
    <x v="1"/>
    <x v="0"/>
    <x v="0"/>
    <x v="0"/>
    <n v="0.5117420008633794"/>
    <n v="-0.56068011994270506"/>
    <n v="-0.17333202299876274"/>
    <n v="1.5013683635085036"/>
    <n v="3.0689720540188201"/>
    <n v="1.6912696489583399"/>
    <n v="2.0741737108127749"/>
    <x v="0"/>
    <x v="1"/>
    <e v="#N/A"/>
    <n v="35.340000000000003"/>
    <x v="4"/>
    <x v="0"/>
  </r>
  <r>
    <s v="MI"/>
    <n v="86"/>
    <x v="2"/>
    <x v="0"/>
    <x v="0"/>
    <n v="41"/>
    <x v="199"/>
    <n v="101"/>
    <n v="20.23"/>
    <n v="230"/>
    <n v="134"/>
    <n v="19.55"/>
    <n v="236.9"/>
    <n v="58"/>
    <n v="10.66"/>
    <x v="17"/>
    <n v="3"/>
    <n v="2.57"/>
    <n v="0"/>
    <x v="0"/>
    <n v="0"/>
    <x v="0"/>
    <x v="2"/>
    <x v="0"/>
    <x v="0"/>
    <n v="-1.1341771564843235"/>
    <n v="0.59355980307221801"/>
    <n v="0.72233475172689277"/>
    <n v="-0.27392852265606671"/>
    <n v="2.4598888475921679"/>
    <n v="1.4951506249173971"/>
    <n v="2.5337516926236954"/>
    <x v="0"/>
    <x v="0"/>
    <e v="#N/A"/>
    <n v="20.23"/>
    <x v="0"/>
    <x v="2"/>
  </r>
  <r>
    <s v="TX"/>
    <n v="97"/>
    <x v="0"/>
    <x v="1"/>
    <x v="1"/>
    <n v="0"/>
    <x v="200"/>
    <n v="117"/>
    <n v="24.43"/>
    <n v="273"/>
    <n v="82"/>
    <n v="23.21"/>
    <n v="178.3"/>
    <n v="81"/>
    <n v="8.02"/>
    <x v="54"/>
    <n v="3"/>
    <n v="2.94"/>
    <n v="0"/>
    <x v="0"/>
    <n v="0"/>
    <x v="0"/>
    <x v="2"/>
    <x v="2"/>
    <x v="2"/>
    <n v="-0.67687453346420834"/>
    <n v="1.4492894011694886"/>
    <n v="-0.44143626820489029"/>
    <n v="0.23329915910523916"/>
    <n v="2.8171703704482862"/>
    <n v="1.675676991224883"/>
    <n v="2.3831361399863873"/>
    <x v="0"/>
    <x v="1"/>
    <e v="#N/A"/>
    <n v="24.43"/>
    <x v="3"/>
    <x v="3"/>
  </r>
  <r>
    <s v="FL"/>
    <n v="106"/>
    <x v="1"/>
    <x v="0"/>
    <x v="0"/>
    <n v="32"/>
    <x v="201"/>
    <n v="126"/>
    <n v="28.2"/>
    <n v="216.5"/>
    <n v="93"/>
    <n v="18.399999999999999"/>
    <n v="173.1"/>
    <n v="86"/>
    <n v="7.79"/>
    <x v="71"/>
    <n v="8"/>
    <n v="3.81"/>
    <n v="4"/>
    <x v="0"/>
    <n v="0"/>
    <x v="1"/>
    <x v="0"/>
    <x v="0"/>
    <x v="0"/>
    <n v="-0.26585760103317313"/>
    <n v="0.32490051064633074"/>
    <n v="-0.54470605154354712"/>
    <n v="1.3926767174167949"/>
    <n v="2.8681912207245097"/>
    <n v="1.5532204375645915"/>
    <n v="2.1444035480047896"/>
    <x v="0"/>
    <x v="0"/>
    <e v="#N/A"/>
    <n v="28.2"/>
    <x v="4"/>
    <x v="0"/>
  </r>
  <r>
    <s v="DC"/>
    <n v="108"/>
    <x v="2"/>
    <x v="0"/>
    <x v="1"/>
    <n v="0"/>
    <x v="202"/>
    <n v="122"/>
    <n v="23.56"/>
    <n v="172.3"/>
    <n v="117"/>
    <n v="14.65"/>
    <n v="231.6"/>
    <n v="92"/>
    <n v="10.42"/>
    <x v="52"/>
    <n v="3"/>
    <n v="2.65"/>
    <n v="1"/>
    <x v="0"/>
    <n v="0"/>
    <x v="0"/>
    <x v="0"/>
    <x v="0"/>
    <x v="0"/>
    <n v="-0.77129734226593238"/>
    <n v="-0.55470991344435183"/>
    <n v="0.61707901101633877"/>
    <n v="-0.16523687656435807"/>
    <n v="1.8874220955994376"/>
    <n v="1.1448547547499546"/>
    <n v="2.6568821298639098"/>
    <x v="0"/>
    <x v="1"/>
    <e v="#N/A"/>
    <n v="23.56"/>
    <x v="0"/>
    <x v="2"/>
  </r>
  <r>
    <s v="TX"/>
    <n v="114"/>
    <x v="0"/>
    <x v="0"/>
    <x v="1"/>
    <n v="0"/>
    <x v="203"/>
    <n v="118"/>
    <n v="14.4"/>
    <n v="249.9"/>
    <n v="86"/>
    <n v="21.24"/>
    <n v="193.4"/>
    <n v="95"/>
    <n v="8.6999999999999993"/>
    <x v="25"/>
    <n v="8"/>
    <n v="3.92"/>
    <n v="1"/>
    <x v="0"/>
    <n v="0"/>
    <x v="0"/>
    <x v="0"/>
    <x v="0"/>
    <x v="2"/>
    <n v="-1.769216831366508"/>
    <n v="0.98958350079630386"/>
    <n v="-0.14155670504840701"/>
    <n v="1.5375989122057394"/>
    <n v="3.4243934017827895"/>
    <n v="2.5482645892840976"/>
    <n v="3.0431619516261361"/>
    <x v="0"/>
    <x v="1"/>
    <e v="#N/A"/>
    <n v="14.4"/>
    <x v="4"/>
    <x v="0"/>
  </r>
  <r>
    <s v="KS"/>
    <n v="92"/>
    <x v="1"/>
    <x v="1"/>
    <x v="1"/>
    <n v="0"/>
    <x v="204"/>
    <n v="111"/>
    <n v="10.64"/>
    <n v="180.6"/>
    <n v="126"/>
    <n v="15.35"/>
    <n v="221.7"/>
    <n v="80"/>
    <n v="9.98"/>
    <x v="91"/>
    <n v="2"/>
    <n v="2.81"/>
    <n v="1"/>
    <x v="1"/>
    <n v="1"/>
    <x v="0"/>
    <x v="2"/>
    <x v="1"/>
    <x v="0"/>
    <n v="-2.1783823361739798"/>
    <n v="-0.38953420032325109"/>
    <n v="0.42046923119851182"/>
    <n v="5.2146415619058542E-2"/>
    <n v="2.2104294468413923"/>
    <n v="2.2531311810063044"/>
    <n v="3.6424170406726062"/>
    <x v="2"/>
    <x v="1"/>
    <n v="10.64"/>
    <e v="#N/A"/>
    <x v="3"/>
    <x v="3"/>
  </r>
  <r>
    <s v="UT"/>
    <n v="59"/>
    <x v="2"/>
    <x v="0"/>
    <x v="1"/>
    <n v="0"/>
    <x v="205"/>
    <n v="79"/>
    <n v="26.38"/>
    <n v="235.3"/>
    <n v="123"/>
    <n v="20"/>
    <n v="169.4"/>
    <n v="80"/>
    <n v="7.62"/>
    <x v="6"/>
    <n v="4"/>
    <n v="2.35"/>
    <n v="1"/>
    <x v="0"/>
    <n v="0"/>
    <x v="0"/>
    <x v="3"/>
    <x v="0"/>
    <x v="2"/>
    <n v="-0.46396035675443797"/>
    <n v="0.69903345120978877"/>
    <n v="-0.61818647430374485"/>
    <n v="-0.56377291223395598"/>
    <n v="1.8735337755071628"/>
    <n v="1.1848634487276684"/>
    <n v="2.7014207329284203"/>
    <x v="0"/>
    <x v="1"/>
    <e v="#N/A"/>
    <n v="26.38"/>
    <x v="1"/>
    <x v="2"/>
  </r>
  <r>
    <s v="MN"/>
    <n v="24"/>
    <x v="2"/>
    <x v="0"/>
    <x v="0"/>
    <n v="25"/>
    <x v="206"/>
    <n v="110"/>
    <n v="28.03"/>
    <n v="209.3"/>
    <n v="105"/>
    <n v="17.79"/>
    <n v="231.2"/>
    <n v="55"/>
    <n v="10.4"/>
    <x v="92"/>
    <n v="9"/>
    <n v="1.81"/>
    <n v="1"/>
    <x v="0"/>
    <n v="0"/>
    <x v="0"/>
    <x v="3"/>
    <x v="0"/>
    <x v="0"/>
    <n v="-0.28437187726880531"/>
    <n v="0.18161555468585777"/>
    <n v="0.60913518152874968"/>
    <n v="-1.2883838861786781"/>
    <n v="2.1402850808619909"/>
    <n v="1.4645239096123259"/>
    <n v="2.7764798461886815"/>
    <x v="0"/>
    <x v="0"/>
    <e v="#N/A"/>
    <n v="28.03"/>
    <x v="4"/>
    <x v="1"/>
  </r>
  <r>
    <s v="IL"/>
    <n v="151"/>
    <x v="1"/>
    <x v="0"/>
    <x v="1"/>
    <n v="0"/>
    <x v="207"/>
    <n v="88"/>
    <n v="22.87"/>
    <n v="143.1"/>
    <n v="112"/>
    <n v="12.16"/>
    <n v="223.9"/>
    <n v="61"/>
    <n v="10.08"/>
    <x v="93"/>
    <n v="1"/>
    <n v="4.16"/>
    <n v="1"/>
    <x v="0"/>
    <n v="0"/>
    <x v="0"/>
    <x v="1"/>
    <x v="0"/>
    <x v="1"/>
    <n v="-0.84720587483202436"/>
    <n v="-1.1358100126173825"/>
    <n v="0.46416029338025144"/>
    <n v="1.8636738504808648"/>
    <n v="3.2227602595992502"/>
    <n v="2.3867440537327851"/>
    <n v="3.0011515565204947"/>
    <x v="0"/>
    <x v="1"/>
    <e v="#N/A"/>
    <n v="22.87"/>
    <x v="0"/>
    <x v="0"/>
  </r>
  <r>
    <s v="NM"/>
    <n v="117"/>
    <x v="0"/>
    <x v="0"/>
    <x v="1"/>
    <n v="0"/>
    <x v="208"/>
    <n v="103"/>
    <n v="24.36"/>
    <n v="211.3"/>
    <n v="108"/>
    <n v="17.96"/>
    <n v="185.2"/>
    <n v="96"/>
    <n v="8.33"/>
    <x v="73"/>
    <n v="3"/>
    <n v="3.11"/>
    <n v="1"/>
    <x v="0"/>
    <n v="0"/>
    <x v="0"/>
    <x v="0"/>
    <x v="0"/>
    <x v="0"/>
    <n v="-0.68428024395846077"/>
    <n v="0.22141693134154478"/>
    <n v="-0.30440520954398109"/>
    <n v="0.45068245128865581"/>
    <n v="2.0444730302718943"/>
    <n v="0.90168847905117633"/>
    <n v="2.3337125476369422"/>
    <x v="0"/>
    <x v="1"/>
    <e v="#N/A"/>
    <n v="24.36"/>
    <x v="0"/>
    <x v="3"/>
  </r>
  <r>
    <s v="SC"/>
    <n v="78"/>
    <x v="2"/>
    <x v="0"/>
    <x v="1"/>
    <n v="0"/>
    <x v="209"/>
    <n v="110"/>
    <n v="28.61"/>
    <n v="221.2"/>
    <n v="73"/>
    <n v="18.8"/>
    <n v="241"/>
    <n v="136"/>
    <n v="10.85"/>
    <x v="60"/>
    <n v="1"/>
    <n v="3.38"/>
    <n v="1"/>
    <x v="0"/>
    <n v="0"/>
    <x v="0"/>
    <x v="2"/>
    <x v="0"/>
    <x v="0"/>
    <n v="-0.22142333806765574"/>
    <n v="0.418433745787195"/>
    <n v="0.80375900397467959"/>
    <n v="0.81298793826101701"/>
    <n v="3.0263191699477545"/>
    <n v="1.2373734353390631"/>
    <n v="1.379702257217956"/>
    <x v="0"/>
    <x v="1"/>
    <e v="#N/A"/>
    <n v="28.61"/>
    <x v="0"/>
    <x v="0"/>
  </r>
  <r>
    <s v="NC"/>
    <n v="155"/>
    <x v="1"/>
    <x v="0"/>
    <x v="1"/>
    <n v="0"/>
    <x v="210"/>
    <n v="55"/>
    <n v="44.61"/>
    <n v="194.6"/>
    <n v="113"/>
    <n v="16.54"/>
    <n v="146.5"/>
    <n v="85"/>
    <n v="6.59"/>
    <x v="24"/>
    <n v="6"/>
    <n v="2.2400000000000002"/>
    <n v="2"/>
    <x v="0"/>
    <n v="0"/>
    <x v="0"/>
    <x v="1"/>
    <x v="0"/>
    <x v="0"/>
    <n v="1.5207700557053339"/>
    <n v="-0.11092456373344206"/>
    <n v="-1.0729707124682131"/>
    <n v="-0.70869510702289995"/>
    <n v="2.6897806733382112"/>
    <n v="1.9946329802001679"/>
    <n v="2.9533373293175718"/>
    <x v="0"/>
    <x v="1"/>
    <e v="#N/A"/>
    <n v="44.61"/>
    <x v="1"/>
    <x v="1"/>
  </r>
  <r>
    <s v="WV"/>
    <n v="114"/>
    <x v="2"/>
    <x v="0"/>
    <x v="0"/>
    <n v="30"/>
    <x v="211"/>
    <n v="79"/>
    <n v="35.049999999999997"/>
    <n v="260"/>
    <n v="91"/>
    <n v="22.1"/>
    <n v="291.60000000000002"/>
    <n v="83"/>
    <n v="13.12"/>
    <x v="37"/>
    <n v="6"/>
    <n v="3.08"/>
    <n v="1"/>
    <x v="0"/>
    <n v="0"/>
    <x v="0"/>
    <x v="0"/>
    <x v="0"/>
    <x v="2"/>
    <n v="0.48026773126280431"/>
    <n v="1.190580452907523"/>
    <n v="1.8086534341546838"/>
    <n v="0.41445190259141979"/>
    <n v="4.108411320061788"/>
    <n v="2.2563547001699407"/>
    <n v="1.1415907721885812"/>
    <x v="1"/>
    <x v="0"/>
    <e v="#N/A"/>
    <n v="35.049999999999997"/>
    <x v="1"/>
    <x v="3"/>
  </r>
  <r>
    <s v="RI"/>
    <n v="114"/>
    <x v="2"/>
    <x v="0"/>
    <x v="0"/>
    <n v="28"/>
    <x v="212"/>
    <n v="94"/>
    <n v="38.39"/>
    <n v="193"/>
    <n v="117"/>
    <n v="16.41"/>
    <n v="232.4"/>
    <n v="100"/>
    <n v="10.46"/>
    <x v="80"/>
    <n v="9"/>
    <n v="2.27"/>
    <n v="4"/>
    <x v="0"/>
    <n v="0"/>
    <x v="1"/>
    <x v="0"/>
    <x v="0"/>
    <x v="0"/>
    <n v="0.84314754548119586"/>
    <n v="-0.14276566505799154"/>
    <n v="0.63296666999151696"/>
    <n v="-0.67246455832566399"/>
    <n v="2.6279085201492101"/>
    <n v="1.2586243308051439"/>
    <n v="2.0645501257941357"/>
    <x v="0"/>
    <x v="0"/>
    <e v="#N/A"/>
    <n v="38.39"/>
    <x v="4"/>
    <x v="1"/>
  </r>
  <r>
    <s v="NH"/>
    <n v="119"/>
    <x v="1"/>
    <x v="0"/>
    <x v="1"/>
    <n v="0"/>
    <x v="213"/>
    <n v="89"/>
    <n v="23.51"/>
    <n v="170.5"/>
    <n v="78"/>
    <n v="14.49"/>
    <n v="263.89999999999998"/>
    <n v="98"/>
    <n v="11.88"/>
    <x v="88"/>
    <n v="6"/>
    <n v="3.65"/>
    <n v="3"/>
    <x v="0"/>
    <n v="0"/>
    <x v="0"/>
    <x v="0"/>
    <x v="0"/>
    <x v="0"/>
    <n v="-0.77685162513662176"/>
    <n v="-0.5905311524344703"/>
    <n v="1.2585432421391471"/>
    <n v="1.1752934252333782"/>
    <n v="3.1702332716705222"/>
    <n v="1.9792602702029656"/>
    <n v="2.4051119386841537"/>
    <x v="0"/>
    <x v="1"/>
    <e v="#N/A"/>
    <n v="23.51"/>
    <x v="1"/>
    <x v="0"/>
  </r>
  <r>
    <s v="MA"/>
    <n v="118"/>
    <x v="1"/>
    <x v="1"/>
    <x v="1"/>
    <n v="0"/>
    <x v="214"/>
    <n v="123"/>
    <n v="27.2"/>
    <n v="175.4"/>
    <n v="96"/>
    <n v="14.91"/>
    <n v="184.8"/>
    <n v="99"/>
    <n v="8.32"/>
    <x v="79"/>
    <n v="3"/>
    <n v="2.67"/>
    <n v="2"/>
    <x v="0"/>
    <n v="0"/>
    <x v="0"/>
    <x v="0"/>
    <x v="1"/>
    <x v="0"/>
    <n v="-0.37509183082340319"/>
    <n v="-0.49301777962803706"/>
    <n v="-0.31234903903156963"/>
    <n v="-0.12900632786712207"/>
    <n v="1.3707789802492789"/>
    <n v="0.70566632865222967"/>
    <n v="2.6677509108036643"/>
    <x v="0"/>
    <x v="1"/>
    <e v="#N/A"/>
    <n v="27.2"/>
    <x v="3"/>
    <x v="2"/>
  </r>
  <r>
    <s v="PA"/>
    <n v="101"/>
    <x v="0"/>
    <x v="0"/>
    <x v="1"/>
    <n v="0"/>
    <x v="215"/>
    <n v="105"/>
    <n v="35.119999999999997"/>
    <n v="224.9"/>
    <n v="117"/>
    <n v="19.12"/>
    <n v="249.9"/>
    <n v="100"/>
    <n v="11.25"/>
    <x v="28"/>
    <n v="3"/>
    <n v="3.94"/>
    <n v="0"/>
    <x v="0"/>
    <n v="0"/>
    <x v="0"/>
    <x v="0"/>
    <x v="0"/>
    <x v="0"/>
    <n v="0.48767344175705729"/>
    <n v="0.49206629260021628"/>
    <n v="0.98050921007353409"/>
    <n v="1.5738294609029755"/>
    <n v="3.8712335134710276"/>
    <n v="1.9794676317519495"/>
    <n v="0.92202781654682497"/>
    <x v="1"/>
    <x v="1"/>
    <e v="#N/A"/>
    <n v="35.119999999999997"/>
    <x v="0"/>
    <x v="0"/>
  </r>
  <r>
    <s v="OK"/>
    <n v="117"/>
    <x v="0"/>
    <x v="0"/>
    <x v="1"/>
    <n v="0"/>
    <x v="216"/>
    <n v="121"/>
    <n v="22.9"/>
    <n v="180"/>
    <n v="83"/>
    <n v="15.3"/>
    <n v="200.9"/>
    <n v="104"/>
    <n v="9.0399999999999991"/>
    <x v="18"/>
    <n v="3"/>
    <n v="2.08"/>
    <n v="1"/>
    <x v="0"/>
    <n v="0"/>
    <x v="0"/>
    <x v="0"/>
    <x v="0"/>
    <x v="0"/>
    <n v="-0.84350301958489815"/>
    <n v="-0.4014746133199571"/>
    <n v="7.3900978438860574E-3"/>
    <n v="-0.92607839920631685"/>
    <n v="1.1844927841389978"/>
    <n v="1.3154295968283238"/>
    <n v="3.1713856423882762"/>
    <x v="2"/>
    <x v="1"/>
    <e v="#N/A"/>
    <n v="22.9"/>
    <x v="0"/>
    <x v="1"/>
  </r>
  <r>
    <s v="AL"/>
    <n v="49"/>
    <x v="0"/>
    <x v="0"/>
    <x v="0"/>
    <n v="28"/>
    <x v="217"/>
    <n v="78"/>
    <n v="36.450000000000003"/>
    <n v="235.2"/>
    <n v="100"/>
    <n v="19.989999999999998"/>
    <n v="206.2"/>
    <n v="107"/>
    <n v="9.2799999999999994"/>
    <x v="40"/>
    <n v="13"/>
    <n v="2.16"/>
    <n v="3"/>
    <x v="0"/>
    <n v="0"/>
    <x v="0"/>
    <x v="3"/>
    <x v="0"/>
    <x v="2"/>
    <n v="0.63208479639498871"/>
    <n v="0.69704338237700403"/>
    <n v="0.11264583855443949"/>
    <n v="-0.81738675311460851"/>
    <n v="2.6105526970899842"/>
    <n v="1.25148346208016"/>
    <n v="2.0778441537893295"/>
    <x v="0"/>
    <x v="0"/>
    <e v="#N/A"/>
    <n v="36.450000000000003"/>
    <x v="4"/>
    <x v="1"/>
  </r>
  <r>
    <s v="WY"/>
    <n v="139"/>
    <x v="0"/>
    <x v="0"/>
    <x v="1"/>
    <n v="0"/>
    <x v="218"/>
    <n v="104"/>
    <n v="32.78"/>
    <n v="234.4"/>
    <n v="96"/>
    <n v="19.920000000000002"/>
    <n v="203.2"/>
    <n v="101"/>
    <n v="9.14"/>
    <x v="14"/>
    <n v="3"/>
    <n v="3.51"/>
    <n v="3"/>
    <x v="0"/>
    <n v="0"/>
    <x v="0"/>
    <x v="1"/>
    <x v="0"/>
    <x v="2"/>
    <n v="0.2321764297053332"/>
    <n v="0.68112283171472954"/>
    <n v="5.3067117397522262E-2"/>
    <n v="0.99414068174719761"/>
    <n v="3.0708272731589834"/>
    <n v="1.2283997803840054"/>
    <n v="1.2601396348492129"/>
    <x v="0"/>
    <x v="1"/>
    <e v="#N/A"/>
    <n v="32.78"/>
    <x v="0"/>
    <x v="0"/>
  </r>
  <r>
    <s v="PA"/>
    <n v="92"/>
    <x v="1"/>
    <x v="0"/>
    <x v="0"/>
    <n v="28"/>
    <x v="219"/>
    <n v="90"/>
    <n v="25.69"/>
    <n v="194.8"/>
    <n v="79"/>
    <n v="16.559999999999999"/>
    <n v="239.2"/>
    <n v="114"/>
    <n v="10.76"/>
    <x v="13"/>
    <n v="3"/>
    <n v="2.7"/>
    <n v="1"/>
    <x v="0"/>
    <n v="0"/>
    <x v="0"/>
    <x v="2"/>
    <x v="0"/>
    <x v="0"/>
    <n v="-0.5398688893205299"/>
    <n v="-0.10694442606787302"/>
    <n v="0.768011771280529"/>
    <n v="-9.277577916988608E-2"/>
    <n v="2.226699420082038"/>
    <n v="0.94939188639318195"/>
    <n v="2.2010223989102711"/>
    <x v="0"/>
    <x v="0"/>
    <e v="#N/A"/>
    <n v="25.69"/>
    <x v="0"/>
    <x v="2"/>
  </r>
  <r>
    <s v="HI"/>
    <n v="148"/>
    <x v="2"/>
    <x v="1"/>
    <x v="1"/>
    <n v="0"/>
    <x v="220"/>
    <n v="88"/>
    <n v="37.21"/>
    <n v="208"/>
    <n v="85"/>
    <n v="17.68"/>
    <n v="203.3"/>
    <n v="99"/>
    <n v="9.15"/>
    <x v="22"/>
    <n v="4"/>
    <n v="3"/>
    <n v="0"/>
    <x v="0"/>
    <n v="0"/>
    <x v="0"/>
    <x v="1"/>
    <x v="2"/>
    <x v="0"/>
    <n v="0.71539903945533356"/>
    <n v="0.15574465985966099"/>
    <n v="5.5053074769419952E-2"/>
    <n v="0.30576025649971117"/>
    <n v="2.6639231260291658"/>
    <n v="0.79534417721182316"/>
    <n v="1.4726365128763106"/>
    <x v="0"/>
    <x v="1"/>
    <e v="#N/A"/>
    <n v="37.21"/>
    <x v="5"/>
    <x v="3"/>
  </r>
  <r>
    <s v="SD"/>
    <n v="144"/>
    <x v="1"/>
    <x v="0"/>
    <x v="0"/>
    <n v="48"/>
    <x v="133"/>
    <n v="96"/>
    <n v="32.270000000000003"/>
    <n v="123.4"/>
    <n v="67"/>
    <n v="10.49"/>
    <n v="214.2"/>
    <n v="106"/>
    <n v="9.64"/>
    <x v="94"/>
    <n v="2"/>
    <n v="1.76"/>
    <n v="2"/>
    <x v="1"/>
    <n v="1"/>
    <x v="0"/>
    <x v="1"/>
    <x v="0"/>
    <x v="1"/>
    <n v="0.17663360099843661"/>
    <n v="-1.5278535726758993"/>
    <n v="0.27152242830621875"/>
    <n v="-1.3608449835731504"/>
    <n v="1.8466386796124761"/>
    <n v="2.0715113967655832"/>
    <n v="3.6293586927745904"/>
    <x v="2"/>
    <x v="0"/>
    <n v="32.270000000000003"/>
    <e v="#N/A"/>
    <x v="0"/>
    <x v="1"/>
  </r>
  <r>
    <s v="AL"/>
    <n v="131"/>
    <x v="0"/>
    <x v="0"/>
    <x v="0"/>
    <n v="25"/>
    <x v="221"/>
    <n v="85"/>
    <n v="32.76"/>
    <n v="225.9"/>
    <n v="105"/>
    <n v="19.2"/>
    <n v="254.2"/>
    <n v="59"/>
    <n v="11.44"/>
    <x v="54"/>
    <n v="6"/>
    <n v="2.94"/>
    <n v="2"/>
    <x v="0"/>
    <n v="0"/>
    <x v="0"/>
    <x v="1"/>
    <x v="0"/>
    <x v="0"/>
    <n v="0.23032500208176956"/>
    <n v="0.51196698092805981"/>
    <n v="1.065905377065115"/>
    <n v="0.23329915910523916"/>
    <n v="3.0965683594909486"/>
    <n v="1.2270870248845827"/>
    <n v="1.1927906472972234"/>
    <x v="1"/>
    <x v="0"/>
    <e v="#N/A"/>
    <n v="32.76"/>
    <x v="1"/>
    <x v="3"/>
  </r>
  <r>
    <s v="VT"/>
    <n v="146"/>
    <x v="2"/>
    <x v="1"/>
    <x v="1"/>
    <n v="0"/>
    <x v="222"/>
    <n v="135"/>
    <n v="34.75"/>
    <n v="219.1"/>
    <n v="90"/>
    <n v="18.62"/>
    <n v="222.7"/>
    <n v="114"/>
    <n v="10.02"/>
    <x v="26"/>
    <n v="6"/>
    <n v="2.84"/>
    <n v="3"/>
    <x v="0"/>
    <n v="0"/>
    <x v="0"/>
    <x v="1"/>
    <x v="1"/>
    <x v="0"/>
    <n v="0.44694203403866667"/>
    <n v="0.37664230029872375"/>
    <n v="0.44032880491748422"/>
    <n v="8.8376964316294535E-2"/>
    <n v="2.6921918125514566"/>
    <n v="0.73710009389957221"/>
    <n v="1.3560001258423318"/>
    <x v="0"/>
    <x v="1"/>
    <e v="#N/A"/>
    <n v="34.75"/>
    <x v="5"/>
    <x v="3"/>
  </r>
  <r>
    <s v="MT"/>
    <n v="143"/>
    <x v="0"/>
    <x v="0"/>
    <x v="1"/>
    <n v="0"/>
    <x v="223"/>
    <n v="97"/>
    <n v="29.29"/>
    <n v="174"/>
    <n v="108"/>
    <n v="14.79"/>
    <n v="188.2"/>
    <n v="119"/>
    <n v="8.4700000000000006"/>
    <x v="14"/>
    <n v="4"/>
    <n v="3.51"/>
    <n v="2"/>
    <x v="0"/>
    <n v="0"/>
    <x v="0"/>
    <x v="1"/>
    <x v="0"/>
    <x v="0"/>
    <n v="-0.14736623312512692"/>
    <n v="-0.52087874328701811"/>
    <n v="-0.24482648838706386"/>
    <n v="0.99414068174719761"/>
    <n v="2.345938108793677"/>
    <n v="1.1581395323511223"/>
    <n v="2.2757743171277989"/>
    <x v="0"/>
    <x v="1"/>
    <e v="#N/A"/>
    <n v="29.29"/>
    <x v="1"/>
    <x v="0"/>
  </r>
  <r>
    <s v="MN"/>
    <n v="81"/>
    <x v="0"/>
    <x v="0"/>
    <x v="1"/>
    <n v="0"/>
    <x v="46"/>
    <n v="93"/>
    <n v="33.729999999999997"/>
    <n v="210.9"/>
    <n v="108"/>
    <n v="17.93"/>
    <n v="193.3"/>
    <n v="71"/>
    <n v="8.6999999999999993"/>
    <x v="91"/>
    <n v="6"/>
    <n v="2.81"/>
    <n v="2"/>
    <x v="0"/>
    <n v="0"/>
    <x v="0"/>
    <x v="2"/>
    <x v="0"/>
    <x v="0"/>
    <n v="0.33585637662487344"/>
    <n v="0.21345665601040725"/>
    <n v="-0.14354266242030414"/>
    <n v="5.2146415619058542E-2"/>
    <n v="2.2577689354713493"/>
    <n v="0.42624757396536483"/>
    <n v="1.8071672370434588"/>
    <x v="0"/>
    <x v="1"/>
    <e v="#N/A"/>
    <n v="33.729999999999997"/>
    <x v="1"/>
    <x v="3"/>
  </r>
  <r>
    <s v="AK"/>
    <n v="48"/>
    <x v="0"/>
    <x v="0"/>
    <x v="0"/>
    <n v="37"/>
    <x v="224"/>
    <n v="115"/>
    <n v="35.99"/>
    <n v="159.9"/>
    <n v="84"/>
    <n v="13.59"/>
    <n v="144.1"/>
    <n v="80"/>
    <n v="6.48"/>
    <x v="1"/>
    <n v="1"/>
    <n v="3.29"/>
    <n v="1"/>
    <x v="0"/>
    <n v="0"/>
    <x v="0"/>
    <x v="3"/>
    <x v="0"/>
    <x v="1"/>
    <n v="0.58209625055878145"/>
    <n v="-0.80147844870961138"/>
    <n v="-1.120633689393747"/>
    <n v="0.70429629216930834"/>
    <n v="2.337010417366105"/>
    <n v="1.6531959598390729"/>
    <n v="2.8292218139231808"/>
    <x v="0"/>
    <x v="0"/>
    <e v="#N/A"/>
    <n v="35.99"/>
    <x v="0"/>
    <x v="0"/>
  </r>
  <r>
    <s v="SD"/>
    <n v="145"/>
    <x v="1"/>
    <x v="0"/>
    <x v="0"/>
    <n v="24"/>
    <x v="225"/>
    <n v="90"/>
    <n v="25.08"/>
    <n v="175.7"/>
    <n v="108"/>
    <n v="14.93"/>
    <n v="252.1"/>
    <n v="102"/>
    <n v="11.34"/>
    <x v="95"/>
    <n v="3"/>
    <n v="4.21"/>
    <n v="2"/>
    <x v="0"/>
    <n v="0"/>
    <x v="0"/>
    <x v="1"/>
    <x v="0"/>
    <x v="0"/>
    <n v="-0.60652028376880573"/>
    <n v="-0.48704757312968433"/>
    <n v="1.0242002722552732"/>
    <n v="1.9361349478753367"/>
    <n v="3.6243925909938004"/>
    <n v="2.3243680705057268"/>
    <n v="2.3809981521879173"/>
    <x v="0"/>
    <x v="0"/>
    <e v="#N/A"/>
    <n v="25.08"/>
    <x v="0"/>
    <x v="0"/>
  </r>
  <r>
    <s v="MI"/>
    <n v="137"/>
    <x v="2"/>
    <x v="0"/>
    <x v="1"/>
    <n v="0"/>
    <x v="226"/>
    <n v="122"/>
    <n v="35.090000000000003"/>
    <n v="128"/>
    <n v="102"/>
    <n v="10.88"/>
    <n v="194.5"/>
    <n v="84"/>
    <n v="8.75"/>
    <x v="82"/>
    <n v="5"/>
    <n v="2.38"/>
    <n v="2"/>
    <x v="0"/>
    <n v="0"/>
    <x v="0"/>
    <x v="1"/>
    <x v="0"/>
    <x v="1"/>
    <n v="0.48397058650993102"/>
    <n v="-1.4363104063678191"/>
    <n v="-0.11971117395753747"/>
    <n v="-0.52754236353671935"/>
    <n v="1.8413745159090169"/>
    <n v="1.6093001033192833"/>
    <n v="3.1287431242030315"/>
    <x v="0"/>
    <x v="1"/>
    <e v="#N/A"/>
    <n v="35.090000000000003"/>
    <x v="1"/>
    <x v="2"/>
  </r>
  <r>
    <s v="KS"/>
    <n v="137"/>
    <x v="1"/>
    <x v="0"/>
    <x v="1"/>
    <n v="0"/>
    <x v="227"/>
    <n v="88"/>
    <n v="35"/>
    <n v="209.3"/>
    <n v="86"/>
    <n v="17.79"/>
    <n v="289.89999999999998"/>
    <n v="84"/>
    <n v="13.05"/>
    <x v="25"/>
    <n v="4"/>
    <n v="3.92"/>
    <n v="2"/>
    <x v="0"/>
    <n v="0"/>
    <x v="0"/>
    <x v="1"/>
    <x v="0"/>
    <x v="0"/>
    <n v="0.47471344839211493"/>
    <n v="0.18161555468585777"/>
    <n v="1.7748921588324298"/>
    <n v="1.5375989122057394"/>
    <n v="4.2083761483880675"/>
    <n v="2.4026630346532785"/>
    <n v="1.35467690238559"/>
    <x v="1"/>
    <x v="1"/>
    <e v="#N/A"/>
    <n v="35"/>
    <x v="1"/>
    <x v="0"/>
  </r>
  <r>
    <s v="AL"/>
    <n v="167"/>
    <x v="2"/>
    <x v="0"/>
    <x v="1"/>
    <n v="0"/>
    <x v="228"/>
    <n v="88"/>
    <n v="35.29"/>
    <n v="132.4"/>
    <n v="63"/>
    <n v="11.25"/>
    <n v="255.2"/>
    <n v="98"/>
    <n v="11.48"/>
    <x v="71"/>
    <n v="5"/>
    <n v="3.81"/>
    <n v="0"/>
    <x v="0"/>
    <n v="0"/>
    <x v="0"/>
    <x v="1"/>
    <x v="0"/>
    <x v="1"/>
    <n v="0.50618771799268947"/>
    <n v="-1.3487473777253076"/>
    <n v="1.0857649507840874"/>
    <n v="1.3926767174167949"/>
    <n v="3.5306576553512037"/>
    <n v="2.2789864989405997"/>
    <n v="2.4335191483563472"/>
    <x v="0"/>
    <x v="1"/>
    <e v="#N/A"/>
    <n v="35.29"/>
    <x v="1"/>
    <x v="0"/>
  </r>
  <r>
    <s v="OK"/>
    <n v="89"/>
    <x v="2"/>
    <x v="0"/>
    <x v="1"/>
    <n v="0"/>
    <x v="229"/>
    <n v="95"/>
    <n v="51.66"/>
    <n v="260.89999999999998"/>
    <n v="114"/>
    <n v="22.18"/>
    <n v="312.10000000000002"/>
    <n v="89"/>
    <n v="14.04"/>
    <x v="58"/>
    <n v="3"/>
    <n v="1.43"/>
    <n v="1"/>
    <x v="1"/>
    <n v="1"/>
    <x v="0"/>
    <x v="2"/>
    <x v="0"/>
    <x v="2"/>
    <n v="2.2891125194840702"/>
    <n v="1.2084910724025817"/>
    <n v="2.2157746953936184"/>
    <n v="-1.795611567939984"/>
    <n v="5.1642907200585242"/>
    <n v="3.8515406271519477"/>
    <n v="3.3164486674636544"/>
    <x v="1"/>
    <x v="1"/>
    <n v="51.66"/>
    <e v="#N/A"/>
    <x v="0"/>
    <x v="1"/>
  </r>
  <r>
    <s v="CT"/>
    <n v="199"/>
    <x v="0"/>
    <x v="0"/>
    <x v="0"/>
    <n v="34"/>
    <x v="230"/>
    <n v="121"/>
    <n v="39.200000000000003"/>
    <n v="219.4"/>
    <n v="99"/>
    <n v="18.649999999999999"/>
    <n v="299.3"/>
    <n v="94"/>
    <n v="13.47"/>
    <x v="40"/>
    <n v="2"/>
    <n v="2.16"/>
    <n v="0"/>
    <x v="0"/>
    <n v="0"/>
    <x v="0"/>
    <x v="1"/>
    <x v="0"/>
    <x v="0"/>
    <n v="0.93201607141223008"/>
    <n v="0.38261250679707703"/>
    <n v="1.9615721517907712"/>
    <n v="-0.81738675311460851"/>
    <n v="3.8011262347293191"/>
    <n v="2.3517935067893498"/>
    <n v="2.1478605040378222"/>
    <x v="1"/>
    <x v="0"/>
    <e v="#N/A"/>
    <n v="39.200000000000003"/>
    <x v="0"/>
    <x v="1"/>
  </r>
  <r>
    <s v="NE"/>
    <n v="132"/>
    <x v="2"/>
    <x v="0"/>
    <x v="1"/>
    <n v="0"/>
    <x v="231"/>
    <n v="110"/>
    <n v="16.920000000000002"/>
    <n v="129.1"/>
    <n v="80"/>
    <n v="10.97"/>
    <n v="125.1"/>
    <n v="124"/>
    <n v="5.63"/>
    <x v="84"/>
    <n v="3"/>
    <n v="2.62"/>
    <n v="0"/>
    <x v="0"/>
    <n v="0"/>
    <x v="0"/>
    <x v="1"/>
    <x v="0"/>
    <x v="1"/>
    <n v="-1.4952055430791513"/>
    <n v="-1.4144196492071914"/>
    <n v="-1.4979655900542228"/>
    <n v="-0.20146742526159472"/>
    <n v="1.1413133563319611"/>
    <n v="2.5535685995379183"/>
    <n v="4.4428401960626909"/>
    <x v="2"/>
    <x v="1"/>
    <e v="#N/A"/>
    <n v="16.920000000000002"/>
    <x v="0"/>
    <x v="2"/>
  </r>
  <r>
    <s v="WI"/>
    <n v="94"/>
    <x v="2"/>
    <x v="0"/>
    <x v="1"/>
    <n v="0"/>
    <x v="232"/>
    <n v="112"/>
    <n v="30.11"/>
    <n v="194"/>
    <n v="112"/>
    <n v="16.489999999999998"/>
    <n v="146.69999999999999"/>
    <n v="108"/>
    <n v="6.6"/>
    <x v="96"/>
    <n v="4"/>
    <n v="1.59"/>
    <n v="1"/>
    <x v="0"/>
    <n v="0"/>
    <x v="0"/>
    <x v="2"/>
    <x v="0"/>
    <x v="0"/>
    <n v="-5.8497707194092669E-2"/>
    <n v="-0.12286497673014804"/>
    <n v="-1.0689987977244189"/>
    <n v="-1.5782282757565671"/>
    <n v="1.4124097101681268"/>
    <n v="1.9110417850449177"/>
    <n v="3.6481858805436596"/>
    <x v="2"/>
    <x v="1"/>
    <e v="#N/A"/>
    <n v="30.11"/>
    <x v="1"/>
    <x v="1"/>
  </r>
  <r>
    <s v="WI"/>
    <n v="96"/>
    <x v="2"/>
    <x v="0"/>
    <x v="0"/>
    <n v="18"/>
    <x v="233"/>
    <n v="86"/>
    <n v="29.36"/>
    <n v="133.4"/>
    <n v="113"/>
    <n v="11.34"/>
    <n v="259.5"/>
    <n v="70"/>
    <n v="11.68"/>
    <x v="52"/>
    <n v="3"/>
    <n v="2.65"/>
    <n v="1"/>
    <x v="0"/>
    <n v="0"/>
    <x v="0"/>
    <x v="2"/>
    <x v="0"/>
    <x v="1"/>
    <n v="-0.13996052263087447"/>
    <n v="-1.3288466893974642"/>
    <n v="1.1711611177756691"/>
    <n v="-0.16523687656435807"/>
    <n v="2.5017150356005682"/>
    <n v="1.7844730485451463"/>
    <n v="2.8478254866859491"/>
    <x v="0"/>
    <x v="0"/>
    <e v="#N/A"/>
    <n v="29.36"/>
    <x v="0"/>
    <x v="2"/>
  </r>
  <r>
    <s v="IN"/>
    <n v="166"/>
    <x v="2"/>
    <x v="0"/>
    <x v="1"/>
    <n v="0"/>
    <x v="234"/>
    <n v="115"/>
    <n v="34.71"/>
    <n v="179.9"/>
    <n v="152"/>
    <n v="15.29"/>
    <n v="216.8"/>
    <n v="109"/>
    <n v="9.76"/>
    <x v="17"/>
    <n v="5"/>
    <n v="2.57"/>
    <n v="1"/>
    <x v="0"/>
    <n v="0"/>
    <x v="0"/>
    <x v="1"/>
    <x v="0"/>
    <x v="0"/>
    <n v="0.4432391787915399"/>
    <n v="-0.40346468215274128"/>
    <n v="0.32315731997554747"/>
    <n v="-0.27392852265606671"/>
    <n v="2.1718008187343707"/>
    <n v="0.73397016856185981"/>
    <n v="2.0882302603932752"/>
    <x v="0"/>
    <x v="1"/>
    <e v="#N/A"/>
    <n v="34.71"/>
    <x v="1"/>
    <x v="2"/>
  </r>
  <r>
    <s v="DC"/>
    <n v="74"/>
    <x v="0"/>
    <x v="0"/>
    <x v="1"/>
    <n v="0"/>
    <x v="235"/>
    <n v="83"/>
    <n v="14.57"/>
    <n v="247.7"/>
    <n v="67"/>
    <n v="21.05"/>
    <n v="142.4"/>
    <n v="85"/>
    <n v="6.41"/>
    <x v="3"/>
    <n v="5"/>
    <n v="2.73"/>
    <n v="2"/>
    <x v="0"/>
    <n v="0"/>
    <x v="0"/>
    <x v="2"/>
    <x v="0"/>
    <x v="2"/>
    <n v="-1.7507025551308757"/>
    <n v="0.94580198647504776"/>
    <n v="-1.1543949647159999"/>
    <n v="-5.6545230472650088E-2"/>
    <n v="2.2942633685180582"/>
    <n v="2.3011575199913592"/>
    <n v="3.6506174079875504"/>
    <x v="2"/>
    <x v="1"/>
    <e v="#N/A"/>
    <n v="14.57"/>
    <x v="1"/>
    <x v="2"/>
  </r>
  <r>
    <s v="AR"/>
    <n v="36"/>
    <x v="0"/>
    <x v="0"/>
    <x v="1"/>
    <n v="0"/>
    <x v="128"/>
    <n v="117"/>
    <n v="26.79"/>
    <n v="184.3"/>
    <n v="58"/>
    <n v="15.67"/>
    <n v="240.4"/>
    <n v="99"/>
    <n v="10.82"/>
    <x v="78"/>
    <n v="1"/>
    <n v="3.21"/>
    <n v="0"/>
    <x v="0"/>
    <n v="0"/>
    <x v="0"/>
    <x v="3"/>
    <x v="0"/>
    <x v="0"/>
    <n v="-0.41952609378892058"/>
    <n v="-0.31590165351022981"/>
    <n v="0.79184325974329617"/>
    <n v="0.59560464607760044"/>
    <n v="2.5615614295842866"/>
    <n v="1.1214083290623449"/>
    <n v="1.9883451218153521"/>
    <x v="0"/>
    <x v="1"/>
    <e v="#N/A"/>
    <n v="26.79"/>
    <x v="0"/>
    <x v="3"/>
  </r>
  <r>
    <s v="ME"/>
    <n v="113"/>
    <x v="0"/>
    <x v="0"/>
    <x v="1"/>
    <n v="0"/>
    <x v="236"/>
    <n v="129"/>
    <n v="36.64"/>
    <n v="218.7"/>
    <n v="117"/>
    <n v="18.59"/>
    <n v="207.1"/>
    <n v="91"/>
    <n v="9.32"/>
    <x v="2"/>
    <n v="9"/>
    <n v="1.78"/>
    <n v="4"/>
    <x v="0"/>
    <n v="0"/>
    <x v="1"/>
    <x v="0"/>
    <x v="0"/>
    <x v="0"/>
    <n v="0.65245050025418394"/>
    <n v="0.36868202496758623"/>
    <n v="0.13051945490151476"/>
    <n v="-1.3246144348759143"/>
    <n v="2.4469025134852229"/>
    <n v="1.527500186581187"/>
    <n v="2.5844112926372262"/>
    <x v="0"/>
    <x v="1"/>
    <e v="#N/A"/>
    <n v="36.64"/>
    <x v="4"/>
    <x v="1"/>
  </r>
  <r>
    <s v="MD"/>
    <n v="67"/>
    <x v="0"/>
    <x v="0"/>
    <x v="1"/>
    <n v="0"/>
    <x v="237"/>
    <n v="80"/>
    <n v="29.19"/>
    <n v="110.4"/>
    <n v="81"/>
    <n v="9.3800000000000008"/>
    <n v="195.4"/>
    <n v="111"/>
    <n v="8.7899999999999991"/>
    <x v="78"/>
    <n v="4"/>
    <n v="3.21"/>
    <n v="2"/>
    <x v="0"/>
    <n v="0"/>
    <x v="0"/>
    <x v="3"/>
    <x v="0"/>
    <x v="1"/>
    <n v="-0.15847479886650667"/>
    <n v="-1.7865625209378646"/>
    <n v="-0.10183755761046219"/>
    <n v="0.59560464607760044"/>
    <n v="2.1632140955047561"/>
    <n v="1.8926266630439628"/>
    <n v="3.2379895225802371"/>
    <x v="0"/>
    <x v="1"/>
    <e v="#N/A"/>
    <n v="29.19"/>
    <x v="1"/>
    <x v="3"/>
  </r>
  <r>
    <s v="FL"/>
    <n v="127"/>
    <x v="0"/>
    <x v="0"/>
    <x v="1"/>
    <n v="0"/>
    <x v="238"/>
    <n v="106"/>
    <n v="45.32"/>
    <n v="264.8"/>
    <n v="168"/>
    <n v="22.51"/>
    <n v="207.2"/>
    <n v="119"/>
    <n v="9.32"/>
    <x v="96"/>
    <n v="2"/>
    <n v="1.59"/>
    <n v="1"/>
    <x v="1"/>
    <n v="1"/>
    <x v="0"/>
    <x v="0"/>
    <x v="0"/>
    <x v="2"/>
    <n v="1.59853001589499"/>
    <n v="1.2861037568811722"/>
    <n v="0.13250541227341189"/>
    <n v="-1.5782282757565671"/>
    <n v="3.6872137283382975"/>
    <n v="2.5918571063738054"/>
    <n v="2.7999824001722549"/>
    <x v="0"/>
    <x v="1"/>
    <n v="45.32"/>
    <e v="#N/A"/>
    <x v="0"/>
    <x v="1"/>
  </r>
  <r>
    <s v="IA"/>
    <n v="158"/>
    <x v="0"/>
    <x v="0"/>
    <x v="1"/>
    <n v="0"/>
    <x v="239"/>
    <n v="106"/>
    <n v="26.86"/>
    <n v="292.5"/>
    <n v="114"/>
    <n v="24.86"/>
    <n v="241.1"/>
    <n v="89"/>
    <n v="10.85"/>
    <x v="9"/>
    <n v="4"/>
    <n v="2.46"/>
    <n v="1"/>
    <x v="0"/>
    <n v="0"/>
    <x v="0"/>
    <x v="1"/>
    <x v="0"/>
    <x v="2"/>
    <n v="-0.4121203832946676"/>
    <n v="1.837352823562437"/>
    <n v="0.80574496134657669"/>
    <n v="-0.41885071744501134"/>
    <n v="3.4633254024359403"/>
    <n v="2.0905428660564223"/>
    <n v="2.1785582632742995"/>
    <x v="0"/>
    <x v="1"/>
    <e v="#N/A"/>
    <n v="26.86"/>
    <x v="1"/>
    <x v="2"/>
  </r>
  <r>
    <s v="AZ"/>
    <n v="136"/>
    <x v="2"/>
    <x v="0"/>
    <x v="1"/>
    <n v="0"/>
    <x v="240"/>
    <n v="117"/>
    <n v="15.64"/>
    <n v="253.6"/>
    <n v="77"/>
    <n v="21.56"/>
    <n v="214.1"/>
    <n v="90"/>
    <n v="9.6300000000000008"/>
    <x v="19"/>
    <n v="10"/>
    <n v="2.78"/>
    <n v="1"/>
    <x v="0"/>
    <n v="0"/>
    <x v="0"/>
    <x v="1"/>
    <x v="0"/>
    <x v="2"/>
    <n v="-1.634062614846393"/>
    <n v="1.0632160476093246"/>
    <n v="0.26953647093432165"/>
    <n v="1.591586692182255E-2"/>
    <n v="2.7023515238314904"/>
    <n v="1.968118954005633"/>
    <n v="2.9059044505761151"/>
    <x v="0"/>
    <x v="1"/>
    <e v="#N/A"/>
    <n v="15.64"/>
    <x v="4"/>
    <x v="2"/>
  </r>
  <r>
    <s v="MO"/>
    <n v="196"/>
    <x v="0"/>
    <x v="0"/>
    <x v="1"/>
    <n v="0"/>
    <x v="241"/>
    <n v="109"/>
    <n v="39.78"/>
    <n v="249.5"/>
    <n v="114"/>
    <n v="21.21"/>
    <n v="173.1"/>
    <n v="70"/>
    <n v="7.79"/>
    <x v="9"/>
    <n v="5"/>
    <n v="2.46"/>
    <n v="2"/>
    <x v="0"/>
    <n v="0"/>
    <x v="0"/>
    <x v="1"/>
    <x v="0"/>
    <x v="2"/>
    <n v="0.99496461061337971"/>
    <n v="0.98162322546516634"/>
    <n v="-0.54470605154354712"/>
    <n v="-0.41885071744501134"/>
    <n v="2.9071878978521508"/>
    <n v="1.5574592576494684"/>
    <n v="2.0975264491915371"/>
    <x v="0"/>
    <x v="1"/>
    <e v="#N/A"/>
    <n v="39.78"/>
    <x v="1"/>
    <x v="2"/>
  </r>
  <r>
    <s v="VT"/>
    <n v="113"/>
    <x v="0"/>
    <x v="0"/>
    <x v="1"/>
    <n v="0"/>
    <x v="242"/>
    <n v="111"/>
    <n v="46.26"/>
    <n v="268.5"/>
    <n v="118"/>
    <n v="22.82"/>
    <n v="213.8"/>
    <n v="105"/>
    <n v="9.6199999999999992"/>
    <x v="31"/>
    <n v="10"/>
    <n v="2.2999999999999998"/>
    <n v="1"/>
    <x v="1"/>
    <n v="1"/>
    <x v="0"/>
    <x v="0"/>
    <x v="0"/>
    <x v="2"/>
    <n v="1.7003585351909669"/>
    <n v="1.359736303694193"/>
    <n v="0.26357859881863027"/>
    <n v="-0.63623400962842791"/>
    <n v="3.8195874401163405"/>
    <n v="2.2834993664426047"/>
    <n v="1.9594617884493311"/>
    <x v="1"/>
    <x v="1"/>
    <n v="46.26"/>
    <e v="#N/A"/>
    <x v="4"/>
    <x v="1"/>
  </r>
  <r>
    <s v="IN"/>
    <n v="122"/>
    <x v="1"/>
    <x v="0"/>
    <x v="1"/>
    <n v="0"/>
    <x v="243"/>
    <n v="99"/>
    <n v="50.39"/>
    <n v="214.8"/>
    <n v="89"/>
    <n v="18.260000000000002"/>
    <n v="133.9"/>
    <n v="107"/>
    <n v="6.03"/>
    <x v="37"/>
    <n v="3"/>
    <n v="3.08"/>
    <n v="4"/>
    <x v="1"/>
    <n v="1"/>
    <x v="1"/>
    <x v="0"/>
    <x v="0"/>
    <x v="0"/>
    <n v="2.1502554477168285"/>
    <n v="0.29106934048899702"/>
    <n v="-1.3232013413272654"/>
    <n v="0.41445190259141979"/>
    <n v="3.7008245999507303"/>
    <n v="2.5750634983744614"/>
    <n v="2.7506001748201356"/>
    <x v="0"/>
    <x v="1"/>
    <n v="50.39"/>
    <e v="#N/A"/>
    <x v="0"/>
    <x v="3"/>
  </r>
  <r>
    <s v="RI"/>
    <n v="112"/>
    <x v="2"/>
    <x v="0"/>
    <x v="1"/>
    <n v="0"/>
    <x v="167"/>
    <n v="101"/>
    <n v="33.049999999999997"/>
    <n v="190.3"/>
    <n v="82"/>
    <n v="16.18"/>
    <n v="183.4"/>
    <n v="107"/>
    <n v="8.25"/>
    <x v="37"/>
    <n v="2"/>
    <n v="3.08"/>
    <n v="0"/>
    <x v="0"/>
    <n v="0"/>
    <x v="0"/>
    <x v="0"/>
    <x v="0"/>
    <x v="0"/>
    <n v="0.26179927168234463"/>
    <n v="-0.19649752354316877"/>
    <n v="-0.34015244223813113"/>
    <n v="0.41445190259141979"/>
    <n v="2.1619034705368199"/>
    <n v="0.62819121207974338"/>
    <n v="2.0286502364748067"/>
    <x v="0"/>
    <x v="1"/>
    <e v="#N/A"/>
    <n v="33.049999999999997"/>
    <x v="0"/>
    <x v="3"/>
  </r>
  <r>
    <s v="SD"/>
    <n v="209"/>
    <x v="0"/>
    <x v="0"/>
    <x v="1"/>
    <n v="0"/>
    <x v="244"/>
    <n v="128"/>
    <n v="38.619999999999997"/>
    <n v="258.39999999999998"/>
    <n v="92"/>
    <n v="21.96"/>
    <n v="183.5"/>
    <n v="74"/>
    <n v="8.26"/>
    <x v="56"/>
    <n v="4"/>
    <n v="2.4"/>
    <n v="3"/>
    <x v="0"/>
    <n v="0"/>
    <x v="0"/>
    <x v="1"/>
    <x v="0"/>
    <x v="2"/>
    <n v="0.86906753221108057"/>
    <n v="1.1587393515829729"/>
    <n v="-0.33816648486623396"/>
    <n v="-0.49131181483948333"/>
    <n v="2.9749548399118111"/>
    <n v="1.5664287827213972"/>
    <n v="2.0142100096964479"/>
    <x v="0"/>
    <x v="1"/>
    <e v="#N/A"/>
    <n v="38.619999999999997"/>
    <x v="1"/>
    <x v="2"/>
  </r>
  <r>
    <s v="MN"/>
    <n v="62"/>
    <x v="0"/>
    <x v="0"/>
    <x v="1"/>
    <n v="0"/>
    <x v="245"/>
    <n v="109"/>
    <n v="42.28"/>
    <n v="220"/>
    <n v="118"/>
    <n v="18.7"/>
    <n v="265.7"/>
    <n v="78"/>
    <n v="11.96"/>
    <x v="32"/>
    <n v="2"/>
    <n v="3.56"/>
    <n v="1"/>
    <x v="1"/>
    <n v="1"/>
    <x v="0"/>
    <x v="3"/>
    <x v="0"/>
    <x v="0"/>
    <n v="1.2671244712771728"/>
    <n v="0.39455291979378299"/>
    <n v="1.2942904748332977"/>
    <n v="1.0666017791416695"/>
    <n v="4.0766705668758032"/>
    <n v="2.1387154136863633"/>
    <n v="0.72729934046978628"/>
    <x v="1"/>
    <x v="1"/>
    <n v="42.28"/>
    <e v="#N/A"/>
    <x v="0"/>
    <x v="0"/>
  </r>
  <r>
    <s v="TX"/>
    <n v="110"/>
    <x v="0"/>
    <x v="0"/>
    <x v="0"/>
    <n v="38"/>
    <x v="246"/>
    <n v="102"/>
    <n v="40.17"/>
    <n v="195.9"/>
    <n v="112"/>
    <n v="16.649999999999999"/>
    <n v="183.5"/>
    <n v="82"/>
    <n v="8.26"/>
    <x v="84"/>
    <n v="6"/>
    <n v="2.62"/>
    <n v="1"/>
    <x v="0"/>
    <n v="0"/>
    <x v="0"/>
    <x v="0"/>
    <x v="0"/>
    <x v="0"/>
    <n v="1.037547445955334"/>
    <n v="-8.5053668907245278E-2"/>
    <n v="-0.33816648486623396"/>
    <n v="-0.20146742526159472"/>
    <n v="2.4626011162938797"/>
    <n v="1.1129620497264681"/>
    <n v="2.1007057838476144"/>
    <x v="0"/>
    <x v="0"/>
    <e v="#N/A"/>
    <n v="40.17"/>
    <x v="1"/>
    <x v="2"/>
  </r>
  <r>
    <s v="VA"/>
    <n v="16"/>
    <x v="2"/>
    <x v="0"/>
    <x v="1"/>
    <n v="0"/>
    <x v="247"/>
    <n v="69"/>
    <n v="34.950000000000003"/>
    <n v="169.5"/>
    <n v="93"/>
    <n v="14.41"/>
    <n v="220.1"/>
    <n v="64"/>
    <n v="9.9"/>
    <x v="54"/>
    <n v="3"/>
    <n v="2.94"/>
    <n v="0"/>
    <x v="0"/>
    <n v="0"/>
    <x v="0"/>
    <x v="3"/>
    <x v="0"/>
    <x v="0"/>
    <n v="0.46915916552142506"/>
    <n v="-0.61043184076231383"/>
    <n v="0.38869391324815611"/>
    <n v="0.23329915910523916"/>
    <n v="2.3999353334766371"/>
    <n v="0.89344771007854928"/>
    <n v="1.9587771737539701"/>
    <x v="0"/>
    <x v="1"/>
    <e v="#N/A"/>
    <n v="34.950000000000003"/>
    <x v="0"/>
    <x v="3"/>
  </r>
  <r>
    <s v="MA"/>
    <n v="73"/>
    <x v="1"/>
    <x v="0"/>
    <x v="1"/>
    <n v="0"/>
    <x v="248"/>
    <n v="136"/>
    <n v="16"/>
    <n v="280.3"/>
    <n v="122"/>
    <n v="23.83"/>
    <n v="205"/>
    <n v="77"/>
    <n v="9.23"/>
    <x v="52"/>
    <n v="4"/>
    <n v="2.65"/>
    <n v="0"/>
    <x v="0"/>
    <n v="0"/>
    <x v="0"/>
    <x v="3"/>
    <x v="0"/>
    <x v="2"/>
    <n v="-1.5951826347515654"/>
    <n v="1.5945644259627465"/>
    <n v="8.8814350091672822E-2"/>
    <n v="-0.16523687656435807"/>
    <n v="2.9947208701972192"/>
    <n v="2.2632796029032298"/>
    <n v="3.0457373543102513"/>
    <x v="0"/>
    <x v="1"/>
    <e v="#N/A"/>
    <n v="16"/>
    <x v="1"/>
    <x v="2"/>
  </r>
  <r>
    <s v="ID"/>
    <n v="128"/>
    <x v="1"/>
    <x v="0"/>
    <x v="1"/>
    <n v="0"/>
    <x v="54"/>
    <n v="99"/>
    <n v="21.28"/>
    <n v="205.4"/>
    <n v="107"/>
    <n v="17.46"/>
    <n v="254.4"/>
    <n v="111"/>
    <n v="11.45"/>
    <x v="97"/>
    <n v="2"/>
    <n v="5.0999999999999996"/>
    <n v="0"/>
    <x v="0"/>
    <n v="0"/>
    <x v="0"/>
    <x v="1"/>
    <x v="0"/>
    <x v="0"/>
    <n v="-1.0193886438234039"/>
    <n v="0.10400287020726799"/>
    <n v="1.0698772918089099"/>
    <n v="3.1317430548841285"/>
    <n v="4.7513041295695446"/>
    <n v="3.4644511521322983"/>
    <n v="3.0708227951734699"/>
    <x v="1"/>
    <x v="1"/>
    <e v="#N/A"/>
    <n v="21.28"/>
    <x v="0"/>
    <x v="0"/>
  </r>
  <r>
    <s v="MA"/>
    <n v="39"/>
    <x v="1"/>
    <x v="0"/>
    <x v="1"/>
    <n v="0"/>
    <x v="249"/>
    <n v="158"/>
    <n v="10.27"/>
    <n v="306.2"/>
    <n v="120"/>
    <n v="26.03"/>
    <n v="123.9"/>
    <n v="46"/>
    <n v="5.58"/>
    <x v="70"/>
    <n v="3"/>
    <n v="3.35"/>
    <n v="1"/>
    <x v="0"/>
    <n v="0"/>
    <x v="0"/>
    <x v="3"/>
    <x v="0"/>
    <x v="2"/>
    <n v="-2.2191137438923705"/>
    <n v="2.1099922536538926"/>
    <n v="-1.5217970785169894"/>
    <n v="0.77675738956378104"/>
    <n v="3.8193493098763378"/>
    <n v="3.5065298386348047"/>
    <n v="4.2431207698602691"/>
    <x v="0"/>
    <x v="1"/>
    <e v="#N/A"/>
    <n v="10.27"/>
    <x v="0"/>
    <x v="0"/>
  </r>
  <r>
    <s v="GA"/>
    <n v="103"/>
    <x v="0"/>
    <x v="0"/>
    <x v="0"/>
    <n v="28"/>
    <x v="250"/>
    <n v="105"/>
    <n v="20.57"/>
    <n v="270.39999999999998"/>
    <n v="100"/>
    <n v="22.98"/>
    <n v="160.5"/>
    <n v="76"/>
    <n v="7.22"/>
    <x v="18"/>
    <n v="4"/>
    <n v="2.08"/>
    <n v="2"/>
    <x v="0"/>
    <n v="0"/>
    <x v="0"/>
    <x v="0"/>
    <x v="0"/>
    <x v="2"/>
    <n v="-1.0971486040130591"/>
    <n v="1.3975476115170951"/>
    <n v="-0.79493668040259935"/>
    <n v="-0.92607839920631685"/>
    <n v="2.4093957269118786"/>
    <n v="2.155555592665376"/>
    <n v="3.3893438977596744"/>
    <x v="0"/>
    <x v="0"/>
    <e v="#N/A"/>
    <n v="20.57"/>
    <x v="1"/>
    <x v="1"/>
  </r>
  <r>
    <s v="RI"/>
    <n v="119"/>
    <x v="0"/>
    <x v="0"/>
    <x v="0"/>
    <n v="29"/>
    <x v="251"/>
    <n v="66"/>
    <n v="20.03"/>
    <n v="256.8"/>
    <n v="114"/>
    <n v="21.83"/>
    <n v="147.6"/>
    <n v="76"/>
    <n v="6.64"/>
    <x v="98"/>
    <n v="3"/>
    <n v="2.0499999999999998"/>
    <n v="3"/>
    <x v="0"/>
    <n v="0"/>
    <x v="0"/>
    <x v="0"/>
    <x v="0"/>
    <x v="2"/>
    <n v="-1.1563942879670821"/>
    <n v="1.1268982502584242"/>
    <n v="-1.0511251813773435"/>
    <n v="-0.96230894790355315"/>
    <n v="2.1335861219646328"/>
    <n v="2.1536132600397848"/>
    <n v="3.567059069849881"/>
    <x v="2"/>
    <x v="0"/>
    <e v="#N/A"/>
    <n v="20.03"/>
    <x v="0"/>
    <x v="1"/>
  </r>
  <r>
    <s v="MA"/>
    <n v="86"/>
    <x v="2"/>
    <x v="0"/>
    <x v="1"/>
    <n v="0"/>
    <x v="252"/>
    <n v="79"/>
    <n v="29.97"/>
    <n v="259.2"/>
    <n v="97"/>
    <n v="22.03"/>
    <n v="287.39999999999998"/>
    <n v="78"/>
    <n v="12.93"/>
    <x v="46"/>
    <n v="3"/>
    <n v="1.67"/>
    <n v="0"/>
    <x v="0"/>
    <n v="0"/>
    <x v="0"/>
    <x v="2"/>
    <x v="0"/>
    <x v="2"/>
    <n v="-7.3309128182598118E-2"/>
    <n v="1.174659902245248"/>
    <n v="1.7252432245349989"/>
    <n v="-1.4695366296648587"/>
    <n v="3.6380375124253406"/>
    <n v="2.5536644658115093"/>
    <n v="2.7941165806177093"/>
    <x v="0"/>
    <x v="1"/>
    <e v="#N/A"/>
    <n v="29.97"/>
    <x v="0"/>
    <x v="1"/>
  </r>
  <r>
    <s v="WY"/>
    <n v="114"/>
    <x v="0"/>
    <x v="0"/>
    <x v="0"/>
    <n v="32"/>
    <x v="54"/>
    <n v="79"/>
    <n v="21.28"/>
    <n v="177.8"/>
    <n v="105"/>
    <n v="15.11"/>
    <n v="232.4"/>
    <n v="89"/>
    <n v="10.46"/>
    <x v="89"/>
    <n v="3"/>
    <n v="3.48"/>
    <n v="1"/>
    <x v="0"/>
    <n v="0"/>
    <x v="0"/>
    <x v="0"/>
    <x v="0"/>
    <x v="0"/>
    <n v="-1.0193886438234039"/>
    <n v="-0.44525612764121253"/>
    <n v="0.63296666999151696"/>
    <n v="0.95791013304996164"/>
    <n v="2.6092353128516095"/>
    <n v="1.5986384377582417"/>
    <n v="2.5106136284829623"/>
    <x v="0"/>
    <x v="0"/>
    <e v="#N/A"/>
    <n v="21.28"/>
    <x v="0"/>
    <x v="0"/>
  </r>
  <r>
    <s v="VA"/>
    <n v="104"/>
    <x v="1"/>
    <x v="0"/>
    <x v="1"/>
    <n v="0"/>
    <x v="253"/>
    <n v="107"/>
    <n v="23.58"/>
    <n v="256.89999999999998"/>
    <n v="113"/>
    <n v="21.84"/>
    <n v="234.9"/>
    <n v="74"/>
    <n v="10.57"/>
    <x v="13"/>
    <n v="3"/>
    <n v="2.7"/>
    <n v="0"/>
    <x v="0"/>
    <n v="0"/>
    <x v="0"/>
    <x v="0"/>
    <x v="0"/>
    <x v="2"/>
    <n v="-0.76944591464236933"/>
    <n v="1.1288883190912078"/>
    <n v="0.68261560428894796"/>
    <n v="-9.277577916988608E-2"/>
    <n v="2.8704654187249057"/>
    <n v="1.5300350521997035"/>
    <n v="2.1077103220850701"/>
    <x v="0"/>
    <x v="1"/>
    <e v="#N/A"/>
    <n v="23.58"/>
    <x v="0"/>
    <x v="2"/>
  </r>
  <r>
    <s v="OR"/>
    <n v="148"/>
    <x v="0"/>
    <x v="0"/>
    <x v="1"/>
    <n v="0"/>
    <x v="254"/>
    <n v="134"/>
    <n v="14.67"/>
    <n v="246.6"/>
    <n v="92"/>
    <n v="20.96"/>
    <n v="251.6"/>
    <n v="91"/>
    <n v="11.32"/>
    <x v="61"/>
    <n v="4"/>
    <n v="3.05"/>
    <n v="1"/>
    <x v="0"/>
    <n v="0"/>
    <x v="0"/>
    <x v="1"/>
    <x v="0"/>
    <x v="2"/>
    <n v="-1.7395939893894965"/>
    <n v="0.92391122931442005"/>
    <n v="1.0142704853957869"/>
    <n v="0.37822135389418376"/>
    <n v="3.194559965956139"/>
    <n v="2.247575408670397"/>
    <n v="2.8103339764572666"/>
    <x v="0"/>
    <x v="1"/>
    <e v="#N/A"/>
    <n v="14.67"/>
    <x v="1"/>
    <x v="3"/>
  </r>
  <r>
    <s v="VA"/>
    <n v="129"/>
    <x v="1"/>
    <x v="0"/>
    <x v="1"/>
    <n v="0"/>
    <x v="255"/>
    <n v="91"/>
    <n v="35.19"/>
    <n v="154.9"/>
    <n v="121"/>
    <n v="13.17"/>
    <n v="245.1"/>
    <n v="112"/>
    <n v="11.03"/>
    <x v="83"/>
    <n v="5"/>
    <n v="3.62"/>
    <n v="3"/>
    <x v="0"/>
    <n v="0"/>
    <x v="0"/>
    <x v="1"/>
    <x v="0"/>
    <x v="1"/>
    <n v="0.49507915225131027"/>
    <n v="-0.90098189034882881"/>
    <n v="0.8851832562224663"/>
    <n v="1.1390628765361424"/>
    <n v="3.2209582668597254"/>
    <n v="1.7714077361042049"/>
    <n v="1.9751452043350242"/>
    <x v="0"/>
    <x v="1"/>
    <e v="#N/A"/>
    <n v="35.19"/>
    <x v="1"/>
    <x v="0"/>
  </r>
  <r>
    <s v="ME"/>
    <n v="100"/>
    <x v="2"/>
    <x v="0"/>
    <x v="0"/>
    <n v="30"/>
    <x v="256"/>
    <n v="104"/>
    <n v="10"/>
    <n v="219.5"/>
    <n v="107"/>
    <n v="18.66"/>
    <n v="152.30000000000001"/>
    <n v="118"/>
    <n v="6.85"/>
    <x v="5"/>
    <n v="3"/>
    <n v="1.92"/>
    <n v="0"/>
    <x v="0"/>
    <n v="0"/>
    <x v="0"/>
    <x v="2"/>
    <x v="0"/>
    <x v="0"/>
    <n v="-2.248736585869382"/>
    <n v="0.38460257562986128"/>
    <n v="-0.95778518489817288"/>
    <n v="-1.1434616913897337"/>
    <n v="1.8705161589358299"/>
    <n v="2.7257278796488298"/>
    <n v="4.4000402551510547"/>
    <x v="2"/>
    <x v="0"/>
    <e v="#N/A"/>
    <n v="10"/>
    <x v="0"/>
    <x v="1"/>
  </r>
  <r>
    <s v="AL"/>
    <n v="121"/>
    <x v="1"/>
    <x v="0"/>
    <x v="0"/>
    <n v="35"/>
    <x v="257"/>
    <n v="95"/>
    <n v="11.68"/>
    <n v="209.2"/>
    <n v="69"/>
    <n v="17.78"/>
    <n v="197.4"/>
    <n v="42"/>
    <n v="8.8800000000000008"/>
    <x v="37"/>
    <n v="4"/>
    <n v="3.08"/>
    <n v="1"/>
    <x v="0"/>
    <n v="0"/>
    <x v="0"/>
    <x v="0"/>
    <x v="0"/>
    <x v="0"/>
    <n v="-2.065445251136623"/>
    <n v="0.17962548585307295"/>
    <n v="-6.2118410172517374E-2"/>
    <n v="0.41445190259141979"/>
    <n v="2.3252926549846351"/>
    <n v="2.1151733917234279"/>
    <n v="3.3971945812367128"/>
    <x v="0"/>
    <x v="0"/>
    <e v="#N/A"/>
    <n v="11.68"/>
    <x v="1"/>
    <x v="3"/>
  </r>
  <r>
    <s v="GA"/>
    <n v="143"/>
    <x v="1"/>
    <x v="0"/>
    <x v="0"/>
    <n v="33"/>
    <x v="258"/>
    <n v="109"/>
    <n v="40.659999999999997"/>
    <n v="235.5"/>
    <n v="112"/>
    <n v="20.02"/>
    <n v="156.30000000000001"/>
    <n v="95"/>
    <n v="7.03"/>
    <x v="17"/>
    <n v="4"/>
    <n v="2.57"/>
    <n v="1"/>
    <x v="0"/>
    <n v="0"/>
    <x v="0"/>
    <x v="1"/>
    <x v="0"/>
    <x v="2"/>
    <n v="1.0912388470386669"/>
    <n v="0.70301358887535725"/>
    <n v="-0.87834689002228328"/>
    <n v="-0.27392852265606671"/>
    <n v="2.7956241644107651"/>
    <n v="1.5910878109538897"/>
    <n v="2.2907654562819593"/>
    <x v="0"/>
    <x v="0"/>
    <e v="#N/A"/>
    <n v="40.659999999999997"/>
    <x v="1"/>
    <x v="2"/>
  </r>
  <r>
    <s v="IA"/>
    <n v="76"/>
    <x v="2"/>
    <x v="0"/>
    <x v="1"/>
    <n v="0"/>
    <x v="259"/>
    <n v="130"/>
    <n v="33.71"/>
    <n v="217.1"/>
    <n v="86"/>
    <n v="18.45"/>
    <n v="188.4"/>
    <n v="96"/>
    <n v="8.48"/>
    <x v="60"/>
    <n v="3"/>
    <n v="3.38"/>
    <n v="0"/>
    <x v="0"/>
    <n v="0"/>
    <x v="0"/>
    <x v="2"/>
    <x v="0"/>
    <x v="0"/>
    <n v="0.33400494900131034"/>
    <n v="0.33684092364303675"/>
    <n v="-0.24085457364326907"/>
    <n v="0.81298793826101701"/>
    <n v="2.7257916101061417"/>
    <n v="0.97158706619676771"/>
    <n v="1.5678083277864843"/>
    <x v="0"/>
    <x v="1"/>
    <e v="#N/A"/>
    <n v="33.71"/>
    <x v="0"/>
    <x v="0"/>
  </r>
  <r>
    <s v="AZ"/>
    <n v="158"/>
    <x v="2"/>
    <x v="0"/>
    <x v="1"/>
    <n v="0"/>
    <x v="260"/>
    <n v="97"/>
    <n v="34.880000000000003"/>
    <n v="240.6"/>
    <n v="77"/>
    <n v="20.45"/>
    <n v="79.7"/>
    <n v="108"/>
    <n v="3.59"/>
    <x v="90"/>
    <n v="12"/>
    <n v="3.89"/>
    <n v="0"/>
    <x v="0"/>
    <n v="0"/>
    <x v="0"/>
    <x v="1"/>
    <x v="0"/>
    <x v="2"/>
    <n v="0.46175345502717208"/>
    <n v="0.80450709934735909"/>
    <n v="-2.3995902368955702"/>
    <n v="1.5013683635085036"/>
    <n v="3.6889924852259459"/>
    <n v="2.9786890059350895"/>
    <n v="3.4837495363621716"/>
    <x v="0"/>
    <x v="1"/>
    <e v="#N/A"/>
    <n v="34.880000000000003"/>
    <x v="4"/>
    <x v="0"/>
  </r>
  <r>
    <s v="FL"/>
    <n v="116"/>
    <x v="2"/>
    <x v="0"/>
    <x v="1"/>
    <n v="0"/>
    <x v="48"/>
    <n v="98"/>
    <n v="32.659999999999997"/>
    <n v="312.89999999999998"/>
    <n v="135"/>
    <n v="26.6"/>
    <n v="130.19999999999999"/>
    <n v="94"/>
    <n v="5.86"/>
    <x v="57"/>
    <n v="2"/>
    <n v="2.13"/>
    <n v="3"/>
    <x v="0"/>
    <n v="0"/>
    <x v="0"/>
    <x v="0"/>
    <x v="0"/>
    <x v="2"/>
    <n v="0.21921643634039034"/>
    <n v="2.2433268654504439"/>
    <n v="-1.3966817640874636"/>
    <n v="-0.85361730181184459"/>
    <n v="3.4906220349793746"/>
    <n v="2.7856693485229895"/>
    <n v="3.3668182676701526"/>
    <x v="0"/>
    <x v="1"/>
    <e v="#N/A"/>
    <n v="32.659999999999997"/>
    <x v="0"/>
    <x v="1"/>
  </r>
  <r>
    <s v="MT"/>
    <n v="54"/>
    <x v="0"/>
    <x v="0"/>
    <x v="1"/>
    <n v="0"/>
    <x v="261"/>
    <n v="83"/>
    <n v="46.34"/>
    <n v="248.7"/>
    <n v="74"/>
    <n v="21.14"/>
    <n v="197.4"/>
    <n v="111"/>
    <n v="8.8800000000000008"/>
    <x v="17"/>
    <n v="2"/>
    <n v="2.57"/>
    <n v="1"/>
    <x v="1"/>
    <n v="1"/>
    <x v="0"/>
    <x v="3"/>
    <x v="0"/>
    <x v="2"/>
    <n v="1.7096156733087831"/>
    <n v="0.96570267480289129"/>
    <n v="-6.2118410172517374E-2"/>
    <n v="-0.27392852265606671"/>
    <n v="3.5514512202080972"/>
    <n v="1.983497652872672"/>
    <n v="1.8043614129062997"/>
    <x v="1"/>
    <x v="1"/>
    <n v="46.34"/>
    <e v="#N/A"/>
    <x v="0"/>
    <x v="2"/>
  </r>
  <r>
    <s v="AL"/>
    <n v="86"/>
    <x v="0"/>
    <x v="0"/>
    <x v="1"/>
    <n v="0"/>
    <x v="262"/>
    <n v="121"/>
    <n v="21.81"/>
    <n v="197.1"/>
    <n v="93"/>
    <n v="16.75"/>
    <n v="138.4"/>
    <n v="152"/>
    <n v="6.23"/>
    <x v="1"/>
    <n v="5"/>
    <n v="3.29"/>
    <n v="7"/>
    <x v="1"/>
    <n v="1"/>
    <x v="1"/>
    <x v="2"/>
    <x v="0"/>
    <x v="0"/>
    <n v="-0.96199438749294375"/>
    <n v="-6.1172842913833299E-2"/>
    <n v="-1.2338332595918895"/>
    <n v="0.70429629216930834"/>
    <n v="1.9601389497323782"/>
    <n v="1.7168439352243601"/>
    <n v="3.1706405494119614"/>
    <x v="0"/>
    <x v="1"/>
    <n v="21.81"/>
    <e v="#N/A"/>
    <x v="1"/>
    <x v="0"/>
  </r>
  <r>
    <s v="DE"/>
    <n v="108"/>
    <x v="2"/>
    <x v="0"/>
    <x v="1"/>
    <n v="0"/>
    <x v="263"/>
    <n v="99"/>
    <n v="28.83"/>
    <n v="264.10000000000002"/>
    <n v="87"/>
    <n v="22.45"/>
    <n v="206.3"/>
    <n v="78"/>
    <n v="9.2799999999999994"/>
    <x v="38"/>
    <n v="4"/>
    <n v="2.5099999999999998"/>
    <n v="0"/>
    <x v="0"/>
    <n v="0"/>
    <x v="0"/>
    <x v="0"/>
    <x v="0"/>
    <x v="2"/>
    <n v="-0.19735477896133419"/>
    <n v="1.2721732750516819"/>
    <n v="0.11463179592633718"/>
    <n v="-0.34638962005053869"/>
    <n v="2.7343411111240212"/>
    <n v="1.3380956498138141"/>
    <n v="2.0259266087690246"/>
    <x v="0"/>
    <x v="1"/>
    <e v="#N/A"/>
    <n v="28.83"/>
    <x v="1"/>
    <x v="2"/>
  </r>
  <r>
    <s v="KY"/>
    <n v="151"/>
    <x v="1"/>
    <x v="0"/>
    <x v="0"/>
    <n v="17"/>
    <x v="264"/>
    <n v="97"/>
    <n v="36.5"/>
    <n v="138.5"/>
    <n v="90"/>
    <n v="11.77"/>
    <n v="169.1"/>
    <n v="44"/>
    <n v="7.61"/>
    <x v="53"/>
    <n v="4"/>
    <n v="2.3199999999999998"/>
    <n v="1"/>
    <x v="0"/>
    <n v="0"/>
    <x v="0"/>
    <x v="1"/>
    <x v="0"/>
    <x v="1"/>
    <n v="0.63763907926567798"/>
    <n v="-1.2273531789254624"/>
    <n v="-0.62414434641943672"/>
    <n v="-0.60000346093119195"/>
    <n v="1.7420723077705895"/>
    <n v="1.6317290643737317"/>
    <n v="3.2078440662761025"/>
    <x v="0"/>
    <x v="0"/>
    <e v="#N/A"/>
    <n v="36.5"/>
    <x v="1"/>
    <x v="2"/>
  </r>
  <r>
    <s v="SC"/>
    <n v="99"/>
    <x v="2"/>
    <x v="0"/>
    <x v="1"/>
    <n v="0"/>
    <x v="265"/>
    <n v="70"/>
    <n v="28.76"/>
    <n v="271.5"/>
    <n v="77"/>
    <n v="23.08"/>
    <n v="170.2"/>
    <n v="104"/>
    <n v="7.66"/>
    <x v="15"/>
    <n v="2"/>
    <n v="2.86"/>
    <n v="0"/>
    <x v="0"/>
    <n v="0"/>
    <x v="0"/>
    <x v="2"/>
    <x v="0"/>
    <x v="2"/>
    <n v="-0.20476048945558717"/>
    <n v="1.4194383686777234"/>
    <n v="-0.60229881532856722"/>
    <n v="0.12460751301353053"/>
    <n v="2.8122937594739956"/>
    <n v="1.5604560345495739"/>
    <n v="2.2273414381158498"/>
    <x v="0"/>
    <x v="1"/>
    <e v="#N/A"/>
    <n v="28.76"/>
    <x v="0"/>
    <x v="3"/>
  </r>
  <r>
    <s v="WA"/>
    <n v="55"/>
    <x v="0"/>
    <x v="0"/>
    <x v="1"/>
    <n v="0"/>
    <x v="266"/>
    <n v="121"/>
    <n v="33"/>
    <n v="176.6"/>
    <n v="110"/>
    <n v="15.01"/>
    <n v="302.8"/>
    <n v="136"/>
    <n v="13.63"/>
    <x v="99"/>
    <n v="7"/>
    <n v="1.89"/>
    <n v="2"/>
    <x v="0"/>
    <n v="0"/>
    <x v="0"/>
    <x v="3"/>
    <x v="0"/>
    <x v="0"/>
    <n v="0.25624498881165475"/>
    <n v="-0.4691369536346251"/>
    <n v="2.0310806598071744"/>
    <n v="-1.1796922400869698"/>
    <n v="3.3286192803195878"/>
    <n v="2.4088821896308712"/>
    <n v="2.9198836438677405"/>
    <x v="0"/>
    <x v="1"/>
    <e v="#N/A"/>
    <n v="33"/>
    <x v="4"/>
    <x v="1"/>
  </r>
  <r>
    <s v="AK"/>
    <n v="78"/>
    <x v="1"/>
    <x v="0"/>
    <x v="1"/>
    <n v="0"/>
    <x v="267"/>
    <n v="67"/>
    <n v="38.270000000000003"/>
    <n v="199.2"/>
    <n v="127"/>
    <n v="16.93"/>
    <n v="175.5"/>
    <n v="102"/>
    <n v="7.9"/>
    <x v="28"/>
    <n v="2"/>
    <n v="3.94"/>
    <n v="0"/>
    <x v="0"/>
    <n v="0"/>
    <x v="0"/>
    <x v="2"/>
    <x v="0"/>
    <x v="0"/>
    <n v="0.83018755211625306"/>
    <n v="-1.938139742536206E-2"/>
    <n v="-0.49704307461801323"/>
    <n v="1.5738294609029755"/>
    <n v="3.3449608491338907"/>
    <n v="1.8475870751568961"/>
    <n v="1.9074571865012091"/>
    <x v="0"/>
    <x v="1"/>
    <e v="#N/A"/>
    <n v="38.270000000000003"/>
    <x v="0"/>
    <x v="0"/>
  </r>
  <r>
    <s v="GA"/>
    <n v="89"/>
    <x v="0"/>
    <x v="0"/>
    <x v="1"/>
    <n v="0"/>
    <x v="21"/>
    <n v="63"/>
    <n v="36.21"/>
    <n v="176.6"/>
    <n v="71"/>
    <n v="15.01"/>
    <n v="262.60000000000002"/>
    <n v="126"/>
    <n v="11.82"/>
    <x v="9"/>
    <n v="1"/>
    <n v="2.46"/>
    <n v="1"/>
    <x v="1"/>
    <n v="1"/>
    <x v="0"/>
    <x v="2"/>
    <x v="0"/>
    <x v="0"/>
    <n v="0.60616480966510344"/>
    <n v="-0.4691369536346251"/>
    <n v="1.232725796304484"/>
    <n v="-0.41885071744501134"/>
    <n v="2.860835531780975"/>
    <n v="1.5108190064069993"/>
    <n v="2.0930284757596422"/>
    <x v="0"/>
    <x v="1"/>
    <n v="36.21"/>
    <e v="#N/A"/>
    <x v="0"/>
    <x v="2"/>
  </r>
  <r>
    <s v="IL"/>
    <n v="44"/>
    <x v="0"/>
    <x v="0"/>
    <x v="0"/>
    <n v="34"/>
    <x v="268"/>
    <n v="105"/>
    <n v="37.71"/>
    <n v="161.69999999999999"/>
    <n v="85"/>
    <n v="13.74"/>
    <n v="227.7"/>
    <n v="62"/>
    <n v="10.25"/>
    <x v="100"/>
    <n v="7"/>
    <n v="3.78"/>
    <n v="0"/>
    <x v="0"/>
    <n v="0"/>
    <x v="0"/>
    <x v="3"/>
    <x v="0"/>
    <x v="1"/>
    <n v="0.76909044053866704"/>
    <n v="-0.76565720971949336"/>
    <n v="0.53962667351234628"/>
    <n v="1.3564461687195588"/>
    <n v="3.332849587068929"/>
    <n v="1.8190311223075244"/>
    <n v="1.8734625904514917"/>
    <x v="0"/>
    <x v="0"/>
    <e v="#N/A"/>
    <n v="37.71"/>
    <x v="4"/>
    <x v="0"/>
  </r>
  <r>
    <s v="IN"/>
    <n v="98"/>
    <x v="1"/>
    <x v="0"/>
    <x v="0"/>
    <n v="21"/>
    <x v="269"/>
    <n v="98"/>
    <n v="10.98"/>
    <n v="176.1"/>
    <n v="86"/>
    <n v="14.97"/>
    <n v="244.8"/>
    <n v="84"/>
    <n v="11.02"/>
    <x v="77"/>
    <n v="0"/>
    <n v="0"/>
    <n v="2"/>
    <x v="0"/>
    <n v="0"/>
    <x v="0"/>
    <x v="2"/>
    <x v="0"/>
    <x v="0"/>
    <n v="-2.1413537837027152"/>
    <n v="-0.47908729779854686"/>
    <n v="0.87922538410677498"/>
    <n v="-3.7158306488934985"/>
    <n v="3.5328830522149843"/>
    <n v="4.4040158211800096"/>
    <n v="5.8574267426729119"/>
    <x v="2"/>
    <x v="0"/>
    <e v="#N/A"/>
    <n v="10.98"/>
    <x v="0"/>
    <x v="1"/>
  </r>
  <r>
    <s v="SC"/>
    <n v="64"/>
    <x v="2"/>
    <x v="0"/>
    <x v="0"/>
    <n v="37"/>
    <x v="270"/>
    <n v="92"/>
    <n v="26.28"/>
    <n v="83.4"/>
    <n v="103"/>
    <n v="7.09"/>
    <n v="165.9"/>
    <n v="99"/>
    <n v="7.47"/>
    <x v="64"/>
    <n v="3"/>
    <n v="3.59"/>
    <n v="1"/>
    <x v="0"/>
    <n v="0"/>
    <x v="0"/>
    <x v="3"/>
    <x v="0"/>
    <x v="1"/>
    <n v="-0.47506892249581723"/>
    <n v="-2.3238811057896394"/>
    <n v="-0.68769498232014825"/>
    <n v="1.1028323278389063"/>
    <n v="2.5588380256415033"/>
    <n v="2.7046769505806609"/>
    <n v="4.0103494576577363"/>
    <x v="2"/>
    <x v="0"/>
    <e v="#N/A"/>
    <n v="26.28"/>
    <x v="0"/>
    <x v="0"/>
  </r>
  <r>
    <s v="VA"/>
    <n v="141"/>
    <x v="0"/>
    <x v="0"/>
    <x v="1"/>
    <n v="0"/>
    <x v="271"/>
    <n v="131"/>
    <n v="44.23"/>
    <n v="179.2"/>
    <n v="120"/>
    <n v="15.23"/>
    <n v="135"/>
    <n v="119"/>
    <n v="6.08"/>
    <x v="68"/>
    <n v="8"/>
    <n v="1.94"/>
    <n v="3"/>
    <x v="0"/>
    <n v="0"/>
    <x v="0"/>
    <x v="1"/>
    <x v="0"/>
    <x v="0"/>
    <n v="1.4800386479869432"/>
    <n v="-0.41739516398223209"/>
    <n v="-1.3013558102363958"/>
    <n v="-1.1072311426924974"/>
    <n v="2.5675540759225637"/>
    <n v="2.2987433242175892"/>
    <n v="3.4606513561009433"/>
    <x v="0"/>
    <x v="1"/>
    <e v="#N/A"/>
    <n v="44.23"/>
    <x v="4"/>
    <x v="1"/>
  </r>
  <r>
    <s v="WI"/>
    <n v="81"/>
    <x v="0"/>
    <x v="0"/>
    <x v="0"/>
    <n v="33"/>
    <x v="0"/>
    <n v="117"/>
    <n v="27.47"/>
    <n v="123"/>
    <n v="90"/>
    <n v="10.46"/>
    <n v="261.3"/>
    <n v="101"/>
    <n v="11.76"/>
    <x v="1"/>
    <n v="5"/>
    <n v="3.29"/>
    <n v="1"/>
    <x v="0"/>
    <n v="0"/>
    <x v="0"/>
    <x v="2"/>
    <x v="0"/>
    <x v="1"/>
    <n v="-0.34546898884639182"/>
    <n v="-1.5358138480070367"/>
    <n v="1.2069083504698197"/>
    <n v="0.70429629216930834"/>
    <n v="2.9138595784892152"/>
    <n v="2.1049308852268633"/>
    <n v="2.8932491112952143"/>
    <x v="0"/>
    <x v="0"/>
    <e v="#N/A"/>
    <n v="27.47"/>
    <x v="1"/>
    <x v="0"/>
  </r>
  <r>
    <s v="VT"/>
    <n v="162"/>
    <x v="2"/>
    <x v="0"/>
    <x v="1"/>
    <n v="0"/>
    <x v="41"/>
    <n v="117"/>
    <n v="37.5"/>
    <n v="155.19999999999999"/>
    <n v="121"/>
    <n v="13.19"/>
    <n v="186.7"/>
    <n v="89"/>
    <n v="8.4"/>
    <x v="26"/>
    <n v="11"/>
    <n v="2.84"/>
    <n v="1"/>
    <x v="0"/>
    <n v="0"/>
    <x v="0"/>
    <x v="1"/>
    <x v="0"/>
    <x v="1"/>
    <n v="0.7468733090559081"/>
    <n v="-0.89501168385047614"/>
    <n v="-0.27461584896552249"/>
    <n v="8.8376964316294535E-2"/>
    <n v="2.1847964407345168"/>
    <n v="1.2008705202201464"/>
    <n v="2.4720122421261177"/>
    <x v="0"/>
    <x v="1"/>
    <e v="#N/A"/>
    <n v="37.5"/>
    <x v="4"/>
    <x v="3"/>
  </r>
  <r>
    <s v="AZ"/>
    <n v="83"/>
    <x v="0"/>
    <x v="0"/>
    <x v="0"/>
    <n v="41"/>
    <x v="272"/>
    <n v="122"/>
    <n v="26.5"/>
    <n v="162.30000000000001"/>
    <n v="107"/>
    <n v="13.8"/>
    <n v="127.6"/>
    <n v="105"/>
    <n v="5.74"/>
    <x v="67"/>
    <n v="5"/>
    <n v="3.54"/>
    <n v="3"/>
    <x v="0"/>
    <n v="0"/>
    <x v="0"/>
    <x v="2"/>
    <x v="0"/>
    <x v="1"/>
    <n v="-0.45100036338949512"/>
    <n v="-0.7537167967227868"/>
    <n v="-1.4483166557567917"/>
    <n v="1.0303712304444337"/>
    <n v="2.1645903017569745"/>
    <n v="1.9826185576932414"/>
    <n v="3.3430676804633959"/>
    <x v="0"/>
    <x v="0"/>
    <e v="#N/A"/>
    <n v="26.5"/>
    <x v="1"/>
    <x v="0"/>
  </r>
  <r>
    <s v="AK"/>
    <n v="59"/>
    <x v="2"/>
    <x v="0"/>
    <x v="1"/>
    <n v="0"/>
    <x v="273"/>
    <n v="104"/>
    <n v="31.03"/>
    <n v="204.7"/>
    <n v="95"/>
    <n v="17.399999999999999"/>
    <n v="229.9"/>
    <n v="100"/>
    <n v="10.35"/>
    <x v="61"/>
    <n v="8"/>
    <n v="3.05"/>
    <n v="4"/>
    <x v="0"/>
    <n v="0"/>
    <x v="1"/>
    <x v="3"/>
    <x v="0"/>
    <x v="0"/>
    <n v="4.1479384478321321E-2"/>
    <n v="9.0072388377777202E-2"/>
    <n v="0.58331773569408596"/>
    <n v="0.37822135389418376"/>
    <n v="2.5844392569163506"/>
    <n v="0.70224251352478118"/>
    <n v="1.5188689288127748"/>
    <x v="0"/>
    <x v="1"/>
    <e v="#N/A"/>
    <n v="31.03"/>
    <x v="4"/>
    <x v="3"/>
  </r>
  <r>
    <s v="AR"/>
    <n v="179"/>
    <x v="0"/>
    <x v="1"/>
    <x v="0"/>
    <n v="38"/>
    <x v="274"/>
    <n v="78"/>
    <n v="37.42"/>
    <n v="234.3"/>
    <n v="71"/>
    <n v="19.920000000000002"/>
    <n v="237.3"/>
    <n v="85"/>
    <n v="10.68"/>
    <x v="3"/>
    <n v="4"/>
    <n v="2.73"/>
    <n v="4"/>
    <x v="0"/>
    <n v="0"/>
    <x v="1"/>
    <x v="1"/>
    <x v="1"/>
    <x v="2"/>
    <n v="0.73761617093809195"/>
    <n v="0.67913276288194535"/>
    <n v="0.73027858121448186"/>
    <n v="-5.6545230472650088E-2"/>
    <n v="3.1181352862957401"/>
    <n v="1.2416936395580347"/>
    <n v="1.1665498383674573"/>
    <x v="1"/>
    <x v="0"/>
    <e v="#N/A"/>
    <n v="37.42"/>
    <x v="5"/>
    <x v="2"/>
  </r>
  <r>
    <s v="AR"/>
    <n v="79"/>
    <x v="1"/>
    <x v="0"/>
    <x v="1"/>
    <n v="0"/>
    <x v="275"/>
    <n v="112"/>
    <n v="25.87"/>
    <n v="177.2"/>
    <n v="132"/>
    <n v="15.06"/>
    <n v="96.4"/>
    <n v="87"/>
    <n v="4.34"/>
    <x v="58"/>
    <n v="3"/>
    <n v="1.43"/>
    <n v="1"/>
    <x v="0"/>
    <n v="0"/>
    <x v="0"/>
    <x v="2"/>
    <x v="0"/>
    <x v="0"/>
    <n v="-0.51950318546133456"/>
    <n v="-0.45719654063791909"/>
    <n v="-2.0679353557887308"/>
    <n v="-1.795611567939984"/>
    <n v="1.5162442004706134"/>
    <n v="2.8247990680961195"/>
    <n v="4.6540286929468584"/>
    <x v="2"/>
    <x v="1"/>
    <e v="#N/A"/>
    <n v="25.87"/>
    <x v="0"/>
    <x v="1"/>
  </r>
  <r>
    <s v="AK"/>
    <n v="117"/>
    <x v="0"/>
    <x v="0"/>
    <x v="1"/>
    <n v="0"/>
    <x v="119"/>
    <n v="95"/>
    <n v="30.86"/>
    <n v="205.1"/>
    <n v="88"/>
    <n v="17.43"/>
    <n v="204"/>
    <n v="82"/>
    <n v="9.18"/>
    <x v="20"/>
    <n v="9"/>
    <n v="3.97"/>
    <n v="2"/>
    <x v="0"/>
    <n v="0"/>
    <x v="0"/>
    <x v="0"/>
    <x v="0"/>
    <x v="0"/>
    <n v="2.296510824268912E-2"/>
    <n v="9.8032663708914711E-2"/>
    <n v="6.8954776372700408E-2"/>
    <n v="1.6100600096002116"/>
    <n v="3.1948725969743985"/>
    <n v="1.6146782326670865"/>
    <n v="1.7341166855779557"/>
    <x v="0"/>
    <x v="1"/>
    <e v="#N/A"/>
    <n v="30.86"/>
    <x v="4"/>
    <x v="0"/>
  </r>
  <r>
    <s v="MS"/>
    <n v="64"/>
    <x v="1"/>
    <x v="1"/>
    <x v="1"/>
    <n v="0"/>
    <x v="276"/>
    <n v="77"/>
    <n v="40.15"/>
    <n v="218.6"/>
    <n v="85"/>
    <n v="18.579999999999998"/>
    <n v="194.1"/>
    <n v="97"/>
    <n v="8.73"/>
    <x v="32"/>
    <n v="2"/>
    <n v="3.56"/>
    <n v="2"/>
    <x v="1"/>
    <n v="1"/>
    <x v="0"/>
    <x v="3"/>
    <x v="2"/>
    <x v="0"/>
    <n v="1.0356960183317703"/>
    <n v="0.36669195613480199"/>
    <n v="-0.12765500344512654"/>
    <n v="1.0666017791416695"/>
    <n v="3.3232113818686337"/>
    <n v="1.5365755393910838"/>
    <n v="1.2955288062906087"/>
    <x v="1"/>
    <x v="1"/>
    <n v="40.15"/>
    <e v="#N/A"/>
    <x v="3"/>
    <x v="0"/>
  </r>
  <r>
    <s v="NM"/>
    <n v="122"/>
    <x v="1"/>
    <x v="0"/>
    <x v="0"/>
    <n v="23"/>
    <x v="277"/>
    <n v="85"/>
    <n v="22.81"/>
    <n v="227.3"/>
    <n v="132"/>
    <n v="19.32"/>
    <n v="122.4"/>
    <n v="96"/>
    <n v="5.51"/>
    <x v="31"/>
    <n v="2"/>
    <n v="2.2999999999999998"/>
    <n v="2"/>
    <x v="0"/>
    <n v="0"/>
    <x v="0"/>
    <x v="0"/>
    <x v="0"/>
    <x v="0"/>
    <n v="-0.85276015770271418"/>
    <n v="0.53982794458704075"/>
    <n v="-1.5515864390954481"/>
    <n v="-0.63623400962842791"/>
    <n v="1.6820591445118354"/>
    <n v="1.9572501856724873"/>
    <n v="3.5822246737180077"/>
    <x v="2"/>
    <x v="0"/>
    <e v="#N/A"/>
    <n v="22.81"/>
    <x v="0"/>
    <x v="1"/>
  </r>
  <r>
    <s v="SC"/>
    <n v="90"/>
    <x v="1"/>
    <x v="0"/>
    <x v="0"/>
    <n v="29"/>
    <x v="278"/>
    <n v="109"/>
    <n v="25.52"/>
    <n v="264.7"/>
    <n v="103"/>
    <n v="22.5"/>
    <n v="178.4"/>
    <n v="97"/>
    <n v="8.0299999999999994"/>
    <x v="41"/>
    <n v="4"/>
    <n v="1.57"/>
    <n v="1"/>
    <x v="0"/>
    <n v="0"/>
    <x v="0"/>
    <x v="2"/>
    <x v="0"/>
    <x v="2"/>
    <n v="-0.55838316555616208"/>
    <n v="1.2841136880483872"/>
    <n v="-0.43945031083299313"/>
    <n v="-1.6144588244538034"/>
    <n v="2.4706226683507495"/>
    <n v="2.1818188730867925"/>
    <n v="3.3788593963861335"/>
    <x v="0"/>
    <x v="0"/>
    <e v="#N/A"/>
    <n v="25.52"/>
    <x v="1"/>
    <x v="1"/>
  </r>
  <r>
    <s v="CO"/>
    <n v="159"/>
    <x v="1"/>
    <x v="1"/>
    <x v="1"/>
    <n v="0"/>
    <x v="279"/>
    <n v="53"/>
    <n v="43.71"/>
    <n v="312.2"/>
    <n v="127"/>
    <n v="26.54"/>
    <n v="183"/>
    <n v="82"/>
    <n v="8.24"/>
    <x v="82"/>
    <n v="6"/>
    <n v="2.38"/>
    <n v="1"/>
    <x v="1"/>
    <n v="1"/>
    <x v="0"/>
    <x v="1"/>
    <x v="1"/>
    <x v="2"/>
    <n v="1.4226443916564839"/>
    <n v="2.2293963836209536"/>
    <n v="-0.34809627172572016"/>
    <n v="-0.52754236353671935"/>
    <n v="4.1166007263468103"/>
    <n v="2.7191170000809244"/>
    <n v="2.4167732578996919"/>
    <x v="1"/>
    <x v="1"/>
    <n v="43.71"/>
    <e v="#N/A"/>
    <x v="5"/>
    <x v="2"/>
  </r>
  <r>
    <s v="DE"/>
    <n v="148"/>
    <x v="0"/>
    <x v="0"/>
    <x v="1"/>
    <n v="0"/>
    <x v="280"/>
    <n v="83"/>
    <n v="21.15"/>
    <n v="179.7"/>
    <n v="81"/>
    <n v="15.27"/>
    <n v="253"/>
    <n v="99"/>
    <n v="11.39"/>
    <x v="61"/>
    <n v="6"/>
    <n v="3.05"/>
    <n v="0"/>
    <x v="0"/>
    <n v="0"/>
    <x v="0"/>
    <x v="1"/>
    <x v="0"/>
    <x v="0"/>
    <n v="-1.0342000648119094"/>
    <n v="-0.40744481981831032"/>
    <n v="1.0420738886023484"/>
    <n v="0.37822135389418376"/>
    <n v="2.5341371614091308"/>
    <n v="1.5698886702891075"/>
    <n v="2.5509311479084409"/>
    <x v="0"/>
    <x v="1"/>
    <e v="#N/A"/>
    <n v="21.15"/>
    <x v="1"/>
    <x v="3"/>
  </r>
  <r>
    <s v="OH"/>
    <n v="39"/>
    <x v="0"/>
    <x v="0"/>
    <x v="0"/>
    <n v="36"/>
    <x v="281"/>
    <n v="121"/>
    <n v="24.09"/>
    <n v="232.3"/>
    <n v="113"/>
    <n v="19.75"/>
    <n v="222.1"/>
    <n v="131"/>
    <n v="9.99"/>
    <x v="42"/>
    <n v="5"/>
    <n v="3.24"/>
    <n v="1"/>
    <x v="0"/>
    <n v="0"/>
    <x v="0"/>
    <x v="3"/>
    <x v="0"/>
    <x v="0"/>
    <n v="-0.71390308593547269"/>
    <n v="0.63933138622625829"/>
    <n v="0.42841306068610091"/>
    <n v="0.63183519477483641"/>
    <n v="2.7335889985417001"/>
    <n v="1.2252165936865074"/>
    <n v="1.8787768866848777"/>
    <x v="0"/>
    <x v="0"/>
    <e v="#N/A"/>
    <n v="24.09"/>
    <x v="1"/>
    <x v="3"/>
  </r>
  <r>
    <s v="MS"/>
    <n v="77"/>
    <x v="1"/>
    <x v="0"/>
    <x v="1"/>
    <n v="0"/>
    <x v="282"/>
    <n v="87"/>
    <n v="39.1"/>
    <n v="103.2"/>
    <n v="138"/>
    <n v="8.77"/>
    <n v="309.60000000000002"/>
    <n v="136"/>
    <n v="13.93"/>
    <x v="61"/>
    <n v="3"/>
    <n v="3.05"/>
    <n v="2"/>
    <x v="0"/>
    <n v="0"/>
    <x v="0"/>
    <x v="2"/>
    <x v="0"/>
    <x v="1"/>
    <n v="0.92090750567085089"/>
    <n v="-1.929847476898338"/>
    <n v="2.166125761096187"/>
    <n v="0.37822135389418376"/>
    <n v="4.0593532010707865"/>
    <n v="3.0671703773213959"/>
    <n v="3.2150769564649786"/>
    <x v="0"/>
    <x v="1"/>
    <e v="#N/A"/>
    <n v="39.1"/>
    <x v="0"/>
    <x v="3"/>
  </r>
  <r>
    <s v="OK"/>
    <n v="194"/>
    <x v="1"/>
    <x v="0"/>
    <x v="1"/>
    <n v="0"/>
    <x v="283"/>
    <n v="88"/>
    <n v="27.59"/>
    <n v="213.7"/>
    <n v="118"/>
    <n v="18.16"/>
    <n v="192.1"/>
    <n v="81"/>
    <n v="8.64"/>
    <x v="54"/>
    <n v="2"/>
    <n v="2.94"/>
    <n v="0"/>
    <x v="0"/>
    <n v="0"/>
    <x v="0"/>
    <x v="1"/>
    <x v="0"/>
    <x v="0"/>
    <n v="-0.33250899548144897"/>
    <n v="0.26917858332836869"/>
    <n v="-0.16737415088307137"/>
    <n v="0.23329915910523916"/>
    <n v="2.0665553798434644"/>
    <n v="0.51522999313101969"/>
    <n v="2.0640428177931813"/>
    <x v="0"/>
    <x v="1"/>
    <e v="#N/A"/>
    <n v="27.59"/>
    <x v="0"/>
    <x v="3"/>
  </r>
  <r>
    <s v="NC"/>
    <n v="112"/>
    <x v="0"/>
    <x v="0"/>
    <x v="1"/>
    <n v="0"/>
    <x v="284"/>
    <n v="96"/>
    <n v="32.86"/>
    <n v="264.10000000000002"/>
    <n v="123"/>
    <n v="22.45"/>
    <n v="128.6"/>
    <n v="115"/>
    <n v="5.79"/>
    <x v="9"/>
    <n v="3"/>
    <n v="2.46"/>
    <n v="4"/>
    <x v="0"/>
    <n v="0"/>
    <x v="1"/>
    <x v="0"/>
    <x v="0"/>
    <x v="2"/>
    <n v="0.24143356782314931"/>
    <n v="1.2721732750516819"/>
    <n v="-1.4284570820378193"/>
    <n v="-0.41885071744501134"/>
    <n v="2.687980404493258"/>
    <n v="1.9729775893698691"/>
    <n v="2.9257550275735218"/>
    <x v="0"/>
    <x v="1"/>
    <e v="#N/A"/>
    <n v="32.86"/>
    <x v="0"/>
    <x v="2"/>
  </r>
  <r>
    <s v="MD"/>
    <n v="45"/>
    <x v="0"/>
    <x v="0"/>
    <x v="1"/>
    <n v="0"/>
    <x v="285"/>
    <n v="127"/>
    <n v="13.29"/>
    <n v="253.4"/>
    <n v="108"/>
    <n v="21.54"/>
    <n v="255"/>
    <n v="100"/>
    <n v="11.48"/>
    <x v="101"/>
    <n v="3"/>
    <n v="4.8600000000000003"/>
    <n v="1"/>
    <x v="0"/>
    <n v="0"/>
    <x v="0"/>
    <x v="3"/>
    <x v="0"/>
    <x v="2"/>
    <n v="-1.8895596268981172"/>
    <n v="1.059235909943756"/>
    <n v="1.0817930360402932"/>
    <n v="2.8056681166090036"/>
    <n v="4.8835172694779319"/>
    <n v="3.7060040542205721"/>
    <n v="3.4088401515045326"/>
    <x v="1"/>
    <x v="1"/>
    <e v="#N/A"/>
    <n v="13.29"/>
    <x v="0"/>
    <x v="0"/>
  </r>
  <r>
    <s v="KS"/>
    <n v="132"/>
    <x v="0"/>
    <x v="0"/>
    <x v="1"/>
    <n v="0"/>
    <x v="286"/>
    <n v="110"/>
    <n v="14.18"/>
    <n v="232.2"/>
    <n v="137"/>
    <n v="19.739999999999998"/>
    <n v="146.69999999999999"/>
    <n v="114"/>
    <n v="6.6"/>
    <x v="98"/>
    <n v="5"/>
    <n v="2.0499999999999998"/>
    <n v="1"/>
    <x v="0"/>
    <n v="0"/>
    <x v="0"/>
    <x v="1"/>
    <x v="0"/>
    <x v="0"/>
    <n v="-1.7932853904728299"/>
    <n v="0.63734131739347355"/>
    <n v="-1.0689987977244189"/>
    <n v="-0.96230894790355315"/>
    <n v="1.8210902640662756"/>
    <n v="2.3855551528505128"/>
    <n v="4.0081637971403179"/>
    <x v="2"/>
    <x v="1"/>
    <e v="#N/A"/>
    <n v="14.18"/>
    <x v="1"/>
    <x v="1"/>
  </r>
  <r>
    <s v="NC"/>
    <n v="135"/>
    <x v="0"/>
    <x v="0"/>
    <x v="1"/>
    <n v="0"/>
    <x v="287"/>
    <n v="81"/>
    <n v="34.31"/>
    <n v="225"/>
    <n v="114"/>
    <n v="19.13"/>
    <n v="204.4"/>
    <n v="82"/>
    <n v="9.1999999999999993"/>
    <x v="19"/>
    <n v="6"/>
    <n v="2.78"/>
    <n v="1"/>
    <x v="0"/>
    <n v="0"/>
    <x v="0"/>
    <x v="1"/>
    <x v="0"/>
    <x v="0"/>
    <n v="0.39880491582602301"/>
    <n v="0.49405636143300052"/>
    <n v="7.6898605860289487E-2"/>
    <n v="1.591586692182255E-2"/>
    <n v="2.5259958946215284"/>
    <n v="0.63976852029663533"/>
    <n v="1.5613943318330175"/>
    <x v="0"/>
    <x v="1"/>
    <e v="#N/A"/>
    <n v="34.31"/>
    <x v="1"/>
    <x v="2"/>
  </r>
  <r>
    <s v="NM"/>
    <n v="56"/>
    <x v="1"/>
    <x v="0"/>
    <x v="1"/>
    <n v="0"/>
    <x v="111"/>
    <n v="110"/>
    <n v="33.49"/>
    <n v="222.8"/>
    <n v="102"/>
    <n v="18.940000000000001"/>
    <n v="225.3"/>
    <n v="91"/>
    <n v="10.14"/>
    <x v="15"/>
    <n v="6"/>
    <n v="2.86"/>
    <n v="2"/>
    <x v="0"/>
    <n v="0"/>
    <x v="0"/>
    <x v="3"/>
    <x v="0"/>
    <x v="0"/>
    <n v="0.30993638989498823"/>
    <n v="0.45027484711174504"/>
    <n v="0.49196369658681294"/>
    <n v="0.12460751301353053"/>
    <n v="2.7036878902705421"/>
    <n v="0.74589765704245403"/>
    <n v="1.3426832916094804"/>
    <x v="0"/>
    <x v="1"/>
    <e v="#N/A"/>
    <n v="33.49"/>
    <x v="1"/>
    <x v="3"/>
  </r>
  <r>
    <s v="CA"/>
    <n v="151"/>
    <x v="0"/>
    <x v="1"/>
    <x v="1"/>
    <n v="0"/>
    <x v="162"/>
    <n v="57"/>
    <n v="37.06"/>
    <n v="114.4"/>
    <n v="88"/>
    <n v="9.7200000000000006"/>
    <n v="269.2"/>
    <n v="95"/>
    <n v="12.11"/>
    <x v="70"/>
    <n v="1"/>
    <n v="3.35"/>
    <n v="0"/>
    <x v="1"/>
    <n v="1"/>
    <x v="0"/>
    <x v="1"/>
    <x v="2"/>
    <x v="1"/>
    <n v="0.69873619084326444"/>
    <n v="-1.7069597676264907"/>
    <n v="1.3637989828497012"/>
    <n v="0.77675738956378104"/>
    <n v="3.4828019196925299"/>
    <n v="2.4218265050480925"/>
    <n v="2.7569145850557186"/>
    <x v="0"/>
    <x v="1"/>
    <n v="37.06"/>
    <e v="#N/A"/>
    <x v="3"/>
    <x v="0"/>
  </r>
  <r>
    <s v="NY"/>
    <n v="32"/>
    <x v="0"/>
    <x v="0"/>
    <x v="1"/>
    <n v="0"/>
    <x v="288"/>
    <n v="98"/>
    <n v="28.02"/>
    <n v="229.9"/>
    <n v="96"/>
    <n v="19.54"/>
    <n v="167.3"/>
    <n v="108"/>
    <n v="7.53"/>
    <x v="102"/>
    <n v="2"/>
    <n v="4"/>
    <n v="2"/>
    <x v="0"/>
    <n v="0"/>
    <x v="0"/>
    <x v="3"/>
    <x v="0"/>
    <x v="0"/>
    <n v="-0.28622330489236841"/>
    <n v="0.59156973423943382"/>
    <n v="-0.65989157911358676"/>
    <n v="1.6462905582974481"/>
    <n v="3.1876478548167495"/>
    <n v="1.8914565893131066"/>
    <n v="2.2347521590087158"/>
    <x v="0"/>
    <x v="1"/>
    <e v="#N/A"/>
    <n v="28.02"/>
    <x v="0"/>
    <x v="0"/>
  </r>
  <r>
    <s v="SD"/>
    <n v="87"/>
    <x v="0"/>
    <x v="0"/>
    <x v="0"/>
    <n v="21"/>
    <x v="289"/>
    <n v="113"/>
    <n v="36.380000000000003"/>
    <n v="180"/>
    <n v="114"/>
    <n v="15.3"/>
    <n v="134.5"/>
    <n v="82"/>
    <n v="6.05"/>
    <x v="15"/>
    <n v="5"/>
    <n v="2.86"/>
    <n v="0"/>
    <x v="0"/>
    <n v="0"/>
    <x v="0"/>
    <x v="2"/>
    <x v="0"/>
    <x v="0"/>
    <n v="0.62467908590073562"/>
    <n v="-0.4014746133199571"/>
    <n v="-1.3112855970958821"/>
    <n v="0.12460751301353053"/>
    <n v="2.0879309260484562"/>
    <n v="1.5120855713063031"/>
    <n v="2.8658942754323395"/>
    <x v="0"/>
    <x v="0"/>
    <e v="#N/A"/>
    <n v="36.380000000000003"/>
    <x v="1"/>
    <x v="3"/>
  </r>
  <r>
    <s v="DC"/>
    <n v="138"/>
    <x v="0"/>
    <x v="0"/>
    <x v="1"/>
    <n v="0"/>
    <x v="86"/>
    <n v="87"/>
    <n v="28.99"/>
    <n v="118.2"/>
    <n v="116"/>
    <n v="10.050000000000001"/>
    <n v="187.9"/>
    <n v="111"/>
    <n v="8.4600000000000009"/>
    <x v="7"/>
    <n v="7"/>
    <n v="3.02"/>
    <n v="2"/>
    <x v="0"/>
    <n v="0"/>
    <x v="0"/>
    <x v="1"/>
    <x v="0"/>
    <x v="1"/>
    <n v="-0.18069193034926509"/>
    <n v="-1.6313371519806854"/>
    <n v="-0.25078436050275527"/>
    <n v="0.34199080519694713"/>
    <n v="1.8525970172075503"/>
    <n v="1.695217090356816"/>
    <n v="3.2117606166570614"/>
    <x v="0"/>
    <x v="1"/>
    <e v="#N/A"/>
    <n v="28.99"/>
    <x v="4"/>
    <x v="3"/>
  </r>
  <r>
    <s v="ND"/>
    <n v="79"/>
    <x v="1"/>
    <x v="0"/>
    <x v="1"/>
    <n v="0"/>
    <x v="290"/>
    <n v="123"/>
    <n v="34.97"/>
    <n v="214.5"/>
    <n v="108"/>
    <n v="18.23"/>
    <n v="226.1"/>
    <n v="106"/>
    <n v="10.17"/>
    <x v="92"/>
    <n v="18"/>
    <n v="1.81"/>
    <n v="1"/>
    <x v="0"/>
    <n v="0"/>
    <x v="0"/>
    <x v="2"/>
    <x v="0"/>
    <x v="0"/>
    <n v="0.47101059314498817"/>
    <n v="0.28509913399064374"/>
    <n v="0.50785135556199057"/>
    <n v="-1.2883838861786781"/>
    <n v="2.4843777743342339"/>
    <n v="1.4902947804270243"/>
    <n v="2.5039616889102243"/>
    <x v="0"/>
    <x v="1"/>
    <e v="#N/A"/>
    <n v="34.97"/>
    <x v="4"/>
    <x v="1"/>
  </r>
  <r>
    <s v="MO"/>
    <n v="95"/>
    <x v="0"/>
    <x v="1"/>
    <x v="1"/>
    <n v="0"/>
    <x v="291"/>
    <n v="84"/>
    <n v="28.14"/>
    <n v="286.2"/>
    <n v="112"/>
    <n v="24.33"/>
    <n v="198.9"/>
    <n v="89"/>
    <n v="8.9499999999999993"/>
    <x v="73"/>
    <n v="2"/>
    <n v="3.11"/>
    <n v="1"/>
    <x v="1"/>
    <n v="1"/>
    <x v="0"/>
    <x v="2"/>
    <x v="2"/>
    <x v="2"/>
    <n v="-0.27326331152742611"/>
    <n v="1.7119784870970227"/>
    <n v="-3.2329049594058759E-2"/>
    <n v="0.45068245128865581"/>
    <n v="3.3051233216909686"/>
    <n v="1.7915644049425499"/>
    <n v="1.8696432447204374"/>
    <x v="0"/>
    <x v="1"/>
    <n v="28.14"/>
    <e v="#N/A"/>
    <x v="3"/>
    <x v="3"/>
  </r>
  <r>
    <s v="KS"/>
    <n v="127"/>
    <x v="0"/>
    <x v="0"/>
    <x v="1"/>
    <n v="0"/>
    <x v="292"/>
    <n v="100"/>
    <n v="37.57"/>
    <n v="160.69999999999999"/>
    <n v="113"/>
    <n v="13.66"/>
    <n v="233.1"/>
    <n v="96"/>
    <n v="10.49"/>
    <x v="36"/>
    <n v="4"/>
    <n v="1.84"/>
    <n v="2"/>
    <x v="0"/>
    <n v="0"/>
    <x v="0"/>
    <x v="0"/>
    <x v="0"/>
    <x v="1"/>
    <n v="0.75427901955016108"/>
    <n v="-0.78555789804733689"/>
    <n v="0.64686837159479738"/>
    <n v="-1.2521533374814422"/>
    <n v="2.428834500843168"/>
    <n v="1.7811133375655019"/>
    <n v="2.9061129382770661"/>
    <x v="0"/>
    <x v="1"/>
    <e v="#N/A"/>
    <n v="37.57"/>
    <x v="1"/>
    <x v="1"/>
  </r>
  <r>
    <s v="SD"/>
    <n v="137"/>
    <x v="2"/>
    <x v="0"/>
    <x v="1"/>
    <n v="0"/>
    <x v="293"/>
    <n v="118"/>
    <n v="41.16"/>
    <n v="191"/>
    <n v="93"/>
    <n v="16.239999999999998"/>
    <n v="218.6"/>
    <n v="50"/>
    <n v="9.84"/>
    <x v="20"/>
    <n v="2"/>
    <n v="3.97"/>
    <n v="3"/>
    <x v="0"/>
    <n v="0"/>
    <x v="0"/>
    <x v="1"/>
    <x v="0"/>
    <x v="0"/>
    <n v="1.1449302481220005"/>
    <n v="-0.18256704171367855"/>
    <n v="0.35890455266969745"/>
    <n v="1.6100600096002116"/>
    <n v="3.7320178519913489"/>
    <n v="2.0162593360541838"/>
    <n v="1.4841314540394313"/>
    <x v="1"/>
    <x v="1"/>
    <e v="#N/A"/>
    <n v="41.16"/>
    <x v="0"/>
    <x v="0"/>
  </r>
  <r>
    <s v="OK"/>
    <n v="97"/>
    <x v="0"/>
    <x v="0"/>
    <x v="1"/>
    <n v="0"/>
    <x v="294"/>
    <n v="107"/>
    <n v="25.77"/>
    <n v="155.4"/>
    <n v="96"/>
    <n v="13.21"/>
    <n v="240"/>
    <n v="112"/>
    <n v="10.8"/>
    <x v="20"/>
    <n v="4"/>
    <n v="3.97"/>
    <n v="1"/>
    <x v="0"/>
    <n v="0"/>
    <x v="0"/>
    <x v="2"/>
    <x v="0"/>
    <x v="1"/>
    <n v="-0.53061175120271387"/>
    <n v="-0.8910315461849071"/>
    <n v="0.78389943025570719"/>
    <n v="1.6100600096002116"/>
    <n v="3.1979540151504255"/>
    <n v="2.0693664726384577"/>
    <n v="2.5174680361711719"/>
    <x v="0"/>
    <x v="1"/>
    <e v="#N/A"/>
    <n v="25.77"/>
    <x v="1"/>
    <x v="0"/>
  </r>
  <r>
    <s v="OR"/>
    <n v="149"/>
    <x v="0"/>
    <x v="1"/>
    <x v="1"/>
    <n v="0"/>
    <x v="295"/>
    <n v="87"/>
    <n v="29.95"/>
    <n v="145"/>
    <n v="81"/>
    <n v="12.33"/>
    <n v="249.5"/>
    <n v="92"/>
    <n v="11.23"/>
    <x v="16"/>
    <n v="4"/>
    <n v="1.54"/>
    <n v="0"/>
    <x v="0"/>
    <n v="0"/>
    <x v="0"/>
    <x v="1"/>
    <x v="1"/>
    <x v="1"/>
    <n v="-7.5160555806161752E-2"/>
    <n v="-1.0979987047944797"/>
    <n v="0.97256538058594499"/>
    <n v="-1.6506893731510393"/>
    <n v="2.2758169049148109"/>
    <n v="2.2095042636364157"/>
    <n v="3.5474604433818531"/>
    <x v="0"/>
    <x v="1"/>
    <e v="#N/A"/>
    <n v="29.95"/>
    <x v="5"/>
    <x v="1"/>
  </r>
  <r>
    <s v="IN"/>
    <n v="117"/>
    <x v="0"/>
    <x v="1"/>
    <x v="0"/>
    <n v="22"/>
    <x v="296"/>
    <n v="82"/>
    <n v="33.32"/>
    <n v="322.7"/>
    <n v="82"/>
    <n v="27.43"/>
    <n v="225.6"/>
    <n v="120"/>
    <n v="10.15"/>
    <x v="103"/>
    <n v="5"/>
    <n v="1"/>
    <n v="1"/>
    <x v="0"/>
    <n v="0"/>
    <x v="0"/>
    <x v="0"/>
    <x v="1"/>
    <x v="2"/>
    <n v="0.29142211365935605"/>
    <n v="2.4383536110633104"/>
    <n v="0.49792156870250431"/>
    <n v="-2.3753003470957617"/>
    <n v="4.1982456694512766"/>
    <n v="3.4526037722865883"/>
    <n v="3.7703685384520123"/>
    <x v="0"/>
    <x v="0"/>
    <e v="#N/A"/>
    <n v="33.32"/>
    <x v="5"/>
    <x v="1"/>
  </r>
  <r>
    <s v="OH"/>
    <n v="84"/>
    <x v="1"/>
    <x v="0"/>
    <x v="1"/>
    <n v="0"/>
    <x v="297"/>
    <n v="125"/>
    <n v="27.12"/>
    <n v="247.1"/>
    <n v="90"/>
    <n v="21"/>
    <n v="187.9"/>
    <n v="82"/>
    <n v="8.4600000000000009"/>
    <x v="68"/>
    <n v="4"/>
    <n v="1.94"/>
    <n v="2"/>
    <x v="0"/>
    <n v="0"/>
    <x v="0"/>
    <x v="2"/>
    <x v="0"/>
    <x v="2"/>
    <n v="-0.38434896894121934"/>
    <n v="0.93386157347834176"/>
    <n v="-0.25078436050275527"/>
    <n v="-1.1072311426924974"/>
    <n v="2.1660261701674499"/>
    <n v="1.5194325148444507"/>
    <n v="2.815258596378456"/>
    <x v="0"/>
    <x v="1"/>
    <e v="#N/A"/>
    <n v="27.12"/>
    <x v="1"/>
    <x v="1"/>
  </r>
  <r>
    <s v="KS"/>
    <n v="137"/>
    <x v="0"/>
    <x v="0"/>
    <x v="1"/>
    <n v="0"/>
    <x v="298"/>
    <n v="113"/>
    <n v="39.130000000000003"/>
    <n v="220.4"/>
    <n v="79"/>
    <n v="18.73"/>
    <n v="204.7"/>
    <n v="111"/>
    <n v="9.2100000000000009"/>
    <x v="85"/>
    <n v="7"/>
    <n v="2.89"/>
    <n v="4"/>
    <x v="0"/>
    <n v="0"/>
    <x v="1"/>
    <x v="1"/>
    <x v="0"/>
    <x v="0"/>
    <n v="0.9246103609179771"/>
    <n v="0.40251319512492051"/>
    <n v="8.2856477975980877E-2"/>
    <n v="0.16083806171076653"/>
    <n v="2.8620432318997726"/>
    <n v="1.0245268516754475"/>
    <n v="1.3813106378887823"/>
    <x v="0"/>
    <x v="1"/>
    <e v="#N/A"/>
    <n v="39.130000000000003"/>
    <x v="4"/>
    <x v="3"/>
  </r>
  <r>
    <s v="NH"/>
    <n v="54"/>
    <x v="2"/>
    <x v="0"/>
    <x v="1"/>
    <n v="0"/>
    <x v="299"/>
    <n v="102"/>
    <n v="35.79"/>
    <n v="204.5"/>
    <n v="83"/>
    <n v="17.38"/>
    <n v="127.8"/>
    <n v="53"/>
    <n v="5.75"/>
    <x v="31"/>
    <n v="5"/>
    <n v="2.2999999999999998"/>
    <n v="1"/>
    <x v="0"/>
    <n v="0"/>
    <x v="0"/>
    <x v="3"/>
    <x v="0"/>
    <x v="0"/>
    <n v="0.55987911907602295"/>
    <n v="8.6092250712208732E-2"/>
    <n v="-1.4443447410129973"/>
    <n v="-0.63623400962842791"/>
    <n v="1.9855949203710757"/>
    <n v="1.6768428517633385"/>
    <n v="3.11143322461148"/>
    <x v="0"/>
    <x v="1"/>
    <e v="#N/A"/>
    <n v="35.79"/>
    <x v="1"/>
    <x v="1"/>
  </r>
  <r>
    <s v="WI"/>
    <n v="85"/>
    <x v="0"/>
    <x v="0"/>
    <x v="1"/>
    <n v="0"/>
    <x v="300"/>
    <n v="95"/>
    <n v="17.34"/>
    <n v="270.2"/>
    <n v="139"/>
    <n v="22.97"/>
    <n v="148.19999999999999"/>
    <n v="105"/>
    <n v="6.67"/>
    <x v="85"/>
    <n v="3"/>
    <n v="2.89"/>
    <n v="1"/>
    <x v="0"/>
    <n v="0"/>
    <x v="0"/>
    <x v="2"/>
    <x v="0"/>
    <x v="2"/>
    <n v="-1.4489198524900708"/>
    <n v="1.3935674738515267"/>
    <n v="-1.0392094371459601"/>
    <n v="0.16083806171076653"/>
    <n v="2.6981061267706652"/>
    <n v="2.2687494748131347"/>
    <n v="3.3188358934440174"/>
    <x v="0"/>
    <x v="1"/>
    <e v="#N/A"/>
    <n v="17.34"/>
    <x v="0"/>
    <x v="3"/>
  </r>
  <r>
    <s v="WV"/>
    <n v="43"/>
    <x v="0"/>
    <x v="0"/>
    <x v="1"/>
    <n v="0"/>
    <x v="301"/>
    <n v="125"/>
    <n v="28.63"/>
    <n v="243.8"/>
    <n v="89"/>
    <n v="20.72"/>
    <n v="214.7"/>
    <n v="102"/>
    <n v="9.66"/>
    <x v="22"/>
    <n v="2"/>
    <n v="3"/>
    <n v="1"/>
    <x v="0"/>
    <n v="0"/>
    <x v="0"/>
    <x v="3"/>
    <x v="0"/>
    <x v="2"/>
    <n v="-0.21957191044409261"/>
    <n v="0.86818930199645861"/>
    <n v="0.28145221516570496"/>
    <n v="0.30576025649971117"/>
    <n v="2.7287962361211919"/>
    <n v="0.98725334733978898"/>
    <n v="1.5820902140516682"/>
    <x v="0"/>
    <x v="1"/>
    <e v="#N/A"/>
    <n v="28.63"/>
    <x v="0"/>
    <x v="3"/>
  </r>
  <r>
    <s v="MA"/>
    <n v="35"/>
    <x v="0"/>
    <x v="0"/>
    <x v="1"/>
    <n v="0"/>
    <x v="302"/>
    <n v="129"/>
    <n v="17.95"/>
    <n v="258.2"/>
    <n v="129"/>
    <n v="21.95"/>
    <n v="213.1"/>
    <n v="77"/>
    <n v="9.59"/>
    <x v="6"/>
    <n v="3"/>
    <n v="2.35"/>
    <n v="0"/>
    <x v="0"/>
    <n v="0"/>
    <x v="0"/>
    <x v="3"/>
    <x v="0"/>
    <x v="2"/>
    <n v="-1.382268458041795"/>
    <n v="1.1547592139174045"/>
    <n v="0.24967689721534922"/>
    <n v="-0.56377291223395598"/>
    <n v="2.5575579882986483"/>
    <n v="1.9037629531525777"/>
    <n v="2.9508513856313092"/>
    <x v="0"/>
    <x v="1"/>
    <e v="#N/A"/>
    <n v="17.95"/>
    <x v="0"/>
    <x v="2"/>
  </r>
  <r>
    <s v="MD"/>
    <n v="98"/>
    <x v="0"/>
    <x v="0"/>
    <x v="1"/>
    <n v="0"/>
    <x v="303"/>
    <n v="92"/>
    <n v="35.11"/>
    <n v="176.2"/>
    <n v="152"/>
    <n v="14.98"/>
    <n v="232.8"/>
    <n v="115"/>
    <n v="10.48"/>
    <x v="70"/>
    <n v="5"/>
    <n v="3.35"/>
    <n v="5"/>
    <x v="0"/>
    <n v="0"/>
    <x v="1"/>
    <x v="2"/>
    <x v="0"/>
    <x v="0"/>
    <n v="0.48582201413349418"/>
    <n v="-0.47709722896576262"/>
    <n v="0.64091049947910605"/>
    <n v="0.77675738956378104"/>
    <n v="2.8862689504461065"/>
    <n v="1.2156328005972985"/>
    <n v="1.6201783103926535"/>
    <x v="0"/>
    <x v="1"/>
    <e v="#N/A"/>
    <n v="35.11"/>
    <x v="1"/>
    <x v="0"/>
  </r>
  <r>
    <s v="PA"/>
    <n v="112"/>
    <x v="2"/>
    <x v="0"/>
    <x v="1"/>
    <n v="0"/>
    <x v="131"/>
    <n v="76"/>
    <n v="36.909999999999997"/>
    <n v="205.2"/>
    <n v="100"/>
    <n v="17.440000000000001"/>
    <n v="185.7"/>
    <n v="91"/>
    <n v="8.36"/>
    <x v="27"/>
    <n v="3"/>
    <n v="2.54"/>
    <n v="2"/>
    <x v="0"/>
    <n v="0"/>
    <x v="0"/>
    <x v="0"/>
    <x v="0"/>
    <x v="0"/>
    <n v="0.68207334223119542"/>
    <n v="0.10002273254169895"/>
    <n v="-0.29447542268449489"/>
    <n v="-0.31015907135330267"/>
    <n v="2.2389877571763743"/>
    <n v="0.81126014034679206"/>
    <n v="2.0744203657516724"/>
    <x v="0"/>
    <x v="1"/>
    <e v="#N/A"/>
    <n v="36.909999999999997"/>
    <x v="0"/>
    <x v="2"/>
  </r>
  <r>
    <s v="WI"/>
    <n v="16"/>
    <x v="2"/>
    <x v="0"/>
    <x v="1"/>
    <n v="0"/>
    <x v="304"/>
    <n v="78"/>
    <n v="39.03"/>
    <n v="205.7"/>
    <n v="108"/>
    <n v="17.48"/>
    <n v="166.2"/>
    <n v="91"/>
    <n v="7.48"/>
    <x v="81"/>
    <n v="2"/>
    <n v="2.92"/>
    <n v="0"/>
    <x v="1"/>
    <n v="1"/>
    <x v="0"/>
    <x v="3"/>
    <x v="0"/>
    <x v="0"/>
    <n v="0.91350179517659791"/>
    <n v="0.1099730767056207"/>
    <n v="-0.68173711020445682"/>
    <n v="0.19706861040800316"/>
    <n v="2.5353094241533047"/>
    <n v="1.1619729480624892"/>
    <n v="2.0670192035531509"/>
    <x v="0"/>
    <x v="1"/>
    <n v="39.03"/>
    <e v="#N/A"/>
    <x v="0"/>
    <x v="3"/>
  </r>
  <r>
    <s v="TN"/>
    <n v="98"/>
    <x v="0"/>
    <x v="0"/>
    <x v="0"/>
    <n v="22"/>
    <x v="305"/>
    <n v="89"/>
    <n v="47.31"/>
    <n v="93.4"/>
    <n v="143"/>
    <n v="7.94"/>
    <n v="107.6"/>
    <n v="42"/>
    <n v="4.84"/>
    <x v="84"/>
    <n v="5"/>
    <n v="2.62"/>
    <n v="0"/>
    <x v="0"/>
    <n v="0"/>
    <x v="0"/>
    <x v="2"/>
    <x v="0"/>
    <x v="1"/>
    <n v="1.8151470478518865"/>
    <n v="-2.1248742225112043"/>
    <n v="-1.8455081301362399"/>
    <n v="-0.20146742526159472"/>
    <n v="3.2469883259020511"/>
    <n v="3.3550467431406243"/>
    <n v="4.4687519632189048"/>
    <x v="2"/>
    <x v="0"/>
    <e v="#N/A"/>
    <n v="47.31"/>
    <x v="1"/>
    <x v="2"/>
  </r>
  <r>
    <s v="IL"/>
    <n v="84"/>
    <x v="2"/>
    <x v="0"/>
    <x v="1"/>
    <n v="0"/>
    <x v="119"/>
    <n v="129"/>
    <n v="30.86"/>
    <n v="130.69999999999999"/>
    <n v="112"/>
    <n v="11.11"/>
    <n v="186.5"/>
    <n v="118"/>
    <n v="8.39"/>
    <x v="31"/>
    <n v="4"/>
    <n v="2.2999999999999998"/>
    <n v="1"/>
    <x v="0"/>
    <n v="0"/>
    <x v="0"/>
    <x v="2"/>
    <x v="0"/>
    <x v="1"/>
    <n v="2.296510824268912E-2"/>
    <n v="-1.382578547882642"/>
    <n v="-0.27858776370931676"/>
    <n v="-0.63623400962842791"/>
    <n v="1.3585231939142235"/>
    <n v="1.5474028868909022"/>
    <n v="3.3080698481612645"/>
    <x v="2"/>
    <x v="1"/>
    <e v="#N/A"/>
    <n v="30.86"/>
    <x v="1"/>
    <x v="1"/>
  </r>
  <r>
    <s v="DC"/>
    <n v="66"/>
    <x v="0"/>
    <x v="0"/>
    <x v="1"/>
    <n v="0"/>
    <x v="306"/>
    <n v="91"/>
    <n v="28.44"/>
    <n v="230"/>
    <n v="68"/>
    <n v="19.55"/>
    <n v="191.7"/>
    <n v="118"/>
    <n v="8.6300000000000008"/>
    <x v="15"/>
    <n v="5"/>
    <n v="2.86"/>
    <n v="1"/>
    <x v="1"/>
    <n v="1"/>
    <x v="0"/>
    <x v="3"/>
    <x v="0"/>
    <x v="0"/>
    <n v="-0.23993761430328794"/>
    <n v="0.59355980307221801"/>
    <n v="-0.17531798037066043"/>
    <n v="0.12460751301353053"/>
    <n v="2.2498822564625351"/>
    <n v="0.67538635248378243"/>
    <n v="1.9622240652631258"/>
    <x v="0"/>
    <x v="1"/>
    <n v="28.44"/>
    <e v="#N/A"/>
    <x v="1"/>
    <x v="3"/>
  </r>
  <r>
    <s v="ID"/>
    <n v="74"/>
    <x v="0"/>
    <x v="0"/>
    <x v="1"/>
    <n v="0"/>
    <x v="307"/>
    <n v="124"/>
    <n v="37.590000000000003"/>
    <n v="110.8"/>
    <n v="94"/>
    <n v="9.42"/>
    <n v="240.1"/>
    <n v="112"/>
    <n v="10.8"/>
    <x v="15"/>
    <n v="3"/>
    <n v="2.86"/>
    <n v="0"/>
    <x v="0"/>
    <n v="0"/>
    <x v="0"/>
    <x v="2"/>
    <x v="0"/>
    <x v="1"/>
    <n v="0.75613044717372424"/>
    <n v="-1.7786022456067274"/>
    <n v="0.78588538762760429"/>
    <n v="0.12460751301353053"/>
    <n v="2.8538297567343958"/>
    <n v="2.0900483429831085"/>
    <n v="2.9312556817156317"/>
    <x v="0"/>
    <x v="1"/>
    <e v="#N/A"/>
    <n v="37.590000000000003"/>
    <x v="0"/>
    <x v="3"/>
  </r>
  <r>
    <s v="UT"/>
    <n v="96"/>
    <x v="1"/>
    <x v="0"/>
    <x v="0"/>
    <n v="26"/>
    <x v="308"/>
    <n v="108"/>
    <n v="24.79"/>
    <n v="192.2"/>
    <n v="89"/>
    <n v="16.34"/>
    <n v="165.1"/>
    <n v="96"/>
    <n v="7.43"/>
    <x v="79"/>
    <n v="2"/>
    <n v="2.67"/>
    <n v="1"/>
    <x v="0"/>
    <n v="0"/>
    <x v="0"/>
    <x v="2"/>
    <x v="0"/>
    <x v="0"/>
    <n v="-0.63799455336938027"/>
    <n v="-0.15868621572026659"/>
    <n v="-0.70358264129532644"/>
    <n v="-0.12900632786712207"/>
    <n v="1.2982103275071766"/>
    <n v="0.97153977322108709"/>
    <n v="2.8639883043501895"/>
    <x v="0"/>
    <x v="0"/>
    <e v="#N/A"/>
    <n v="24.79"/>
    <x v="0"/>
    <x v="2"/>
  </r>
  <r>
    <s v="KY"/>
    <n v="119"/>
    <x v="2"/>
    <x v="0"/>
    <x v="1"/>
    <n v="0"/>
    <x v="309"/>
    <n v="122"/>
    <n v="37.880000000000003"/>
    <n v="163.19999999999999"/>
    <n v="107"/>
    <n v="13.87"/>
    <n v="160.6"/>
    <n v="112"/>
    <n v="7.23"/>
    <x v="7"/>
    <n v="6"/>
    <n v="3.02"/>
    <n v="1"/>
    <x v="0"/>
    <n v="0"/>
    <x v="0"/>
    <x v="0"/>
    <x v="0"/>
    <x v="1"/>
    <n v="0.78760471677429922"/>
    <n v="-0.73580617722772812"/>
    <n v="-0.79295072303070224"/>
    <n v="0.34199080519694713"/>
    <n v="2.2603401787676582"/>
    <n v="1.3811084245365302"/>
    <n v="2.5895527098130566"/>
    <x v="0"/>
    <x v="1"/>
    <e v="#N/A"/>
    <n v="37.880000000000003"/>
    <x v="1"/>
    <x v="3"/>
  </r>
  <r>
    <s v="WI"/>
    <n v="92"/>
    <x v="0"/>
    <x v="1"/>
    <x v="1"/>
    <n v="0"/>
    <x v="310"/>
    <n v="91"/>
    <n v="44.93"/>
    <n v="160.9"/>
    <n v="115"/>
    <n v="13.68"/>
    <n v="198.6"/>
    <n v="73"/>
    <n v="8.94"/>
    <x v="38"/>
    <n v="5"/>
    <n v="2.5099999999999998"/>
    <n v="0"/>
    <x v="0"/>
    <n v="0"/>
    <x v="0"/>
    <x v="2"/>
    <x v="1"/>
    <x v="1"/>
    <n v="1.5559471805530356"/>
    <n v="-0.78157776038176785"/>
    <n v="-3.8286921709750711E-2"/>
    <n v="-0.34638962005053869"/>
    <n v="2.8165001044326345"/>
    <n v="1.7757497237637645"/>
    <n v="2.5246586550710433"/>
    <x v="0"/>
    <x v="1"/>
    <e v="#N/A"/>
    <n v="44.93"/>
    <x v="5"/>
    <x v="2"/>
  </r>
  <r>
    <s v="IL"/>
    <n v="21"/>
    <x v="0"/>
    <x v="0"/>
    <x v="1"/>
    <n v="0"/>
    <x v="311"/>
    <n v="78"/>
    <n v="24.82"/>
    <n v="109.7"/>
    <n v="79"/>
    <n v="9.32"/>
    <n v="247.4"/>
    <n v="108"/>
    <n v="11.13"/>
    <x v="36"/>
    <n v="7"/>
    <n v="1.84"/>
    <n v="0"/>
    <x v="0"/>
    <n v="0"/>
    <x v="0"/>
    <x v="3"/>
    <x v="0"/>
    <x v="1"/>
    <n v="-0.63429169812225406"/>
    <n v="-1.8004930027673551"/>
    <n v="0.93086027577610309"/>
    <n v="-1.2521533374814422"/>
    <n v="2.1368982941906713"/>
    <n v="2.4654593577880974"/>
    <n v="3.9484991287949898"/>
    <x v="2"/>
    <x v="1"/>
    <e v="#N/A"/>
    <n v="24.82"/>
    <x v="4"/>
    <x v="1"/>
  </r>
  <r>
    <s v="DE"/>
    <n v="122"/>
    <x v="2"/>
    <x v="0"/>
    <x v="1"/>
    <n v="0"/>
    <x v="62"/>
    <n v="134"/>
    <n v="26.71"/>
    <n v="184.9"/>
    <n v="122"/>
    <n v="15.72"/>
    <n v="197.2"/>
    <n v="59"/>
    <n v="8.8699999999999992"/>
    <x v="31"/>
    <n v="5"/>
    <n v="2.2999999999999998"/>
    <n v="4"/>
    <x v="1"/>
    <n v="1"/>
    <x v="1"/>
    <x v="0"/>
    <x v="0"/>
    <x v="0"/>
    <n v="-0.42878323190673673"/>
    <n v="-0.3039612405135238"/>
    <n v="-6.6090324916312199E-2"/>
    <n v="-0.63623400962842791"/>
    <n v="1.3473201281894054"/>
    <n v="0.82789440253834112"/>
    <n v="2.748735483032938"/>
    <x v="0"/>
    <x v="1"/>
    <n v="26.71"/>
    <e v="#N/A"/>
    <x v="1"/>
    <x v="1"/>
  </r>
  <r>
    <s v="RI"/>
    <n v="133"/>
    <x v="2"/>
    <x v="1"/>
    <x v="1"/>
    <n v="0"/>
    <x v="312"/>
    <n v="108"/>
    <n v="21.64"/>
    <n v="251.3"/>
    <n v="81"/>
    <n v="21.36"/>
    <n v="135"/>
    <n v="88"/>
    <n v="6.08"/>
    <x v="19"/>
    <n v="3"/>
    <n v="2.78"/>
    <n v="1"/>
    <x v="0"/>
    <n v="0"/>
    <x v="0"/>
    <x v="1"/>
    <x v="1"/>
    <x v="2"/>
    <n v="-0.98050866372857626"/>
    <n v="1.0174444644552849"/>
    <n v="-1.3013558102363958"/>
    <n v="1.591586692182255E-2"/>
    <n v="2.2788950068789195"/>
    <n v="1.9210337679367844"/>
    <n v="3.1917673823023396"/>
    <x v="0"/>
    <x v="1"/>
    <e v="#N/A"/>
    <n v="21.64"/>
    <x v="3"/>
    <x v="2"/>
  </r>
  <r>
    <s v="TX"/>
    <n v="145"/>
    <x v="0"/>
    <x v="0"/>
    <x v="1"/>
    <n v="0"/>
    <x v="123"/>
    <n v="110"/>
    <n v="31.94"/>
    <n v="197"/>
    <n v="117"/>
    <n v="16.75"/>
    <n v="167"/>
    <n v="108"/>
    <n v="7.52"/>
    <x v="104"/>
    <n v="4"/>
    <n v="1.3"/>
    <n v="2"/>
    <x v="0"/>
    <n v="0"/>
    <x v="0"/>
    <x v="1"/>
    <x v="0"/>
    <x v="0"/>
    <n v="0.14145647615073531"/>
    <n v="-6.3162911746617534E-2"/>
    <n v="-0.66584945122927874"/>
    <n v="-1.9767643114261646"/>
    <n v="1.8017524042423625"/>
    <n v="2.09163862143913"/>
    <n v="3.6747234615952307"/>
    <x v="2"/>
    <x v="1"/>
    <e v="#N/A"/>
    <n v="31.94"/>
    <x v="1"/>
    <x v="1"/>
  </r>
  <r>
    <s v="OR"/>
    <n v="25"/>
    <x v="1"/>
    <x v="0"/>
    <x v="1"/>
    <n v="0"/>
    <x v="313"/>
    <n v="90"/>
    <n v="30.4"/>
    <n v="141.19999999999999"/>
    <n v="72"/>
    <n v="12"/>
    <n v="203"/>
    <n v="99"/>
    <n v="9.14"/>
    <x v="80"/>
    <n v="5"/>
    <n v="2.27"/>
    <n v="2"/>
    <x v="0"/>
    <n v="0"/>
    <x v="0"/>
    <x v="3"/>
    <x v="0"/>
    <x v="1"/>
    <n v="-2.7023437593517614E-2"/>
    <n v="-1.1736213204402852"/>
    <n v="4.9095202653728007E-2"/>
    <n v="-0.67246455832566399"/>
    <n v="1.4780757638523245"/>
    <n v="1.3537858734301782"/>
    <n v="3.0790849969610434"/>
    <x v="0"/>
    <x v="1"/>
    <e v="#N/A"/>
    <n v="30.4"/>
    <x v="1"/>
    <x v="1"/>
  </r>
  <r>
    <s v="NV"/>
    <n v="64"/>
    <x v="0"/>
    <x v="0"/>
    <x v="1"/>
    <n v="0"/>
    <x v="314"/>
    <n v="80"/>
    <n v="16.52"/>
    <n v="186.2"/>
    <n v="90"/>
    <n v="15.83"/>
    <n v="189"/>
    <n v="92"/>
    <n v="8.5"/>
    <x v="91"/>
    <n v="6"/>
    <n v="2.81"/>
    <n v="2"/>
    <x v="0"/>
    <n v="0"/>
    <x v="0"/>
    <x v="3"/>
    <x v="0"/>
    <x v="0"/>
    <n v="-1.5377883784211055"/>
    <n v="-0.2780903456873276"/>
    <n v="-0.22893882941188573"/>
    <n v="5.2146415619058542E-2"/>
    <n v="1.5849029300381112"/>
    <n v="1.5802719935017233"/>
    <n v="3.2376846432672273"/>
    <x v="0"/>
    <x v="1"/>
    <e v="#N/A"/>
    <n v="16.52"/>
    <x v="1"/>
    <x v="3"/>
  </r>
  <r>
    <s v="NE"/>
    <n v="85"/>
    <x v="0"/>
    <x v="0"/>
    <x v="1"/>
    <n v="0"/>
    <x v="315"/>
    <n v="85"/>
    <n v="44.17"/>
    <n v="242.3"/>
    <n v="117"/>
    <n v="20.6"/>
    <n v="168.8"/>
    <n v="72"/>
    <n v="7.6"/>
    <x v="11"/>
    <n v="1"/>
    <n v="1.46"/>
    <n v="0"/>
    <x v="0"/>
    <n v="0"/>
    <x v="0"/>
    <x v="2"/>
    <x v="0"/>
    <x v="2"/>
    <n v="1.4726329374926908"/>
    <n v="0.83833826950469337"/>
    <n v="-0.63010221853512816"/>
    <n v="-1.7593810192427477"/>
    <n v="3.1948216128319324"/>
    <n v="2.5226789727151204"/>
    <n v="3.2435988131919147"/>
    <x v="0"/>
    <x v="1"/>
    <e v="#N/A"/>
    <n v="44.17"/>
    <x v="0"/>
    <x v="1"/>
  </r>
  <r>
    <s v="OR"/>
    <n v="76"/>
    <x v="0"/>
    <x v="0"/>
    <x v="1"/>
    <n v="0"/>
    <x v="316"/>
    <n v="77"/>
    <n v="28.82"/>
    <n v="124"/>
    <n v="87"/>
    <n v="10.54"/>
    <n v="219.4"/>
    <n v="92"/>
    <n v="9.8699999999999992"/>
    <x v="13"/>
    <n v="3"/>
    <n v="2.7"/>
    <n v="0"/>
    <x v="0"/>
    <n v="0"/>
    <x v="0"/>
    <x v="2"/>
    <x v="0"/>
    <x v="1"/>
    <n v="-0.19920620658489729"/>
    <n v="-1.5159131596791933"/>
    <n v="0.37479221164487564"/>
    <n v="-9.277577916988608E-2"/>
    <n v="1.902773370625765"/>
    <n v="1.5769439963235019"/>
    <n v="3.058260655195848"/>
    <x v="0"/>
    <x v="1"/>
    <e v="#N/A"/>
    <n v="28.82"/>
    <x v="0"/>
    <x v="2"/>
  </r>
  <r>
    <s v="DE"/>
    <n v="224"/>
    <x v="2"/>
    <x v="1"/>
    <x v="1"/>
    <n v="0"/>
    <x v="317"/>
    <n v="99"/>
    <n v="29.16"/>
    <n v="160"/>
    <n v="103"/>
    <n v="13.6"/>
    <n v="212.4"/>
    <n v="102"/>
    <n v="9.56"/>
    <x v="105"/>
    <n v="2"/>
    <n v="1.35"/>
    <n v="1"/>
    <x v="1"/>
    <n v="1"/>
    <x v="0"/>
    <x v="1"/>
    <x v="1"/>
    <x v="1"/>
    <n v="-0.16217765411363289"/>
    <n v="-0.79948837987682708"/>
    <n v="0.23577519561206875"/>
    <n v="-1.9043032140316922"/>
    <n v="1.7570019436725306"/>
    <n v="2.0850525017105004"/>
    <n v="3.6888795100557821"/>
    <x v="2"/>
    <x v="1"/>
    <n v="29.16"/>
    <e v="#N/A"/>
    <x v="3"/>
    <x v="1"/>
  </r>
  <r>
    <s v="AZ"/>
    <n v="117"/>
    <x v="1"/>
    <x v="0"/>
    <x v="1"/>
    <n v="0"/>
    <x v="318"/>
    <n v="84"/>
    <n v="40.78"/>
    <n v="174.8"/>
    <n v="106"/>
    <n v="14.86"/>
    <n v="209.5"/>
    <n v="93"/>
    <n v="9.43"/>
    <x v="52"/>
    <n v="2"/>
    <n v="2.65"/>
    <n v="0"/>
    <x v="0"/>
    <n v="0"/>
    <x v="0"/>
    <x v="0"/>
    <x v="0"/>
    <x v="0"/>
    <n v="1.1041988404036098"/>
    <n v="-0.50495819262474306"/>
    <n v="0.17818243182704865"/>
    <n v="-0.16523687656435807"/>
    <n v="2.5995504353482328"/>
    <n v="1.238260901359673"/>
    <n v="2.0757932589140364"/>
    <x v="0"/>
    <x v="1"/>
    <e v="#N/A"/>
    <n v="40.78"/>
    <x v="0"/>
    <x v="2"/>
  </r>
  <r>
    <s v="SD"/>
    <n v="128"/>
    <x v="1"/>
    <x v="0"/>
    <x v="0"/>
    <n v="34"/>
    <x v="319"/>
    <n v="73"/>
    <n v="24.19"/>
    <n v="194.8"/>
    <n v="79"/>
    <n v="16.559999999999999"/>
    <n v="239.3"/>
    <n v="81"/>
    <n v="10.77"/>
    <x v="106"/>
    <n v="6"/>
    <n v="4.32"/>
    <n v="1"/>
    <x v="0"/>
    <n v="0"/>
    <x v="0"/>
    <x v="1"/>
    <x v="0"/>
    <x v="0"/>
    <n v="-0.70279452019409294"/>
    <n v="-0.10694442606787302"/>
    <n v="0.76999772865242666"/>
    <n v="2.0810571426642812"/>
    <n v="3.6758243199526328"/>
    <n v="2.3300327424836222"/>
    <n v="2.3122328453112733"/>
    <x v="1"/>
    <x v="0"/>
    <e v="#N/A"/>
    <n v="24.19"/>
    <x v="1"/>
    <x v="0"/>
  </r>
  <r>
    <s v="NV"/>
    <n v="115"/>
    <x v="0"/>
    <x v="0"/>
    <x v="1"/>
    <n v="0"/>
    <x v="320"/>
    <n v="98"/>
    <n v="31.3"/>
    <n v="327"/>
    <n v="73"/>
    <n v="27.8"/>
    <n v="212.5"/>
    <n v="106"/>
    <n v="9.56"/>
    <x v="4"/>
    <n v="6"/>
    <n v="2.0299999999999998"/>
    <n v="2"/>
    <x v="0"/>
    <n v="0"/>
    <x v="0"/>
    <x v="0"/>
    <x v="0"/>
    <x v="2"/>
    <n v="7.1102226455332734E-2"/>
    <n v="2.5239265708730376"/>
    <n v="0.23776115298396588"/>
    <n v="-0.99853949660078922"/>
    <n v="3.8855338450885939"/>
    <n v="2.7255957796243115"/>
    <n v="2.7857443253972116"/>
    <x v="0"/>
    <x v="1"/>
    <e v="#N/A"/>
    <n v="31.3"/>
    <x v="1"/>
    <x v="1"/>
  </r>
  <r>
    <s v="NM"/>
    <n v="141"/>
    <x v="0"/>
    <x v="0"/>
    <x v="0"/>
    <n v="28"/>
    <x v="179"/>
    <n v="126"/>
    <n v="35.17"/>
    <n v="264.39999999999998"/>
    <n v="126"/>
    <n v="22.47"/>
    <n v="171.8"/>
    <n v="124"/>
    <n v="7.73"/>
    <x v="38"/>
    <n v="11"/>
    <n v="2.5099999999999998"/>
    <n v="2"/>
    <x v="0"/>
    <n v="0"/>
    <x v="0"/>
    <x v="1"/>
    <x v="0"/>
    <x v="2"/>
    <n v="0.49322772462774717"/>
    <n v="1.2781434815500341"/>
    <n v="-0.57052349737821095"/>
    <n v="-0.34638962005053869"/>
    <n v="2.8339589543971511"/>
    <n v="1.5239446111029524"/>
    <n v="2.1479038619574355"/>
    <x v="0"/>
    <x v="0"/>
    <e v="#N/A"/>
    <n v="35.17"/>
    <x v="4"/>
    <x v="2"/>
  </r>
  <r>
    <s v="MN"/>
    <n v="51"/>
    <x v="2"/>
    <x v="0"/>
    <x v="1"/>
    <n v="0"/>
    <x v="147"/>
    <n v="114"/>
    <n v="44.18"/>
    <n v="176.2"/>
    <n v="94"/>
    <n v="14.98"/>
    <n v="77.2"/>
    <n v="112"/>
    <n v="3.47"/>
    <x v="107"/>
    <n v="1"/>
    <n v="4.13"/>
    <n v="1"/>
    <x v="0"/>
    <n v="0"/>
    <x v="0"/>
    <x v="3"/>
    <x v="0"/>
    <x v="0"/>
    <n v="1.4744843651162534"/>
    <n v="-0.47709722896576262"/>
    <n v="-2.4492391711930011"/>
    <n v="1.8274433017836287"/>
    <n v="4.0609395441549427"/>
    <n v="3.4263752637151579"/>
    <n v="3.8715455459437491"/>
    <x v="0"/>
    <x v="1"/>
    <e v="#N/A"/>
    <n v="44.18"/>
    <x v="0"/>
    <x v="0"/>
  </r>
  <r>
    <s v="NJ"/>
    <n v="100"/>
    <x v="0"/>
    <x v="0"/>
    <x v="1"/>
    <n v="0"/>
    <x v="321"/>
    <n v="122"/>
    <n v="34.65"/>
    <n v="283.10000000000002"/>
    <n v="76"/>
    <n v="24.06"/>
    <n v="197.3"/>
    <n v="83"/>
    <n v="8.8800000000000008"/>
    <x v="60"/>
    <n v="3"/>
    <n v="3.38"/>
    <n v="0"/>
    <x v="0"/>
    <n v="0"/>
    <x v="0"/>
    <x v="2"/>
    <x v="0"/>
    <x v="2"/>
    <n v="0.43583346829728742"/>
    <n v="1.6502863532807084"/>
    <n v="-6.4104367544414495E-2"/>
    <n v="0.81298793826101701"/>
    <n v="3.6398435958428137"/>
    <n v="1.8916803687750079"/>
    <n v="1.3814658276698535"/>
    <x v="1"/>
    <x v="1"/>
    <e v="#N/A"/>
    <n v="34.65"/>
    <x v="0"/>
    <x v="0"/>
  </r>
  <r>
    <s v="IN"/>
    <n v="96"/>
    <x v="0"/>
    <x v="0"/>
    <x v="0"/>
    <n v="45"/>
    <x v="322"/>
    <n v="124"/>
    <n v="42.3"/>
    <n v="140.30000000000001"/>
    <n v="77"/>
    <n v="11.93"/>
    <n v="263.60000000000002"/>
    <n v="102"/>
    <n v="11.86"/>
    <x v="19"/>
    <n v="2"/>
    <n v="2.78"/>
    <n v="3"/>
    <x v="0"/>
    <n v="0"/>
    <x v="0"/>
    <x v="2"/>
    <x v="0"/>
    <x v="1"/>
    <n v="1.2689758989007365"/>
    <n v="-1.1915319399353439"/>
    <n v="1.2525853700234564"/>
    <n v="1.591586692182255E-2"/>
    <n v="3.3602324341799674"/>
    <n v="2.1445912477424898"/>
    <n v="2.4305104871348213"/>
    <x v="0"/>
    <x v="0"/>
    <e v="#N/A"/>
    <n v="42.3"/>
    <x v="0"/>
    <x v="2"/>
  </r>
  <r>
    <s v="DC"/>
    <n v="112"/>
    <x v="0"/>
    <x v="0"/>
    <x v="0"/>
    <n v="16"/>
    <x v="323"/>
    <n v="110"/>
    <n v="37.67"/>
    <n v="130.19999999999999"/>
    <n v="123"/>
    <n v="11.07"/>
    <n v="200"/>
    <n v="108"/>
    <n v="9"/>
    <x v="61"/>
    <n v="3"/>
    <n v="3.05"/>
    <n v="1"/>
    <x v="0"/>
    <n v="0"/>
    <x v="0"/>
    <x v="0"/>
    <x v="0"/>
    <x v="1"/>
    <n v="0.76538758529154027"/>
    <n v="-1.3925288920465637"/>
    <n v="-1.0483518503189224E-2"/>
    <n v="0.37822135389418376"/>
    <n v="2.4797800759092614"/>
    <n v="1.6334369187711539"/>
    <n v="2.6808437310542104"/>
    <x v="0"/>
    <x v="2"/>
    <e v="#N/A"/>
    <n v="37.67"/>
    <x v="0"/>
    <x v="3"/>
  </r>
  <r>
    <s v="MA"/>
    <n v="129"/>
    <x v="2"/>
    <x v="1"/>
    <x v="1"/>
    <n v="0"/>
    <x v="324"/>
    <n v="131"/>
    <n v="32.79"/>
    <n v="185.5"/>
    <n v="101"/>
    <n v="15.77"/>
    <n v="205.2"/>
    <n v="130"/>
    <n v="9.23"/>
    <x v="54"/>
    <n v="4"/>
    <n v="2.94"/>
    <n v="1"/>
    <x v="0"/>
    <n v="0"/>
    <x v="0"/>
    <x v="1"/>
    <x v="2"/>
    <x v="0"/>
    <n v="0.23402785732889633"/>
    <n v="-0.29202082751681779"/>
    <n v="9.2786264835467078E-2"/>
    <n v="0.23329915910523916"/>
    <n v="2.1769859663756357"/>
    <n v="0.45064730143526927"/>
    <n v="1.914914641122502"/>
    <x v="0"/>
    <x v="1"/>
    <e v="#N/A"/>
    <n v="32.79"/>
    <x v="5"/>
    <x v="3"/>
  </r>
  <r>
    <s v="ME"/>
    <n v="163"/>
    <x v="0"/>
    <x v="0"/>
    <x v="1"/>
    <n v="0"/>
    <x v="325"/>
    <n v="129"/>
    <n v="20.81"/>
    <n v="113.4"/>
    <n v="108"/>
    <n v="9.64"/>
    <n v="180.2"/>
    <n v="97"/>
    <n v="8.11"/>
    <x v="60"/>
    <n v="7"/>
    <n v="3.38"/>
    <n v="1"/>
    <x v="0"/>
    <n v="0"/>
    <x v="0"/>
    <x v="1"/>
    <x v="0"/>
    <x v="1"/>
    <n v="-1.071228617283174"/>
    <n v="-1.7268604559543341"/>
    <n v="-0.40370307813884315"/>
    <n v="0.81298793826101701"/>
    <n v="2.0435006536948404"/>
    <n v="2.225646725759034"/>
    <n v="3.7055514804294081"/>
    <x v="2"/>
    <x v="1"/>
    <e v="#N/A"/>
    <n v="20.81"/>
    <x v="4"/>
    <x v="0"/>
  </r>
  <r>
    <s v="NH"/>
    <n v="67"/>
    <x v="0"/>
    <x v="0"/>
    <x v="0"/>
    <n v="40"/>
    <x v="326"/>
    <n v="65"/>
    <n v="17.829999999999998"/>
    <n v="216.3"/>
    <n v="93"/>
    <n v="18.39"/>
    <n v="217.4"/>
    <n v="128"/>
    <n v="9.7799999999999994"/>
    <x v="63"/>
    <n v="9"/>
    <n v="2.59"/>
    <n v="1"/>
    <x v="0"/>
    <n v="0"/>
    <x v="0"/>
    <x v="3"/>
    <x v="0"/>
    <x v="0"/>
    <n v="-1.3952284514067375"/>
    <n v="0.32092037298076226"/>
    <n v="0.33507306420693078"/>
    <n v="-0.23769797395883072"/>
    <n v="2.0650812638330627"/>
    <n v="1.4894383513895797"/>
    <n v="2.8587221933839353"/>
    <x v="0"/>
    <x v="0"/>
    <e v="#N/A"/>
    <n v="17.829999999999998"/>
    <x v="4"/>
    <x v="2"/>
  </r>
  <r>
    <s v="AZ"/>
    <n v="140"/>
    <x v="1"/>
    <x v="0"/>
    <x v="1"/>
    <n v="0"/>
    <x v="327"/>
    <n v="91"/>
    <n v="29.44"/>
    <n v="196.8"/>
    <n v="106"/>
    <n v="16.73"/>
    <n v="209.3"/>
    <n v="128"/>
    <n v="9.42"/>
    <x v="7"/>
    <n v="5"/>
    <n v="3.02"/>
    <n v="3"/>
    <x v="0"/>
    <n v="0"/>
    <x v="0"/>
    <x v="1"/>
    <x v="0"/>
    <x v="0"/>
    <n v="-0.13070338451305835"/>
    <n v="-6.7143049412186018E-2"/>
    <n v="0.17421051708325441"/>
    <n v="0.34199080519694713"/>
    <n v="2.1921697825713959"/>
    <n v="0.41097272282866504"/>
    <n v="1.8794118234701229"/>
    <x v="0"/>
    <x v="1"/>
    <e v="#N/A"/>
    <n v="29.44"/>
    <x v="1"/>
    <x v="3"/>
  </r>
  <r>
    <s v="OR"/>
    <n v="49"/>
    <x v="2"/>
    <x v="0"/>
    <x v="1"/>
    <n v="0"/>
    <x v="328"/>
    <n v="69"/>
    <n v="20.3"/>
    <n v="273.3"/>
    <n v="92"/>
    <n v="23.23"/>
    <n v="214.4"/>
    <n v="153"/>
    <n v="9.65"/>
    <x v="70"/>
    <n v="7"/>
    <n v="3.35"/>
    <n v="2"/>
    <x v="0"/>
    <n v="0"/>
    <x v="0"/>
    <x v="3"/>
    <x v="0"/>
    <x v="2"/>
    <n v="-1.1267714459900704"/>
    <n v="1.4552596076678419"/>
    <n v="0.27549434305001358"/>
    <n v="0.77675738956378104"/>
    <n v="3.2906113992821675"/>
    <n v="2.0165920738966059"/>
    <n v="2.3032941201504165"/>
    <x v="0"/>
    <x v="1"/>
    <e v="#N/A"/>
    <n v="20.3"/>
    <x v="4"/>
    <x v="0"/>
  </r>
  <r>
    <s v="KS"/>
    <n v="46"/>
    <x v="2"/>
    <x v="0"/>
    <x v="1"/>
    <n v="0"/>
    <x v="329"/>
    <n v="100"/>
    <n v="42.55"/>
    <n v="260.60000000000002"/>
    <n v="90"/>
    <n v="22.15"/>
    <n v="195"/>
    <n v="104"/>
    <n v="8.7799999999999994"/>
    <x v="64"/>
    <n v="2"/>
    <n v="3.59"/>
    <n v="2"/>
    <x v="1"/>
    <n v="1"/>
    <x v="0"/>
    <x v="3"/>
    <x v="0"/>
    <x v="2"/>
    <n v="1.2967473132541849"/>
    <n v="1.2025208659042297"/>
    <n v="-0.10978138709805127"/>
    <n v="1.1028323278389063"/>
    <n v="3.9167000604393105"/>
    <n v="2.0870795681158776"/>
    <n v="1.1710093440482101"/>
    <x v="1"/>
    <x v="1"/>
    <n v="42.55"/>
    <e v="#N/A"/>
    <x v="0"/>
    <x v="0"/>
  </r>
  <r>
    <s v="NE"/>
    <n v="148"/>
    <x v="0"/>
    <x v="0"/>
    <x v="1"/>
    <n v="0"/>
    <x v="84"/>
    <n v="98"/>
    <n v="30.31"/>
    <n v="282.60000000000002"/>
    <n v="110"/>
    <n v="24.02"/>
    <n v="181"/>
    <n v="98"/>
    <n v="8.15"/>
    <x v="37"/>
    <n v="4"/>
    <n v="3.08"/>
    <n v="1"/>
    <x v="0"/>
    <n v="0"/>
    <x v="0"/>
    <x v="1"/>
    <x v="0"/>
    <x v="2"/>
    <n v="-3.6280575711333717E-2"/>
    <n v="1.6403360091167867"/>
    <n v="-0.38781541916366502"/>
    <n v="0.41445190259141979"/>
    <n v="3.2055535427673467"/>
    <n v="1.736142183659469"/>
    <n v="1.9372160045321365"/>
    <x v="0"/>
    <x v="1"/>
    <e v="#N/A"/>
    <n v="30.31"/>
    <x v="1"/>
    <x v="3"/>
  </r>
  <r>
    <s v="MI"/>
    <n v="112"/>
    <x v="2"/>
    <x v="0"/>
    <x v="1"/>
    <n v="0"/>
    <x v="1"/>
    <n v="77"/>
    <n v="41.38"/>
    <n v="182.1"/>
    <n v="97"/>
    <n v="15.48"/>
    <n v="259.2"/>
    <n v="94"/>
    <n v="11.66"/>
    <x v="75"/>
    <n v="2"/>
    <n v="3.46"/>
    <n v="1"/>
    <x v="0"/>
    <n v="0"/>
    <x v="0"/>
    <x v="0"/>
    <x v="0"/>
    <x v="0"/>
    <n v="1.1689988072283226"/>
    <n v="-0.35968316783148585"/>
    <n v="1.1652032456599772"/>
    <n v="0.92167958435272568"/>
    <n v="3.6736247755113438"/>
    <n v="1.9243497739318838"/>
    <n v="1.382289808112833"/>
    <x v="1"/>
    <x v="1"/>
    <e v="#N/A"/>
    <n v="41.38"/>
    <x v="0"/>
    <x v="0"/>
  </r>
  <r>
    <s v="SC"/>
    <n v="78"/>
    <x v="0"/>
    <x v="0"/>
    <x v="1"/>
    <n v="0"/>
    <x v="330"/>
    <n v="106"/>
    <n v="26.35"/>
    <n v="175.3"/>
    <n v="101"/>
    <n v="14.9"/>
    <n v="155.6"/>
    <n v="125"/>
    <n v="7"/>
    <x v="23"/>
    <n v="5"/>
    <n v="3.19"/>
    <n v="2"/>
    <x v="0"/>
    <n v="0"/>
    <x v="0"/>
    <x v="2"/>
    <x v="0"/>
    <x v="0"/>
    <n v="-0.46766321200156424"/>
    <n v="-0.4950078484608213"/>
    <n v="-0.89224859162556425"/>
    <n v="0.55937409738036437"/>
    <n v="1.7267476568856726"/>
    <n v="1.2540927318086696"/>
    <n v="2.8572433724466846"/>
    <x v="0"/>
    <x v="1"/>
    <e v="#N/A"/>
    <n v="26.35"/>
    <x v="1"/>
    <x v="3"/>
  </r>
  <r>
    <s v="PA"/>
    <n v="61"/>
    <x v="1"/>
    <x v="0"/>
    <x v="0"/>
    <n v="31"/>
    <x v="331"/>
    <n v="101"/>
    <n v="49.08"/>
    <n v="203.8"/>
    <n v="102"/>
    <n v="17.32"/>
    <n v="203.2"/>
    <n v="49"/>
    <n v="9.14"/>
    <x v="53"/>
    <n v="3"/>
    <n v="2.3199999999999998"/>
    <n v="0"/>
    <x v="0"/>
    <n v="0"/>
    <x v="0"/>
    <x v="3"/>
    <x v="0"/>
    <x v="0"/>
    <n v="2.0076955207024607"/>
    <n v="7.2161768882718497E-2"/>
    <n v="5.3067117397522262E-2"/>
    <n v="-0.60000346093119195"/>
    <n v="3.3859578835121851"/>
    <n v="2.0973480628677965"/>
    <n v="2.3093347537142117"/>
    <x v="0"/>
    <x v="0"/>
    <e v="#N/A"/>
    <n v="49.08"/>
    <x v="0"/>
    <x v="2"/>
  </r>
  <r>
    <s v="MT"/>
    <n v="58"/>
    <x v="2"/>
    <x v="0"/>
    <x v="0"/>
    <n v="29"/>
    <x v="332"/>
    <n v="80"/>
    <n v="40.869999999999997"/>
    <n v="118.9"/>
    <n v="91"/>
    <n v="10.11"/>
    <n v="164.2"/>
    <n v="108"/>
    <n v="7.39"/>
    <x v="7"/>
    <n v="3"/>
    <n v="3.02"/>
    <n v="1"/>
    <x v="0"/>
    <n v="0"/>
    <x v="0"/>
    <x v="3"/>
    <x v="0"/>
    <x v="1"/>
    <n v="1.113455978521426"/>
    <n v="-1.6174066701511949"/>
    <n v="-0.72145625764240173"/>
    <n v="0.34199080519694713"/>
    <n v="2.5935329392808701"/>
    <n v="2.1197276700758798"/>
    <n v="3.2031356017870625"/>
    <x v="0"/>
    <x v="0"/>
    <e v="#N/A"/>
    <n v="40.869999999999997"/>
    <x v="0"/>
    <x v="3"/>
  </r>
  <r>
    <s v="OH"/>
    <n v="100"/>
    <x v="2"/>
    <x v="0"/>
    <x v="1"/>
    <n v="0"/>
    <x v="333"/>
    <n v="76"/>
    <n v="47.26"/>
    <n v="176.7"/>
    <n v="74"/>
    <n v="15.02"/>
    <n v="219.5"/>
    <n v="126"/>
    <n v="9.8800000000000008"/>
    <x v="24"/>
    <n v="4"/>
    <n v="2.2400000000000002"/>
    <n v="0"/>
    <x v="1"/>
    <n v="1"/>
    <x v="0"/>
    <x v="2"/>
    <x v="0"/>
    <x v="0"/>
    <n v="1.8095927649811965"/>
    <n v="-0.46714688480184086"/>
    <n v="0.37677816901677275"/>
    <n v="-0.70869510702289995"/>
    <n v="3.1871806686732782"/>
    <n v="2.0339770722449622"/>
    <n v="2.4730557709181835"/>
    <x v="0"/>
    <x v="1"/>
    <n v="47.26"/>
    <e v="#N/A"/>
    <x v="1"/>
    <x v="1"/>
  </r>
  <r>
    <s v="WY"/>
    <n v="113"/>
    <x v="2"/>
    <x v="0"/>
    <x v="1"/>
    <n v="0"/>
    <x v="330"/>
    <n v="93"/>
    <n v="26.35"/>
    <n v="330.6"/>
    <n v="106"/>
    <n v="28.1"/>
    <n v="189.4"/>
    <n v="123"/>
    <n v="8.52"/>
    <x v="88"/>
    <n v="3"/>
    <n v="3.65"/>
    <n v="1"/>
    <x v="0"/>
    <n v="0"/>
    <x v="0"/>
    <x v="0"/>
    <x v="0"/>
    <x v="2"/>
    <n v="-0.46766321200156424"/>
    <n v="2.595569048853275"/>
    <n v="-0.22099499992429664"/>
    <n v="1.1752934252333782"/>
    <n v="4.3070000600109868"/>
    <n v="2.8958316581964949"/>
    <n v="2.4942799498635826"/>
    <x v="1"/>
    <x v="1"/>
    <e v="#N/A"/>
    <n v="26.35"/>
    <x v="0"/>
    <x v="0"/>
  </r>
  <r>
    <s v="MI"/>
    <n v="81"/>
    <x v="0"/>
    <x v="0"/>
    <x v="1"/>
    <n v="0"/>
    <x v="334"/>
    <n v="99"/>
    <n v="26.1"/>
    <n v="197.6"/>
    <n v="102"/>
    <n v="16.8"/>
    <n v="198.5"/>
    <n v="86"/>
    <n v="8.93"/>
    <x v="21"/>
    <n v="2"/>
    <n v="1.7"/>
    <n v="2"/>
    <x v="0"/>
    <n v="0"/>
    <x v="0"/>
    <x v="2"/>
    <x v="0"/>
    <x v="0"/>
    <n v="-0.49543462635501251"/>
    <n v="-5.1222498749911548E-2"/>
    <n v="-4.0272879081647839E-2"/>
    <n v="-1.4333060809676228"/>
    <n v="1.5045249315280944"/>
    <n v="1.5179154916852275"/>
    <n v="3.2162928365132419"/>
    <x v="2"/>
    <x v="1"/>
    <e v="#N/A"/>
    <n v="26.1"/>
    <x v="0"/>
    <x v="1"/>
  </r>
  <r>
    <s v="AR"/>
    <n v="135"/>
    <x v="2"/>
    <x v="0"/>
    <x v="0"/>
    <n v="27"/>
    <x v="335"/>
    <n v="141"/>
    <n v="46.48"/>
    <n v="154"/>
    <n v="99"/>
    <n v="13.09"/>
    <n v="245.8"/>
    <n v="112"/>
    <n v="11.06"/>
    <x v="10"/>
    <n v="6"/>
    <n v="3.32"/>
    <n v="1"/>
    <x v="0"/>
    <n v="0"/>
    <x v="0"/>
    <x v="1"/>
    <x v="0"/>
    <x v="1"/>
    <n v="1.7244270942972881"/>
    <n v="-0.91889250984388815"/>
    <n v="0.89908495782574738"/>
    <n v="0.74052684086654508"/>
    <n v="3.7503384884457409"/>
    <n v="2.2748068075390711"/>
    <n v="2.0698920854321643"/>
    <x v="1"/>
    <x v="0"/>
    <e v="#N/A"/>
    <n v="46.48"/>
    <x v="1"/>
    <x v="0"/>
  </r>
  <r>
    <s v="FL"/>
    <n v="99"/>
    <x v="1"/>
    <x v="0"/>
    <x v="1"/>
    <n v="0"/>
    <x v="336"/>
    <n v="93"/>
    <n v="26.4"/>
    <n v="265.7"/>
    <n v="95"/>
    <n v="22.58"/>
    <n v="145.69999999999999"/>
    <n v="67"/>
    <n v="6.56"/>
    <x v="70"/>
    <n v="4"/>
    <n v="3.35"/>
    <n v="0"/>
    <x v="0"/>
    <n v="0"/>
    <x v="0"/>
    <x v="2"/>
    <x v="0"/>
    <x v="2"/>
    <n v="-0.46210892913087437"/>
    <n v="1.3040143763762309"/>
    <n v="-1.0888583714433913"/>
    <n v="0.77675738956378104"/>
    <n v="2.9601641309586468"/>
    <n v="1.9243083826358671"/>
    <n v="2.5774704306259606"/>
    <x v="0"/>
    <x v="1"/>
    <e v="#N/A"/>
    <n v="26.4"/>
    <x v="1"/>
    <x v="0"/>
  </r>
  <r>
    <s v="MO"/>
    <n v="135"/>
    <x v="2"/>
    <x v="0"/>
    <x v="1"/>
    <n v="0"/>
    <x v="337"/>
    <n v="129"/>
    <n v="41.96"/>
    <n v="187.8"/>
    <n v="121"/>
    <n v="15.96"/>
    <n v="154.5"/>
    <n v="109"/>
    <n v="6.95"/>
    <x v="44"/>
    <n v="5"/>
    <n v="3.4"/>
    <n v="1"/>
    <x v="0"/>
    <n v="0"/>
    <x v="0"/>
    <x v="1"/>
    <x v="0"/>
    <x v="0"/>
    <n v="1.2319473464294721"/>
    <n v="-0.24624924436277754"/>
    <n v="-0.91409412271643387"/>
    <n v="0.84921848695825297"/>
    <n v="2.9961171524353443"/>
    <n v="1.7706137519233967"/>
    <n v="2.3007451240594254"/>
    <x v="0"/>
    <x v="1"/>
    <e v="#N/A"/>
    <n v="41.96"/>
    <x v="1"/>
    <x v="0"/>
  </r>
  <r>
    <s v="WI"/>
    <n v="85"/>
    <x v="1"/>
    <x v="1"/>
    <x v="1"/>
    <n v="0"/>
    <x v="338"/>
    <n v="107"/>
    <n v="28.12"/>
    <n v="196"/>
    <n v="126"/>
    <n v="16.66"/>
    <n v="349.2"/>
    <n v="110"/>
    <n v="15.71"/>
    <x v="63"/>
    <n v="7"/>
    <n v="2.59"/>
    <n v="2"/>
    <x v="0"/>
    <n v="0"/>
    <x v="0"/>
    <x v="2"/>
    <x v="1"/>
    <x v="0"/>
    <n v="-0.27511473915098922"/>
    <n v="-8.3063600074461036E-2"/>
    <n v="2.9525648803674938"/>
    <n v="-0.23769797395883072"/>
    <n v="4.1916708500698761"/>
    <n v="2.9760254335201997"/>
    <n v="2.8536555935488548"/>
    <x v="1"/>
    <x v="1"/>
    <e v="#N/A"/>
    <n v="28.12"/>
    <x v="2"/>
    <x v="2"/>
  </r>
  <r>
    <s v="TX"/>
    <n v="88"/>
    <x v="2"/>
    <x v="0"/>
    <x v="1"/>
    <n v="0"/>
    <x v="213"/>
    <n v="116"/>
    <n v="23.51"/>
    <n v="236"/>
    <n v="138"/>
    <n v="20.059999999999999"/>
    <n v="179.1"/>
    <n v="110"/>
    <n v="8.06"/>
    <x v="63"/>
    <n v="4"/>
    <n v="2.59"/>
    <n v="3"/>
    <x v="0"/>
    <n v="0"/>
    <x v="0"/>
    <x v="2"/>
    <x v="0"/>
    <x v="2"/>
    <n v="-0.77685162513662176"/>
    <n v="0.71296393303927907"/>
    <n v="-0.42554860922971266"/>
    <n v="-0.23769797395883072"/>
    <n v="1.9736107550279389"/>
    <n v="1.1616402037350995"/>
    <n v="2.6083858061079646"/>
    <x v="0"/>
    <x v="1"/>
    <e v="#N/A"/>
    <n v="23.51"/>
    <x v="1"/>
    <x v="2"/>
  </r>
  <r>
    <s v="NM"/>
    <n v="55"/>
    <x v="2"/>
    <x v="0"/>
    <x v="1"/>
    <n v="0"/>
    <x v="339"/>
    <n v="100"/>
    <n v="48.74"/>
    <n v="134.4"/>
    <n v="121"/>
    <n v="11.42"/>
    <n v="192.9"/>
    <n v="122"/>
    <n v="8.68"/>
    <x v="72"/>
    <n v="5"/>
    <n v="1.86"/>
    <n v="2"/>
    <x v="0"/>
    <n v="0"/>
    <x v="0"/>
    <x v="3"/>
    <x v="0"/>
    <x v="1"/>
    <n v="1.9706669682311966"/>
    <n v="-1.3089460010696206"/>
    <n v="-0.15148649190789321"/>
    <n v="-1.2159227887842059"/>
    <n v="3.1123797473714485"/>
    <n v="2.6642605576236362"/>
    <n v="3.5368999061282542"/>
    <x v="0"/>
    <x v="1"/>
    <e v="#N/A"/>
    <n v="48.74"/>
    <x v="1"/>
    <x v="1"/>
  </r>
  <r>
    <s v="ID"/>
    <n v="79"/>
    <x v="2"/>
    <x v="0"/>
    <x v="0"/>
    <n v="21"/>
    <x v="310"/>
    <n v="79"/>
    <n v="44.93"/>
    <n v="202.8"/>
    <n v="118"/>
    <n v="17.239999999999998"/>
    <n v="173.4"/>
    <n v="92"/>
    <n v="7.8"/>
    <x v="21"/>
    <n v="3"/>
    <n v="1.7"/>
    <n v="4"/>
    <x v="0"/>
    <n v="0"/>
    <x v="1"/>
    <x v="2"/>
    <x v="0"/>
    <x v="0"/>
    <n v="1.5559471805530356"/>
    <n v="5.2261080554875002E-2"/>
    <n v="-0.53874817942785513"/>
    <n v="-1.4333060809676228"/>
    <n v="2.8355998965319777"/>
    <n v="2.1836480421046103"/>
    <n v="3.0815597950327738"/>
    <x v="0"/>
    <x v="0"/>
    <e v="#N/A"/>
    <n v="44.93"/>
    <x v="0"/>
    <x v="1"/>
  </r>
  <r>
    <s v="AL"/>
    <n v="85"/>
    <x v="1"/>
    <x v="0"/>
    <x v="1"/>
    <n v="0"/>
    <x v="340"/>
    <n v="107"/>
    <n v="21.74"/>
    <n v="271.2"/>
    <n v="124"/>
    <n v="23.05"/>
    <n v="202.2"/>
    <n v="76"/>
    <n v="9.1"/>
    <x v="60"/>
    <n v="5"/>
    <n v="3.38"/>
    <n v="0"/>
    <x v="0"/>
    <n v="0"/>
    <x v="0"/>
    <x v="2"/>
    <x v="0"/>
    <x v="2"/>
    <n v="-0.96940009798719673"/>
    <n v="1.4134681621793701"/>
    <n v="3.3207543678549847E-2"/>
    <n v="0.81298793826101701"/>
    <n v="3.1906438247555706"/>
    <n v="1.8972825103782975"/>
    <n v="2.2403468106353297"/>
    <x v="0"/>
    <x v="1"/>
    <e v="#N/A"/>
    <n v="21.74"/>
    <x v="1"/>
    <x v="0"/>
  </r>
  <r>
    <s v="KS"/>
    <n v="86"/>
    <x v="1"/>
    <x v="0"/>
    <x v="0"/>
    <n v="23"/>
    <x v="341"/>
    <n v="107"/>
    <n v="38.340000000000003"/>
    <n v="246.3"/>
    <n v="105"/>
    <n v="20.94"/>
    <n v="245.7"/>
    <n v="81"/>
    <n v="11.06"/>
    <x v="52"/>
    <n v="2"/>
    <n v="2.65"/>
    <n v="0"/>
    <x v="0"/>
    <n v="0"/>
    <x v="0"/>
    <x v="2"/>
    <x v="0"/>
    <x v="2"/>
    <n v="0.83759326261050604"/>
    <n v="0.91794102281606738"/>
    <n v="0.8970990004538496"/>
    <n v="-0.16523687656435807"/>
    <n v="3.3691335467094938"/>
    <n v="1.5415148513495294"/>
    <n v="1.1838391859957293"/>
    <x v="1"/>
    <x v="0"/>
    <e v="#N/A"/>
    <n v="38.340000000000003"/>
    <x v="0"/>
    <x v="2"/>
  </r>
  <r>
    <s v="SD"/>
    <n v="91"/>
    <x v="2"/>
    <x v="0"/>
    <x v="1"/>
    <n v="0"/>
    <x v="342"/>
    <n v="115"/>
    <n v="25.33"/>
    <n v="245.3"/>
    <n v="105"/>
    <n v="20.85"/>
    <n v="260"/>
    <n v="94"/>
    <n v="11.7"/>
    <x v="24"/>
    <n v="3"/>
    <n v="2.2400000000000002"/>
    <n v="0"/>
    <x v="0"/>
    <n v="0"/>
    <x v="0"/>
    <x v="2"/>
    <x v="0"/>
    <x v="2"/>
    <n v="-0.57874886941535741"/>
    <n v="0.89804033448822385"/>
    <n v="1.1810909046351552"/>
    <n v="-0.70869510702289995"/>
    <n v="2.9363286092189358"/>
    <n v="1.7431727326766457"/>
    <n v="2.3356533669569037"/>
    <x v="0"/>
    <x v="1"/>
    <e v="#N/A"/>
    <n v="25.33"/>
    <x v="0"/>
    <x v="1"/>
  </r>
  <r>
    <s v="LA"/>
    <n v="149"/>
    <x v="0"/>
    <x v="0"/>
    <x v="0"/>
    <n v="20"/>
    <x v="343"/>
    <n v="77"/>
    <n v="33.81"/>
    <n v="274"/>
    <n v="88"/>
    <n v="23.29"/>
    <n v="190.7"/>
    <n v="76"/>
    <n v="8.58"/>
    <x v="108"/>
    <n v="9"/>
    <n v="3.86"/>
    <n v="1"/>
    <x v="0"/>
    <n v="0"/>
    <x v="0"/>
    <x v="1"/>
    <x v="0"/>
    <x v="2"/>
    <n v="0.34511351474268953"/>
    <n v="1.4691900894973322"/>
    <n v="-0.19517755408963286"/>
    <n v="1.4651378148112675"/>
    <n v="3.8250325071911342"/>
    <n v="2.1124265552074419"/>
    <n v="1.5145356454115784"/>
    <x v="1"/>
    <x v="0"/>
    <e v="#N/A"/>
    <n v="33.81"/>
    <x v="4"/>
    <x v="0"/>
  </r>
  <r>
    <s v="OH"/>
    <n v="97"/>
    <x v="1"/>
    <x v="0"/>
    <x v="1"/>
    <n v="0"/>
    <x v="344"/>
    <n v="125"/>
    <n v="43.59"/>
    <n v="273.89999999999998"/>
    <n v="100"/>
    <n v="23.28"/>
    <n v="222.7"/>
    <n v="101"/>
    <n v="10.02"/>
    <x v="22"/>
    <n v="1"/>
    <n v="3"/>
    <n v="1"/>
    <x v="1"/>
    <n v="1"/>
    <x v="0"/>
    <x v="2"/>
    <x v="0"/>
    <x v="2"/>
    <n v="1.4096843982915406"/>
    <n v="1.4672000206645472"/>
    <n v="0.44032880491748422"/>
    <n v="0.30576025649971117"/>
    <n v="3.9589407364932891"/>
    <n v="2.1041066499394607"/>
    <n v="1.0868844619244924"/>
    <x v="1"/>
    <x v="1"/>
    <n v="43.59"/>
    <e v="#N/A"/>
    <x v="0"/>
    <x v="3"/>
  </r>
  <r>
    <s v="MA"/>
    <n v="88"/>
    <x v="0"/>
    <x v="0"/>
    <x v="1"/>
    <n v="0"/>
    <x v="345"/>
    <n v="124"/>
    <n v="45.02"/>
    <n v="245.4"/>
    <n v="112"/>
    <n v="20.86"/>
    <n v="160.5"/>
    <n v="115"/>
    <n v="7.22"/>
    <x v="102"/>
    <n v="2"/>
    <n v="4"/>
    <n v="1"/>
    <x v="1"/>
    <n v="1"/>
    <x v="0"/>
    <x v="2"/>
    <x v="0"/>
    <x v="2"/>
    <n v="1.5652043186708517"/>
    <n v="0.90003040332100803"/>
    <n v="-0.79493668040259935"/>
    <n v="1.6462905582974481"/>
    <n v="4.1515410890475728"/>
    <n v="2.5694583503682034"/>
    <n v="1.9922196200478182"/>
    <x v="1"/>
    <x v="1"/>
    <n v="45.02"/>
    <e v="#N/A"/>
    <x v="0"/>
    <x v="0"/>
  </r>
  <r>
    <s v="AZ"/>
    <n v="60"/>
    <x v="0"/>
    <x v="0"/>
    <x v="1"/>
    <n v="0"/>
    <x v="346"/>
    <n v="88"/>
    <n v="16.690000000000001"/>
    <n v="180.5"/>
    <n v="69"/>
    <n v="15.34"/>
    <n v="223.6"/>
    <n v="69"/>
    <n v="10.06"/>
    <x v="38"/>
    <n v="2"/>
    <n v="2.5099999999999998"/>
    <n v="2"/>
    <x v="0"/>
    <n v="0"/>
    <x v="0"/>
    <x v="3"/>
    <x v="0"/>
    <x v="0"/>
    <n v="-1.5192741021854732"/>
    <n v="-0.39152426915603533"/>
    <n v="0.45820242126455951"/>
    <n v="-0.34638962005053869"/>
    <n v="1.7870224224631679"/>
    <n v="1.6707544040465985"/>
    <n v="3.223257888983766"/>
    <x v="0"/>
    <x v="1"/>
    <e v="#N/A"/>
    <n v="16.690000000000001"/>
    <x v="0"/>
    <x v="2"/>
  </r>
  <r>
    <s v="KY"/>
    <n v="54"/>
    <x v="1"/>
    <x v="0"/>
    <x v="1"/>
    <n v="0"/>
    <x v="347"/>
    <n v="99"/>
    <n v="27.17"/>
    <n v="264"/>
    <n v="64"/>
    <n v="22.44"/>
    <n v="115.7"/>
    <n v="70"/>
    <n v="5.21"/>
    <x v="84"/>
    <n v="7"/>
    <n v="2.62"/>
    <n v="2"/>
    <x v="0"/>
    <n v="0"/>
    <x v="0"/>
    <x v="3"/>
    <x v="0"/>
    <x v="2"/>
    <n v="-0.37879468607052946"/>
    <n v="1.2701832062188971"/>
    <n v="-1.6846455830125633"/>
    <n v="-0.20146742526159472"/>
    <n v="2.5779879129098888"/>
    <n v="2.1530143184291792"/>
    <n v="3.2595888746301496"/>
    <x v="0"/>
    <x v="1"/>
    <e v="#N/A"/>
    <n v="27.17"/>
    <x v="4"/>
    <x v="2"/>
  </r>
  <r>
    <s v="WA"/>
    <n v="109"/>
    <x v="0"/>
    <x v="0"/>
    <x v="1"/>
    <n v="0"/>
    <x v="348"/>
    <n v="120"/>
    <n v="31.28"/>
    <n v="120.4"/>
    <n v="119"/>
    <n v="10.23"/>
    <n v="153.69999999999999"/>
    <n v="86"/>
    <n v="6.92"/>
    <x v="34"/>
    <n v="3"/>
    <n v="2.97"/>
    <n v="0"/>
    <x v="0"/>
    <n v="0"/>
    <x v="0"/>
    <x v="0"/>
    <x v="0"/>
    <x v="1"/>
    <n v="6.9250798831769628E-2"/>
    <n v="-1.5875556376594298"/>
    <n v="-0.92998178169161194"/>
    <n v="0.26952970780247515"/>
    <n v="1.7621370911583116"/>
    <n v="1.8608172810540722"/>
    <n v="3.4380451973327899"/>
    <x v="2"/>
    <x v="1"/>
    <e v="#N/A"/>
    <n v="31.28"/>
    <x v="0"/>
    <x v="3"/>
  </r>
  <r>
    <s v="UT"/>
    <n v="90"/>
    <x v="0"/>
    <x v="0"/>
    <x v="1"/>
    <n v="0"/>
    <x v="349"/>
    <n v="128"/>
    <n v="44.51"/>
    <n v="220.6"/>
    <n v="104"/>
    <n v="18.75"/>
    <n v="136.6"/>
    <n v="91"/>
    <n v="6.15"/>
    <x v="63"/>
    <n v="5"/>
    <n v="2.59"/>
    <n v="1"/>
    <x v="0"/>
    <n v="0"/>
    <x v="0"/>
    <x v="2"/>
    <x v="0"/>
    <x v="0"/>
    <n v="1.5096614899639551"/>
    <n v="0.40649333279048899"/>
    <n v="-1.2695804922860401"/>
    <n v="-0.23769797395883072"/>
    <n v="2.9883778727128618"/>
    <n v="2.0279668629197829"/>
    <n v="2.7009066781511644"/>
    <x v="0"/>
    <x v="1"/>
    <e v="#N/A"/>
    <n v="44.51"/>
    <x v="1"/>
    <x v="2"/>
  </r>
  <r>
    <s v="RI"/>
    <n v="115"/>
    <x v="1"/>
    <x v="0"/>
    <x v="1"/>
    <n v="0"/>
    <x v="350"/>
    <n v="109"/>
    <n v="25.14"/>
    <n v="228.4"/>
    <n v="117"/>
    <n v="19.41"/>
    <n v="299.7"/>
    <n v="90"/>
    <n v="13.49"/>
    <x v="63"/>
    <n v="9"/>
    <n v="2.59"/>
    <n v="3"/>
    <x v="0"/>
    <n v="0"/>
    <x v="0"/>
    <x v="0"/>
    <x v="0"/>
    <x v="0"/>
    <n v="-0.59911457327455275"/>
    <n v="0.56171870174766858"/>
    <n v="1.9695159812783598"/>
    <n v="-0.23769797395883072"/>
    <n v="3.4639289788798093"/>
    <n v="2.1470816703465263"/>
    <n v="2.2849760234087224"/>
    <x v="0"/>
    <x v="1"/>
    <e v="#N/A"/>
    <n v="25.14"/>
    <x v="4"/>
    <x v="2"/>
  </r>
  <r>
    <s v="OH"/>
    <n v="144"/>
    <x v="0"/>
    <x v="0"/>
    <x v="0"/>
    <n v="18"/>
    <x v="351"/>
    <n v="109"/>
    <n v="18.09"/>
    <n v="108.1"/>
    <n v="113"/>
    <n v="9.19"/>
    <n v="208.4"/>
    <n v="111"/>
    <n v="9.3800000000000008"/>
    <x v="3"/>
    <n v="5"/>
    <n v="2.73"/>
    <n v="1"/>
    <x v="0"/>
    <n v="0"/>
    <x v="0"/>
    <x v="1"/>
    <x v="0"/>
    <x v="1"/>
    <n v="-1.367457037053289"/>
    <n v="-1.832334104091905"/>
    <n v="0.15633690073617912"/>
    <n v="-5.6545230472650088E-2"/>
    <n v="1.747863457213553"/>
    <n v="2.2923842624712472"/>
    <n v="3.9312878994788942"/>
    <x v="2"/>
    <x v="0"/>
    <e v="#N/A"/>
    <n v="18.09"/>
    <x v="1"/>
    <x v="2"/>
  </r>
  <r>
    <s v="NV"/>
    <n v="91"/>
    <x v="1"/>
    <x v="0"/>
    <x v="1"/>
    <n v="0"/>
    <x v="352"/>
    <n v="75"/>
    <n v="22.73"/>
    <n v="195.3"/>
    <n v="87"/>
    <n v="16.600000000000001"/>
    <n v="280.5"/>
    <n v="89"/>
    <n v="12.62"/>
    <x v="96"/>
    <n v="2"/>
    <n v="1.59"/>
    <n v="0"/>
    <x v="0"/>
    <n v="0"/>
    <x v="0"/>
    <x v="2"/>
    <x v="0"/>
    <x v="0"/>
    <n v="-0.86201729582053033"/>
    <n v="-9.6994081903951271E-2"/>
    <n v="1.5882121658740898"/>
    <n v="-1.5782282757565671"/>
    <n v="2.8049329883674989"/>
    <n v="2.4011880485389194"/>
    <n v="3.4152245928577027"/>
    <x v="0"/>
    <x v="1"/>
    <e v="#N/A"/>
    <n v="22.73"/>
    <x v="0"/>
    <x v="1"/>
  </r>
  <r>
    <s v="NV"/>
    <n v="71"/>
    <x v="0"/>
    <x v="1"/>
    <x v="1"/>
    <n v="0"/>
    <x v="353"/>
    <n v="113"/>
    <n v="30.29"/>
    <n v="167.8"/>
    <n v="94"/>
    <n v="14.26"/>
    <n v="182.1"/>
    <n v="111"/>
    <n v="8.19"/>
    <x v="109"/>
    <n v="3"/>
    <n v="3.67"/>
    <n v="3"/>
    <x v="1"/>
    <n v="1"/>
    <x v="0"/>
    <x v="3"/>
    <x v="2"/>
    <x v="0"/>
    <n v="-3.8132003334897357E-2"/>
    <n v="-0.64426301091964755"/>
    <n v="-0.36596988807279546"/>
    <n v="1.2115239739306143"/>
    <n v="2.5188432500869862"/>
    <n v="1.4206523766573669"/>
    <n v="2.3857776577241387"/>
    <x v="0"/>
    <x v="1"/>
    <n v="30.29"/>
    <e v="#N/A"/>
    <x v="3"/>
    <x v="0"/>
  </r>
  <r>
    <s v="FL"/>
    <n v="132"/>
    <x v="2"/>
    <x v="0"/>
    <x v="0"/>
    <n v="36"/>
    <x v="354"/>
    <n v="103"/>
    <n v="38.450000000000003"/>
    <n v="181.6"/>
    <n v="125"/>
    <n v="15.44"/>
    <n v="258.8"/>
    <n v="102"/>
    <n v="11.65"/>
    <x v="26"/>
    <n v="5"/>
    <n v="2.84"/>
    <n v="3"/>
    <x v="1"/>
    <n v="1"/>
    <x v="0"/>
    <x v="1"/>
    <x v="0"/>
    <x v="0"/>
    <n v="0.85055325597544829"/>
    <n v="-0.36963351199540756"/>
    <n v="1.1572594161723886"/>
    <n v="8.8376964316294535E-2"/>
    <n v="3.1080929631398355"/>
    <n v="1.4856411473104523"/>
    <n v="1.6595232356446441"/>
    <x v="0"/>
    <x v="0"/>
    <n v="38.450000000000003"/>
    <e v="#N/A"/>
    <x v="1"/>
    <x v="3"/>
  </r>
  <r>
    <s v="AL"/>
    <n v="41"/>
    <x v="2"/>
    <x v="0"/>
    <x v="0"/>
    <n v="34"/>
    <x v="167"/>
    <n v="63"/>
    <n v="33.049999999999997"/>
    <n v="254.9"/>
    <n v="110"/>
    <n v="21.67"/>
    <n v="160.19999999999999"/>
    <n v="115"/>
    <n v="7.21"/>
    <x v="110"/>
    <n v="9"/>
    <n v="4.6399999999999997"/>
    <n v="2"/>
    <x v="0"/>
    <n v="0"/>
    <x v="0"/>
    <x v="3"/>
    <x v="0"/>
    <x v="2"/>
    <n v="0.26179927168234463"/>
    <n v="1.0890869424355214"/>
    <n v="-0.80089455251829134"/>
    <n v="2.5158237270311146"/>
    <n v="4.2845164387413126"/>
    <n v="2.868004591450851"/>
    <n v="2.4685662963189348"/>
    <x v="1"/>
    <x v="0"/>
    <e v="#N/A"/>
    <n v="33.049999999999997"/>
    <x v="4"/>
    <x v="0"/>
  </r>
  <r>
    <s v="NE"/>
    <n v="44"/>
    <x v="0"/>
    <x v="0"/>
    <x v="1"/>
    <n v="0"/>
    <x v="355"/>
    <n v="146"/>
    <n v="40.85"/>
    <n v="164.6"/>
    <n v="83"/>
    <n v="13.99"/>
    <n v="240.7"/>
    <n v="106"/>
    <n v="10.83"/>
    <x v="15"/>
    <n v="2"/>
    <n v="2.86"/>
    <n v="1"/>
    <x v="0"/>
    <n v="0"/>
    <x v="0"/>
    <x v="3"/>
    <x v="0"/>
    <x v="1"/>
    <n v="1.1116045508978627"/>
    <n v="-0.70794521356874707"/>
    <n v="0.7978011318589876"/>
    <n v="0.12460751301353053"/>
    <n v="3.0068256926017352"/>
    <n v="1.5455952837941234"/>
    <n v="1.933062031307679"/>
    <x v="0"/>
    <x v="1"/>
    <e v="#N/A"/>
    <n v="40.85"/>
    <x v="0"/>
    <x v="3"/>
  </r>
  <r>
    <s v="NV"/>
    <n v="78"/>
    <x v="1"/>
    <x v="0"/>
    <x v="1"/>
    <n v="0"/>
    <x v="356"/>
    <n v="116"/>
    <n v="12.75"/>
    <n v="248.7"/>
    <n v="87"/>
    <n v="21.14"/>
    <n v="176"/>
    <n v="83"/>
    <n v="7.92"/>
    <x v="17"/>
    <n v="6"/>
    <n v="2.57"/>
    <n v="3"/>
    <x v="0"/>
    <n v="0"/>
    <x v="0"/>
    <x v="2"/>
    <x v="0"/>
    <x v="2"/>
    <n v="-1.9488053108521404"/>
    <n v="0.96570267480289129"/>
    <n v="-0.48711328775852702"/>
    <n v="-0.27392852265606671"/>
    <n v="2.3567883005129535"/>
    <n v="2.2456045926125157"/>
    <n v="3.5399193323139597"/>
    <x v="0"/>
    <x v="1"/>
    <e v="#N/A"/>
    <n v="12.75"/>
    <x v="1"/>
    <x v="2"/>
  </r>
  <r>
    <s v="IL"/>
    <n v="149"/>
    <x v="1"/>
    <x v="0"/>
    <x v="1"/>
    <n v="0"/>
    <x v="357"/>
    <n v="117"/>
    <n v="11.75"/>
    <n v="136.30000000000001"/>
    <n v="100"/>
    <n v="11.59"/>
    <n v="181.7"/>
    <n v="53"/>
    <n v="8.18"/>
    <x v="21"/>
    <n v="3"/>
    <n v="1.7"/>
    <n v="1"/>
    <x v="0"/>
    <n v="0"/>
    <x v="0"/>
    <x v="1"/>
    <x v="0"/>
    <x v="1"/>
    <n v="-2.0580395406423704"/>
    <n v="-1.2711346932467178"/>
    <n v="-0.37391371756038455"/>
    <n v="-1.4333060809676228"/>
    <n v="1.3314277615805101"/>
    <n v="2.8364569358870018"/>
    <n v="4.7242222655137294"/>
    <x v="2"/>
    <x v="1"/>
    <e v="#N/A"/>
    <n v="11.75"/>
    <x v="0"/>
    <x v="1"/>
  </r>
  <r>
    <s v="WV"/>
    <n v="72"/>
    <x v="2"/>
    <x v="0"/>
    <x v="0"/>
    <n v="33"/>
    <x v="358"/>
    <n v="59"/>
    <n v="16.420000000000002"/>
    <n v="315.39999999999998"/>
    <n v="98"/>
    <n v="26.81"/>
    <n v="163.30000000000001"/>
    <n v="117"/>
    <n v="7.35"/>
    <x v="46"/>
    <n v="4"/>
    <n v="1.67"/>
    <n v="4"/>
    <x v="1"/>
    <n v="1"/>
    <x v="1"/>
    <x v="3"/>
    <x v="0"/>
    <x v="2"/>
    <n v="-1.5488969441624849"/>
    <n v="2.2930785862700525"/>
    <n v="-0.73932987398947636"/>
    <n v="-1.4695366296648587"/>
    <n v="3.3814298738629285"/>
    <n v="3.219229366625838"/>
    <n v="4.1584621482033155"/>
    <x v="0"/>
    <x v="0"/>
    <n v="16.420000000000002"/>
    <e v="#N/A"/>
    <x v="1"/>
    <x v="1"/>
  </r>
  <r>
    <s v="MI"/>
    <n v="139"/>
    <x v="0"/>
    <x v="0"/>
    <x v="0"/>
    <n v="20"/>
    <x v="359"/>
    <n v="101"/>
    <n v="36.479999999999997"/>
    <n v="235.1"/>
    <n v="132"/>
    <n v="19.98"/>
    <n v="162.80000000000001"/>
    <n v="132"/>
    <n v="7.33"/>
    <x v="102"/>
    <n v="12"/>
    <n v="4"/>
    <n v="0"/>
    <x v="0"/>
    <n v="0"/>
    <x v="0"/>
    <x v="1"/>
    <x v="0"/>
    <x v="2"/>
    <n v="0.63578765164211493"/>
    <n v="0.69505331354421973"/>
    <n v="-0.74925966084896256"/>
    <n v="1.6462905582974481"/>
    <n v="3.5517223165154479"/>
    <n v="2.0393596270310494"/>
    <n v="1.9243814494778781"/>
    <x v="1"/>
    <x v="0"/>
    <e v="#N/A"/>
    <n v="36.479999999999997"/>
    <x v="4"/>
    <x v="0"/>
  </r>
  <r>
    <s v="GA"/>
    <n v="141"/>
    <x v="2"/>
    <x v="0"/>
    <x v="0"/>
    <n v="23"/>
    <x v="156"/>
    <n v="112"/>
    <n v="25.45"/>
    <n v="162.5"/>
    <n v="118"/>
    <n v="13.81"/>
    <n v="220.3"/>
    <n v="115"/>
    <n v="9.91"/>
    <x v="98"/>
    <n v="2"/>
    <n v="2.0499999999999998"/>
    <n v="3"/>
    <x v="0"/>
    <n v="0"/>
    <x v="0"/>
    <x v="1"/>
    <x v="0"/>
    <x v="1"/>
    <n v="-0.56578887605041506"/>
    <n v="-0.74973665905721831"/>
    <n v="0.39266582799195088"/>
    <n v="-0.96230894790355315"/>
    <n v="1.4805775102459335"/>
    <n v="1.4008736823441716"/>
    <n v="3.1197410764233289"/>
    <x v="0"/>
    <x v="0"/>
    <e v="#N/A"/>
    <n v="25.45"/>
    <x v="0"/>
    <x v="1"/>
  </r>
  <r>
    <s v="AZ"/>
    <n v="140"/>
    <x v="1"/>
    <x v="0"/>
    <x v="1"/>
    <n v="0"/>
    <x v="360"/>
    <n v="134"/>
    <n v="25.47"/>
    <n v="164.4"/>
    <n v="98"/>
    <n v="13.97"/>
    <n v="294.7"/>
    <n v="124"/>
    <n v="13.26"/>
    <x v="111"/>
    <n v="2"/>
    <n v="2.19"/>
    <n v="1"/>
    <x v="0"/>
    <n v="0"/>
    <x v="0"/>
    <x v="1"/>
    <x v="0"/>
    <x v="1"/>
    <n v="-0.56393744842685145"/>
    <n v="-0.71192535123431555"/>
    <n v="1.8702181126834976"/>
    <n v="-0.78115620441737255"/>
    <n v="2.9256080006363443"/>
    <n v="2.2209871580397467"/>
    <n v="3.050636939881171"/>
    <x v="0"/>
    <x v="1"/>
    <e v="#N/A"/>
    <n v="25.47"/>
    <x v="0"/>
    <x v="1"/>
  </r>
  <r>
    <s v="ID"/>
    <n v="99"/>
    <x v="1"/>
    <x v="0"/>
    <x v="1"/>
    <n v="0"/>
    <x v="361"/>
    <n v="102"/>
    <n v="32.369999999999997"/>
    <n v="158.1"/>
    <n v="107"/>
    <n v="13.44"/>
    <n v="271.5"/>
    <n v="92"/>
    <n v="12.22"/>
    <x v="7"/>
    <n v="4"/>
    <n v="3.02"/>
    <n v="2"/>
    <x v="0"/>
    <n v="0"/>
    <x v="0"/>
    <x v="2"/>
    <x v="0"/>
    <x v="1"/>
    <n v="0.18774216673981581"/>
    <n v="-0.83729968769972984"/>
    <n v="1.4094760024033379"/>
    <n v="0.34199080519694713"/>
    <n v="3.0072773024224282"/>
    <n v="1.6851997508854482"/>
    <n v="2.1531557368438619"/>
    <x v="0"/>
    <x v="1"/>
    <e v="#N/A"/>
    <n v="32.369999999999997"/>
    <x v="1"/>
    <x v="3"/>
  </r>
  <r>
    <s v="HI"/>
    <n v="166"/>
    <x v="1"/>
    <x v="0"/>
    <x v="1"/>
    <n v="0"/>
    <x v="362"/>
    <n v="108"/>
    <n v="30.84"/>
    <n v="253.8"/>
    <n v="54"/>
    <n v="21.57"/>
    <n v="112.3"/>
    <n v="94"/>
    <n v="5.05"/>
    <x v="43"/>
    <n v="6"/>
    <n v="3.13"/>
    <n v="1"/>
    <x v="0"/>
    <n v="0"/>
    <x v="0"/>
    <x v="1"/>
    <x v="0"/>
    <x v="2"/>
    <n v="2.1113680619126007E-2"/>
    <n v="1.0671961852748937"/>
    <n v="-1.7521681336570696"/>
    <n v="0.48691299998589177"/>
    <n v="2.8447566482880067"/>
    <n v="2.1086799006803121"/>
    <n v="2.9665504309024393"/>
    <x v="0"/>
    <x v="1"/>
    <e v="#N/A"/>
    <n v="30.84"/>
    <x v="1"/>
    <x v="3"/>
  </r>
  <r>
    <s v="NV"/>
    <n v="124"/>
    <x v="1"/>
    <x v="0"/>
    <x v="1"/>
    <n v="0"/>
    <x v="219"/>
    <n v="123"/>
    <n v="25.69"/>
    <n v="187.4"/>
    <n v="104"/>
    <n v="15.93"/>
    <n v="255.4"/>
    <n v="93"/>
    <n v="11.49"/>
    <x v="58"/>
    <n v="3"/>
    <n v="1.43"/>
    <n v="1"/>
    <x v="0"/>
    <n v="0"/>
    <x v="0"/>
    <x v="0"/>
    <x v="0"/>
    <x v="0"/>
    <n v="-0.5398688893205299"/>
    <n v="-0.25420951969391503"/>
    <n v="1.0897368655278823"/>
    <n v="-1.795611567939984"/>
    <n v="2.4016498524382199"/>
    <n v="2.18353571909635"/>
    <n v="3.4304131616210181"/>
    <x v="0"/>
    <x v="1"/>
    <e v="#N/A"/>
    <n v="25.69"/>
    <x v="0"/>
    <x v="1"/>
  </r>
  <r>
    <s v="MD"/>
    <n v="74"/>
    <x v="0"/>
    <x v="0"/>
    <x v="1"/>
    <n v="0"/>
    <x v="363"/>
    <n v="116"/>
    <n v="26.47"/>
    <n v="173.7"/>
    <n v="63"/>
    <n v="14.76"/>
    <n v="257.39999999999998"/>
    <n v="97"/>
    <n v="11.58"/>
    <x v="111"/>
    <n v="4"/>
    <n v="2.19"/>
    <n v="0"/>
    <x v="0"/>
    <n v="0"/>
    <x v="0"/>
    <x v="2"/>
    <x v="0"/>
    <x v="0"/>
    <n v="-0.45470321863662189"/>
    <n v="-0.52684894978537133"/>
    <n v="1.1294560129658267"/>
    <n v="-0.78115620441737255"/>
    <n v="2.25913612119894"/>
    <n v="1.5395456257782261"/>
    <n v="2.7634589654271959"/>
    <x v="0"/>
    <x v="1"/>
    <e v="#N/A"/>
    <n v="26.47"/>
    <x v="1"/>
    <x v="1"/>
  </r>
  <r>
    <s v="GA"/>
    <n v="117"/>
    <x v="2"/>
    <x v="0"/>
    <x v="1"/>
    <n v="0"/>
    <x v="364"/>
    <n v="95"/>
    <n v="25.48"/>
    <n v="256.10000000000002"/>
    <n v="110"/>
    <n v="21.77"/>
    <n v="212.7"/>
    <n v="92"/>
    <n v="9.57"/>
    <x v="64"/>
    <n v="13"/>
    <n v="3.59"/>
    <n v="2"/>
    <x v="0"/>
    <n v="0"/>
    <x v="0"/>
    <x v="0"/>
    <x v="0"/>
    <x v="2"/>
    <n v="-0.5620860208032884"/>
    <n v="1.1129677684289339"/>
    <n v="0.24173306772776015"/>
    <n v="1.1028323278389063"/>
    <n v="3.2588657925861932"/>
    <n v="1.6820558753215693"/>
    <n v="1.7431057573535766"/>
    <x v="0"/>
    <x v="1"/>
    <e v="#N/A"/>
    <n v="25.48"/>
    <x v="4"/>
    <x v="0"/>
  </r>
  <r>
    <s v="GA"/>
    <n v="85"/>
    <x v="2"/>
    <x v="0"/>
    <x v="1"/>
    <n v="0"/>
    <x v="365"/>
    <n v="132"/>
    <n v="37.79"/>
    <n v="231.5"/>
    <n v="101"/>
    <n v="19.68"/>
    <n v="223.5"/>
    <n v="75"/>
    <n v="10.06"/>
    <x v="34"/>
    <n v="2"/>
    <n v="2.97"/>
    <n v="3"/>
    <x v="0"/>
    <n v="0"/>
    <x v="0"/>
    <x v="2"/>
    <x v="0"/>
    <x v="0"/>
    <n v="0.77834757865648319"/>
    <n v="0.62341083556398325"/>
    <n v="0.4562164638926624"/>
    <n v="0.26952970780247515"/>
    <n v="3.0871110961941448"/>
    <n v="1.1292677930472501"/>
    <n v="1.0100676099066828"/>
    <x v="1"/>
    <x v="1"/>
    <e v="#N/A"/>
    <n v="37.79"/>
    <x v="0"/>
    <x v="3"/>
  </r>
  <r>
    <s v="UT"/>
    <n v="36"/>
    <x v="0"/>
    <x v="0"/>
    <x v="0"/>
    <n v="16"/>
    <x v="366"/>
    <n v="111"/>
    <n v="25.4"/>
    <n v="131.80000000000001"/>
    <n v="113"/>
    <n v="11.2"/>
    <n v="132.69999999999999"/>
    <n v="87"/>
    <n v="5.97"/>
    <x v="92"/>
    <n v="2"/>
    <n v="1.81"/>
    <n v="0"/>
    <x v="0"/>
    <n v="0"/>
    <x v="0"/>
    <x v="3"/>
    <x v="0"/>
    <x v="1"/>
    <n v="-0.57134315892110443"/>
    <n v="-1.3606877907220136"/>
    <n v="-1.3470328297900325"/>
    <n v="-1.2883838861786781"/>
    <n v="0.71933262162872813"/>
    <n v="2.377463932799595"/>
    <n v="4.3344238467167209"/>
    <x v="2"/>
    <x v="2"/>
    <e v="#N/A"/>
    <n v="25.4"/>
    <x v="0"/>
    <x v="1"/>
  </r>
  <r>
    <s v="MA"/>
    <n v="102"/>
    <x v="2"/>
    <x v="1"/>
    <x v="1"/>
    <n v="0"/>
    <x v="367"/>
    <n v="103"/>
    <n v="39.75"/>
    <n v="221.6"/>
    <n v="131"/>
    <n v="18.84"/>
    <n v="146.9"/>
    <n v="106"/>
    <n v="6.61"/>
    <x v="75"/>
    <n v="3"/>
    <n v="3.46"/>
    <n v="0"/>
    <x v="0"/>
    <n v="0"/>
    <x v="0"/>
    <x v="0"/>
    <x v="2"/>
    <x v="0"/>
    <n v="0.99126175536625349"/>
    <n v="0.42639402111833252"/>
    <n v="-1.065026882980624"/>
    <n v="0.92167958435272568"/>
    <n v="3.1139692038128217"/>
    <n v="1.7743131760152389"/>
    <n v="2.1446608801551608"/>
    <x v="0"/>
    <x v="1"/>
    <e v="#N/A"/>
    <n v="39.75"/>
    <x v="3"/>
    <x v="0"/>
  </r>
  <r>
    <s v="IN"/>
    <n v="76"/>
    <x v="0"/>
    <x v="0"/>
    <x v="1"/>
    <n v="0"/>
    <x v="234"/>
    <n v="100"/>
    <n v="34.71"/>
    <n v="292.60000000000002"/>
    <n v="139"/>
    <n v="24.87"/>
    <n v="244.3"/>
    <n v="105"/>
    <n v="10.99"/>
    <x v="26"/>
    <n v="2"/>
    <n v="2.84"/>
    <n v="0"/>
    <x v="0"/>
    <n v="0"/>
    <x v="0"/>
    <x v="2"/>
    <x v="0"/>
    <x v="2"/>
    <n v="0.4432391787915399"/>
    <n v="1.8393428923952218"/>
    <n v="0.86929559724728866"/>
    <n v="8.8376964316294535E-2"/>
    <n v="3.8501477678313329"/>
    <n v="2.0840174108283986"/>
    <n v="1.36477811498251"/>
    <x v="1"/>
    <x v="1"/>
    <e v="#N/A"/>
    <n v="34.71"/>
    <x v="0"/>
    <x v="3"/>
  </r>
  <r>
    <s v="VT"/>
    <n v="165"/>
    <x v="2"/>
    <x v="0"/>
    <x v="1"/>
    <n v="0"/>
    <x v="368"/>
    <n v="126"/>
    <n v="41.29"/>
    <n v="209.8"/>
    <n v="65"/>
    <n v="17.829999999999998"/>
    <n v="228.4"/>
    <n v="126"/>
    <n v="10.28"/>
    <x v="77"/>
    <n v="0"/>
    <n v="0"/>
    <n v="1"/>
    <x v="0"/>
    <n v="0"/>
    <x v="0"/>
    <x v="1"/>
    <x v="0"/>
    <x v="0"/>
    <n v="1.1597416691105065"/>
    <n v="0.19156589884977951"/>
    <n v="0.55352837511562736"/>
    <n v="-3.7158306488934985"/>
    <n v="3.984156108180577"/>
    <n v="3.936431036610164"/>
    <n v="4.808063926116513"/>
    <x v="0"/>
    <x v="1"/>
    <e v="#N/A"/>
    <n v="41.29"/>
    <x v="0"/>
    <x v="1"/>
  </r>
  <r>
    <s v="IA"/>
    <n v="130"/>
    <x v="0"/>
    <x v="0"/>
    <x v="1"/>
    <n v="0"/>
    <x v="369"/>
    <n v="119"/>
    <n v="25.57"/>
    <n v="230.5"/>
    <n v="99"/>
    <n v="19.59"/>
    <n v="186.3"/>
    <n v="76"/>
    <n v="8.3800000000000008"/>
    <x v="10"/>
    <n v="4"/>
    <n v="3.32"/>
    <n v="1"/>
    <x v="0"/>
    <n v="0"/>
    <x v="0"/>
    <x v="1"/>
    <x v="0"/>
    <x v="0"/>
    <n v="-0.55282888268547226"/>
    <n v="0.60351014723613983"/>
    <n v="-0.28255967845311097"/>
    <n v="0.74052684086654508"/>
    <n v="2.5130382208012212"/>
    <n v="1.1393262242569357"/>
    <n v="2.0690015445502601"/>
    <x v="0"/>
    <x v="1"/>
    <e v="#N/A"/>
    <n v="25.57"/>
    <x v="1"/>
    <x v="0"/>
  </r>
  <r>
    <s v="AL"/>
    <n v="55"/>
    <x v="0"/>
    <x v="1"/>
    <x v="1"/>
    <n v="0"/>
    <x v="40"/>
    <n v="91"/>
    <n v="32.619999999999997"/>
    <n v="256.10000000000002"/>
    <n v="110"/>
    <n v="21.77"/>
    <n v="203.7"/>
    <n v="101"/>
    <n v="9.17"/>
    <x v="108"/>
    <n v="6"/>
    <n v="3.86"/>
    <n v="1"/>
    <x v="1"/>
    <n v="1"/>
    <x v="0"/>
    <x v="3"/>
    <x v="2"/>
    <x v="2"/>
    <n v="0.21551358109326413"/>
    <n v="1.1129677684289339"/>
    <n v="6.2996904257008463E-2"/>
    <n v="1.4651378148112675"/>
    <n v="3.6261512545278878"/>
    <n v="1.8535751356589854"/>
    <n v="1.3124437688344133"/>
    <x v="1"/>
    <x v="1"/>
    <n v="32.619999999999997"/>
    <e v="#N/A"/>
    <x v="5"/>
    <x v="0"/>
  </r>
  <r>
    <s v="ME"/>
    <n v="92"/>
    <x v="0"/>
    <x v="1"/>
    <x v="1"/>
    <n v="0"/>
    <x v="370"/>
    <n v="113"/>
    <n v="22.22"/>
    <n v="260.60000000000002"/>
    <n v="122"/>
    <n v="22.15"/>
    <n v="244.2"/>
    <n v="98"/>
    <n v="10.99"/>
    <x v="27"/>
    <n v="2"/>
    <n v="2.54"/>
    <n v="2"/>
    <x v="1"/>
    <n v="1"/>
    <x v="0"/>
    <x v="2"/>
    <x v="1"/>
    <x v="2"/>
    <n v="-0.91756012452742697"/>
    <n v="1.2025208659042297"/>
    <n v="0.867309639875391"/>
    <n v="-0.31015907135330267"/>
    <n v="2.9699529113807768"/>
    <n v="1.770987768456171"/>
    <n v="2.334989305376705"/>
    <x v="0"/>
    <x v="1"/>
    <n v="22.22"/>
    <e v="#N/A"/>
    <x v="3"/>
    <x v="2"/>
  </r>
  <r>
    <s v="RI"/>
    <n v="129"/>
    <x v="0"/>
    <x v="0"/>
    <x v="0"/>
    <n v="33"/>
    <x v="371"/>
    <n v="104"/>
    <n v="20.329999999999998"/>
    <n v="278.7"/>
    <n v="88"/>
    <n v="23.69"/>
    <n v="263.39999999999998"/>
    <n v="175"/>
    <n v="11.85"/>
    <x v="96"/>
    <n v="2"/>
    <n v="1.59"/>
    <n v="2"/>
    <x v="0"/>
    <n v="0"/>
    <x v="0"/>
    <x v="1"/>
    <x v="0"/>
    <x v="2"/>
    <n v="-1.1230685907429443"/>
    <n v="1.5627233246381964"/>
    <n v="1.2486134552796611"/>
    <n v="-1.5782282757565671"/>
    <n v="3.4602466858334324"/>
    <n v="2.7844617612717477"/>
    <n v="3.3960488031163316"/>
    <x v="0"/>
    <x v="0"/>
    <e v="#N/A"/>
    <n v="20.329999999999998"/>
    <x v="0"/>
    <x v="1"/>
  </r>
  <r>
    <s v="MD"/>
    <n v="18"/>
    <x v="1"/>
    <x v="0"/>
    <x v="1"/>
    <n v="0"/>
    <x v="372"/>
    <n v="93"/>
    <n v="46.51"/>
    <n v="114.6"/>
    <n v="116"/>
    <n v="9.74"/>
    <n v="250.6"/>
    <n v="120"/>
    <n v="11.28"/>
    <x v="45"/>
    <n v="4"/>
    <n v="2.21"/>
    <n v="1"/>
    <x v="0"/>
    <n v="0"/>
    <x v="0"/>
    <x v="3"/>
    <x v="0"/>
    <x v="1"/>
    <n v="1.7281299495444153"/>
    <n v="-1.7029796299609221"/>
    <n v="0.9944109116768145"/>
    <n v="-0.74492565572013658"/>
    <n v="3.4611574924389901"/>
    <n v="2.7258650069998351"/>
    <n v="3.298646523243415"/>
    <x v="0"/>
    <x v="1"/>
    <e v="#N/A"/>
    <n v="46.51"/>
    <x v="1"/>
    <x v="1"/>
  </r>
  <r>
    <s v="FL"/>
    <n v="161"/>
    <x v="0"/>
    <x v="1"/>
    <x v="1"/>
    <n v="0"/>
    <x v="373"/>
    <n v="114"/>
    <n v="26.54"/>
    <n v="180.3"/>
    <n v="63"/>
    <n v="15.33"/>
    <n v="179.6"/>
    <n v="115"/>
    <n v="8.08"/>
    <x v="22"/>
    <n v="9"/>
    <n v="3"/>
    <n v="2"/>
    <x v="0"/>
    <n v="0"/>
    <x v="0"/>
    <x v="1"/>
    <x v="2"/>
    <x v="0"/>
    <n v="-0.4472975081423689"/>
    <n v="-0.39550440682160382"/>
    <n v="-0.41561882237022646"/>
    <n v="0.30576025649971117"/>
    <n v="1.6484556939450596"/>
    <n v="0.78913062072692641"/>
    <n v="2.5550045201991014"/>
    <x v="0"/>
    <x v="1"/>
    <e v="#N/A"/>
    <n v="26.54"/>
    <x v="2"/>
    <x v="3"/>
  </r>
  <r>
    <s v="ME"/>
    <n v="75"/>
    <x v="1"/>
    <x v="1"/>
    <x v="1"/>
    <n v="0"/>
    <x v="37"/>
    <n v="61"/>
    <n v="35.92"/>
    <n v="105.6"/>
    <n v="119"/>
    <n v="8.98"/>
    <n v="175.9"/>
    <n v="63"/>
    <n v="7.92"/>
    <x v="84"/>
    <n v="4"/>
    <n v="2.62"/>
    <n v="4"/>
    <x v="1"/>
    <n v="1"/>
    <x v="1"/>
    <x v="2"/>
    <x v="1"/>
    <x v="1"/>
    <n v="0.57469054006452891"/>
    <n v="-1.8820858249115138"/>
    <n v="-0.48909924513042419"/>
    <n v="-0.20146742526159472"/>
    <n v="2.038724982365987"/>
    <n v="2.0377250708084249"/>
    <n v="3.4854335992354248"/>
    <x v="0"/>
    <x v="1"/>
    <n v="35.92"/>
    <e v="#N/A"/>
    <x v="5"/>
    <x v="2"/>
  </r>
  <r>
    <s v="SD"/>
    <n v="126"/>
    <x v="0"/>
    <x v="0"/>
    <x v="0"/>
    <n v="23"/>
    <x v="374"/>
    <n v="102"/>
    <n v="19.43"/>
    <n v="190.3"/>
    <n v="103"/>
    <n v="16.18"/>
    <n v="240.4"/>
    <n v="111"/>
    <n v="10.82"/>
    <x v="44"/>
    <n v="7"/>
    <n v="3.4"/>
    <n v="3"/>
    <x v="0"/>
    <n v="0"/>
    <x v="0"/>
    <x v="0"/>
    <x v="0"/>
    <x v="0"/>
    <n v="-1.2211942547917949"/>
    <n v="-0.19649752354316877"/>
    <n v="0.79184325974329617"/>
    <n v="0.84921848695825297"/>
    <n v="2.7064468234238062"/>
    <n v="1.6965006546676129"/>
    <n v="2.5360154838948574"/>
    <x v="0"/>
    <x v="0"/>
    <e v="#N/A"/>
    <n v="19.43"/>
    <x v="4"/>
    <x v="0"/>
  </r>
  <r>
    <s v="MI"/>
    <n v="93"/>
    <x v="0"/>
    <x v="1"/>
    <x v="1"/>
    <n v="0"/>
    <x v="375"/>
    <n v="61"/>
    <n v="36.869999999999997"/>
    <n v="207.4"/>
    <n v="120"/>
    <n v="17.63"/>
    <n v="221.7"/>
    <n v="110"/>
    <n v="9.98"/>
    <x v="112"/>
    <n v="5"/>
    <n v="4.7300000000000004"/>
    <n v="1"/>
    <x v="1"/>
    <n v="1"/>
    <x v="0"/>
    <x v="2"/>
    <x v="2"/>
    <x v="0"/>
    <n v="0.67837048698406921"/>
    <n v="0.14380424686295498"/>
    <n v="0.42046923119851182"/>
    <n v="2.624515373122823"/>
    <n v="4.3909065320849452"/>
    <n v="2.746951309573856"/>
    <n v="1.9522865621708319"/>
    <x v="1"/>
    <x v="1"/>
    <n v="36.869999999999997"/>
    <e v="#N/A"/>
    <x v="5"/>
    <x v="0"/>
  </r>
  <r>
    <s v="MI"/>
    <n v="109"/>
    <x v="0"/>
    <x v="1"/>
    <x v="0"/>
    <n v="26"/>
    <x v="169"/>
    <n v="138"/>
    <n v="36.92"/>
    <n v="145.5"/>
    <n v="111"/>
    <n v="12.37"/>
    <n v="280.7"/>
    <n v="76"/>
    <n v="12.63"/>
    <x v="38"/>
    <n v="3"/>
    <n v="2.5099999999999998"/>
    <n v="0"/>
    <x v="0"/>
    <n v="0"/>
    <x v="0"/>
    <x v="0"/>
    <x v="1"/>
    <x v="1"/>
    <n v="0.68392476985475847"/>
    <n v="-1.088048360630558"/>
    <n v="1.592184080617884"/>
    <n v="-0.34638962005053869"/>
    <n v="3.1606929589769699"/>
    <n v="2.0752441401780906"/>
    <n v="2.5735765972203763"/>
    <x v="0"/>
    <x v="0"/>
    <e v="#N/A"/>
    <n v="36.92"/>
    <x v="3"/>
    <x v="2"/>
  </r>
  <r>
    <s v="NM"/>
    <n v="80"/>
    <x v="2"/>
    <x v="0"/>
    <x v="1"/>
    <n v="0"/>
    <x v="376"/>
    <n v="97"/>
    <n v="35.07"/>
    <n v="154.9"/>
    <n v="98"/>
    <n v="13.17"/>
    <n v="263.60000000000002"/>
    <n v="82"/>
    <n v="11.86"/>
    <x v="70"/>
    <n v="12"/>
    <n v="3.35"/>
    <n v="0"/>
    <x v="0"/>
    <n v="0"/>
    <x v="0"/>
    <x v="2"/>
    <x v="0"/>
    <x v="1"/>
    <n v="0.48211915888636792"/>
    <n v="-0.90098189034882881"/>
    <n v="1.2525853700234564"/>
    <n v="0.77675738956378104"/>
    <n v="3.2307103642682269"/>
    <n v="1.7934685393227801"/>
    <n v="1.9988920294230585"/>
    <x v="0"/>
    <x v="1"/>
    <e v="#N/A"/>
    <n v="35.07"/>
    <x v="4"/>
    <x v="0"/>
  </r>
  <r>
    <s v="AK"/>
    <n v="41"/>
    <x v="0"/>
    <x v="0"/>
    <x v="1"/>
    <n v="0"/>
    <x v="377"/>
    <n v="66"/>
    <n v="27.08"/>
    <n v="125.9"/>
    <n v="75"/>
    <n v="10.7"/>
    <n v="261.89999999999998"/>
    <n v="76"/>
    <n v="11.79"/>
    <x v="22"/>
    <n v="5"/>
    <n v="3"/>
    <n v="1"/>
    <x v="0"/>
    <n v="0"/>
    <x v="0"/>
    <x v="3"/>
    <x v="0"/>
    <x v="1"/>
    <n v="-0.38805182418834555"/>
    <n v="-1.4781018518562905"/>
    <n v="1.2188240947012023"/>
    <n v="0.30576025649971117"/>
    <n v="2.6890987637698296"/>
    <n v="1.9784819460879275"/>
    <n v="2.9321544060099085"/>
    <x v="0"/>
    <x v="1"/>
    <e v="#N/A"/>
    <n v="27.08"/>
    <x v="1"/>
    <x v="3"/>
  </r>
  <r>
    <s v="OH"/>
    <n v="136"/>
    <x v="0"/>
    <x v="0"/>
    <x v="0"/>
    <n v="31"/>
    <x v="378"/>
    <n v="88"/>
    <n v="24.33"/>
    <n v="236.6"/>
    <n v="65"/>
    <n v="20.11"/>
    <n v="227.8"/>
    <n v="120"/>
    <n v="10.25"/>
    <x v="37"/>
    <n v="5"/>
    <n v="3.08"/>
    <n v="2"/>
    <x v="0"/>
    <n v="0"/>
    <x v="0"/>
    <x v="1"/>
    <x v="0"/>
    <x v="2"/>
    <n v="-0.68798309920558753"/>
    <n v="0.72490434603598508"/>
    <n v="0.54161263088424394"/>
    <n v="0.41445190259141979"/>
    <n v="2.7294492553996137"/>
    <n v="1.2099263106443237"/>
    <n v="1.8649263032563141"/>
    <x v="0"/>
    <x v="0"/>
    <e v="#N/A"/>
    <n v="24.33"/>
    <x v="1"/>
    <x v="3"/>
  </r>
  <r>
    <s v="MO"/>
    <n v="92"/>
    <x v="0"/>
    <x v="0"/>
    <x v="1"/>
    <n v="0"/>
    <x v="35"/>
    <n v="122"/>
    <n v="26.18"/>
    <n v="329.8"/>
    <n v="88"/>
    <n v="28.03"/>
    <n v="288"/>
    <n v="117"/>
    <n v="12.96"/>
    <x v="113"/>
    <n v="2"/>
    <n v="1.51"/>
    <n v="3"/>
    <x v="1"/>
    <n v="1"/>
    <x v="0"/>
    <x v="2"/>
    <x v="0"/>
    <x v="2"/>
    <n v="-0.48617748823719642"/>
    <n v="2.5796484981909997"/>
    <n v="1.7371589687663829"/>
    <n v="-1.6869199218482758"/>
    <n v="4.587133652241409"/>
    <n v="3.571326788433367"/>
    <n v="3.5308575326736085"/>
    <x v="1"/>
    <x v="1"/>
    <n v="26.18"/>
    <e v="#N/A"/>
    <x v="0"/>
    <x v="1"/>
  </r>
  <r>
    <s v="KS"/>
    <n v="143"/>
    <x v="1"/>
    <x v="0"/>
    <x v="0"/>
    <n v="24"/>
    <x v="379"/>
    <n v="69"/>
    <n v="31.72"/>
    <n v="222"/>
    <n v="116"/>
    <n v="18.87"/>
    <n v="234.9"/>
    <n v="138"/>
    <n v="10.57"/>
    <x v="43"/>
    <n v="5"/>
    <n v="3.13"/>
    <n v="1"/>
    <x v="0"/>
    <n v="0"/>
    <x v="0"/>
    <x v="1"/>
    <x v="0"/>
    <x v="0"/>
    <n v="0.11738791704441325"/>
    <n v="0.43435429644946999"/>
    <n v="0.68261560428894796"/>
    <n v="0.48691299998589177"/>
    <n v="2.8892963756291272"/>
    <n v="0.95157338691567384"/>
    <n v="1.2095248137796599"/>
    <x v="0"/>
    <x v="0"/>
    <e v="#N/A"/>
    <n v="31.72"/>
    <x v="1"/>
    <x v="3"/>
  </r>
  <r>
    <s v="MS"/>
    <n v="118"/>
    <x v="0"/>
    <x v="0"/>
    <x v="0"/>
    <n v="26"/>
    <x v="380"/>
    <n v="114"/>
    <n v="29.04"/>
    <n v="199.5"/>
    <n v="125"/>
    <n v="16.96"/>
    <n v="169.7"/>
    <n v="98"/>
    <n v="7.64"/>
    <x v="63"/>
    <n v="5"/>
    <n v="2.59"/>
    <n v="5"/>
    <x v="1"/>
    <n v="1"/>
    <x v="1"/>
    <x v="0"/>
    <x v="0"/>
    <x v="0"/>
    <n v="-0.17513764747857521"/>
    <n v="-1.3411190927008784E-2"/>
    <n v="-0.61222860218805342"/>
    <n v="-0.23769797395883072"/>
    <n v="1.5444178238620354"/>
    <n v="0.67983618892177333"/>
    <n v="2.557171889582829"/>
    <x v="0"/>
    <x v="0"/>
    <n v="29.04"/>
    <e v="#N/A"/>
    <x v="1"/>
    <x v="2"/>
  </r>
  <r>
    <s v="VT"/>
    <n v="193"/>
    <x v="1"/>
    <x v="0"/>
    <x v="0"/>
    <n v="17"/>
    <x v="381"/>
    <n v="102"/>
    <n v="21.08"/>
    <n v="202.9"/>
    <n v="81"/>
    <n v="17.25"/>
    <n v="205.1"/>
    <n v="129"/>
    <n v="9.23"/>
    <x v="10"/>
    <n v="3"/>
    <n v="3.32"/>
    <n v="1"/>
    <x v="0"/>
    <n v="0"/>
    <x v="0"/>
    <x v="1"/>
    <x v="0"/>
    <x v="0"/>
    <n v="-1.0416057753061625"/>
    <n v="5.4251149387659237E-2"/>
    <n v="9.0800307463569943E-2"/>
    <n v="0.74052684086654508"/>
    <n v="2.3092110170063544"/>
    <n v="1.2823846834083361"/>
    <n v="2.440607594722485"/>
    <x v="0"/>
    <x v="0"/>
    <e v="#N/A"/>
    <n v="21.08"/>
    <x v="0"/>
    <x v="0"/>
  </r>
  <r>
    <s v="NE"/>
    <n v="73"/>
    <x v="0"/>
    <x v="0"/>
    <x v="1"/>
    <n v="0"/>
    <x v="259"/>
    <n v="94"/>
    <n v="33.71"/>
    <n v="279.3"/>
    <n v="101"/>
    <n v="23.74"/>
    <n v="146.19999999999999"/>
    <n v="87"/>
    <n v="6.58"/>
    <x v="102"/>
    <n v="8"/>
    <n v="4"/>
    <n v="3"/>
    <x v="0"/>
    <n v="0"/>
    <x v="0"/>
    <x v="3"/>
    <x v="0"/>
    <x v="2"/>
    <n v="0.33400494900131034"/>
    <n v="1.5746637376349029"/>
    <n v="-1.0789285845839049"/>
    <n v="1.6462905582974481"/>
    <n v="3.9265183058596267"/>
    <n v="2.5427317368435158"/>
    <n v="2.3480680068626056"/>
    <x v="1"/>
    <x v="1"/>
    <e v="#N/A"/>
    <n v="33.71"/>
    <x v="4"/>
    <x v="0"/>
  </r>
  <r>
    <s v="VA"/>
    <n v="62"/>
    <x v="1"/>
    <x v="0"/>
    <x v="1"/>
    <n v="0"/>
    <x v="382"/>
    <n v="101"/>
    <n v="29.38"/>
    <n v="204.8"/>
    <n v="97"/>
    <n v="17.41"/>
    <n v="240.8"/>
    <n v="90"/>
    <n v="10.84"/>
    <x v="9"/>
    <n v="8"/>
    <n v="2.46"/>
    <n v="2"/>
    <x v="0"/>
    <n v="0"/>
    <x v="0"/>
    <x v="3"/>
    <x v="0"/>
    <x v="0"/>
    <n v="-0.13810909500731083"/>
    <n v="9.2062457210561999E-2"/>
    <n v="0.79978708923088526"/>
    <n v="-0.41885071744501134"/>
    <n v="2.3478552761476261"/>
    <n v="0.91795693240805021"/>
    <n v="2.0427592765124696"/>
    <x v="0"/>
    <x v="1"/>
    <e v="#N/A"/>
    <n v="29.38"/>
    <x v="4"/>
    <x v="2"/>
  </r>
  <r>
    <s v="DE"/>
    <n v="30"/>
    <x v="0"/>
    <x v="0"/>
    <x v="0"/>
    <n v="30"/>
    <x v="383"/>
    <n v="74"/>
    <n v="36.96"/>
    <n v="213.8"/>
    <n v="86"/>
    <n v="18.170000000000002"/>
    <n v="227.2"/>
    <n v="104"/>
    <n v="10.220000000000001"/>
    <x v="2"/>
    <n v="3"/>
    <n v="1.78"/>
    <n v="0"/>
    <x v="0"/>
    <n v="0"/>
    <x v="0"/>
    <x v="3"/>
    <x v="0"/>
    <x v="0"/>
    <n v="0.68762762510188524"/>
    <n v="0.27116865216115354"/>
    <n v="0.52969688665286008"/>
    <n v="-1.3246144348759143"/>
    <n v="2.6285554663368806"/>
    <n v="1.6067191358571438"/>
    <n v="2.5007576698771827"/>
    <x v="0"/>
    <x v="0"/>
    <e v="#N/A"/>
    <n v="36.96"/>
    <x v="0"/>
    <x v="1"/>
  </r>
  <r>
    <s v="AL"/>
    <n v="60"/>
    <x v="1"/>
    <x v="1"/>
    <x v="0"/>
    <n v="29"/>
    <x v="384"/>
    <n v="113"/>
    <n v="45.2"/>
    <n v="215.8"/>
    <n v="94"/>
    <n v="18.34"/>
    <n v="108.1"/>
    <n v="82"/>
    <n v="4.8600000000000003"/>
    <x v="100"/>
    <n v="12"/>
    <n v="3.78"/>
    <n v="0"/>
    <x v="1"/>
    <n v="1"/>
    <x v="0"/>
    <x v="3"/>
    <x v="2"/>
    <x v="0"/>
    <n v="1.5855700225300464"/>
    <n v="0.31097002881684055"/>
    <n v="-1.8355783432767536"/>
    <n v="1.3564461687195588"/>
    <n v="3.8281646348724689"/>
    <n v="2.7964314256045828"/>
    <n v="2.9975344809575577"/>
    <x v="0"/>
    <x v="0"/>
    <n v="45.2"/>
    <e v="#N/A"/>
    <x v="2"/>
    <x v="0"/>
  </r>
  <r>
    <s v="MS"/>
    <n v="96"/>
    <x v="2"/>
    <x v="0"/>
    <x v="1"/>
    <n v="0"/>
    <x v="346"/>
    <n v="100"/>
    <n v="16.690000000000001"/>
    <n v="307.2"/>
    <n v="88"/>
    <n v="26.11"/>
    <n v="182.5"/>
    <n v="120"/>
    <n v="8.2100000000000009"/>
    <x v="98"/>
    <n v="1"/>
    <n v="2.0499999999999998"/>
    <n v="2"/>
    <x v="0"/>
    <n v="0"/>
    <x v="0"/>
    <x v="2"/>
    <x v="0"/>
    <x v="2"/>
    <n v="-1.5192741021854732"/>
    <n v="2.1298929419817361"/>
    <n v="-0.35802605858520636"/>
    <n v="-0.96230894790355315"/>
    <n v="3.2371942447637272"/>
    <n v="2.8104908666843933"/>
    <n v="3.6494234126915699"/>
    <x v="0"/>
    <x v="1"/>
    <e v="#N/A"/>
    <n v="16.690000000000001"/>
    <x v="0"/>
    <x v="1"/>
  </r>
  <r>
    <s v="OK"/>
    <n v="52"/>
    <x v="1"/>
    <x v="0"/>
    <x v="1"/>
    <n v="0"/>
    <x v="264"/>
    <n v="68"/>
    <n v="36.5"/>
    <n v="158.6"/>
    <n v="138"/>
    <n v="13.48"/>
    <n v="123.4"/>
    <n v="114"/>
    <n v="5.55"/>
    <x v="27"/>
    <n v="4"/>
    <n v="2.54"/>
    <n v="2"/>
    <x v="0"/>
    <n v="0"/>
    <x v="0"/>
    <x v="3"/>
    <x v="0"/>
    <x v="1"/>
    <n v="0.63763907926567798"/>
    <n v="-0.82734934353580813"/>
    <n v="-1.5317268653764757"/>
    <n v="-0.31015907135330267"/>
    <n v="1.8628698208181067"/>
    <n v="1.8797543380225783"/>
    <n v="3.4053881971538162"/>
    <x v="2"/>
    <x v="1"/>
    <e v="#N/A"/>
    <n v="36.5"/>
    <x v="1"/>
    <x v="2"/>
  </r>
  <r>
    <s v="NM"/>
    <n v="87"/>
    <x v="0"/>
    <x v="0"/>
    <x v="1"/>
    <n v="0"/>
    <x v="385"/>
    <n v="92"/>
    <n v="28.59"/>
    <n v="224.7"/>
    <n v="100"/>
    <n v="19.100000000000001"/>
    <n v="169.5"/>
    <n v="99"/>
    <n v="7.63"/>
    <x v="89"/>
    <n v="3"/>
    <n v="3.48"/>
    <n v="1"/>
    <x v="0"/>
    <n v="0"/>
    <x v="0"/>
    <x v="2"/>
    <x v="0"/>
    <x v="0"/>
    <n v="-0.22327476569121937"/>
    <n v="0.48808615493464724"/>
    <n v="-0.61620051693184774"/>
    <n v="0.95791013304996164"/>
    <n v="2.6073773463814769"/>
    <n v="1.2591166013122967"/>
    <n v="2.0910123397476985"/>
    <x v="0"/>
    <x v="1"/>
    <e v="#N/A"/>
    <n v="28.59"/>
    <x v="0"/>
    <x v="0"/>
  </r>
  <r>
    <s v="WI"/>
    <n v="41"/>
    <x v="1"/>
    <x v="0"/>
    <x v="1"/>
    <n v="0"/>
    <x v="386"/>
    <n v="97"/>
    <n v="34.49"/>
    <n v="153.80000000000001"/>
    <n v="104"/>
    <n v="13.07"/>
    <n v="113.5"/>
    <n v="92"/>
    <n v="5.1100000000000003"/>
    <x v="62"/>
    <n v="3"/>
    <n v="2.4300000000000002"/>
    <n v="3"/>
    <x v="0"/>
    <n v="0"/>
    <x v="0"/>
    <x v="3"/>
    <x v="0"/>
    <x v="1"/>
    <n v="0.41917061968521835"/>
    <n v="-0.92287264750945663"/>
    <n v="-1.7283366451943025"/>
    <n v="-0.45508126614224731"/>
    <n v="1.6874254269513527"/>
    <n v="2.0546640722618212"/>
    <n v="3.6872597315845685"/>
    <x v="2"/>
    <x v="1"/>
    <e v="#N/A"/>
    <n v="34.49"/>
    <x v="0"/>
    <x v="2"/>
  </r>
  <r>
    <s v="WV"/>
    <n v="112"/>
    <x v="0"/>
    <x v="0"/>
    <x v="1"/>
    <n v="0"/>
    <x v="387"/>
    <n v="108"/>
    <n v="44.44"/>
    <n v="154.5"/>
    <n v="102"/>
    <n v="13.13"/>
    <n v="130.9"/>
    <n v="90"/>
    <n v="5.89"/>
    <x v="43"/>
    <n v="2"/>
    <n v="3.13"/>
    <n v="1"/>
    <x v="0"/>
    <n v="0"/>
    <x v="0"/>
    <x v="0"/>
    <x v="0"/>
    <x v="1"/>
    <n v="1.5022557794697016"/>
    <n v="-0.90894216567996633"/>
    <n v="-1.3827800624841826"/>
    <n v="0.48691299998589177"/>
    <n v="2.9371765968090884"/>
    <n v="2.2873813102017184"/>
    <n v="3.1364343059718691"/>
    <x v="0"/>
    <x v="1"/>
    <e v="#N/A"/>
    <n v="44.44"/>
    <x v="0"/>
    <x v="3"/>
  </r>
  <r>
    <s v="SC"/>
    <n v="88"/>
    <x v="2"/>
    <x v="0"/>
    <x v="1"/>
    <n v="0"/>
    <x v="388"/>
    <n v="86"/>
    <n v="12.46"/>
    <n v="161.4"/>
    <n v="82"/>
    <n v="13.72"/>
    <n v="239.6"/>
    <n v="76"/>
    <n v="10.78"/>
    <x v="45"/>
    <n v="3"/>
    <n v="2.21"/>
    <n v="4"/>
    <x v="1"/>
    <n v="1"/>
    <x v="1"/>
    <x v="2"/>
    <x v="0"/>
    <x v="1"/>
    <n v="-1.9802795804527151"/>
    <n v="-0.77162741621784614"/>
    <n v="0.77595560076811809"/>
    <n v="-0.74492565572013658"/>
    <n v="2.0572270924439375"/>
    <n v="2.3820028155169122"/>
    <n v="3.8878903683586112"/>
    <x v="2"/>
    <x v="1"/>
    <n v="12.46"/>
    <e v="#N/A"/>
    <x v="0"/>
    <x v="1"/>
  </r>
  <r>
    <s v="KY"/>
    <n v="122"/>
    <x v="1"/>
    <x v="0"/>
    <x v="0"/>
    <n v="27"/>
    <x v="389"/>
    <n v="84"/>
    <n v="43.13"/>
    <n v="229.2"/>
    <n v="109"/>
    <n v="19.48"/>
    <n v="190.5"/>
    <n v="123"/>
    <n v="8.57"/>
    <x v="29"/>
    <n v="5"/>
    <n v="2.48"/>
    <n v="7"/>
    <x v="0"/>
    <n v="0"/>
    <x v="1"/>
    <x v="0"/>
    <x v="0"/>
    <x v="0"/>
    <n v="1.359695852455334"/>
    <n v="0.57763925240994296"/>
    <n v="-0.1991494688334271"/>
    <n v="-0.38262016874777532"/>
    <n v="3.0132423659815881"/>
    <n v="1.538992729540386"/>
    <n v="1.9124245572074254"/>
    <x v="0"/>
    <x v="0"/>
    <e v="#N/A"/>
    <n v="43.13"/>
    <x v="1"/>
    <x v="2"/>
  </r>
  <r>
    <s v="MO"/>
    <n v="61"/>
    <x v="1"/>
    <x v="0"/>
    <x v="1"/>
    <n v="0"/>
    <x v="390"/>
    <n v="108"/>
    <n v="7.65"/>
    <n v="151.30000000000001"/>
    <n v="74"/>
    <n v="12.86"/>
    <n v="152.9"/>
    <n v="94"/>
    <n v="6.88"/>
    <x v="52"/>
    <n v="6"/>
    <n v="2.65"/>
    <n v="2"/>
    <x v="0"/>
    <n v="0"/>
    <x v="0"/>
    <x v="3"/>
    <x v="0"/>
    <x v="1"/>
    <n v="-2.5042335979211066"/>
    <n v="-0.9726243683290654"/>
    <n v="-0.94586944066678957"/>
    <n v="-0.16523687656435807"/>
    <n v="1.7214028383925173"/>
    <n v="2.8529206611801272"/>
    <n v="4.6168262763451571"/>
    <x v="2"/>
    <x v="1"/>
    <e v="#N/A"/>
    <n v="7.65"/>
    <x v="1"/>
    <x v="2"/>
  </r>
  <r>
    <s v="IL"/>
    <n v="87"/>
    <x v="2"/>
    <x v="0"/>
    <x v="1"/>
    <n v="0"/>
    <x v="391"/>
    <n v="105"/>
    <n v="39.32"/>
    <n v="171.7"/>
    <n v="108"/>
    <n v="14.59"/>
    <n v="67.7"/>
    <n v="136"/>
    <n v="3.05"/>
    <x v="14"/>
    <n v="6"/>
    <n v="3.51"/>
    <n v="1"/>
    <x v="0"/>
    <n v="0"/>
    <x v="0"/>
    <x v="2"/>
    <x v="0"/>
    <x v="0"/>
    <n v="0.944976064777173"/>
    <n v="-0.56665032644105839"/>
    <n v="-2.6379051215232385"/>
    <n v="0.99414068174719761"/>
    <n v="3.260376370580699"/>
    <n v="3.0267030711189404"/>
    <n v="3.9612887907347374"/>
    <x v="0"/>
    <x v="1"/>
    <e v="#N/A"/>
    <n v="39.32"/>
    <x v="1"/>
    <x v="0"/>
  </r>
  <r>
    <s v="MI"/>
    <n v="30"/>
    <x v="2"/>
    <x v="0"/>
    <x v="1"/>
    <n v="0"/>
    <x v="392"/>
    <n v="88"/>
    <n v="38.659999999999997"/>
    <n v="182.5"/>
    <n v="100"/>
    <n v="15.51"/>
    <n v="191.7"/>
    <n v="134"/>
    <n v="8.6300000000000008"/>
    <x v="60"/>
    <n v="3"/>
    <n v="3.38"/>
    <n v="0"/>
    <x v="0"/>
    <n v="0"/>
    <x v="0"/>
    <x v="3"/>
    <x v="0"/>
    <x v="0"/>
    <n v="0.87277038745820723"/>
    <n v="-0.35172289250034833"/>
    <n v="-0.17531798037066043"/>
    <n v="0.81298793826101701"/>
    <n v="2.809725579131944"/>
    <n v="1.2558355482832564"/>
    <n v="1.8054606112112985"/>
    <x v="0"/>
    <x v="1"/>
    <e v="#N/A"/>
    <n v="38.659999999999997"/>
    <x v="0"/>
    <x v="0"/>
  </r>
  <r>
    <s v="NJ"/>
    <n v="95"/>
    <x v="0"/>
    <x v="0"/>
    <x v="0"/>
    <n v="22"/>
    <x v="393"/>
    <n v="126"/>
    <n v="6.95"/>
    <n v="133.4"/>
    <n v="90"/>
    <n v="11.34"/>
    <n v="264.2"/>
    <n v="91"/>
    <n v="11.89"/>
    <x v="78"/>
    <n v="7"/>
    <n v="3.21"/>
    <n v="0"/>
    <x v="0"/>
    <n v="0"/>
    <x v="0"/>
    <x v="2"/>
    <x v="0"/>
    <x v="1"/>
    <n v="-2.5801421304871983"/>
    <n v="-1.3288466893974642"/>
    <n v="1.2645011142548392"/>
    <n v="0.59560464607760044"/>
    <n v="3.2060737328879587"/>
    <n v="3.2212846660639252"/>
    <n v="4.2981904353952283"/>
    <x v="2"/>
    <x v="0"/>
    <e v="#N/A"/>
    <n v="6.95"/>
    <x v="4"/>
    <x v="3"/>
  </r>
  <r>
    <s v="ID"/>
    <n v="46"/>
    <x v="0"/>
    <x v="0"/>
    <x v="1"/>
    <n v="0"/>
    <x v="33"/>
    <n v="133"/>
    <n v="21.22"/>
    <n v="157.30000000000001"/>
    <n v="143"/>
    <n v="13.37"/>
    <n v="199.3"/>
    <n v="72"/>
    <n v="8.9700000000000006"/>
    <x v="53"/>
    <n v="4"/>
    <n v="2.3199999999999998"/>
    <n v="2"/>
    <x v="0"/>
    <n v="0"/>
    <x v="0"/>
    <x v="3"/>
    <x v="0"/>
    <x v="1"/>
    <n v="-1.0267943543176568"/>
    <n v="-0.85322023836200434"/>
    <n v="-2.4385220106469683E-2"/>
    <n v="-0.60000346093119195"/>
    <n v="1.0649336438781212"/>
    <n v="1.4638614050852556"/>
    <n v="3.3394156316237158"/>
    <x v="2"/>
    <x v="1"/>
    <e v="#N/A"/>
    <n v="21.22"/>
    <x v="1"/>
    <x v="2"/>
  </r>
  <r>
    <s v="DC"/>
    <n v="100"/>
    <x v="2"/>
    <x v="1"/>
    <x v="1"/>
    <n v="0"/>
    <x v="394"/>
    <n v="110"/>
    <n v="11.65"/>
    <n v="337.1"/>
    <n v="115"/>
    <n v="28.65"/>
    <n v="205.2"/>
    <n v="99"/>
    <n v="9.23"/>
    <x v="47"/>
    <n v="9"/>
    <n v="3.27"/>
    <n v="0"/>
    <x v="0"/>
    <n v="0"/>
    <x v="0"/>
    <x v="2"/>
    <x v="2"/>
    <x v="2"/>
    <n v="-2.0691481063837496"/>
    <n v="2.7249235229842577"/>
    <n v="9.2786264835467078E-2"/>
    <n v="0.66806574347207237"/>
    <n v="4.3582976115248835"/>
    <n v="3.4873346872371465"/>
    <n v="3.6507873631576122"/>
    <x v="0"/>
    <x v="1"/>
    <e v="#N/A"/>
    <n v="11.65"/>
    <x v="2"/>
    <x v="0"/>
  </r>
  <r>
    <s v="AL"/>
    <n v="77"/>
    <x v="0"/>
    <x v="0"/>
    <x v="1"/>
    <n v="0"/>
    <x v="395"/>
    <n v="112"/>
    <n v="27.71"/>
    <n v="219.1"/>
    <n v="89"/>
    <n v="18.62"/>
    <n v="233.4"/>
    <n v="66"/>
    <n v="10.5"/>
    <x v="92"/>
    <n v="3"/>
    <n v="1.81"/>
    <n v="2"/>
    <x v="0"/>
    <n v="0"/>
    <x v="0"/>
    <x v="2"/>
    <x v="0"/>
    <x v="0"/>
    <n v="-0.31954900211650661"/>
    <n v="0.37664230029872375"/>
    <n v="0.65282624371048936"/>
    <n v="-1.2883838861786781"/>
    <n v="2.2744576147288491"/>
    <n v="1.5264619647308573"/>
    <n v="2.7362410015095402"/>
    <x v="0"/>
    <x v="1"/>
    <e v="#N/A"/>
    <n v="27.71"/>
    <x v="0"/>
    <x v="1"/>
  </r>
  <r>
    <s v="OR"/>
    <n v="98"/>
    <x v="0"/>
    <x v="0"/>
    <x v="0"/>
    <n v="38"/>
    <x v="396"/>
    <n v="61"/>
    <n v="36.33"/>
    <n v="253"/>
    <n v="104"/>
    <n v="21.51"/>
    <n v="207.7"/>
    <n v="73"/>
    <n v="9.35"/>
    <x v="85"/>
    <n v="5"/>
    <n v="2.89"/>
    <n v="2"/>
    <x v="0"/>
    <n v="0"/>
    <x v="0"/>
    <x v="2"/>
    <x v="0"/>
    <x v="2"/>
    <n v="0.6191248030300458"/>
    <n v="1.0512756346126186"/>
    <n v="0.14243519913289809"/>
    <n v="0.16083806171076653"/>
    <n v="3.0792856390203101"/>
    <n v="1.2388109822341993"/>
    <n v="1.2598830313689455"/>
    <x v="0"/>
    <x v="0"/>
    <e v="#N/A"/>
    <n v="36.33"/>
    <x v="1"/>
    <x v="3"/>
  </r>
  <r>
    <s v="OK"/>
    <n v="125"/>
    <x v="0"/>
    <x v="0"/>
    <x v="0"/>
    <n v="36"/>
    <x v="397"/>
    <n v="117"/>
    <n v="34.22"/>
    <n v="42.2"/>
    <n v="78"/>
    <n v="3.59"/>
    <n v="125.7"/>
    <n v="104"/>
    <n v="5.66"/>
    <x v="11"/>
    <n v="3"/>
    <n v="1.46"/>
    <n v="1"/>
    <x v="0"/>
    <n v="0"/>
    <x v="0"/>
    <x v="0"/>
    <x v="0"/>
    <x v="1"/>
    <n v="0.38954777770820692"/>
    <n v="-3.1437894648967912"/>
    <n v="-1.4860498458228391"/>
    <n v="-1.7593810192427477"/>
    <n v="2.7091659752305408"/>
    <n v="3.9164940170840543"/>
    <n v="5.5980595290121311"/>
    <x v="2"/>
    <x v="0"/>
    <e v="#N/A"/>
    <n v="34.22"/>
    <x v="0"/>
    <x v="1"/>
  </r>
  <r>
    <s v="NE"/>
    <n v="194"/>
    <x v="1"/>
    <x v="0"/>
    <x v="1"/>
    <n v="0"/>
    <x v="398"/>
    <n v="101"/>
    <n v="8.23"/>
    <n v="281.10000000000002"/>
    <n v="138"/>
    <n v="23.89"/>
    <n v="218.5"/>
    <n v="87"/>
    <n v="9.83"/>
    <x v="114"/>
    <n v="1"/>
    <n v="4.91"/>
    <n v="1"/>
    <x v="0"/>
    <n v="0"/>
    <x v="0"/>
    <x v="1"/>
    <x v="0"/>
    <x v="2"/>
    <n v="-2.4412850587199566"/>
    <n v="1.6104849766250213"/>
    <n v="0.35691859529780035"/>
    <n v="2.8781292140034758"/>
    <n v="5.0767163312959003"/>
    <n v="4.1188048332051155"/>
    <n v="4.0194598890424489"/>
    <x v="1"/>
    <x v="1"/>
    <e v="#N/A"/>
    <n v="8.23"/>
    <x v="0"/>
    <x v="0"/>
  </r>
  <r>
    <s v="UT"/>
    <n v="190"/>
    <x v="0"/>
    <x v="0"/>
    <x v="0"/>
    <n v="22"/>
    <x v="399"/>
    <n v="93"/>
    <n v="28.31"/>
    <n v="183"/>
    <n v="92"/>
    <n v="15.56"/>
    <n v="121"/>
    <n v="102"/>
    <n v="5.44"/>
    <x v="31"/>
    <n v="3"/>
    <n v="2.2999999999999998"/>
    <n v="0"/>
    <x v="0"/>
    <n v="0"/>
    <x v="0"/>
    <x v="1"/>
    <x v="0"/>
    <x v="0"/>
    <n v="-0.25474903529179388"/>
    <n v="-0.34177254833642656"/>
    <n v="-1.5793898423020096"/>
    <n v="-0.63623400962842791"/>
    <n v="1.2069302646117512"/>
    <n v="1.7552696473058229"/>
    <n v="3.5644441931204955"/>
    <x v="2"/>
    <x v="0"/>
    <e v="#N/A"/>
    <n v="28.31"/>
    <x v="0"/>
    <x v="1"/>
  </r>
  <r>
    <s v="OR"/>
    <n v="165"/>
    <x v="0"/>
    <x v="0"/>
    <x v="1"/>
    <n v="0"/>
    <x v="400"/>
    <n v="126"/>
    <n v="36.82"/>
    <n v="190.8"/>
    <n v="104"/>
    <n v="16.22"/>
    <n v="224.7"/>
    <n v="123"/>
    <n v="10.11"/>
    <x v="70"/>
    <n v="8"/>
    <n v="3.35"/>
    <n v="0"/>
    <x v="0"/>
    <n v="0"/>
    <x v="0"/>
    <x v="1"/>
    <x v="0"/>
    <x v="0"/>
    <n v="0.67281620411337928"/>
    <n v="-0.18654717937924703"/>
    <n v="0.48004795235542908"/>
    <n v="0.77675738956378104"/>
    <n v="2.9677311715789139"/>
    <n v="1.1494692572898457"/>
    <n v="1.3546700115333565"/>
    <x v="0"/>
    <x v="1"/>
    <e v="#N/A"/>
    <n v="36.82"/>
    <x v="4"/>
    <x v="0"/>
  </r>
  <r>
    <s v="NY"/>
    <n v="59"/>
    <x v="1"/>
    <x v="0"/>
    <x v="1"/>
    <n v="0"/>
    <x v="401"/>
    <n v="113"/>
    <n v="18.329999999999998"/>
    <n v="216.6"/>
    <n v="125"/>
    <n v="18.41"/>
    <n v="217.5"/>
    <n v="92"/>
    <n v="9.7899999999999991"/>
    <x v="79"/>
    <n v="3"/>
    <n v="2.67"/>
    <n v="2"/>
    <x v="0"/>
    <n v="0"/>
    <x v="0"/>
    <x v="3"/>
    <x v="0"/>
    <x v="0"/>
    <n v="-1.3415370503234041"/>
    <n v="0.32689057947911498"/>
    <n v="0.33705902157882794"/>
    <n v="-0.12900632786712207"/>
    <n v="2.1032458179525477"/>
    <n v="1.4271757162312029"/>
    <n v="2.7658666054720014"/>
    <x v="0"/>
    <x v="1"/>
    <e v="#N/A"/>
    <n v="18.329999999999998"/>
    <x v="0"/>
    <x v="2"/>
  </r>
  <r>
    <s v="AL"/>
    <n v="47"/>
    <x v="1"/>
    <x v="0"/>
    <x v="0"/>
    <n v="28"/>
    <x v="402"/>
    <n v="94"/>
    <n v="24.02"/>
    <n v="168"/>
    <n v="108"/>
    <n v="14.28"/>
    <n v="113.5"/>
    <n v="84"/>
    <n v="5.1100000000000003"/>
    <x v="35"/>
    <n v="2"/>
    <n v="2.11"/>
    <n v="1"/>
    <x v="0"/>
    <n v="0"/>
    <x v="0"/>
    <x v="3"/>
    <x v="0"/>
    <x v="0"/>
    <n v="-0.72130879642972523"/>
    <n v="-0.64028287325407907"/>
    <n v="-1.7283366451943025"/>
    <n v="-0.88984785050908088"/>
    <n v="0.86583656829227906"/>
    <n v="2.1700749511863697"/>
    <n v="4.0827414349357101"/>
    <x v="2"/>
    <x v="0"/>
    <e v="#N/A"/>
    <n v="24.02"/>
    <x v="0"/>
    <x v="1"/>
  </r>
  <r>
    <s v="RI"/>
    <n v="150"/>
    <x v="0"/>
    <x v="0"/>
    <x v="0"/>
    <n v="29"/>
    <x v="152"/>
    <n v="77"/>
    <n v="35.68"/>
    <n v="158"/>
    <n v="52"/>
    <n v="13.43"/>
    <n v="141.9"/>
    <n v="113"/>
    <n v="6.39"/>
    <x v="2"/>
    <n v="1"/>
    <n v="1.78"/>
    <n v="0"/>
    <x v="0"/>
    <n v="0"/>
    <x v="0"/>
    <x v="1"/>
    <x v="0"/>
    <x v="1"/>
    <n v="0.54877055333464375"/>
    <n v="-0.83928975653251414"/>
    <n v="-1.164324751575486"/>
    <n v="-1.3246144348759143"/>
    <n v="1.5990294445512976"/>
    <n v="2.0287463971232511"/>
    <n v="3.6979357381029643"/>
    <x v="2"/>
    <x v="0"/>
    <e v="#N/A"/>
    <n v="35.68"/>
    <x v="0"/>
    <x v="1"/>
  </r>
  <r>
    <s v="MN"/>
    <n v="152"/>
    <x v="0"/>
    <x v="1"/>
    <x v="0"/>
    <n v="20"/>
    <x v="403"/>
    <n v="120"/>
    <n v="40.380000000000003"/>
    <n v="253.4"/>
    <n v="94"/>
    <n v="21.54"/>
    <n v="265.2"/>
    <n v="80"/>
    <n v="11.93"/>
    <x v="66"/>
    <n v="3"/>
    <n v="3.83"/>
    <n v="9"/>
    <x v="1"/>
    <n v="1"/>
    <x v="1"/>
    <x v="1"/>
    <x v="2"/>
    <x v="2"/>
    <n v="1.0597645774380924"/>
    <n v="1.059235909943756"/>
    <n v="1.2843606879738116"/>
    <n v="1.428907266114031"/>
    <n v="4.4272990533069185"/>
    <n v="2.4364810741052252"/>
    <n v="0.52144332533226478"/>
    <x v="1"/>
    <x v="0"/>
    <n v="40.380000000000003"/>
    <e v="#N/A"/>
    <x v="3"/>
    <x v="0"/>
  </r>
  <r>
    <s v="NC"/>
    <n v="26"/>
    <x v="0"/>
    <x v="0"/>
    <x v="1"/>
    <n v="0"/>
    <x v="404"/>
    <n v="109"/>
    <n v="39.869999999999997"/>
    <n v="216.5"/>
    <n v="129"/>
    <n v="18.399999999999999"/>
    <n v="191.6"/>
    <n v="94"/>
    <n v="8.6199999999999992"/>
    <x v="30"/>
    <n v="6"/>
    <n v="0.95"/>
    <n v="3"/>
    <x v="0"/>
    <n v="0"/>
    <x v="0"/>
    <x v="3"/>
    <x v="0"/>
    <x v="0"/>
    <n v="1.0042217487311957"/>
    <n v="0.32490051064633074"/>
    <n v="-0.17730393774255757"/>
    <n v="-2.4477614444902343"/>
    <n v="2.9232017022785808"/>
    <n v="2.6715153823092468"/>
    <n v="3.7052504211760713"/>
    <x v="0"/>
    <x v="1"/>
    <e v="#N/A"/>
    <n v="39.869999999999997"/>
    <x v="1"/>
    <x v="1"/>
  </r>
  <r>
    <s v="MD"/>
    <n v="79"/>
    <x v="2"/>
    <x v="0"/>
    <x v="0"/>
    <n v="31"/>
    <x v="405"/>
    <n v="90"/>
    <n v="17.53"/>
    <n v="243"/>
    <n v="135"/>
    <n v="20.66"/>
    <n v="76.400000000000006"/>
    <n v="92"/>
    <n v="3.44"/>
    <x v="1"/>
    <n v="8"/>
    <n v="3.29"/>
    <n v="3"/>
    <x v="0"/>
    <n v="0"/>
    <x v="0"/>
    <x v="2"/>
    <x v="0"/>
    <x v="2"/>
    <n v="-1.4285541486308755"/>
    <n v="0.85226875133418356"/>
    <n v="-2.4651268301681788"/>
    <n v="0.70429629216930834"/>
    <n v="2.9437698051068018"/>
    <n v="3.0561434089469133"/>
    <n v="4.2443190745561044"/>
    <x v="2"/>
    <x v="0"/>
    <e v="#N/A"/>
    <n v="17.53"/>
    <x v="4"/>
    <x v="0"/>
  </r>
  <r>
    <s v="RI"/>
    <n v="95"/>
    <x v="2"/>
    <x v="0"/>
    <x v="0"/>
    <n v="27"/>
    <x v="406"/>
    <n v="106"/>
    <n v="22.02"/>
    <n v="248.9"/>
    <n v="90"/>
    <n v="21.16"/>
    <n v="268"/>
    <n v="115"/>
    <n v="12.06"/>
    <x v="78"/>
    <n v="3"/>
    <n v="3.21"/>
    <n v="1"/>
    <x v="0"/>
    <n v="0"/>
    <x v="0"/>
    <x v="2"/>
    <x v="0"/>
    <x v="2"/>
    <n v="-0.93977725601018536"/>
    <n v="0.96968281246846033"/>
    <n v="1.3399674943869346"/>
    <n v="0.59560464607760044"/>
    <n v="3.4503158148203217"/>
    <n v="1.9934201333772066"/>
    <n v="2.0106636800588955"/>
    <x v="0"/>
    <x v="0"/>
    <e v="#N/A"/>
    <n v="22.02"/>
    <x v="0"/>
    <x v="3"/>
  </r>
  <r>
    <s v="WI"/>
    <n v="69"/>
    <x v="2"/>
    <x v="1"/>
    <x v="1"/>
    <n v="0"/>
    <x v="407"/>
    <n v="90"/>
    <n v="47.57"/>
    <n v="248.7"/>
    <n v="91"/>
    <n v="21.14"/>
    <n v="171"/>
    <n v="118"/>
    <n v="7.69"/>
    <x v="80"/>
    <n v="10"/>
    <n v="2.27"/>
    <n v="2"/>
    <x v="1"/>
    <n v="1"/>
    <x v="0"/>
    <x v="3"/>
    <x v="1"/>
    <x v="2"/>
    <n v="1.8429184622053347"/>
    <n v="0.96570267480289129"/>
    <n v="-0.58641115635338903"/>
    <n v="-0.67246455832566399"/>
    <n v="3.4963563298978735"/>
    <n v="2.2638499819905435"/>
    <n v="2.45469466457648"/>
    <x v="0"/>
    <x v="1"/>
    <n v="47.57"/>
    <e v="#N/A"/>
    <x v="2"/>
    <x v="1"/>
  </r>
  <r>
    <s v="VT"/>
    <n v="95"/>
    <x v="2"/>
    <x v="1"/>
    <x v="0"/>
    <n v="41"/>
    <x v="408"/>
    <n v="91"/>
    <n v="23.26"/>
    <n v="200.8"/>
    <n v="61"/>
    <n v="17.07"/>
    <n v="133.69999999999999"/>
    <n v="67"/>
    <n v="6.02"/>
    <x v="19"/>
    <n v="9"/>
    <n v="2.78"/>
    <n v="5"/>
    <x v="1"/>
    <n v="1"/>
    <x v="1"/>
    <x v="2"/>
    <x v="1"/>
    <x v="0"/>
    <n v="-0.80462303949007008"/>
    <n v="1.2459703899187996E-2"/>
    <n v="-1.3271732560710601"/>
    <n v="1.591586692182255E-2"/>
    <n v="1.4840398232087264"/>
    <n v="1.552164825767427"/>
    <n v="3.2582291349489019"/>
    <x v="2"/>
    <x v="0"/>
    <n v="23.26"/>
    <e v="#N/A"/>
    <x v="2"/>
    <x v="2"/>
  </r>
  <r>
    <s v="CT"/>
    <n v="31"/>
    <x v="0"/>
    <x v="0"/>
    <x v="0"/>
    <n v="31"/>
    <x v="409"/>
    <n v="54"/>
    <n v="17.02"/>
    <n v="246.3"/>
    <n v="97"/>
    <n v="20.94"/>
    <n v="255"/>
    <n v="131"/>
    <n v="11.48"/>
    <x v="96"/>
    <n v="3"/>
    <n v="1.59"/>
    <n v="0"/>
    <x v="0"/>
    <n v="0"/>
    <x v="0"/>
    <x v="3"/>
    <x v="0"/>
    <x v="2"/>
    <n v="-1.4840969773377721"/>
    <n v="0.91794102281606738"/>
    <n v="1.0817930360402932"/>
    <n v="-1.5782282757565671"/>
    <n v="2.9293442669407406"/>
    <n v="2.5896409447517121"/>
    <n v="3.5820975155920167"/>
    <x v="0"/>
    <x v="0"/>
    <e v="#N/A"/>
    <n v="17.02"/>
    <x v="0"/>
    <x v="1"/>
  </r>
  <r>
    <s v="OK"/>
    <n v="121"/>
    <x v="1"/>
    <x v="0"/>
    <x v="0"/>
    <n v="31"/>
    <x v="137"/>
    <n v="63"/>
    <n v="40.31"/>
    <n v="205.6"/>
    <n v="117"/>
    <n v="17.48"/>
    <n v="196.7"/>
    <n v="85"/>
    <n v="8.85"/>
    <x v="3"/>
    <n v="5"/>
    <n v="2.73"/>
    <n v="4"/>
    <x v="0"/>
    <n v="0"/>
    <x v="1"/>
    <x v="0"/>
    <x v="0"/>
    <x v="0"/>
    <n v="1.0523588669438395"/>
    <n v="0.10798300787283646"/>
    <n v="-7.6020111775798399E-2"/>
    <n v="-5.6545230472650088E-2"/>
    <n v="2.6802330123413993"/>
    <n v="1.06211860698709"/>
    <n v="1.7528670429247457"/>
    <x v="0"/>
    <x v="0"/>
    <e v="#N/A"/>
    <n v="40.31"/>
    <x v="1"/>
    <x v="2"/>
  </r>
  <r>
    <s v="GA"/>
    <n v="44"/>
    <x v="2"/>
    <x v="0"/>
    <x v="1"/>
    <n v="0"/>
    <x v="410"/>
    <n v="112"/>
    <n v="48.98"/>
    <n v="258"/>
    <n v="92"/>
    <n v="21.93"/>
    <n v="192.4"/>
    <n v="90"/>
    <n v="8.66"/>
    <x v="39"/>
    <n v="4"/>
    <n v="2.75"/>
    <n v="3"/>
    <x v="1"/>
    <n v="1"/>
    <x v="0"/>
    <x v="3"/>
    <x v="0"/>
    <x v="2"/>
    <n v="1.9965869549610822"/>
    <n v="1.1507790762518362"/>
    <n v="-0.16141627876737941"/>
    <n v="-2.0314681775414092E-2"/>
    <n v="3.9074787259493546"/>
    <n v="2.3102207367276706"/>
    <n v="1.8454944353929359"/>
    <x v="1"/>
    <x v="1"/>
    <n v="48.98"/>
    <e v="#N/A"/>
    <x v="1"/>
    <x v="2"/>
  </r>
  <r>
    <s v="NE"/>
    <n v="74"/>
    <x v="0"/>
    <x v="0"/>
    <x v="0"/>
    <n v="25"/>
    <x v="411"/>
    <n v="84"/>
    <n v="33.08"/>
    <n v="119.9"/>
    <n v="103"/>
    <n v="10.19"/>
    <n v="175.5"/>
    <n v="75"/>
    <n v="7.9"/>
    <x v="67"/>
    <n v="2"/>
    <n v="3.54"/>
    <n v="2"/>
    <x v="0"/>
    <n v="0"/>
    <x v="0"/>
    <x v="2"/>
    <x v="0"/>
    <x v="1"/>
    <n v="0.26550212692947084"/>
    <n v="-1.5975059818233515"/>
    <n v="-0.49704307461801323"/>
    <n v="1.0303712304444337"/>
    <n v="2.5167204917876456"/>
    <n v="1.9827338278041173"/>
    <n v="3.0868405903210627"/>
    <x v="0"/>
    <x v="0"/>
    <e v="#N/A"/>
    <n v="33.08"/>
    <x v="0"/>
    <x v="0"/>
  </r>
  <r>
    <s v="TX"/>
    <n v="58"/>
    <x v="1"/>
    <x v="0"/>
    <x v="0"/>
    <n v="20"/>
    <x v="412"/>
    <n v="110"/>
    <n v="33.07"/>
    <n v="213.7"/>
    <n v="89"/>
    <n v="18.16"/>
    <n v="236.6"/>
    <n v="92"/>
    <n v="10.65"/>
    <x v="17"/>
    <n v="2"/>
    <n v="2.57"/>
    <n v="1"/>
    <x v="0"/>
    <n v="0"/>
    <x v="0"/>
    <x v="3"/>
    <x v="0"/>
    <x v="0"/>
    <n v="0.26365069930590773"/>
    <n v="0.26917858332836869"/>
    <n v="0.71637687961120078"/>
    <n v="-0.27392852265606671"/>
    <n v="2.584715990067767"/>
    <n v="0.85451826787563634"/>
    <n v="1.6672270963951963"/>
    <x v="0"/>
    <x v="0"/>
    <e v="#N/A"/>
    <n v="33.07"/>
    <x v="0"/>
    <x v="2"/>
  </r>
  <r>
    <s v="MT"/>
    <n v="74"/>
    <x v="1"/>
    <x v="0"/>
    <x v="1"/>
    <n v="0"/>
    <x v="413"/>
    <n v="96"/>
    <n v="29.6"/>
    <n v="251.1"/>
    <n v="94"/>
    <n v="21.34"/>
    <n v="257.60000000000002"/>
    <n v="123"/>
    <n v="11.59"/>
    <x v="24"/>
    <n v="5"/>
    <n v="2.2400000000000002"/>
    <n v="2"/>
    <x v="1"/>
    <n v="1"/>
    <x v="0"/>
    <x v="2"/>
    <x v="0"/>
    <x v="2"/>
    <n v="-0.11404053590098928"/>
    <n v="1.0134643267897159"/>
    <n v="1.133427927709622"/>
    <n v="-0.70869510702289995"/>
    <n v="3.0782033770829931"/>
    <n v="1.6813752726664695"/>
    <n v="2.0441892242117281"/>
    <x v="0"/>
    <x v="1"/>
    <n v="29.6"/>
    <e v="#N/A"/>
    <x v="1"/>
    <x v="1"/>
  </r>
  <r>
    <s v="CO"/>
    <n v="125"/>
    <x v="0"/>
    <x v="0"/>
    <x v="1"/>
    <n v="0"/>
    <x v="414"/>
    <n v="97"/>
    <n v="22.41"/>
    <n v="136.69999999999999"/>
    <n v="100"/>
    <n v="11.62"/>
    <n v="308.2"/>
    <n v="119"/>
    <n v="13.87"/>
    <x v="18"/>
    <n v="6"/>
    <n v="2.08"/>
    <n v="2"/>
    <x v="0"/>
    <n v="0"/>
    <x v="0"/>
    <x v="0"/>
    <x v="0"/>
    <x v="1"/>
    <n v="-0.89719442066823107"/>
    <n v="-1.2631744179155808"/>
    <n v="2.1383223578896251"/>
    <n v="-0.92607839920631685"/>
    <n v="3.1518821974307261"/>
    <n v="2.7983229167274013"/>
    <n v="3.704977855005716"/>
    <x v="0"/>
    <x v="1"/>
    <e v="#N/A"/>
    <n v="22.41"/>
    <x v="1"/>
    <x v="1"/>
  </r>
  <r>
    <s v="VT"/>
    <n v="80"/>
    <x v="0"/>
    <x v="0"/>
    <x v="1"/>
    <n v="0"/>
    <x v="415"/>
    <n v="103"/>
    <n v="27.3"/>
    <n v="237"/>
    <n v="109"/>
    <n v="20.149999999999999"/>
    <n v="245.1"/>
    <n v="88"/>
    <n v="11.03"/>
    <x v="85"/>
    <n v="1"/>
    <n v="2.89"/>
    <n v="1"/>
    <x v="0"/>
    <n v="0"/>
    <x v="0"/>
    <x v="2"/>
    <x v="0"/>
    <x v="2"/>
    <n v="-0.363983265082024"/>
    <n v="0.73286462136712249"/>
    <n v="0.8851832562224663"/>
    <n v="0.16083806171076653"/>
    <n v="2.8824985686274842"/>
    <n v="1.2161384171642764"/>
    <n v="1.6276324220370424"/>
    <x v="0"/>
    <x v="1"/>
    <e v="#N/A"/>
    <n v="27.3"/>
    <x v="0"/>
    <x v="3"/>
  </r>
  <r>
    <s v="WY"/>
    <n v="99"/>
    <x v="1"/>
    <x v="0"/>
    <x v="0"/>
    <n v="28"/>
    <x v="416"/>
    <n v="88"/>
    <n v="34.119999999999997"/>
    <n v="264.2"/>
    <n v="116"/>
    <n v="22.46"/>
    <n v="172.7"/>
    <n v="102"/>
    <n v="7.77"/>
    <x v="9"/>
    <n v="5"/>
    <n v="2.46"/>
    <n v="1"/>
    <x v="0"/>
    <n v="0"/>
    <x v="0"/>
    <x v="2"/>
    <x v="0"/>
    <x v="2"/>
    <n v="0.37843921196682717"/>
    <n v="1.2741633438844655"/>
    <n v="-0.55264988103113621"/>
    <n v="-0.41885071744501134"/>
    <n v="2.758581192082469"/>
    <n v="1.4991885400311884"/>
    <n v="2.2102855842199567"/>
    <x v="0"/>
    <x v="0"/>
    <e v="#N/A"/>
    <n v="34.119999999999997"/>
    <x v="1"/>
    <x v="2"/>
  </r>
  <r>
    <s v="ID"/>
    <n v="99"/>
    <x v="0"/>
    <x v="0"/>
    <x v="1"/>
    <n v="0"/>
    <x v="417"/>
    <n v="106"/>
    <n v="24.75"/>
    <n v="98.3"/>
    <n v="106"/>
    <n v="8.36"/>
    <n v="230.8"/>
    <n v="83"/>
    <n v="10.39"/>
    <x v="54"/>
    <n v="5"/>
    <n v="2.94"/>
    <n v="1"/>
    <x v="0"/>
    <n v="0"/>
    <x v="0"/>
    <x v="2"/>
    <x v="0"/>
    <x v="1"/>
    <n v="-0.64169740861650704"/>
    <n v="-2.0273608497047713"/>
    <n v="0.60119135204116114"/>
    <n v="0.23329915910523916"/>
    <n v="2.2953630702351484"/>
    <n v="2.2221222105341289"/>
    <n v="3.5506284813957714"/>
    <x v="0"/>
    <x v="1"/>
    <e v="#N/A"/>
    <n v="24.75"/>
    <x v="1"/>
    <x v="3"/>
  </r>
  <r>
    <s v="CT"/>
    <n v="66"/>
    <x v="0"/>
    <x v="0"/>
    <x v="0"/>
    <n v="29"/>
    <x v="418"/>
    <n v="104"/>
    <n v="39"/>
    <n v="257.39999999999998"/>
    <n v="84"/>
    <n v="21.88"/>
    <n v="231.5"/>
    <n v="119"/>
    <n v="10.42"/>
    <x v="40"/>
    <n v="1"/>
    <n v="2.16"/>
    <n v="2"/>
    <x v="0"/>
    <n v="0"/>
    <x v="0"/>
    <x v="3"/>
    <x v="0"/>
    <x v="2"/>
    <n v="0.9097989399294717"/>
    <n v="1.1388386632551295"/>
    <n v="0.61509305364444167"/>
    <n v="-0.81738675311460851"/>
    <n v="3.296033371836407"/>
    <n v="1.780771793585693"/>
    <n v="1.8650631017211019"/>
    <x v="0"/>
    <x v="0"/>
    <e v="#N/A"/>
    <n v="39"/>
    <x v="0"/>
    <x v="1"/>
  </r>
  <r>
    <s v="ME"/>
    <n v="97"/>
    <x v="2"/>
    <x v="0"/>
    <x v="1"/>
    <n v="0"/>
    <x v="419"/>
    <n v="76"/>
    <n v="35.869999999999997"/>
    <n v="189"/>
    <n v="100"/>
    <n v="16.07"/>
    <n v="123"/>
    <n v="102"/>
    <n v="5.54"/>
    <x v="86"/>
    <n v="4"/>
    <n v="1.27"/>
    <n v="3"/>
    <x v="0"/>
    <n v="0"/>
    <x v="0"/>
    <x v="2"/>
    <x v="0"/>
    <x v="0"/>
    <n v="0.56913625719383909"/>
    <n v="-0.22236841836936555"/>
    <n v="-1.5396706948640646"/>
    <n v="-2.0129948601234005"/>
    <n v="2.0938726121522153"/>
    <n v="2.6069326704476135"/>
    <n v="4.1482397930415145"/>
    <x v="2"/>
    <x v="1"/>
    <e v="#N/A"/>
    <n v="35.869999999999997"/>
    <x v="1"/>
    <x v="1"/>
  </r>
  <r>
    <s v="AZ"/>
    <n v="75"/>
    <x v="2"/>
    <x v="0"/>
    <x v="0"/>
    <n v="37"/>
    <x v="420"/>
    <n v="97"/>
    <n v="20.66"/>
    <n v="271.39999999999998"/>
    <n v="110"/>
    <n v="23.07"/>
    <n v="248.7"/>
    <n v="97"/>
    <n v="11.19"/>
    <x v="61"/>
    <n v="5"/>
    <n v="3.05"/>
    <n v="2"/>
    <x v="0"/>
    <n v="0"/>
    <x v="0"/>
    <x v="2"/>
    <x v="0"/>
    <x v="2"/>
    <n v="-1.087891465895243"/>
    <n v="1.4174482998449385"/>
    <n v="0.95667772161076692"/>
    <n v="0.37822135389418376"/>
    <n v="3.4029197755424998"/>
    <n v="2.0617834949065155"/>
    <n v="2.2185669611169354"/>
    <x v="0"/>
    <x v="0"/>
    <e v="#N/A"/>
    <n v="20.66"/>
    <x v="1"/>
    <x v="3"/>
  </r>
  <r>
    <s v="MD"/>
    <n v="85"/>
    <x v="2"/>
    <x v="1"/>
    <x v="1"/>
    <n v="0"/>
    <x v="421"/>
    <n v="73"/>
    <n v="36.72"/>
    <n v="188.2"/>
    <n v="117"/>
    <n v="16"/>
    <n v="147.1"/>
    <n v="98"/>
    <n v="6.62"/>
    <x v="115"/>
    <n v="7"/>
    <n v="0.97"/>
    <n v="2"/>
    <x v="0"/>
    <n v="0"/>
    <x v="0"/>
    <x v="2"/>
    <x v="1"/>
    <x v="0"/>
    <n v="0.66170763837200008"/>
    <n v="-0.2382889690316406"/>
    <n v="-1.0610549682368298"/>
    <n v="-2.411530895792998"/>
    <n v="2.3103296624177498"/>
    <n v="2.726895219553962"/>
    <n v="4.1873967960781053"/>
    <x v="2"/>
    <x v="1"/>
    <e v="#N/A"/>
    <n v="36.72"/>
    <x v="2"/>
    <x v="1"/>
  </r>
  <r>
    <s v="IN"/>
    <n v="108"/>
    <x v="2"/>
    <x v="0"/>
    <x v="1"/>
    <n v="0"/>
    <x v="422"/>
    <n v="88"/>
    <n v="49.81"/>
    <n v="160.6"/>
    <n v="101"/>
    <n v="13.65"/>
    <n v="143.9"/>
    <n v="87"/>
    <n v="6.48"/>
    <x v="13"/>
    <n v="6"/>
    <n v="2.7"/>
    <n v="2"/>
    <x v="0"/>
    <n v="0"/>
    <x v="0"/>
    <x v="0"/>
    <x v="0"/>
    <x v="1"/>
    <n v="2.0873069085156795"/>
    <n v="-0.78754796688012108"/>
    <n v="-1.1246056041375412"/>
    <n v="-9.277577916988608E-2"/>
    <n v="3.2272561344257604"/>
    <n v="2.5000854066476288"/>
    <n v="3.1757946917072863"/>
    <x v="0"/>
    <x v="1"/>
    <e v="#N/A"/>
    <n v="49.81"/>
    <x v="1"/>
    <x v="2"/>
  </r>
  <r>
    <s v="DE"/>
    <n v="51"/>
    <x v="2"/>
    <x v="0"/>
    <x v="1"/>
    <n v="0"/>
    <x v="119"/>
    <n v="108"/>
    <n v="30.86"/>
    <n v="196.9"/>
    <n v="87"/>
    <n v="16.739999999999998"/>
    <n v="187.2"/>
    <n v="119"/>
    <n v="8.42"/>
    <x v="19"/>
    <n v="2"/>
    <n v="2.78"/>
    <n v="1"/>
    <x v="0"/>
    <n v="0"/>
    <x v="0"/>
    <x v="3"/>
    <x v="0"/>
    <x v="0"/>
    <n v="2.296510824268912E-2"/>
    <n v="-6.5152980579401776E-2"/>
    <n v="-0.26468606210603629"/>
    <n v="1.591586692182255E-2"/>
    <n v="1.8690019257149519"/>
    <n v="0.27401520645404331"/>
    <n v="2.1580084495687002"/>
    <x v="0"/>
    <x v="1"/>
    <e v="#N/A"/>
    <n v="30.86"/>
    <x v="0"/>
    <x v="2"/>
  </r>
  <r>
    <s v="MN"/>
    <n v="186"/>
    <x v="0"/>
    <x v="0"/>
    <x v="0"/>
    <n v="26"/>
    <x v="423"/>
    <n v="107"/>
    <n v="12.63"/>
    <n v="177.3"/>
    <n v="116"/>
    <n v="15.07"/>
    <n v="296.3"/>
    <n v="90"/>
    <n v="13.33"/>
    <x v="25"/>
    <n v="3"/>
    <n v="3.92"/>
    <n v="2"/>
    <x v="0"/>
    <n v="0"/>
    <x v="0"/>
    <x v="1"/>
    <x v="0"/>
    <x v="0"/>
    <n v="-1.9617653042170828"/>
    <n v="-0.45520647180513429"/>
    <n v="1.901993430633854"/>
    <n v="1.5375989122057394"/>
    <n v="4.0103324799109341"/>
    <n v="3.1682054014526635"/>
    <n v="3.4629877753406926"/>
    <x v="0"/>
    <x v="0"/>
    <e v="#N/A"/>
    <n v="12.63"/>
    <x v="0"/>
    <x v="0"/>
  </r>
  <r>
    <s v="WI"/>
    <n v="44"/>
    <x v="0"/>
    <x v="1"/>
    <x v="1"/>
    <n v="0"/>
    <x v="424"/>
    <n v="92"/>
    <n v="10.59"/>
    <n v="275"/>
    <n v="82"/>
    <n v="23.38"/>
    <n v="138.69999999999999"/>
    <n v="108"/>
    <n v="6.24"/>
    <x v="81"/>
    <n v="3"/>
    <n v="2.92"/>
    <n v="1"/>
    <x v="0"/>
    <n v="0"/>
    <x v="0"/>
    <x v="3"/>
    <x v="2"/>
    <x v="2"/>
    <n v="-2.1839366190446694"/>
    <n v="1.4890907778251756"/>
    <n v="-1.2278753874761981"/>
    <n v="0.19706861040800316"/>
    <n v="3.0136654207809528"/>
    <n v="2.9212128482851454"/>
    <n v="3.9980982656209925"/>
    <x v="0"/>
    <x v="1"/>
    <e v="#N/A"/>
    <n v="10.59"/>
    <x v="3"/>
    <x v="3"/>
  </r>
  <r>
    <s v="FL"/>
    <n v="64"/>
    <x v="1"/>
    <x v="0"/>
    <x v="0"/>
    <n v="31"/>
    <x v="425"/>
    <n v="88"/>
    <n v="38.86"/>
    <n v="248.5"/>
    <n v="109"/>
    <n v="21.12"/>
    <n v="167.1"/>
    <n v="124"/>
    <n v="7.52"/>
    <x v="62"/>
    <n v="1"/>
    <n v="2.4300000000000002"/>
    <n v="3"/>
    <x v="0"/>
    <n v="0"/>
    <x v="0"/>
    <x v="3"/>
    <x v="0"/>
    <x v="2"/>
    <n v="0.89498751894096573"/>
    <n v="0.96172253713732281"/>
    <n v="-0.66386349385738164"/>
    <n v="-0.45508126614224731"/>
    <n v="2.8016525814107349"/>
    <n v="1.5406902981352597"/>
    <n v="2.2131868431315951"/>
    <x v="0"/>
    <x v="0"/>
    <e v="#N/A"/>
    <n v="38.86"/>
    <x v="0"/>
    <x v="2"/>
  </r>
  <r>
    <s v="WV"/>
    <n v="44"/>
    <x v="2"/>
    <x v="0"/>
    <x v="1"/>
    <n v="0"/>
    <x v="426"/>
    <n v="121"/>
    <n v="38.78"/>
    <n v="276.5"/>
    <n v="79"/>
    <n v="23.5"/>
    <n v="279.8"/>
    <n v="77"/>
    <n v="12.59"/>
    <x v="79"/>
    <n v="5"/>
    <n v="2.67"/>
    <n v="2"/>
    <x v="1"/>
    <n v="1"/>
    <x v="0"/>
    <x v="3"/>
    <x v="0"/>
    <x v="2"/>
    <n v="0.88573038082314959"/>
    <n v="1.518941810316941"/>
    <n v="1.5743104642708092"/>
    <n v="-0.12900632786712207"/>
    <n v="4.1577339087863612"/>
    <n v="2.3636409628334749"/>
    <n v="1.3736251111918427"/>
    <x v="1"/>
    <x v="1"/>
    <n v="38.78"/>
    <e v="#N/A"/>
    <x v="1"/>
    <x v="2"/>
  </r>
  <r>
    <s v="SD"/>
    <n v="114"/>
    <x v="0"/>
    <x v="0"/>
    <x v="0"/>
    <n v="36"/>
    <x v="427"/>
    <n v="90"/>
    <n v="52.68"/>
    <n v="200.3"/>
    <n v="89"/>
    <n v="17.03"/>
    <n v="183.5"/>
    <n v="105"/>
    <n v="8.26"/>
    <x v="66"/>
    <n v="2"/>
    <n v="3.83"/>
    <n v="1"/>
    <x v="0"/>
    <n v="0"/>
    <x v="0"/>
    <x v="0"/>
    <x v="0"/>
    <x v="0"/>
    <n v="2.4001981768978635"/>
    <n v="2.5093597352662438E-3"/>
    <n v="-0.33816648486623396"/>
    <n v="1.428907266114031"/>
    <n v="4.3478715215231718"/>
    <n v="2.8137324200979679"/>
    <n v="2.2204039038311283"/>
    <x v="1"/>
    <x v="0"/>
    <e v="#N/A"/>
    <n v="52.68"/>
    <x v="0"/>
    <x v="0"/>
  </r>
  <r>
    <s v="OR"/>
    <n v="110"/>
    <x v="1"/>
    <x v="0"/>
    <x v="1"/>
    <n v="0"/>
    <x v="360"/>
    <n v="112"/>
    <n v="25.47"/>
    <n v="180"/>
    <n v="93"/>
    <n v="15.3"/>
    <n v="140"/>
    <n v="119"/>
    <n v="6.3"/>
    <x v="50"/>
    <n v="4"/>
    <n v="3.16"/>
    <n v="2"/>
    <x v="0"/>
    <n v="0"/>
    <x v="0"/>
    <x v="0"/>
    <x v="0"/>
    <x v="0"/>
    <n v="-0.56393744842685145"/>
    <n v="-0.4014746133199571"/>
    <n v="-1.2020579416415338"/>
    <n v="0.52314354868312773"/>
    <n v="1.705630929908468"/>
    <n v="1.4825079353820856"/>
    <n v="3.0800134233280998"/>
    <x v="0"/>
    <x v="1"/>
    <e v="#N/A"/>
    <n v="25.47"/>
    <x v="1"/>
    <x v="3"/>
  </r>
  <r>
    <s v="CO"/>
    <n v="90"/>
    <x v="1"/>
    <x v="0"/>
    <x v="0"/>
    <n v="30"/>
    <x v="428"/>
    <n v="76"/>
    <n v="31.25"/>
    <n v="229.7"/>
    <n v="95"/>
    <n v="19.52"/>
    <n v="144.1"/>
    <n v="124"/>
    <n v="6.48"/>
    <x v="18"/>
    <n v="3"/>
    <n v="2.08"/>
    <n v="1"/>
    <x v="0"/>
    <n v="0"/>
    <x v="0"/>
    <x v="2"/>
    <x v="0"/>
    <x v="0"/>
    <n v="6.5547943584643401E-2"/>
    <n v="0.58758959657386478"/>
    <n v="-1.120633689393747"/>
    <n v="-0.92607839920631685"/>
    <n v="1.9172506454054663"/>
    <n v="1.56939451196657"/>
    <n v="3.0414056340899189"/>
    <x v="0"/>
    <x v="0"/>
    <e v="#N/A"/>
    <n v="31.25"/>
    <x v="0"/>
    <x v="1"/>
  </r>
  <r>
    <s v="CT"/>
    <n v="72"/>
    <x v="1"/>
    <x v="0"/>
    <x v="0"/>
    <n v="21"/>
    <x v="429"/>
    <n v="108"/>
    <n v="31.74"/>
    <n v="335"/>
    <n v="86"/>
    <n v="28.48"/>
    <n v="187.2"/>
    <n v="119"/>
    <n v="8.42"/>
    <x v="116"/>
    <n v="4"/>
    <n v="4.46"/>
    <n v="1"/>
    <x v="0"/>
    <n v="0"/>
    <x v="0"/>
    <x v="3"/>
    <x v="0"/>
    <x v="2"/>
    <n v="0.11923934466797637"/>
    <n v="2.6831320774957859"/>
    <n v="-0.26468606210603629"/>
    <n v="2.2622098861504618"/>
    <n v="5.0991036996211561"/>
    <n v="3.5215150215601501"/>
    <n v="2.6079259105000299"/>
    <x v="1"/>
    <x v="0"/>
    <e v="#N/A"/>
    <n v="31.74"/>
    <x v="1"/>
    <x v="0"/>
  </r>
  <r>
    <s v="IN"/>
    <n v="113"/>
    <x v="0"/>
    <x v="0"/>
    <x v="1"/>
    <n v="0"/>
    <x v="430"/>
    <n v="151"/>
    <n v="35.6"/>
    <n v="347.3"/>
    <n v="113"/>
    <n v="29.52"/>
    <n v="246"/>
    <n v="116"/>
    <n v="11.07"/>
    <x v="33"/>
    <n v="2"/>
    <n v="2"/>
    <n v="1"/>
    <x v="1"/>
    <n v="1"/>
    <x v="0"/>
    <x v="0"/>
    <x v="0"/>
    <x v="2"/>
    <n v="0.53951341521682761"/>
    <n v="2.9279105439282609"/>
    <n v="0.90305687256954159"/>
    <n v="-1.0347700452980251"/>
    <n v="4.6283276907560875"/>
    <n v="3.2787185972855868"/>
    <n v="2.8422832489660768"/>
    <x v="1"/>
    <x v="1"/>
    <n v="35.6"/>
    <e v="#N/A"/>
    <x v="0"/>
    <x v="1"/>
  </r>
  <r>
    <s v="PA"/>
    <n v="171"/>
    <x v="0"/>
    <x v="0"/>
    <x v="0"/>
    <n v="25"/>
    <x v="431"/>
    <n v="77"/>
    <n v="37.94"/>
    <n v="183.2"/>
    <n v="118"/>
    <n v="15.57"/>
    <n v="150.80000000000001"/>
    <n v="90"/>
    <n v="6.79"/>
    <x v="39"/>
    <n v="3"/>
    <n v="2.75"/>
    <n v="3"/>
    <x v="0"/>
    <n v="0"/>
    <x v="0"/>
    <x v="1"/>
    <x v="0"/>
    <x v="0"/>
    <n v="0.79501042726855176"/>
    <n v="-0.33779241067085808"/>
    <n v="-0.98757454547663148"/>
    <n v="-2.0314681775414092E-2"/>
    <n v="2.1495392622682803"/>
    <n v="1.3121971884368471"/>
    <n v="2.6121263144515563"/>
    <x v="0"/>
    <x v="0"/>
    <e v="#N/A"/>
    <n v="37.94"/>
    <x v="0"/>
    <x v="2"/>
  </r>
  <r>
    <s v="NM"/>
    <n v="104"/>
    <x v="0"/>
    <x v="0"/>
    <x v="1"/>
    <n v="0"/>
    <x v="432"/>
    <n v="109"/>
    <n v="27.91"/>
    <n v="155.4"/>
    <n v="90"/>
    <n v="13.21"/>
    <n v="168.9"/>
    <n v="117"/>
    <n v="7.6"/>
    <x v="85"/>
    <n v="8"/>
    <n v="2.89"/>
    <n v="1"/>
    <x v="0"/>
    <n v="0"/>
    <x v="0"/>
    <x v="0"/>
    <x v="0"/>
    <x v="1"/>
    <n v="-0.29733187063374816"/>
    <n v="-0.8910315461849071"/>
    <n v="-0.62811626116323105"/>
    <n v="0.16083806171076653"/>
    <n v="1.4111906833172982"/>
    <n v="1.141377403501481"/>
    <n v="2.9349660321315514"/>
    <x v="0"/>
    <x v="1"/>
    <e v="#N/A"/>
    <n v="27.91"/>
    <x v="4"/>
    <x v="3"/>
  </r>
  <r>
    <s v="ME"/>
    <n v="165"/>
    <x v="1"/>
    <x v="0"/>
    <x v="1"/>
    <n v="0"/>
    <x v="433"/>
    <n v="75"/>
    <n v="25.59"/>
    <n v="193.1"/>
    <n v="93"/>
    <n v="16.41"/>
    <n v="311.60000000000002"/>
    <n v="93"/>
    <n v="14.02"/>
    <x v="19"/>
    <n v="2"/>
    <n v="2.78"/>
    <n v="1"/>
    <x v="0"/>
    <n v="0"/>
    <x v="0"/>
    <x v="1"/>
    <x v="0"/>
    <x v="0"/>
    <n v="-0.55097745506190909"/>
    <n v="-0.1407755962252073"/>
    <n v="2.2058449085341318"/>
    <n v="1.591586692182255E-2"/>
    <n v="3.4999163487350038"/>
    <n v="2.2780252412571915"/>
    <n v="2.4757591868893893"/>
    <x v="0"/>
    <x v="1"/>
    <e v="#N/A"/>
    <n v="25.59"/>
    <x v="0"/>
    <x v="2"/>
  </r>
  <r>
    <s v="SD"/>
    <n v="104"/>
    <x v="2"/>
    <x v="0"/>
    <x v="1"/>
    <n v="0"/>
    <x v="434"/>
    <n v="128"/>
    <n v="39.81"/>
    <n v="293.10000000000002"/>
    <n v="92"/>
    <n v="24.91"/>
    <n v="183.9"/>
    <n v="79"/>
    <n v="8.2799999999999994"/>
    <x v="52"/>
    <n v="6"/>
    <n v="2.65"/>
    <n v="0"/>
    <x v="1"/>
    <n v="1"/>
    <x v="0"/>
    <x v="0"/>
    <x v="0"/>
    <x v="2"/>
    <n v="0.99866746586050592"/>
    <n v="1.8492932365591435"/>
    <n v="-0.33022265537864487"/>
    <n v="-0.16523687656435807"/>
    <n v="3.6412325867221109"/>
    <n v="2.1339101222061121"/>
    <n v="1.9617772729594998"/>
    <x v="1"/>
    <x v="1"/>
    <n v="39.81"/>
    <e v="#N/A"/>
    <x v="1"/>
    <x v="2"/>
  </r>
  <r>
    <s v="AR"/>
    <n v="110"/>
    <x v="1"/>
    <x v="0"/>
    <x v="1"/>
    <n v="0"/>
    <x v="435"/>
    <n v="102"/>
    <n v="9.4"/>
    <n v="164.7"/>
    <n v="124"/>
    <n v="14"/>
    <n v="200.7"/>
    <n v="108"/>
    <n v="9.0299999999999994"/>
    <x v="39"/>
    <n v="5"/>
    <n v="2.75"/>
    <n v="1"/>
    <x v="0"/>
    <n v="0"/>
    <x v="0"/>
    <x v="0"/>
    <x v="0"/>
    <x v="1"/>
    <n v="-2.313536552694095"/>
    <n v="-0.70595514473596288"/>
    <n v="3.4181831000912369E-3"/>
    <n v="-2.0314681775414092E-2"/>
    <n v="1.9438292170588012"/>
    <n v="2.4189353892368008"/>
    <n v="3.9904918004568004"/>
    <x v="2"/>
    <x v="1"/>
    <e v="#N/A"/>
    <n v="9.4"/>
    <x v="1"/>
    <x v="2"/>
  </r>
  <r>
    <s v="TX"/>
    <n v="90"/>
    <x v="1"/>
    <x v="1"/>
    <x v="1"/>
    <n v="0"/>
    <x v="268"/>
    <n v="97"/>
    <n v="37.71"/>
    <n v="203.8"/>
    <n v="134"/>
    <n v="17.32"/>
    <n v="215.8"/>
    <n v="154"/>
    <n v="9.7100000000000009"/>
    <x v="80"/>
    <n v="4"/>
    <n v="2.27"/>
    <n v="1"/>
    <x v="0"/>
    <n v="0"/>
    <x v="0"/>
    <x v="2"/>
    <x v="1"/>
    <x v="0"/>
    <n v="0.76909044053866704"/>
    <n v="7.2161768882718497E-2"/>
    <n v="0.30329774625657507"/>
    <n v="-0.67246455832566399"/>
    <n v="2.4667947475234508"/>
    <n v="1.0681317951005354"/>
    <n v="2.0485933556955853"/>
    <x v="0"/>
    <x v="1"/>
    <e v="#N/A"/>
    <n v="37.71"/>
    <x v="5"/>
    <x v="1"/>
  </r>
  <r>
    <s v="NH"/>
    <n v="114"/>
    <x v="0"/>
    <x v="0"/>
    <x v="1"/>
    <n v="0"/>
    <x v="263"/>
    <n v="85"/>
    <n v="28.83"/>
    <n v="58.9"/>
    <n v="86"/>
    <n v="5.01"/>
    <n v="179.3"/>
    <n v="124"/>
    <n v="8.07"/>
    <x v="33"/>
    <n v="8"/>
    <n v="2"/>
    <n v="1"/>
    <x v="0"/>
    <n v="0"/>
    <x v="0"/>
    <x v="0"/>
    <x v="0"/>
    <x v="1"/>
    <n v="-0.19735477896133419"/>
    <n v="-2.8114479698218049"/>
    <n v="-0.42157669448591784"/>
    <n v="-1.0347700452980251"/>
    <n v="2.0643075290856281"/>
    <n v="3.03177580829681"/>
    <n v="4.7033991462460358"/>
    <x v="2"/>
    <x v="1"/>
    <e v="#N/A"/>
    <n v="28.83"/>
    <x v="4"/>
    <x v="1"/>
  </r>
  <r>
    <s v="OK"/>
    <n v="101"/>
    <x v="1"/>
    <x v="0"/>
    <x v="1"/>
    <n v="0"/>
    <x v="436"/>
    <n v="118"/>
    <n v="15.25"/>
    <n v="260.10000000000002"/>
    <n v="79"/>
    <n v="22.11"/>
    <n v="170.1"/>
    <n v="93"/>
    <n v="7.65"/>
    <x v="88"/>
    <n v="11"/>
    <n v="3.65"/>
    <n v="5"/>
    <x v="1"/>
    <n v="1"/>
    <x v="1"/>
    <x v="0"/>
    <x v="0"/>
    <x v="2"/>
    <n v="-1.676645450188347"/>
    <n v="1.192570521740308"/>
    <n v="-0.60428477270046432"/>
    <n v="1.1752934252333782"/>
    <n v="3.1864881272406214"/>
    <n v="2.4453709609946079"/>
    <n v="3.1314488162360155"/>
    <x v="0"/>
    <x v="1"/>
    <n v="15.25"/>
    <e v="#N/A"/>
    <x v="4"/>
    <x v="0"/>
  </r>
  <r>
    <s v="WI"/>
    <n v="117"/>
    <x v="1"/>
    <x v="0"/>
    <x v="0"/>
    <n v="14"/>
    <x v="437"/>
    <n v="81"/>
    <n v="13.63"/>
    <n v="219"/>
    <n v="103"/>
    <n v="18.62"/>
    <n v="122.6"/>
    <n v="102"/>
    <n v="5.52"/>
    <x v="53"/>
    <n v="2"/>
    <n v="2.3199999999999998"/>
    <n v="1"/>
    <x v="0"/>
    <n v="0"/>
    <x v="0"/>
    <x v="0"/>
    <x v="0"/>
    <x v="0"/>
    <n v="-1.8525310744268528"/>
    <n v="0.37465223146593951"/>
    <n v="-1.5476145243516537"/>
    <n v="-0.60000346093119195"/>
    <n v="1.7539546427674815"/>
    <n v="2.5154225381380999"/>
    <n v="4.1926535990778726"/>
    <x v="2"/>
    <x v="2"/>
    <e v="#N/A"/>
    <n v="13.63"/>
    <x v="0"/>
    <x v="2"/>
  </r>
  <r>
    <s v="PA"/>
    <n v="82"/>
    <x v="1"/>
    <x v="0"/>
    <x v="1"/>
    <n v="0"/>
    <x v="438"/>
    <n v="96"/>
    <n v="21.37"/>
    <n v="207.6"/>
    <n v="137"/>
    <n v="17.649999999999999"/>
    <n v="183.1"/>
    <n v="103"/>
    <n v="8.24"/>
    <x v="89"/>
    <n v="2"/>
    <n v="3.48"/>
    <n v="1"/>
    <x v="0"/>
    <n v="0"/>
    <x v="0"/>
    <x v="2"/>
    <x v="0"/>
    <x v="0"/>
    <n v="-1.0101315057055877"/>
    <n v="0.14778438452852347"/>
    <n v="-0.34611031435382306"/>
    <n v="0.95791013304996164"/>
    <n v="2.3618838775159032"/>
    <n v="1.4420783806129991"/>
    <n v="2.565284518487815"/>
    <x v="0"/>
    <x v="1"/>
    <e v="#N/A"/>
    <n v="21.37"/>
    <x v="0"/>
    <x v="0"/>
  </r>
  <r>
    <s v="OK"/>
    <n v="92"/>
    <x v="2"/>
    <x v="0"/>
    <x v="1"/>
    <n v="0"/>
    <x v="252"/>
    <n v="85"/>
    <n v="29.97"/>
    <n v="93.4"/>
    <n v="125"/>
    <n v="7.94"/>
    <n v="207.2"/>
    <n v="107"/>
    <n v="9.32"/>
    <x v="63"/>
    <n v="1"/>
    <n v="2.59"/>
    <n v="2"/>
    <x v="0"/>
    <n v="0"/>
    <x v="0"/>
    <x v="2"/>
    <x v="0"/>
    <x v="1"/>
    <n v="-7.3309128182598118E-2"/>
    <n v="-2.1248742225112043"/>
    <n v="0.13250541227341189"/>
    <n v="-0.23769797395883072"/>
    <n v="1.9969403787081188"/>
    <n v="2.1434837766760371"/>
    <n v="3.6333558215005328"/>
    <x v="2"/>
    <x v="1"/>
    <e v="#N/A"/>
    <n v="29.97"/>
    <x v="0"/>
    <x v="2"/>
  </r>
  <r>
    <s v="ME"/>
    <n v="82"/>
    <x v="2"/>
    <x v="0"/>
    <x v="0"/>
    <n v="29"/>
    <x v="439"/>
    <n v="111"/>
    <n v="35.22"/>
    <n v="254.1"/>
    <n v="137"/>
    <n v="21.6"/>
    <n v="169.3"/>
    <n v="92"/>
    <n v="7.62"/>
    <x v="17"/>
    <n v="5"/>
    <n v="2.57"/>
    <n v="2"/>
    <x v="0"/>
    <n v="0"/>
    <x v="0"/>
    <x v="2"/>
    <x v="0"/>
    <x v="2"/>
    <n v="0.49878200749843649"/>
    <n v="1.0731663917732464"/>
    <n v="-0.62017243167564196"/>
    <n v="-0.27392852265606671"/>
    <n v="2.6862269386354423"/>
    <n v="1.3638622642960665"/>
    <n v="2.1223631607457865"/>
    <x v="0"/>
    <x v="0"/>
    <e v="#N/A"/>
    <n v="35.22"/>
    <x v="1"/>
    <x v="2"/>
  </r>
  <r>
    <s v="WV"/>
    <n v="90"/>
    <x v="0"/>
    <x v="0"/>
    <x v="1"/>
    <n v="0"/>
    <x v="290"/>
    <n v="138"/>
    <n v="34.97"/>
    <n v="161.9"/>
    <n v="83"/>
    <n v="13.76"/>
    <n v="269.7"/>
    <n v="104"/>
    <n v="12.14"/>
    <x v="60"/>
    <n v="6"/>
    <n v="3.38"/>
    <n v="2"/>
    <x v="0"/>
    <n v="0"/>
    <x v="0"/>
    <x v="2"/>
    <x v="0"/>
    <x v="1"/>
    <n v="0.47101059314498817"/>
    <n v="-0.76167707205392432"/>
    <n v="1.3737287697091876"/>
    <n v="0.81298793826101701"/>
    <n v="3.3379909406040316"/>
    <n v="1.8303232122857562"/>
    <n v="1.88626154159743"/>
    <x v="0"/>
    <x v="1"/>
    <e v="#N/A"/>
    <n v="34.97"/>
    <x v="1"/>
    <x v="0"/>
  </r>
  <r>
    <s v="MN"/>
    <n v="124"/>
    <x v="2"/>
    <x v="0"/>
    <x v="1"/>
    <n v="0"/>
    <x v="440"/>
    <n v="70"/>
    <n v="26.78"/>
    <n v="130.69999999999999"/>
    <n v="79"/>
    <n v="11.11"/>
    <n v="193.4"/>
    <n v="98"/>
    <n v="8.6999999999999993"/>
    <x v="63"/>
    <n v="4"/>
    <n v="2.59"/>
    <n v="3"/>
    <x v="0"/>
    <n v="0"/>
    <x v="0"/>
    <x v="0"/>
    <x v="0"/>
    <x v="1"/>
    <n v="-0.42137752141248369"/>
    <n v="-1.382578547882642"/>
    <n v="-0.14155670504840701"/>
    <n v="-0.23769797395883072"/>
    <n v="1.341342457234755"/>
    <n v="1.4716049348195654"/>
    <n v="3.2453108604246257"/>
    <x v="2"/>
    <x v="1"/>
    <e v="#N/A"/>
    <n v="26.78"/>
    <x v="1"/>
    <x v="2"/>
  </r>
  <r>
    <s v="NY"/>
    <n v="39"/>
    <x v="1"/>
    <x v="0"/>
    <x v="1"/>
    <n v="0"/>
    <x v="441"/>
    <n v="68"/>
    <n v="27.27"/>
    <n v="102.6"/>
    <n v="103"/>
    <n v="8.7200000000000006"/>
    <n v="235.3"/>
    <n v="106"/>
    <n v="10.59"/>
    <x v="9"/>
    <n v="5"/>
    <n v="2.46"/>
    <n v="2"/>
    <x v="0"/>
    <n v="0"/>
    <x v="0"/>
    <x v="3"/>
    <x v="0"/>
    <x v="1"/>
    <n v="-0.36768612032915021"/>
    <n v="-1.9417878898950443"/>
    <n v="0.69055943377653706"/>
    <n v="-0.41885071744501134"/>
    <n v="2.1171941242414181"/>
    <n v="2.1349570364547672"/>
    <n v="3.5543736628684757"/>
    <x v="2"/>
    <x v="1"/>
    <e v="#N/A"/>
    <n v="27.27"/>
    <x v="1"/>
    <x v="2"/>
  </r>
  <r>
    <s v="OH"/>
    <n v="75"/>
    <x v="2"/>
    <x v="0"/>
    <x v="0"/>
    <n v="46"/>
    <x v="65"/>
    <n v="62"/>
    <n v="36.4"/>
    <n v="200.9"/>
    <n v="111"/>
    <n v="17.079999999999998"/>
    <n v="246.8"/>
    <n v="126"/>
    <n v="11.11"/>
    <x v="29"/>
    <n v="6"/>
    <n v="2.48"/>
    <n v="0"/>
    <x v="0"/>
    <n v="0"/>
    <x v="0"/>
    <x v="2"/>
    <x v="0"/>
    <x v="0"/>
    <n v="0.62653051352429878"/>
    <n v="1.4449772731972232E-2"/>
    <n v="0.91894453154471978"/>
    <n v="-0.38262016874777532"/>
    <n v="2.7817648757585496"/>
    <n v="1.1762680501898994"/>
    <n v="1.7404014559265102"/>
    <x v="0"/>
    <x v="0"/>
    <e v="#N/A"/>
    <n v="36.4"/>
    <x v="1"/>
    <x v="2"/>
  </r>
  <r>
    <s v="MI"/>
    <n v="102"/>
    <x v="2"/>
    <x v="0"/>
    <x v="1"/>
    <n v="0"/>
    <x v="442"/>
    <n v="89"/>
    <n v="17.440000000000001"/>
    <n v="246"/>
    <n v="77"/>
    <n v="20.91"/>
    <n v="170.5"/>
    <n v="140"/>
    <n v="7.67"/>
    <x v="9"/>
    <n v="4"/>
    <n v="2.46"/>
    <n v="2"/>
    <x v="0"/>
    <n v="0"/>
    <x v="0"/>
    <x v="0"/>
    <x v="0"/>
    <x v="2"/>
    <n v="-1.4378112867486916"/>
    <n v="0.91197081631771404"/>
    <n v="-0.59634094321287534"/>
    <n v="-0.41885071744501134"/>
    <n v="2.0851825454850759"/>
    <n v="1.8520395541600478"/>
    <n v="3.2422391602642571"/>
    <x v="0"/>
    <x v="1"/>
    <e v="#N/A"/>
    <n v="17.440000000000001"/>
    <x v="1"/>
    <x v="2"/>
  </r>
  <r>
    <s v="WV"/>
    <n v="143"/>
    <x v="2"/>
    <x v="0"/>
    <x v="1"/>
    <n v="0"/>
    <x v="443"/>
    <n v="109"/>
    <n v="34.479999999999997"/>
    <n v="165.8"/>
    <n v="104"/>
    <n v="14.09"/>
    <n v="143.9"/>
    <n v="71"/>
    <n v="6.48"/>
    <x v="117"/>
    <n v="4"/>
    <n v="1.24"/>
    <n v="1"/>
    <x v="0"/>
    <n v="0"/>
    <x v="0"/>
    <x v="1"/>
    <x v="0"/>
    <x v="0"/>
    <n v="0.41731919206165524"/>
    <n v="-0.68406438757533461"/>
    <n v="-1.1246056041375412"/>
    <n v="-2.0492254088206368"/>
    <n v="1.7958311497693111"/>
    <n v="2.471064939540335"/>
    <n v="4.1215669777851716"/>
    <x v="2"/>
    <x v="1"/>
    <e v="#N/A"/>
    <n v="34.479999999999997"/>
    <x v="1"/>
    <x v="1"/>
  </r>
  <r>
    <s v="MI"/>
    <n v="53"/>
    <x v="0"/>
    <x v="0"/>
    <x v="1"/>
    <n v="0"/>
    <x v="444"/>
    <n v="95"/>
    <n v="9.7799999999999994"/>
    <n v="265.5"/>
    <n v="131"/>
    <n v="22.57"/>
    <n v="244.3"/>
    <n v="128"/>
    <n v="10.99"/>
    <x v="43"/>
    <n v="6"/>
    <n v="3.13"/>
    <n v="3"/>
    <x v="0"/>
    <n v="0"/>
    <x v="0"/>
    <x v="3"/>
    <x v="0"/>
    <x v="2"/>
    <n v="-2.2728051449757039"/>
    <n v="1.3000342387106623"/>
    <n v="0.86929559724728866"/>
    <n v="0.48691299998589177"/>
    <n v="3.5518117539831837"/>
    <n v="2.8015159028277572"/>
    <n v="3.328906122416273"/>
    <x v="0"/>
    <x v="1"/>
    <e v="#N/A"/>
    <n v="9.7799999999999994"/>
    <x v="1"/>
    <x v="3"/>
  </r>
  <r>
    <s v="NM"/>
    <n v="30"/>
    <x v="0"/>
    <x v="0"/>
    <x v="1"/>
    <n v="0"/>
    <x v="445"/>
    <n v="144"/>
    <n v="28.88"/>
    <n v="225.2"/>
    <n v="118"/>
    <n v="19.14"/>
    <n v="169.7"/>
    <n v="93"/>
    <n v="7.64"/>
    <x v="37"/>
    <n v="7"/>
    <n v="3.08"/>
    <n v="1"/>
    <x v="0"/>
    <n v="0"/>
    <x v="0"/>
    <x v="3"/>
    <x v="0"/>
    <x v="0"/>
    <n v="-0.19180049609064431"/>
    <n v="0.49803649909856901"/>
    <n v="-0.61222860218805342"/>
    <n v="0.41445190259141979"/>
    <n v="2.2468512706577495"/>
    <n v="0.91182346187941532"/>
    <n v="2.1481395249869548"/>
    <x v="0"/>
    <x v="1"/>
    <e v="#N/A"/>
    <n v="28.88"/>
    <x v="4"/>
    <x v="3"/>
  </r>
  <r>
    <s v="MO"/>
    <n v="112"/>
    <x v="0"/>
    <x v="0"/>
    <x v="1"/>
    <n v="0"/>
    <x v="446"/>
    <n v="77"/>
    <n v="57.04"/>
    <n v="212.5"/>
    <n v="109"/>
    <n v="18.059999999999999"/>
    <n v="265"/>
    <n v="132"/>
    <n v="11.93"/>
    <x v="8"/>
    <n v="8"/>
    <n v="3.43"/>
    <n v="2"/>
    <x v="1"/>
    <n v="1"/>
    <x v="0"/>
    <x v="0"/>
    <x v="0"/>
    <x v="0"/>
    <n v="2.8741636485300481"/>
    <n v="0.24529775733495673"/>
    <n v="1.2803887732300174"/>
    <n v="0.88544903565548905"/>
    <n v="5.0314015446138702"/>
    <n v="3.2778656277586826"/>
    <n v="2.042989144401115"/>
    <x v="1"/>
    <x v="1"/>
    <n v="57.04"/>
    <e v="#N/A"/>
    <x v="4"/>
    <x v="0"/>
  </r>
  <r>
    <s v="RI"/>
    <n v="129"/>
    <x v="0"/>
    <x v="0"/>
    <x v="1"/>
    <n v="0"/>
    <x v="447"/>
    <n v="119"/>
    <n v="23.72"/>
    <n v="289.3"/>
    <n v="105"/>
    <n v="24.59"/>
    <n v="129.4"/>
    <n v="97"/>
    <n v="5.82"/>
    <x v="67"/>
    <n v="8"/>
    <n v="3.54"/>
    <n v="0"/>
    <x v="0"/>
    <n v="0"/>
    <x v="0"/>
    <x v="1"/>
    <x v="0"/>
    <x v="2"/>
    <n v="-0.75463449365386337"/>
    <n v="1.7736706209133379"/>
    <n v="-1.4125694230626411"/>
    <n v="1.0303712304444337"/>
    <n v="3.470745425306351"/>
    <n v="2.6023831266749382"/>
    <n v="3.0819996866839383"/>
    <x v="0"/>
    <x v="1"/>
    <e v="#N/A"/>
    <n v="23.72"/>
    <x v="4"/>
    <x v="0"/>
  </r>
  <r>
    <s v="NC"/>
    <n v="63"/>
    <x v="0"/>
    <x v="0"/>
    <x v="0"/>
    <n v="29"/>
    <x v="319"/>
    <n v="107"/>
    <n v="24.19"/>
    <n v="118.7"/>
    <n v="56"/>
    <n v="10.09"/>
    <n v="240.1"/>
    <n v="91"/>
    <n v="10.8"/>
    <x v="2"/>
    <n v="8"/>
    <n v="1.78"/>
    <n v="1"/>
    <x v="0"/>
    <n v="0"/>
    <x v="0"/>
    <x v="3"/>
    <x v="0"/>
    <x v="1"/>
    <n v="-0.70279452019409294"/>
    <n v="-1.6213868078167637"/>
    <n v="0.78588538762760429"/>
    <n v="-1.3246144348759143"/>
    <n v="1.9414463194296603"/>
    <n v="2.3441490058751189"/>
    <n v="3.9013914584752505"/>
    <x v="2"/>
    <x v="0"/>
    <e v="#N/A"/>
    <n v="24.19"/>
    <x v="4"/>
    <x v="1"/>
  </r>
  <r>
    <s v="WY"/>
    <n v="28"/>
    <x v="0"/>
    <x v="0"/>
    <x v="1"/>
    <n v="0"/>
    <x v="448"/>
    <n v="94"/>
    <n v="31.93"/>
    <n v="248.6"/>
    <n v="86"/>
    <n v="21.13"/>
    <n v="208.8"/>
    <n v="124"/>
    <n v="9.4"/>
    <x v="15"/>
    <n v="5"/>
    <n v="2.86"/>
    <n v="0"/>
    <x v="0"/>
    <n v="0"/>
    <x v="0"/>
    <x v="3"/>
    <x v="0"/>
    <x v="2"/>
    <n v="0.1396050485271722"/>
    <n v="0.96371260597010711"/>
    <n v="0.16428073022376821"/>
    <n v="0.12460751301353053"/>
    <n v="2.7883971278444895"/>
    <n v="0.99536262090870209"/>
    <n v="1.4853736740743335"/>
    <x v="0"/>
    <x v="1"/>
    <e v="#N/A"/>
    <n v="31.93"/>
    <x v="1"/>
    <x v="3"/>
  </r>
  <r>
    <s v="KY"/>
    <n v="90"/>
    <x v="0"/>
    <x v="0"/>
    <x v="1"/>
    <n v="0"/>
    <x v="449"/>
    <n v="83"/>
    <n v="32.93"/>
    <n v="154.19999999999999"/>
    <n v="79"/>
    <n v="13.11"/>
    <n v="299"/>
    <n v="60"/>
    <n v="13.46"/>
    <x v="8"/>
    <n v="3"/>
    <n v="3.43"/>
    <n v="1"/>
    <x v="0"/>
    <n v="0"/>
    <x v="0"/>
    <x v="2"/>
    <x v="0"/>
    <x v="1"/>
    <n v="0.24883927831740177"/>
    <n v="-0.91491237217831967"/>
    <n v="1.9556142796750793"/>
    <n v="0.88544903565548905"/>
    <n v="3.7225546716939029"/>
    <n v="2.3467920318619626"/>
    <n v="2.2710025094375172"/>
    <x v="1"/>
    <x v="1"/>
    <e v="#N/A"/>
    <n v="32.93"/>
    <x v="0"/>
    <x v="0"/>
  </r>
  <r>
    <s v="OR"/>
    <n v="151"/>
    <x v="2"/>
    <x v="0"/>
    <x v="1"/>
    <n v="0"/>
    <x v="450"/>
    <n v="108"/>
    <n v="26.59"/>
    <n v="233.4"/>
    <n v="118"/>
    <n v="19.84"/>
    <n v="195.7"/>
    <n v="141"/>
    <n v="8.81"/>
    <x v="18"/>
    <n v="6"/>
    <n v="2.08"/>
    <n v="4"/>
    <x v="0"/>
    <n v="0"/>
    <x v="1"/>
    <x v="1"/>
    <x v="0"/>
    <x v="2"/>
    <n v="-0.44174322527167903"/>
    <n v="0.66122214338688601"/>
    <n v="-9.5879685494770814E-2"/>
    <n v="-0.92607839920631685"/>
    <n v="1.9733746685244344"/>
    <n v="1.2244043104896698"/>
    <n v="2.6653563080228966"/>
    <x v="0"/>
    <x v="1"/>
    <e v="#N/A"/>
    <n v="26.59"/>
    <x v="1"/>
    <x v="1"/>
  </r>
  <r>
    <s v="NV"/>
    <n v="105"/>
    <x v="0"/>
    <x v="1"/>
    <x v="0"/>
    <n v="29"/>
    <x v="451"/>
    <n v="82"/>
    <n v="37.520000000000003"/>
    <n v="217.7"/>
    <n v="110"/>
    <n v="18.5"/>
    <n v="190.5"/>
    <n v="100"/>
    <n v="8.57"/>
    <x v="32"/>
    <n v="6"/>
    <n v="3.56"/>
    <n v="1"/>
    <x v="1"/>
    <n v="1"/>
    <x v="0"/>
    <x v="0"/>
    <x v="2"/>
    <x v="0"/>
    <n v="0.74872473667947126"/>
    <n v="0.3487813366397427"/>
    <n v="-0.1991494688334271"/>
    <n v="1.0666017791416695"/>
    <n v="3.1288102827694222"/>
    <n v="1.363648421811414"/>
    <n v="1.3891077175848698"/>
    <x v="0"/>
    <x v="0"/>
    <n v="37.520000000000003"/>
    <e v="#N/A"/>
    <x v="5"/>
    <x v="0"/>
  </r>
  <r>
    <s v="DC"/>
    <n v="41"/>
    <x v="1"/>
    <x v="0"/>
    <x v="0"/>
    <n v="37"/>
    <x v="452"/>
    <n v="110"/>
    <n v="40.770000000000003"/>
    <n v="221.9"/>
    <n v="115"/>
    <n v="18.86"/>
    <n v="189.1"/>
    <n v="100"/>
    <n v="8.51"/>
    <x v="48"/>
    <n v="1"/>
    <n v="1.97"/>
    <n v="2"/>
    <x v="0"/>
    <n v="0"/>
    <x v="0"/>
    <x v="3"/>
    <x v="0"/>
    <x v="0"/>
    <n v="1.1023474127800468"/>
    <n v="0.43236422761668575"/>
    <n v="-0.2269528720399886"/>
    <n v="-1.0710005939952616"/>
    <n v="2.6597321051139344"/>
    <n v="1.6126557358130837"/>
    <n v="2.4753064807267551"/>
    <x v="0"/>
    <x v="0"/>
    <e v="#N/A"/>
    <n v="40.770000000000003"/>
    <x v="0"/>
    <x v="1"/>
  </r>
  <r>
    <s v="UT"/>
    <n v="48"/>
    <x v="2"/>
    <x v="0"/>
    <x v="0"/>
    <n v="43"/>
    <x v="453"/>
    <n v="111"/>
    <n v="29.24"/>
    <n v="200.2"/>
    <n v="64"/>
    <n v="17.02"/>
    <n v="233.1"/>
    <n v="96"/>
    <n v="10.49"/>
    <x v="40"/>
    <n v="5"/>
    <n v="2.16"/>
    <n v="1"/>
    <x v="0"/>
    <n v="0"/>
    <x v="0"/>
    <x v="3"/>
    <x v="0"/>
    <x v="0"/>
    <n v="-0.1529205159958168"/>
    <n v="5.192909024814413E-4"/>
    <n v="0.64686837159479738"/>
    <n v="-0.81738675311460851"/>
    <n v="2.1128429981865957"/>
    <n v="1.0535391536209819"/>
    <n v="2.3991214978484745"/>
    <x v="0"/>
    <x v="0"/>
    <e v="#N/A"/>
    <n v="29.24"/>
    <x v="1"/>
    <x v="1"/>
  </r>
  <r>
    <s v="WA"/>
    <n v="166"/>
    <x v="1"/>
    <x v="1"/>
    <x v="0"/>
    <n v="35"/>
    <x v="454"/>
    <n v="138"/>
    <n v="21.79"/>
    <n v="274.5"/>
    <n v="113"/>
    <n v="23.33"/>
    <n v="298.89999999999998"/>
    <n v="130"/>
    <n v="13.45"/>
    <x v="82"/>
    <n v="7"/>
    <n v="2.38"/>
    <n v="2"/>
    <x v="0"/>
    <n v="0"/>
    <x v="0"/>
    <x v="1"/>
    <x v="1"/>
    <x v="2"/>
    <n v="-0.96384581511650746"/>
    <n v="1.4791404336612539"/>
    <n v="1.9536283223031816"/>
    <n v="-0.52754236353671935"/>
    <n v="3.8851745005163765"/>
    <n v="2.6854831492378164"/>
    <n v="2.7072234097351187"/>
    <x v="0"/>
    <x v="0"/>
    <e v="#N/A"/>
    <n v="21.79"/>
    <x v="2"/>
    <x v="2"/>
  </r>
  <r>
    <s v="FL"/>
    <n v="79"/>
    <x v="2"/>
    <x v="0"/>
    <x v="1"/>
    <n v="0"/>
    <x v="455"/>
    <n v="119"/>
    <n v="22.13"/>
    <n v="290.89999999999998"/>
    <n v="121"/>
    <n v="24.73"/>
    <n v="194.8"/>
    <n v="140"/>
    <n v="8.77"/>
    <x v="100"/>
    <n v="6"/>
    <n v="3.78"/>
    <n v="3"/>
    <x v="0"/>
    <n v="0"/>
    <x v="0"/>
    <x v="2"/>
    <x v="0"/>
    <x v="2"/>
    <n v="-0.926817262645243"/>
    <n v="1.8055117222378869"/>
    <n v="-0.11375330184184552"/>
    <n v="1.3564461687195588"/>
    <n v="3.7702153111898329"/>
    <n v="2.4437161946080264"/>
    <n v="2.3935275613305187"/>
    <x v="1"/>
    <x v="1"/>
    <e v="#N/A"/>
    <n v="22.13"/>
    <x v="1"/>
    <x v="0"/>
  </r>
  <r>
    <s v="VA"/>
    <n v="153"/>
    <x v="2"/>
    <x v="0"/>
    <x v="1"/>
    <n v="0"/>
    <x v="456"/>
    <n v="107"/>
    <n v="33.22"/>
    <n v="154.6"/>
    <n v="96"/>
    <n v="13.14"/>
    <n v="142.80000000000001"/>
    <n v="97"/>
    <n v="6.43"/>
    <x v="43"/>
    <n v="6"/>
    <n v="3.13"/>
    <n v="1"/>
    <x v="0"/>
    <n v="0"/>
    <x v="0"/>
    <x v="1"/>
    <x v="0"/>
    <x v="1"/>
    <n v="0.28031354791797686"/>
    <n v="-0.90695209684718214"/>
    <n v="-1.1464511352284108"/>
    <n v="0.48691299998589177"/>
    <n v="1.9698271238360456"/>
    <n v="1.5660690489705866"/>
    <n v="3.0041514000607705"/>
    <x v="0"/>
    <x v="1"/>
    <e v="#N/A"/>
    <n v="33.22"/>
    <x v="1"/>
    <x v="3"/>
  </r>
  <r>
    <s v="KS"/>
    <n v="110"/>
    <x v="0"/>
    <x v="1"/>
    <x v="1"/>
    <n v="0"/>
    <x v="457"/>
    <n v="79"/>
    <n v="49.86"/>
    <n v="188.5"/>
    <n v="90"/>
    <n v="16.02"/>
    <n v="266.89999999999998"/>
    <n v="91"/>
    <n v="12.01"/>
    <x v="25"/>
    <n v="4"/>
    <n v="3.92"/>
    <n v="0"/>
    <x v="1"/>
    <n v="1"/>
    <x v="0"/>
    <x v="0"/>
    <x v="2"/>
    <x v="0"/>
    <n v="2.0928611913863695"/>
    <n v="-0.23231876253328732"/>
    <n v="1.3181219632960646"/>
    <n v="1.5375989122057394"/>
    <n v="4.6870270436051138"/>
    <n v="2.9215913298707465"/>
    <n v="1.7615814741493352"/>
    <x v="1"/>
    <x v="1"/>
    <n v="49.86"/>
    <e v="#N/A"/>
    <x v="5"/>
    <x v="0"/>
  </r>
  <r>
    <s v="KS"/>
    <n v="163"/>
    <x v="0"/>
    <x v="0"/>
    <x v="1"/>
    <n v="0"/>
    <x v="458"/>
    <n v="89"/>
    <n v="32.520000000000003"/>
    <n v="193.9"/>
    <n v="87"/>
    <n v="16.48"/>
    <n v="268.39999999999998"/>
    <n v="121"/>
    <n v="12.08"/>
    <x v="75"/>
    <n v="4"/>
    <n v="3.46"/>
    <n v="1"/>
    <x v="0"/>
    <n v="0"/>
    <x v="0"/>
    <x v="1"/>
    <x v="0"/>
    <x v="0"/>
    <n v="0.20440501535188491"/>
    <n v="-0.12485504556293228"/>
    <n v="1.3479113238745231"/>
    <n v="0.92167958435272568"/>
    <n v="3.3796464522162242"/>
    <n v="1.6503721961864568"/>
    <n v="1.4231818681788024"/>
    <x v="1"/>
    <x v="1"/>
    <e v="#N/A"/>
    <n v="32.520000000000003"/>
    <x v="1"/>
    <x v="0"/>
  </r>
  <r>
    <s v="ME"/>
    <n v="105"/>
    <x v="1"/>
    <x v="0"/>
    <x v="0"/>
    <n v="33"/>
    <x v="459"/>
    <n v="68"/>
    <n v="35.630000000000003"/>
    <n v="146.9"/>
    <n v="140"/>
    <n v="12.49"/>
    <n v="121"/>
    <n v="131"/>
    <n v="5.44"/>
    <x v="15"/>
    <n v="3"/>
    <n v="2.86"/>
    <n v="2"/>
    <x v="0"/>
    <n v="0"/>
    <x v="0"/>
    <x v="0"/>
    <x v="0"/>
    <x v="1"/>
    <n v="0.54321627046395393"/>
    <n v="-1.0601873969715769"/>
    <n v="-1.5793898423020096"/>
    <n v="0.12460751301353053"/>
    <n v="1.9963901492113498"/>
    <n v="1.9821908433499331"/>
    <n v="3.4456621208488394"/>
    <x v="0"/>
    <x v="0"/>
    <e v="#N/A"/>
    <n v="35.630000000000003"/>
    <x v="0"/>
    <x v="3"/>
  </r>
  <r>
    <s v="LA"/>
    <n v="172"/>
    <x v="0"/>
    <x v="0"/>
    <x v="1"/>
    <n v="0"/>
    <x v="460"/>
    <n v="140"/>
    <n v="36.67"/>
    <n v="146.30000000000001"/>
    <n v="84"/>
    <n v="12.44"/>
    <n v="264.60000000000002"/>
    <n v="83"/>
    <n v="11.91"/>
    <x v="5"/>
    <n v="1"/>
    <n v="1.92"/>
    <n v="3"/>
    <x v="0"/>
    <n v="0"/>
    <x v="0"/>
    <x v="1"/>
    <x v="0"/>
    <x v="1"/>
    <n v="0.65615335550131015"/>
    <n v="-1.0721278099682829"/>
    <n v="1.2724449437424288"/>
    <n v="-1.1434616913897337"/>
    <n v="2.8164931452332707"/>
    <n v="2.1228791867118955"/>
    <n v="3.0134031336021261"/>
    <x v="0"/>
    <x v="1"/>
    <e v="#N/A"/>
    <n v="36.67"/>
    <x v="0"/>
    <x v="1"/>
  </r>
  <r>
    <s v="DC"/>
    <n v="126"/>
    <x v="0"/>
    <x v="0"/>
    <x v="1"/>
    <n v="0"/>
    <x v="461"/>
    <n v="110"/>
    <n v="27.44"/>
    <n v="220.6"/>
    <n v="125"/>
    <n v="18.75"/>
    <n v="249.2"/>
    <n v="78"/>
    <n v="11.21"/>
    <x v="118"/>
    <n v="2"/>
    <n v="1.38"/>
    <n v="0"/>
    <x v="0"/>
    <n v="0"/>
    <x v="0"/>
    <x v="0"/>
    <x v="0"/>
    <x v="0"/>
    <n v="-0.34917184409351804"/>
    <n v="0.40649333279048899"/>
    <n v="0.96660750847025312"/>
    <n v="-1.8680726653344564"/>
    <n v="2.6500747212818685"/>
    <n v="2.1705260571372182"/>
    <n v="3.224821033956164"/>
    <x v="0"/>
    <x v="1"/>
    <e v="#N/A"/>
    <n v="27.44"/>
    <x v="0"/>
    <x v="1"/>
  </r>
  <r>
    <s v="TX"/>
    <n v="97"/>
    <x v="2"/>
    <x v="0"/>
    <x v="1"/>
    <n v="0"/>
    <x v="462"/>
    <n v="91"/>
    <n v="24.51"/>
    <n v="226.7"/>
    <n v="137"/>
    <n v="19.27"/>
    <n v="144.6"/>
    <n v="72"/>
    <n v="6.51"/>
    <x v="12"/>
    <n v="4"/>
    <n v="3.73"/>
    <n v="3"/>
    <x v="0"/>
    <n v="0"/>
    <x v="0"/>
    <x v="2"/>
    <x v="0"/>
    <x v="0"/>
    <n v="-0.6676173953463922"/>
    <n v="0.52788753159033419"/>
    <n v="-1.1107039025342609"/>
    <n v="1.2839850713250869"/>
    <n v="2.7701555308570125"/>
    <n v="1.8991206004538421"/>
    <n v="2.7458252757592985"/>
    <x v="0"/>
    <x v="1"/>
    <e v="#N/A"/>
    <n v="24.51"/>
    <x v="1"/>
    <x v="0"/>
  </r>
  <r>
    <s v="NJ"/>
    <n v="95"/>
    <x v="1"/>
    <x v="1"/>
    <x v="0"/>
    <n v="37"/>
    <x v="190"/>
    <n v="109"/>
    <n v="37.43"/>
    <n v="185.3"/>
    <n v="99"/>
    <n v="15.75"/>
    <n v="205.1"/>
    <n v="82"/>
    <n v="9.23"/>
    <x v="119"/>
    <n v="2"/>
    <n v="1.1100000000000001"/>
    <n v="0"/>
    <x v="1"/>
    <n v="1"/>
    <x v="0"/>
    <x v="2"/>
    <x v="1"/>
    <x v="0"/>
    <n v="0.73946759856165512"/>
    <n v="-0.29600096518238628"/>
    <n v="9.0800307463569943E-2"/>
    <n v="-2.2303781523068174"/>
    <n v="2.4950025803406577"/>
    <n v="2.3700760111934165"/>
    <n v="3.6068660526504801"/>
    <x v="0"/>
    <x v="0"/>
    <n v="37.43"/>
    <e v="#N/A"/>
    <x v="3"/>
    <x v="1"/>
  </r>
  <r>
    <s v="DE"/>
    <n v="87"/>
    <x v="2"/>
    <x v="0"/>
    <x v="1"/>
    <n v="0"/>
    <x v="463"/>
    <n v="105"/>
    <n v="43.55"/>
    <n v="160.69999999999999"/>
    <n v="102"/>
    <n v="13.66"/>
    <n v="249.4"/>
    <n v="80"/>
    <n v="11.22"/>
    <x v="33"/>
    <n v="2"/>
    <n v="2"/>
    <n v="4"/>
    <x v="0"/>
    <n v="0"/>
    <x v="1"/>
    <x v="2"/>
    <x v="0"/>
    <x v="1"/>
    <n v="1.4059815430444145"/>
    <n v="-0.78555789804733689"/>
    <n v="0.97057942321404789"/>
    <n v="-1.0347700452980251"/>
    <n v="3.1175510933751984"/>
    <n v="2.1463128322727547"/>
    <n v="2.7375523242766504"/>
    <x v="0"/>
    <x v="1"/>
    <e v="#N/A"/>
    <n v="43.55"/>
    <x v="0"/>
    <x v="1"/>
  </r>
  <r>
    <s v="VT"/>
    <n v="97"/>
    <x v="0"/>
    <x v="0"/>
    <x v="1"/>
    <n v="0"/>
    <x v="464"/>
    <n v="119"/>
    <n v="19.16"/>
    <n v="217.7"/>
    <n v="109"/>
    <n v="18.5"/>
    <n v="152.1"/>
    <n v="76"/>
    <n v="6.84"/>
    <x v="94"/>
    <n v="5"/>
    <n v="1.76"/>
    <n v="1"/>
    <x v="0"/>
    <n v="0"/>
    <x v="0"/>
    <x v="2"/>
    <x v="0"/>
    <x v="0"/>
    <n v="-1.2508170967688064"/>
    <n v="0.3487813366397427"/>
    <n v="-0.96175709964196776"/>
    <n v="-1.3608449835731504"/>
    <n v="1.4190813689485622"/>
    <n v="2.1125973630546095"/>
    <n v="3.8616503343873139"/>
    <x v="2"/>
    <x v="1"/>
    <e v="#N/A"/>
    <n v="19.16"/>
    <x v="1"/>
    <x v="1"/>
  </r>
  <r>
    <s v="TX"/>
    <n v="140"/>
    <x v="1"/>
    <x v="0"/>
    <x v="1"/>
    <n v="0"/>
    <x v="465"/>
    <n v="107"/>
    <n v="33.119999999999997"/>
    <n v="170.9"/>
    <n v="99"/>
    <n v="14.53"/>
    <n v="225.1"/>
    <n v="93"/>
    <n v="10.130000000000001"/>
    <x v="55"/>
    <n v="4"/>
    <n v="3.75"/>
    <n v="0"/>
    <x v="0"/>
    <n v="0"/>
    <x v="0"/>
    <x v="1"/>
    <x v="0"/>
    <x v="0"/>
    <n v="0.26920498217659761"/>
    <n v="-0.58257087710333277"/>
    <n v="0.48799178184301811"/>
    <n v="1.320215620022323"/>
    <n v="3.063110906521687"/>
    <n v="1.5469212687706182"/>
    <n v="1.844798741840878"/>
    <x v="0"/>
    <x v="1"/>
    <e v="#N/A"/>
    <n v="33.119999999999997"/>
    <x v="1"/>
    <x v="0"/>
  </r>
  <r>
    <s v="MT"/>
    <n v="169"/>
    <x v="0"/>
    <x v="0"/>
    <x v="1"/>
    <n v="0"/>
    <x v="466"/>
    <n v="112"/>
    <n v="17.14"/>
    <n v="230"/>
    <n v="69"/>
    <n v="19.55"/>
    <n v="193.6"/>
    <n v="95"/>
    <n v="8.7100000000000009"/>
    <x v="17"/>
    <n v="2"/>
    <n v="2.57"/>
    <n v="0"/>
    <x v="0"/>
    <n v="0"/>
    <x v="0"/>
    <x v="1"/>
    <x v="0"/>
    <x v="0"/>
    <n v="-1.4711369839728297"/>
    <n v="0.59355980307221801"/>
    <n v="-0.13758479030461276"/>
    <n v="-0.27392852265606671"/>
    <n v="2.0080693931637223"/>
    <n v="1.6157115075048216"/>
    <n v="3.0312876246252327"/>
    <x v="0"/>
    <x v="1"/>
    <e v="#N/A"/>
    <n v="17.14"/>
    <x v="0"/>
    <x v="2"/>
  </r>
  <r>
    <s v="ND"/>
    <n v="68"/>
    <x v="1"/>
    <x v="0"/>
    <x v="0"/>
    <n v="22"/>
    <x v="467"/>
    <n v="97"/>
    <n v="14.03"/>
    <n v="289.89999999999998"/>
    <n v="94"/>
    <n v="24.64"/>
    <n v="180"/>
    <n v="114"/>
    <n v="8.1"/>
    <x v="104"/>
    <n v="4"/>
    <n v="1.3"/>
    <n v="3"/>
    <x v="0"/>
    <n v="0"/>
    <x v="0"/>
    <x v="3"/>
    <x v="0"/>
    <x v="2"/>
    <n v="-1.8099482390848989"/>
    <n v="1.7856110339100433"/>
    <n v="-0.40767499288263742"/>
    <n v="-1.9767643114261646"/>
    <n v="3.1177816498867461"/>
    <n v="3.2462463608509191"/>
    <n v="4.399507751363231"/>
    <x v="2"/>
    <x v="0"/>
    <e v="#N/A"/>
    <n v="14.03"/>
    <x v="1"/>
    <x v="1"/>
  </r>
  <r>
    <s v="NJ"/>
    <n v="122"/>
    <x v="0"/>
    <x v="0"/>
    <x v="0"/>
    <n v="34"/>
    <x v="468"/>
    <n v="104"/>
    <n v="24.89"/>
    <n v="89.7"/>
    <n v="103"/>
    <n v="7.62"/>
    <n v="220"/>
    <n v="91"/>
    <n v="9.9"/>
    <x v="95"/>
    <n v="4"/>
    <n v="4.21"/>
    <n v="2"/>
    <x v="0"/>
    <n v="0"/>
    <x v="0"/>
    <x v="0"/>
    <x v="0"/>
    <x v="1"/>
    <n v="-0.62688598762800107"/>
    <n v="-2.1985067693242253"/>
    <n v="0.38670795587625895"/>
    <n v="1.9361349478753367"/>
    <n v="3.4813043431118951"/>
    <n v="3.0206919134150381"/>
    <n v="3.7589465734660643"/>
    <x v="0"/>
    <x v="0"/>
    <e v="#N/A"/>
    <n v="24.89"/>
    <x v="1"/>
    <x v="0"/>
  </r>
  <r>
    <s v="MO"/>
    <n v="36"/>
    <x v="1"/>
    <x v="0"/>
    <x v="1"/>
    <n v="0"/>
    <x v="469"/>
    <n v="129"/>
    <n v="30.24"/>
    <n v="224.6"/>
    <n v="87"/>
    <n v="19.09"/>
    <n v="306.3"/>
    <n v="102"/>
    <n v="13.78"/>
    <x v="81"/>
    <n v="6"/>
    <n v="2.92"/>
    <n v="2"/>
    <x v="0"/>
    <n v="0"/>
    <x v="0"/>
    <x v="3"/>
    <x v="0"/>
    <x v="0"/>
    <n v="-4.3686286205586698E-2"/>
    <n v="0.486096086101863"/>
    <n v="2.100589167823578"/>
    <n v="0.19706861040800316"/>
    <n v="3.7642587506662708"/>
    <n v="2.1655273689593213"/>
    <n v="1.7914724752158948"/>
    <x v="1"/>
    <x v="1"/>
    <e v="#N/A"/>
    <n v="30.24"/>
    <x v="1"/>
    <x v="3"/>
  </r>
  <r>
    <s v="CO"/>
    <n v="120"/>
    <x v="2"/>
    <x v="0"/>
    <x v="0"/>
    <n v="27"/>
    <x v="334"/>
    <n v="84"/>
    <n v="26.1"/>
    <n v="194"/>
    <n v="73"/>
    <n v="16.489999999999998"/>
    <n v="256.5"/>
    <n v="94"/>
    <n v="11.54"/>
    <x v="39"/>
    <n v="7"/>
    <n v="2.75"/>
    <n v="5"/>
    <x v="0"/>
    <n v="0"/>
    <x v="1"/>
    <x v="0"/>
    <x v="0"/>
    <x v="0"/>
    <n v="-0.49543462635501251"/>
    <n v="-0.12286497673014804"/>
    <n v="1.1115823966187519"/>
    <n v="-2.0314681775414092E-2"/>
    <n v="2.5382111034709287"/>
    <n v="1.223347613013879"/>
    <n v="2.1332236541793739"/>
    <x v="0"/>
    <x v="0"/>
    <e v="#N/A"/>
    <n v="26.1"/>
    <x v="4"/>
    <x v="2"/>
  </r>
  <r>
    <s v="KS"/>
    <n v="121"/>
    <x v="1"/>
    <x v="0"/>
    <x v="1"/>
    <n v="0"/>
    <x v="470"/>
    <n v="105"/>
    <n v="25.62"/>
    <n v="197.3"/>
    <n v="133"/>
    <n v="16.77"/>
    <n v="169"/>
    <n v="116"/>
    <n v="7.61"/>
    <x v="29"/>
    <n v="15"/>
    <n v="2.48"/>
    <n v="1"/>
    <x v="0"/>
    <n v="0"/>
    <x v="0"/>
    <x v="0"/>
    <x v="0"/>
    <x v="0"/>
    <n v="-0.54727459981478288"/>
    <n v="-5.719270524826426E-2"/>
    <n v="-0.62613030379133394"/>
    <n v="-0.38262016874777532"/>
    <n v="1.2707408424970597"/>
    <n v="0.91717928672340276"/>
    <n v="2.8403614909371595"/>
    <x v="0"/>
    <x v="1"/>
    <e v="#N/A"/>
    <n v="25.62"/>
    <x v="4"/>
    <x v="2"/>
  </r>
  <r>
    <s v="NC"/>
    <n v="64"/>
    <x v="1"/>
    <x v="0"/>
    <x v="0"/>
    <n v="19"/>
    <x v="471"/>
    <n v="106"/>
    <n v="30.62"/>
    <n v="127.5"/>
    <n v="92"/>
    <n v="10.84"/>
    <n v="237.4"/>
    <n v="118"/>
    <n v="10.68"/>
    <x v="4"/>
    <n v="3"/>
    <n v="2.0299999999999998"/>
    <n v="0"/>
    <x v="0"/>
    <n v="0"/>
    <x v="0"/>
    <x v="3"/>
    <x v="0"/>
    <x v="1"/>
    <n v="-2.9548784871960662E-3"/>
    <n v="-1.4462607505317409"/>
    <n v="0.73226453858637897"/>
    <n v="-0.99853949660078922"/>
    <n v="2.0479233863872186"/>
    <n v="1.9039357579966789"/>
    <n v="3.3250492544690347"/>
    <x v="0"/>
    <x v="0"/>
    <e v="#N/A"/>
    <n v="30.62"/>
    <x v="0"/>
    <x v="1"/>
  </r>
  <r>
    <s v="MT"/>
    <n v="13"/>
    <x v="0"/>
    <x v="0"/>
    <x v="0"/>
    <n v="31"/>
    <x v="472"/>
    <n v="94"/>
    <n v="45.1"/>
    <n v="147.6"/>
    <n v="95"/>
    <n v="12.55"/>
    <n v="259.3"/>
    <n v="117"/>
    <n v="11.67"/>
    <x v="89"/>
    <n v="1"/>
    <n v="3.48"/>
    <n v="1"/>
    <x v="0"/>
    <n v="0"/>
    <x v="0"/>
    <x v="3"/>
    <x v="0"/>
    <x v="1"/>
    <n v="1.5744614567886679"/>
    <n v="-1.0462569151420866"/>
    <n v="1.1671892030318749"/>
    <n v="0.95791013304996164"/>
    <n v="3.8935989297212603"/>
    <n v="2.4194017587142711"/>
    <n v="2.1323454491739544"/>
    <x v="1"/>
    <x v="0"/>
    <e v="#N/A"/>
    <n v="45.1"/>
    <x v="0"/>
    <x v="0"/>
  </r>
  <r>
    <s v="DE"/>
    <n v="106"/>
    <x v="0"/>
    <x v="0"/>
    <x v="1"/>
    <n v="0"/>
    <x v="473"/>
    <n v="83"/>
    <n v="21.86"/>
    <n v="134"/>
    <n v="114"/>
    <n v="11.39"/>
    <n v="210.6"/>
    <n v="113"/>
    <n v="9.48"/>
    <x v="37"/>
    <n v="2"/>
    <n v="3.08"/>
    <n v="0"/>
    <x v="0"/>
    <n v="0"/>
    <x v="0"/>
    <x v="0"/>
    <x v="0"/>
    <x v="1"/>
    <n v="-0.95644010462225448"/>
    <n v="-1.3169062764007582"/>
    <n v="0.20002796291791819"/>
    <n v="0.41445190259141979"/>
    <n v="1.8823040001649387"/>
    <n v="1.691390368916732"/>
    <n v="3.1903815463188145"/>
    <x v="0"/>
    <x v="1"/>
    <e v="#N/A"/>
    <n v="21.86"/>
    <x v="0"/>
    <x v="3"/>
  </r>
  <r>
    <s v="ND"/>
    <n v="88"/>
    <x v="0"/>
    <x v="0"/>
    <x v="1"/>
    <n v="0"/>
    <x v="474"/>
    <n v="92"/>
    <n v="27.46"/>
    <n v="173.5"/>
    <n v="108"/>
    <n v="14.75"/>
    <n v="206.2"/>
    <n v="95"/>
    <n v="9.2799999999999994"/>
    <x v="57"/>
    <n v="4"/>
    <n v="2.13"/>
    <n v="2"/>
    <x v="0"/>
    <n v="0"/>
    <x v="0"/>
    <x v="2"/>
    <x v="0"/>
    <x v="0"/>
    <n v="-0.34732041646995493"/>
    <n v="-0.53082908745093982"/>
    <n v="0.11264583855443949"/>
    <n v="-0.85361730181184459"/>
    <n v="1.3804059693874218"/>
    <n v="1.0694683607648368"/>
    <n v="2.8951691676020634"/>
    <x v="0"/>
    <x v="1"/>
    <e v="#N/A"/>
    <n v="27.46"/>
    <x v="1"/>
    <x v="1"/>
  </r>
  <r>
    <s v="VA"/>
    <n v="74"/>
    <x v="1"/>
    <x v="0"/>
    <x v="1"/>
    <n v="0"/>
    <x v="475"/>
    <n v="120"/>
    <n v="28.1"/>
    <n v="198.5"/>
    <n v="106"/>
    <n v="16.87"/>
    <n v="208.5"/>
    <n v="102"/>
    <n v="9.3800000000000008"/>
    <x v="52"/>
    <n v="3"/>
    <n v="2.65"/>
    <n v="1"/>
    <x v="0"/>
    <n v="0"/>
    <x v="0"/>
    <x v="2"/>
    <x v="0"/>
    <x v="0"/>
    <n v="-0.27696616677455232"/>
    <n v="-3.3311879254852288E-2"/>
    <n v="0.15832285810807625"/>
    <n v="-0.16523687656435807"/>
    <n v="1.8697072398218286"/>
    <n v="0.36081753229788316"/>
    <n v="2.1827902832349486"/>
    <x v="0"/>
    <x v="1"/>
    <e v="#N/A"/>
    <n v="28.1"/>
    <x v="0"/>
    <x v="2"/>
  </r>
  <r>
    <s v="IL"/>
    <n v="83"/>
    <x v="0"/>
    <x v="0"/>
    <x v="1"/>
    <n v="0"/>
    <x v="476"/>
    <n v="92"/>
    <n v="33.15"/>
    <n v="210.5"/>
    <n v="83"/>
    <n v="17.89"/>
    <n v="180.6"/>
    <n v="92"/>
    <n v="8.1300000000000008"/>
    <x v="34"/>
    <n v="13"/>
    <n v="2.97"/>
    <n v="0"/>
    <x v="0"/>
    <n v="0"/>
    <x v="0"/>
    <x v="2"/>
    <x v="0"/>
    <x v="0"/>
    <n v="0.27290783742372382"/>
    <n v="0.20549638067926973"/>
    <n v="-0.39575924865125406"/>
    <n v="0.26952970780247515"/>
    <n v="2.2472935836221075"/>
    <n v="0.58819987800123341"/>
    <n v="1.9083054634864502"/>
    <x v="0"/>
    <x v="1"/>
    <e v="#N/A"/>
    <n v="33.15"/>
    <x v="4"/>
    <x v="3"/>
  </r>
  <r>
    <s v="OK"/>
    <n v="49"/>
    <x v="0"/>
    <x v="0"/>
    <x v="1"/>
    <n v="0"/>
    <x v="99"/>
    <n v="79"/>
    <n v="36.35"/>
    <n v="265.10000000000002"/>
    <n v="93"/>
    <n v="22.53"/>
    <n v="239.8"/>
    <n v="128"/>
    <n v="10.79"/>
    <x v="95"/>
    <n v="7"/>
    <n v="4.21"/>
    <n v="0"/>
    <x v="0"/>
    <n v="0"/>
    <x v="0"/>
    <x v="3"/>
    <x v="0"/>
    <x v="2"/>
    <n v="0.62097623065360941"/>
    <n v="1.2920739633795253"/>
    <n v="0.77992751551191286"/>
    <n v="1.9361349478753367"/>
    <n v="4.4351096250890603"/>
    <n v="2.5321872110325603"/>
    <n v="1.0741260432910511"/>
    <x v="1"/>
    <x v="1"/>
    <e v="#N/A"/>
    <n v="36.35"/>
    <x v="4"/>
    <x v="0"/>
  </r>
  <r>
    <s v="CO"/>
    <n v="111"/>
    <x v="2"/>
    <x v="0"/>
    <x v="0"/>
    <n v="24"/>
    <x v="477"/>
    <n v="114"/>
    <n v="34.94"/>
    <n v="219.3"/>
    <n v="99"/>
    <n v="18.64"/>
    <n v="215.9"/>
    <n v="95"/>
    <n v="9.7200000000000006"/>
    <x v="100"/>
    <n v="4"/>
    <n v="3.78"/>
    <n v="1"/>
    <x v="0"/>
    <n v="0"/>
    <x v="0"/>
    <x v="0"/>
    <x v="0"/>
    <x v="0"/>
    <n v="0.46730773789786195"/>
    <n v="0.38062243796429279"/>
    <n v="0.30528370362847218"/>
    <n v="1.3564461687195588"/>
    <n v="3.3638838278003238"/>
    <n v="1.5153858619230236"/>
    <n v="1.1300770832539762"/>
    <x v="1"/>
    <x v="0"/>
    <e v="#N/A"/>
    <n v="34.94"/>
    <x v="1"/>
    <x v="0"/>
  </r>
  <r>
    <s v="MT"/>
    <n v="50"/>
    <x v="0"/>
    <x v="0"/>
    <x v="0"/>
    <n v="22"/>
    <x v="77"/>
    <n v="112"/>
    <n v="42.99"/>
    <n v="177.9"/>
    <n v="99"/>
    <n v="15.12"/>
    <n v="158.4"/>
    <n v="146"/>
    <n v="7.13"/>
    <x v="31"/>
    <n v="4"/>
    <n v="2.2999999999999998"/>
    <n v="3"/>
    <x v="0"/>
    <n v="0"/>
    <x v="0"/>
    <x v="3"/>
    <x v="0"/>
    <x v="0"/>
    <n v="1.3448844314668285"/>
    <n v="-0.44326605880842829"/>
    <n v="-0.83664178521244137"/>
    <n v="-0.63623400962842791"/>
    <n v="2.4428359094093488"/>
    <n v="1.7635084702560231"/>
    <n v="2.872712475871833"/>
    <x v="0"/>
    <x v="0"/>
    <e v="#N/A"/>
    <n v="42.99"/>
    <x v="1"/>
    <x v="1"/>
  </r>
  <r>
    <s v="ME"/>
    <n v="88"/>
    <x v="0"/>
    <x v="0"/>
    <x v="1"/>
    <n v="0"/>
    <x v="478"/>
    <n v="91"/>
    <n v="32.64"/>
    <n v="127.6"/>
    <n v="127"/>
    <n v="10.85"/>
    <n v="155.6"/>
    <n v="125"/>
    <n v="7"/>
    <x v="4"/>
    <n v="5"/>
    <n v="2.0299999999999998"/>
    <n v="1"/>
    <x v="0"/>
    <n v="0"/>
    <x v="0"/>
    <x v="2"/>
    <x v="0"/>
    <x v="1"/>
    <n v="0.21736500871682723"/>
    <n v="-1.4442706816989568"/>
    <n v="-0.89224859162556425"/>
    <n v="-0.99853949660078922"/>
    <n v="1.3003716784605202"/>
    <n v="1.9815029711204564"/>
    <n v="3.7632089427742601"/>
    <x v="2"/>
    <x v="1"/>
    <e v="#N/A"/>
    <n v="32.64"/>
    <x v="1"/>
    <x v="1"/>
  </r>
  <r>
    <s v="WI"/>
    <n v="131"/>
    <x v="0"/>
    <x v="0"/>
    <x v="0"/>
    <n v="39"/>
    <x v="357"/>
    <n v="122"/>
    <n v="11.75"/>
    <n v="101.3"/>
    <n v="136"/>
    <n v="8.61"/>
    <n v="104.8"/>
    <n v="94"/>
    <n v="4.72"/>
    <x v="9"/>
    <n v="4"/>
    <n v="2.46"/>
    <n v="0"/>
    <x v="0"/>
    <n v="0"/>
    <x v="0"/>
    <x v="1"/>
    <x v="0"/>
    <x v="1"/>
    <n v="-2.0580395406423704"/>
    <n v="-1.9676587847212408"/>
    <n v="-1.9011149365493627"/>
    <n v="-0.41885071744501134"/>
    <n v="1.7904060463195064"/>
    <n v="3.4491856675762493"/>
    <n v="5.3467943412973531"/>
    <x v="2"/>
    <x v="0"/>
    <e v="#N/A"/>
    <n v="11.75"/>
    <x v="1"/>
    <x v="2"/>
  </r>
  <r>
    <s v="MO"/>
    <n v="79"/>
    <x v="1"/>
    <x v="0"/>
    <x v="1"/>
    <n v="0"/>
    <x v="479"/>
    <n v="97"/>
    <n v="44.49"/>
    <n v="210.6"/>
    <n v="48"/>
    <n v="17.899999999999999"/>
    <n v="256.7"/>
    <n v="83"/>
    <n v="11.55"/>
    <x v="120"/>
    <n v="3"/>
    <n v="1.62"/>
    <n v="3"/>
    <x v="1"/>
    <n v="1"/>
    <x v="0"/>
    <x v="2"/>
    <x v="0"/>
    <x v="0"/>
    <n v="1.5078100623403914"/>
    <n v="0.20748644951205397"/>
    <n v="1.1155543113625461"/>
    <n v="-1.541997727059331"/>
    <n v="3.5378618422704244"/>
    <n v="2.4369571647203321"/>
    <n v="2.7131262466701473"/>
    <x v="0"/>
    <x v="1"/>
    <n v="44.49"/>
    <e v="#N/A"/>
    <x v="0"/>
    <x v="1"/>
  </r>
  <r>
    <s v="NY"/>
    <n v="140"/>
    <x v="0"/>
    <x v="0"/>
    <x v="1"/>
    <n v="0"/>
    <x v="480"/>
    <n v="81"/>
    <n v="40.04"/>
    <n v="257.2"/>
    <n v="130"/>
    <n v="21.86"/>
    <n v="103.1"/>
    <n v="111"/>
    <n v="4.6399999999999997"/>
    <x v="73"/>
    <n v="4"/>
    <n v="3.11"/>
    <n v="2"/>
    <x v="0"/>
    <n v="0"/>
    <x v="0"/>
    <x v="1"/>
    <x v="0"/>
    <x v="2"/>
    <n v="1.022736024966828"/>
    <n v="1.1348585255895611"/>
    <n v="-1.9348762118716158"/>
    <n v="0.45068245128865581"/>
    <n v="3.409920095395393"/>
    <n v="2.5061431477540275"/>
    <n v="2.9889717123264332"/>
    <x v="0"/>
    <x v="1"/>
    <e v="#N/A"/>
    <n v="40.04"/>
    <x v="1"/>
    <x v="3"/>
  </r>
  <r>
    <s v="CT"/>
    <n v="105"/>
    <x v="1"/>
    <x v="0"/>
    <x v="1"/>
    <n v="0"/>
    <x v="178"/>
    <n v="100"/>
    <n v="36.28"/>
    <n v="204.9"/>
    <n v="52"/>
    <n v="17.420000000000002"/>
    <n v="179.7"/>
    <n v="93"/>
    <n v="8.09"/>
    <x v="17"/>
    <n v="6"/>
    <n v="2.57"/>
    <n v="1"/>
    <x v="0"/>
    <n v="0"/>
    <x v="0"/>
    <x v="0"/>
    <x v="0"/>
    <x v="0"/>
    <n v="0.61357052015935643"/>
    <n v="9.4052526043346241E-2"/>
    <n v="-0.41363286499832935"/>
    <n v="-0.27392852265606671"/>
    <n v="2.161380799510265"/>
    <n v="0.7946342827961923"/>
    <n v="2.1427366441768818"/>
    <x v="0"/>
    <x v="1"/>
    <e v="#N/A"/>
    <n v="36.28"/>
    <x v="1"/>
    <x v="2"/>
  </r>
  <r>
    <s v="WY"/>
    <n v="87"/>
    <x v="0"/>
    <x v="0"/>
    <x v="0"/>
    <n v="22"/>
    <x v="481"/>
    <n v="65"/>
    <n v="44.85"/>
    <n v="103.4"/>
    <n v="115"/>
    <n v="8.7899999999999991"/>
    <n v="208.1"/>
    <n v="109"/>
    <n v="9.36"/>
    <x v="31"/>
    <n v="3"/>
    <n v="2.2999999999999998"/>
    <n v="3"/>
    <x v="0"/>
    <n v="0"/>
    <x v="0"/>
    <x v="2"/>
    <x v="0"/>
    <x v="1"/>
    <n v="1.5466900424352195"/>
    <n v="-1.9258673392327692"/>
    <n v="0.15037902862048719"/>
    <n v="-0.63623400962842791"/>
    <n v="2.9662363539235197"/>
    <n v="2.5551169568042233"/>
    <n v="3.5012408112781181"/>
    <x v="0"/>
    <x v="0"/>
    <e v="#N/A"/>
    <n v="44.85"/>
    <x v="0"/>
    <x v="1"/>
  </r>
  <r>
    <s v="CA"/>
    <n v="96"/>
    <x v="2"/>
    <x v="0"/>
    <x v="0"/>
    <n v="31"/>
    <x v="482"/>
    <n v="126"/>
    <n v="31.18"/>
    <n v="195.5"/>
    <n v="106"/>
    <n v="16.62"/>
    <n v="180.1"/>
    <n v="93"/>
    <n v="8.1"/>
    <x v="26"/>
    <n v="5"/>
    <n v="2.84"/>
    <n v="1"/>
    <x v="0"/>
    <n v="0"/>
    <x v="0"/>
    <x v="2"/>
    <x v="0"/>
    <x v="0"/>
    <n v="5.8142233090390412E-2"/>
    <n v="-9.3013944238382787E-2"/>
    <n v="-0.40568903551074026"/>
    <n v="8.8376964316294535E-2"/>
    <n v="1.8654915249772754"/>
    <n v="0.42944870991413697"/>
    <n v="2.2110616814398898"/>
    <x v="0"/>
    <x v="0"/>
    <e v="#N/A"/>
    <n v="31.18"/>
    <x v="1"/>
    <x v="3"/>
  </r>
  <r>
    <s v="CA"/>
    <n v="79"/>
    <x v="2"/>
    <x v="0"/>
    <x v="1"/>
    <n v="0"/>
    <x v="128"/>
    <n v="85"/>
    <n v="26.79"/>
    <n v="194.1"/>
    <n v="92"/>
    <n v="16.5"/>
    <n v="231.5"/>
    <n v="86"/>
    <n v="10.42"/>
    <x v="27"/>
    <n v="10"/>
    <n v="2.54"/>
    <n v="5"/>
    <x v="1"/>
    <n v="1"/>
    <x v="1"/>
    <x v="2"/>
    <x v="0"/>
    <x v="0"/>
    <n v="-0.41952609378892058"/>
    <n v="-0.12087490789736381"/>
    <n v="0.61509305364444167"/>
    <n v="-0.31015907135330267"/>
    <n v="2.04797875040809"/>
    <n v="0.81556790086011444"/>
    <n v="2.2662932378012481"/>
    <x v="0"/>
    <x v="1"/>
    <n v="26.79"/>
    <e v="#N/A"/>
    <x v="4"/>
    <x v="2"/>
  </r>
  <r>
    <s v="MN"/>
    <n v="55"/>
    <x v="0"/>
    <x v="0"/>
    <x v="1"/>
    <n v="0"/>
    <x v="483"/>
    <n v="147"/>
    <n v="29.85"/>
    <n v="161.80000000000001"/>
    <n v="118"/>
    <n v="13.75"/>
    <n v="289.5"/>
    <n v="55"/>
    <n v="13.03"/>
    <x v="38"/>
    <n v="4"/>
    <n v="2.5099999999999998"/>
    <n v="0"/>
    <x v="0"/>
    <n v="0"/>
    <x v="0"/>
    <x v="3"/>
    <x v="0"/>
    <x v="1"/>
    <n v="-8.6269121547540975E-2"/>
    <n v="-0.76366714088670862"/>
    <n v="1.7669483293448414"/>
    <n v="-0.34638962005053869"/>
    <n v="2.9956580119526417"/>
    <n v="1.957733901952956"/>
    <n v="2.5867889626206155"/>
    <x v="0"/>
    <x v="1"/>
    <e v="#N/A"/>
    <n v="29.85"/>
    <x v="1"/>
    <x v="2"/>
  </r>
  <r>
    <s v="AK"/>
    <n v="130"/>
    <x v="0"/>
    <x v="0"/>
    <x v="1"/>
    <n v="0"/>
    <x v="484"/>
    <n v="101"/>
    <n v="41.23"/>
    <n v="102.8"/>
    <n v="114"/>
    <n v="8.74"/>
    <n v="142.4"/>
    <n v="89"/>
    <n v="6.41"/>
    <x v="38"/>
    <n v="2"/>
    <n v="2.5099999999999998"/>
    <n v="2"/>
    <x v="0"/>
    <n v="0"/>
    <x v="0"/>
    <x v="1"/>
    <x v="0"/>
    <x v="1"/>
    <n v="1.1523359586162534"/>
    <n v="-1.9378077522294754"/>
    <n v="-1.1543949647159999"/>
    <n v="-0.34638962005053869"/>
    <n v="2.4419413983143783"/>
    <n v="2.5564801093615226"/>
    <n v="3.8869143682773135"/>
    <x v="2"/>
    <x v="1"/>
    <e v="#N/A"/>
    <n v="41.23"/>
    <x v="0"/>
    <x v="2"/>
  </r>
  <r>
    <s v="VA"/>
    <n v="34"/>
    <x v="0"/>
    <x v="0"/>
    <x v="1"/>
    <n v="0"/>
    <x v="485"/>
    <n v="102"/>
    <n v="25.67"/>
    <n v="131.4"/>
    <n v="101"/>
    <n v="11.17"/>
    <n v="186.6"/>
    <n v="86"/>
    <n v="8.4"/>
    <x v="79"/>
    <n v="7"/>
    <n v="2.67"/>
    <n v="0"/>
    <x v="0"/>
    <n v="0"/>
    <x v="0"/>
    <x v="3"/>
    <x v="0"/>
    <x v="1"/>
    <n v="-0.54172031694409306"/>
    <n v="-1.3686480660531513"/>
    <n v="-0.2766018063374196"/>
    <n v="-0.12900632786712207"/>
    <n v="1.2758748324174871"/>
    <n v="1.5032663178558623"/>
    <n v="3.3002670584065612"/>
    <x v="2"/>
    <x v="1"/>
    <e v="#N/A"/>
    <n v="25.67"/>
    <x v="4"/>
    <x v="2"/>
  </r>
  <r>
    <s v="CO"/>
    <n v="139"/>
    <x v="0"/>
    <x v="0"/>
    <x v="1"/>
    <n v="0"/>
    <x v="486"/>
    <n v="103"/>
    <n v="23.48"/>
    <n v="164.5"/>
    <n v="100"/>
    <n v="13.98"/>
    <n v="134.9"/>
    <n v="63"/>
    <n v="6.07"/>
    <x v="24"/>
    <n v="2"/>
    <n v="2.2400000000000002"/>
    <n v="1"/>
    <x v="0"/>
    <n v="0"/>
    <x v="0"/>
    <x v="1"/>
    <x v="0"/>
    <x v="1"/>
    <n v="-0.78055448038374853"/>
    <n v="-0.70993528240153136"/>
    <n v="-1.303341767608293"/>
    <n v="-0.70869510702289995"/>
    <n v="0.55602935635022843"/>
    <n v="1.8205004586531133"/>
    <n v="3.7840818166087717"/>
    <x v="2"/>
    <x v="1"/>
    <e v="#N/A"/>
    <n v="23.48"/>
    <x v="0"/>
    <x v="1"/>
  </r>
  <r>
    <s v="MT"/>
    <n v="109"/>
    <x v="1"/>
    <x v="0"/>
    <x v="1"/>
    <n v="0"/>
    <x v="487"/>
    <n v="69"/>
    <n v="45"/>
    <n v="305"/>
    <n v="120"/>
    <n v="25.93"/>
    <n v="197.4"/>
    <n v="86"/>
    <n v="8.8800000000000008"/>
    <x v="17"/>
    <n v="9"/>
    <n v="2.57"/>
    <n v="1"/>
    <x v="1"/>
    <n v="1"/>
    <x v="0"/>
    <x v="0"/>
    <x v="0"/>
    <x v="2"/>
    <n v="1.563352891047288"/>
    <n v="2.0861114276604806"/>
    <n v="-6.2118410172517374E-2"/>
    <n v="-0.27392852265606671"/>
    <n v="4.1834989488138783"/>
    <n v="2.621989451345764"/>
    <n v="2.0610662073815313"/>
    <x v="1"/>
    <x v="1"/>
    <n v="45"/>
    <e v="#N/A"/>
    <x v="4"/>
    <x v="2"/>
  </r>
  <r>
    <s v="SD"/>
    <n v="65"/>
    <x v="1"/>
    <x v="0"/>
    <x v="0"/>
    <n v="31"/>
    <x v="488"/>
    <n v="70"/>
    <n v="47.99"/>
    <n v="152"/>
    <n v="89"/>
    <n v="12.92"/>
    <n v="225.5"/>
    <n v="93"/>
    <n v="10.15"/>
    <x v="42"/>
    <n v="4"/>
    <n v="3.24"/>
    <n v="1"/>
    <x v="0"/>
    <n v="0"/>
    <x v="0"/>
    <x v="3"/>
    <x v="0"/>
    <x v="1"/>
    <n v="1.8892041527944152"/>
    <n v="-0.9586938864995751"/>
    <n v="0.49593561133060721"/>
    <n v="0.63183519477483641"/>
    <n v="3.6400434458519739"/>
    <n v="2.2656906547208386"/>
    <n v="2.2398196351690407"/>
    <x v="1"/>
    <x v="0"/>
    <e v="#N/A"/>
    <n v="47.99"/>
    <x v="1"/>
    <x v="3"/>
  </r>
  <r>
    <s v="VT"/>
    <n v="152"/>
    <x v="0"/>
    <x v="0"/>
    <x v="1"/>
    <n v="0"/>
    <x v="144"/>
    <n v="126"/>
    <n v="33.51"/>
    <n v="130.1"/>
    <n v="76"/>
    <n v="11.06"/>
    <n v="78.099999999999994"/>
    <n v="100"/>
    <n v="3.51"/>
    <x v="33"/>
    <n v="4"/>
    <n v="2"/>
    <n v="3"/>
    <x v="0"/>
    <n v="0"/>
    <x v="0"/>
    <x v="1"/>
    <x v="0"/>
    <x v="1"/>
    <n v="0.31178781751855134"/>
    <n v="-1.394518960879348"/>
    <n v="-2.4313655548459261"/>
    <n v="-1.0347700452980251"/>
    <n v="1.9815268850895809"/>
    <n v="3.004027676860237"/>
    <n v="4.703394069217655"/>
    <x v="2"/>
    <x v="1"/>
    <e v="#N/A"/>
    <n v="33.51"/>
    <x v="1"/>
    <x v="1"/>
  </r>
  <r>
    <s v="ND"/>
    <n v="147"/>
    <x v="1"/>
    <x v="0"/>
    <x v="1"/>
    <n v="0"/>
    <x v="489"/>
    <n v="95"/>
    <n v="34.9"/>
    <n v="166.7"/>
    <n v="128"/>
    <n v="14.17"/>
    <n v="240.6"/>
    <n v="84"/>
    <n v="10.83"/>
    <x v="35"/>
    <n v="4"/>
    <n v="2.11"/>
    <n v="1"/>
    <x v="0"/>
    <n v="0"/>
    <x v="0"/>
    <x v="1"/>
    <x v="0"/>
    <x v="0"/>
    <n v="0.46360488265073574"/>
    <n v="-0.66615376808027582"/>
    <n v="0.79581517448709049"/>
    <n v="-0.88984785050908088"/>
    <n v="2.3432196218113321"/>
    <n v="1.4435516336261416"/>
    <n v="2.583990023558095"/>
    <x v="0"/>
    <x v="1"/>
    <e v="#N/A"/>
    <n v="34.9"/>
    <x v="1"/>
    <x v="1"/>
  </r>
  <r>
    <s v="GA"/>
    <n v="112"/>
    <x v="0"/>
    <x v="0"/>
    <x v="0"/>
    <n v="22"/>
    <x v="196"/>
    <n v="110"/>
    <n v="30.91"/>
    <n v="228.1"/>
    <n v="123"/>
    <n v="19.39"/>
    <n v="262.7"/>
    <n v="141"/>
    <n v="11.82"/>
    <x v="29"/>
    <n v="4"/>
    <n v="2.48"/>
    <n v="2"/>
    <x v="0"/>
    <n v="0"/>
    <x v="0"/>
    <x v="0"/>
    <x v="0"/>
    <x v="0"/>
    <n v="2.8519391113378992E-2"/>
    <n v="0.55574849524931524"/>
    <n v="1.2347117536763805"/>
    <n v="-0.38262016874777532"/>
    <n v="2.9754495452659144"/>
    <n v="1.4073311812933496"/>
    <n v="1.7629129619064965"/>
    <x v="0"/>
    <x v="0"/>
    <e v="#N/A"/>
    <n v="30.91"/>
    <x v="1"/>
    <x v="2"/>
  </r>
  <r>
    <s v="OR"/>
    <n v="120"/>
    <x v="0"/>
    <x v="0"/>
    <x v="1"/>
    <n v="0"/>
    <x v="490"/>
    <n v="120"/>
    <n v="42.84"/>
    <n v="150.19999999999999"/>
    <n v="106"/>
    <n v="12.77"/>
    <n v="151.80000000000001"/>
    <n v="96"/>
    <n v="6.83"/>
    <x v="63"/>
    <n v="1"/>
    <n v="2.59"/>
    <n v="2"/>
    <x v="0"/>
    <n v="0"/>
    <x v="0"/>
    <x v="0"/>
    <x v="0"/>
    <x v="1"/>
    <n v="1.3282215828547594"/>
    <n v="-0.99451512548969367"/>
    <n v="-0.96771497175765908"/>
    <n v="-0.23769797395883072"/>
    <n v="2.4500596981857798"/>
    <n v="1.9355116898063529"/>
    <n v="3.0805224358994518"/>
    <x v="0"/>
    <x v="1"/>
    <e v="#N/A"/>
    <n v="42.84"/>
    <x v="0"/>
    <x v="2"/>
  </r>
  <r>
    <s v="WY"/>
    <n v="171"/>
    <x v="0"/>
    <x v="0"/>
    <x v="1"/>
    <n v="0"/>
    <x v="491"/>
    <n v="135"/>
    <n v="39.299999999999997"/>
    <n v="188.7"/>
    <n v="74"/>
    <n v="16.04"/>
    <n v="206.9"/>
    <n v="124"/>
    <n v="9.31"/>
    <x v="10"/>
    <n v="1"/>
    <n v="3.32"/>
    <n v="1"/>
    <x v="0"/>
    <n v="0"/>
    <x v="0"/>
    <x v="1"/>
    <x v="0"/>
    <x v="0"/>
    <n v="0.94312463715360928"/>
    <n v="-0.22833862486771883"/>
    <n v="0.12654754015772052"/>
    <n v="0.74052684086654508"/>
    <n v="2.9444418278167213"/>
    <n v="1.2271987983926496"/>
    <n v="1.5304561751830894"/>
    <x v="0"/>
    <x v="1"/>
    <e v="#N/A"/>
    <n v="39.299999999999997"/>
    <x v="0"/>
    <x v="0"/>
  </r>
  <r>
    <s v="GA"/>
    <n v="101"/>
    <x v="0"/>
    <x v="0"/>
    <x v="0"/>
    <n v="33"/>
    <x v="492"/>
    <n v="108"/>
    <n v="34.020000000000003"/>
    <n v="188.9"/>
    <n v="122"/>
    <n v="16.059999999999999"/>
    <n v="205.1"/>
    <n v="90"/>
    <n v="9.23"/>
    <x v="121"/>
    <n v="4"/>
    <n v="4.1900000000000004"/>
    <n v="0"/>
    <x v="0"/>
    <n v="0"/>
    <x v="0"/>
    <x v="0"/>
    <x v="0"/>
    <x v="0"/>
    <n v="0.36733064622544798"/>
    <n v="-0.22435848720214979"/>
    <n v="9.0800307463569943E-2"/>
    <n v="1.8999043991781008"/>
    <n v="3.474263042375715"/>
    <n v="1.9501666483374751"/>
    <n v="1.8803712997591417"/>
    <x v="1"/>
    <x v="0"/>
    <e v="#N/A"/>
    <n v="34.020000000000003"/>
    <x v="1"/>
    <x v="0"/>
  </r>
  <r>
    <s v="WV"/>
    <n v="32"/>
    <x v="1"/>
    <x v="0"/>
    <x v="0"/>
    <n v="26"/>
    <x v="493"/>
    <n v="109"/>
    <n v="45.34"/>
    <n v="232.3"/>
    <n v="107"/>
    <n v="19.75"/>
    <n v="212.8"/>
    <n v="98"/>
    <n v="9.58"/>
    <x v="122"/>
    <n v="4"/>
    <n v="4.4000000000000004"/>
    <n v="1"/>
    <x v="0"/>
    <n v="0"/>
    <x v="0"/>
    <x v="3"/>
    <x v="0"/>
    <x v="0"/>
    <n v="1.6003814435185524"/>
    <n v="0.63933138622625829"/>
    <n v="0.24371902509965784"/>
    <n v="2.1897487887559901"/>
    <n v="4.6011656560514407"/>
    <n v="2.797206482765684"/>
    <n v="1.5741673418113626"/>
    <x v="1"/>
    <x v="0"/>
    <e v="#N/A"/>
    <n v="45.34"/>
    <x v="1"/>
    <x v="0"/>
  </r>
  <r>
    <s v="IL"/>
    <n v="151"/>
    <x v="1"/>
    <x v="0"/>
    <x v="1"/>
    <n v="0"/>
    <x v="494"/>
    <n v="106"/>
    <n v="29.8"/>
    <n v="144.30000000000001"/>
    <n v="87"/>
    <n v="12.27"/>
    <n v="160.19999999999999"/>
    <n v="88"/>
    <n v="7.21"/>
    <x v="23"/>
    <n v="5"/>
    <n v="3.19"/>
    <n v="0"/>
    <x v="0"/>
    <n v="0"/>
    <x v="0"/>
    <x v="1"/>
    <x v="0"/>
    <x v="1"/>
    <n v="-9.1823404418230323E-2"/>
    <n v="-1.1119291866239698"/>
    <n v="-0.80089455251829134"/>
    <n v="0.55937409738036437"/>
    <n v="1.8189566862293653"/>
    <n v="1.4829529725310808"/>
    <n v="3.014912206200874"/>
    <x v="0"/>
    <x v="1"/>
    <e v="#N/A"/>
    <n v="29.8"/>
    <x v="1"/>
    <x v="3"/>
  </r>
  <r>
    <s v="CO"/>
    <n v="60"/>
    <x v="1"/>
    <x v="0"/>
    <x v="1"/>
    <n v="0"/>
    <x v="495"/>
    <n v="99"/>
    <n v="21.27"/>
    <n v="248.8"/>
    <n v="62"/>
    <n v="21.15"/>
    <n v="211.3"/>
    <n v="79"/>
    <n v="9.51"/>
    <x v="7"/>
    <n v="3"/>
    <n v="3.02"/>
    <n v="3"/>
    <x v="0"/>
    <n v="0"/>
    <x v="0"/>
    <x v="3"/>
    <x v="0"/>
    <x v="2"/>
    <n v="-1.0212400714469672"/>
    <n v="0.96769274363567614"/>
    <n v="0.21392966452119921"/>
    <n v="0.34199080519694713"/>
    <n v="2.6733556489231414"/>
    <n v="1.4635860554868505"/>
    <n v="2.2665696234622592"/>
    <x v="0"/>
    <x v="1"/>
    <e v="#N/A"/>
    <n v="21.27"/>
    <x v="0"/>
    <x v="3"/>
  </r>
  <r>
    <s v="DE"/>
    <n v="119"/>
    <x v="0"/>
    <x v="0"/>
    <x v="1"/>
    <n v="0"/>
    <x v="27"/>
    <n v="90"/>
    <n v="30.06"/>
    <n v="224.7"/>
    <n v="81"/>
    <n v="19.100000000000001"/>
    <n v="204.6"/>
    <n v="77"/>
    <n v="9.2100000000000009"/>
    <x v="4"/>
    <n v="15"/>
    <n v="2.0299999999999998"/>
    <n v="1"/>
    <x v="0"/>
    <n v="0"/>
    <x v="0"/>
    <x v="0"/>
    <x v="0"/>
    <x v="0"/>
    <n v="-6.4051990064782016E-2"/>
    <n v="0.48808615493464724"/>
    <n v="8.0870520604083743E-2"/>
    <n v="-0.99853949660078922"/>
    <n v="2.0636575048178418"/>
    <n v="1.1162221640178449"/>
    <n v="2.4966420531783009"/>
    <x v="0"/>
    <x v="1"/>
    <e v="#N/A"/>
    <n v="30.06"/>
    <x v="4"/>
    <x v="1"/>
  </r>
  <r>
    <s v="LA"/>
    <n v="43"/>
    <x v="0"/>
    <x v="0"/>
    <x v="1"/>
    <n v="0"/>
    <x v="496"/>
    <n v="101"/>
    <n v="41.12"/>
    <n v="129.4"/>
    <n v="121"/>
    <n v="11"/>
    <n v="264.8"/>
    <n v="104"/>
    <n v="11.92"/>
    <x v="96"/>
    <n v="3"/>
    <n v="1.59"/>
    <n v="1"/>
    <x v="0"/>
    <n v="0"/>
    <x v="0"/>
    <x v="3"/>
    <x v="0"/>
    <x v="1"/>
    <n v="1.1412273928748742"/>
    <n v="-1.4084494427088381"/>
    <n v="1.276416858486223"/>
    <n v="-1.5782282757565671"/>
    <n v="3.2043887635135015"/>
    <n v="2.7214287207164189"/>
    <n v="3.5417850324587485"/>
    <x v="0"/>
    <x v="1"/>
    <e v="#N/A"/>
    <n v="41.12"/>
    <x v="0"/>
    <x v="1"/>
  </r>
  <r>
    <s v="IN"/>
    <n v="84"/>
    <x v="1"/>
    <x v="0"/>
    <x v="1"/>
    <n v="0"/>
    <x v="131"/>
    <n v="99"/>
    <n v="36.909999999999997"/>
    <n v="236"/>
    <n v="68"/>
    <n v="20.059999999999999"/>
    <n v="118.3"/>
    <n v="120"/>
    <n v="5.32"/>
    <x v="27"/>
    <n v="4"/>
    <n v="2.54"/>
    <n v="1"/>
    <x v="0"/>
    <n v="0"/>
    <x v="0"/>
    <x v="2"/>
    <x v="0"/>
    <x v="2"/>
    <n v="0.68207334223119542"/>
    <n v="0.71296393303927907"/>
    <n v="-1.6330106913432352"/>
    <n v="-0.31015907135330267"/>
    <n v="2.5768583986570155"/>
    <n v="1.9329935803259475"/>
    <n v="2.971990773275289"/>
    <x v="0"/>
    <x v="1"/>
    <e v="#N/A"/>
    <n v="36.909999999999997"/>
    <x v="1"/>
    <x v="2"/>
  </r>
  <r>
    <s v="NY"/>
    <n v="65"/>
    <x v="2"/>
    <x v="0"/>
    <x v="1"/>
    <n v="0"/>
    <x v="456"/>
    <n v="110"/>
    <n v="33.22"/>
    <n v="181.2"/>
    <n v="109"/>
    <n v="15.4"/>
    <n v="178.5"/>
    <n v="105"/>
    <n v="8.0299999999999994"/>
    <x v="56"/>
    <n v="4"/>
    <n v="2.4"/>
    <n v="0"/>
    <x v="0"/>
    <n v="0"/>
    <x v="0"/>
    <x v="3"/>
    <x v="0"/>
    <x v="0"/>
    <n v="0.28031354791797686"/>
    <n v="-0.37759378732654508"/>
    <n v="-0.43746435346109602"/>
    <n v="-0.49131181483948333"/>
    <n v="1.6130103216984306"/>
    <n v="0.80865017982065002"/>
    <n v="2.5895999553487532"/>
    <x v="0"/>
    <x v="1"/>
    <e v="#N/A"/>
    <n v="33.22"/>
    <x v="1"/>
    <x v="2"/>
  </r>
  <r>
    <s v="TX"/>
    <n v="75"/>
    <x v="0"/>
    <x v="1"/>
    <x v="1"/>
    <n v="0"/>
    <x v="497"/>
    <n v="78"/>
    <n v="37.81"/>
    <n v="327"/>
    <n v="111"/>
    <n v="27.8"/>
    <n v="208"/>
    <n v="104"/>
    <n v="9.36"/>
    <x v="6"/>
    <n v="9"/>
    <n v="2.35"/>
    <n v="1"/>
    <x v="1"/>
    <n v="1"/>
    <x v="0"/>
    <x v="2"/>
    <x v="1"/>
    <x v="2"/>
    <n v="0.78019900628004624"/>
    <n v="2.5239265708730376"/>
    <n v="0.14839307124859005"/>
    <n v="-0.56377291223395598"/>
    <n v="4.1347633181426584"/>
    <n v="2.705323682061473"/>
    <n v="2.3539933628596348"/>
    <x v="1"/>
    <x v="1"/>
    <n v="37.81"/>
    <e v="#N/A"/>
    <x v="2"/>
    <x v="2"/>
  </r>
  <r>
    <s v="KS"/>
    <n v="116"/>
    <x v="2"/>
    <x v="0"/>
    <x v="1"/>
    <n v="0"/>
    <x v="498"/>
    <n v="90"/>
    <n v="32.22"/>
    <n v="189.8"/>
    <n v="118"/>
    <n v="16.13"/>
    <n v="205.8"/>
    <n v="83"/>
    <n v="9.26"/>
    <x v="67"/>
    <n v="2"/>
    <n v="3.54"/>
    <n v="1"/>
    <x v="0"/>
    <n v="0"/>
    <x v="0"/>
    <x v="0"/>
    <x v="0"/>
    <x v="0"/>
    <n v="0.17107931812774674"/>
    <n v="-0.20644786770709053"/>
    <n v="0.10470200906685097"/>
    <n v="1.0303712304444337"/>
    <n v="2.7099678260573414"/>
    <n v="1.0698206571206552"/>
    <n v="1.716131364009815"/>
    <x v="0"/>
    <x v="1"/>
    <e v="#N/A"/>
    <n v="32.22"/>
    <x v="0"/>
    <x v="0"/>
  </r>
  <r>
    <s v="WV"/>
    <n v="107"/>
    <x v="0"/>
    <x v="0"/>
    <x v="1"/>
    <n v="0"/>
    <x v="499"/>
    <n v="100"/>
    <n v="20.93"/>
    <n v="158.4"/>
    <n v="82"/>
    <n v="13.46"/>
    <n v="256.10000000000002"/>
    <n v="82"/>
    <n v="11.52"/>
    <x v="38"/>
    <n v="5"/>
    <n v="2.5099999999999998"/>
    <n v="0"/>
    <x v="0"/>
    <n v="0"/>
    <x v="0"/>
    <x v="0"/>
    <x v="0"/>
    <x v="1"/>
    <n v="-1.0582686239182315"/>
    <n v="-0.83132948120137662"/>
    <n v="1.1036385671311633"/>
    <n v="-0.34638962005053869"/>
    <n v="2.21005581973498"/>
    <n v="1.7745548857170974"/>
    <n v="3.0681824193649878"/>
    <x v="0"/>
    <x v="1"/>
    <e v="#N/A"/>
    <n v="20.93"/>
    <x v="1"/>
    <x v="2"/>
  </r>
  <r>
    <s v="NE"/>
    <n v="189"/>
    <x v="0"/>
    <x v="0"/>
    <x v="0"/>
    <n v="38"/>
    <x v="500"/>
    <n v="98"/>
    <n v="43.64"/>
    <n v="150.5"/>
    <n v="120"/>
    <n v="12.79"/>
    <n v="123"/>
    <n v="87"/>
    <n v="5.54"/>
    <x v="37"/>
    <n v="3"/>
    <n v="3.08"/>
    <n v="3"/>
    <x v="0"/>
    <n v="0"/>
    <x v="0"/>
    <x v="1"/>
    <x v="0"/>
    <x v="1"/>
    <n v="1.4152386811622304"/>
    <n v="-0.98854491899134034"/>
    <n v="-1.5396706948640646"/>
    <n v="0.41445190259141979"/>
    <n v="2.8505135939866579"/>
    <n v="2.3499952786561602"/>
    <n v="3.3044708910670941"/>
    <x v="0"/>
    <x v="0"/>
    <e v="#N/A"/>
    <n v="43.64"/>
    <x v="0"/>
    <x v="3"/>
  </r>
  <r>
    <s v="ND"/>
    <n v="123"/>
    <x v="1"/>
    <x v="0"/>
    <x v="1"/>
    <n v="0"/>
    <x v="501"/>
    <n v="94"/>
    <n v="27.05"/>
    <n v="241.6"/>
    <n v="119"/>
    <n v="20.54"/>
    <n v="202.4"/>
    <n v="120"/>
    <n v="9.11"/>
    <x v="94"/>
    <n v="1"/>
    <n v="1.76"/>
    <n v="1"/>
    <x v="0"/>
    <n v="0"/>
    <x v="0"/>
    <x v="0"/>
    <x v="0"/>
    <x v="2"/>
    <n v="-0.39175467943547232"/>
    <n v="0.82440778767520251"/>
    <n v="3.7179458422344672E-2"/>
    <n v="-1.3608449835731504"/>
    <n v="2.2145826868423195"/>
    <n v="1.6390244997204582"/>
    <n v="2.9100560380353584"/>
    <x v="0"/>
    <x v="1"/>
    <e v="#N/A"/>
    <n v="27.05"/>
    <x v="0"/>
    <x v="1"/>
  </r>
  <r>
    <s v="AK"/>
    <n v="110"/>
    <x v="1"/>
    <x v="0"/>
    <x v="1"/>
    <n v="0"/>
    <x v="409"/>
    <n v="90"/>
    <n v="17.02"/>
    <n v="233.3"/>
    <n v="93"/>
    <n v="19.829999999999998"/>
    <n v="204.4"/>
    <n v="57"/>
    <n v="9.1999999999999993"/>
    <x v="22"/>
    <n v="8"/>
    <n v="3"/>
    <n v="3"/>
    <x v="0"/>
    <n v="0"/>
    <x v="0"/>
    <x v="0"/>
    <x v="0"/>
    <x v="2"/>
    <n v="-1.4840969773377721"/>
    <n v="0.65923207455410182"/>
    <n v="7.6898605860289487E-2"/>
    <n v="0.30576025649971117"/>
    <n v="2.419115833409947"/>
    <n v="1.6542471085971533"/>
    <n v="2.7606060162850801"/>
    <x v="0"/>
    <x v="1"/>
    <e v="#N/A"/>
    <n v="17.02"/>
    <x v="4"/>
    <x v="3"/>
  </r>
  <r>
    <s v="CO"/>
    <n v="63"/>
    <x v="0"/>
    <x v="0"/>
    <x v="0"/>
    <n v="32"/>
    <x v="502"/>
    <n v="113"/>
    <n v="5.25"/>
    <n v="187"/>
    <n v="113"/>
    <n v="15.9"/>
    <n v="230.8"/>
    <n v="101"/>
    <n v="10.39"/>
    <x v="53"/>
    <n v="7"/>
    <n v="2.3199999999999998"/>
    <n v="1"/>
    <x v="0"/>
    <n v="0"/>
    <x v="0"/>
    <x v="3"/>
    <x v="0"/>
    <x v="0"/>
    <n v="-2.7652848928435203"/>
    <n v="-0.26216979502505255"/>
    <n v="0.60119135204116114"/>
    <n v="-0.60000346093119195"/>
    <n v="2.5267439801834608"/>
    <n v="2.9046460601785142"/>
    <n v="4.2999421308231316"/>
    <x v="2"/>
    <x v="0"/>
    <e v="#N/A"/>
    <n v="5.25"/>
    <x v="4"/>
    <x v="2"/>
  </r>
  <r>
    <s v="ME"/>
    <n v="176"/>
    <x v="0"/>
    <x v="0"/>
    <x v="1"/>
    <n v="0"/>
    <x v="431"/>
    <n v="76"/>
    <n v="37.94"/>
    <n v="214.4"/>
    <n v="131"/>
    <n v="18.22"/>
    <n v="154.4"/>
    <n v="80"/>
    <n v="6.95"/>
    <x v="3"/>
    <n v="2"/>
    <n v="2.73"/>
    <n v="3"/>
    <x v="0"/>
    <n v="0"/>
    <x v="0"/>
    <x v="1"/>
    <x v="0"/>
    <x v="0"/>
    <n v="0.79501042726855176"/>
    <n v="0.2831090651578595"/>
    <n v="-0.91608008008833097"/>
    <n v="-5.6545230472650088E-2"/>
    <n v="2.4011623773070805"/>
    <n v="1.2468329472965214"/>
    <n v="2.311623679307095"/>
    <x v="0"/>
    <x v="1"/>
    <e v="#N/A"/>
    <n v="37.94"/>
    <x v="0"/>
    <x v="2"/>
  </r>
  <r>
    <s v="SC"/>
    <n v="108"/>
    <x v="2"/>
    <x v="0"/>
    <x v="1"/>
    <n v="0"/>
    <x v="503"/>
    <n v="101"/>
    <n v="31.86"/>
    <n v="199.9"/>
    <n v="126"/>
    <n v="16.989999999999998"/>
    <n v="216.1"/>
    <n v="107"/>
    <n v="9.7200000000000006"/>
    <x v="44"/>
    <n v="8"/>
    <n v="3.4"/>
    <n v="1"/>
    <x v="0"/>
    <n v="0"/>
    <x v="0"/>
    <x v="0"/>
    <x v="0"/>
    <x v="0"/>
    <n v="0.13219933803291922"/>
    <n v="-5.4509155958712696E-3"/>
    <n v="0.30925561837226645"/>
    <n v="0.84921848695825297"/>
    <n v="2.7211693275279263"/>
    <n v="0.91340979496809249"/>
    <n v="1.5046170270233281"/>
    <x v="0"/>
    <x v="1"/>
    <e v="#N/A"/>
    <n v="31.86"/>
    <x v="4"/>
    <x v="0"/>
  </r>
  <r>
    <s v="CO"/>
    <n v="71"/>
    <x v="0"/>
    <x v="0"/>
    <x v="1"/>
    <n v="0"/>
    <x v="504"/>
    <n v="104"/>
    <n v="47.18"/>
    <n v="131.80000000000001"/>
    <n v="121"/>
    <n v="11.2"/>
    <n v="126.9"/>
    <n v="101"/>
    <n v="5.71"/>
    <x v="45"/>
    <n v="2"/>
    <n v="2.21"/>
    <n v="1"/>
    <x v="0"/>
    <n v="0"/>
    <x v="0"/>
    <x v="3"/>
    <x v="0"/>
    <x v="1"/>
    <n v="1.8003356268633806"/>
    <n v="-1.3606877907220136"/>
    <n v="-1.4622183573600722"/>
    <n v="-0.74492565572013658"/>
    <n v="2.8724003962621043"/>
    <n v="2.7902824929251122"/>
    <n v="3.9141625853050694"/>
    <x v="0"/>
    <x v="1"/>
    <e v="#N/A"/>
    <n v="47.18"/>
    <x v="0"/>
    <x v="1"/>
  </r>
  <r>
    <s v="MS"/>
    <n v="137"/>
    <x v="2"/>
    <x v="0"/>
    <x v="1"/>
    <n v="0"/>
    <x v="505"/>
    <n v="119"/>
    <n v="25.02"/>
    <n v="192.8"/>
    <n v="91"/>
    <n v="16.39"/>
    <n v="172.7"/>
    <n v="105"/>
    <n v="7.77"/>
    <x v="39"/>
    <n v="4"/>
    <n v="2.75"/>
    <n v="1"/>
    <x v="0"/>
    <n v="0"/>
    <x v="0"/>
    <x v="1"/>
    <x v="0"/>
    <x v="0"/>
    <n v="-0.61207456663949555"/>
    <n v="-0.14674580272356003"/>
    <n v="-0.55264988103113621"/>
    <n v="-2.0314681775414092E-2"/>
    <n v="1.427737482418971"/>
    <n v="0.83785689890534032"/>
    <n v="2.7139591093792266"/>
    <x v="0"/>
    <x v="1"/>
    <e v="#N/A"/>
    <n v="25.02"/>
    <x v="1"/>
    <x v="2"/>
  </r>
  <r>
    <s v="NE"/>
    <n v="82"/>
    <x v="1"/>
    <x v="0"/>
    <x v="1"/>
    <n v="0"/>
    <x v="506"/>
    <n v="36"/>
    <n v="31.59"/>
    <n v="276.5"/>
    <n v="134"/>
    <n v="23.5"/>
    <n v="192.1"/>
    <n v="104"/>
    <n v="8.64"/>
    <x v="16"/>
    <n v="7"/>
    <n v="1.54"/>
    <n v="4"/>
    <x v="0"/>
    <n v="0"/>
    <x v="1"/>
    <x v="2"/>
    <x v="0"/>
    <x v="2"/>
    <n v="0.1025764960559078"/>
    <n v="1.518941810316941"/>
    <n v="-0.16737415088307137"/>
    <n v="-1.6506893731510393"/>
    <n v="2.9457435798736946"/>
    <n v="2.251776115356412"/>
    <n v="3.0762942169129626"/>
    <x v="0"/>
    <x v="1"/>
    <e v="#N/A"/>
    <n v="31.59"/>
    <x v="4"/>
    <x v="1"/>
  </r>
  <r>
    <s v="NJ"/>
    <n v="92"/>
    <x v="2"/>
    <x v="0"/>
    <x v="0"/>
    <n v="29"/>
    <x v="507"/>
    <n v="110"/>
    <n v="26.42"/>
    <n v="188.5"/>
    <n v="104"/>
    <n v="16.02"/>
    <n v="254.9"/>
    <n v="118"/>
    <n v="11.47"/>
    <x v="40"/>
    <n v="4"/>
    <n v="2.16"/>
    <n v="3"/>
    <x v="0"/>
    <n v="0"/>
    <x v="0"/>
    <x v="2"/>
    <x v="0"/>
    <x v="0"/>
    <n v="-0.46025750150731126"/>
    <n v="-0.23231876253328732"/>
    <n v="1.0798070786683962"/>
    <n v="-0.81738675311460851"/>
    <n v="2.2890175904642467"/>
    <n v="1.4491077966902146"/>
    <n v="2.6382238880356592"/>
    <x v="0"/>
    <x v="0"/>
    <e v="#N/A"/>
    <n v="26.42"/>
    <x v="1"/>
    <x v="1"/>
  </r>
  <r>
    <s v="WI"/>
    <n v="165"/>
    <x v="2"/>
    <x v="0"/>
    <x v="1"/>
    <n v="0"/>
    <x v="102"/>
    <n v="91"/>
    <n v="26.21"/>
    <n v="268.60000000000002"/>
    <n v="108"/>
    <n v="22.83"/>
    <n v="188.8"/>
    <n v="99"/>
    <n v="8.5"/>
    <x v="54"/>
    <n v="4"/>
    <n v="2.94"/>
    <n v="6"/>
    <x v="0"/>
    <n v="0"/>
    <x v="1"/>
    <x v="1"/>
    <x v="0"/>
    <x v="2"/>
    <n v="-0.48247463299007021"/>
    <n v="1.3617263725269777"/>
    <n v="-0.23291074415567997"/>
    <n v="0.23329915910523916"/>
    <n v="2.8204674624022315"/>
    <n v="1.481808488805739"/>
    <n v="2.1062943974012311"/>
    <x v="0"/>
    <x v="1"/>
    <e v="#N/A"/>
    <n v="26.21"/>
    <x v="1"/>
    <x v="3"/>
  </r>
  <r>
    <s v="MT"/>
    <n v="96"/>
    <x v="0"/>
    <x v="0"/>
    <x v="1"/>
    <n v="0"/>
    <x v="508"/>
    <n v="98"/>
    <n v="16.59"/>
    <n v="105.5"/>
    <n v="118"/>
    <n v="8.9700000000000006"/>
    <n v="220.2"/>
    <n v="105"/>
    <n v="9.91"/>
    <x v="43"/>
    <n v="9"/>
    <n v="3.13"/>
    <n v="1"/>
    <x v="0"/>
    <n v="0"/>
    <x v="0"/>
    <x v="2"/>
    <x v="0"/>
    <x v="1"/>
    <n v="-1.5303826679268526"/>
    <n v="-1.8840758937442981"/>
    <n v="0.39067987062005322"/>
    <n v="0.48691299998589177"/>
    <n v="2.2820597565383425"/>
    <n v="2.5062976907267518"/>
    <n v="3.9185787597894044"/>
    <x v="2"/>
    <x v="1"/>
    <e v="#N/A"/>
    <n v="16.59"/>
    <x v="4"/>
    <x v="3"/>
  </r>
  <r>
    <s v="AR"/>
    <n v="156"/>
    <x v="0"/>
    <x v="0"/>
    <x v="1"/>
    <n v="0"/>
    <x v="313"/>
    <n v="94"/>
    <n v="30.4"/>
    <n v="178.4"/>
    <n v="97"/>
    <n v="15.16"/>
    <n v="169.2"/>
    <n v="77"/>
    <n v="7.61"/>
    <x v="4"/>
    <n v="3"/>
    <n v="2.0299999999999998"/>
    <n v="1"/>
    <x v="0"/>
    <n v="0"/>
    <x v="0"/>
    <x v="1"/>
    <x v="0"/>
    <x v="0"/>
    <n v="-2.7023437593517614E-2"/>
    <n v="-0.43331571464450658"/>
    <n v="-0.62215838904753962"/>
    <n v="-0.99853949660078922"/>
    <n v="1.1876787807730385"/>
    <n v="1.2540554063003904"/>
    <n v="3.120052729978124"/>
    <x v="2"/>
    <x v="1"/>
    <e v="#N/A"/>
    <n v="30.4"/>
    <x v="0"/>
    <x v="1"/>
  </r>
  <r>
    <s v="WA"/>
    <n v="63"/>
    <x v="1"/>
    <x v="0"/>
    <x v="1"/>
    <n v="0"/>
    <x v="176"/>
    <n v="104"/>
    <n v="25.38"/>
    <n v="273.60000000000002"/>
    <n v="75"/>
    <n v="23.26"/>
    <n v="206.6"/>
    <n v="72"/>
    <n v="9.3000000000000007"/>
    <x v="9"/>
    <n v="4"/>
    <n v="2.46"/>
    <n v="0"/>
    <x v="0"/>
    <n v="0"/>
    <x v="0"/>
    <x v="3"/>
    <x v="0"/>
    <x v="2"/>
    <n v="-0.57319458654466759"/>
    <n v="1.4612298141661952"/>
    <n v="0.12058966804202856"/>
    <n v="-0.41885071744501134"/>
    <n v="2.7987980905796088"/>
    <n v="1.6290249830481343"/>
    <n v="2.339695287629969"/>
    <x v="0"/>
    <x v="1"/>
    <e v="#N/A"/>
    <n v="25.38"/>
    <x v="1"/>
    <x v="2"/>
  </r>
  <r>
    <s v="NH"/>
    <n v="37"/>
    <x v="0"/>
    <x v="0"/>
    <x v="1"/>
    <n v="0"/>
    <x v="509"/>
    <n v="89"/>
    <n v="35.020000000000003"/>
    <n v="186"/>
    <n v="88"/>
    <n v="15.81"/>
    <n v="307.10000000000002"/>
    <n v="86"/>
    <n v="13.82"/>
    <x v="80"/>
    <n v="11"/>
    <n v="2.27"/>
    <n v="0"/>
    <x v="0"/>
    <n v="0"/>
    <x v="0"/>
    <x v="3"/>
    <x v="0"/>
    <x v="0"/>
    <n v="0.47656487601567804"/>
    <n v="-0.28207048335289608"/>
    <n v="2.1164768267987562"/>
    <n v="-0.67246455832566399"/>
    <n v="3.5377074358237688"/>
    <n v="2.2887465082902994"/>
    <n v="2.4415870365275305"/>
    <x v="0"/>
    <x v="1"/>
    <e v="#N/A"/>
    <n v="35.020000000000003"/>
    <x v="4"/>
    <x v="1"/>
  </r>
  <r>
    <s v="IA"/>
    <n v="98"/>
    <x v="0"/>
    <x v="0"/>
    <x v="1"/>
    <n v="0"/>
    <x v="510"/>
    <n v="86"/>
    <n v="36.86"/>
    <n v="190.8"/>
    <n v="114"/>
    <n v="16.22"/>
    <n v="187.5"/>
    <n v="79"/>
    <n v="8.44"/>
    <x v="34"/>
    <n v="9"/>
    <n v="2.97"/>
    <n v="0"/>
    <x v="0"/>
    <n v="0"/>
    <x v="0"/>
    <x v="2"/>
    <x v="0"/>
    <x v="0"/>
    <n v="0.67651905936050605"/>
    <n v="-0.18654717937924703"/>
    <n v="-0.25872818999034436"/>
    <n v="0.26952970780247515"/>
    <n v="2.3735229560893072"/>
    <n v="0.79502479678066917"/>
    <n v="1.9053917266298195"/>
    <x v="0"/>
    <x v="1"/>
    <e v="#N/A"/>
    <n v="36.86"/>
    <x v="4"/>
    <x v="3"/>
  </r>
  <r>
    <s v="WV"/>
    <n v="121"/>
    <x v="0"/>
    <x v="0"/>
    <x v="1"/>
    <n v="0"/>
    <x v="511"/>
    <n v="110"/>
    <n v="17.559999999999999"/>
    <n v="129.1"/>
    <n v="82"/>
    <n v="10.97"/>
    <n v="167.1"/>
    <n v="113"/>
    <n v="7.52"/>
    <x v="85"/>
    <n v="3"/>
    <n v="2.89"/>
    <n v="0"/>
    <x v="0"/>
    <n v="0"/>
    <x v="0"/>
    <x v="0"/>
    <x v="0"/>
    <x v="1"/>
    <n v="-1.4248512933837492"/>
    <n v="-1.4144196492071914"/>
    <n v="-0.66386349385738164"/>
    <n v="0.16083806171076653"/>
    <n v="1.3463933390421359"/>
    <n v="2.1206998309266081"/>
    <n v="3.8964035369000549"/>
    <x v="2"/>
    <x v="1"/>
    <e v="#N/A"/>
    <n v="17.559999999999999"/>
    <x v="0"/>
    <x v="3"/>
  </r>
  <r>
    <s v="RI"/>
    <n v="94"/>
    <x v="0"/>
    <x v="0"/>
    <x v="1"/>
    <n v="0"/>
    <x v="512"/>
    <n v="95"/>
    <n v="23.7"/>
    <n v="159.1"/>
    <n v="92"/>
    <n v="13.52"/>
    <n v="128.19999999999999"/>
    <n v="129"/>
    <n v="5.77"/>
    <x v="18"/>
    <n v="3"/>
    <n v="2.08"/>
    <n v="0"/>
    <x v="0"/>
    <n v="0"/>
    <x v="0"/>
    <x v="2"/>
    <x v="0"/>
    <x v="1"/>
    <n v="-0.75648592127742642"/>
    <n v="-0.81739899937188643"/>
    <n v="-1.4364009115254084"/>
    <n v="-0.92607839920631685"/>
    <n v="0.53717072761888285"/>
    <n v="2.0399217762876782"/>
    <n v="4.0042489078645893"/>
    <x v="2"/>
    <x v="1"/>
    <e v="#N/A"/>
    <n v="23.7"/>
    <x v="0"/>
    <x v="1"/>
  </r>
  <r>
    <s v="KS"/>
    <n v="99"/>
    <x v="0"/>
    <x v="0"/>
    <x v="1"/>
    <n v="0"/>
    <x v="513"/>
    <n v="110"/>
    <n v="32.5"/>
    <n v="163.9"/>
    <n v="102"/>
    <n v="13.93"/>
    <n v="243.6"/>
    <n v="114"/>
    <n v="10.96"/>
    <x v="71"/>
    <n v="3"/>
    <n v="3.81"/>
    <n v="1"/>
    <x v="0"/>
    <n v="0"/>
    <x v="0"/>
    <x v="2"/>
    <x v="0"/>
    <x v="1"/>
    <n v="0.20255358772832127"/>
    <n v="-0.72187569539823737"/>
    <n v="0.8553938956440077"/>
    <n v="1.3926767174167949"/>
    <n v="3.2696906034409321"/>
    <n v="1.7981600683610328"/>
    <n v="1.9431630453120452"/>
    <x v="0"/>
    <x v="1"/>
    <e v="#N/A"/>
    <n v="32.5"/>
    <x v="0"/>
    <x v="0"/>
  </r>
  <r>
    <s v="MT"/>
    <n v="163"/>
    <x v="2"/>
    <x v="0"/>
    <x v="0"/>
    <n v="23"/>
    <x v="214"/>
    <n v="104"/>
    <n v="27.2"/>
    <n v="189.4"/>
    <n v="64"/>
    <n v="16.100000000000001"/>
    <n v="229.9"/>
    <n v="118"/>
    <n v="10.35"/>
    <x v="91"/>
    <n v="7"/>
    <n v="2.81"/>
    <n v="1"/>
    <x v="0"/>
    <n v="0"/>
    <x v="0"/>
    <x v="1"/>
    <x v="0"/>
    <x v="0"/>
    <n v="-0.37509183082340319"/>
    <n v="-0.21440814303822803"/>
    <n v="0.58331773569408596"/>
    <n v="5.2146415619058542E-2"/>
    <n v="2.1497841560705044"/>
    <n v="0.72776614567369435"/>
    <n v="2.1065885236290733"/>
    <x v="0"/>
    <x v="0"/>
    <e v="#N/A"/>
    <n v="27.2"/>
    <x v="4"/>
    <x v="3"/>
  </r>
  <r>
    <s v="MO"/>
    <n v="161"/>
    <x v="2"/>
    <x v="0"/>
    <x v="1"/>
    <n v="0"/>
    <x v="514"/>
    <n v="95"/>
    <n v="37.69"/>
    <n v="193"/>
    <n v="82"/>
    <n v="16.41"/>
    <n v="194.1"/>
    <n v="113"/>
    <n v="8.73"/>
    <x v="94"/>
    <n v="4"/>
    <n v="1.76"/>
    <n v="3"/>
    <x v="0"/>
    <n v="0"/>
    <x v="0"/>
    <x v="1"/>
    <x v="0"/>
    <x v="0"/>
    <n v="0.76723901291510344"/>
    <n v="-0.14276566505799154"/>
    <n v="-0.12765500344512654"/>
    <n v="-1.3608449835731504"/>
    <n v="2.1792611887878071"/>
    <n v="1.5739226814806297"/>
    <n v="2.8644870196252428"/>
    <x v="0"/>
    <x v="1"/>
    <e v="#N/A"/>
    <n v="37.69"/>
    <x v="1"/>
    <x v="1"/>
  </r>
  <r>
    <s v="CO"/>
    <n v="108"/>
    <x v="0"/>
    <x v="0"/>
    <x v="1"/>
    <n v="0"/>
    <x v="515"/>
    <n v="78"/>
    <n v="36.65"/>
    <n v="195.3"/>
    <n v="119"/>
    <n v="16.600000000000001"/>
    <n v="194.4"/>
    <n v="65"/>
    <n v="8.75"/>
    <x v="115"/>
    <n v="5"/>
    <n v="0.97"/>
    <n v="1"/>
    <x v="0"/>
    <n v="0"/>
    <x v="0"/>
    <x v="0"/>
    <x v="0"/>
    <x v="0"/>
    <n v="0.6543019278777471"/>
    <n v="-9.6994081903951271E-2"/>
    <n v="-0.1216971313294346"/>
    <n v="-2.411530895792998"/>
    <n v="2.5131593573805953"/>
    <n v="2.5035595295272928"/>
    <n v="3.7708952093878438"/>
    <x v="0"/>
    <x v="1"/>
    <e v="#N/A"/>
    <n v="36.65"/>
    <x v="1"/>
    <x v="1"/>
  </r>
  <r>
    <s v="CT"/>
    <n v="84"/>
    <x v="2"/>
    <x v="0"/>
    <x v="0"/>
    <n v="42"/>
    <x v="475"/>
    <n v="97"/>
    <n v="28.1"/>
    <n v="223.5"/>
    <n v="118"/>
    <n v="19"/>
    <n v="260.8"/>
    <n v="72"/>
    <n v="11.74"/>
    <x v="98"/>
    <n v="7"/>
    <n v="2.0499999999999998"/>
    <n v="3"/>
    <x v="0"/>
    <n v="0"/>
    <x v="0"/>
    <x v="2"/>
    <x v="0"/>
    <x v="0"/>
    <n v="-0.27696616677455232"/>
    <n v="0.46420532894123528"/>
    <n v="1.1969785636103334"/>
    <n v="-0.96230894790355315"/>
    <n v="2.7376651719412393"/>
    <n v="1.6281870402116367"/>
    <n v="2.4098081836872831"/>
    <x v="0"/>
    <x v="0"/>
    <e v="#N/A"/>
    <n v="28.1"/>
    <x v="4"/>
    <x v="1"/>
  </r>
  <r>
    <s v="ID"/>
    <n v="83"/>
    <x v="0"/>
    <x v="1"/>
    <x v="0"/>
    <n v="32"/>
    <x v="516"/>
    <n v="111"/>
    <n v="16.100000000000001"/>
    <n v="154.4"/>
    <n v="98"/>
    <n v="13.12"/>
    <n v="200.4"/>
    <n v="109"/>
    <n v="9.02"/>
    <x v="15"/>
    <n v="6"/>
    <n v="2.86"/>
    <n v="2"/>
    <x v="0"/>
    <n v="0"/>
    <x v="0"/>
    <x v="2"/>
    <x v="2"/>
    <x v="1"/>
    <n v="-1.584074069010186"/>
    <n v="-0.91093223451275063"/>
    <n v="-2.539689015600147E-3"/>
    <n v="0.12460751301353053"/>
    <n v="1.6151608945410301"/>
    <n v="1.8315626318268763"/>
    <n v="3.478577098952186"/>
    <x v="2"/>
    <x v="0"/>
    <e v="#N/A"/>
    <n v="16.100000000000001"/>
    <x v="5"/>
    <x v="3"/>
  </r>
  <r>
    <s v="DC"/>
    <n v="139"/>
    <x v="2"/>
    <x v="0"/>
    <x v="1"/>
    <n v="0"/>
    <x v="517"/>
    <n v="81"/>
    <n v="34.54"/>
    <n v="152.5"/>
    <n v="99"/>
    <n v="12.96"/>
    <n v="197.8"/>
    <n v="76"/>
    <n v="8.9"/>
    <x v="84"/>
    <n v="3"/>
    <n v="2.62"/>
    <n v="2"/>
    <x v="0"/>
    <n v="0"/>
    <x v="0"/>
    <x v="1"/>
    <x v="0"/>
    <x v="1"/>
    <n v="0.42472490255590767"/>
    <n v="-0.94874354233565339"/>
    <n v="-5.4174580684928295E-2"/>
    <n v="-0.20146742526159472"/>
    <n v="1.8880435029829465"/>
    <n v="1.0602026035662491"/>
    <n v="2.5852177571843327"/>
    <x v="0"/>
    <x v="1"/>
    <e v="#N/A"/>
    <n v="34.54"/>
    <x v="0"/>
    <x v="2"/>
  </r>
  <r>
    <s v="TN"/>
    <n v="69"/>
    <x v="2"/>
    <x v="0"/>
    <x v="1"/>
    <n v="0"/>
    <x v="518"/>
    <n v="70"/>
    <n v="33.200000000000003"/>
    <n v="216.7"/>
    <n v="108"/>
    <n v="18.420000000000002"/>
    <n v="259.89999999999998"/>
    <n v="119"/>
    <n v="11.7"/>
    <x v="60"/>
    <n v="4"/>
    <n v="3.38"/>
    <n v="3"/>
    <x v="0"/>
    <n v="0"/>
    <x v="0"/>
    <x v="3"/>
    <x v="0"/>
    <x v="0"/>
    <n v="0.2784621202944137"/>
    <n v="0.32888064831189923"/>
    <n v="1.1791049472632575"/>
    <n v="0.81298793826101701"/>
    <n v="3.3816878634718313"/>
    <n v="1.4956408317813152"/>
    <n v="1.0188572959106339"/>
    <x v="1"/>
    <x v="1"/>
    <e v="#N/A"/>
    <n v="33.200000000000003"/>
    <x v="1"/>
    <x v="0"/>
  </r>
  <r>
    <s v="MO"/>
    <n v="106"/>
    <x v="0"/>
    <x v="0"/>
    <x v="1"/>
    <n v="0"/>
    <x v="519"/>
    <n v="104"/>
    <n v="19.45"/>
    <n v="78.3"/>
    <n v="101"/>
    <n v="6.66"/>
    <n v="232.7"/>
    <n v="78"/>
    <n v="10.47"/>
    <x v="77"/>
    <n v="0"/>
    <n v="0"/>
    <n v="2"/>
    <x v="0"/>
    <n v="0"/>
    <x v="0"/>
    <x v="0"/>
    <x v="0"/>
    <x v="1"/>
    <n v="-1.2193428271682316"/>
    <n v="-2.4253746162616414"/>
    <n v="0.63892454210720828"/>
    <n v="-3.7158306488934985"/>
    <n v="3.4844818611529287"/>
    <n v="4.645951026553778"/>
    <n v="6.2472480374616497"/>
    <x v="2"/>
    <x v="1"/>
    <e v="#N/A"/>
    <n v="19.45"/>
    <x v="0"/>
    <x v="1"/>
  </r>
  <r>
    <s v="VA"/>
    <n v="158"/>
    <x v="0"/>
    <x v="0"/>
    <x v="1"/>
    <n v="0"/>
    <x v="309"/>
    <n v="101"/>
    <n v="37.880000000000003"/>
    <n v="203"/>
    <n v="128"/>
    <n v="17.260000000000002"/>
    <n v="210.6"/>
    <n v="106"/>
    <n v="9.48"/>
    <x v="72"/>
    <n v="2"/>
    <n v="1.86"/>
    <n v="2"/>
    <x v="0"/>
    <n v="0"/>
    <x v="0"/>
    <x v="1"/>
    <x v="0"/>
    <x v="0"/>
    <n v="0.78760471677429922"/>
    <n v="5.6241218220443472E-2"/>
    <n v="0.20002796291791819"/>
    <n v="-1.2159227887842059"/>
    <n v="2.4078758059756336"/>
    <n v="1.4635449015134099"/>
    <n v="2.5467747172627941"/>
    <x v="0"/>
    <x v="1"/>
    <e v="#N/A"/>
    <n v="37.880000000000003"/>
    <x v="0"/>
    <x v="1"/>
  </r>
  <r>
    <s v="SD"/>
    <n v="168"/>
    <x v="0"/>
    <x v="0"/>
    <x v="0"/>
    <n v="22"/>
    <x v="520"/>
    <n v="70"/>
    <n v="29.9"/>
    <n v="211.7"/>
    <n v="105"/>
    <n v="17.989999999999998"/>
    <n v="174.5"/>
    <n v="81"/>
    <n v="7.85"/>
    <x v="48"/>
    <n v="5"/>
    <n v="1.97"/>
    <n v="2"/>
    <x v="0"/>
    <n v="0"/>
    <x v="0"/>
    <x v="1"/>
    <x v="0"/>
    <x v="0"/>
    <n v="-8.07148386768511E-2"/>
    <n v="0.22937720667268172"/>
    <n v="-0.51690264833698563"/>
    <n v="-1.0710005939952616"/>
    <n v="1.6108623962482802"/>
    <n v="1.2138201713267023"/>
    <n v="2.8899552171257632"/>
    <x v="0"/>
    <x v="0"/>
    <e v="#N/A"/>
    <n v="29.9"/>
    <x v="1"/>
    <x v="1"/>
  </r>
  <r>
    <s v="WV"/>
    <n v="115"/>
    <x v="2"/>
    <x v="1"/>
    <x v="1"/>
    <n v="0"/>
    <x v="521"/>
    <n v="95"/>
    <n v="42.48"/>
    <n v="242.5"/>
    <n v="104"/>
    <n v="20.61"/>
    <n v="151.69999999999999"/>
    <n v="121"/>
    <n v="6.83"/>
    <x v="107"/>
    <n v="6"/>
    <n v="4.13"/>
    <n v="1"/>
    <x v="1"/>
    <n v="1"/>
    <x v="0"/>
    <x v="0"/>
    <x v="2"/>
    <x v="2"/>
    <n v="1.2893416027599318"/>
    <n v="0.84231840717026185"/>
    <n v="-0.96970092912955685"/>
    <n v="1.8274433017836287"/>
    <n v="4.0780602921024238"/>
    <n v="2.579102747246409"/>
    <n v="2.1617044700156036"/>
    <x v="1"/>
    <x v="1"/>
    <n v="42.48"/>
    <e v="#N/A"/>
    <x v="5"/>
    <x v="0"/>
  </r>
  <r>
    <s v="GA"/>
    <n v="57"/>
    <x v="1"/>
    <x v="1"/>
    <x v="0"/>
    <n v="30"/>
    <x v="404"/>
    <n v="130"/>
    <n v="39.869999999999997"/>
    <n v="195.2"/>
    <n v="116"/>
    <n v="16.59"/>
    <n v="268.8"/>
    <n v="94"/>
    <n v="12.1"/>
    <x v="37"/>
    <n v="4"/>
    <n v="3.08"/>
    <n v="2"/>
    <x v="0"/>
    <n v="0"/>
    <x v="0"/>
    <x v="3"/>
    <x v="2"/>
    <x v="0"/>
    <n v="1.0042217487311957"/>
    <n v="-9.8984150736736068E-2"/>
    <n v="1.3558551533621128"/>
    <n v="0.41445190259141979"/>
    <n v="3.5184459733066875"/>
    <n v="1.7402220430686597"/>
    <n v="1.2950997842969767"/>
    <x v="1"/>
    <x v="0"/>
    <e v="#N/A"/>
    <n v="39.869999999999997"/>
    <x v="5"/>
    <x v="3"/>
  </r>
  <r>
    <s v="AZ"/>
    <n v="67"/>
    <x v="0"/>
    <x v="0"/>
    <x v="1"/>
    <n v="0"/>
    <x v="522"/>
    <n v="116"/>
    <n v="35.82"/>
    <n v="219.2"/>
    <n v="86"/>
    <n v="18.63"/>
    <n v="179.7"/>
    <n v="83"/>
    <n v="8.09"/>
    <x v="68"/>
    <n v="6"/>
    <n v="1.94"/>
    <n v="1"/>
    <x v="0"/>
    <n v="0"/>
    <x v="0"/>
    <x v="3"/>
    <x v="0"/>
    <x v="0"/>
    <n v="0.56358197432314916"/>
    <n v="0.378632369131508"/>
    <n v="-0.41363286499832935"/>
    <n v="-1.1072311426924974"/>
    <n v="2.1681191698379121"/>
    <n v="1.3630994325767205"/>
    <n v="2.6486485972214804"/>
    <x v="0"/>
    <x v="1"/>
    <e v="#N/A"/>
    <n v="35.82"/>
    <x v="1"/>
    <x v="1"/>
  </r>
  <r>
    <s v="AK"/>
    <n v="127"/>
    <x v="1"/>
    <x v="0"/>
    <x v="1"/>
    <n v="0"/>
    <x v="161"/>
    <n v="124"/>
    <n v="30.99"/>
    <n v="169.9"/>
    <n v="110"/>
    <n v="14.44"/>
    <n v="184"/>
    <n v="116"/>
    <n v="8.2799999999999994"/>
    <x v="38"/>
    <n v="3"/>
    <n v="2.5099999999999998"/>
    <n v="1"/>
    <x v="0"/>
    <n v="0"/>
    <x v="0"/>
    <x v="0"/>
    <x v="0"/>
    <x v="0"/>
    <n v="3.7776529231195094E-2"/>
    <n v="-0.6024715654311763"/>
    <n v="-0.32823669800674776"/>
    <n v="-0.34638962005053869"/>
    <n v="1.4537817730307536"/>
    <n v="0.76949603774871833"/>
    <n v="2.6590913599621793"/>
    <x v="0"/>
    <x v="1"/>
    <e v="#N/A"/>
    <n v="30.99"/>
    <x v="0"/>
    <x v="2"/>
  </r>
  <r>
    <s v="AK"/>
    <n v="78"/>
    <x v="2"/>
    <x v="0"/>
    <x v="1"/>
    <n v="0"/>
    <x v="523"/>
    <n v="88"/>
    <n v="32.35"/>
    <n v="194.5"/>
    <n v="89"/>
    <n v="16.53"/>
    <n v="256.5"/>
    <n v="109"/>
    <n v="11.54"/>
    <x v="50"/>
    <n v="5"/>
    <n v="3.16"/>
    <n v="2"/>
    <x v="0"/>
    <n v="0"/>
    <x v="0"/>
    <x v="2"/>
    <x v="0"/>
    <x v="0"/>
    <n v="0.1858907391162527"/>
    <n v="-0.11291463256622629"/>
    <n v="1.1115823966187519"/>
    <n v="0.52314354868312773"/>
    <n v="2.9953303293363205"/>
    <n v="1.2476376389554047"/>
    <n v="1.4632824657031891"/>
    <x v="0"/>
    <x v="1"/>
    <e v="#N/A"/>
    <n v="32.35"/>
    <x v="1"/>
    <x v="3"/>
  </r>
  <r>
    <s v="CT"/>
    <n v="100"/>
    <x v="0"/>
    <x v="0"/>
    <x v="0"/>
    <n v="38"/>
    <x v="232"/>
    <n v="88"/>
    <n v="30.11"/>
    <n v="163.69999999999999"/>
    <n v="108"/>
    <n v="13.91"/>
    <n v="242.7"/>
    <n v="72"/>
    <n v="10.92"/>
    <x v="33"/>
    <n v="2"/>
    <n v="2"/>
    <n v="0"/>
    <x v="0"/>
    <n v="0"/>
    <x v="0"/>
    <x v="2"/>
    <x v="0"/>
    <x v="1"/>
    <n v="-5.8497707194092669E-2"/>
    <n v="-0.72585583306380641"/>
    <n v="0.8375202792969324"/>
    <n v="-1.0347700452980251"/>
    <n v="2.0830917705423886"/>
    <n v="1.5173918205326555"/>
    <n v="2.8750103564226319"/>
    <x v="0"/>
    <x v="0"/>
    <e v="#N/A"/>
    <n v="30.11"/>
    <x v="0"/>
    <x v="1"/>
  </r>
  <r>
    <s v="UT"/>
    <n v="103"/>
    <x v="2"/>
    <x v="0"/>
    <x v="0"/>
    <n v="36"/>
    <x v="524"/>
    <n v="92"/>
    <n v="14.82"/>
    <n v="169.3"/>
    <n v="110"/>
    <n v="14.39"/>
    <n v="166.7"/>
    <n v="80"/>
    <n v="7.5"/>
    <x v="54"/>
    <n v="5"/>
    <n v="2.94"/>
    <n v="6"/>
    <x v="1"/>
    <n v="1"/>
    <x v="1"/>
    <x v="0"/>
    <x v="0"/>
    <x v="0"/>
    <n v="-1.7229311407774275"/>
    <n v="-0.61441197842788231"/>
    <n v="-0.67180732334497062"/>
    <n v="0.23329915910523916"/>
    <n v="1.5165898606892159"/>
    <n v="1.9625869082502863"/>
    <n v="3.6610722390203532"/>
    <x v="2"/>
    <x v="0"/>
    <n v="14.82"/>
    <e v="#N/A"/>
    <x v="1"/>
    <x v="3"/>
  </r>
  <r>
    <s v="KY"/>
    <n v="113"/>
    <x v="0"/>
    <x v="0"/>
    <x v="1"/>
    <n v="0"/>
    <x v="515"/>
    <n v="96"/>
    <n v="36.65"/>
    <n v="193.4"/>
    <n v="127"/>
    <n v="16.440000000000001"/>
    <n v="105.4"/>
    <n v="115"/>
    <n v="4.74"/>
    <x v="88"/>
    <n v="3"/>
    <n v="3.65"/>
    <n v="1"/>
    <x v="0"/>
    <n v="0"/>
    <x v="0"/>
    <x v="0"/>
    <x v="0"/>
    <x v="0"/>
    <n v="0.6543019278777471"/>
    <n v="-0.13480538972685402"/>
    <n v="-1.8891991923179789"/>
    <n v="1.1752934252333782"/>
    <n v="3.0013085932153394"/>
    <n v="2.323073767570814"/>
    <n v="3.1281768152460745"/>
    <x v="0"/>
    <x v="1"/>
    <e v="#N/A"/>
    <n v="36.65"/>
    <x v="0"/>
    <x v="0"/>
  </r>
  <r>
    <s v="OR"/>
    <n v="129"/>
    <x v="2"/>
    <x v="0"/>
    <x v="0"/>
    <n v="36"/>
    <x v="218"/>
    <n v="103"/>
    <n v="32.78"/>
    <n v="177"/>
    <n v="83"/>
    <n v="15.05"/>
    <n v="216.5"/>
    <n v="118"/>
    <n v="9.74"/>
    <x v="123"/>
    <n v="5"/>
    <n v="4.43"/>
    <n v="1"/>
    <x v="0"/>
    <n v="0"/>
    <x v="0"/>
    <x v="1"/>
    <x v="0"/>
    <x v="0"/>
    <n v="0.2321764297053332"/>
    <n v="-0.46117667830348757"/>
    <n v="0.31719944785985554"/>
    <n v="2.2259793374532255"/>
    <n v="3.7350430247914019"/>
    <n v="2.3069870661997767"/>
    <n v="2.1665253864617418"/>
    <x v="1"/>
    <x v="0"/>
    <e v="#N/A"/>
    <n v="32.78"/>
    <x v="1"/>
    <x v="0"/>
  </r>
  <r>
    <s v="TN"/>
    <n v="57"/>
    <x v="2"/>
    <x v="0"/>
    <x v="1"/>
    <n v="0"/>
    <x v="176"/>
    <n v="100"/>
    <n v="25.38"/>
    <n v="200.2"/>
    <n v="110"/>
    <n v="17.02"/>
    <n v="231.7"/>
    <n v="101"/>
    <n v="10.43"/>
    <x v="78"/>
    <n v="3"/>
    <n v="3.21"/>
    <n v="2"/>
    <x v="0"/>
    <n v="0"/>
    <x v="0"/>
    <x v="3"/>
    <x v="0"/>
    <x v="0"/>
    <n v="-0.57319458654466759"/>
    <n v="5.192909024814413E-4"/>
    <n v="0.61906496838823588"/>
    <n v="0.59560464607760044"/>
    <n v="2.5200252520300674"/>
    <n v="1.0327335732036145"/>
    <n v="1.9448778870599059"/>
    <x v="0"/>
    <x v="1"/>
    <e v="#N/A"/>
    <n v="25.38"/>
    <x v="0"/>
    <x v="3"/>
  </r>
  <r>
    <s v="WV"/>
    <n v="82"/>
    <x v="1"/>
    <x v="0"/>
    <x v="1"/>
    <n v="0"/>
    <x v="200"/>
    <n v="116"/>
    <n v="24.43"/>
    <n v="170.7"/>
    <n v="99"/>
    <n v="14.51"/>
    <n v="287.7"/>
    <n v="95"/>
    <n v="12.95"/>
    <x v="35"/>
    <n v="5"/>
    <n v="2.11"/>
    <n v="1"/>
    <x v="0"/>
    <n v="0"/>
    <x v="0"/>
    <x v="2"/>
    <x v="0"/>
    <x v="0"/>
    <n v="-0.67687453346420834"/>
    <n v="-0.58655101476890181"/>
    <n v="1.7312010966506908"/>
    <n v="-0.88984785050908088"/>
    <n v="2.783333084073123"/>
    <n v="2.1426823518848992"/>
    <n v="3.0716823184147812"/>
    <x v="0"/>
    <x v="1"/>
    <e v="#N/A"/>
    <n v="24.43"/>
    <x v="1"/>
    <x v="1"/>
  </r>
  <r>
    <s v="NJ"/>
    <n v="64"/>
    <x v="0"/>
    <x v="0"/>
    <x v="1"/>
    <n v="0"/>
    <x v="525"/>
    <n v="111"/>
    <n v="38.22"/>
    <n v="190"/>
    <n v="101"/>
    <n v="16.149999999999999"/>
    <n v="221.4"/>
    <n v="110"/>
    <n v="9.9600000000000009"/>
    <x v="29"/>
    <n v="2"/>
    <n v="2.48"/>
    <n v="1"/>
    <x v="0"/>
    <n v="0"/>
    <x v="0"/>
    <x v="3"/>
    <x v="0"/>
    <x v="0"/>
    <n v="0.82463326924556368"/>
    <n v="-0.20246773004152205"/>
    <n v="0.41451135908282044"/>
    <n v="-0.38262016874777532"/>
    <n v="2.5193936829868866"/>
    <n v="1.0194268344496606"/>
    <n v="1.9316101086186834"/>
    <x v="0"/>
    <x v="1"/>
    <e v="#N/A"/>
    <n v="38.22"/>
    <x v="0"/>
    <x v="2"/>
  </r>
  <r>
    <s v="MS"/>
    <n v="86"/>
    <x v="2"/>
    <x v="0"/>
    <x v="0"/>
    <n v="39"/>
    <x v="526"/>
    <n v="122"/>
    <n v="44.4"/>
    <n v="214.2"/>
    <n v="101"/>
    <n v="18.21"/>
    <n v="154.9"/>
    <n v="101"/>
    <n v="6.97"/>
    <x v="8"/>
    <n v="5"/>
    <n v="3.43"/>
    <n v="2"/>
    <x v="0"/>
    <n v="0"/>
    <x v="0"/>
    <x v="2"/>
    <x v="0"/>
    <x v="0"/>
    <n v="1.4985529242225755"/>
    <n v="0.27912892749229046"/>
    <n v="-0.90615029322884477"/>
    <n v="0.88544903565548905"/>
    <n v="3.382700601857044"/>
    <n v="1.982095399702291"/>
    <n v="2.1011285027903375"/>
    <x v="0"/>
    <x v="0"/>
    <e v="#N/A"/>
    <n v="44.4"/>
    <x v="1"/>
    <x v="0"/>
  </r>
  <r>
    <s v="ME"/>
    <n v="151"/>
    <x v="0"/>
    <x v="0"/>
    <x v="0"/>
    <n v="26"/>
    <x v="527"/>
    <n v="98"/>
    <n v="33.409999999999997"/>
    <n v="175.8"/>
    <n v="111"/>
    <n v="14.94"/>
    <n v="221.8"/>
    <n v="124"/>
    <n v="9.98"/>
    <x v="83"/>
    <n v="5"/>
    <n v="3.62"/>
    <n v="0"/>
    <x v="0"/>
    <n v="0"/>
    <x v="0"/>
    <x v="1"/>
    <x v="0"/>
    <x v="0"/>
    <n v="0.30067925177717214"/>
    <n v="-0.48505750429689953"/>
    <n v="0.42245518857040953"/>
    <n v="1.1390628765361424"/>
    <n v="2.9250471864827268"/>
    <n v="1.3422449172847957"/>
    <n v="1.7456637112580473"/>
    <x v="0"/>
    <x v="0"/>
    <e v="#N/A"/>
    <n v="33.409999999999997"/>
    <x v="1"/>
    <x v="0"/>
  </r>
  <r>
    <s v="WY"/>
    <n v="94"/>
    <x v="2"/>
    <x v="0"/>
    <x v="1"/>
    <n v="0"/>
    <x v="528"/>
    <n v="105"/>
    <n v="46.1"/>
    <n v="202.6"/>
    <n v="105"/>
    <n v="17.22"/>
    <n v="221.6"/>
    <n v="51"/>
    <n v="9.9700000000000006"/>
    <x v="73"/>
    <n v="3"/>
    <n v="3.11"/>
    <n v="3"/>
    <x v="1"/>
    <n v="1"/>
    <x v="0"/>
    <x v="2"/>
    <x v="0"/>
    <x v="0"/>
    <n v="1.6836956865788975"/>
    <n v="4.8280942889305963E-2"/>
    <n v="0.41848327382661471"/>
    <n v="0.45068245128865581"/>
    <n v="3.5238742664842353"/>
    <n v="1.7931550788548263"/>
    <n v="1.4188447510759978"/>
    <x v="1"/>
    <x v="1"/>
    <n v="46.1"/>
    <e v="#N/A"/>
    <x v="0"/>
    <x v="3"/>
  </r>
  <r>
    <s v="WY"/>
    <n v="90"/>
    <x v="0"/>
    <x v="0"/>
    <x v="1"/>
    <n v="0"/>
    <x v="439"/>
    <n v="121"/>
    <n v="35.22"/>
    <n v="292.5"/>
    <n v="104"/>
    <n v="24.86"/>
    <n v="226.3"/>
    <n v="103"/>
    <n v="10.18"/>
    <x v="40"/>
    <n v="1"/>
    <n v="2.16"/>
    <n v="2"/>
    <x v="0"/>
    <n v="0"/>
    <x v="0"/>
    <x v="2"/>
    <x v="0"/>
    <x v="2"/>
    <n v="0.49878200749843649"/>
    <n v="1.837352823562437"/>
    <n v="0.51182327030578534"/>
    <n v="-0.81738675311460851"/>
    <n v="3.5518834088346543"/>
    <n v="2.134182057241317"/>
    <n v="2.1198090378490888"/>
    <x v="1"/>
    <x v="1"/>
    <e v="#N/A"/>
    <n v="35.22"/>
    <x v="0"/>
    <x v="1"/>
  </r>
  <r>
    <s v="IN"/>
    <n v="48"/>
    <x v="2"/>
    <x v="0"/>
    <x v="1"/>
    <n v="0"/>
    <x v="529"/>
    <n v="94"/>
    <n v="51.07"/>
    <n v="133.19999999999999"/>
    <n v="103"/>
    <n v="11.32"/>
    <n v="197.4"/>
    <n v="94"/>
    <n v="8.8800000000000008"/>
    <x v="68"/>
    <n v="5"/>
    <n v="1.94"/>
    <n v="2"/>
    <x v="0"/>
    <n v="0"/>
    <x v="0"/>
    <x v="3"/>
    <x v="0"/>
    <x v="1"/>
    <n v="2.2243125526593577"/>
    <n v="-1.3328268270630332"/>
    <n v="-6.2118410172517374E-2"/>
    <n v="-1.1072311426924974"/>
    <n v="3.3761050825692638"/>
    <n v="2.8202505532465363"/>
    <n v="3.5368829267625999"/>
    <x v="0"/>
    <x v="1"/>
    <e v="#N/A"/>
    <n v="51.07"/>
    <x v="1"/>
    <x v="1"/>
  </r>
  <r>
    <s v="NJ"/>
    <n v="93"/>
    <x v="0"/>
    <x v="1"/>
    <x v="0"/>
    <n v="20"/>
    <x v="105"/>
    <n v="110"/>
    <n v="31.88"/>
    <n v="169.8"/>
    <n v="94"/>
    <n v="14.43"/>
    <n v="175.3"/>
    <n v="127"/>
    <n v="7.89"/>
    <x v="47"/>
    <n v="4"/>
    <n v="3.27"/>
    <n v="1"/>
    <x v="0"/>
    <n v="0"/>
    <x v="0"/>
    <x v="2"/>
    <x v="2"/>
    <x v="0"/>
    <n v="0.13405076565648233"/>
    <n v="-0.6044616342639606"/>
    <n v="-0.50101498936180755"/>
    <n v="0.66806574347207237"/>
    <n v="2.1151716486474155"/>
    <n v="1.0395534292359638"/>
    <n v="2.3848252684904776"/>
    <x v="0"/>
    <x v="0"/>
    <e v="#N/A"/>
    <n v="31.88"/>
    <x v="5"/>
    <x v="0"/>
  </r>
  <r>
    <s v="DC"/>
    <n v="169"/>
    <x v="0"/>
    <x v="1"/>
    <x v="1"/>
    <n v="0"/>
    <x v="530"/>
    <n v="98"/>
    <n v="9.7100000000000009"/>
    <n v="199.7"/>
    <n v="78"/>
    <n v="16.97"/>
    <n v="274.7"/>
    <n v="103"/>
    <n v="12.36"/>
    <x v="94"/>
    <n v="6"/>
    <n v="1.76"/>
    <n v="3"/>
    <x v="0"/>
    <n v="0"/>
    <x v="0"/>
    <x v="1"/>
    <x v="1"/>
    <x v="0"/>
    <n v="-2.2802108554699569"/>
    <n v="-9.4310532614403104E-3"/>
    <n v="1.4730266383040496"/>
    <n v="-1.3608449835731504"/>
    <n v="2.9776226303272875"/>
    <n v="3.0366358090225751"/>
    <n v="4.1923832774019107"/>
    <x v="2"/>
    <x v="1"/>
    <e v="#N/A"/>
    <n v="9.7100000000000009"/>
    <x v="5"/>
    <x v="1"/>
  </r>
  <r>
    <s v="KY"/>
    <n v="91"/>
    <x v="0"/>
    <x v="1"/>
    <x v="1"/>
    <n v="0"/>
    <x v="531"/>
    <n v="89"/>
    <n v="24.65"/>
    <n v="175.8"/>
    <n v="102"/>
    <n v="14.94"/>
    <n v="223.7"/>
    <n v="151"/>
    <n v="10.07"/>
    <x v="124"/>
    <n v="3"/>
    <n v="4.51"/>
    <n v="2"/>
    <x v="1"/>
    <n v="1"/>
    <x v="0"/>
    <x v="2"/>
    <x v="2"/>
    <x v="0"/>
    <n v="-0.65280597435788623"/>
    <n v="-0.48505750429689953"/>
    <n v="0.46018837863645662"/>
    <n v="2.334670983544934"/>
    <n v="3.6929514124781031"/>
    <n v="2.5147362422072828"/>
    <n v="2.6476228207238277"/>
    <x v="0"/>
    <x v="1"/>
    <n v="24.65"/>
    <e v="#N/A"/>
    <x v="3"/>
    <x v="0"/>
  </r>
  <r>
    <s v="MI"/>
    <n v="101"/>
    <x v="2"/>
    <x v="0"/>
    <x v="1"/>
    <n v="0"/>
    <x v="100"/>
    <n v="72"/>
    <n v="32.42"/>
    <n v="208.6"/>
    <n v="103"/>
    <n v="17.73"/>
    <n v="203.8"/>
    <n v="111"/>
    <n v="9.17"/>
    <x v="82"/>
    <n v="8"/>
    <n v="2.38"/>
    <n v="1"/>
    <x v="0"/>
    <n v="0"/>
    <x v="0"/>
    <x v="0"/>
    <x v="0"/>
    <x v="0"/>
    <n v="0.19329644961050516"/>
    <n v="0.16768507285636697"/>
    <n v="6.4982861628906152E-2"/>
    <n v="-0.52754236353671935"/>
    <n v="2.0358903604664911"/>
    <n v="0.58991992568675067"/>
    <n v="2.1333451379474777"/>
    <x v="0"/>
    <x v="1"/>
    <e v="#N/A"/>
    <n v="32.42"/>
    <x v="4"/>
    <x v="2"/>
  </r>
  <r>
    <s v="UT"/>
    <n v="67"/>
    <x v="2"/>
    <x v="0"/>
    <x v="0"/>
    <n v="20"/>
    <x v="230"/>
    <n v="40"/>
    <n v="39.200000000000003"/>
    <n v="189.1"/>
    <n v="58"/>
    <n v="16.07"/>
    <n v="162.19999999999999"/>
    <n v="115"/>
    <n v="7.3"/>
    <x v="27"/>
    <n v="2"/>
    <n v="2.54"/>
    <n v="1"/>
    <x v="0"/>
    <n v="0"/>
    <x v="0"/>
    <x v="3"/>
    <x v="0"/>
    <x v="0"/>
    <n v="0.93201607141223008"/>
    <n v="-0.22037834953658131"/>
    <n v="-0.76117540508034653"/>
    <n v="-0.31015907135330267"/>
    <n v="2.2075809638699839"/>
    <n v="1.262064665996607"/>
    <n v="2.5124093476726932"/>
    <x v="0"/>
    <x v="0"/>
    <e v="#N/A"/>
    <n v="39.200000000000003"/>
    <x v="0"/>
    <x v="2"/>
  </r>
  <r>
    <s v="NE"/>
    <n v="66"/>
    <x v="0"/>
    <x v="0"/>
    <x v="1"/>
    <n v="0"/>
    <x v="532"/>
    <n v="133"/>
    <n v="5.78"/>
    <n v="278.60000000000002"/>
    <n v="61"/>
    <n v="23.68"/>
    <n v="129.6"/>
    <n v="120"/>
    <n v="5.83"/>
    <x v="73"/>
    <n v="3"/>
    <n v="3.11"/>
    <n v="0"/>
    <x v="0"/>
    <n v="0"/>
    <x v="0"/>
    <x v="3"/>
    <x v="0"/>
    <x v="2"/>
    <n v="-2.7078906365130608"/>
    <n v="1.5607332558054128"/>
    <n v="-1.4085975083188469"/>
    <n v="0.45068245128865581"/>
    <n v="3.4271966287270432"/>
    <n v="3.4577191336824464"/>
    <n v="4.4906532356561852"/>
    <x v="2"/>
    <x v="1"/>
    <e v="#N/A"/>
    <n v="5.78"/>
    <x v="0"/>
    <x v="3"/>
  </r>
  <r>
    <s v="FL"/>
    <n v="116"/>
    <x v="0"/>
    <x v="0"/>
    <x v="0"/>
    <n v="17"/>
    <x v="533"/>
    <n v="112"/>
    <n v="32.880000000000003"/>
    <n v="240.6"/>
    <n v="131"/>
    <n v="20.45"/>
    <n v="248.1"/>
    <n v="98"/>
    <n v="11.16"/>
    <x v="37"/>
    <n v="3"/>
    <n v="3.08"/>
    <n v="5"/>
    <x v="0"/>
    <n v="0"/>
    <x v="1"/>
    <x v="0"/>
    <x v="0"/>
    <x v="2"/>
    <n v="0.24328499544671242"/>
    <n v="0.80450709934735909"/>
    <n v="0.9447619773793835"/>
    <n v="0.41445190259141979"/>
    <n v="3.2534253925521339"/>
    <n v="1.3307008812551597"/>
    <n v="0.97813745754035475"/>
    <x v="1"/>
    <x v="0"/>
    <e v="#N/A"/>
    <n v="32.880000000000003"/>
    <x v="0"/>
    <x v="3"/>
  </r>
  <r>
    <s v="LA"/>
    <n v="158"/>
    <x v="1"/>
    <x v="0"/>
    <x v="1"/>
    <n v="0"/>
    <x v="134"/>
    <n v="126"/>
    <n v="34.340000000000003"/>
    <n v="163.5"/>
    <n v="86"/>
    <n v="13.9"/>
    <n v="195.4"/>
    <n v="84"/>
    <n v="8.7899999999999991"/>
    <x v="91"/>
    <n v="6"/>
    <n v="2.81"/>
    <n v="1"/>
    <x v="0"/>
    <n v="0"/>
    <x v="0"/>
    <x v="1"/>
    <x v="0"/>
    <x v="1"/>
    <n v="0.40250777107314928"/>
    <n v="-0.72983597072937489"/>
    <n v="-0.10183755761046219"/>
    <n v="5.2146415619058542E-2"/>
    <n v="1.988397471194199"/>
    <n v="0.84128662579809477"/>
    <n v="2.3370498218998246"/>
    <x v="0"/>
    <x v="1"/>
    <e v="#N/A"/>
    <n v="34.340000000000003"/>
    <x v="1"/>
    <x v="3"/>
  </r>
  <r>
    <s v="WA"/>
    <n v="119"/>
    <x v="0"/>
    <x v="0"/>
    <x v="0"/>
    <n v="26"/>
    <x v="534"/>
    <n v="97"/>
    <n v="27.42"/>
    <n v="250.3"/>
    <n v="110"/>
    <n v="21.28"/>
    <n v="142.4"/>
    <n v="92"/>
    <n v="6.41"/>
    <x v="2"/>
    <n v="8"/>
    <n v="1.78"/>
    <n v="1"/>
    <x v="0"/>
    <n v="0"/>
    <x v="0"/>
    <x v="0"/>
    <x v="0"/>
    <x v="2"/>
    <n v="-0.35102327171708114"/>
    <n v="0.99754377612744138"/>
    <n v="-1.1543949647159999"/>
    <n v="-1.3246144348759143"/>
    <n v="2.1308599831658914"/>
    <n v="2.050741831196909"/>
    <n v="3.4453620780092127"/>
    <x v="0"/>
    <x v="0"/>
    <e v="#N/A"/>
    <n v="27.42"/>
    <x v="4"/>
    <x v="1"/>
  </r>
  <r>
    <s v="MI"/>
    <n v="120"/>
    <x v="0"/>
    <x v="0"/>
    <x v="1"/>
    <n v="0"/>
    <x v="535"/>
    <n v="85"/>
    <n v="25.6"/>
    <n v="119"/>
    <n v="128"/>
    <n v="10.119999999999999"/>
    <n v="232.9"/>
    <n v="123"/>
    <n v="10.48"/>
    <x v="69"/>
    <n v="2"/>
    <n v="1.73"/>
    <n v="1"/>
    <x v="0"/>
    <n v="0"/>
    <x v="0"/>
    <x v="0"/>
    <x v="0"/>
    <x v="1"/>
    <n v="-0.54912602743834604"/>
    <n v="-1.6154166013184106"/>
    <n v="0.64289645685100316"/>
    <n v="-1.3970755322703865"/>
    <n v="1.8544008947833317"/>
    <n v="2.2970080728907987"/>
    <n v="3.8876328910119309"/>
    <x v="2"/>
    <x v="1"/>
    <e v="#N/A"/>
    <n v="25.6"/>
    <x v="0"/>
    <x v="1"/>
  </r>
  <r>
    <s v="KY"/>
    <n v="155"/>
    <x v="2"/>
    <x v="0"/>
    <x v="1"/>
    <n v="0"/>
    <x v="536"/>
    <n v="102"/>
    <n v="31.38"/>
    <n v="196"/>
    <n v="117"/>
    <n v="16.66"/>
    <n v="226.5"/>
    <n v="122"/>
    <n v="10.19"/>
    <x v="35"/>
    <n v="1"/>
    <n v="2.11"/>
    <n v="1"/>
    <x v="0"/>
    <n v="0"/>
    <x v="0"/>
    <x v="1"/>
    <x v="0"/>
    <x v="0"/>
    <n v="8.0359364573148837E-2"/>
    <n v="-8.3063600074461036E-2"/>
    <n v="0.51579518504957966"/>
    <n v="-0.88984785050908088"/>
    <n v="2.0779117539458372"/>
    <n v="1.0350029271011227"/>
    <n v="2.4134508200975464"/>
    <x v="0"/>
    <x v="1"/>
    <e v="#N/A"/>
    <n v="31.38"/>
    <x v="0"/>
    <x v="1"/>
  </r>
  <r>
    <s v="LA"/>
    <n v="106"/>
    <x v="1"/>
    <x v="0"/>
    <x v="1"/>
    <n v="0"/>
    <x v="451"/>
    <n v="120"/>
    <n v="37.520000000000003"/>
    <n v="270.2"/>
    <n v="95"/>
    <n v="22.97"/>
    <n v="121.6"/>
    <n v="113"/>
    <n v="5.47"/>
    <x v="6"/>
    <n v="5"/>
    <n v="2.35"/>
    <n v="1"/>
    <x v="0"/>
    <n v="0"/>
    <x v="0"/>
    <x v="0"/>
    <x v="0"/>
    <x v="2"/>
    <n v="0.74872473667947126"/>
    <n v="1.3935674738515267"/>
    <n v="-1.5674740980706261"/>
    <n v="-0.56377291223395598"/>
    <n v="3.0495121545317017"/>
    <n v="2.2972666323663318"/>
    <n v="3.042259617411196"/>
    <x v="0"/>
    <x v="1"/>
    <e v="#N/A"/>
    <n v="37.520000000000003"/>
    <x v="1"/>
    <x v="2"/>
  </r>
  <r>
    <s v="AL"/>
    <n v="146"/>
    <x v="0"/>
    <x v="0"/>
    <x v="0"/>
    <n v="32"/>
    <x v="35"/>
    <n v="80"/>
    <n v="26.18"/>
    <n v="185.5"/>
    <n v="91"/>
    <n v="15.77"/>
    <n v="148.19999999999999"/>
    <n v="107"/>
    <n v="6.67"/>
    <x v="45"/>
    <n v="4"/>
    <n v="2.21"/>
    <n v="3"/>
    <x v="0"/>
    <n v="0"/>
    <x v="0"/>
    <x v="1"/>
    <x v="0"/>
    <x v="0"/>
    <n v="-0.48617748823719642"/>
    <n v="-0.29202082751681779"/>
    <n v="-1.0392094371459601"/>
    <n v="-0.74492565572013658"/>
    <n v="0.91205722591036642"/>
    <n v="1.3987548750855294"/>
    <n v="3.3288409421021843"/>
    <x v="2"/>
    <x v="0"/>
    <e v="#N/A"/>
    <n v="26.18"/>
    <x v="1"/>
    <x v="1"/>
  </r>
  <r>
    <s v="MO"/>
    <n v="101"/>
    <x v="0"/>
    <x v="0"/>
    <x v="0"/>
    <n v="29"/>
    <x v="537"/>
    <n v="116"/>
    <n v="20.59"/>
    <n v="186.4"/>
    <n v="100"/>
    <n v="15.84"/>
    <n v="241.7"/>
    <n v="75"/>
    <n v="10.88"/>
    <x v="3"/>
    <n v="6"/>
    <n v="2.73"/>
    <n v="0"/>
    <x v="0"/>
    <n v="0"/>
    <x v="0"/>
    <x v="0"/>
    <x v="0"/>
    <x v="0"/>
    <n v="-1.0952971763894959"/>
    <n v="-0.27411020802175856"/>
    <n v="0.81766070557796"/>
    <n v="-5.6545230472650088E-2"/>
    <n v="2.1748551410776988"/>
    <n v="1.395198445843453"/>
    <n v="2.6764085117739178"/>
    <x v="0"/>
    <x v="0"/>
    <e v="#N/A"/>
    <n v="20.59"/>
    <x v="1"/>
    <x v="2"/>
  </r>
  <r>
    <s v="CO"/>
    <n v="22"/>
    <x v="2"/>
    <x v="0"/>
    <x v="0"/>
    <n v="23"/>
    <x v="538"/>
    <n v="94"/>
    <n v="30.96"/>
    <n v="164.6"/>
    <n v="59"/>
    <n v="13.99"/>
    <n v="128.80000000000001"/>
    <n v="102"/>
    <n v="5.8"/>
    <x v="8"/>
    <n v="4"/>
    <n v="3.43"/>
    <n v="3"/>
    <x v="0"/>
    <n v="0"/>
    <x v="0"/>
    <x v="3"/>
    <x v="0"/>
    <x v="1"/>
    <n v="3.4073673984068339E-2"/>
    <n v="-0.70794521356874707"/>
    <n v="-1.4244851672940244"/>
    <n v="0.88544903565548905"/>
    <n v="2.2112688856878453"/>
    <n v="1.8208584314156857"/>
    <n v="3.121112104635785"/>
    <x v="0"/>
    <x v="0"/>
    <e v="#N/A"/>
    <n v="30.96"/>
    <x v="1"/>
    <x v="0"/>
  </r>
  <r>
    <s v="TX"/>
    <n v="90"/>
    <x v="0"/>
    <x v="0"/>
    <x v="1"/>
    <n v="0"/>
    <x v="539"/>
    <n v="88"/>
    <n v="18.63"/>
    <n v="137.6"/>
    <n v="108"/>
    <n v="11.7"/>
    <n v="159.69999999999999"/>
    <n v="121"/>
    <n v="7.19"/>
    <x v="34"/>
    <n v="5"/>
    <n v="2.97"/>
    <n v="2"/>
    <x v="0"/>
    <n v="0"/>
    <x v="0"/>
    <x v="2"/>
    <x v="0"/>
    <x v="1"/>
    <n v="-1.3082113530992663"/>
    <n v="-1.2452637984205217"/>
    <n v="-0.81082433937777754"/>
    <n v="0.26952970780247515"/>
    <n v="1.3426249210259116"/>
    <n v="1.9980443550507121"/>
    <n v="3.7658625586896024"/>
    <x v="2"/>
    <x v="1"/>
    <e v="#N/A"/>
    <n v="18.63"/>
    <x v="1"/>
    <x v="3"/>
  </r>
  <r>
    <s v="NY"/>
    <n v="41"/>
    <x v="0"/>
    <x v="0"/>
    <x v="1"/>
    <n v="0"/>
    <x v="152"/>
    <n v="105"/>
    <n v="35.68"/>
    <n v="121.9"/>
    <n v="105"/>
    <n v="10.36"/>
    <n v="253.7"/>
    <n v="104"/>
    <n v="11.42"/>
    <x v="63"/>
    <n v="4"/>
    <n v="2.59"/>
    <n v="1"/>
    <x v="0"/>
    <n v="0"/>
    <x v="0"/>
    <x v="3"/>
    <x v="0"/>
    <x v="1"/>
    <n v="0.54877055333464375"/>
    <n v="-1.5577046051676644"/>
    <n v="1.0559755902056289"/>
    <n v="-0.23769797395883072"/>
    <n v="2.7418724733162874"/>
    <n v="1.9746335181754662"/>
    <n v="2.877584126011691"/>
    <x v="0"/>
    <x v="1"/>
    <e v="#N/A"/>
    <n v="35.68"/>
    <x v="1"/>
    <x v="2"/>
  </r>
  <r>
    <s v="WY"/>
    <n v="33"/>
    <x v="0"/>
    <x v="0"/>
    <x v="1"/>
    <n v="0"/>
    <x v="168"/>
    <n v="88"/>
    <n v="36.36"/>
    <n v="239.8"/>
    <n v="119"/>
    <n v="20.38"/>
    <n v="148.69999999999999"/>
    <n v="71"/>
    <n v="6.69"/>
    <x v="52"/>
    <n v="14"/>
    <n v="2.65"/>
    <n v="2"/>
    <x v="0"/>
    <n v="0"/>
    <x v="0"/>
    <x v="3"/>
    <x v="0"/>
    <x v="2"/>
    <n v="0.62282765827717257"/>
    <n v="0.7885865486850846"/>
    <n v="-1.0292796502864741"/>
    <n v="-0.16523687656435807"/>
    <n v="2.5554448185737684"/>
    <n v="1.4479305441051624"/>
    <n v="2.3796444062779258"/>
    <x v="0"/>
    <x v="1"/>
    <e v="#N/A"/>
    <n v="36.36"/>
    <x v="4"/>
    <x v="2"/>
  </r>
  <r>
    <s v="UT"/>
    <n v="112"/>
    <x v="0"/>
    <x v="0"/>
    <x v="1"/>
    <n v="0"/>
    <x v="540"/>
    <n v="108"/>
    <n v="19.690000000000001"/>
    <n v="243.3"/>
    <n v="111"/>
    <n v="20.68"/>
    <n v="184.6"/>
    <n v="78"/>
    <n v="8.31"/>
    <x v="67"/>
    <n v="5"/>
    <n v="3.54"/>
    <n v="1"/>
    <x v="0"/>
    <n v="0"/>
    <x v="0"/>
    <x v="0"/>
    <x v="0"/>
    <x v="2"/>
    <n v="-1.1934228404383467"/>
    <n v="0.85823895783253679"/>
    <n v="-0.31632095377536446"/>
    <n v="1.0303712304444337"/>
    <n v="2.8425848784641179"/>
    <n v="1.8227879753680467"/>
    <n v="2.5621910965070156"/>
    <x v="0"/>
    <x v="1"/>
    <e v="#N/A"/>
    <n v="19.690000000000001"/>
    <x v="1"/>
    <x v="0"/>
  </r>
  <r>
    <s v="LA"/>
    <n v="108"/>
    <x v="2"/>
    <x v="0"/>
    <x v="0"/>
    <n v="30"/>
    <x v="541"/>
    <n v="99"/>
    <n v="47.02"/>
    <n v="220.1"/>
    <n v="113"/>
    <n v="18.71"/>
    <n v="177.9"/>
    <n v="95"/>
    <n v="8.01"/>
    <x v="52"/>
    <n v="6"/>
    <n v="2.65"/>
    <n v="2"/>
    <x v="0"/>
    <n v="0"/>
    <x v="0"/>
    <x v="0"/>
    <x v="0"/>
    <x v="0"/>
    <n v="1.783672778251312"/>
    <n v="0.39654298862656723"/>
    <n v="-0.44938009769247933"/>
    <n v="-0.16523687656435807"/>
    <n v="3.2709598292434858"/>
    <n v="1.8889099023729246"/>
    <n v="2.1063672600096135"/>
    <x v="0"/>
    <x v="0"/>
    <e v="#N/A"/>
    <n v="47.02"/>
    <x v="1"/>
    <x v="2"/>
  </r>
  <r>
    <s v="NV"/>
    <n v="136"/>
    <x v="0"/>
    <x v="0"/>
    <x v="0"/>
    <n v="21"/>
    <x v="542"/>
    <n v="88"/>
    <n v="30.5"/>
    <n v="181.1"/>
    <n v="97"/>
    <n v="15.39"/>
    <n v="320.7"/>
    <n v="120"/>
    <n v="14.43"/>
    <x v="17"/>
    <n v="4"/>
    <n v="2.57"/>
    <n v="2"/>
    <x v="0"/>
    <n v="0"/>
    <x v="0"/>
    <x v="1"/>
    <x v="0"/>
    <x v="0"/>
    <n v="-1.5914871852138399E-2"/>
    <n v="-0.37958385615932932"/>
    <n v="2.3865670293767804"/>
    <n v="-0.27392852265606671"/>
    <n v="3.6536770198875259"/>
    <n v="2.4320929686662272"/>
    <n v="2.5457408844611837"/>
    <x v="0"/>
    <x v="0"/>
    <e v="#N/A"/>
    <n v="30.5"/>
    <x v="1"/>
    <x v="2"/>
  </r>
  <r>
    <s v="NC"/>
    <n v="128"/>
    <x v="2"/>
    <x v="0"/>
    <x v="1"/>
    <n v="0"/>
    <x v="543"/>
    <n v="84"/>
    <n v="31.84"/>
    <n v="270.8"/>
    <n v="95"/>
    <n v="23.02"/>
    <n v="206.4"/>
    <n v="68"/>
    <n v="9.2899999999999991"/>
    <x v="3"/>
    <n v="5"/>
    <n v="2.73"/>
    <n v="1"/>
    <x v="0"/>
    <n v="0"/>
    <x v="0"/>
    <x v="1"/>
    <x v="0"/>
    <x v="2"/>
    <n v="0.13034791040935609"/>
    <n v="1.4055078868482331"/>
    <n v="0.1166177532982343"/>
    <n v="-5.6545230472650088E-2"/>
    <n v="3.0333309581020913"/>
    <n v="1.4174766527933376"/>
    <n v="1.6785063065260903"/>
    <x v="0"/>
    <x v="1"/>
    <e v="#N/A"/>
    <n v="31.84"/>
    <x v="1"/>
    <x v="2"/>
  </r>
  <r>
    <s v="NC"/>
    <n v="27"/>
    <x v="1"/>
    <x v="0"/>
    <x v="1"/>
    <n v="0"/>
    <x v="544"/>
    <n v="128"/>
    <n v="34.200000000000003"/>
    <n v="227.2"/>
    <n v="100"/>
    <n v="19.309999999999999"/>
    <n v="145.80000000000001"/>
    <n v="91"/>
    <n v="6.56"/>
    <x v="80"/>
    <n v="3"/>
    <n v="2.27"/>
    <n v="2"/>
    <x v="0"/>
    <n v="0"/>
    <x v="0"/>
    <x v="3"/>
    <x v="0"/>
    <x v="0"/>
    <n v="0.38769635008464326"/>
    <n v="0.53783787575425601"/>
    <n v="-1.0868724140714936"/>
    <n v="-0.67246455832566399"/>
    <n v="2.0989218122698174"/>
    <n v="1.4398188313598803"/>
    <n v="2.7822084322090337"/>
    <x v="0"/>
    <x v="1"/>
    <e v="#N/A"/>
    <n v="34.200000000000003"/>
    <x v="0"/>
    <x v="1"/>
  </r>
  <r>
    <s v="WY"/>
    <n v="161"/>
    <x v="0"/>
    <x v="1"/>
    <x v="1"/>
    <n v="0"/>
    <x v="545"/>
    <n v="78"/>
    <n v="32.229999999999997"/>
    <n v="267.39999999999998"/>
    <n v="117"/>
    <n v="22.73"/>
    <n v="184.5"/>
    <n v="137"/>
    <n v="8.3000000000000007"/>
    <x v="125"/>
    <n v="6"/>
    <n v="0.35"/>
    <n v="1"/>
    <x v="0"/>
    <n v="0"/>
    <x v="0"/>
    <x v="1"/>
    <x v="1"/>
    <x v="2"/>
    <n v="0.17293074575130984"/>
    <n v="1.3378455465335646"/>
    <n v="-0.31830691114726156"/>
    <n v="-3.2448335158294288"/>
    <n v="3.5135838277969476"/>
    <n v="3.5284556939743315"/>
    <n v="4.5337322212194566"/>
    <x v="2"/>
    <x v="1"/>
    <e v="#N/A"/>
    <n v="32.229999999999997"/>
    <x v="5"/>
    <x v="1"/>
  </r>
  <r>
    <s v="TN"/>
    <n v="33"/>
    <x v="0"/>
    <x v="0"/>
    <x v="0"/>
    <n v="35"/>
    <x v="546"/>
    <n v="124"/>
    <n v="31.76"/>
    <n v="261"/>
    <n v="69"/>
    <n v="22.19"/>
    <n v="317.8"/>
    <n v="103"/>
    <n v="14.3"/>
    <x v="51"/>
    <n v="5"/>
    <n v="4.05"/>
    <n v="0"/>
    <x v="0"/>
    <n v="0"/>
    <x v="0"/>
    <x v="3"/>
    <x v="0"/>
    <x v="2"/>
    <n v="0.12109077229154"/>
    <n v="1.2104811412353667"/>
    <n v="2.3289742655917607"/>
    <n v="1.71875165569192"/>
    <n v="4.9615271461289225"/>
    <n v="3.1397700476552473"/>
    <n v="1.7605568103676348"/>
    <x v="1"/>
    <x v="0"/>
    <e v="#N/A"/>
    <n v="31.76"/>
    <x v="1"/>
    <x v="0"/>
  </r>
  <r>
    <s v="FL"/>
    <n v="120"/>
    <x v="0"/>
    <x v="0"/>
    <x v="0"/>
    <n v="31"/>
    <x v="334"/>
    <n v="83"/>
    <n v="26.1"/>
    <n v="219.1"/>
    <n v="96"/>
    <n v="18.62"/>
    <n v="237.4"/>
    <n v="76"/>
    <n v="10.68"/>
    <x v="37"/>
    <n v="4"/>
    <n v="3.08"/>
    <n v="0"/>
    <x v="0"/>
    <n v="0"/>
    <x v="0"/>
    <x v="0"/>
    <x v="0"/>
    <x v="0"/>
    <n v="-0.49543462635501251"/>
    <n v="0.37664230029872375"/>
    <n v="0.73226453858637897"/>
    <n v="0.41445190259141979"/>
    <n v="2.6741624587226624"/>
    <n v="1.0465642003234272"/>
    <n v="1.7434013867023264"/>
    <x v="0"/>
    <x v="0"/>
    <e v="#N/A"/>
    <n v="26.1"/>
    <x v="1"/>
    <x v="3"/>
  </r>
  <r>
    <s v="PA"/>
    <n v="122"/>
    <x v="0"/>
    <x v="1"/>
    <x v="1"/>
    <n v="0"/>
    <x v="136"/>
    <n v="132"/>
    <n v="39.25"/>
    <n v="243.2"/>
    <n v="99"/>
    <n v="20.67"/>
    <n v="182.4"/>
    <n v="57"/>
    <n v="8.2100000000000009"/>
    <x v="34"/>
    <n v="2"/>
    <n v="2.97"/>
    <n v="0"/>
    <x v="1"/>
    <n v="1"/>
    <x v="0"/>
    <x v="0"/>
    <x v="2"/>
    <x v="2"/>
    <n v="0.93757035428292002"/>
    <n v="0.85624888899975204"/>
    <n v="-0.36001201595710353"/>
    <n v="0.26952970780247515"/>
    <n v="3.0366312114613425"/>
    <n v="1.3470171655049892"/>
    <n v="1.5517027337441305"/>
    <x v="0"/>
    <x v="1"/>
    <n v="39.25"/>
    <e v="#N/A"/>
    <x v="3"/>
    <x v="3"/>
  </r>
  <r>
    <s v="WV"/>
    <n v="148"/>
    <x v="0"/>
    <x v="0"/>
    <x v="0"/>
    <n v="26"/>
    <x v="547"/>
    <n v="150"/>
    <n v="41.63"/>
    <n v="118"/>
    <n v="138"/>
    <n v="10.029999999999999"/>
    <n v="236"/>
    <n v="91"/>
    <n v="10.62"/>
    <x v="126"/>
    <n v="4"/>
    <n v="4.0999999999999996"/>
    <n v="2"/>
    <x v="0"/>
    <n v="0"/>
    <x v="0"/>
    <x v="1"/>
    <x v="0"/>
    <x v="1"/>
    <n v="1.1967702215817708"/>
    <n v="-1.6353172896462542"/>
    <n v="0.70446113537981747"/>
    <n v="1.7912127530863922"/>
    <n v="3.9906746121381858"/>
    <n v="2.7948578173425576"/>
    <n v="2.7743425488496105"/>
    <x v="1"/>
    <x v="0"/>
    <e v="#N/A"/>
    <n v="41.63"/>
    <x v="1"/>
    <x v="0"/>
  </r>
  <r>
    <s v="NJ"/>
    <n v="74"/>
    <x v="0"/>
    <x v="0"/>
    <x v="1"/>
    <n v="0"/>
    <x v="136"/>
    <n v="93"/>
    <n v="39.25"/>
    <n v="223"/>
    <n v="78"/>
    <n v="18.96"/>
    <n v="157.80000000000001"/>
    <n v="101"/>
    <n v="7.1"/>
    <x v="84"/>
    <n v="2"/>
    <n v="2.62"/>
    <n v="3"/>
    <x v="0"/>
    <n v="0"/>
    <x v="0"/>
    <x v="2"/>
    <x v="0"/>
    <x v="0"/>
    <n v="0.93757035428292002"/>
    <n v="0.45425498477731352"/>
    <n v="-0.84855752944382468"/>
    <n v="-0.20146742526159472"/>
    <n v="2.5553131967240748"/>
    <n v="1.3586849394331937"/>
    <n v="2.2720968280275717"/>
    <x v="0"/>
    <x v="1"/>
    <e v="#N/A"/>
    <n v="39.25"/>
    <x v="0"/>
    <x v="2"/>
  </r>
  <r>
    <s v="MT"/>
    <n v="106"/>
    <x v="0"/>
    <x v="0"/>
    <x v="1"/>
    <n v="0"/>
    <x v="548"/>
    <n v="104"/>
    <n v="31.81"/>
    <n v="250.2"/>
    <n v="117"/>
    <n v="21.27"/>
    <n v="144.9"/>
    <n v="81"/>
    <n v="6.52"/>
    <x v="34"/>
    <n v="3"/>
    <n v="2.97"/>
    <n v="1"/>
    <x v="0"/>
    <n v="0"/>
    <x v="0"/>
    <x v="0"/>
    <x v="0"/>
    <x v="2"/>
    <n v="0.12664505516222935"/>
    <n v="0.99555370729465653"/>
    <n v="-1.1047460304185688"/>
    <n v="0.26952970780247515"/>
    <n v="2.6218773977629919"/>
    <n v="1.5166661495592402"/>
    <n v="2.3929712345820762"/>
    <x v="0"/>
    <x v="1"/>
    <e v="#N/A"/>
    <n v="31.81"/>
    <x v="0"/>
    <x v="3"/>
  </r>
  <r>
    <s v="MN"/>
    <n v="179"/>
    <x v="0"/>
    <x v="0"/>
    <x v="1"/>
    <n v="0"/>
    <x v="549"/>
    <n v="54"/>
    <n v="29.02"/>
    <n v="191.1"/>
    <n v="108"/>
    <n v="16.239999999999998"/>
    <n v="214.6"/>
    <n v="107"/>
    <n v="9.66"/>
    <x v="64"/>
    <n v="4"/>
    <n v="3.59"/>
    <n v="1"/>
    <x v="0"/>
    <n v="0"/>
    <x v="0"/>
    <x v="1"/>
    <x v="0"/>
    <x v="0"/>
    <n v="-0.17698907510213888"/>
    <n v="-0.1805769728808943"/>
    <n v="0.27946625779380785"/>
    <n v="1.1028323278389063"/>
    <n v="2.7217161467925997"/>
    <n v="1.1654500025364425"/>
    <n v="1.8190130931669601"/>
    <x v="0"/>
    <x v="1"/>
    <e v="#N/A"/>
    <n v="29.02"/>
    <x v="1"/>
    <x v="0"/>
  </r>
  <r>
    <s v="WI"/>
    <n v="149"/>
    <x v="0"/>
    <x v="1"/>
    <x v="0"/>
    <n v="28"/>
    <x v="45"/>
    <n v="97"/>
    <n v="21.57"/>
    <n v="166.9"/>
    <n v="102"/>
    <n v="14.19"/>
    <n v="145.19999999999999"/>
    <n v="77"/>
    <n v="6.53"/>
    <x v="82"/>
    <n v="3"/>
    <n v="2.38"/>
    <n v="5"/>
    <x v="1"/>
    <n v="1"/>
    <x v="1"/>
    <x v="1"/>
    <x v="1"/>
    <x v="0"/>
    <n v="-0.98791437422282902"/>
    <n v="-0.66217363041470678"/>
    <n v="-1.0987881583028773"/>
    <n v="-0.52754236353671935"/>
    <n v="0.58927755498656886"/>
    <n v="1.7029636196246865"/>
    <n v="3.6678225342455542"/>
    <x v="2"/>
    <x v="0"/>
    <n v="21.57"/>
    <e v="#N/A"/>
    <x v="3"/>
    <x v="2"/>
  </r>
  <r>
    <s v="ID"/>
    <n v="77"/>
    <x v="2"/>
    <x v="0"/>
    <x v="1"/>
    <n v="0"/>
    <x v="498"/>
    <n v="112"/>
    <n v="32.22"/>
    <n v="207"/>
    <n v="95"/>
    <n v="17.600000000000001"/>
    <n v="214.1"/>
    <n v="91"/>
    <n v="9.6300000000000008"/>
    <x v="29"/>
    <n v="7"/>
    <n v="2.48"/>
    <n v="0"/>
    <x v="0"/>
    <n v="0"/>
    <x v="0"/>
    <x v="2"/>
    <x v="0"/>
    <x v="0"/>
    <n v="0.17107931812774674"/>
    <n v="0.13584397153181749"/>
    <n v="0.26953647093432165"/>
    <n v="-0.38262016874777532"/>
    <n v="2.1574172067732098"/>
    <n v="0.51649764799938491"/>
    <n v="1.9695407171969497"/>
    <x v="0"/>
    <x v="1"/>
    <e v="#N/A"/>
    <n v="32.22"/>
    <x v="4"/>
    <x v="2"/>
  </r>
  <r>
    <s v="MA"/>
    <n v="127"/>
    <x v="1"/>
    <x v="1"/>
    <x v="1"/>
    <n v="0"/>
    <x v="151"/>
    <n v="110"/>
    <n v="30.07"/>
    <n v="167.9"/>
    <n v="100"/>
    <n v="14.27"/>
    <n v="182.2"/>
    <n v="138"/>
    <n v="8.1999999999999993"/>
    <x v="18"/>
    <n v="2"/>
    <n v="2.08"/>
    <n v="1"/>
    <x v="1"/>
    <n v="1"/>
    <x v="0"/>
    <x v="0"/>
    <x v="1"/>
    <x v="0"/>
    <n v="-6.2200562441218903E-2"/>
    <n v="-0.64227294208686336"/>
    <n v="-0.36398393070089835"/>
    <n v="-0.92607839920631685"/>
    <n v="1.1905533488757802"/>
    <n v="1.1859548665062807"/>
    <n v="3.0652178738648455"/>
    <x v="0"/>
    <x v="1"/>
    <n v="30.07"/>
    <e v="#N/A"/>
    <x v="3"/>
    <x v="1"/>
  </r>
  <r>
    <s v="MT"/>
    <n v="106"/>
    <x v="2"/>
    <x v="0"/>
    <x v="1"/>
    <n v="0"/>
    <x v="550"/>
    <n v="107"/>
    <n v="28.8"/>
    <n v="197.2"/>
    <n v="71"/>
    <n v="16.760000000000002"/>
    <n v="202.2"/>
    <n v="79"/>
    <n v="9.1"/>
    <x v="85"/>
    <n v="4"/>
    <n v="2.89"/>
    <n v="1"/>
    <x v="0"/>
    <n v="0"/>
    <x v="0"/>
    <x v="0"/>
    <x v="0"/>
    <x v="0"/>
    <n v="-0.2010576342084604"/>
    <n v="-5.9182774081049064E-2"/>
    <n v="3.3207543678549847E-2"/>
    <n v="0.16083806171076653"/>
    <n v="1.9845676582754956"/>
    <n v="0.26626752726059311"/>
    <n v="2.0501921865702877"/>
    <x v="0"/>
    <x v="1"/>
    <e v="#N/A"/>
    <n v="28.8"/>
    <x v="1"/>
    <x v="3"/>
  </r>
  <r>
    <s v="AL"/>
    <n v="61"/>
    <x v="0"/>
    <x v="0"/>
    <x v="0"/>
    <n v="20"/>
    <x v="551"/>
    <n v="133"/>
    <n v="43.25"/>
    <n v="161.69999999999999"/>
    <n v="96"/>
    <n v="13.74"/>
    <n v="251.4"/>
    <n v="91"/>
    <n v="11.31"/>
    <x v="26"/>
    <n v="4"/>
    <n v="2.84"/>
    <n v="0"/>
    <x v="0"/>
    <n v="0"/>
    <x v="0"/>
    <x v="3"/>
    <x v="0"/>
    <x v="1"/>
    <n v="1.3726558458202767"/>
    <n v="-0.76565720971949336"/>
    <n v="1.0102985706519927"/>
    <n v="8.8376964316294535E-2"/>
    <n v="3.3030708538693783"/>
    <n v="1.8705423607989322"/>
    <n v="2.0217765409176902"/>
    <x v="0"/>
    <x v="0"/>
    <e v="#N/A"/>
    <n v="43.25"/>
    <x v="1"/>
    <x v="3"/>
  </r>
  <r>
    <s v="ND"/>
    <n v="135"/>
    <x v="2"/>
    <x v="1"/>
    <x v="0"/>
    <n v="24"/>
    <x v="552"/>
    <n v="54"/>
    <n v="21.71"/>
    <n v="215"/>
    <n v="105"/>
    <n v="18.28"/>
    <n v="234.3"/>
    <n v="84"/>
    <n v="10.54"/>
    <x v="41"/>
    <n v="4"/>
    <n v="1.57"/>
    <n v="2"/>
    <x v="0"/>
    <n v="0"/>
    <x v="0"/>
    <x v="1"/>
    <x v="1"/>
    <x v="0"/>
    <n v="-0.97310295323432328"/>
    <n v="0.2950494781545655"/>
    <n v="0.67069986005756466"/>
    <n v="-1.6144588244538034"/>
    <n v="2.2015163572725602"/>
    <n v="2.0224488004126671"/>
    <n v="3.3665893763930628"/>
    <x v="0"/>
    <x v="0"/>
    <e v="#N/A"/>
    <n v="21.71"/>
    <x v="5"/>
    <x v="1"/>
  </r>
  <r>
    <s v="LA"/>
    <n v="115"/>
    <x v="0"/>
    <x v="0"/>
    <x v="0"/>
    <n v="26"/>
    <x v="86"/>
    <n v="107"/>
    <n v="28.99"/>
    <n v="217.2"/>
    <n v="77"/>
    <n v="18.46"/>
    <n v="225.7"/>
    <n v="71"/>
    <n v="10.16"/>
    <x v="109"/>
    <n v="5"/>
    <n v="3.67"/>
    <n v="6"/>
    <x v="0"/>
    <n v="0"/>
    <x v="1"/>
    <x v="0"/>
    <x v="0"/>
    <x v="0"/>
    <n v="-0.18069193034926509"/>
    <n v="0.33883099247582099"/>
    <n v="0.49990752607440148"/>
    <n v="1.2115239739306143"/>
    <n v="3.0990797042756246"/>
    <n v="1.3657063700480969"/>
    <n v="1.4580853078358642"/>
    <x v="0"/>
    <x v="0"/>
    <e v="#N/A"/>
    <n v="28.99"/>
    <x v="1"/>
    <x v="0"/>
  </r>
  <r>
    <s v="ND"/>
    <n v="167"/>
    <x v="1"/>
    <x v="1"/>
    <x v="1"/>
    <n v="0"/>
    <x v="553"/>
    <n v="100"/>
    <n v="37.25"/>
    <n v="242.9"/>
    <n v="90"/>
    <n v="20.65"/>
    <n v="168.9"/>
    <n v="101"/>
    <n v="7.6"/>
    <x v="3"/>
    <n v="4"/>
    <n v="2.73"/>
    <n v="2"/>
    <x v="0"/>
    <n v="0"/>
    <x v="0"/>
    <x v="1"/>
    <x v="1"/>
    <x v="2"/>
    <n v="0.71910189470245978"/>
    <n v="0.85027868250139926"/>
    <n v="-0.62811626116323105"/>
    <n v="-5.6545230472650088E-2"/>
    <n v="2.7216257907074257"/>
    <n v="1.2797690313130194"/>
    <n v="1.9668173790090193"/>
    <x v="0"/>
    <x v="1"/>
    <e v="#N/A"/>
    <n v="37.25"/>
    <x v="5"/>
    <x v="2"/>
  </r>
  <r>
    <s v="WV"/>
    <n v="112"/>
    <x v="0"/>
    <x v="1"/>
    <x v="1"/>
    <n v="0"/>
    <x v="554"/>
    <n v="138"/>
    <n v="27.52"/>
    <n v="200.9"/>
    <n v="114"/>
    <n v="17.079999999999998"/>
    <n v="134"/>
    <n v="134"/>
    <n v="6.03"/>
    <x v="85"/>
    <n v="4"/>
    <n v="2.89"/>
    <n v="1"/>
    <x v="0"/>
    <n v="0"/>
    <x v="0"/>
    <x v="0"/>
    <x v="2"/>
    <x v="0"/>
    <n v="-0.33991470597570195"/>
    <n v="1.4449772731972232E-2"/>
    <n v="-1.3212153839553682"/>
    <n v="0.16083806171076653"/>
    <n v="1.707496783361274"/>
    <n v="1.373764818360756"/>
    <n v="2.9763928314559598"/>
    <x v="0"/>
    <x v="1"/>
    <e v="#N/A"/>
    <n v="27.52"/>
    <x v="5"/>
    <x v="3"/>
  </r>
  <r>
    <s v="WI"/>
    <n v="35"/>
    <x v="2"/>
    <x v="0"/>
    <x v="0"/>
    <n v="27"/>
    <x v="555"/>
    <n v="87"/>
    <n v="41.09"/>
    <n v="142"/>
    <n v="101"/>
    <n v="12.07"/>
    <n v="288.89999999999998"/>
    <n v="68"/>
    <n v="13"/>
    <x v="27"/>
    <n v="4"/>
    <n v="2.54"/>
    <n v="1"/>
    <x v="0"/>
    <n v="0"/>
    <x v="0"/>
    <x v="3"/>
    <x v="0"/>
    <x v="1"/>
    <n v="1.1375245376277474"/>
    <n v="-1.1577007697780102"/>
    <n v="1.7550325851134574"/>
    <n v="-0.31015907135330267"/>
    <n v="3.5580845596503701"/>
    <n v="2.4105126364328786"/>
    <n v="2.6384041781316983"/>
    <x v="0"/>
    <x v="0"/>
    <e v="#N/A"/>
    <n v="41.09"/>
    <x v="1"/>
    <x v="2"/>
  </r>
  <r>
    <s v="KS"/>
    <n v="103"/>
    <x v="1"/>
    <x v="1"/>
    <x v="1"/>
    <n v="0"/>
    <x v="556"/>
    <n v="124"/>
    <n v="10.68"/>
    <n v="170.4"/>
    <n v="66"/>
    <n v="14.48"/>
    <n v="280.2"/>
    <n v="78"/>
    <n v="12.61"/>
    <x v="27"/>
    <n v="4"/>
    <n v="2.54"/>
    <n v="3"/>
    <x v="0"/>
    <n v="0"/>
    <x v="0"/>
    <x v="0"/>
    <x v="1"/>
    <x v="0"/>
    <n v="-2.1746794809268533"/>
    <n v="-0.59252122126725459"/>
    <n v="1.5822542937583977"/>
    <n v="-0.31015907135330267"/>
    <n v="2.947851519750941"/>
    <n v="2.7712884263598325"/>
    <n v="3.8301763016412158"/>
    <x v="0"/>
    <x v="1"/>
    <e v="#N/A"/>
    <n v="10.68"/>
    <x v="5"/>
    <x v="2"/>
  </r>
  <r>
    <s v="MO"/>
    <n v="107"/>
    <x v="0"/>
    <x v="0"/>
    <x v="0"/>
    <n v="22"/>
    <x v="557"/>
    <n v="83"/>
    <n v="47.79"/>
    <n v="143.69999999999999"/>
    <n v="130"/>
    <n v="12.21"/>
    <n v="239.4"/>
    <n v="128"/>
    <n v="10.77"/>
    <x v="7"/>
    <n v="9"/>
    <n v="3.02"/>
    <n v="1"/>
    <x v="0"/>
    <n v="0"/>
    <x v="0"/>
    <x v="0"/>
    <x v="0"/>
    <x v="1"/>
    <n v="1.8669870213116568"/>
    <n v="-1.1238695996206765"/>
    <n v="0.77198368602432377"/>
    <n v="0.34199080519694713"/>
    <n v="3.629851754941126"/>
    <n v="2.3370151768922405"/>
    <n v="2.3973852654924217"/>
    <x v="0"/>
    <x v="0"/>
    <e v="#N/A"/>
    <n v="47.79"/>
    <x v="4"/>
    <x v="3"/>
  </r>
  <r>
    <s v="PA"/>
    <n v="69"/>
    <x v="0"/>
    <x v="0"/>
    <x v="1"/>
    <n v="0"/>
    <x v="558"/>
    <n v="70"/>
    <n v="38.79"/>
    <n v="263.7"/>
    <n v="80"/>
    <n v="22.41"/>
    <n v="142.6"/>
    <n v="60"/>
    <n v="6.42"/>
    <x v="85"/>
    <n v="5"/>
    <n v="2.89"/>
    <n v="3"/>
    <x v="0"/>
    <n v="0"/>
    <x v="0"/>
    <x v="3"/>
    <x v="0"/>
    <x v="2"/>
    <n v="0.88758180844671275"/>
    <n v="1.2642129997205438"/>
    <n v="-1.1504230499722057"/>
    <n v="0.16083806171076653"/>
    <n v="3.171718412968247"/>
    <n v="1.9327126147852869"/>
    <n v="2.3261466874508465"/>
    <x v="0"/>
    <x v="1"/>
    <e v="#N/A"/>
    <n v="38.79"/>
    <x v="1"/>
    <x v="3"/>
  </r>
  <r>
    <s v="NJ"/>
    <n v="24"/>
    <x v="1"/>
    <x v="0"/>
    <x v="1"/>
    <n v="0"/>
    <x v="559"/>
    <n v="86"/>
    <n v="45.15"/>
    <n v="208.8"/>
    <n v="102"/>
    <n v="17.75"/>
    <n v="182.5"/>
    <n v="105"/>
    <n v="8.2100000000000009"/>
    <x v="22"/>
    <n v="6"/>
    <n v="3"/>
    <n v="2"/>
    <x v="1"/>
    <n v="1"/>
    <x v="0"/>
    <x v="3"/>
    <x v="0"/>
    <x v="0"/>
    <n v="1.5800157396593577"/>
    <n v="0.17166521052193601"/>
    <n v="-0.35802605858520636"/>
    <n v="0.30576025649971117"/>
    <n v="3.1853447178205485"/>
    <n v="1.6575857972230803"/>
    <n v="1.829961851778358"/>
    <x v="0"/>
    <x v="1"/>
    <n v="45.15"/>
    <e v="#N/A"/>
    <x v="1"/>
    <x v="3"/>
  </r>
  <r>
    <s v="AL"/>
    <n v="90"/>
    <x v="0"/>
    <x v="0"/>
    <x v="1"/>
    <n v="0"/>
    <x v="560"/>
    <n v="97"/>
    <n v="36.53"/>
    <n v="117.8"/>
    <n v="117"/>
    <n v="10.01"/>
    <n v="133.69999999999999"/>
    <n v="78"/>
    <n v="6.02"/>
    <x v="23"/>
    <n v="2"/>
    <n v="3.19"/>
    <n v="2"/>
    <x v="0"/>
    <n v="0"/>
    <x v="0"/>
    <x v="2"/>
    <x v="0"/>
    <x v="1"/>
    <n v="0.64134193451280475"/>
    <n v="-1.639297427311823"/>
    <n v="-1.3271732560710601"/>
    <n v="0.55937409738036437"/>
    <n v="2.375161986397289"/>
    <n v="2.2744018476527286"/>
    <n v="3.5643250507754725"/>
    <x v="0"/>
    <x v="1"/>
    <e v="#N/A"/>
    <n v="36.53"/>
    <x v="0"/>
    <x v="3"/>
  </r>
  <r>
    <s v="ME"/>
    <n v="137"/>
    <x v="2"/>
    <x v="0"/>
    <x v="1"/>
    <n v="0"/>
    <x v="561"/>
    <n v="79"/>
    <n v="18.79"/>
    <n v="223.2"/>
    <n v="111"/>
    <n v="18.97"/>
    <n v="169.5"/>
    <n v="64"/>
    <n v="7.63"/>
    <x v="26"/>
    <n v="3"/>
    <n v="2.84"/>
    <n v="3"/>
    <x v="0"/>
    <n v="0"/>
    <x v="0"/>
    <x v="1"/>
    <x v="0"/>
    <x v="0"/>
    <n v="-1.2915485044871973"/>
    <n v="0.458235122442882"/>
    <n v="-0.61620051693184774"/>
    <n v="8.8376964316294535E-2"/>
    <n v="1.8823699589752441"/>
    <n v="1.5051878725834191"/>
    <n v="2.9979767179035823"/>
    <x v="0"/>
    <x v="1"/>
    <e v="#N/A"/>
    <n v="18.79"/>
    <x v="0"/>
    <x v="3"/>
  </r>
  <r>
    <s v="AZ"/>
    <n v="92"/>
    <x v="0"/>
    <x v="1"/>
    <x v="0"/>
    <n v="45"/>
    <x v="557"/>
    <n v="88"/>
    <n v="47.79"/>
    <n v="198"/>
    <n v="103"/>
    <n v="16.829999999999998"/>
    <n v="94.3"/>
    <n v="76"/>
    <n v="4.24"/>
    <x v="4"/>
    <n v="3"/>
    <n v="2.0299999999999998"/>
    <n v="0"/>
    <x v="0"/>
    <n v="0"/>
    <x v="0"/>
    <x v="2"/>
    <x v="1"/>
    <x v="0"/>
    <n v="1.8669870213116568"/>
    <n v="-4.3262223418774039E-2"/>
    <n v="-2.1096404605985728"/>
    <n v="-0.99853949660078922"/>
    <n v="3.2196685913886642"/>
    <n v="2.9891765014778944"/>
    <n v="3.9375228857240416"/>
    <x v="0"/>
    <x v="0"/>
    <e v="#N/A"/>
    <n v="47.79"/>
    <x v="3"/>
    <x v="1"/>
  </r>
  <r>
    <s v="VT"/>
    <n v="38"/>
    <x v="0"/>
    <x v="0"/>
    <x v="1"/>
    <n v="0"/>
    <x v="562"/>
    <n v="86"/>
    <n v="23.43"/>
    <n v="286.3"/>
    <n v="76"/>
    <n v="24.34"/>
    <n v="167"/>
    <n v="77"/>
    <n v="7.52"/>
    <x v="71"/>
    <n v="3"/>
    <n v="3.81"/>
    <n v="2"/>
    <x v="0"/>
    <n v="0"/>
    <x v="0"/>
    <x v="3"/>
    <x v="0"/>
    <x v="2"/>
    <n v="-0.7861087632544379"/>
    <n v="1.7139685559298075"/>
    <n v="-0.66584945122927874"/>
    <n v="1.3926767174167949"/>
    <n v="3.639771043217479"/>
    <n v="2.4369159052619529"/>
    <n v="2.574720375418059"/>
    <x v="0"/>
    <x v="1"/>
    <e v="#N/A"/>
    <n v="23.43"/>
    <x v="0"/>
    <x v="0"/>
  </r>
  <r>
    <s v="NV"/>
    <n v="69"/>
    <x v="2"/>
    <x v="1"/>
    <x v="0"/>
    <n v="33"/>
    <x v="563"/>
    <n v="98"/>
    <n v="46.16"/>
    <n v="253.4"/>
    <n v="102"/>
    <n v="21.54"/>
    <n v="165.4"/>
    <n v="85"/>
    <n v="7.44"/>
    <x v="45"/>
    <n v="2"/>
    <n v="2.21"/>
    <n v="1"/>
    <x v="1"/>
    <n v="1"/>
    <x v="0"/>
    <x v="3"/>
    <x v="1"/>
    <x v="2"/>
    <n v="1.6892499694495873"/>
    <n v="1.059235909943756"/>
    <n v="-0.69762476917963445"/>
    <n v="-0.74492565572013658"/>
    <n v="3.4101336678068748"/>
    <n v="2.2398974805385228"/>
    <n v="2.5308634523292004"/>
    <x v="0"/>
    <x v="0"/>
    <n v="46.16"/>
    <e v="#N/A"/>
    <x v="3"/>
    <x v="1"/>
  </r>
  <r>
    <s v="HI"/>
    <n v="73"/>
    <x v="1"/>
    <x v="0"/>
    <x v="1"/>
    <n v="0"/>
    <x v="543"/>
    <n v="118"/>
    <n v="31.84"/>
    <n v="239.7"/>
    <n v="90"/>
    <n v="20.37"/>
    <n v="167.5"/>
    <n v="108"/>
    <n v="7.54"/>
    <x v="127"/>
    <n v="2"/>
    <n v="4.08"/>
    <n v="1"/>
    <x v="0"/>
    <n v="0"/>
    <x v="0"/>
    <x v="3"/>
    <x v="0"/>
    <x v="2"/>
    <n v="0.13034791040935609"/>
    <n v="0.78659647985229975"/>
    <n v="-0.65591966436979254"/>
    <n v="1.7549822043891561"/>
    <n v="3.489689327756234"/>
    <n v="2.0361526818226863"/>
    <n v="2.0282760865157581"/>
    <x v="1"/>
    <x v="1"/>
    <e v="#N/A"/>
    <n v="31.84"/>
    <x v="0"/>
    <x v="0"/>
  </r>
  <r>
    <s v="DE"/>
    <n v="92"/>
    <x v="0"/>
    <x v="0"/>
    <x v="1"/>
    <n v="0"/>
    <x v="111"/>
    <n v="84"/>
    <n v="33.49"/>
    <n v="269.3"/>
    <n v="105"/>
    <n v="22.89"/>
    <n v="158.9"/>
    <n v="105"/>
    <n v="7.15"/>
    <x v="81"/>
    <n v="4"/>
    <n v="2.92"/>
    <n v="1"/>
    <x v="0"/>
    <n v="0"/>
    <x v="0"/>
    <x v="2"/>
    <x v="0"/>
    <x v="2"/>
    <n v="0.30993638989498823"/>
    <n v="1.3756568543564678"/>
    <n v="-0.82671199835295517"/>
    <n v="0.19706861040800316"/>
    <n v="2.9702997870182992"/>
    <n v="1.6464449921415376"/>
    <n v="2.1445002680193213"/>
    <x v="0"/>
    <x v="1"/>
    <e v="#N/A"/>
    <n v="33.49"/>
    <x v="1"/>
    <x v="3"/>
  </r>
  <r>
    <s v="AZ"/>
    <n v="113"/>
    <x v="0"/>
    <x v="0"/>
    <x v="0"/>
    <n v="32"/>
    <x v="564"/>
    <n v="89"/>
    <n v="30.67"/>
    <n v="129.4"/>
    <n v="124"/>
    <n v="11"/>
    <n v="166.9"/>
    <n v="124"/>
    <n v="7.51"/>
    <x v="80"/>
    <n v="2"/>
    <n v="2.27"/>
    <n v="1"/>
    <x v="0"/>
    <n v="0"/>
    <x v="0"/>
    <x v="0"/>
    <x v="0"/>
    <x v="1"/>
    <n v="2.5994043834938049E-3"/>
    <n v="-1.4084494427088381"/>
    <n v="-0.66783540860117585"/>
    <n v="-0.67246455832566399"/>
    <n v="1.1788338705056143"/>
    <n v="1.6976304971210947"/>
    <n v="3.5177051205665295"/>
    <x v="2"/>
    <x v="0"/>
    <e v="#N/A"/>
    <n v="30.67"/>
    <x v="0"/>
    <x v="1"/>
  </r>
  <r>
    <s v="VA"/>
    <n v="68"/>
    <x v="1"/>
    <x v="1"/>
    <x v="1"/>
    <n v="0"/>
    <x v="115"/>
    <n v="126"/>
    <n v="25.25"/>
    <n v="219.4"/>
    <n v="125"/>
    <n v="18.649999999999999"/>
    <n v="198.5"/>
    <n v="121"/>
    <n v="8.93"/>
    <x v="25"/>
    <n v="7"/>
    <n v="3.92"/>
    <n v="1"/>
    <x v="1"/>
    <n v="1"/>
    <x v="0"/>
    <x v="3"/>
    <x v="2"/>
    <x v="0"/>
    <n v="-0.58800600753317356"/>
    <n v="0.38261250679707703"/>
    <n v="-4.0272879081647839E-2"/>
    <n v="1.5375989122057394"/>
    <n v="3.072757845915365"/>
    <n v="1.6905548541406292"/>
    <n v="2.0673922342125728"/>
    <x v="0"/>
    <x v="1"/>
    <n v="25.25"/>
    <e v="#N/A"/>
    <x v="2"/>
    <x v="0"/>
  </r>
  <r>
    <s v="GA"/>
    <n v="135"/>
    <x v="0"/>
    <x v="0"/>
    <x v="0"/>
    <n v="22"/>
    <x v="144"/>
    <n v="113"/>
    <n v="33.51"/>
    <n v="259.39999999999998"/>
    <n v="95"/>
    <n v="22.05"/>
    <n v="134.69999999999999"/>
    <n v="135"/>
    <n v="6.06"/>
    <x v="28"/>
    <n v="5"/>
    <n v="3.94"/>
    <n v="2"/>
    <x v="0"/>
    <n v="0"/>
    <x v="0"/>
    <x v="1"/>
    <x v="0"/>
    <x v="2"/>
    <n v="0.31178781751855134"/>
    <n v="1.1786400399108166"/>
    <n v="-1.3073136823520877"/>
    <n v="1.5738294609029755"/>
    <n v="3.6312944654579566"/>
    <n v="2.3816826452961943"/>
    <n v="2.4816375543065443"/>
    <x v="0"/>
    <x v="0"/>
    <e v="#N/A"/>
    <n v="33.51"/>
    <x v="1"/>
    <x v="0"/>
  </r>
  <r>
    <s v="AZ"/>
    <n v="100"/>
    <x v="0"/>
    <x v="0"/>
    <x v="0"/>
    <n v="26"/>
    <x v="565"/>
    <n v="115"/>
    <n v="26.13"/>
    <n v="137.80000000000001"/>
    <n v="146"/>
    <n v="11.71"/>
    <n v="213.5"/>
    <n v="104"/>
    <n v="9.61"/>
    <x v="128"/>
    <n v="5"/>
    <n v="4.29"/>
    <n v="1"/>
    <x v="0"/>
    <n v="0"/>
    <x v="0"/>
    <x v="2"/>
    <x v="0"/>
    <x v="1"/>
    <n v="-0.4917317711078863"/>
    <n v="-1.2412836607549527"/>
    <n v="0.25762072670293829"/>
    <n v="2.0448265939670454"/>
    <n v="3.3420253256087427"/>
    <n v="2.4556607052677153"/>
    <n v="2.9818460258339372"/>
    <x v="0"/>
    <x v="0"/>
    <e v="#N/A"/>
    <n v="26.13"/>
    <x v="1"/>
    <x v="0"/>
  </r>
  <r>
    <s v="MN"/>
    <n v="96"/>
    <x v="0"/>
    <x v="0"/>
    <x v="0"/>
    <n v="27"/>
    <x v="566"/>
    <n v="96"/>
    <n v="44.42"/>
    <n v="220.9"/>
    <n v="101"/>
    <n v="18.78"/>
    <n v="179.4"/>
    <n v="97"/>
    <n v="8.07"/>
    <x v="61"/>
    <n v="2"/>
    <n v="3.05"/>
    <n v="1"/>
    <x v="0"/>
    <n v="0"/>
    <x v="0"/>
    <x v="2"/>
    <x v="0"/>
    <x v="0"/>
    <n v="1.500404351846139"/>
    <n v="0.41246353928884227"/>
    <n v="-0.41959073711402073"/>
    <n v="0.37822135389418376"/>
    <n v="3.2378147237489108"/>
    <n v="1.6554296026998392"/>
    <n v="1.731314573861336"/>
    <x v="0"/>
    <x v="0"/>
    <e v="#N/A"/>
    <n v="44.42"/>
    <x v="0"/>
    <x v="3"/>
  </r>
  <r>
    <s v="ME"/>
    <n v="108"/>
    <x v="2"/>
    <x v="0"/>
    <x v="1"/>
    <n v="0"/>
    <x v="567"/>
    <n v="102"/>
    <n v="41.85"/>
    <n v="202.4"/>
    <n v="134"/>
    <n v="17.2"/>
    <n v="180.1"/>
    <n v="95"/>
    <n v="8.1"/>
    <x v="27"/>
    <n v="5"/>
    <n v="2.54"/>
    <n v="1"/>
    <x v="0"/>
    <n v="0"/>
    <x v="0"/>
    <x v="0"/>
    <x v="0"/>
    <x v="0"/>
    <n v="1.2208387806880923"/>
    <n v="4.4300805223737486E-2"/>
    <n v="-0.40568903551074026"/>
    <n v="-0.31015907135330267"/>
    <n v="2.6175895573881349"/>
    <n v="1.3240816186519007"/>
    <n v="2.1574543273859272"/>
    <x v="0"/>
    <x v="1"/>
    <e v="#N/A"/>
    <n v="41.85"/>
    <x v="1"/>
    <x v="2"/>
  </r>
  <r>
    <s v="FL"/>
    <n v="84"/>
    <x v="2"/>
    <x v="0"/>
    <x v="1"/>
    <n v="0"/>
    <x v="568"/>
    <n v="88"/>
    <n v="32.47"/>
    <n v="318.8"/>
    <n v="119"/>
    <n v="27.1"/>
    <n v="247.3"/>
    <n v="79"/>
    <n v="11.13"/>
    <x v="94"/>
    <n v="4"/>
    <n v="1.76"/>
    <n v="0"/>
    <x v="0"/>
    <n v="0"/>
    <x v="0"/>
    <x v="2"/>
    <x v="0"/>
    <x v="2"/>
    <n v="0.19885073248119503"/>
    <n v="2.3607409265847212"/>
    <n v="0.92887431840420598"/>
    <n v="-1.3608449835731504"/>
    <n v="4.0721723800400973"/>
    <n v="2.8857141065891265"/>
    <n v="2.8411448250966611"/>
    <x v="1"/>
    <x v="1"/>
    <e v="#N/A"/>
    <n v="32.47"/>
    <x v="1"/>
    <x v="1"/>
  </r>
  <r>
    <s v="WA"/>
    <n v="134"/>
    <x v="1"/>
    <x v="0"/>
    <x v="1"/>
    <n v="0"/>
    <x v="569"/>
    <n v="86"/>
    <n v="35.409999999999997"/>
    <n v="253.6"/>
    <n v="89"/>
    <n v="21.56"/>
    <n v="291"/>
    <n v="86"/>
    <n v="13.1"/>
    <x v="44"/>
    <n v="3"/>
    <n v="3.4"/>
    <n v="1"/>
    <x v="0"/>
    <n v="0"/>
    <x v="0"/>
    <x v="1"/>
    <x v="0"/>
    <x v="2"/>
    <n v="0.51914771135763238"/>
    <n v="1.0632160476093246"/>
    <n v="1.7967376899233001"/>
    <n v="0.84921848695825297"/>
    <n v="4.2197181122417948"/>
    <n v="2.312872905086754"/>
    <n v="0.94484983113054655"/>
    <x v="1"/>
    <x v="1"/>
    <e v="#N/A"/>
    <n v="35.409999999999997"/>
    <x v="0"/>
    <x v="0"/>
  </r>
  <r>
    <s v="MT"/>
    <n v="72"/>
    <x v="0"/>
    <x v="0"/>
    <x v="1"/>
    <n v="0"/>
    <x v="570"/>
    <n v="73"/>
    <n v="43.01"/>
    <n v="219.3"/>
    <n v="78"/>
    <n v="18.64"/>
    <n v="210.8"/>
    <n v="89"/>
    <n v="9.49"/>
    <x v="52"/>
    <n v="4"/>
    <n v="2.65"/>
    <n v="0"/>
    <x v="0"/>
    <n v="0"/>
    <x v="0"/>
    <x v="3"/>
    <x v="0"/>
    <x v="0"/>
    <n v="1.3467358590903915"/>
    <n v="0.38062243796429279"/>
    <n v="0.20399987766171301"/>
    <n v="-0.16523687656435807"/>
    <n v="3.0918817387165105"/>
    <n v="1.4238996066803851"/>
    <n v="1.5796352406807328"/>
    <x v="0"/>
    <x v="1"/>
    <e v="#N/A"/>
    <n v="43.01"/>
    <x v="1"/>
    <x v="2"/>
  </r>
  <r>
    <s v="AL"/>
    <n v="83"/>
    <x v="1"/>
    <x v="0"/>
    <x v="1"/>
    <n v="0"/>
    <x v="571"/>
    <n v="87"/>
    <n v="34.39"/>
    <n v="201.5"/>
    <n v="111"/>
    <n v="17.13"/>
    <n v="101.7"/>
    <n v="82"/>
    <n v="4.58"/>
    <x v="36"/>
    <n v="4"/>
    <n v="1.84"/>
    <n v="0"/>
    <x v="0"/>
    <n v="0"/>
    <x v="0"/>
    <x v="2"/>
    <x v="0"/>
    <x v="0"/>
    <n v="0.40806205394383915"/>
    <n v="2.6390185728678218E-2"/>
    <n v="-1.9626796150781769"/>
    <n v="-1.2521533374814422"/>
    <n v="2.0066013326036614"/>
    <n v="2.3637280583394094"/>
    <n v="3.8920395372548824"/>
    <x v="2"/>
    <x v="1"/>
    <e v="#N/A"/>
    <n v="34.39"/>
    <x v="1"/>
    <x v="1"/>
  </r>
  <r>
    <s v="GA"/>
    <n v="56"/>
    <x v="0"/>
    <x v="0"/>
    <x v="0"/>
    <n v="30"/>
    <x v="572"/>
    <n v="89"/>
    <n v="21.61"/>
    <n v="172.1"/>
    <n v="116"/>
    <n v="14.63"/>
    <n v="194.6"/>
    <n v="111"/>
    <n v="8.76"/>
    <x v="47"/>
    <n v="3"/>
    <n v="3.27"/>
    <n v="1"/>
    <x v="0"/>
    <n v="0"/>
    <x v="0"/>
    <x v="3"/>
    <x v="0"/>
    <x v="0"/>
    <n v="-0.9842115189757028"/>
    <n v="-0.55869005110992087"/>
    <n v="-0.11772521658564035"/>
    <n v="0.66806574347207237"/>
    <n v="1.9380030611731014"/>
    <n v="1.3194612353209527"/>
    <n v="2.7795863069732296"/>
    <x v="0"/>
    <x v="0"/>
    <e v="#N/A"/>
    <n v="21.61"/>
    <x v="0"/>
    <x v="0"/>
  </r>
  <r>
    <s v="DE"/>
    <n v="171"/>
    <x v="2"/>
    <x v="0"/>
    <x v="0"/>
    <n v="17"/>
    <x v="573"/>
    <n v="94"/>
    <n v="31.77"/>
    <n v="240"/>
    <n v="138"/>
    <n v="20.399999999999999"/>
    <n v="200.9"/>
    <n v="64"/>
    <n v="9.0399999999999991"/>
    <x v="41"/>
    <n v="3"/>
    <n v="1.57"/>
    <n v="1"/>
    <x v="0"/>
    <n v="0"/>
    <x v="0"/>
    <x v="1"/>
    <x v="0"/>
    <x v="2"/>
    <n v="0.12294219991510312"/>
    <n v="0.79256668635065308"/>
    <n v="7.3900978438860574E-3"/>
    <n v="-1.6144588244538034"/>
    <n v="2.4221248864473104"/>
    <n v="1.8027225649654799"/>
    <n v="2.9381845290798263"/>
    <x v="0"/>
    <x v="0"/>
    <e v="#N/A"/>
    <n v="31.77"/>
    <x v="0"/>
    <x v="1"/>
  </r>
  <r>
    <s v="NE"/>
    <n v="123"/>
    <x v="2"/>
    <x v="0"/>
    <x v="1"/>
    <n v="0"/>
    <x v="574"/>
    <n v="118"/>
    <n v="32.979999999999997"/>
    <n v="242"/>
    <n v="114"/>
    <n v="20.57"/>
    <n v="146.30000000000001"/>
    <n v="108"/>
    <n v="6.58"/>
    <x v="47"/>
    <n v="4"/>
    <n v="3.27"/>
    <n v="1"/>
    <x v="0"/>
    <n v="0"/>
    <x v="0"/>
    <x v="0"/>
    <x v="0"/>
    <x v="2"/>
    <n v="0.25439356118809164"/>
    <n v="0.83236806300634003"/>
    <n v="-1.0769426272120073"/>
    <n v="0.66806574347207237"/>
    <n v="2.7783879169588741"/>
    <n v="1.5374231480610923"/>
    <n v="2.2378338757121998"/>
    <x v="0"/>
    <x v="1"/>
    <e v="#N/A"/>
    <n v="32.979999999999997"/>
    <x v="1"/>
    <x v="0"/>
  </r>
  <r>
    <s v="FL"/>
    <n v="58"/>
    <x v="2"/>
    <x v="0"/>
    <x v="1"/>
    <n v="0"/>
    <x v="575"/>
    <n v="89"/>
    <n v="39.92"/>
    <n v="106.8"/>
    <n v="131"/>
    <n v="9.08"/>
    <n v="178.5"/>
    <n v="122"/>
    <n v="8.0299999999999994"/>
    <x v="79"/>
    <n v="6"/>
    <n v="2.67"/>
    <n v="0"/>
    <x v="0"/>
    <n v="0"/>
    <x v="0"/>
    <x v="3"/>
    <x v="0"/>
    <x v="1"/>
    <n v="1.0097760316018858"/>
    <n v="-1.8582049989181015"/>
    <n v="-0.43746435346109602"/>
    <n v="-0.12900632786712207"/>
    <n v="2.4188410133557565"/>
    <n v="2.1634673894424128"/>
    <n v="3.392696632837902"/>
    <x v="0"/>
    <x v="1"/>
    <e v="#N/A"/>
    <n v="39.92"/>
    <x v="1"/>
    <x v="2"/>
  </r>
  <r>
    <s v="AK"/>
    <n v="156"/>
    <x v="2"/>
    <x v="0"/>
    <x v="1"/>
    <n v="0"/>
    <x v="576"/>
    <n v="96"/>
    <n v="21.03"/>
    <n v="103"/>
    <n v="80"/>
    <n v="8.76"/>
    <n v="189.4"/>
    <n v="82"/>
    <n v="8.52"/>
    <x v="67"/>
    <n v="4"/>
    <n v="3.54"/>
    <n v="1"/>
    <x v="0"/>
    <n v="0"/>
    <x v="0"/>
    <x v="1"/>
    <x v="0"/>
    <x v="1"/>
    <n v="-1.0471600581768521"/>
    <n v="-1.9338276145639066"/>
    <n v="-0.22099499992429664"/>
    <n v="1.0303712304444337"/>
    <n v="2.3671743088266126"/>
    <n v="2.4385932610441605"/>
    <n v="3.7802063405654507"/>
    <x v="2"/>
    <x v="1"/>
    <e v="#N/A"/>
    <n v="21.03"/>
    <x v="1"/>
    <x v="0"/>
  </r>
  <r>
    <s v="WI"/>
    <n v="166"/>
    <x v="2"/>
    <x v="0"/>
    <x v="1"/>
    <n v="0"/>
    <x v="577"/>
    <n v="103"/>
    <n v="29.56"/>
    <n v="276.39999999999998"/>
    <n v="83"/>
    <n v="23.49"/>
    <n v="190.8"/>
    <n v="113"/>
    <n v="8.59"/>
    <x v="107"/>
    <n v="5"/>
    <n v="4.13"/>
    <n v="0"/>
    <x v="0"/>
    <n v="0"/>
    <x v="0"/>
    <x v="1"/>
    <x v="0"/>
    <x v="2"/>
    <n v="-0.11774339114811551"/>
    <n v="1.516951741484156"/>
    <n v="-0.19319159671773517"/>
    <n v="1.8274433017836287"/>
    <n v="3.9697352830171106"/>
    <n v="2.3857657274818647"/>
    <n v="1.9039322455442584"/>
    <x v="1"/>
    <x v="1"/>
    <e v="#N/A"/>
    <n v="29.56"/>
    <x v="1"/>
    <x v="0"/>
  </r>
  <r>
    <s v="WA"/>
    <n v="75"/>
    <x v="2"/>
    <x v="0"/>
    <x v="0"/>
    <n v="41"/>
    <x v="578"/>
    <n v="115"/>
    <n v="22.25"/>
    <n v="203.4"/>
    <n v="110"/>
    <n v="17.29"/>
    <n v="171.7"/>
    <n v="68"/>
    <n v="7.73"/>
    <x v="70"/>
    <n v="4"/>
    <n v="3.35"/>
    <n v="1"/>
    <x v="0"/>
    <n v="0"/>
    <x v="0"/>
    <x v="2"/>
    <x v="0"/>
    <x v="0"/>
    <n v="-0.9138572692803002"/>
    <n v="6.4201493551580988E-2"/>
    <n v="-0.57250945475010862"/>
    <n v="0.77675738956378104"/>
    <n v="2.1164971950325882"/>
    <n v="1.3305547934643305"/>
    <n v="2.6572903003324648"/>
    <x v="0"/>
    <x v="0"/>
    <e v="#N/A"/>
    <n v="22.25"/>
    <x v="1"/>
    <x v="0"/>
  </r>
  <r>
    <s v="KY"/>
    <n v="75"/>
    <x v="0"/>
    <x v="0"/>
    <x v="1"/>
    <n v="0"/>
    <x v="579"/>
    <n v="102"/>
    <n v="53.48"/>
    <n v="169.8"/>
    <n v="86"/>
    <n v="14.43"/>
    <n v="285.10000000000002"/>
    <n v="100"/>
    <n v="12.83"/>
    <x v="16"/>
    <n v="3"/>
    <n v="1.54"/>
    <n v="2"/>
    <x v="1"/>
    <n v="1"/>
    <x v="0"/>
    <x v="2"/>
    <x v="0"/>
    <x v="0"/>
    <n v="2.4872152752053354"/>
    <n v="-0.6044616342639606"/>
    <n v="1.6795662049813633"/>
    <n v="-1.6506893731510393"/>
    <n v="4.4632491171347892"/>
    <n v="3.4781218690639752"/>
    <n v="3.5034369967958154"/>
    <x v="0"/>
    <x v="1"/>
    <n v="53.48"/>
    <e v="#N/A"/>
    <x v="0"/>
    <x v="1"/>
  </r>
  <r>
    <s v="OH"/>
    <n v="83"/>
    <x v="2"/>
    <x v="0"/>
    <x v="1"/>
    <n v="0"/>
    <x v="580"/>
    <n v="78"/>
    <n v="38.74"/>
    <n v="207.5"/>
    <n v="115"/>
    <n v="17.64"/>
    <n v="211.7"/>
    <n v="100"/>
    <n v="9.5299999999999994"/>
    <x v="47"/>
    <n v="5"/>
    <n v="3.27"/>
    <n v="1"/>
    <x v="0"/>
    <n v="0"/>
    <x v="0"/>
    <x v="2"/>
    <x v="0"/>
    <x v="0"/>
    <n v="0.88202752557602337"/>
    <n v="0.14579431569573922"/>
    <n v="0.22187349400878772"/>
    <n v="0.66806574347207237"/>
    <n v="3.0216370365768217"/>
    <n v="1.1378788262849044"/>
    <n v="1.2079925768821043"/>
    <x v="0"/>
    <x v="1"/>
    <e v="#N/A"/>
    <n v="38.74"/>
    <x v="1"/>
    <x v="0"/>
  </r>
  <r>
    <s v="UT"/>
    <n v="243"/>
    <x v="2"/>
    <x v="0"/>
    <x v="1"/>
    <n v="0"/>
    <x v="581"/>
    <n v="92"/>
    <n v="16.239999999999998"/>
    <n v="163.69999999999999"/>
    <n v="63"/>
    <n v="13.91"/>
    <n v="264.2"/>
    <n v="118"/>
    <n v="11.89"/>
    <x v="2"/>
    <n v="6"/>
    <n v="1.78"/>
    <n v="2"/>
    <x v="0"/>
    <n v="0"/>
    <x v="0"/>
    <x v="1"/>
    <x v="0"/>
    <x v="1"/>
    <n v="-1.5692626480216803"/>
    <n v="-0.72585583306380641"/>
    <n v="1.2645011142548392"/>
    <n v="-1.3246144348759143"/>
    <n v="2.3733004054457609"/>
    <n v="2.5185349745243042"/>
    <n v="3.8798817019743344"/>
    <x v="2"/>
    <x v="1"/>
    <e v="#N/A"/>
    <n v="16.239999999999998"/>
    <x v="1"/>
    <x v="1"/>
  </r>
  <r>
    <s v="NM"/>
    <n v="153"/>
    <x v="1"/>
    <x v="0"/>
    <x v="1"/>
    <n v="0"/>
    <x v="582"/>
    <n v="127"/>
    <n v="31.5"/>
    <n v="208"/>
    <n v="73"/>
    <n v="17.68"/>
    <n v="206.1"/>
    <n v="124"/>
    <n v="9.27"/>
    <x v="127"/>
    <n v="3"/>
    <n v="4.08"/>
    <n v="1"/>
    <x v="0"/>
    <n v="0"/>
    <x v="0"/>
    <x v="1"/>
    <x v="0"/>
    <x v="0"/>
    <n v="9.3319357938091693E-2"/>
    <n v="0.15574465985966099"/>
    <n v="0.11065988118254236"/>
    <n v="1.7549822043891561"/>
    <n v="3.3696565485826055"/>
    <n v="1.76781589784308"/>
    <n v="1.7016935217388098"/>
    <x v="1"/>
    <x v="1"/>
    <e v="#N/A"/>
    <n v="31.5"/>
    <x v="0"/>
    <x v="0"/>
  </r>
  <r>
    <s v="MN"/>
    <n v="150"/>
    <x v="0"/>
    <x v="0"/>
    <x v="1"/>
    <n v="0"/>
    <x v="28"/>
    <n v="133"/>
    <n v="24.87"/>
    <n v="202.7"/>
    <n v="95"/>
    <n v="17.23"/>
    <n v="234.7"/>
    <n v="103"/>
    <n v="10.56"/>
    <x v="67"/>
    <n v="3"/>
    <n v="3.54"/>
    <n v="1"/>
    <x v="0"/>
    <n v="0"/>
    <x v="0"/>
    <x v="1"/>
    <x v="0"/>
    <x v="0"/>
    <n v="-0.62873741525156412"/>
    <n v="5.0271011722090198E-2"/>
    <n v="0.67864368954515319"/>
    <n v="1.0303712304444337"/>
    <n v="2.8602722029142682"/>
    <n v="1.3856623116199036"/>
    <n v="1.9128416058115185"/>
    <x v="0"/>
    <x v="1"/>
    <e v="#N/A"/>
    <n v="24.87"/>
    <x v="0"/>
    <x v="0"/>
  </r>
  <r>
    <s v="WV"/>
    <n v="92"/>
    <x v="2"/>
    <x v="0"/>
    <x v="0"/>
    <n v="16"/>
    <x v="348"/>
    <n v="99"/>
    <n v="31.28"/>
    <n v="76.400000000000006"/>
    <n v="134"/>
    <n v="6.49"/>
    <n v="185.1"/>
    <n v="96"/>
    <n v="8.33"/>
    <x v="8"/>
    <n v="3"/>
    <n v="3.43"/>
    <n v="2"/>
    <x v="0"/>
    <n v="0"/>
    <x v="0"/>
    <x v="2"/>
    <x v="0"/>
    <x v="1"/>
    <n v="6.9250798831769628E-2"/>
    <n v="-2.4631859240845437"/>
    <n v="-0.30639116691587825"/>
    <n v="0.88544903565548905"/>
    <n v="2.7055908039886685"/>
    <n v="2.6362807346059287"/>
    <n v="3.8183413447046219"/>
    <x v="0"/>
    <x v="2"/>
    <e v="#N/A"/>
    <n v="31.28"/>
    <x v="0"/>
    <x v="0"/>
  </r>
  <r>
    <s v="MN"/>
    <n v="80"/>
    <x v="0"/>
    <x v="0"/>
    <x v="1"/>
    <n v="0"/>
    <x v="583"/>
    <n v="110"/>
    <n v="17.989999999999998"/>
    <n v="43.9"/>
    <n v="88"/>
    <n v="3.73"/>
    <n v="189.6"/>
    <n v="87"/>
    <n v="8.5299999999999994"/>
    <x v="67"/>
    <n v="5"/>
    <n v="3.54"/>
    <n v="0"/>
    <x v="0"/>
    <n v="0"/>
    <x v="0"/>
    <x v="2"/>
    <x v="0"/>
    <x v="1"/>
    <n v="-1.3785656027946687"/>
    <n v="-3.1099582947394575"/>
    <n v="-0.2170230851805024"/>
    <n v="1.0303712304444337"/>
    <n v="3.0546188147976556"/>
    <n v="3.5610458587690528"/>
    <n v="4.9021830966209956"/>
    <x v="2"/>
    <x v="1"/>
    <e v="#N/A"/>
    <n v="17.989999999999998"/>
    <x v="1"/>
    <x v="0"/>
  </r>
  <r>
    <s v="PA"/>
    <n v="77"/>
    <x v="2"/>
    <x v="0"/>
    <x v="0"/>
    <n v="24"/>
    <x v="366"/>
    <n v="74"/>
    <n v="25.4"/>
    <n v="123.9"/>
    <n v="72"/>
    <n v="10.53"/>
    <n v="174.3"/>
    <n v="84"/>
    <n v="7.84"/>
    <x v="3"/>
    <n v="6"/>
    <n v="2.73"/>
    <n v="1"/>
    <x v="0"/>
    <n v="0"/>
    <x v="0"/>
    <x v="2"/>
    <x v="0"/>
    <x v="1"/>
    <n v="-0.57134315892110443"/>
    <n v="-1.5179032285119773"/>
    <n v="-0.52087456308077995"/>
    <n v="-5.6545230472650088E-2"/>
    <n v="1.253650081942248"/>
    <n v="1.7043975152313586"/>
    <n v="3.4983286369207587"/>
    <x v="2"/>
    <x v="0"/>
    <e v="#N/A"/>
    <n v="25.4"/>
    <x v="1"/>
    <x v="2"/>
  </r>
  <r>
    <s v="MO"/>
    <n v="74"/>
    <x v="0"/>
    <x v="0"/>
    <x v="1"/>
    <n v="0"/>
    <x v="584"/>
    <n v="105"/>
    <n v="29.26"/>
    <n v="211.7"/>
    <n v="99"/>
    <n v="17.989999999999998"/>
    <n v="182.2"/>
    <n v="105"/>
    <n v="8.1999999999999993"/>
    <x v="43"/>
    <n v="6"/>
    <n v="3.13"/>
    <n v="1"/>
    <x v="0"/>
    <n v="0"/>
    <x v="0"/>
    <x v="2"/>
    <x v="0"/>
    <x v="0"/>
    <n v="-0.15106908837225369"/>
    <n v="0.22937720667268172"/>
    <n v="-0.36398393070089835"/>
    <n v="0.48691299998589177"/>
    <n v="2.2016990527629261"/>
    <n v="0.66708645898888053"/>
    <n v="2.0106043789357169"/>
    <x v="0"/>
    <x v="1"/>
    <e v="#N/A"/>
    <n v="29.26"/>
    <x v="1"/>
    <x v="3"/>
  </r>
  <r>
    <s v="FL"/>
    <n v="143"/>
    <x v="0"/>
    <x v="0"/>
    <x v="1"/>
    <n v="0"/>
    <x v="585"/>
    <n v="117"/>
    <n v="20.25"/>
    <n v="287.7"/>
    <n v="136"/>
    <n v="24.45"/>
    <n v="223"/>
    <n v="100"/>
    <n v="10.039999999999999"/>
    <x v="1"/>
    <n v="4"/>
    <n v="3.29"/>
    <n v="0"/>
    <x v="0"/>
    <n v="0"/>
    <x v="0"/>
    <x v="1"/>
    <x v="0"/>
    <x v="2"/>
    <n v="-1.1323257288607604"/>
    <n v="1.7418295195887878"/>
    <n v="0.4462866770331762"/>
    <n v="0.70429629216930834"/>
    <n v="3.5399873187163728"/>
    <n v="2.2386015046925412"/>
    <n v="2.3433231055385186"/>
    <x v="0"/>
    <x v="1"/>
    <e v="#N/A"/>
    <n v="20.25"/>
    <x v="1"/>
    <x v="0"/>
  </r>
  <r>
    <s v="HI"/>
    <n v="64"/>
    <x v="0"/>
    <x v="0"/>
    <x v="1"/>
    <n v="0"/>
    <x v="586"/>
    <n v="147"/>
    <n v="33.01"/>
    <n v="173.4"/>
    <n v="87"/>
    <n v="14.74"/>
    <n v="268.7"/>
    <n v="114"/>
    <n v="12.09"/>
    <x v="129"/>
    <n v="2"/>
    <n v="1.49"/>
    <n v="2"/>
    <x v="0"/>
    <n v="0"/>
    <x v="0"/>
    <x v="3"/>
    <x v="0"/>
    <x v="0"/>
    <n v="0.25809641643521786"/>
    <n v="-0.53281915628372412"/>
    <n v="1.3538691959902149"/>
    <n v="-1.7231504705455116"/>
    <n v="2.8044092655431738"/>
    <n v="2.269960210548196"/>
    <n v="3.2312114425211504"/>
    <x v="0"/>
    <x v="1"/>
    <e v="#N/A"/>
    <n v="33.01"/>
    <x v="0"/>
    <x v="1"/>
  </r>
  <r>
    <s v="ME"/>
    <n v="120"/>
    <x v="2"/>
    <x v="0"/>
    <x v="1"/>
    <n v="0"/>
    <x v="587"/>
    <n v="56"/>
    <n v="33.799999999999997"/>
    <n v="230.1"/>
    <n v="73"/>
    <n v="19.559999999999999"/>
    <n v="119.8"/>
    <n v="81"/>
    <n v="5.39"/>
    <x v="79"/>
    <n v="3"/>
    <n v="2.67"/>
    <n v="2"/>
    <x v="0"/>
    <n v="0"/>
    <x v="0"/>
    <x v="0"/>
    <x v="0"/>
    <x v="0"/>
    <n v="0.34326208711912642"/>
    <n v="0.5955498719050023"/>
    <n v="-1.6032213307647765"/>
    <n v="-0.12900632786712207"/>
    <n v="2.3393670894523679"/>
    <n v="1.7491340081389943"/>
    <n v="2.9404593480685843"/>
    <x v="0"/>
    <x v="1"/>
    <e v="#N/A"/>
    <n v="33.799999999999997"/>
    <x v="0"/>
    <x v="2"/>
  </r>
  <r>
    <s v="CO"/>
    <n v="121"/>
    <x v="1"/>
    <x v="1"/>
    <x v="1"/>
    <n v="0"/>
    <x v="588"/>
    <n v="94"/>
    <n v="28.51"/>
    <n v="93.7"/>
    <n v="121"/>
    <n v="7.96"/>
    <n v="241.3"/>
    <n v="115"/>
    <n v="10.86"/>
    <x v="83"/>
    <n v="1"/>
    <n v="3.62"/>
    <n v="3"/>
    <x v="1"/>
    <n v="1"/>
    <x v="0"/>
    <x v="0"/>
    <x v="2"/>
    <x v="1"/>
    <n v="-0.23253190380903546"/>
    <n v="-2.1189040160128512"/>
    <n v="0.80971687609037146"/>
    <n v="1.1390628765361424"/>
    <n v="3.1131364629746057"/>
    <n v="2.5489077997237923"/>
    <n v="3.3618809178618343"/>
    <x v="0"/>
    <x v="1"/>
    <n v="28.51"/>
    <e v="#N/A"/>
    <x v="3"/>
    <x v="0"/>
  </r>
  <r>
    <s v="NH"/>
    <n v="88"/>
    <x v="0"/>
    <x v="0"/>
    <x v="1"/>
    <n v="0"/>
    <x v="589"/>
    <n v="86"/>
    <n v="34.369999999999997"/>
    <n v="216.8"/>
    <n v="93"/>
    <n v="18.43"/>
    <n v="239.4"/>
    <n v="99"/>
    <n v="10.77"/>
    <x v="23"/>
    <n v="2"/>
    <n v="3.19"/>
    <n v="2"/>
    <x v="0"/>
    <n v="0"/>
    <x v="0"/>
    <x v="2"/>
    <x v="0"/>
    <x v="0"/>
    <n v="0.40621062632027549"/>
    <n v="0.33087071714468402"/>
    <n v="0.77198368602432377"/>
    <n v="0.55937409738036437"/>
    <n v="3.0529033640858079"/>
    <n v="1.0878146426239843"/>
    <n v="1.0229674691640256"/>
    <x v="1"/>
    <x v="1"/>
    <e v="#N/A"/>
    <n v="34.369999999999997"/>
    <x v="0"/>
    <x v="3"/>
  </r>
  <r>
    <s v="SC"/>
    <n v="87"/>
    <x v="1"/>
    <x v="0"/>
    <x v="1"/>
    <n v="0"/>
    <x v="590"/>
    <n v="106"/>
    <n v="54.83"/>
    <n v="204.6"/>
    <n v="93"/>
    <n v="17.39"/>
    <n v="186.2"/>
    <n v="128"/>
    <n v="8.3800000000000008"/>
    <x v="27"/>
    <n v="4"/>
    <n v="2.54"/>
    <n v="2"/>
    <x v="1"/>
    <n v="1"/>
    <x v="0"/>
    <x v="2"/>
    <x v="0"/>
    <x v="0"/>
    <n v="2.6334780574668297"/>
    <n v="8.808231954499296E-2"/>
    <n v="-0.28454563582500869"/>
    <n v="-0.31015907135330267"/>
    <n v="3.9209490410170491"/>
    <n v="2.6683571804736888"/>
    <n v="2.6203852203289637"/>
    <x v="1"/>
    <x v="1"/>
    <n v="54.83"/>
    <e v="#N/A"/>
    <x v="1"/>
    <x v="2"/>
  </r>
  <r>
    <s v="IN"/>
    <n v="100"/>
    <x v="2"/>
    <x v="0"/>
    <x v="1"/>
    <n v="0"/>
    <x v="591"/>
    <n v="107"/>
    <n v="36.75"/>
    <n v="215.6"/>
    <n v="84"/>
    <n v="18.329999999999998"/>
    <n v="138.4"/>
    <n v="127"/>
    <n v="6.23"/>
    <x v="39"/>
    <n v="3"/>
    <n v="2.75"/>
    <n v="0"/>
    <x v="0"/>
    <n v="0"/>
    <x v="0"/>
    <x v="2"/>
    <x v="0"/>
    <x v="0"/>
    <n v="0.6654104936191263"/>
    <n v="0.30698989115127151"/>
    <n v="-1.2338332595918895"/>
    <n v="-2.0314681775414092E-2"/>
    <n v="2.3444137868269954"/>
    <n v="1.4351902720748571"/>
    <n v="2.573570715999876"/>
    <x v="0"/>
    <x v="1"/>
    <e v="#N/A"/>
    <n v="36.75"/>
    <x v="0"/>
    <x v="2"/>
  </r>
  <r>
    <s v="FL"/>
    <n v="104"/>
    <x v="0"/>
    <x v="0"/>
    <x v="1"/>
    <n v="0"/>
    <x v="592"/>
    <n v="116"/>
    <n v="12.99"/>
    <n v="115.6"/>
    <n v="74"/>
    <n v="9.83"/>
    <n v="226.3"/>
    <n v="94"/>
    <n v="10.18"/>
    <x v="27"/>
    <n v="3"/>
    <n v="2.54"/>
    <n v="3"/>
    <x v="0"/>
    <n v="0"/>
    <x v="0"/>
    <x v="0"/>
    <x v="0"/>
    <x v="1"/>
    <n v="-1.9228853241222552"/>
    <n v="-1.6830789416330787"/>
    <n v="0.51182327030578534"/>
    <n v="-0.31015907135330267"/>
    <n v="2.0198525365622673"/>
    <n v="2.6245769950722968"/>
    <n v="4.2067807806764108"/>
    <x v="2"/>
    <x v="1"/>
    <e v="#N/A"/>
    <n v="12.99"/>
    <x v="0"/>
    <x v="2"/>
  </r>
  <r>
    <s v="GA"/>
    <n v="27"/>
    <x v="2"/>
    <x v="0"/>
    <x v="1"/>
    <n v="0"/>
    <x v="593"/>
    <n v="75"/>
    <n v="12.36"/>
    <n v="208.6"/>
    <n v="117"/>
    <n v="17.73"/>
    <n v="65.8"/>
    <n v="71"/>
    <n v="2.96"/>
    <x v="79"/>
    <n v="3"/>
    <n v="2.67"/>
    <n v="1"/>
    <x v="0"/>
    <n v="0"/>
    <x v="0"/>
    <x v="3"/>
    <x v="0"/>
    <x v="0"/>
    <n v="-1.9913881461940943"/>
    <n v="0.16768507285636697"/>
    <n v="-2.675638311589287"/>
    <n v="-0.12900632786712207"/>
    <n v="2.4316111148674771"/>
    <n v="3.3420694247031024"/>
    <n v="4.9422791771735834"/>
    <x v="2"/>
    <x v="1"/>
    <e v="#N/A"/>
    <n v="12.36"/>
    <x v="0"/>
    <x v="2"/>
  </r>
  <r>
    <s v="IL"/>
    <n v="81"/>
    <x v="0"/>
    <x v="0"/>
    <x v="0"/>
    <n v="31"/>
    <x v="594"/>
    <n v="100"/>
    <n v="35.770000000000003"/>
    <n v="225.5"/>
    <n v="97"/>
    <n v="19.170000000000002"/>
    <n v="168.7"/>
    <n v="120"/>
    <n v="7.59"/>
    <x v="84"/>
    <n v="4"/>
    <n v="2.62"/>
    <n v="0"/>
    <x v="0"/>
    <n v="0"/>
    <x v="0"/>
    <x v="2"/>
    <x v="0"/>
    <x v="0"/>
    <n v="0.5580276914524599"/>
    <n v="0.50400670559692229"/>
    <n v="-0.63208817590702582"/>
    <n v="-0.20146742526159472"/>
    <n v="2.3371991444973093"/>
    <n v="1.0027672956760367"/>
    <n v="2.1327411135709622"/>
    <x v="0"/>
    <x v="0"/>
    <e v="#N/A"/>
    <n v="35.770000000000003"/>
    <x v="1"/>
    <x v="2"/>
  </r>
  <r>
    <s v="NC"/>
    <n v="64"/>
    <x v="2"/>
    <x v="1"/>
    <x v="0"/>
    <n v="33"/>
    <x v="595"/>
    <n v="93"/>
    <n v="21.62"/>
    <n v="162.9"/>
    <n v="104"/>
    <n v="13.85"/>
    <n v="247.4"/>
    <n v="109"/>
    <n v="11.13"/>
    <x v="111"/>
    <n v="13"/>
    <n v="2.19"/>
    <n v="0"/>
    <x v="0"/>
    <n v="0"/>
    <x v="0"/>
    <x v="3"/>
    <x v="1"/>
    <x v="1"/>
    <n v="-0.98236009135213942"/>
    <n v="-0.74177638372608079"/>
    <n v="0.93086027577610309"/>
    <n v="-0.78115620441737255"/>
    <n v="1.960383792478877"/>
    <n v="1.7297310256952796"/>
    <n v="3.1844676523230415"/>
    <x v="0"/>
    <x v="0"/>
    <e v="#N/A"/>
    <n v="21.62"/>
    <x v="2"/>
    <x v="1"/>
  </r>
  <r>
    <s v="VT"/>
    <n v="107"/>
    <x v="2"/>
    <x v="0"/>
    <x v="0"/>
    <n v="28"/>
    <x v="287"/>
    <n v="79"/>
    <n v="34.31"/>
    <n v="304.89999999999998"/>
    <n v="128"/>
    <n v="25.92"/>
    <n v="225.6"/>
    <n v="133"/>
    <n v="10.15"/>
    <x v="78"/>
    <n v="8"/>
    <n v="3.21"/>
    <n v="1"/>
    <x v="0"/>
    <n v="0"/>
    <x v="0"/>
    <x v="0"/>
    <x v="0"/>
    <x v="2"/>
    <n v="0.39880491582602301"/>
    <n v="2.0841213588276957"/>
    <n v="0.49792156870250431"/>
    <n v="0.59560464607760044"/>
    <n v="4.0321437178112634"/>
    <n v="2.259486220851366"/>
    <n v="1.397273417534858"/>
    <x v="1"/>
    <x v="0"/>
    <e v="#N/A"/>
    <n v="34.31"/>
    <x v="4"/>
    <x v="3"/>
  </r>
  <r>
    <s v="VT"/>
    <n v="111"/>
    <x v="1"/>
    <x v="0"/>
    <x v="1"/>
    <n v="0"/>
    <x v="596"/>
    <n v="112"/>
    <n v="16.88"/>
    <n v="270.5"/>
    <n v="136"/>
    <n v="22.99"/>
    <n v="225.3"/>
    <n v="94"/>
    <n v="10.14"/>
    <x v="62"/>
    <n v="6"/>
    <n v="2.4300000000000002"/>
    <n v="3"/>
    <x v="0"/>
    <n v="0"/>
    <x v="0"/>
    <x v="0"/>
    <x v="0"/>
    <x v="2"/>
    <n v="-1.4989083983262779"/>
    <n v="1.3995376803498798"/>
    <n v="0.49196369658681294"/>
    <n v="-0.45508126614224731"/>
    <n v="2.920544943633208"/>
    <n v="2.1574427785795764"/>
    <n v="2.9630281669111462"/>
    <x v="0"/>
    <x v="1"/>
    <e v="#N/A"/>
    <n v="16.88"/>
    <x v="1"/>
    <x v="2"/>
  </r>
  <r>
    <s v="NV"/>
    <n v="77"/>
    <x v="0"/>
    <x v="0"/>
    <x v="1"/>
    <n v="0"/>
    <x v="258"/>
    <n v="114"/>
    <n v="40.659999999999997"/>
    <n v="150"/>
    <n v="115"/>
    <n v="12.75"/>
    <n v="160.80000000000001"/>
    <n v="81"/>
    <n v="7.24"/>
    <x v="19"/>
    <n v="2"/>
    <n v="2.78"/>
    <n v="5"/>
    <x v="0"/>
    <n v="0"/>
    <x v="1"/>
    <x v="2"/>
    <x v="0"/>
    <x v="1"/>
    <n v="1.0912388470386669"/>
    <n v="-0.99849526315526216"/>
    <n v="-0.78897880828690747"/>
    <n v="1.591586692182255E-2"/>
    <n v="2.3345014824608952"/>
    <n v="1.6764652953686447"/>
    <n v="2.8585266487368695"/>
    <x v="0"/>
    <x v="1"/>
    <e v="#N/A"/>
    <n v="40.659999999999997"/>
    <x v="0"/>
    <x v="2"/>
  </r>
  <r>
    <s v="OR"/>
    <n v="67"/>
    <x v="0"/>
    <x v="1"/>
    <x v="1"/>
    <n v="0"/>
    <x v="36"/>
    <n v="58"/>
    <n v="20.55"/>
    <n v="235"/>
    <n v="88"/>
    <n v="19.98"/>
    <n v="95.1"/>
    <n v="130"/>
    <n v="4.28"/>
    <x v="37"/>
    <n v="11"/>
    <n v="3.08"/>
    <n v="2"/>
    <x v="0"/>
    <n v="0"/>
    <x v="0"/>
    <x v="3"/>
    <x v="2"/>
    <x v="2"/>
    <n v="-1.0990000316366222"/>
    <n v="0.69306324471143554"/>
    <n v="-2.0937528016233951"/>
    <n v="0.41445190259141979"/>
    <n v="2.4643931367905529"/>
    <n v="2.4987414641324346"/>
    <n v="3.7966016747203053"/>
    <x v="2"/>
    <x v="1"/>
    <e v="#N/A"/>
    <n v="20.55"/>
    <x v="2"/>
    <x v="3"/>
  </r>
  <r>
    <s v="AL"/>
    <n v="102"/>
    <x v="1"/>
    <x v="0"/>
    <x v="1"/>
    <n v="0"/>
    <x v="597"/>
    <n v="81"/>
    <n v="38.200000000000003"/>
    <n v="129.4"/>
    <n v="112"/>
    <n v="11"/>
    <n v="167.6"/>
    <n v="109"/>
    <n v="7.54"/>
    <x v="74"/>
    <n v="6"/>
    <n v="4.2699999999999996"/>
    <n v="1"/>
    <x v="0"/>
    <n v="0"/>
    <x v="0"/>
    <x v="0"/>
    <x v="0"/>
    <x v="1"/>
    <n v="0.82278184162200008"/>
    <n v="-1.4084494427088381"/>
    <n v="-0.65393370699789544"/>
    <n v="2.0085960452698095"/>
    <n v="3.5581985093810333"/>
    <n v="2.6688550274961087"/>
    <n v="3.0959324416758682"/>
    <x v="0"/>
    <x v="1"/>
    <e v="#N/A"/>
    <n v="38.200000000000003"/>
    <x v="1"/>
    <x v="0"/>
  </r>
  <r>
    <s v="ND"/>
    <n v="146"/>
    <x v="1"/>
    <x v="0"/>
    <x v="0"/>
    <n v="19"/>
    <x v="598"/>
    <n v="88"/>
    <n v="30.02"/>
    <n v="162.69999999999999"/>
    <n v="66"/>
    <n v="13.83"/>
    <n v="215.5"/>
    <n v="98"/>
    <n v="9.6999999999999993"/>
    <x v="28"/>
    <n v="6"/>
    <n v="3.94"/>
    <n v="1"/>
    <x v="0"/>
    <n v="0"/>
    <x v="0"/>
    <x v="1"/>
    <x v="0"/>
    <x v="1"/>
    <n v="-6.7754845311908771E-2"/>
    <n v="-0.74575652139164983"/>
    <n v="0.29733987414088314"/>
    <n v="1.5738294609029755"/>
    <n v="3.0399686869608185"/>
    <n v="1.768076265612341"/>
    <n v="2.2384766570909518"/>
    <x v="0"/>
    <x v="0"/>
    <e v="#N/A"/>
    <n v="30.02"/>
    <x v="1"/>
    <x v="0"/>
  </r>
  <r>
    <s v="NE"/>
    <n v="96"/>
    <x v="0"/>
    <x v="0"/>
    <x v="1"/>
    <n v="0"/>
    <x v="599"/>
    <n v="92"/>
    <n v="30.7"/>
    <n v="190.9"/>
    <n v="114"/>
    <n v="16.23"/>
    <n v="295.60000000000002"/>
    <n v="125"/>
    <n v="13.3"/>
    <x v="19"/>
    <n v="4"/>
    <n v="2.78"/>
    <n v="1"/>
    <x v="1"/>
    <n v="1"/>
    <x v="0"/>
    <x v="2"/>
    <x v="0"/>
    <x v="0"/>
    <n v="6.3022596306200346E-3"/>
    <n v="-0.18455711054646279"/>
    <n v="1.8880917290305734"/>
    <n v="1.591586692182255E-2"/>
    <n v="3.3242668707034264"/>
    <n v="1.8971675565387587"/>
    <n v="2.0365999232814818"/>
    <x v="0"/>
    <x v="1"/>
    <n v="30.7"/>
    <e v="#N/A"/>
    <x v="1"/>
    <x v="2"/>
  </r>
  <r>
    <s v="ND"/>
    <n v="70"/>
    <x v="0"/>
    <x v="0"/>
    <x v="0"/>
    <n v="31"/>
    <x v="600"/>
    <n v="101"/>
    <n v="21.4"/>
    <n v="196.4"/>
    <n v="102"/>
    <n v="16.690000000000001"/>
    <n v="252.7"/>
    <n v="75"/>
    <n v="11.37"/>
    <x v="19"/>
    <n v="4"/>
    <n v="2.78"/>
    <n v="1"/>
    <x v="0"/>
    <n v="0"/>
    <x v="0"/>
    <x v="3"/>
    <x v="0"/>
    <x v="0"/>
    <n v="-1.0064286504584612"/>
    <n v="-7.5103324743323527E-2"/>
    <n v="1.0361160164866565"/>
    <n v="1.591586692182255E-2"/>
    <n v="2.4562835073957929"/>
    <n v="1.446488455637027"/>
    <n v="2.4801872985477935"/>
    <x v="0"/>
    <x v="0"/>
    <e v="#N/A"/>
    <n v="21.4"/>
    <x v="1"/>
    <x v="2"/>
  </r>
  <r>
    <s v="ME"/>
    <n v="149"/>
    <x v="1"/>
    <x v="0"/>
    <x v="1"/>
    <n v="0"/>
    <x v="601"/>
    <n v="79"/>
    <n v="40.39"/>
    <n v="192.4"/>
    <n v="107"/>
    <n v="16.350000000000001"/>
    <n v="207.4"/>
    <n v="111"/>
    <n v="9.33"/>
    <x v="9"/>
    <n v="9"/>
    <n v="2.46"/>
    <n v="0"/>
    <x v="0"/>
    <n v="0"/>
    <x v="0"/>
    <x v="1"/>
    <x v="0"/>
    <x v="0"/>
    <n v="1.0616160050616554"/>
    <n v="-0.15470607805469752"/>
    <n v="0.13647732701720672"/>
    <n v="-0.41885071744501134"/>
    <n v="2.5678974999486264"/>
    <n v="1.1597519118691277"/>
    <n v="2.0238457016101279"/>
    <x v="0"/>
    <x v="1"/>
    <e v="#N/A"/>
    <n v="40.39"/>
    <x v="4"/>
    <x v="2"/>
  </r>
  <r>
    <s v="IL"/>
    <n v="129"/>
    <x v="0"/>
    <x v="0"/>
    <x v="1"/>
    <n v="0"/>
    <x v="46"/>
    <n v="91"/>
    <n v="33.729999999999997"/>
    <n v="264.7"/>
    <n v="106"/>
    <n v="22.5"/>
    <n v="111.4"/>
    <n v="101"/>
    <n v="5.01"/>
    <x v="29"/>
    <n v="2"/>
    <n v="2.48"/>
    <n v="2"/>
    <x v="0"/>
    <n v="0"/>
    <x v="0"/>
    <x v="1"/>
    <x v="0"/>
    <x v="2"/>
    <n v="0.33585637662487344"/>
    <n v="1.2841136880483872"/>
    <n v="-1.7700417500041445"/>
    <n v="-0.38262016874777532"/>
    <n v="2.8241476150665021"/>
    <n v="2.2452602209639601"/>
    <n v="3.1790843285450054"/>
    <x v="0"/>
    <x v="1"/>
    <e v="#N/A"/>
    <n v="33.729999999999997"/>
    <x v="0"/>
    <x v="2"/>
  </r>
  <r>
    <s v="WA"/>
    <n v="166"/>
    <x v="1"/>
    <x v="0"/>
    <x v="1"/>
    <n v="0"/>
    <x v="602"/>
    <n v="110"/>
    <n v="46.63"/>
    <n v="52.9"/>
    <n v="109"/>
    <n v="4.5"/>
    <n v="246.1"/>
    <n v="119"/>
    <n v="11.07"/>
    <x v="54"/>
    <n v="5"/>
    <n v="2.94"/>
    <n v="0"/>
    <x v="0"/>
    <n v="0"/>
    <x v="0"/>
    <x v="1"/>
    <x v="0"/>
    <x v="1"/>
    <n v="1.7410899429093576"/>
    <n v="-2.9308520997888658"/>
    <n v="0.9050428299414387"/>
    <n v="0.23329915910523916"/>
    <n v="4.0487008911672975"/>
    <n v="3.5348011601509546"/>
    <n v="4.0740225303095947"/>
    <x v="0"/>
    <x v="1"/>
    <e v="#N/A"/>
    <n v="46.63"/>
    <x v="1"/>
    <x v="3"/>
  </r>
  <r>
    <s v="MA"/>
    <n v="136"/>
    <x v="1"/>
    <x v="1"/>
    <x v="1"/>
    <n v="0"/>
    <x v="603"/>
    <n v="89"/>
    <n v="33.93"/>
    <n v="211.4"/>
    <n v="96"/>
    <n v="17.97"/>
    <n v="72.400000000000006"/>
    <n v="84"/>
    <n v="3.26"/>
    <x v="34"/>
    <n v="4"/>
    <n v="2.97"/>
    <n v="3"/>
    <x v="1"/>
    <n v="1"/>
    <x v="0"/>
    <x v="1"/>
    <x v="2"/>
    <x v="0"/>
    <n v="0.35807350810763189"/>
    <n v="0.22340700017432899"/>
    <n v="-2.5445651250440684"/>
    <n v="0.26952970780247515"/>
    <n v="2.7089620606414475"/>
    <n v="2.5933733367785718"/>
    <n v="3.7566867159550696"/>
    <x v="0"/>
    <x v="1"/>
    <n v="33.93"/>
    <e v="#N/A"/>
    <x v="5"/>
    <x v="3"/>
  </r>
  <r>
    <s v="KS"/>
    <n v="149"/>
    <x v="2"/>
    <x v="0"/>
    <x v="1"/>
    <n v="0"/>
    <x v="604"/>
    <n v="91"/>
    <n v="37.01"/>
    <n v="273.5"/>
    <n v="74"/>
    <n v="23.25"/>
    <n v="226.9"/>
    <n v="99"/>
    <n v="10.210000000000001"/>
    <x v="63"/>
    <n v="3"/>
    <n v="2.59"/>
    <n v="3"/>
    <x v="0"/>
    <n v="0"/>
    <x v="0"/>
    <x v="1"/>
    <x v="0"/>
    <x v="2"/>
    <n v="0.69318190797257462"/>
    <n v="1.4592397453334103"/>
    <n v="0.52373901453716865"/>
    <n v="-0.23769797395883072"/>
    <n v="3.4376750954449373"/>
    <n v="1.7148424633399164"/>
    <n v="1.4365790219493904"/>
    <x v="1"/>
    <x v="1"/>
    <e v="#N/A"/>
    <n v="37.01"/>
    <x v="0"/>
    <x v="2"/>
  </r>
  <r>
    <s v="RI"/>
    <n v="70"/>
    <x v="0"/>
    <x v="0"/>
    <x v="1"/>
    <n v="0"/>
    <x v="216"/>
    <n v="96"/>
    <n v="22.9"/>
    <n v="235.9"/>
    <n v="90"/>
    <n v="20.05"/>
    <n v="260.2"/>
    <n v="113"/>
    <n v="11.71"/>
    <x v="98"/>
    <n v="6"/>
    <n v="2.0499999999999998"/>
    <n v="3"/>
    <x v="0"/>
    <n v="0"/>
    <x v="0"/>
    <x v="3"/>
    <x v="0"/>
    <x v="2"/>
    <n v="-0.84350301958489815"/>
    <n v="0.71097386420649478"/>
    <n v="1.1850628193789496"/>
    <n v="-0.96230894790355315"/>
    <n v="2.7798998199426492"/>
    <n v="1.8834525682169927"/>
    <n v="2.7142115143314087"/>
    <x v="0"/>
    <x v="1"/>
    <e v="#N/A"/>
    <n v="22.9"/>
    <x v="1"/>
    <x v="1"/>
  </r>
  <r>
    <s v="IA"/>
    <n v="66"/>
    <x v="2"/>
    <x v="0"/>
    <x v="1"/>
    <n v="0"/>
    <x v="605"/>
    <n v="135"/>
    <n v="43.57"/>
    <n v="180.2"/>
    <n v="106"/>
    <n v="15.32"/>
    <n v="187.3"/>
    <n v="135"/>
    <n v="8.43"/>
    <x v="46"/>
    <n v="7"/>
    <n v="1.67"/>
    <n v="2"/>
    <x v="0"/>
    <n v="0"/>
    <x v="0"/>
    <x v="3"/>
    <x v="0"/>
    <x v="0"/>
    <n v="1.407832970667978"/>
    <n v="-0.39749447565438861"/>
    <n v="-0.26270010473413857"/>
    <n v="-1.4695366296648587"/>
    <n v="2.6314916499314309"/>
    <n v="2.0901064045712268"/>
    <n v="3.1324656839621525"/>
    <x v="0"/>
    <x v="1"/>
    <e v="#N/A"/>
    <n v="43.57"/>
    <x v="4"/>
    <x v="1"/>
  </r>
  <r>
    <s v="WY"/>
    <n v="104"/>
    <x v="1"/>
    <x v="0"/>
    <x v="1"/>
    <n v="0"/>
    <x v="129"/>
    <n v="133"/>
    <n v="31.21"/>
    <n v="120.7"/>
    <n v="98"/>
    <n v="10.26"/>
    <n v="215.1"/>
    <n v="112"/>
    <n v="9.68"/>
    <x v="8"/>
    <n v="2"/>
    <n v="3.43"/>
    <n v="1"/>
    <x v="0"/>
    <n v="0"/>
    <x v="0"/>
    <x v="0"/>
    <x v="0"/>
    <x v="1"/>
    <n v="6.1845088337516639E-2"/>
    <n v="-1.5815854311610766"/>
    <n v="0.28939604465329405"/>
    <n v="0.88544903565548905"/>
    <n v="2.5851918364769562"/>
    <n v="1.8365748981233112"/>
    <n v="2.8395066264135052"/>
    <x v="0"/>
    <x v="1"/>
    <e v="#N/A"/>
    <n v="31.21"/>
    <x v="0"/>
    <x v="0"/>
  </r>
  <r>
    <s v="NV"/>
    <n v="160"/>
    <x v="0"/>
    <x v="0"/>
    <x v="1"/>
    <n v="0"/>
    <x v="295"/>
    <n v="90"/>
    <n v="29.95"/>
    <n v="196"/>
    <n v="115"/>
    <n v="16.66"/>
    <n v="263.89999999999998"/>
    <n v="95"/>
    <n v="11.88"/>
    <x v="29"/>
    <n v="4"/>
    <n v="2.48"/>
    <n v="1"/>
    <x v="0"/>
    <n v="0"/>
    <x v="0"/>
    <x v="1"/>
    <x v="0"/>
    <x v="0"/>
    <n v="-7.5160555806161752E-2"/>
    <n v="-8.3063600074461036E-2"/>
    <n v="1.2585432421391471"/>
    <n v="-0.38262016874777532"/>
    <n v="2.6792304476648909"/>
    <n v="1.3201810317805331"/>
    <n v="2.0754469691253532"/>
    <x v="0"/>
    <x v="1"/>
    <e v="#N/A"/>
    <n v="29.95"/>
    <x v="1"/>
    <x v="2"/>
  </r>
  <r>
    <s v="WI"/>
    <n v="129"/>
    <x v="0"/>
    <x v="0"/>
    <x v="0"/>
    <n v="37"/>
    <x v="114"/>
    <n v="94"/>
    <n v="34.85"/>
    <n v="165.4"/>
    <n v="103"/>
    <n v="14.06"/>
    <n v="185"/>
    <n v="81"/>
    <n v="8.32"/>
    <x v="50"/>
    <n v="8"/>
    <n v="3.16"/>
    <n v="1"/>
    <x v="0"/>
    <n v="0"/>
    <x v="0"/>
    <x v="1"/>
    <x v="0"/>
    <x v="0"/>
    <n v="0.45805059978004586"/>
    <n v="-0.69202466290647213"/>
    <n v="-0.30837712428777536"/>
    <n v="0.52314354868312773"/>
    <n v="2.240327840268094"/>
    <n v="1.0283404637290368"/>
    <n v="2.2574098845368331"/>
    <x v="0"/>
    <x v="0"/>
    <e v="#N/A"/>
    <n v="34.85"/>
    <x v="4"/>
    <x v="3"/>
  </r>
  <r>
    <s v="AL"/>
    <n v="93"/>
    <x v="1"/>
    <x v="0"/>
    <x v="1"/>
    <n v="0"/>
    <x v="606"/>
    <n v="114"/>
    <n v="45.54"/>
    <n v="223"/>
    <n v="74"/>
    <n v="18.96"/>
    <n v="262.7"/>
    <n v="90"/>
    <n v="11.82"/>
    <x v="61"/>
    <n v="3"/>
    <n v="3.05"/>
    <n v="3"/>
    <x v="1"/>
    <n v="1"/>
    <x v="0"/>
    <x v="2"/>
    <x v="0"/>
    <x v="0"/>
    <n v="1.622598575001311"/>
    <n v="0.45425498477731352"/>
    <n v="1.2347117536763805"/>
    <n v="0.37822135389418376"/>
    <n v="3.9857636117434074"/>
    <n v="2.1229079664459021"/>
    <n v="1.0616802245973582"/>
    <x v="1"/>
    <x v="1"/>
    <n v="45.54"/>
    <e v="#N/A"/>
    <x v="0"/>
    <x v="3"/>
  </r>
  <r>
    <s v="HI"/>
    <n v="169"/>
    <x v="0"/>
    <x v="0"/>
    <x v="1"/>
    <n v="0"/>
    <x v="607"/>
    <n v="111"/>
    <n v="30.46"/>
    <n v="175.2"/>
    <n v="130"/>
    <n v="14.89"/>
    <n v="228.6"/>
    <n v="92"/>
    <n v="10.29"/>
    <x v="79"/>
    <n v="6"/>
    <n v="2.67"/>
    <n v="2"/>
    <x v="0"/>
    <n v="0"/>
    <x v="0"/>
    <x v="1"/>
    <x v="0"/>
    <x v="0"/>
    <n v="-1.9617727099265153E-2"/>
    <n v="-0.4969979172936061"/>
    <n v="0.55750028985942157"/>
    <n v="-0.12900632786712207"/>
    <n v="2.0972833919221974"/>
    <n v="0.75818268961630997"/>
    <n v="2.1796982258181901"/>
    <x v="0"/>
    <x v="1"/>
    <e v="#N/A"/>
    <n v="30.46"/>
    <x v="1"/>
    <x v="2"/>
  </r>
  <r>
    <s v="MO"/>
    <n v="58"/>
    <x v="0"/>
    <x v="0"/>
    <x v="1"/>
    <n v="0"/>
    <x v="366"/>
    <n v="145"/>
    <n v="25.4"/>
    <n v="196.5"/>
    <n v="105"/>
    <n v="16.7"/>
    <n v="209.5"/>
    <n v="108"/>
    <n v="9.43"/>
    <x v="130"/>
    <n v="3"/>
    <n v="4.0199999999999996"/>
    <n v="1"/>
    <x v="0"/>
    <n v="0"/>
    <x v="0"/>
    <x v="3"/>
    <x v="0"/>
    <x v="0"/>
    <n v="-0.57134315892110443"/>
    <n v="-7.3113255910539285E-2"/>
    <n v="0.17818243182704865"/>
    <n v="1.6825211069946842"/>
    <n v="3.102724456974931"/>
    <n v="1.7872897940541721"/>
    <n v="2.1821802308585849"/>
    <x v="0"/>
    <x v="1"/>
    <e v="#N/A"/>
    <n v="25.4"/>
    <x v="0"/>
    <x v="0"/>
  </r>
  <r>
    <s v="CA"/>
    <n v="75"/>
    <x v="2"/>
    <x v="0"/>
    <x v="0"/>
    <n v="38"/>
    <x v="608"/>
    <n v="132"/>
    <n v="27.81"/>
    <n v="146.69999999999999"/>
    <n v="113"/>
    <n v="12.47"/>
    <n v="345.8"/>
    <n v="115"/>
    <n v="15.56"/>
    <x v="67"/>
    <n v="3"/>
    <n v="3.54"/>
    <n v="3"/>
    <x v="0"/>
    <n v="0"/>
    <x v="0"/>
    <x v="2"/>
    <x v="0"/>
    <x v="1"/>
    <n v="-0.30844043637512741"/>
    <n v="-1.064167534637146"/>
    <n v="2.8850423297229884"/>
    <n v="1.0303712304444337"/>
    <n v="4.4382804485181309"/>
    <n v="3.2577173237388179"/>
    <n v="3.0866018504299686"/>
    <x v="1"/>
    <x v="0"/>
    <e v="#N/A"/>
    <n v="27.81"/>
    <x v="0"/>
    <x v="0"/>
  </r>
  <r>
    <s v="MO"/>
    <n v="45"/>
    <x v="1"/>
    <x v="0"/>
    <x v="1"/>
    <n v="0"/>
    <x v="228"/>
    <n v="71"/>
    <n v="35.29"/>
    <n v="152.69999999999999"/>
    <n v="94"/>
    <n v="12.98"/>
    <n v="217.8"/>
    <n v="125"/>
    <n v="9.8000000000000007"/>
    <x v="70"/>
    <n v="13"/>
    <n v="3.35"/>
    <n v="1"/>
    <x v="0"/>
    <n v="0"/>
    <x v="0"/>
    <x v="3"/>
    <x v="0"/>
    <x v="1"/>
    <n v="0.50618771799268947"/>
    <n v="-0.94476340467008491"/>
    <n v="0.34301689369451988"/>
    <n v="0.77675738956378104"/>
    <n v="2.6892775463707803"/>
    <n v="1.3674123475573248"/>
    <n v="2.1230683773940076"/>
    <x v="0"/>
    <x v="1"/>
    <e v="#N/A"/>
    <n v="35.29"/>
    <x v="4"/>
    <x v="0"/>
  </r>
  <r>
    <s v="CT"/>
    <n v="155"/>
    <x v="2"/>
    <x v="0"/>
    <x v="1"/>
    <n v="0"/>
    <x v="338"/>
    <n v="108"/>
    <n v="28.12"/>
    <n v="183.7"/>
    <n v="103"/>
    <n v="15.61"/>
    <n v="80.2"/>
    <n v="108"/>
    <n v="3.61"/>
    <x v="56"/>
    <n v="4"/>
    <n v="2.4"/>
    <n v="3"/>
    <x v="0"/>
    <n v="0"/>
    <x v="0"/>
    <x v="1"/>
    <x v="0"/>
    <x v="0"/>
    <n v="-0.27511473915098922"/>
    <n v="-0.32784206650693631"/>
    <n v="-2.3896604500360836"/>
    <n v="-0.49131181483948333"/>
    <n v="1.7796557996056976"/>
    <n v="2.4768998579145625"/>
    <n v="4.1355641752007868"/>
    <x v="2"/>
    <x v="1"/>
    <e v="#N/A"/>
    <n v="28.12"/>
    <x v="1"/>
    <x v="2"/>
  </r>
  <r>
    <s v="MD"/>
    <n v="52"/>
    <x v="0"/>
    <x v="0"/>
    <x v="1"/>
    <n v="0"/>
    <x v="609"/>
    <n v="114"/>
    <n v="35.67"/>
    <n v="171.3"/>
    <n v="82"/>
    <n v="14.56"/>
    <n v="154.6"/>
    <n v="119"/>
    <n v="6.96"/>
    <x v="79"/>
    <n v="9"/>
    <n v="2.67"/>
    <n v="4"/>
    <x v="0"/>
    <n v="0"/>
    <x v="1"/>
    <x v="3"/>
    <x v="0"/>
    <x v="0"/>
    <n v="0.54691912571108059"/>
    <n v="-0.57461060177219536"/>
    <n v="-0.91210816534453665"/>
    <n v="-0.12900632786712207"/>
    <n v="1.8276405207561923"/>
    <n v="1.2156816242978723"/>
    <n v="2.759618406628181"/>
    <x v="0"/>
    <x v="1"/>
    <e v="#N/A"/>
    <n v="35.67"/>
    <x v="4"/>
    <x v="2"/>
  </r>
  <r>
    <s v="OH"/>
    <n v="119"/>
    <x v="0"/>
    <x v="0"/>
    <x v="0"/>
    <n v="27"/>
    <x v="274"/>
    <n v="128"/>
    <n v="37.42"/>
    <n v="268.2"/>
    <n v="133"/>
    <n v="22.8"/>
    <n v="146.5"/>
    <n v="80"/>
    <n v="6.59"/>
    <x v="22"/>
    <n v="3"/>
    <n v="3"/>
    <n v="0"/>
    <x v="0"/>
    <n v="0"/>
    <x v="0"/>
    <x v="0"/>
    <x v="0"/>
    <x v="2"/>
    <n v="0.73761617093809195"/>
    <n v="1.3537660971958396"/>
    <n v="-1.0729707124682131"/>
    <n v="0.30576025649971117"/>
    <n v="3.204662130419742"/>
    <n v="1.90302804651312"/>
    <n v="2.2300610129511438"/>
    <x v="0"/>
    <x v="0"/>
    <e v="#N/A"/>
    <n v="37.42"/>
    <x v="0"/>
    <x v="3"/>
  </r>
  <r>
    <s v="NV"/>
    <n v="86"/>
    <x v="2"/>
    <x v="0"/>
    <x v="1"/>
    <n v="0"/>
    <x v="402"/>
    <n v="72"/>
    <n v="24.02"/>
    <n v="154.30000000000001"/>
    <n v="95"/>
    <n v="13.12"/>
    <n v="210.6"/>
    <n v="91"/>
    <n v="9.48"/>
    <x v="45"/>
    <n v="5"/>
    <n v="2.21"/>
    <n v="1"/>
    <x v="0"/>
    <n v="0"/>
    <x v="0"/>
    <x v="2"/>
    <x v="0"/>
    <x v="1"/>
    <n v="-0.72130879642972523"/>
    <n v="-0.91292230334553481"/>
    <n v="0.20002796291791819"/>
    <n v="-0.74492565572013658"/>
    <n v="1.2611032253930787"/>
    <n v="1.3959365781624118"/>
    <n v="3.2104355647492353"/>
    <x v="2"/>
    <x v="1"/>
    <e v="#N/A"/>
    <n v="24.02"/>
    <x v="1"/>
    <x v="1"/>
  </r>
  <r>
    <s v="MD"/>
    <n v="42"/>
    <x v="1"/>
    <x v="0"/>
    <x v="1"/>
    <n v="0"/>
    <x v="527"/>
    <n v="89"/>
    <n v="33.409999999999997"/>
    <n v="241.3"/>
    <n v="123"/>
    <n v="20.51"/>
    <n v="143.19999999999999"/>
    <n v="105"/>
    <n v="6.44"/>
    <x v="131"/>
    <n v="7"/>
    <n v="1.08"/>
    <n v="0"/>
    <x v="0"/>
    <n v="0"/>
    <x v="0"/>
    <x v="3"/>
    <x v="0"/>
    <x v="2"/>
    <n v="0.30067925177717214"/>
    <n v="0.81843758117684984"/>
    <n v="-1.1385073057408224"/>
    <n v="-2.2666087010040536"/>
    <n v="2.5733176305778294"/>
    <n v="2.6821562175653386"/>
    <n v="3.9706372691302478"/>
    <x v="2"/>
    <x v="1"/>
    <e v="#N/A"/>
    <n v="33.409999999999997"/>
    <x v="4"/>
    <x v="1"/>
  </r>
  <r>
    <s v="NE"/>
    <n v="127"/>
    <x v="2"/>
    <x v="1"/>
    <x v="1"/>
    <n v="0"/>
    <x v="610"/>
    <n v="114"/>
    <n v="30.75"/>
    <n v="209.5"/>
    <n v="118"/>
    <n v="17.809999999999999"/>
    <n v="249.9"/>
    <n v="105"/>
    <n v="11.25"/>
    <x v="33"/>
    <n v="4"/>
    <n v="2"/>
    <n v="2"/>
    <x v="0"/>
    <n v="0"/>
    <x v="0"/>
    <x v="0"/>
    <x v="1"/>
    <x v="0"/>
    <n v="1.1856542501309906E-2"/>
    <n v="0.18559569235142623"/>
    <n v="0.98050921007353409"/>
    <n v="-1.0347700452980251"/>
    <n v="2.5205389295865048"/>
    <n v="1.4376138898551982"/>
    <n v="2.404236031892065"/>
    <x v="0"/>
    <x v="1"/>
    <e v="#N/A"/>
    <n v="30.75"/>
    <x v="5"/>
    <x v="1"/>
  </r>
  <r>
    <s v="OK"/>
    <n v="149"/>
    <x v="2"/>
    <x v="0"/>
    <x v="0"/>
    <n v="43"/>
    <x v="611"/>
    <n v="79"/>
    <n v="35.14"/>
    <n v="174.6"/>
    <n v="122"/>
    <n v="14.84"/>
    <n v="241.5"/>
    <n v="80"/>
    <n v="10.87"/>
    <x v="54"/>
    <n v="3"/>
    <n v="2.94"/>
    <n v="1"/>
    <x v="0"/>
    <n v="0"/>
    <x v="0"/>
    <x v="1"/>
    <x v="0"/>
    <x v="0"/>
    <n v="0.4895248693806204"/>
    <n v="-0.5089383302903121"/>
    <n v="0.81368879083416579"/>
    <n v="0.23329915910523916"/>
    <n v="2.6963530454687512"/>
    <n v="1.1023478433548928"/>
    <n v="1.7776450122816301"/>
    <x v="0"/>
    <x v="0"/>
    <e v="#N/A"/>
    <n v="35.14"/>
    <x v="0"/>
    <x v="3"/>
  </r>
  <r>
    <s v="MA"/>
    <n v="160"/>
    <x v="1"/>
    <x v="0"/>
    <x v="1"/>
    <n v="0"/>
    <x v="612"/>
    <n v="109"/>
    <n v="28.36"/>
    <n v="236"/>
    <n v="117"/>
    <n v="20.059999999999999"/>
    <n v="307.60000000000002"/>
    <n v="77"/>
    <n v="13.84"/>
    <x v="38"/>
    <n v="1"/>
    <n v="2.5099999999999998"/>
    <n v="1"/>
    <x v="0"/>
    <n v="0"/>
    <x v="0"/>
    <x v="1"/>
    <x v="0"/>
    <x v="2"/>
    <n v="-0.24919475242110403"/>
    <n v="0.71296393303927907"/>
    <n v="2.1264066136582422"/>
    <n v="-0.34638962005053869"/>
    <n v="3.7012942058676015"/>
    <n v="2.28298192063304"/>
    <n v="2.173576339005733"/>
    <x v="1"/>
    <x v="1"/>
    <e v="#N/A"/>
    <n v="28.36"/>
    <x v="0"/>
    <x v="2"/>
  </r>
  <r>
    <s v="CO"/>
    <n v="137"/>
    <x v="0"/>
    <x v="0"/>
    <x v="1"/>
    <n v="0"/>
    <x v="613"/>
    <n v="107"/>
    <n v="21.59"/>
    <n v="323.2"/>
    <n v="75"/>
    <n v="27.47"/>
    <n v="143.9"/>
    <n v="127"/>
    <n v="6.48"/>
    <x v="4"/>
    <n v="2"/>
    <n v="2.0299999999999998"/>
    <n v="1"/>
    <x v="0"/>
    <n v="0"/>
    <x v="0"/>
    <x v="1"/>
    <x v="0"/>
    <x v="2"/>
    <n v="-0.98606294659926585"/>
    <n v="2.4483039552272321"/>
    <n v="-1.1246056041375412"/>
    <n v="-0.99853949660078922"/>
    <n v="3.450583008528548"/>
    <n v="3.0378168613276633"/>
    <n v="3.814464505954589"/>
    <x v="0"/>
    <x v="1"/>
    <e v="#N/A"/>
    <n v="21.59"/>
    <x v="0"/>
    <x v="1"/>
  </r>
  <r>
    <s v="FL"/>
    <n v="129"/>
    <x v="0"/>
    <x v="1"/>
    <x v="1"/>
    <n v="0"/>
    <x v="614"/>
    <n v="78"/>
    <n v="45.46"/>
    <n v="204.2"/>
    <n v="85"/>
    <n v="17.36"/>
    <n v="111.7"/>
    <n v="146"/>
    <n v="5.03"/>
    <x v="96"/>
    <n v="4"/>
    <n v="1.59"/>
    <n v="1"/>
    <x v="0"/>
    <n v="0"/>
    <x v="0"/>
    <x v="1"/>
    <x v="1"/>
    <x v="0"/>
    <n v="1.6133414368834949"/>
    <n v="8.0122044213855451E-2"/>
    <n v="-1.7640838778884529"/>
    <n v="-1.5782282757565671"/>
    <n v="2.9856974407100392"/>
    <n v="2.8656738391795074"/>
    <n v="3.9382462972309331"/>
    <x v="0"/>
    <x v="1"/>
    <e v="#N/A"/>
    <n v="45.46"/>
    <x v="5"/>
    <x v="1"/>
  </r>
  <r>
    <s v="WI"/>
    <n v="62"/>
    <x v="0"/>
    <x v="0"/>
    <x v="1"/>
    <n v="0"/>
    <x v="615"/>
    <n v="66"/>
    <n v="47.77"/>
    <n v="160.6"/>
    <n v="108"/>
    <n v="13.65"/>
    <n v="77.900000000000006"/>
    <n v="74"/>
    <n v="3.51"/>
    <x v="77"/>
    <n v="0"/>
    <n v="0"/>
    <n v="1"/>
    <x v="0"/>
    <n v="0"/>
    <x v="0"/>
    <x v="3"/>
    <x v="0"/>
    <x v="1"/>
    <n v="1.8651355936880931"/>
    <n v="-0.78754796688012108"/>
    <n v="-2.4353374695897201"/>
    <n v="-3.7158306488934985"/>
    <n v="4.2059562053916695"/>
    <n v="4.8823384340931533"/>
    <n v="6.1631476997045658"/>
    <x v="2"/>
    <x v="1"/>
    <e v="#N/A"/>
    <n v="47.77"/>
    <x v="0"/>
    <x v="1"/>
  </r>
  <r>
    <s v="ID"/>
    <n v="122"/>
    <x v="2"/>
    <x v="0"/>
    <x v="0"/>
    <n v="33"/>
    <x v="616"/>
    <n v="96"/>
    <n v="46.04"/>
    <n v="220.4"/>
    <n v="110"/>
    <n v="18.73"/>
    <n v="169.9"/>
    <n v="104"/>
    <n v="7.65"/>
    <x v="23"/>
    <n v="8"/>
    <n v="3.19"/>
    <n v="4"/>
    <x v="0"/>
    <n v="0"/>
    <x v="1"/>
    <x v="0"/>
    <x v="0"/>
    <x v="0"/>
    <n v="1.676289976084645"/>
    <n v="0.40251319512492051"/>
    <n v="-0.60825668744425865"/>
    <n v="0.55937409738036437"/>
    <n v="3.4226717191550278"/>
    <n v="1.9117637235841389"/>
    <n v="1.8960483571156486"/>
    <x v="1"/>
    <x v="0"/>
    <e v="#N/A"/>
    <n v="46.04"/>
    <x v="4"/>
    <x v="3"/>
  </r>
  <r>
    <s v="WY"/>
    <n v="32"/>
    <x v="1"/>
    <x v="0"/>
    <x v="1"/>
    <n v="0"/>
    <x v="617"/>
    <n v="82"/>
    <n v="29.1"/>
    <n v="185.6"/>
    <n v="102"/>
    <n v="15.78"/>
    <n v="203.3"/>
    <n v="64"/>
    <n v="9.15"/>
    <x v="39"/>
    <n v="7"/>
    <n v="2.75"/>
    <n v="1"/>
    <x v="0"/>
    <n v="0"/>
    <x v="0"/>
    <x v="3"/>
    <x v="0"/>
    <x v="0"/>
    <n v="-0.16773193698432276"/>
    <n v="-0.29003075868403355"/>
    <n v="5.5053074769419952E-2"/>
    <n v="-2.0314681775414092E-2"/>
    <n v="1.8082164598454058"/>
    <n v="0.3401402225620378"/>
    <n v="2.227497244970968"/>
    <x v="0"/>
    <x v="1"/>
    <e v="#N/A"/>
    <n v="29.1"/>
    <x v="4"/>
    <x v="2"/>
  </r>
  <r>
    <s v="FL"/>
    <n v="130"/>
    <x v="0"/>
    <x v="0"/>
    <x v="1"/>
    <n v="0"/>
    <x v="618"/>
    <n v="113"/>
    <n v="27.68"/>
    <n v="290.3"/>
    <n v="111"/>
    <n v="24.68"/>
    <n v="114.9"/>
    <n v="140"/>
    <n v="5.17"/>
    <x v="68"/>
    <n v="3"/>
    <n v="1.94"/>
    <n v="1"/>
    <x v="0"/>
    <n v="0"/>
    <x v="0"/>
    <x v="1"/>
    <x v="0"/>
    <x v="2"/>
    <n v="-0.32325185736363282"/>
    <n v="1.7935713092411814"/>
    <n v="-1.700533241987741"/>
    <n v="-1.1072311426924974"/>
    <n v="2.9604516630862685"/>
    <n v="2.7274830732885649"/>
    <n v="3.7568675489935779"/>
    <x v="0"/>
    <x v="1"/>
    <e v="#N/A"/>
    <n v="27.68"/>
    <x v="0"/>
    <x v="1"/>
  </r>
  <r>
    <s v="WY"/>
    <n v="42"/>
    <x v="1"/>
    <x v="0"/>
    <x v="1"/>
    <n v="0"/>
    <x v="28"/>
    <n v="84"/>
    <n v="24.87"/>
    <n v="255.9"/>
    <n v="113"/>
    <n v="21.75"/>
    <n v="45"/>
    <n v="117"/>
    <n v="2.0299999999999998"/>
    <x v="40"/>
    <n v="12"/>
    <n v="2.16"/>
    <n v="1"/>
    <x v="0"/>
    <n v="0"/>
    <x v="0"/>
    <x v="3"/>
    <x v="0"/>
    <x v="2"/>
    <n v="-0.62873741525156412"/>
    <n v="1.1089876307633648"/>
    <n v="-3.0887174449439128"/>
    <n v="-0.81738675311460851"/>
    <n v="2.9969572730184217"/>
    <n v="3.4399797763055893"/>
    <n v="4.7628950047722967"/>
    <x v="2"/>
    <x v="1"/>
    <e v="#N/A"/>
    <n v="24.87"/>
    <x v="4"/>
    <x v="1"/>
  </r>
  <r>
    <s v="DE"/>
    <n v="73"/>
    <x v="0"/>
    <x v="0"/>
    <x v="1"/>
    <n v="0"/>
    <x v="619"/>
    <n v="85"/>
    <n v="43.32"/>
    <n v="143.4"/>
    <n v="80"/>
    <n v="12.19"/>
    <n v="153.9"/>
    <n v="102"/>
    <n v="6.93"/>
    <x v="51"/>
    <n v="7"/>
    <n v="4.05"/>
    <n v="2"/>
    <x v="0"/>
    <n v="0"/>
    <x v="0"/>
    <x v="3"/>
    <x v="0"/>
    <x v="1"/>
    <n v="1.3800615563145298"/>
    <n v="-1.1298398061190291"/>
    <n v="-0.92600986694781717"/>
    <n v="1.71875165569192"/>
    <n v="3.6164397537102713"/>
    <n v="2.6443731609469943"/>
    <n v="2.9844232837279616"/>
    <x v="0"/>
    <x v="1"/>
    <e v="#N/A"/>
    <n v="43.32"/>
    <x v="4"/>
    <x v="0"/>
  </r>
  <r>
    <s v="ME"/>
    <n v="66"/>
    <x v="1"/>
    <x v="0"/>
    <x v="0"/>
    <n v="26"/>
    <x v="620"/>
    <n v="108"/>
    <n v="43.33"/>
    <n v="243.2"/>
    <n v="135"/>
    <n v="20.67"/>
    <n v="190.8"/>
    <n v="95"/>
    <n v="8.59"/>
    <x v="11"/>
    <n v="3"/>
    <n v="1.46"/>
    <n v="2"/>
    <x v="0"/>
    <n v="0"/>
    <x v="0"/>
    <x v="3"/>
    <x v="0"/>
    <x v="2"/>
    <n v="1.3819129839380928"/>
    <n v="0.85624888899975204"/>
    <n v="-0.19319159671773517"/>
    <n v="-1.7593810192427477"/>
    <n v="3.2166393538845339"/>
    <n v="2.4032457674994441"/>
    <n v="3.0338773384975979"/>
    <x v="0"/>
    <x v="0"/>
    <e v="#N/A"/>
    <n v="43.33"/>
    <x v="0"/>
    <x v="1"/>
  </r>
  <r>
    <s v="DC"/>
    <n v="103"/>
    <x v="2"/>
    <x v="0"/>
    <x v="0"/>
    <n v="31"/>
    <x v="621"/>
    <n v="124"/>
    <n v="18.309999999999999"/>
    <n v="188.9"/>
    <n v="104"/>
    <n v="16.059999999999999"/>
    <n v="196.2"/>
    <n v="98"/>
    <n v="8.83"/>
    <x v="56"/>
    <n v="3"/>
    <n v="2.4"/>
    <n v="0"/>
    <x v="0"/>
    <n v="0"/>
    <x v="0"/>
    <x v="0"/>
    <x v="0"/>
    <x v="0"/>
    <n v="-1.3433884779469674"/>
    <n v="-0.22435848720214979"/>
    <n v="-8.59498986352846E-2"/>
    <n v="-0.49131181483948333"/>
    <n v="1.346768970792251"/>
    <n v="1.4504495916565281"/>
    <n v="3.2239450018857889"/>
    <x v="2"/>
    <x v="0"/>
    <e v="#N/A"/>
    <n v="18.309999999999999"/>
    <x v="0"/>
    <x v="2"/>
  </r>
  <r>
    <s v="IA"/>
    <n v="128"/>
    <x v="1"/>
    <x v="0"/>
    <x v="1"/>
    <n v="0"/>
    <x v="622"/>
    <n v="75"/>
    <n v="27"/>
    <n v="264.8"/>
    <n v="91"/>
    <n v="22.51"/>
    <n v="270"/>
    <n v="77"/>
    <n v="12.15"/>
    <x v="98"/>
    <n v="7"/>
    <n v="2.0499999999999998"/>
    <n v="1"/>
    <x v="0"/>
    <n v="0"/>
    <x v="0"/>
    <x v="1"/>
    <x v="0"/>
    <x v="2"/>
    <n v="-0.39730896230616164"/>
    <n v="1.2861037568811722"/>
    <n v="1.3796866418248794"/>
    <n v="-0.96230894790355315"/>
    <n v="3.3546737550513903"/>
    <n v="2.154411990738522"/>
    <n v="2.455431947508472"/>
    <x v="0"/>
    <x v="1"/>
    <e v="#N/A"/>
    <n v="27"/>
    <x v="4"/>
    <x v="1"/>
  </r>
  <r>
    <s v="MN"/>
    <n v="103"/>
    <x v="0"/>
    <x v="0"/>
    <x v="1"/>
    <n v="0"/>
    <x v="623"/>
    <n v="112"/>
    <n v="33.75"/>
    <n v="42.5"/>
    <n v="90"/>
    <n v="3.61"/>
    <n v="179.2"/>
    <n v="124"/>
    <n v="8.06"/>
    <x v="70"/>
    <n v="5"/>
    <n v="3.35"/>
    <n v="0"/>
    <x v="0"/>
    <n v="0"/>
    <x v="0"/>
    <x v="0"/>
    <x v="0"/>
    <x v="1"/>
    <n v="0.33770780424843655"/>
    <n v="-3.1378192583984386"/>
    <n v="-0.42356265185781555"/>
    <n v="0.77675738956378104"/>
    <n v="3.1382925594706941"/>
    <n v="3.2776079115289538"/>
    <n v="4.4313143709970824"/>
    <x v="2"/>
    <x v="1"/>
    <e v="#N/A"/>
    <n v="33.75"/>
    <x v="1"/>
    <x v="0"/>
  </r>
  <r>
    <s v="VT"/>
    <n v="124"/>
    <x v="0"/>
    <x v="0"/>
    <x v="1"/>
    <n v="0"/>
    <x v="624"/>
    <n v="72"/>
    <n v="30.33"/>
    <n v="233.6"/>
    <n v="134"/>
    <n v="19.86"/>
    <n v="179.4"/>
    <n v="91"/>
    <n v="8.07"/>
    <x v="42"/>
    <n v="2"/>
    <n v="3.24"/>
    <n v="0"/>
    <x v="0"/>
    <n v="0"/>
    <x v="0"/>
    <x v="0"/>
    <x v="0"/>
    <x v="2"/>
    <n v="-3.4429148087770596E-2"/>
    <n v="0.66520228105245449"/>
    <n v="-0.41959073711402073"/>
    <n v="0.63183519477483641"/>
    <n v="2.5893989113758584"/>
    <n v="1.0094312958213061"/>
    <n v="1.8256276618556375"/>
    <x v="0"/>
    <x v="1"/>
    <e v="#N/A"/>
    <n v="30.33"/>
    <x v="0"/>
    <x v="3"/>
  </r>
  <r>
    <s v="AZ"/>
    <n v="87"/>
    <x v="2"/>
    <x v="0"/>
    <x v="1"/>
    <n v="0"/>
    <x v="625"/>
    <n v="91"/>
    <n v="18.850000000000001"/>
    <n v="158.5"/>
    <n v="115"/>
    <n v="13.47"/>
    <n v="207.5"/>
    <n v="131"/>
    <n v="9.34"/>
    <x v="46"/>
    <n v="5"/>
    <n v="1.67"/>
    <n v="1"/>
    <x v="0"/>
    <n v="0"/>
    <x v="0"/>
    <x v="2"/>
    <x v="0"/>
    <x v="1"/>
    <n v="-1.2841427939929442"/>
    <n v="-0.82933941236859232"/>
    <n v="0.13846328438910385"/>
    <n v="-1.4695366296648587"/>
    <n v="1.2753138672687105"/>
    <n v="2.1249791912681069"/>
    <n v="3.9248754969549084"/>
    <x v="2"/>
    <x v="1"/>
    <e v="#N/A"/>
    <n v="18.850000000000001"/>
    <x v="1"/>
    <x v="1"/>
  </r>
  <r>
    <s v="LA"/>
    <n v="109"/>
    <x v="0"/>
    <x v="0"/>
    <x v="0"/>
    <n v="27"/>
    <x v="626"/>
    <n v="85"/>
    <n v="28.37"/>
    <n v="221.2"/>
    <n v="92"/>
    <n v="18.8"/>
    <n v="197.3"/>
    <n v="97"/>
    <n v="8.8800000000000008"/>
    <x v="10"/>
    <n v="4"/>
    <n v="3.32"/>
    <n v="1"/>
    <x v="1"/>
    <n v="1"/>
    <x v="0"/>
    <x v="0"/>
    <x v="0"/>
    <x v="0"/>
    <n v="-0.24734332479754093"/>
    <n v="0.418433745787195"/>
    <n v="-6.4104367544414495E-2"/>
    <n v="0.74052684086654508"/>
    <n v="2.5463268997795687"/>
    <n v="0.88811873751062109"/>
    <n v="1.7588999696668057"/>
    <x v="0"/>
    <x v="0"/>
    <n v="28.37"/>
    <e v="#N/A"/>
    <x v="1"/>
    <x v="0"/>
  </r>
  <r>
    <s v="MO"/>
    <n v="167"/>
    <x v="0"/>
    <x v="1"/>
    <x v="1"/>
    <n v="0"/>
    <x v="627"/>
    <n v="91"/>
    <n v="41.62"/>
    <n v="60.8"/>
    <n v="105"/>
    <n v="5.17"/>
    <n v="176.7"/>
    <n v="110"/>
    <n v="7.95"/>
    <x v="85"/>
    <n v="3"/>
    <n v="2.89"/>
    <n v="2"/>
    <x v="0"/>
    <n v="0"/>
    <x v="0"/>
    <x v="1"/>
    <x v="2"/>
    <x v="1"/>
    <n v="1.1949187939582078"/>
    <n v="-2.773636661998903"/>
    <n v="-0.47321158615524656"/>
    <n v="0.16083806171076653"/>
    <n v="3.096531375480482"/>
    <n v="3.0611581704161246"/>
    <n v="4.1416026039778062"/>
    <x v="0"/>
    <x v="1"/>
    <e v="#N/A"/>
    <n v="41.62"/>
    <x v="3"/>
    <x v="3"/>
  </r>
  <r>
    <s v="ME"/>
    <n v="97"/>
    <x v="2"/>
    <x v="0"/>
    <x v="1"/>
    <n v="0"/>
    <x v="628"/>
    <n v="96"/>
    <n v="20.54"/>
    <n v="169.8"/>
    <n v="101"/>
    <n v="14.43"/>
    <n v="194.1"/>
    <n v="63"/>
    <n v="8.73"/>
    <x v="78"/>
    <n v="3"/>
    <n v="3.21"/>
    <n v="4"/>
    <x v="1"/>
    <n v="1"/>
    <x v="1"/>
    <x v="2"/>
    <x v="0"/>
    <x v="0"/>
    <n v="-1.1008514592601857"/>
    <n v="-0.6044616342639606"/>
    <n v="-0.12765500344512654"/>
    <n v="0.59560464607760044"/>
    <n v="1.8637493380824561"/>
    <n v="1.3958110534689634"/>
    <n v="2.9022431667194053"/>
    <x v="0"/>
    <x v="1"/>
    <n v="20.54"/>
    <e v="#N/A"/>
    <x v="0"/>
    <x v="3"/>
  </r>
  <r>
    <s v="VT"/>
    <n v="125"/>
    <x v="0"/>
    <x v="0"/>
    <x v="1"/>
    <n v="0"/>
    <x v="93"/>
    <n v="113"/>
    <n v="21.54"/>
    <n v="155.5"/>
    <n v="131"/>
    <n v="13.22"/>
    <n v="206.2"/>
    <n v="112"/>
    <n v="9.2799999999999994"/>
    <x v="90"/>
    <n v="7"/>
    <n v="3.89"/>
    <n v="2"/>
    <x v="0"/>
    <n v="0"/>
    <x v="0"/>
    <x v="0"/>
    <x v="0"/>
    <x v="1"/>
    <n v="-0.99161722946995545"/>
    <n v="-0.88904147735212291"/>
    <n v="0.11264583855443949"/>
    <n v="1.5013683635085036"/>
    <n v="2.739928195519671"/>
    <n v="2.0100983871746054"/>
    <n v="2.9281025486892056"/>
    <x v="0"/>
    <x v="1"/>
    <e v="#N/A"/>
    <n v="21.54"/>
    <x v="4"/>
    <x v="0"/>
  </r>
  <r>
    <s v="DC"/>
    <n v="108"/>
    <x v="1"/>
    <x v="0"/>
    <x v="0"/>
    <n v="35"/>
    <x v="629"/>
    <n v="106"/>
    <n v="36.700000000000003"/>
    <n v="200.6"/>
    <n v="107"/>
    <n v="17.05"/>
    <n v="195.4"/>
    <n v="107"/>
    <n v="8.7899999999999991"/>
    <x v="121"/>
    <n v="7"/>
    <n v="4.1900000000000004"/>
    <n v="0"/>
    <x v="0"/>
    <n v="0"/>
    <x v="0"/>
    <x v="0"/>
    <x v="0"/>
    <x v="0"/>
    <n v="0.65985621074843692"/>
    <n v="8.4795662336189549E-3"/>
    <n v="-0.10183755761046219"/>
    <n v="1.8999043991781008"/>
    <n v="3.6039277147526905"/>
    <n v="2.013824653752943"/>
    <n v="1.7671119090096619"/>
    <x v="1"/>
    <x v="0"/>
    <e v="#N/A"/>
    <n v="36.700000000000003"/>
    <x v="4"/>
    <x v="0"/>
  </r>
  <r>
    <s v="VA"/>
    <n v="89"/>
    <x v="0"/>
    <x v="0"/>
    <x v="0"/>
    <n v="32"/>
    <x v="152"/>
    <n v="113"/>
    <n v="35.68"/>
    <n v="249.8"/>
    <n v="104"/>
    <n v="21.23"/>
    <n v="224.2"/>
    <n v="92"/>
    <n v="10.09"/>
    <x v="6"/>
    <n v="7"/>
    <n v="2.35"/>
    <n v="1"/>
    <x v="0"/>
    <n v="0"/>
    <x v="0"/>
    <x v="2"/>
    <x v="0"/>
    <x v="2"/>
    <n v="0.54877055333464375"/>
    <n v="0.98759343196351956"/>
    <n v="0.47011816549594282"/>
    <n v="-0.56377291223395598"/>
    <n v="2.9497049632603969"/>
    <n v="1.3473458699096978"/>
    <n v="1.7117016141963588"/>
    <x v="0"/>
    <x v="0"/>
    <e v="#N/A"/>
    <n v="35.68"/>
    <x v="4"/>
    <x v="2"/>
  </r>
  <r>
    <s v="CT"/>
    <n v="23"/>
    <x v="2"/>
    <x v="0"/>
    <x v="1"/>
    <n v="0"/>
    <x v="630"/>
    <n v="107"/>
    <n v="54.67"/>
    <n v="251.6"/>
    <n v="115"/>
    <n v="21.39"/>
    <n v="141.1"/>
    <n v="158"/>
    <n v="6.35"/>
    <x v="61"/>
    <n v="3"/>
    <n v="3.05"/>
    <n v="2"/>
    <x v="1"/>
    <n v="1"/>
    <x v="0"/>
    <x v="3"/>
    <x v="0"/>
    <x v="2"/>
    <n v="2.6168152088547609"/>
    <n v="1.0234146709536376"/>
    <n v="-1.1802124105506642"/>
    <n v="0.37822135389418376"/>
    <n v="4.3712160549302439"/>
    <n v="3.0710018157884713"/>
    <n v="2.7847036657914339"/>
    <x v="1"/>
    <x v="1"/>
    <n v="54.67"/>
    <e v="#N/A"/>
    <x v="0"/>
    <x v="3"/>
  </r>
  <r>
    <s v="HI"/>
    <n v="149"/>
    <x v="2"/>
    <x v="0"/>
    <x v="1"/>
    <n v="0"/>
    <x v="631"/>
    <n v="61"/>
    <n v="28.32"/>
    <n v="218.8"/>
    <n v="107"/>
    <n v="18.600000000000001"/>
    <n v="208.3"/>
    <n v="131"/>
    <n v="9.3699999999999992"/>
    <x v="45"/>
    <n v="6"/>
    <n v="2.21"/>
    <n v="7"/>
    <x v="0"/>
    <n v="0"/>
    <x v="1"/>
    <x v="1"/>
    <x v="0"/>
    <x v="0"/>
    <n v="-0.25289760766823077"/>
    <n v="0.37067209380037103"/>
    <n v="0.15435094336428198"/>
    <n v="-0.74492565572013658"/>
    <n v="1.9581861491969439"/>
    <n v="0.88322898919486592"/>
    <n v="2.3928422220868666"/>
    <x v="0"/>
    <x v="1"/>
    <e v="#N/A"/>
    <n v="28.32"/>
    <x v="1"/>
    <x v="1"/>
  </r>
  <r>
    <s v="WI"/>
    <n v="73"/>
    <x v="0"/>
    <x v="0"/>
    <x v="1"/>
    <n v="0"/>
    <x v="632"/>
    <n v="90"/>
    <n v="36.409999999999997"/>
    <n v="196.8"/>
    <n v="78"/>
    <n v="16.73"/>
    <n v="157.9"/>
    <n v="112"/>
    <n v="7.11"/>
    <x v="96"/>
    <n v="8"/>
    <n v="1.59"/>
    <n v="0"/>
    <x v="0"/>
    <n v="0"/>
    <x v="0"/>
    <x v="3"/>
    <x v="0"/>
    <x v="0"/>
    <n v="0.62838194114786194"/>
    <n v="-6.7143049412186018E-2"/>
    <n v="-0.84657157207192757"/>
    <n v="-1.5782282757565671"/>
    <n v="1.9697050687596267"/>
    <n v="1.8991734965723917"/>
    <n v="3.3665979686129202"/>
    <x v="0"/>
    <x v="1"/>
    <e v="#N/A"/>
    <n v="36.409999999999997"/>
    <x v="4"/>
    <x v="1"/>
  </r>
  <r>
    <s v="MD"/>
    <n v="61"/>
    <x v="0"/>
    <x v="0"/>
    <x v="1"/>
    <n v="0"/>
    <x v="633"/>
    <n v="123"/>
    <n v="44.2"/>
    <n v="210.5"/>
    <n v="127"/>
    <n v="17.89"/>
    <n v="234.7"/>
    <n v="70"/>
    <n v="10.56"/>
    <x v="62"/>
    <n v="3"/>
    <n v="2.4300000000000002"/>
    <n v="1"/>
    <x v="1"/>
    <n v="1"/>
    <x v="0"/>
    <x v="3"/>
    <x v="0"/>
    <x v="0"/>
    <n v="1.4763357927398169"/>
    <n v="0.20549638067926973"/>
    <n v="0.67864368954515319"/>
    <n v="-0.45508126614224731"/>
    <n v="3.2711223678110937"/>
    <n v="1.6998389192950232"/>
    <n v="1.75461196790233"/>
    <x v="0"/>
    <x v="1"/>
    <n v="44.2"/>
    <e v="#N/A"/>
    <x v="0"/>
    <x v="2"/>
  </r>
  <r>
    <s v="WV"/>
    <n v="161"/>
    <x v="0"/>
    <x v="0"/>
    <x v="1"/>
    <n v="0"/>
    <x v="40"/>
    <n v="113"/>
    <n v="32.619999999999997"/>
    <n v="70.900000000000006"/>
    <n v="87"/>
    <n v="6.03"/>
    <n v="204.8"/>
    <n v="107"/>
    <n v="9.2200000000000006"/>
    <x v="83"/>
    <n v="4"/>
    <n v="3.62"/>
    <n v="4"/>
    <x v="1"/>
    <n v="1"/>
    <x v="1"/>
    <x v="1"/>
    <x v="0"/>
    <x v="1"/>
    <n v="0.21551358109326413"/>
    <n v="-2.572639709887683"/>
    <n v="8.4842435347878567E-2"/>
    <n v="1.1390628765361424"/>
    <n v="3.1149866809096278"/>
    <n v="2.8230451034415256"/>
    <n v="3.7730657680308157"/>
    <x v="0"/>
    <x v="1"/>
    <n v="32.619999999999997"/>
    <e v="#N/A"/>
    <x v="1"/>
    <x v="0"/>
  </r>
  <r>
    <s v="UT"/>
    <n v="118"/>
    <x v="0"/>
    <x v="0"/>
    <x v="0"/>
    <n v="24"/>
    <x v="634"/>
    <n v="83"/>
    <n v="20.079999999999998"/>
    <n v="109.6"/>
    <n v="72"/>
    <n v="9.32"/>
    <n v="245.5"/>
    <n v="73"/>
    <n v="11.05"/>
    <x v="132"/>
    <n v="2"/>
    <n v="4.5599999999999996"/>
    <n v="1"/>
    <x v="0"/>
    <n v="0"/>
    <x v="0"/>
    <x v="0"/>
    <x v="0"/>
    <x v="1"/>
    <n v="-1.1508400050963925"/>
    <n v="-1.8024830716001397"/>
    <n v="0.89312708571005539"/>
    <n v="2.4071320809394061"/>
    <n v="3.9823624856305848"/>
    <n v="3.3414575842066214"/>
    <n v="3.8041380899155186"/>
    <x v="0"/>
    <x v="0"/>
    <e v="#N/A"/>
    <n v="20.079999999999998"/>
    <x v="0"/>
    <x v="0"/>
  </r>
  <r>
    <s v="CO"/>
    <n v="23"/>
    <x v="1"/>
    <x v="0"/>
    <x v="1"/>
    <n v="0"/>
    <x v="635"/>
    <n v="89"/>
    <n v="32.33"/>
    <n v="166.4"/>
    <n v="108"/>
    <n v="14.14"/>
    <n v="219.8"/>
    <n v="73"/>
    <n v="9.89"/>
    <x v="51"/>
    <n v="4"/>
    <n v="4.05"/>
    <n v="6"/>
    <x v="0"/>
    <n v="0"/>
    <x v="1"/>
    <x v="3"/>
    <x v="0"/>
    <x v="0"/>
    <n v="0.18403931149268907"/>
    <n v="-0.6721239745786286"/>
    <n v="0.38273604113246468"/>
    <n v="1.71875165569192"/>
    <n v="3.288315876551466"/>
    <n v="1.8937305078874196"/>
    <n v="2.0879198186296937"/>
    <x v="0"/>
    <x v="1"/>
    <e v="#N/A"/>
    <n v="32.33"/>
    <x v="1"/>
    <x v="0"/>
  </r>
  <r>
    <s v="NC"/>
    <n v="127"/>
    <x v="0"/>
    <x v="0"/>
    <x v="0"/>
    <n v="25"/>
    <x v="636"/>
    <n v="95"/>
    <n v="13.97"/>
    <n v="163.30000000000001"/>
    <n v="109"/>
    <n v="13.88"/>
    <n v="264.89999999999998"/>
    <n v="104"/>
    <n v="11.92"/>
    <x v="118"/>
    <n v="6"/>
    <n v="1.38"/>
    <n v="0"/>
    <x v="0"/>
    <n v="0"/>
    <x v="0"/>
    <x v="0"/>
    <x v="0"/>
    <x v="1"/>
    <n v="-1.8155025219555885"/>
    <n v="-0.73381610839494338"/>
    <n v="1.2784028158581198"/>
    <n v="-1.8680726653344564"/>
    <n v="2.584679432942703"/>
    <n v="2.9930828138778169"/>
    <n v="4.3859459288030997"/>
    <x v="2"/>
    <x v="0"/>
    <e v="#N/A"/>
    <n v="13.97"/>
    <x v="1"/>
    <x v="1"/>
  </r>
  <r>
    <s v="NJ"/>
    <n v="42"/>
    <x v="0"/>
    <x v="0"/>
    <x v="0"/>
    <n v="32"/>
    <x v="637"/>
    <n v="80"/>
    <n v="27.85"/>
    <n v="177.8"/>
    <n v="123"/>
    <n v="15.11"/>
    <n v="190.4"/>
    <n v="106"/>
    <n v="8.57"/>
    <x v="111"/>
    <n v="5"/>
    <n v="2.19"/>
    <n v="0"/>
    <x v="0"/>
    <n v="0"/>
    <x v="0"/>
    <x v="3"/>
    <x v="0"/>
    <x v="0"/>
    <n v="-0.30473758112800065"/>
    <n v="-0.44525612764121253"/>
    <n v="-0.20113542620532424"/>
    <n v="-0.78115620441737255"/>
    <n v="1.2154043809138282"/>
    <n v="0.97045272318044729"/>
    <n v="2.8993704776575493"/>
    <x v="0"/>
    <x v="0"/>
    <e v="#N/A"/>
    <n v="27.85"/>
    <x v="1"/>
    <x v="1"/>
  </r>
  <r>
    <s v="IA"/>
    <n v="45"/>
    <x v="2"/>
    <x v="0"/>
    <x v="1"/>
    <n v="0"/>
    <x v="347"/>
    <n v="91"/>
    <n v="27.17"/>
    <n v="120.4"/>
    <n v="86"/>
    <n v="10.23"/>
    <n v="163"/>
    <n v="93"/>
    <n v="7.34"/>
    <x v="15"/>
    <n v="3"/>
    <n v="2.86"/>
    <n v="2"/>
    <x v="0"/>
    <n v="0"/>
    <x v="0"/>
    <x v="3"/>
    <x v="0"/>
    <x v="1"/>
    <n v="-0.37879468607052946"/>
    <n v="-1.5875556376594298"/>
    <n v="-0.74528774610516835"/>
    <n v="0.12460751301353053"/>
    <n v="1.4355271018027678"/>
    <n v="1.7985547458038214"/>
    <n v="3.5226212239320653"/>
    <x v="2"/>
    <x v="1"/>
    <e v="#N/A"/>
    <n v="27.17"/>
    <x v="0"/>
    <x v="3"/>
  </r>
  <r>
    <s v="GA"/>
    <n v="50"/>
    <x v="1"/>
    <x v="0"/>
    <x v="0"/>
    <n v="24"/>
    <x v="72"/>
    <n v="129"/>
    <n v="36.43"/>
    <n v="289.8"/>
    <n v="55"/>
    <n v="24.63"/>
    <n v="312.5"/>
    <n v="130"/>
    <n v="14.06"/>
    <x v="15"/>
    <n v="4"/>
    <n v="2.86"/>
    <n v="1"/>
    <x v="0"/>
    <n v="0"/>
    <x v="0"/>
    <x v="3"/>
    <x v="0"/>
    <x v="2"/>
    <n v="0.63023336877142555"/>
    <n v="1.7836209650772596"/>
    <n v="2.2237185248812068"/>
    <n v="0.12460751301353053"/>
    <n v="4.6971597481735943"/>
    <n v="2.9221480038450109"/>
    <n v="1.7362569547415894"/>
    <x v="1"/>
    <x v="0"/>
    <e v="#N/A"/>
    <n v="36.43"/>
    <x v="1"/>
    <x v="3"/>
  </r>
  <r>
    <s v="MO"/>
    <n v="179"/>
    <x v="2"/>
    <x v="0"/>
    <x v="1"/>
    <n v="0"/>
    <x v="638"/>
    <n v="123"/>
    <n v="48.84"/>
    <n v="288"/>
    <n v="114"/>
    <n v="24.48"/>
    <n v="266"/>
    <n v="112"/>
    <n v="11.97"/>
    <x v="26"/>
    <n v="4"/>
    <n v="2.84"/>
    <n v="0"/>
    <x v="1"/>
    <n v="1"/>
    <x v="0"/>
    <x v="1"/>
    <x v="0"/>
    <x v="2"/>
    <n v="1.9817755339725762"/>
    <n v="1.7477997260871412"/>
    <n v="1.3002483469489898"/>
    <n v="8.8376964316294535E-2"/>
    <n v="4.7871803333254457"/>
    <n v="2.9463018177247084"/>
    <n v="1.5634235697589811"/>
    <x v="1"/>
    <x v="1"/>
    <n v="48.84"/>
    <e v="#N/A"/>
    <x v="1"/>
    <x v="3"/>
  </r>
  <r>
    <s v="MO"/>
    <n v="152"/>
    <x v="1"/>
    <x v="0"/>
    <x v="1"/>
    <n v="0"/>
    <x v="639"/>
    <n v="122"/>
    <n v="17.2"/>
    <n v="141.6"/>
    <n v="87"/>
    <n v="12.04"/>
    <n v="198.5"/>
    <n v="124"/>
    <n v="8.93"/>
    <x v="4"/>
    <n v="3"/>
    <n v="2.0299999999999998"/>
    <n v="2"/>
    <x v="0"/>
    <n v="0"/>
    <x v="0"/>
    <x v="1"/>
    <x v="0"/>
    <x v="1"/>
    <n v="-1.4637312734785766"/>
    <n v="-1.1656610451091476"/>
    <n v="-4.0272879081647839E-2"/>
    <n v="-0.99853949660078922"/>
    <n v="1.0786883496010913"/>
    <n v="2.1213151449290719"/>
    <n v="3.9794958641322609"/>
    <x v="2"/>
    <x v="1"/>
    <e v="#N/A"/>
    <n v="17.2"/>
    <x v="0"/>
    <x v="1"/>
  </r>
  <r>
    <s v="HI"/>
    <n v="72"/>
    <x v="0"/>
    <x v="0"/>
    <x v="1"/>
    <n v="0"/>
    <x v="640"/>
    <n v="97"/>
    <n v="18.55"/>
    <n v="115.7"/>
    <n v="96"/>
    <n v="9.83"/>
    <n v="295.8"/>
    <n v="84"/>
    <n v="13.31"/>
    <x v="24"/>
    <n v="6"/>
    <n v="2.2400000000000002"/>
    <n v="0"/>
    <x v="0"/>
    <n v="0"/>
    <x v="0"/>
    <x v="3"/>
    <x v="0"/>
    <x v="1"/>
    <n v="-1.3174684912170824"/>
    <n v="-1.6810888728002942"/>
    <n v="1.8920636437743679"/>
    <n v="-0.70869510702289995"/>
    <n v="3.002258975485276"/>
    <n v="2.9400572461116665"/>
    <n v="4.0341435602796212"/>
    <x v="0"/>
    <x v="1"/>
    <e v="#N/A"/>
    <n v="18.55"/>
    <x v="1"/>
    <x v="1"/>
  </r>
  <r>
    <s v="PA"/>
    <n v="52"/>
    <x v="1"/>
    <x v="0"/>
    <x v="1"/>
    <n v="0"/>
    <x v="629"/>
    <n v="67"/>
    <n v="36.700000000000003"/>
    <n v="217"/>
    <n v="108"/>
    <n v="18.45"/>
    <n v="342.8"/>
    <n v="130"/>
    <n v="15.43"/>
    <x v="133"/>
    <n v="2"/>
    <n v="1.4"/>
    <n v="1"/>
    <x v="0"/>
    <n v="0"/>
    <x v="0"/>
    <x v="3"/>
    <x v="0"/>
    <x v="0"/>
    <n v="0.65985621074843692"/>
    <n v="0.33485085481025251"/>
    <n v="2.8254636085660709"/>
    <n v="-1.8318421166372201"/>
    <n v="4.456801832303368"/>
    <n v="3.4476695690636561"/>
    <n v="3.451053222202245"/>
    <x v="0"/>
    <x v="1"/>
    <e v="#N/A"/>
    <n v="36.700000000000003"/>
    <x v="0"/>
    <x v="1"/>
  </r>
  <r>
    <s v="TX"/>
    <n v="125"/>
    <x v="0"/>
    <x v="0"/>
    <x v="1"/>
    <n v="0"/>
    <x v="60"/>
    <n v="110"/>
    <n v="34.58"/>
    <n v="128.69999999999999"/>
    <n v="97"/>
    <n v="10.94"/>
    <n v="190.5"/>
    <n v="113"/>
    <n v="8.57"/>
    <x v="34"/>
    <n v="4"/>
    <n v="2.97"/>
    <n v="1"/>
    <x v="0"/>
    <n v="0"/>
    <x v="0"/>
    <x v="0"/>
    <x v="0"/>
    <x v="1"/>
    <n v="0.42842775780303444"/>
    <n v="-1.4223799245383288"/>
    <n v="-0.1991494688334271"/>
    <n v="0.26952970780247515"/>
    <n v="2.1146815155427139"/>
    <n v="1.5228334668342829"/>
    <n v="2.8576503675647609"/>
    <x v="0"/>
    <x v="1"/>
    <e v="#N/A"/>
    <n v="34.58"/>
    <x v="1"/>
    <x v="3"/>
  </r>
  <r>
    <s v="VA"/>
    <n v="143"/>
    <x v="2"/>
    <x v="0"/>
    <x v="1"/>
    <n v="0"/>
    <x v="641"/>
    <n v="113"/>
    <n v="18.72"/>
    <n v="169"/>
    <n v="59"/>
    <n v="14.37"/>
    <n v="166.7"/>
    <n v="94"/>
    <n v="7.5"/>
    <x v="29"/>
    <n v="2"/>
    <n v="2.48"/>
    <n v="1"/>
    <x v="0"/>
    <n v="0"/>
    <x v="0"/>
    <x v="1"/>
    <x v="0"/>
    <x v="0"/>
    <n v="-1.2989542149814501"/>
    <n v="-0.62038218492623565"/>
    <n v="-0.67180732334497062"/>
    <n v="-0.38262016874777532"/>
    <n v="0.84991269976602424"/>
    <n v="1.6339765546740368"/>
    <n v="3.5520989802123051"/>
    <x v="2"/>
    <x v="1"/>
    <e v="#N/A"/>
    <n v="18.72"/>
    <x v="0"/>
    <x v="2"/>
  </r>
  <r>
    <s v="RI"/>
    <n v="65"/>
    <x v="0"/>
    <x v="0"/>
    <x v="1"/>
    <n v="0"/>
    <x v="642"/>
    <n v="51"/>
    <n v="18.87"/>
    <n v="219.8"/>
    <n v="84"/>
    <n v="18.68"/>
    <n v="202"/>
    <n v="89"/>
    <n v="9.09"/>
    <x v="59"/>
    <n v="14"/>
    <n v="1.19"/>
    <n v="1"/>
    <x v="0"/>
    <n v="0"/>
    <x v="0"/>
    <x v="3"/>
    <x v="0"/>
    <x v="0"/>
    <n v="-1.2822913663693811"/>
    <n v="0.39057278212821456"/>
    <n v="2.9235628934755595E-2"/>
    <n v="-2.1216865062151089"/>
    <n v="2.0810784886727061"/>
    <n v="2.5098260097184655"/>
    <n v="4.0333070205604669"/>
    <x v="2"/>
    <x v="1"/>
    <e v="#N/A"/>
    <n v="18.87"/>
    <x v="4"/>
    <x v="1"/>
  </r>
  <r>
    <s v="MS"/>
    <n v="1"/>
    <x v="0"/>
    <x v="0"/>
    <x v="1"/>
    <n v="0"/>
    <x v="643"/>
    <n v="107"/>
    <n v="24.62"/>
    <n v="112.5"/>
    <n v="66"/>
    <n v="9.56"/>
    <n v="218.7"/>
    <n v="79"/>
    <n v="9.84"/>
    <x v="12"/>
    <n v="3"/>
    <n v="3.73"/>
    <n v="1"/>
    <x v="0"/>
    <n v="0"/>
    <x v="0"/>
    <x v="3"/>
    <x v="0"/>
    <x v="1"/>
    <n v="-0.65650882960501245"/>
    <n v="-1.7447710754493935"/>
    <n v="0.36089051004159461"/>
    <n v="1.2839850713250869"/>
    <n v="2.7823157486745638"/>
    <n v="2.2921800916808319"/>
    <n v="3.2812952046521806"/>
    <x v="0"/>
    <x v="1"/>
    <e v="#N/A"/>
    <n v="24.62"/>
    <x v="0"/>
    <x v="0"/>
  </r>
  <r>
    <s v="KY"/>
    <n v="60"/>
    <x v="1"/>
    <x v="0"/>
    <x v="1"/>
    <n v="0"/>
    <x v="644"/>
    <n v="134"/>
    <n v="23.02"/>
    <n v="205.9"/>
    <n v="85"/>
    <n v="17.5"/>
    <n v="204"/>
    <n v="103"/>
    <n v="9.18"/>
    <x v="57"/>
    <n v="4"/>
    <n v="2.13"/>
    <n v="1"/>
    <x v="0"/>
    <n v="0"/>
    <x v="0"/>
    <x v="3"/>
    <x v="0"/>
    <x v="0"/>
    <n v="-0.83054302621995524"/>
    <n v="0.11395321437118974"/>
    <n v="6.8954776372700408E-2"/>
    <n v="-0.85361730181184459"/>
    <n v="1.5600319349389775"/>
    <n v="1.1984174200191144"/>
    <n v="2.9049456082999368"/>
    <x v="0"/>
    <x v="1"/>
    <e v="#N/A"/>
    <n v="23.02"/>
    <x v="1"/>
    <x v="1"/>
  </r>
  <r>
    <s v="NC"/>
    <n v="43"/>
    <x v="0"/>
    <x v="0"/>
    <x v="1"/>
    <n v="0"/>
    <x v="645"/>
    <n v="134"/>
    <n v="14.31"/>
    <n v="80.8"/>
    <n v="103"/>
    <n v="6.87"/>
    <n v="196.1"/>
    <n v="79"/>
    <n v="8.82"/>
    <x v="81"/>
    <n v="2"/>
    <n v="2.92"/>
    <n v="1"/>
    <x v="0"/>
    <n v="0"/>
    <x v="0"/>
    <x v="3"/>
    <x v="0"/>
    <x v="1"/>
    <n v="-1.7784739694843241"/>
    <n v="-2.3756228954420324"/>
    <n v="-8.7935856007181734E-2"/>
    <n v="0.19706861040800316"/>
    <n v="2.1824743600808927"/>
    <n v="2.975419727275729"/>
    <n v="4.576357806652867"/>
    <x v="2"/>
    <x v="1"/>
    <e v="#N/A"/>
    <n v="14.31"/>
    <x v="0"/>
    <x v="3"/>
  </r>
  <r>
    <s v="NV"/>
    <n v="143"/>
    <x v="0"/>
    <x v="0"/>
    <x v="1"/>
    <n v="0"/>
    <x v="646"/>
    <n v="127"/>
    <n v="35.549999999999997"/>
    <n v="106.1"/>
    <n v="80"/>
    <n v="9.02"/>
    <n v="179.6"/>
    <n v="90"/>
    <n v="8.08"/>
    <x v="100"/>
    <n v="6"/>
    <n v="3.78"/>
    <n v="0"/>
    <x v="0"/>
    <n v="0"/>
    <x v="0"/>
    <x v="1"/>
    <x v="0"/>
    <x v="1"/>
    <n v="0.53395913234613779"/>
    <n v="-1.8721354807475921"/>
    <n v="-0.41561882237022646"/>
    <n v="1.3564461687195588"/>
    <n v="3.0013315084022287"/>
    <n v="2.4088770884858866"/>
    <n v="3.2553627803267156"/>
    <x v="0"/>
    <x v="1"/>
    <e v="#N/A"/>
    <n v="35.549999999999997"/>
    <x v="1"/>
    <x v="0"/>
  </r>
  <r>
    <s v="UT"/>
    <n v="81"/>
    <x v="0"/>
    <x v="0"/>
    <x v="0"/>
    <n v="24"/>
    <x v="647"/>
    <n v="117"/>
    <n v="22.12"/>
    <n v="196"/>
    <n v="61"/>
    <n v="16.66"/>
    <n v="139.30000000000001"/>
    <n v="123"/>
    <n v="6.27"/>
    <x v="37"/>
    <n v="5"/>
    <n v="3.08"/>
    <n v="0"/>
    <x v="0"/>
    <n v="0"/>
    <x v="0"/>
    <x v="2"/>
    <x v="0"/>
    <x v="0"/>
    <n v="-0.92866869026880616"/>
    <n v="-8.3063600074461036E-2"/>
    <n v="-1.2159596432448143"/>
    <n v="0.41445190259141979"/>
    <n v="1.7009330585038585"/>
    <n v="1.5873415925706142"/>
    <n v="3.1852995767271151"/>
    <x v="0"/>
    <x v="0"/>
    <e v="#N/A"/>
    <n v="22.12"/>
    <x v="1"/>
    <x v="3"/>
  </r>
  <r>
    <s v="HI"/>
    <n v="24"/>
    <x v="0"/>
    <x v="0"/>
    <x v="1"/>
    <n v="0"/>
    <x v="496"/>
    <n v="104"/>
    <n v="41.12"/>
    <n v="145.19999999999999"/>
    <n v="112"/>
    <n v="12.34"/>
    <n v="214.5"/>
    <n v="105"/>
    <n v="9.65"/>
    <x v="2"/>
    <n v="5"/>
    <n v="1.78"/>
    <n v="1"/>
    <x v="0"/>
    <n v="0"/>
    <x v="0"/>
    <x v="3"/>
    <x v="0"/>
    <x v="1"/>
    <n v="1.1412273928748742"/>
    <n v="-1.0940185671289111"/>
    <n v="0.27748030042191069"/>
    <n v="-1.3246144348759143"/>
    <n v="2.51615275535063"/>
    <n v="2.0810755165718158"/>
    <n v="3.2141446643066223"/>
    <x v="0"/>
    <x v="1"/>
    <e v="#N/A"/>
    <n v="41.12"/>
    <x v="1"/>
    <x v="1"/>
  </r>
  <r>
    <s v="WV"/>
    <n v="77"/>
    <x v="2"/>
    <x v="0"/>
    <x v="1"/>
    <n v="0"/>
    <x v="648"/>
    <n v="68"/>
    <n v="11.51"/>
    <n v="195.7"/>
    <n v="86"/>
    <n v="16.63"/>
    <n v="236.5"/>
    <n v="137"/>
    <n v="10.64"/>
    <x v="42"/>
    <n v="2"/>
    <n v="3.24"/>
    <n v="1"/>
    <x v="0"/>
    <n v="0"/>
    <x v="0"/>
    <x v="2"/>
    <x v="0"/>
    <x v="0"/>
    <n v="-2.0839595273722553"/>
    <n v="-8.9033806572814317E-2"/>
    <n v="0.71439092223930367"/>
    <n v="0.63183519477483641"/>
    <n v="2.7580518486262471"/>
    <n v="2.2935527972062291"/>
    <n v="3.3036220830225691"/>
    <x v="0"/>
    <x v="1"/>
    <e v="#N/A"/>
    <n v="11.51"/>
    <x v="0"/>
    <x v="3"/>
  </r>
  <r>
    <s v="OK"/>
    <n v="74"/>
    <x v="0"/>
    <x v="0"/>
    <x v="1"/>
    <n v="0"/>
    <x v="649"/>
    <n v="87"/>
    <n v="34.07"/>
    <n v="309.2"/>
    <n v="105"/>
    <n v="26.28"/>
    <n v="152.1"/>
    <n v="118"/>
    <n v="6.84"/>
    <x v="13"/>
    <n v="2"/>
    <n v="2.7"/>
    <n v="1"/>
    <x v="0"/>
    <n v="0"/>
    <x v="0"/>
    <x v="2"/>
    <x v="0"/>
    <x v="2"/>
    <n v="0.37288492909613785"/>
    <n v="2.1696943186374233"/>
    <n v="-0.96175709964196776"/>
    <n v="-9.277577916988608E-2"/>
    <n v="3.57159535899999"/>
    <n v="2.4042047896522574"/>
    <n v="2.6084685033067658"/>
    <x v="0"/>
    <x v="1"/>
    <e v="#N/A"/>
    <n v="34.07"/>
    <x v="0"/>
    <x v="2"/>
  </r>
  <r>
    <s v="KY"/>
    <n v="74"/>
    <x v="2"/>
    <x v="1"/>
    <x v="1"/>
    <n v="0"/>
    <x v="650"/>
    <n v="103"/>
    <n v="21.39"/>
    <n v="207.7"/>
    <n v="96"/>
    <n v="17.649999999999999"/>
    <n v="207.4"/>
    <n v="143"/>
    <n v="9.33"/>
    <x v="71"/>
    <n v="4"/>
    <n v="3.81"/>
    <n v="1"/>
    <x v="1"/>
    <n v="1"/>
    <x v="0"/>
    <x v="2"/>
    <x v="2"/>
    <x v="0"/>
    <n v="-1.0082800780820245"/>
    <n v="0.14977445336130771"/>
    <n v="0.13647732701720672"/>
    <n v="1.3926767174167949"/>
    <n v="2.8876517176051411"/>
    <n v="1.7312526109038371"/>
    <n v="2.3782217649611197"/>
    <x v="0"/>
    <x v="1"/>
    <n v="21.39"/>
    <e v="#N/A"/>
    <x v="5"/>
    <x v="0"/>
  </r>
  <r>
    <s v="AL"/>
    <n v="200"/>
    <x v="1"/>
    <x v="0"/>
    <x v="1"/>
    <n v="0"/>
    <x v="454"/>
    <n v="87"/>
    <n v="21.79"/>
    <n v="133.19999999999999"/>
    <n v="105"/>
    <n v="11.32"/>
    <n v="177.6"/>
    <n v="123"/>
    <n v="7.99"/>
    <x v="7"/>
    <n v="2"/>
    <n v="3.02"/>
    <n v="1"/>
    <x v="0"/>
    <n v="0"/>
    <x v="0"/>
    <x v="1"/>
    <x v="0"/>
    <x v="1"/>
    <n v="-0.96384581511650746"/>
    <n v="-1.3328268270630332"/>
    <n v="-0.45533796980817132"/>
    <n v="0.34199080519694713"/>
    <n v="1.4864981904675401"/>
    <n v="1.740608078760064"/>
    <n v="3.4423474690138893"/>
    <x v="2"/>
    <x v="1"/>
    <e v="#N/A"/>
    <n v="21.79"/>
    <x v="0"/>
    <x v="3"/>
  </r>
  <r>
    <s v="MD"/>
    <n v="86"/>
    <x v="1"/>
    <x v="0"/>
    <x v="1"/>
    <n v="0"/>
    <x v="651"/>
    <n v="88"/>
    <n v="38.47"/>
    <n v="223"/>
    <n v="107"/>
    <n v="18.96"/>
    <n v="255.6"/>
    <n v="92"/>
    <n v="11.5"/>
    <x v="14"/>
    <n v="3"/>
    <n v="3.51"/>
    <n v="4"/>
    <x v="0"/>
    <n v="0"/>
    <x v="1"/>
    <x v="2"/>
    <x v="0"/>
    <x v="0"/>
    <n v="0.852404683599012"/>
    <n v="0.45425498477731352"/>
    <n v="1.0937087802716765"/>
    <n v="0.99414068174719761"/>
    <n v="3.7291385315854262"/>
    <n v="1.7656318775341338"/>
    <n v="0.57309481429717279"/>
    <x v="1"/>
    <x v="1"/>
    <e v="#N/A"/>
    <n v="38.47"/>
    <x v="0"/>
    <x v="0"/>
  </r>
  <r>
    <s v="NE"/>
    <n v="91"/>
    <x v="2"/>
    <x v="0"/>
    <x v="0"/>
    <n v="37"/>
    <x v="283"/>
    <n v="107"/>
    <n v="27.59"/>
    <n v="233.9"/>
    <n v="115"/>
    <n v="19.88"/>
    <n v="277.39999999999998"/>
    <n v="94"/>
    <n v="12.48"/>
    <x v="29"/>
    <n v="4"/>
    <n v="2.48"/>
    <n v="0"/>
    <x v="0"/>
    <n v="0"/>
    <x v="0"/>
    <x v="2"/>
    <x v="0"/>
    <x v="2"/>
    <n v="-0.33250899548144897"/>
    <n v="0.67117248755080783"/>
    <n v="1.5266474873452747"/>
    <n v="-0.38262016874777532"/>
    <n v="3.1628258101901778"/>
    <n v="1.7430104659098975"/>
    <n v="2.0180941164717074"/>
    <x v="0"/>
    <x v="0"/>
    <e v="#N/A"/>
    <n v="27.59"/>
    <x v="1"/>
    <x v="2"/>
  </r>
  <r>
    <s v="TX"/>
    <n v="130"/>
    <x v="0"/>
    <x v="0"/>
    <x v="1"/>
    <n v="0"/>
    <x v="652"/>
    <n v="127"/>
    <n v="20.49"/>
    <n v="189.7"/>
    <n v="52"/>
    <n v="16.12"/>
    <n v="270.10000000000002"/>
    <n v="107"/>
    <n v="12.15"/>
    <x v="108"/>
    <n v="2"/>
    <n v="3.86"/>
    <n v="1"/>
    <x v="0"/>
    <n v="0"/>
    <x v="0"/>
    <x v="1"/>
    <x v="0"/>
    <x v="0"/>
    <n v="-1.1064057421308753"/>
    <n v="-0.20843793653987533"/>
    <n v="1.3816725991967771"/>
    <n v="1.4651378148112675"/>
    <n v="3.5195399554550981"/>
    <n v="2.3072121764957569"/>
    <n v="2.5018582207422746"/>
    <x v="0"/>
    <x v="1"/>
    <e v="#N/A"/>
    <n v="20.49"/>
    <x v="0"/>
    <x v="0"/>
  </r>
  <r>
    <s v="OH"/>
    <n v="56"/>
    <x v="1"/>
    <x v="0"/>
    <x v="1"/>
    <n v="0"/>
    <x v="653"/>
    <n v="90"/>
    <n v="15.49"/>
    <n v="179.3"/>
    <n v="115"/>
    <n v="15.24"/>
    <n v="300.7"/>
    <n v="89"/>
    <n v="13.53"/>
    <x v="78"/>
    <n v="8"/>
    <n v="3.21"/>
    <n v="2"/>
    <x v="0"/>
    <n v="0"/>
    <x v="0"/>
    <x v="3"/>
    <x v="0"/>
    <x v="0"/>
    <n v="-1.6507254634584621"/>
    <n v="-0.41540509514944729"/>
    <n v="1.9893755549973322"/>
    <n v="0.59560464607760044"/>
    <n v="3.4996450144222475"/>
    <n v="2.6851100428169499"/>
    <n v="3.1893755904725927"/>
    <x v="0"/>
    <x v="1"/>
    <e v="#N/A"/>
    <n v="15.49"/>
    <x v="4"/>
    <x v="3"/>
  </r>
  <r>
    <s v="DE"/>
    <n v="117"/>
    <x v="0"/>
    <x v="0"/>
    <x v="1"/>
    <n v="0"/>
    <x v="185"/>
    <n v="137"/>
    <n v="28.7"/>
    <n v="241.4"/>
    <n v="107"/>
    <n v="20.52"/>
    <n v="204.8"/>
    <n v="106"/>
    <n v="9.2200000000000006"/>
    <x v="121"/>
    <n v="4"/>
    <n v="4.1900000000000004"/>
    <n v="0"/>
    <x v="0"/>
    <n v="0"/>
    <x v="0"/>
    <x v="0"/>
    <x v="0"/>
    <x v="2"/>
    <n v="-0.21216619994983962"/>
    <n v="0.82042765000963402"/>
    <n v="8.4842435347878567E-2"/>
    <n v="1.8999043991781008"/>
    <n v="3.677086830539237"/>
    <n v="2.0820545118112408"/>
    <n v="1.7745237166580778"/>
    <x v="1"/>
    <x v="1"/>
    <e v="#N/A"/>
    <n v="28.7"/>
    <x v="1"/>
    <x v="0"/>
  </r>
  <r>
    <s v="IA"/>
    <n v="63"/>
    <x v="2"/>
    <x v="0"/>
    <x v="1"/>
    <n v="0"/>
    <x v="334"/>
    <n v="81"/>
    <n v="26.1"/>
    <n v="287.3"/>
    <n v="115"/>
    <n v="24.42"/>
    <n v="230.2"/>
    <n v="85"/>
    <n v="10.36"/>
    <x v="94"/>
    <n v="5"/>
    <n v="1.76"/>
    <n v="2"/>
    <x v="0"/>
    <n v="0"/>
    <x v="0"/>
    <x v="3"/>
    <x v="0"/>
    <x v="2"/>
    <n v="-0.49543462635501251"/>
    <n v="1.7338692442576509"/>
    <n v="0.58927560780977728"/>
    <n v="-1.3608449835731504"/>
    <n v="3.2225197161116719"/>
    <n v="2.3347168643006628"/>
    <n v="2.9184194955782807"/>
    <x v="0"/>
    <x v="1"/>
    <e v="#N/A"/>
    <n v="26.1"/>
    <x v="1"/>
    <x v="1"/>
  </r>
  <r>
    <s v="VT"/>
    <n v="126"/>
    <x v="0"/>
    <x v="0"/>
    <x v="1"/>
    <n v="0"/>
    <x v="354"/>
    <n v="88"/>
    <n v="38.450000000000003"/>
    <n v="140.30000000000001"/>
    <n v="114"/>
    <n v="11.93"/>
    <n v="208.9"/>
    <n v="110"/>
    <n v="9.4"/>
    <x v="69"/>
    <n v="2"/>
    <n v="1.73"/>
    <n v="0"/>
    <x v="0"/>
    <n v="0"/>
    <x v="0"/>
    <x v="0"/>
    <x v="0"/>
    <x v="1"/>
    <n v="0.85055325597544829"/>
    <n v="-1.1915319399353439"/>
    <n v="0.16626668759566532"/>
    <n v="-1.3970755322703865"/>
    <n v="2.2313849515804991"/>
    <n v="2.0304319391225945"/>
    <n v="3.3565203584483698"/>
    <x v="0"/>
    <x v="1"/>
    <e v="#N/A"/>
    <n v="38.450000000000003"/>
    <x v="0"/>
    <x v="1"/>
  </r>
  <r>
    <s v="OR"/>
    <n v="132"/>
    <x v="2"/>
    <x v="0"/>
    <x v="1"/>
    <n v="0"/>
    <x v="40"/>
    <n v="107"/>
    <n v="32.619999999999997"/>
    <n v="206.9"/>
    <n v="127"/>
    <n v="17.59"/>
    <n v="272"/>
    <n v="88"/>
    <n v="12.24"/>
    <x v="44"/>
    <n v="2"/>
    <n v="3.4"/>
    <n v="1"/>
    <x v="0"/>
    <n v="0"/>
    <x v="0"/>
    <x v="1"/>
    <x v="0"/>
    <x v="0"/>
    <n v="0.21551358109326413"/>
    <n v="0.13385390269903324"/>
    <n v="1.4194057892628242"/>
    <n v="0.84921848695825297"/>
    <n v="3.4693272149099226"/>
    <n v="1.6733940970637762"/>
    <n v="1.250705514524159"/>
    <x v="1"/>
    <x v="1"/>
    <e v="#N/A"/>
    <n v="32.619999999999997"/>
    <x v="0"/>
    <x v="0"/>
  </r>
  <r>
    <s v="NV"/>
    <n v="81"/>
    <x v="0"/>
    <x v="0"/>
    <x v="0"/>
    <n v="28"/>
    <x v="654"/>
    <n v="147"/>
    <n v="28.54"/>
    <n v="190.7"/>
    <n v="105"/>
    <n v="16.21"/>
    <n v="193"/>
    <n v="103"/>
    <n v="8.69"/>
    <x v="29"/>
    <n v="6"/>
    <n v="2.48"/>
    <n v="4"/>
    <x v="1"/>
    <n v="1"/>
    <x v="1"/>
    <x v="2"/>
    <x v="0"/>
    <x v="0"/>
    <n v="-0.22882904856190872"/>
    <n v="-0.18853724821203183"/>
    <n v="-0.1495005345359961"/>
    <n v="-0.38262016874777532"/>
    <n v="1.5354750504885497"/>
    <n v="0.50661388728324286"/>
    <n v="2.4810545400904958"/>
    <x v="0"/>
    <x v="0"/>
    <n v="28.54"/>
    <e v="#N/A"/>
    <x v="1"/>
    <x v="2"/>
  </r>
  <r>
    <s v="NC"/>
    <n v="122"/>
    <x v="0"/>
    <x v="0"/>
    <x v="1"/>
    <n v="0"/>
    <x v="172"/>
    <n v="88"/>
    <n v="30.6"/>
    <n v="145"/>
    <n v="77"/>
    <n v="12.33"/>
    <n v="233.7"/>
    <n v="120"/>
    <n v="10.52"/>
    <x v="73"/>
    <n v="6"/>
    <n v="3.11"/>
    <n v="2"/>
    <x v="0"/>
    <n v="0"/>
    <x v="0"/>
    <x v="0"/>
    <x v="0"/>
    <x v="1"/>
    <n v="-4.8063061107591811E-3"/>
    <n v="-1.0979987047944797"/>
    <n v="0.65878411582618068"/>
    <n v="0.45068245128865581"/>
    <n v="2.4199294518420191"/>
    <n v="1.3574739185241165"/>
    <n v="2.4144175958301051"/>
    <x v="0"/>
    <x v="1"/>
    <e v="#N/A"/>
    <n v="30.6"/>
    <x v="1"/>
    <x v="3"/>
  </r>
  <r>
    <s v="NJ"/>
    <n v="46"/>
    <x v="1"/>
    <x v="0"/>
    <x v="1"/>
    <n v="0"/>
    <x v="655"/>
    <n v="67"/>
    <n v="43.76"/>
    <n v="261.10000000000002"/>
    <n v="91"/>
    <n v="22.19"/>
    <n v="204.4"/>
    <n v="107"/>
    <n v="9.1999999999999993"/>
    <x v="83"/>
    <n v="5"/>
    <n v="3.62"/>
    <n v="2"/>
    <x v="1"/>
    <n v="1"/>
    <x v="0"/>
    <x v="3"/>
    <x v="0"/>
    <x v="2"/>
    <n v="1.4281986745271729"/>
    <n v="1.2124712100681514"/>
    <n v="7.6898605860289487E-2"/>
    <n v="1.1390628765361424"/>
    <n v="4.0652771437424606"/>
    <n v="2.1939041732608442"/>
    <n v="1.048786340237055"/>
    <x v="1"/>
    <x v="1"/>
    <n v="43.76"/>
    <e v="#N/A"/>
    <x v="1"/>
    <x v="0"/>
  </r>
  <r>
    <s v="MN"/>
    <n v="150"/>
    <x v="0"/>
    <x v="0"/>
    <x v="0"/>
    <n v="28"/>
    <x v="656"/>
    <n v="75"/>
    <n v="29.65"/>
    <n v="169.9"/>
    <n v="80"/>
    <n v="14.44"/>
    <n v="201.6"/>
    <n v="130"/>
    <n v="9.07"/>
    <x v="34"/>
    <n v="4"/>
    <n v="2.97"/>
    <n v="1"/>
    <x v="0"/>
    <n v="0"/>
    <x v="0"/>
    <x v="1"/>
    <x v="0"/>
    <x v="0"/>
    <n v="-0.10848625303029941"/>
    <n v="-0.6024715654311763"/>
    <n v="2.1291799447166519E-2"/>
    <n v="0.26952970780247515"/>
    <n v="1.8993599542840121"/>
    <n v="0.66920912901830043"/>
    <n v="2.2995898505570729"/>
    <x v="0"/>
    <x v="0"/>
    <e v="#N/A"/>
    <n v="29.65"/>
    <x v="1"/>
    <x v="3"/>
  </r>
  <r>
    <s v="ID"/>
    <n v="99"/>
    <x v="1"/>
    <x v="0"/>
    <x v="1"/>
    <n v="0"/>
    <x v="657"/>
    <n v="83"/>
    <n v="27.15"/>
    <n v="155.4"/>
    <n v="121"/>
    <n v="13.21"/>
    <n v="255.7"/>
    <n v="114"/>
    <n v="11.51"/>
    <x v="80"/>
    <n v="3"/>
    <n v="2.27"/>
    <n v="1"/>
    <x v="0"/>
    <n v="0"/>
    <x v="0"/>
    <x v="2"/>
    <x v="0"/>
    <x v="1"/>
    <n v="-0.38064611369409307"/>
    <n v="-0.8910315461849071"/>
    <n v="1.0956947376435737"/>
    <n v="-0.67246455832566399"/>
    <n v="2.2123944628724899"/>
    <n v="1.6098398120530604"/>
    <n v="2.8789718966313678"/>
    <x v="0"/>
    <x v="1"/>
    <e v="#N/A"/>
    <n v="27.15"/>
    <x v="0"/>
    <x v="1"/>
  </r>
  <r>
    <s v="AL"/>
    <n v="87"/>
    <x v="1"/>
    <x v="0"/>
    <x v="1"/>
    <n v="0"/>
    <x v="658"/>
    <n v="124"/>
    <n v="40.32"/>
    <n v="222.6"/>
    <n v="87"/>
    <n v="18.920000000000002"/>
    <n v="173.3"/>
    <n v="81"/>
    <n v="7.8"/>
    <x v="34"/>
    <n v="3"/>
    <n v="2.97"/>
    <n v="1"/>
    <x v="0"/>
    <n v="0"/>
    <x v="0"/>
    <x v="2"/>
    <x v="0"/>
    <x v="0"/>
    <n v="1.0542102945674026"/>
    <n v="0.446294709446176"/>
    <n v="-0.54073413679975235"/>
    <n v="0.26952970780247515"/>
    <n v="2.8520482346855216"/>
    <n v="1.2944411855855782"/>
    <n v="1.7935932741030209"/>
    <x v="0"/>
    <x v="1"/>
    <e v="#N/A"/>
    <n v="40.32"/>
    <x v="0"/>
    <x v="3"/>
  </r>
  <r>
    <s v="VT"/>
    <n v="101"/>
    <x v="0"/>
    <x v="0"/>
    <x v="1"/>
    <n v="0"/>
    <x v="659"/>
    <n v="89"/>
    <n v="26.15"/>
    <n v="234"/>
    <n v="89"/>
    <n v="19.89"/>
    <n v="196.3"/>
    <n v="77"/>
    <n v="8.83"/>
    <x v="43"/>
    <n v="2"/>
    <n v="3.13"/>
    <n v="4"/>
    <x v="0"/>
    <n v="0"/>
    <x v="1"/>
    <x v="0"/>
    <x v="0"/>
    <x v="2"/>
    <n v="-0.48988034348432263"/>
    <n v="0.67316255638359201"/>
    <n v="-8.396394126338691E-2"/>
    <n v="0.48691299998589177"/>
    <n v="2.4717862639153294"/>
    <n v="0.96812436764960785"/>
    <n v="1.9403098329888977"/>
    <x v="0"/>
    <x v="1"/>
    <e v="#N/A"/>
    <n v="26.15"/>
    <x v="0"/>
    <x v="3"/>
  </r>
  <r>
    <s v="PA"/>
    <n v="53"/>
    <x v="0"/>
    <x v="0"/>
    <x v="1"/>
    <n v="0"/>
    <x v="660"/>
    <n v="86"/>
    <n v="34.869999999999997"/>
    <n v="160.5"/>
    <n v="95"/>
    <n v="13.64"/>
    <n v="149.5"/>
    <n v="142"/>
    <n v="6.73"/>
    <x v="85"/>
    <n v="2"/>
    <n v="2.89"/>
    <n v="3"/>
    <x v="0"/>
    <n v="0"/>
    <x v="0"/>
    <x v="3"/>
    <x v="0"/>
    <x v="1"/>
    <n v="0.45990202740360897"/>
    <n v="-0.78953803571290537"/>
    <n v="-1.0133919913112959"/>
    <n v="0.16083806171076653"/>
    <n v="1.8770542131159775"/>
    <n v="1.3739404626096767"/>
    <n v="2.872645517744183"/>
    <x v="0"/>
    <x v="1"/>
    <e v="#N/A"/>
    <n v="34.869999999999997"/>
    <x v="0"/>
    <x v="3"/>
  </r>
  <r>
    <s v="AK"/>
    <n v="132"/>
    <x v="0"/>
    <x v="0"/>
    <x v="0"/>
    <n v="39"/>
    <x v="661"/>
    <n v="93"/>
    <n v="29.87"/>
    <n v="187.2"/>
    <n v="94"/>
    <n v="15.91"/>
    <n v="225.5"/>
    <n v="118"/>
    <n v="10.15"/>
    <x v="53"/>
    <n v="3"/>
    <n v="2.3199999999999998"/>
    <n v="2"/>
    <x v="0"/>
    <n v="0"/>
    <x v="0"/>
    <x v="1"/>
    <x v="0"/>
    <x v="0"/>
    <n v="-8.4417693923977855E-2"/>
    <n v="-0.25818965735948407"/>
    <n v="0.49593561133060721"/>
    <n v="-0.60000346093119195"/>
    <n v="1.9458659070352275"/>
    <n v="0.82446620908932444"/>
    <n v="2.3607403355088028"/>
    <x v="0"/>
    <x v="0"/>
    <e v="#N/A"/>
    <n v="29.87"/>
    <x v="0"/>
    <x v="2"/>
  </r>
  <r>
    <s v="CA"/>
    <n v="158"/>
    <x v="2"/>
    <x v="0"/>
    <x v="1"/>
    <n v="0"/>
    <x v="272"/>
    <n v="123"/>
    <n v="26.5"/>
    <n v="224.2"/>
    <n v="112"/>
    <n v="19.059999999999999"/>
    <n v="221"/>
    <n v="116"/>
    <n v="9.9499999999999993"/>
    <x v="53"/>
    <n v="8"/>
    <n v="2.3199999999999998"/>
    <n v="2"/>
    <x v="0"/>
    <n v="0"/>
    <x v="0"/>
    <x v="1"/>
    <x v="0"/>
    <x v="0"/>
    <n v="-0.45100036338949512"/>
    <n v="0.47813581077072548"/>
    <n v="0.40656752959523135"/>
    <n v="-0.60000346093119195"/>
    <n v="2.1505151761054728"/>
    <n v="0.97842551610708384"/>
    <n v="2.2999820561210633"/>
    <x v="0"/>
    <x v="1"/>
    <e v="#N/A"/>
    <n v="26.5"/>
    <x v="4"/>
    <x v="2"/>
  </r>
  <r>
    <s v="MS"/>
    <n v="114"/>
    <x v="0"/>
    <x v="0"/>
    <x v="0"/>
    <n v="34"/>
    <x v="662"/>
    <n v="109"/>
    <n v="26.25"/>
    <n v="221.4"/>
    <n v="142"/>
    <n v="18.82"/>
    <n v="208.5"/>
    <n v="103"/>
    <n v="9.3800000000000008"/>
    <x v="19"/>
    <n v="5"/>
    <n v="2.78"/>
    <n v="0"/>
    <x v="0"/>
    <n v="0"/>
    <x v="0"/>
    <x v="0"/>
    <x v="0"/>
    <x v="0"/>
    <n v="-0.47877177774294344"/>
    <n v="0.42241388345276404"/>
    <n v="0.15832285810807625"/>
    <n v="1.591586692182255E-2"/>
    <n v="2.1607260371911114"/>
    <n v="0.65800862176431019"/>
    <n v="2.0487102491169238"/>
    <x v="0"/>
    <x v="0"/>
    <e v="#N/A"/>
    <n v="26.25"/>
    <x v="1"/>
    <x v="2"/>
  </r>
  <r>
    <s v="NV"/>
    <n v="144"/>
    <x v="0"/>
    <x v="1"/>
    <x v="1"/>
    <n v="0"/>
    <x v="663"/>
    <n v="69"/>
    <n v="25.5"/>
    <n v="285.89999999999998"/>
    <n v="73"/>
    <n v="24.3"/>
    <n v="190.6"/>
    <n v="121"/>
    <n v="8.58"/>
    <x v="27"/>
    <n v="15"/>
    <n v="2.54"/>
    <n v="0"/>
    <x v="0"/>
    <n v="0"/>
    <x v="0"/>
    <x v="1"/>
    <x v="1"/>
    <x v="2"/>
    <n v="-0.56023459317972524"/>
    <n v="1.7060082805986694"/>
    <n v="-0.19716351146152997"/>
    <n v="-0.31015907135330267"/>
    <n v="2.9387584728706933"/>
    <n v="1.8328663761063064"/>
    <n v="2.466271871358233"/>
    <x v="0"/>
    <x v="1"/>
    <e v="#N/A"/>
    <n v="25.5"/>
    <x v="2"/>
    <x v="2"/>
  </r>
  <r>
    <s v="AL"/>
    <n v="91"/>
    <x v="2"/>
    <x v="0"/>
    <x v="0"/>
    <n v="23"/>
    <x v="150"/>
    <n v="97"/>
    <n v="39.51"/>
    <n v="186"/>
    <n v="88"/>
    <n v="15.81"/>
    <n v="190.5"/>
    <n v="128"/>
    <n v="8.57"/>
    <x v="10"/>
    <n v="3"/>
    <n v="3.32"/>
    <n v="3"/>
    <x v="0"/>
    <n v="0"/>
    <x v="0"/>
    <x v="2"/>
    <x v="0"/>
    <x v="0"/>
    <n v="0.96534176863636834"/>
    <n v="-0.28207048335289608"/>
    <n v="-0.1991494688334271"/>
    <n v="0.74052684086654508"/>
    <n v="2.8370382999646884"/>
    <n v="1.2647090577810176"/>
    <n v="1.7748779355775903"/>
    <x v="0"/>
    <x v="0"/>
    <e v="#N/A"/>
    <n v="39.51"/>
    <x v="0"/>
    <x v="0"/>
  </r>
  <r>
    <s v="GA"/>
    <n v="58"/>
    <x v="1"/>
    <x v="0"/>
    <x v="1"/>
    <n v="0"/>
    <x v="338"/>
    <n v="100"/>
    <n v="28.12"/>
    <n v="115.7"/>
    <n v="87"/>
    <n v="9.83"/>
    <n v="193.8"/>
    <n v="118"/>
    <n v="8.7200000000000006"/>
    <x v="75"/>
    <n v="5"/>
    <n v="3.46"/>
    <n v="2"/>
    <x v="0"/>
    <n v="0"/>
    <x v="0"/>
    <x v="3"/>
    <x v="0"/>
    <x v="1"/>
    <n v="-0.27511473915098922"/>
    <n v="-1.6810888728002942"/>
    <n v="-0.13361287556081794"/>
    <n v="0.92167958435272568"/>
    <n v="2.3308410002315845"/>
    <n v="1.9414153534674965"/>
    <n v="3.1788940499799732"/>
    <x v="0"/>
    <x v="1"/>
    <e v="#N/A"/>
    <n v="28.12"/>
    <x v="1"/>
    <x v="0"/>
  </r>
  <r>
    <s v="AR"/>
    <n v="5"/>
    <x v="0"/>
    <x v="0"/>
    <x v="1"/>
    <n v="0"/>
    <x v="664"/>
    <n v="106"/>
    <n v="33.86"/>
    <n v="187.3"/>
    <n v="12"/>
    <n v="15.92"/>
    <n v="214"/>
    <n v="85"/>
    <n v="9.6300000000000008"/>
    <x v="64"/>
    <n v="3"/>
    <n v="3.59"/>
    <n v="3"/>
    <x v="0"/>
    <n v="0"/>
    <x v="0"/>
    <x v="3"/>
    <x v="0"/>
    <x v="0"/>
    <n v="0.35066779761337891"/>
    <n v="-0.25619958852669927"/>
    <n v="0.26755051356242449"/>
    <n v="1.1028323278389063"/>
    <n v="2.8993327948088998"/>
    <n v="1.2150837642230126"/>
    <n v="1.5958466258078638"/>
    <x v="0"/>
    <x v="1"/>
    <e v="#N/A"/>
    <n v="33.86"/>
    <x v="0"/>
    <x v="0"/>
  </r>
  <r>
    <s v="MA"/>
    <n v="97"/>
    <x v="1"/>
    <x v="0"/>
    <x v="1"/>
    <n v="0"/>
    <x v="665"/>
    <n v="81"/>
    <n v="36.99"/>
    <n v="320.5"/>
    <n v="51"/>
    <n v="27.24"/>
    <n v="150.69999999999999"/>
    <n v="110"/>
    <n v="6.78"/>
    <x v="134"/>
    <n v="3"/>
    <n v="1.1299999999999999"/>
    <n v="0"/>
    <x v="0"/>
    <n v="0"/>
    <x v="0"/>
    <x v="2"/>
    <x v="0"/>
    <x v="2"/>
    <n v="0.69133048034901146"/>
    <n v="2.394572096742055"/>
    <n v="-0.98956050284852926"/>
    <n v="-2.1941476036095811"/>
    <n v="3.9761559320585818"/>
    <n v="3.4648848544762259"/>
    <n v="4.0250513181216494"/>
    <x v="0"/>
    <x v="1"/>
    <e v="#N/A"/>
    <n v="36.99"/>
    <x v="0"/>
    <x v="1"/>
  </r>
  <r>
    <s v="NJ"/>
    <n v="107"/>
    <x v="0"/>
    <x v="0"/>
    <x v="1"/>
    <n v="0"/>
    <x v="81"/>
    <n v="95"/>
    <n v="36.06"/>
    <n v="150.1"/>
    <n v="88"/>
    <n v="12.76"/>
    <n v="219.8"/>
    <n v="111"/>
    <n v="9.89"/>
    <x v="18"/>
    <n v="2"/>
    <n v="2.08"/>
    <n v="3"/>
    <x v="0"/>
    <n v="0"/>
    <x v="0"/>
    <x v="0"/>
    <x v="0"/>
    <x v="1"/>
    <n v="0.58950196105303443"/>
    <n v="-0.99650519432247786"/>
    <n v="0.38273604113246468"/>
    <n v="-0.92607839920631685"/>
    <n v="2.108068324407145"/>
    <n v="1.5312227934090255"/>
    <n v="2.8714690361802493"/>
    <x v="0"/>
    <x v="1"/>
    <e v="#N/A"/>
    <n v="36.06"/>
    <x v="0"/>
    <x v="1"/>
  </r>
  <r>
    <s v="MO"/>
    <n v="142"/>
    <x v="0"/>
    <x v="0"/>
    <x v="0"/>
    <n v="30"/>
    <x v="35"/>
    <n v="75"/>
    <n v="26.18"/>
    <n v="165.8"/>
    <n v="97"/>
    <n v="14.09"/>
    <n v="270"/>
    <n v="83"/>
    <n v="12.15"/>
    <x v="81"/>
    <n v="5"/>
    <n v="2.92"/>
    <n v="1"/>
    <x v="0"/>
    <n v="0"/>
    <x v="0"/>
    <x v="1"/>
    <x v="0"/>
    <x v="0"/>
    <n v="-0.48617748823719642"/>
    <n v="-0.68406438757533461"/>
    <n v="1.3796866418248794"/>
    <n v="0.19706861040800316"/>
    <n v="2.7312470880709978"/>
    <n v="1.6268632097553872"/>
    <n v="2.4152964932725962"/>
    <x v="0"/>
    <x v="0"/>
    <e v="#N/A"/>
    <n v="26.18"/>
    <x v="1"/>
    <x v="3"/>
  </r>
  <r>
    <s v="AZ"/>
    <n v="73"/>
    <x v="0"/>
    <x v="0"/>
    <x v="1"/>
    <n v="0"/>
    <x v="666"/>
    <n v="130"/>
    <n v="29.82"/>
    <n v="248.1"/>
    <n v="105"/>
    <n v="21.09"/>
    <n v="122.4"/>
    <n v="85"/>
    <n v="5.51"/>
    <x v="1"/>
    <n v="4"/>
    <n v="3.29"/>
    <n v="0"/>
    <x v="0"/>
    <n v="0"/>
    <x v="0"/>
    <x v="3"/>
    <x v="0"/>
    <x v="2"/>
    <n v="-8.9971976794667202E-2"/>
    <n v="0.95376226180618529"/>
    <n v="-1.5515864390954481"/>
    <n v="0.70429629216930834"/>
    <n v="2.8025366063573687"/>
    <n v="1.9547918441108554"/>
    <n v="2.7907366191798828"/>
    <x v="0"/>
    <x v="1"/>
    <e v="#N/A"/>
    <n v="29.82"/>
    <x v="1"/>
    <x v="0"/>
  </r>
  <r>
    <s v="NJ"/>
    <n v="48"/>
    <x v="2"/>
    <x v="0"/>
    <x v="0"/>
    <n v="22"/>
    <x v="667"/>
    <n v="63"/>
    <n v="25.84"/>
    <n v="258.8"/>
    <n v="131"/>
    <n v="22"/>
    <n v="263.2"/>
    <n v="109"/>
    <n v="11.84"/>
    <x v="135"/>
    <n v="5"/>
    <n v="4.24"/>
    <n v="2"/>
    <x v="1"/>
    <n v="1"/>
    <x v="0"/>
    <x v="3"/>
    <x v="0"/>
    <x v="2"/>
    <n v="-0.52320604070846077"/>
    <n v="1.1666996269141112"/>
    <n v="1.2446415405358668"/>
    <n v="1.9723654965725728"/>
    <n v="4.3353537391545105"/>
    <n v="2.6597538978207771"/>
    <n v="1.8311989379487519"/>
    <x v="1"/>
    <x v="0"/>
    <n v="25.84"/>
    <e v="#N/A"/>
    <x v="1"/>
    <x v="0"/>
  </r>
  <r>
    <s v="WV"/>
    <n v="43"/>
    <x v="1"/>
    <x v="0"/>
    <x v="1"/>
    <n v="0"/>
    <x v="298"/>
    <n v="147"/>
    <n v="39.130000000000003"/>
    <n v="186.7"/>
    <n v="121"/>
    <n v="15.87"/>
    <n v="128.4"/>
    <n v="100"/>
    <n v="5.78"/>
    <x v="29"/>
    <n v="3"/>
    <n v="2.48"/>
    <n v="0"/>
    <x v="0"/>
    <n v="0"/>
    <x v="0"/>
    <x v="3"/>
    <x v="0"/>
    <x v="0"/>
    <n v="0.9246103609179771"/>
    <n v="-0.26814000152340584"/>
    <n v="-1.4324289967816135"/>
    <n v="-0.38262016874777532"/>
    <n v="2.1926916773722578"/>
    <n v="1.767782340755558"/>
    <n v="3.0728182530954928"/>
    <x v="0"/>
    <x v="1"/>
    <e v="#N/A"/>
    <n v="39.130000000000003"/>
    <x v="0"/>
    <x v="2"/>
  </r>
  <r>
    <s v="NM"/>
    <n v="122"/>
    <x v="1"/>
    <x v="0"/>
    <x v="0"/>
    <n v="33"/>
    <x v="668"/>
    <n v="103"/>
    <n v="29.73"/>
    <n v="248.2"/>
    <n v="105"/>
    <n v="21.1"/>
    <n v="164.6"/>
    <n v="116"/>
    <n v="7.41"/>
    <x v="88"/>
    <n v="3"/>
    <n v="3.65"/>
    <n v="1"/>
    <x v="1"/>
    <n v="1"/>
    <x v="0"/>
    <x v="0"/>
    <x v="0"/>
    <x v="2"/>
    <n v="-9.9229114912483304E-2"/>
    <n v="0.95575233063896958"/>
    <n v="-0.71351242815481264"/>
    <n v="1.1752934252333782"/>
    <n v="3.0741392260121243"/>
    <n v="1.6774157371672416"/>
    <n v="2.0437991901569528"/>
    <x v="0"/>
    <x v="0"/>
    <n v="29.73"/>
    <e v="#N/A"/>
    <x v="0"/>
    <x v="0"/>
  </r>
  <r>
    <s v="SC"/>
    <n v="93"/>
    <x v="0"/>
    <x v="0"/>
    <x v="1"/>
    <n v="0"/>
    <x v="635"/>
    <n v="68"/>
    <n v="32.33"/>
    <n v="262.2"/>
    <n v="64"/>
    <n v="22.29"/>
    <n v="130"/>
    <n v="92"/>
    <n v="5.85"/>
    <x v="82"/>
    <n v="4"/>
    <n v="2.38"/>
    <n v="0"/>
    <x v="0"/>
    <n v="0"/>
    <x v="0"/>
    <x v="2"/>
    <x v="0"/>
    <x v="2"/>
    <n v="0.18403931149268907"/>
    <n v="1.2343619672287787"/>
    <n v="-1.4006536788312578"/>
    <n v="-0.52754236353671935"/>
    <n v="2.6034711598886648"/>
    <n v="1.9487564259457999"/>
    <n v="2.9693839655655965"/>
    <x v="0"/>
    <x v="1"/>
    <e v="#N/A"/>
    <n v="32.33"/>
    <x v="1"/>
    <x v="2"/>
  </r>
  <r>
    <s v="VT"/>
    <n v="85"/>
    <x v="0"/>
    <x v="0"/>
    <x v="1"/>
    <n v="0"/>
    <x v="669"/>
    <n v="122"/>
    <n v="29.99"/>
    <n v="224.9"/>
    <n v="123"/>
    <n v="19.12"/>
    <n v="219.6"/>
    <n v="50"/>
    <n v="9.8800000000000008"/>
    <x v="73"/>
    <n v="1"/>
    <n v="3.11"/>
    <n v="1"/>
    <x v="0"/>
    <n v="0"/>
    <x v="0"/>
    <x v="2"/>
    <x v="0"/>
    <x v="0"/>
    <n v="-7.1457700559034998E-2"/>
    <n v="0.49206629260021628"/>
    <n v="0.37876412638866985"/>
    <n v="0.45068245128865581"/>
    <n v="2.6634418923749856"/>
    <n v="0.77059222330687338"/>
    <n v="1.4469630386378278"/>
    <x v="0"/>
    <x v="1"/>
    <e v="#N/A"/>
    <n v="29.99"/>
    <x v="0"/>
    <x v="3"/>
  </r>
  <r>
    <s v="TN"/>
    <n v="59"/>
    <x v="0"/>
    <x v="0"/>
    <x v="1"/>
    <n v="0"/>
    <x v="670"/>
    <n v="95"/>
    <n v="27.35"/>
    <n v="251.2"/>
    <n v="65"/>
    <n v="21.35"/>
    <n v="273.39999999999998"/>
    <n v="97"/>
    <n v="12.3"/>
    <x v="105"/>
    <n v="5"/>
    <n v="1.35"/>
    <n v="3"/>
    <x v="0"/>
    <n v="0"/>
    <x v="0"/>
    <x v="3"/>
    <x v="0"/>
    <x v="2"/>
    <n v="-0.35842898221133412"/>
    <n v="1.0154543956225"/>
    <n v="1.4472091924693851"/>
    <n v="-1.9043032140316922"/>
    <n v="3.3586108625911328"/>
    <n v="2.6230524475536954"/>
    <n v="3.2373664233323538"/>
    <x v="0"/>
    <x v="1"/>
    <e v="#N/A"/>
    <n v="27.35"/>
    <x v="1"/>
    <x v="1"/>
  </r>
  <r>
    <s v="LA"/>
    <n v="87"/>
    <x v="0"/>
    <x v="0"/>
    <x v="1"/>
    <n v="0"/>
    <x v="671"/>
    <n v="90"/>
    <n v="38.880000000000003"/>
    <n v="163"/>
    <n v="99"/>
    <n v="13.86"/>
    <n v="154.1"/>
    <n v="90"/>
    <n v="6.93"/>
    <x v="23"/>
    <n v="3"/>
    <n v="3.19"/>
    <n v="1"/>
    <x v="0"/>
    <n v="0"/>
    <x v="0"/>
    <x v="2"/>
    <x v="0"/>
    <x v="1"/>
    <n v="0.89683894656452878"/>
    <n v="-0.7397863148932966"/>
    <n v="-0.92203795220402296"/>
    <n v="0.55937409738036437"/>
    <n v="2.4705130656602914"/>
    <n v="1.5857670869024438"/>
    <n v="2.6317066136269669"/>
    <x v="0"/>
    <x v="1"/>
    <e v="#N/A"/>
    <n v="38.880000000000003"/>
    <x v="0"/>
    <x v="3"/>
  </r>
  <r>
    <s v="OH"/>
    <n v="137"/>
    <x v="1"/>
    <x v="0"/>
    <x v="1"/>
    <n v="0"/>
    <x v="672"/>
    <n v="90"/>
    <n v="24.48"/>
    <n v="181.6"/>
    <n v="100"/>
    <n v="15.44"/>
    <n v="128.1"/>
    <n v="93"/>
    <n v="5.76"/>
    <x v="10"/>
    <n v="2"/>
    <n v="3.32"/>
    <n v="0"/>
    <x v="0"/>
    <n v="0"/>
    <x v="0"/>
    <x v="1"/>
    <x v="0"/>
    <x v="0"/>
    <n v="-0.67132025059351841"/>
    <n v="-0.36963351199540756"/>
    <n v="-1.4383868688973056"/>
    <n v="0.74052684086654508"/>
    <n v="1.9305463002651895"/>
    <n v="1.7901498816319776"/>
    <n v="3.2683733232215619"/>
    <x v="0"/>
    <x v="1"/>
    <e v="#N/A"/>
    <n v="24.48"/>
    <x v="0"/>
    <x v="0"/>
  </r>
  <r>
    <s v="OR"/>
    <n v="21"/>
    <x v="2"/>
    <x v="0"/>
    <x v="0"/>
    <n v="31"/>
    <x v="673"/>
    <n v="90"/>
    <n v="23.1"/>
    <n v="271"/>
    <n v="84"/>
    <n v="23.04"/>
    <n v="179.1"/>
    <n v="89"/>
    <n v="8.06"/>
    <x v="17"/>
    <n v="7"/>
    <n v="2.57"/>
    <n v="6"/>
    <x v="0"/>
    <n v="0"/>
    <x v="1"/>
    <x v="3"/>
    <x v="0"/>
    <x v="2"/>
    <n v="-0.82128588810213921"/>
    <n v="1.4094880245138015"/>
    <n v="-0.42554860922971266"/>
    <n v="-0.27392852265606671"/>
    <n v="2.5874206199683076"/>
    <n v="1.7080092082847258"/>
    <n v="2.6720489229304261"/>
    <x v="0"/>
    <x v="0"/>
    <e v="#N/A"/>
    <n v="23.1"/>
    <x v="4"/>
    <x v="2"/>
  </r>
  <r>
    <s v="DE"/>
    <n v="129"/>
    <x v="2"/>
    <x v="0"/>
    <x v="1"/>
    <n v="0"/>
    <x v="674"/>
    <n v="118"/>
    <n v="56.83"/>
    <n v="192.1"/>
    <n v="104"/>
    <n v="16.329999999999998"/>
    <n v="191"/>
    <n v="83"/>
    <n v="8.59"/>
    <x v="91"/>
    <n v="6"/>
    <n v="2.81"/>
    <n v="0"/>
    <x v="1"/>
    <n v="1"/>
    <x v="0"/>
    <x v="1"/>
    <x v="0"/>
    <x v="0"/>
    <n v="2.8519465170472897"/>
    <n v="-0.1606762845530508"/>
    <n v="-0.1892196819739409"/>
    <n v="5.2146415619058542E-2"/>
    <n v="4.1600881088629462"/>
    <n v="2.8632043484921179"/>
    <n v="2.6626199895864713"/>
    <x v="1"/>
    <x v="1"/>
    <n v="56.83"/>
    <e v="#N/A"/>
    <x v="1"/>
    <x v="3"/>
  </r>
  <r>
    <s v="KY"/>
    <n v="104"/>
    <x v="0"/>
    <x v="0"/>
    <x v="1"/>
    <n v="0"/>
    <x v="675"/>
    <n v="77"/>
    <n v="22.19"/>
    <n v="131.19999999999999"/>
    <n v="117"/>
    <n v="11.15"/>
    <n v="264.7"/>
    <n v="63"/>
    <n v="11.91"/>
    <x v="14"/>
    <n v="6"/>
    <n v="3.51"/>
    <n v="0"/>
    <x v="0"/>
    <n v="0"/>
    <x v="0"/>
    <x v="0"/>
    <x v="0"/>
    <x v="1"/>
    <n v="-0.92126297977455318"/>
    <n v="-1.3726282037187203"/>
    <n v="1.2744309011143253"/>
    <n v="0.99414068174719761"/>
    <n v="3.0487184650445376"/>
    <n v="2.311995562358852"/>
    <n v="3.0652834586103981"/>
    <x v="0"/>
    <x v="1"/>
    <e v="#N/A"/>
    <n v="22.19"/>
    <x v="1"/>
    <x v="0"/>
  </r>
  <r>
    <s v="GA"/>
    <n v="93"/>
    <x v="1"/>
    <x v="0"/>
    <x v="0"/>
    <n v="21"/>
    <x v="277"/>
    <n v="105"/>
    <n v="22.81"/>
    <n v="162.5"/>
    <n v="128"/>
    <n v="13.81"/>
    <n v="186.6"/>
    <n v="90"/>
    <n v="8.4"/>
    <x v="23"/>
    <n v="2"/>
    <n v="3.19"/>
    <n v="4"/>
    <x v="1"/>
    <n v="1"/>
    <x v="1"/>
    <x v="2"/>
    <x v="0"/>
    <x v="1"/>
    <n v="-0.85276015770271418"/>
    <n v="-0.74973665905721831"/>
    <n v="-0.2766018063374196"/>
    <n v="0.55937409738036437"/>
    <n v="1.743348454312758"/>
    <n v="1.2956515289956085"/>
    <n v="2.8841223857566507"/>
    <x v="0"/>
    <x v="0"/>
    <n v="22.81"/>
    <e v="#N/A"/>
    <x v="0"/>
    <x v="3"/>
  </r>
  <r>
    <s v="VT"/>
    <n v="63"/>
    <x v="0"/>
    <x v="0"/>
    <x v="1"/>
    <n v="0"/>
    <x v="333"/>
    <n v="102"/>
    <n v="47.26"/>
    <n v="266.39999999999998"/>
    <n v="114"/>
    <n v="22.64"/>
    <n v="224.1"/>
    <n v="118"/>
    <n v="10.08"/>
    <x v="67"/>
    <n v="4"/>
    <n v="3.54"/>
    <n v="4"/>
    <x v="1"/>
    <n v="1"/>
    <x v="1"/>
    <x v="3"/>
    <x v="0"/>
    <x v="2"/>
    <n v="1.8095927649811965"/>
    <n v="1.3179448582057209"/>
    <n v="0.46813220812404571"/>
    <n v="1.0303712304444337"/>
    <n v="4.420916125042937"/>
    <n v="2.50846910707584"/>
    <n v="1.0199682042314198"/>
    <x v="1"/>
    <x v="1"/>
    <n v="47.26"/>
    <e v="#N/A"/>
    <x v="1"/>
    <x v="0"/>
  </r>
  <r>
    <s v="OR"/>
    <n v="161"/>
    <x v="0"/>
    <x v="0"/>
    <x v="1"/>
    <n v="0"/>
    <x v="676"/>
    <n v="70"/>
    <n v="17.920000000000002"/>
    <n v="214.8"/>
    <n v="122"/>
    <n v="18.260000000000002"/>
    <n v="223.6"/>
    <n v="126"/>
    <n v="10.06"/>
    <x v="35"/>
    <n v="5"/>
    <n v="2.11"/>
    <n v="0"/>
    <x v="0"/>
    <n v="0"/>
    <x v="0"/>
    <x v="1"/>
    <x v="0"/>
    <x v="0"/>
    <n v="-1.3859713132889213"/>
    <n v="0.29106934048899702"/>
    <n v="0.45820242126455951"/>
    <n v="-0.88984785050908088"/>
    <n v="1.9885476343432062"/>
    <n v="1.734190444599685"/>
    <n v="3.171830906941564"/>
    <x v="0"/>
    <x v="1"/>
    <e v="#N/A"/>
    <n v="17.920000000000002"/>
    <x v="1"/>
    <x v="1"/>
  </r>
  <r>
    <s v="TX"/>
    <n v="50"/>
    <x v="2"/>
    <x v="0"/>
    <x v="1"/>
    <n v="0"/>
    <x v="677"/>
    <n v="94"/>
    <n v="32.11"/>
    <n v="203.9"/>
    <n v="104"/>
    <n v="17.329999999999998"/>
    <n v="151.80000000000001"/>
    <n v="124"/>
    <n v="6.83"/>
    <x v="43"/>
    <n v="8"/>
    <n v="3.13"/>
    <n v="3"/>
    <x v="0"/>
    <n v="0"/>
    <x v="0"/>
    <x v="3"/>
    <x v="0"/>
    <x v="0"/>
    <n v="0.15997075238636752"/>
    <n v="7.4151837715502739E-2"/>
    <n v="-0.96771497175765908"/>
    <n v="0.48691299998589177"/>
    <n v="2.1705499094549845"/>
    <n v="1.0975635165104727"/>
    <n v="2.3870493158111814"/>
    <x v="0"/>
    <x v="1"/>
    <e v="#N/A"/>
    <n v="32.11"/>
    <x v="4"/>
    <x v="3"/>
  </r>
  <r>
    <s v="MO"/>
    <n v="103"/>
    <x v="1"/>
    <x v="0"/>
    <x v="0"/>
    <n v="24"/>
    <x v="678"/>
    <n v="85"/>
    <n v="19.010000000000002"/>
    <n v="239.6"/>
    <n v="102"/>
    <n v="20.37"/>
    <n v="268.3"/>
    <n v="81"/>
    <n v="12.07"/>
    <x v="72"/>
    <n v="4"/>
    <n v="1.86"/>
    <n v="1"/>
    <x v="0"/>
    <n v="0"/>
    <x v="0"/>
    <x v="0"/>
    <x v="0"/>
    <x v="2"/>
    <n v="-1.2674799453808754"/>
    <n v="0.78460641101951556"/>
    <n v="1.3459253665026265"/>
    <n v="-1.2159227887842059"/>
    <n v="2.9675501746979354"/>
    <n v="2.3477853293339281"/>
    <n v="3.1965352908925473"/>
    <x v="0"/>
    <x v="0"/>
    <e v="#N/A"/>
    <n v="19.010000000000002"/>
    <x v="1"/>
    <x v="1"/>
  </r>
  <r>
    <s v="ND"/>
    <n v="84"/>
    <x v="0"/>
    <x v="0"/>
    <x v="0"/>
    <n v="33"/>
    <x v="501"/>
    <n v="106"/>
    <n v="27.05"/>
    <n v="149.80000000000001"/>
    <n v="101"/>
    <n v="12.73"/>
    <n v="213.4"/>
    <n v="108"/>
    <n v="9.6"/>
    <x v="14"/>
    <n v="18"/>
    <n v="3.51"/>
    <n v="1"/>
    <x v="0"/>
    <n v="0"/>
    <x v="0"/>
    <x v="2"/>
    <x v="0"/>
    <x v="1"/>
    <n v="-0.39175467943547232"/>
    <n v="-1.0024754008208305"/>
    <n v="0.25563476933104118"/>
    <n v="0.99414068174719761"/>
    <n v="2.4337592794173508"/>
    <n v="1.4873108244432942"/>
    <n v="2.5497064040517134"/>
    <x v="0"/>
    <x v="0"/>
    <e v="#N/A"/>
    <n v="27.05"/>
    <x v="4"/>
    <x v="0"/>
  </r>
  <r>
    <s v="MN"/>
    <n v="92"/>
    <x v="2"/>
    <x v="0"/>
    <x v="1"/>
    <n v="0"/>
    <x v="679"/>
    <n v="105"/>
    <n v="36.11"/>
    <n v="224.6"/>
    <n v="118"/>
    <n v="19.09"/>
    <n v="221.3"/>
    <n v="105"/>
    <n v="9.9600000000000009"/>
    <x v="62"/>
    <n v="4"/>
    <n v="2.4300000000000002"/>
    <n v="1"/>
    <x v="0"/>
    <n v="0"/>
    <x v="0"/>
    <x v="2"/>
    <x v="0"/>
    <x v="0"/>
    <n v="0.59505624392372425"/>
    <n v="0.486096086101863"/>
    <n v="0.41252540171092333"/>
    <n v="-0.45508126614224731"/>
    <n v="2.6542137132105768"/>
    <n v="0.98369583927479853"/>
    <n v="1.7001366336321393"/>
    <x v="0"/>
    <x v="1"/>
    <e v="#N/A"/>
    <n v="36.11"/>
    <x v="1"/>
    <x v="2"/>
  </r>
  <r>
    <s v="NV"/>
    <n v="77"/>
    <x v="0"/>
    <x v="0"/>
    <x v="1"/>
    <n v="0"/>
    <x v="319"/>
    <n v="112"/>
    <n v="24.19"/>
    <n v="306.3"/>
    <n v="111"/>
    <n v="26.04"/>
    <n v="196.5"/>
    <n v="82"/>
    <n v="8.84"/>
    <x v="79"/>
    <n v="1"/>
    <n v="2.67"/>
    <n v="1"/>
    <x v="0"/>
    <n v="0"/>
    <x v="0"/>
    <x v="2"/>
    <x v="0"/>
    <x v="2"/>
    <n v="-0.70279452019409294"/>
    <n v="2.1119823224866776"/>
    <n v="-7.9992026519592654E-2"/>
    <n v="-0.12900632786712207"/>
    <n v="3.3731009058223083"/>
    <n v="2.2310156487679631"/>
    <n v="2.5645763644773374"/>
    <x v="0"/>
    <x v="1"/>
    <e v="#N/A"/>
    <n v="24.19"/>
    <x v="0"/>
    <x v="2"/>
  </r>
  <r>
    <s v="NY"/>
    <n v="64"/>
    <x v="0"/>
    <x v="1"/>
    <x v="1"/>
    <n v="0"/>
    <x v="680"/>
    <n v="55"/>
    <n v="58.96"/>
    <n v="249.5"/>
    <n v="79"/>
    <n v="21.21"/>
    <n v="275.39999999999998"/>
    <n v="102"/>
    <n v="12.39"/>
    <x v="64"/>
    <n v="9"/>
    <n v="3.59"/>
    <n v="1"/>
    <x v="1"/>
    <n v="1"/>
    <x v="0"/>
    <x v="3"/>
    <x v="2"/>
    <x v="2"/>
    <n v="3.0833749699926924"/>
    <n v="0.98162322546516634"/>
    <n v="1.4869283399073299"/>
    <n v="1.1028323278389063"/>
    <n v="5.5863671666033925"/>
    <n v="3.7279995163218866"/>
    <n v="2.1420697157861208"/>
    <x v="1"/>
    <x v="1"/>
    <n v="58.96"/>
    <e v="#N/A"/>
    <x v="2"/>
    <x v="0"/>
  </r>
  <r>
    <s v="FL"/>
    <n v="159"/>
    <x v="0"/>
    <x v="0"/>
    <x v="0"/>
    <n v="15"/>
    <x v="681"/>
    <n v="102"/>
    <n v="19.36"/>
    <n v="145.30000000000001"/>
    <n v="146"/>
    <n v="12.35"/>
    <n v="195.2"/>
    <n v="137"/>
    <n v="8.7799999999999994"/>
    <x v="23"/>
    <n v="9"/>
    <n v="3.19"/>
    <n v="1"/>
    <x v="0"/>
    <n v="0"/>
    <x v="0"/>
    <x v="1"/>
    <x v="0"/>
    <x v="1"/>
    <n v="-1.2285999652860475"/>
    <n v="-1.0920284982961264"/>
    <n v="-0.10580947235425701"/>
    <n v="0.55937409738036437"/>
    <n v="1.8143735734240676"/>
    <n v="1.7395629166695161"/>
    <n v="3.2802754180348765"/>
    <x v="0"/>
    <x v="2"/>
    <e v="#N/A"/>
    <n v="19.36"/>
    <x v="4"/>
    <x v="3"/>
  </r>
  <r>
    <s v="KS"/>
    <n v="110"/>
    <x v="0"/>
    <x v="1"/>
    <x v="0"/>
    <n v="27"/>
    <x v="606"/>
    <n v="103"/>
    <n v="45.54"/>
    <n v="263.3"/>
    <n v="74"/>
    <n v="22.38"/>
    <n v="178.1"/>
    <n v="106"/>
    <n v="8.01"/>
    <x v="24"/>
    <n v="2"/>
    <n v="2.2400000000000002"/>
    <n v="1"/>
    <x v="1"/>
    <n v="1"/>
    <x v="0"/>
    <x v="0"/>
    <x v="1"/>
    <x v="2"/>
    <n v="1.622598575001311"/>
    <n v="1.2562527243894068"/>
    <n v="-0.44540818294868512"/>
    <n v="-0.70869510702289995"/>
    <n v="3.5158399090581764"/>
    <n v="2.2162207126746067"/>
    <n v="2.3371217829735951"/>
    <x v="0"/>
    <x v="0"/>
    <n v="45.54"/>
    <e v="#N/A"/>
    <x v="3"/>
    <x v="1"/>
  </r>
  <r>
    <s v="NV"/>
    <n v="178"/>
    <x v="1"/>
    <x v="0"/>
    <x v="1"/>
    <n v="0"/>
    <x v="682"/>
    <n v="150"/>
    <n v="46.82"/>
    <n v="187.5"/>
    <n v="62"/>
    <n v="15.94"/>
    <n v="147.1"/>
    <n v="126"/>
    <n v="6.62"/>
    <x v="109"/>
    <n v="3"/>
    <n v="3.67"/>
    <n v="1"/>
    <x v="0"/>
    <n v="0"/>
    <x v="0"/>
    <x v="1"/>
    <x v="0"/>
    <x v="0"/>
    <n v="1.7614556467685525"/>
    <n v="-0.25221945086113079"/>
    <n v="-1.0610549682368298"/>
    <n v="1.2115239739306143"/>
    <n v="3.6165424144003353"/>
    <n v="2.3999934649815606"/>
    <n v="2.5378254921786456"/>
    <x v="0"/>
    <x v="1"/>
    <e v="#N/A"/>
    <n v="46.82"/>
    <x v="0"/>
    <x v="0"/>
  </r>
  <r>
    <s v="MI"/>
    <n v="50"/>
    <x v="0"/>
    <x v="0"/>
    <x v="0"/>
    <n v="35"/>
    <x v="116"/>
    <n v="97"/>
    <n v="32.74"/>
    <n v="135.19999999999999"/>
    <n v="101"/>
    <n v="11.49"/>
    <n v="216.2"/>
    <n v="101"/>
    <n v="9.73"/>
    <x v="57"/>
    <n v="2"/>
    <n v="2.13"/>
    <n v="2"/>
    <x v="0"/>
    <n v="0"/>
    <x v="0"/>
    <x v="3"/>
    <x v="0"/>
    <x v="1"/>
    <n v="0.22847357445820646"/>
    <n v="-1.2930254504073462"/>
    <n v="0.31124157574416356"/>
    <n v="-0.85361730181184459"/>
    <n v="1.8264155063997436"/>
    <n v="1.5967619753899056"/>
    <n v="3.1246606231852949"/>
    <x v="0"/>
    <x v="0"/>
    <e v="#N/A"/>
    <n v="32.74"/>
    <x v="0"/>
    <x v="1"/>
  </r>
  <r>
    <s v="MI"/>
    <n v="45"/>
    <x v="2"/>
    <x v="0"/>
    <x v="0"/>
    <n v="26"/>
    <x v="106"/>
    <n v="104"/>
    <n v="15.59"/>
    <n v="150.6"/>
    <n v="119"/>
    <n v="12.8"/>
    <n v="63.3"/>
    <n v="103"/>
    <n v="2.85"/>
    <x v="18"/>
    <n v="5"/>
    <n v="2.08"/>
    <n v="1"/>
    <x v="0"/>
    <n v="0"/>
    <x v="0"/>
    <x v="3"/>
    <x v="0"/>
    <x v="1"/>
    <n v="-1.6396168977170826"/>
    <n v="-0.98655485015855615"/>
    <n v="-2.7252872458867179"/>
    <n v="-0.92607839920631685"/>
    <n v="1.8415675474396156"/>
    <n v="3.4563630911291869"/>
    <n v="5.3386815416971123"/>
    <x v="2"/>
    <x v="0"/>
    <e v="#N/A"/>
    <n v="15.59"/>
    <x v="1"/>
    <x v="1"/>
  </r>
  <r>
    <s v="TN"/>
    <n v="70"/>
    <x v="2"/>
    <x v="0"/>
    <x v="1"/>
    <n v="0"/>
    <x v="31"/>
    <n v="99"/>
    <n v="21.47"/>
    <n v="141.6"/>
    <n v="106"/>
    <n v="12.04"/>
    <n v="255.9"/>
    <n v="96"/>
    <n v="11.52"/>
    <x v="63"/>
    <n v="2"/>
    <n v="2.59"/>
    <n v="0"/>
    <x v="0"/>
    <n v="0"/>
    <x v="0"/>
    <x v="3"/>
    <x v="0"/>
    <x v="1"/>
    <n v="-0.99902293996420843"/>
    <n v="-1.1656610451091476"/>
    <n v="1.0996666523873686"/>
    <n v="-0.23769797395883072"/>
    <n v="2.2398993206318489"/>
    <n v="1.9033075368569987"/>
    <n v="3.1981260439742352"/>
    <x v="0"/>
    <x v="1"/>
    <e v="#N/A"/>
    <n v="21.47"/>
    <x v="0"/>
    <x v="2"/>
  </r>
  <r>
    <s v="NV"/>
    <n v="94"/>
    <x v="2"/>
    <x v="0"/>
    <x v="1"/>
    <n v="0"/>
    <x v="683"/>
    <n v="108"/>
    <n v="32.4"/>
    <n v="152.30000000000001"/>
    <n v="95"/>
    <n v="12.95"/>
    <n v="144.69999999999999"/>
    <n v="97"/>
    <n v="6.51"/>
    <x v="4"/>
    <n v="5"/>
    <n v="2.0299999999999998"/>
    <n v="1"/>
    <x v="0"/>
    <n v="0"/>
    <x v="0"/>
    <x v="2"/>
    <x v="0"/>
    <x v="1"/>
    <n v="0.19144502198694205"/>
    <n v="-0.95272368000122187"/>
    <n v="-1.1087179451623637"/>
    <n v="-0.99853949660078922"/>
    <n v="1.1973295350573283"/>
    <n v="1.7806375866737911"/>
    <n v="3.5927346707807866"/>
    <x v="2"/>
    <x v="1"/>
    <e v="#N/A"/>
    <n v="32.4"/>
    <x v="1"/>
    <x v="1"/>
  </r>
  <r>
    <s v="IL"/>
    <n v="179"/>
    <x v="2"/>
    <x v="0"/>
    <x v="1"/>
    <n v="0"/>
    <x v="684"/>
    <n v="101"/>
    <n v="19.739999999999998"/>
    <n v="201.8"/>
    <n v="99"/>
    <n v="17.149999999999999"/>
    <n v="181.9"/>
    <n v="103"/>
    <n v="8.19"/>
    <x v="43"/>
    <n v="5"/>
    <n v="3.13"/>
    <n v="0"/>
    <x v="0"/>
    <n v="0"/>
    <x v="0"/>
    <x v="1"/>
    <x v="0"/>
    <x v="0"/>
    <n v="-1.1878685575676571"/>
    <n v="3.2360392227031499E-2"/>
    <n v="-0.36994180281658973"/>
    <n v="0.48691299998589177"/>
    <n v="1.9258624498459789"/>
    <n v="1.3364206344072225"/>
    <n v="2.8041209047421707"/>
    <x v="0"/>
    <x v="1"/>
    <e v="#N/A"/>
    <n v="19.739999999999998"/>
    <x v="1"/>
    <x v="3"/>
  </r>
  <r>
    <s v="MS"/>
    <n v="116"/>
    <x v="0"/>
    <x v="0"/>
    <x v="1"/>
    <n v="0"/>
    <x v="685"/>
    <n v="91"/>
    <n v="36.94"/>
    <n v="216.1"/>
    <n v="95"/>
    <n v="18.37"/>
    <n v="148.1"/>
    <n v="76"/>
    <n v="6.66"/>
    <x v="61"/>
    <n v="3"/>
    <n v="3.05"/>
    <n v="2"/>
    <x v="0"/>
    <n v="0"/>
    <x v="0"/>
    <x v="0"/>
    <x v="0"/>
    <x v="0"/>
    <n v="0.68577619747832219"/>
    <n v="0.31694023531519322"/>
    <n v="-1.0411953945178574"/>
    <n v="0.37822135389418376"/>
    <n v="2.5450666262862169"/>
    <n v="1.3408502332088483"/>
    <n v="2.2623869172969817"/>
    <x v="0"/>
    <x v="1"/>
    <e v="#N/A"/>
    <n v="36.94"/>
    <x v="0"/>
    <x v="3"/>
  </r>
  <r>
    <s v="ND"/>
    <n v="59"/>
    <x v="2"/>
    <x v="0"/>
    <x v="1"/>
    <n v="0"/>
    <x v="542"/>
    <n v="80"/>
    <n v="30.5"/>
    <n v="232.5"/>
    <n v="99"/>
    <n v="19.760000000000002"/>
    <n v="175.8"/>
    <n v="105"/>
    <n v="7.91"/>
    <x v="20"/>
    <n v="3"/>
    <n v="3.97"/>
    <n v="0"/>
    <x v="0"/>
    <n v="0"/>
    <x v="0"/>
    <x v="3"/>
    <x v="0"/>
    <x v="0"/>
    <n v="-1.5914871852138399E-2"/>
    <n v="0.64331152389182678"/>
    <n v="-0.49108520250232129"/>
    <n v="1.6100600096002116"/>
    <n v="3.2772402763337065"/>
    <n v="1.8020990290626855"/>
    <n v="1.9377352740437783"/>
    <x v="0"/>
    <x v="1"/>
    <e v="#N/A"/>
    <n v="30.5"/>
    <x v="0"/>
    <x v="0"/>
  </r>
  <r>
    <s v="NC"/>
    <n v="165"/>
    <x v="0"/>
    <x v="0"/>
    <x v="1"/>
    <n v="0"/>
    <x v="686"/>
    <n v="109"/>
    <n v="35.31"/>
    <n v="164.8"/>
    <n v="94"/>
    <n v="14.01"/>
    <n v="54.5"/>
    <n v="91"/>
    <n v="2.4500000000000002"/>
    <x v="57"/>
    <n v="3"/>
    <n v="2.13"/>
    <n v="0"/>
    <x v="0"/>
    <n v="0"/>
    <x v="0"/>
    <x v="1"/>
    <x v="0"/>
    <x v="1"/>
    <n v="0.50803914561625263"/>
    <n v="-0.70396507590317803"/>
    <n v="-2.9000514946136748"/>
    <n v="-0.85361730181184459"/>
    <n v="2.4481507955002511"/>
    <n v="3.1452554381056879"/>
    <n v="4.6681710791656181"/>
    <x v="2"/>
    <x v="1"/>
    <e v="#N/A"/>
    <n v="35.31"/>
    <x v="0"/>
    <x v="1"/>
  </r>
  <r>
    <s v="TN"/>
    <n v="140"/>
    <x v="0"/>
    <x v="0"/>
    <x v="1"/>
    <n v="0"/>
    <x v="687"/>
    <n v="84"/>
    <n v="21.3"/>
    <n v="167.6"/>
    <n v="121"/>
    <n v="14.25"/>
    <n v="260.60000000000002"/>
    <n v="94"/>
    <n v="11.73"/>
    <x v="80"/>
    <n v="4"/>
    <n v="2.27"/>
    <n v="1"/>
    <x v="0"/>
    <n v="0"/>
    <x v="0"/>
    <x v="1"/>
    <x v="0"/>
    <x v="0"/>
    <n v="-1.0175372161998406"/>
    <n v="-0.64824314858521659"/>
    <n v="1.1930066488665392"/>
    <n v="-0.67246455832566399"/>
    <n v="2.2451276275514789"/>
    <n v="1.8251231773453804"/>
    <n v="3.101862530959691"/>
    <x v="0"/>
    <x v="1"/>
    <e v="#N/A"/>
    <n v="21.3"/>
    <x v="1"/>
    <x v="1"/>
  </r>
  <r>
    <s v="VT"/>
    <n v="93"/>
    <x v="1"/>
    <x v="0"/>
    <x v="0"/>
    <n v="32"/>
    <x v="486"/>
    <n v="91"/>
    <n v="23.48"/>
    <n v="167.3"/>
    <n v="72"/>
    <n v="14.22"/>
    <n v="238.9"/>
    <n v="115"/>
    <n v="10.75"/>
    <x v="36"/>
    <n v="3"/>
    <n v="1.84"/>
    <n v="2"/>
    <x v="0"/>
    <n v="0"/>
    <x v="0"/>
    <x v="2"/>
    <x v="0"/>
    <x v="0"/>
    <n v="-0.78055448038374853"/>
    <n v="-0.65421335508356937"/>
    <n v="0.76205389916483757"/>
    <n v="-1.2521533374814422"/>
    <n v="1.8265103309445707"/>
    <n v="1.7849018282849876"/>
    <n v="3.3219887242708901"/>
    <x v="0"/>
    <x v="0"/>
    <e v="#N/A"/>
    <n v="23.48"/>
    <x v="0"/>
    <x v="1"/>
  </r>
  <r>
    <s v="OK"/>
    <n v="52"/>
    <x v="2"/>
    <x v="0"/>
    <x v="0"/>
    <n v="38"/>
    <x v="688"/>
    <n v="88"/>
    <n v="28.78"/>
    <n v="225.9"/>
    <n v="97"/>
    <n v="19.2"/>
    <n v="172"/>
    <n v="86"/>
    <n v="7.74"/>
    <x v="45"/>
    <n v="3"/>
    <n v="2.21"/>
    <n v="0"/>
    <x v="0"/>
    <n v="0"/>
    <x v="0"/>
    <x v="3"/>
    <x v="0"/>
    <x v="0"/>
    <n v="-0.20290906183202354"/>
    <n v="0.51196698092805981"/>
    <n v="-0.56655158263441663"/>
    <n v="-0.74492565572013658"/>
    <n v="1.7816673558082463"/>
    <n v="1.0858992611056431"/>
    <n v="2.6803014464397128"/>
    <x v="0"/>
    <x v="0"/>
    <e v="#N/A"/>
    <n v="28.78"/>
    <x v="0"/>
    <x v="1"/>
  </r>
  <r>
    <s v="DE"/>
    <n v="64"/>
    <x v="0"/>
    <x v="0"/>
    <x v="0"/>
    <n v="27"/>
    <x v="397"/>
    <n v="101"/>
    <n v="34.22"/>
    <n v="143.80000000000001"/>
    <n v="89"/>
    <n v="12.22"/>
    <n v="150.19999999999999"/>
    <n v="127"/>
    <n v="6.76"/>
    <x v="10"/>
    <n v="3"/>
    <n v="3.32"/>
    <n v="1"/>
    <x v="0"/>
    <n v="0"/>
    <x v="0"/>
    <x v="3"/>
    <x v="0"/>
    <x v="1"/>
    <n v="0.38954777770820692"/>
    <n v="-1.1218795307878917"/>
    <n v="-0.99949028970801546"/>
    <n v="0.74052684086654508"/>
    <n v="2.2305003004125221"/>
    <n v="1.71980289393368"/>
    <n v="2.990035517819976"/>
    <x v="0"/>
    <x v="0"/>
    <e v="#N/A"/>
    <n v="34.22"/>
    <x v="0"/>
    <x v="0"/>
  </r>
  <r>
    <s v="OR"/>
    <n v="48"/>
    <x v="0"/>
    <x v="0"/>
    <x v="1"/>
    <n v="0"/>
    <x v="361"/>
    <n v="92"/>
    <n v="32.369999999999997"/>
    <n v="317.5"/>
    <n v="85"/>
    <n v="26.99"/>
    <n v="133.4"/>
    <n v="113"/>
    <n v="6"/>
    <x v="24"/>
    <n v="4"/>
    <n v="2.2400000000000002"/>
    <n v="2"/>
    <x v="0"/>
    <n v="0"/>
    <x v="0"/>
    <x v="3"/>
    <x v="0"/>
    <x v="2"/>
    <n v="0.18774216673981581"/>
    <n v="2.3348700317585243"/>
    <n v="-1.3331311281867515"/>
    <n v="-0.70869510702289995"/>
    <n v="3.5676216829440128"/>
    <n v="2.7868176377428959"/>
    <n v="3.2870626126463605"/>
    <x v="0"/>
    <x v="1"/>
    <e v="#N/A"/>
    <n v="32.369999999999997"/>
    <x v="1"/>
    <x v="1"/>
  </r>
  <r>
    <s v="NY"/>
    <n v="181"/>
    <x v="1"/>
    <x v="0"/>
    <x v="1"/>
    <n v="0"/>
    <x v="208"/>
    <n v="91"/>
    <n v="24.36"/>
    <n v="195.5"/>
    <n v="58"/>
    <n v="16.62"/>
    <n v="223.3"/>
    <n v="95"/>
    <n v="10.050000000000001"/>
    <x v="120"/>
    <n v="7"/>
    <n v="1.62"/>
    <n v="1"/>
    <x v="0"/>
    <n v="0"/>
    <x v="0"/>
    <x v="1"/>
    <x v="0"/>
    <x v="0"/>
    <n v="-0.68428024395846077"/>
    <n v="-9.3013944238382787E-2"/>
    <n v="0.45224454914886814"/>
    <n v="-1.541997727059331"/>
    <n v="1.8234797603403841"/>
    <n v="1.74904921845717"/>
    <n v="3.2853109290903126"/>
    <x v="0"/>
    <x v="1"/>
    <e v="#N/A"/>
    <n v="24.36"/>
    <x v="4"/>
    <x v="1"/>
  </r>
  <r>
    <s v="MO"/>
    <n v="168"/>
    <x v="0"/>
    <x v="0"/>
    <x v="0"/>
    <n v="42"/>
    <x v="689"/>
    <n v="57"/>
    <n v="16.559999999999999"/>
    <n v="203.6"/>
    <n v="98"/>
    <n v="17.309999999999999"/>
    <n v="173.9"/>
    <n v="124"/>
    <n v="7.83"/>
    <x v="37"/>
    <n v="2"/>
    <n v="3.08"/>
    <n v="2"/>
    <x v="0"/>
    <n v="0"/>
    <x v="0"/>
    <x v="1"/>
    <x v="0"/>
    <x v="0"/>
    <n v="-1.5340855231739789"/>
    <n v="6.8181631217149458E-2"/>
    <n v="-0.52881839256836893"/>
    <n v="0.41445190259141979"/>
    <n v="1.910221357659917"/>
    <n v="1.676152260126643"/>
    <n v="3.1575349820699072"/>
    <x v="0"/>
    <x v="0"/>
    <e v="#N/A"/>
    <n v="16.559999999999999"/>
    <x v="0"/>
    <x v="3"/>
  </r>
  <r>
    <s v="FL"/>
    <n v="155"/>
    <x v="0"/>
    <x v="0"/>
    <x v="1"/>
    <n v="0"/>
    <x v="362"/>
    <n v="111"/>
    <n v="30.84"/>
    <n v="167.7"/>
    <n v="92"/>
    <n v="14.25"/>
    <n v="168.5"/>
    <n v="122"/>
    <n v="7.58"/>
    <x v="61"/>
    <n v="3"/>
    <n v="3.05"/>
    <n v="3"/>
    <x v="0"/>
    <n v="0"/>
    <x v="0"/>
    <x v="1"/>
    <x v="0"/>
    <x v="0"/>
    <n v="2.1113680619126007E-2"/>
    <n v="-0.6462530797524324"/>
    <n v="-0.63606009065082014"/>
    <n v="0.37822135389418376"/>
    <n v="1.7887862897169085"/>
    <n v="0.98270680371058239"/>
    <n v="2.594545997634067"/>
    <x v="0"/>
    <x v="1"/>
    <e v="#N/A"/>
    <n v="30.84"/>
    <x v="0"/>
    <x v="3"/>
  </r>
  <r>
    <s v="ND"/>
    <n v="105"/>
    <x v="2"/>
    <x v="0"/>
    <x v="1"/>
    <n v="0"/>
    <x v="690"/>
    <n v="83"/>
    <n v="41.89"/>
    <n v="256.2"/>
    <n v="101"/>
    <n v="21.78"/>
    <n v="169"/>
    <n v="151"/>
    <n v="7.61"/>
    <x v="136"/>
    <n v="4"/>
    <n v="1.03"/>
    <n v="0"/>
    <x v="0"/>
    <n v="0"/>
    <x v="0"/>
    <x v="0"/>
    <x v="0"/>
    <x v="2"/>
    <n v="1.224541635935219"/>
    <n v="1.1149578372617175"/>
    <n v="-0.62613030379133394"/>
    <n v="-2.3390697983985258"/>
    <n v="3.3696466607242859"/>
    <n v="2.9335848165880898"/>
    <n v="3.7225422944678579"/>
    <x v="0"/>
    <x v="1"/>
    <e v="#N/A"/>
    <n v="41.89"/>
    <x v="1"/>
    <x v="1"/>
  </r>
  <r>
    <s v="ND"/>
    <n v="182"/>
    <x v="0"/>
    <x v="0"/>
    <x v="1"/>
    <n v="0"/>
    <x v="326"/>
    <n v="111"/>
    <n v="17.829999999999998"/>
    <n v="198.5"/>
    <n v="120"/>
    <n v="16.87"/>
    <n v="258.2"/>
    <n v="91"/>
    <n v="11.62"/>
    <x v="40"/>
    <n v="5"/>
    <n v="2.16"/>
    <n v="2"/>
    <x v="0"/>
    <n v="0"/>
    <x v="0"/>
    <x v="1"/>
    <x v="0"/>
    <x v="0"/>
    <n v="-1.3952284514067375"/>
    <n v="-3.3311879254852288E-2"/>
    <n v="1.1453436719410048"/>
    <n v="-0.81738675311460851"/>
    <n v="2.3930187045375328"/>
    <n v="1.981843925221378"/>
    <n v="3.1825889096154509"/>
    <x v="0"/>
    <x v="1"/>
    <e v="#N/A"/>
    <n v="17.829999999999998"/>
    <x v="1"/>
    <x v="1"/>
  </r>
  <r>
    <s v="NY"/>
    <n v="104"/>
    <x v="0"/>
    <x v="0"/>
    <x v="1"/>
    <n v="0"/>
    <x v="691"/>
    <n v="93"/>
    <n v="26.55"/>
    <n v="193"/>
    <n v="54"/>
    <n v="16.41"/>
    <n v="222.7"/>
    <n v="94"/>
    <n v="10.02"/>
    <x v="67"/>
    <n v="5"/>
    <n v="3.54"/>
    <n v="1"/>
    <x v="0"/>
    <n v="0"/>
    <x v="0"/>
    <x v="0"/>
    <x v="0"/>
    <x v="0"/>
    <n v="-0.4454460805188058"/>
    <n v="-0.14276566505799154"/>
    <n v="0.44032880491748422"/>
    <n v="1.0303712304444337"/>
    <n v="2.6906012626004054"/>
    <n v="1.2142316808322262"/>
    <n v="1.9259755956829807"/>
    <x v="0"/>
    <x v="1"/>
    <e v="#N/A"/>
    <n v="26.55"/>
    <x v="1"/>
    <x v="0"/>
  </r>
  <r>
    <s v="OH"/>
    <n v="102"/>
    <x v="0"/>
    <x v="0"/>
    <x v="1"/>
    <n v="0"/>
    <x v="692"/>
    <n v="125"/>
    <n v="19.52"/>
    <n v="81.900000000000006"/>
    <n v="126"/>
    <n v="6.96"/>
    <n v="304.3"/>
    <n v="101"/>
    <n v="13.69"/>
    <x v="42"/>
    <n v="4"/>
    <n v="3.24"/>
    <n v="0"/>
    <x v="0"/>
    <n v="0"/>
    <x v="0"/>
    <x v="0"/>
    <x v="0"/>
    <x v="1"/>
    <n v="-1.2119371166739787"/>
    <n v="-2.3537321382814045"/>
    <n v="2.0608700203856332"/>
    <n v="0.63183519477483641"/>
    <n v="3.7295199997106061"/>
    <n v="3.4139782523957627"/>
    <n v="4.1714716332993387"/>
    <x v="0"/>
    <x v="1"/>
    <e v="#N/A"/>
    <n v="19.52"/>
    <x v="1"/>
    <x v="3"/>
  </r>
  <r>
    <s v="AL"/>
    <n v="122"/>
    <x v="0"/>
    <x v="0"/>
    <x v="1"/>
    <n v="0"/>
    <x v="693"/>
    <n v="96"/>
    <n v="39.53"/>
    <n v="205.5"/>
    <n v="120"/>
    <n v="17.47"/>
    <n v="213.7"/>
    <n v="91"/>
    <n v="9.6199999999999992"/>
    <x v="78"/>
    <n v="2"/>
    <n v="3.21"/>
    <n v="0"/>
    <x v="0"/>
    <n v="0"/>
    <x v="0"/>
    <x v="0"/>
    <x v="0"/>
    <x v="0"/>
    <n v="0.96719319625993139"/>
    <n v="0.10599293904005223"/>
    <n v="0.26159264144673255"/>
    <n v="0.59560464607760044"/>
    <n v="3.0381967731130888"/>
    <n v="1.1704156468990634"/>
    <n v="1.2284567313737671"/>
    <x v="0"/>
    <x v="1"/>
    <e v="#N/A"/>
    <n v="39.53"/>
    <x v="0"/>
    <x v="3"/>
  </r>
  <r>
    <s v="SC"/>
    <n v="41"/>
    <x v="0"/>
    <x v="0"/>
    <x v="1"/>
    <n v="0"/>
    <x v="694"/>
    <n v="117"/>
    <n v="24.41"/>
    <n v="152.4"/>
    <n v="108"/>
    <n v="12.95"/>
    <n v="194.4"/>
    <n v="110"/>
    <n v="8.75"/>
    <x v="53"/>
    <n v="3"/>
    <n v="2.3199999999999998"/>
    <n v="1"/>
    <x v="0"/>
    <n v="0"/>
    <x v="0"/>
    <x v="3"/>
    <x v="0"/>
    <x v="1"/>
    <n v="-0.67872596108777139"/>
    <n v="-0.95073361116843758"/>
    <n v="-0.1216971313294346"/>
    <n v="-0.60000346093119195"/>
    <n v="1.0183601256576418"/>
    <n v="1.3188546828832655"/>
    <n v="3.2313616330576171"/>
    <x v="2"/>
    <x v="1"/>
    <e v="#N/A"/>
    <n v="24.41"/>
    <x v="0"/>
    <x v="2"/>
  </r>
  <r>
    <s v="GA"/>
    <n v="132"/>
    <x v="0"/>
    <x v="0"/>
    <x v="1"/>
    <n v="0"/>
    <x v="695"/>
    <n v="132"/>
    <n v="30.04"/>
    <n v="244.1"/>
    <n v="80"/>
    <n v="20.75"/>
    <n v="176.3"/>
    <n v="120"/>
    <n v="7.93"/>
    <x v="9"/>
    <n v="4"/>
    <n v="2.46"/>
    <n v="2"/>
    <x v="0"/>
    <n v="0"/>
    <x v="0"/>
    <x v="1"/>
    <x v="0"/>
    <x v="2"/>
    <n v="-6.5903417688345664E-2"/>
    <n v="0.87415950849481128"/>
    <n v="-0.48115541564283509"/>
    <n v="-0.41885071744501134"/>
    <n v="2.2342659823080067"/>
    <n v="1.0841792122437715"/>
    <n v="2.3149394481982215"/>
    <x v="0"/>
    <x v="1"/>
    <e v="#N/A"/>
    <n v="30.04"/>
    <x v="1"/>
    <x v="2"/>
  </r>
  <r>
    <s v="WY"/>
    <n v="76"/>
    <x v="0"/>
    <x v="0"/>
    <x v="1"/>
    <n v="0"/>
    <x v="696"/>
    <n v="148"/>
    <n v="44.78"/>
    <n v="230.3"/>
    <n v="69"/>
    <n v="19.579999999999998"/>
    <n v="170.6"/>
    <n v="101"/>
    <n v="7.68"/>
    <x v="37"/>
    <n v="5"/>
    <n v="3.08"/>
    <n v="1"/>
    <x v="1"/>
    <n v="1"/>
    <x v="0"/>
    <x v="2"/>
    <x v="0"/>
    <x v="0"/>
    <n v="1.5392843319409659"/>
    <n v="0.59953000957057134"/>
    <n v="-0.59435498584097812"/>
    <n v="0.41445190259141979"/>
    <n v="3.342406802322881"/>
    <n v="1.8038460898009876"/>
    <n v="1.8264824661535501"/>
    <x v="0"/>
    <x v="1"/>
    <n v="44.78"/>
    <e v="#N/A"/>
    <x v="1"/>
    <x v="3"/>
  </r>
  <r>
    <s v="WV"/>
    <n v="13"/>
    <x v="0"/>
    <x v="0"/>
    <x v="1"/>
    <n v="0"/>
    <x v="468"/>
    <n v="74"/>
    <n v="24.89"/>
    <n v="148.5"/>
    <n v="92"/>
    <n v="12.62"/>
    <n v="216.7"/>
    <n v="96"/>
    <n v="9.75"/>
    <x v="61"/>
    <n v="3"/>
    <n v="3.05"/>
    <n v="1"/>
    <x v="0"/>
    <n v="0"/>
    <x v="0"/>
    <x v="3"/>
    <x v="0"/>
    <x v="1"/>
    <n v="-0.62688598762800107"/>
    <n v="-1.0283462956470273"/>
    <n v="0.32117136260364976"/>
    <n v="0.37822135389418376"/>
    <n v="1.9455090460851481"/>
    <n v="1.3025684557648138"/>
    <n v="2.758326252550253"/>
    <x v="0"/>
    <x v="1"/>
    <e v="#N/A"/>
    <n v="24.89"/>
    <x v="0"/>
    <x v="3"/>
  </r>
  <r>
    <s v="HI"/>
    <n v="115"/>
    <x v="0"/>
    <x v="0"/>
    <x v="0"/>
    <n v="33"/>
    <x v="531"/>
    <n v="72"/>
    <n v="24.65"/>
    <n v="194.5"/>
    <n v="157"/>
    <n v="16.53"/>
    <n v="242.3"/>
    <n v="138"/>
    <n v="10.9"/>
    <x v="66"/>
    <n v="3"/>
    <n v="3.83"/>
    <n v="2"/>
    <x v="0"/>
    <n v="0"/>
    <x v="0"/>
    <x v="0"/>
    <x v="0"/>
    <x v="0"/>
    <n v="-0.65280597435788623"/>
    <n v="-0.11291463256622629"/>
    <n v="0.82957644980934386"/>
    <n v="1.428907266114031"/>
    <n v="3.1865976579472952"/>
    <n v="1.7801343813422243"/>
    <n v="2.0453244724586219"/>
    <x v="0"/>
    <x v="0"/>
    <e v="#N/A"/>
    <n v="24.65"/>
    <x v="0"/>
    <x v="0"/>
  </r>
  <r>
    <s v="WV"/>
    <n v="67"/>
    <x v="1"/>
    <x v="0"/>
    <x v="1"/>
    <n v="0"/>
    <x v="697"/>
    <n v="91"/>
    <n v="28.53"/>
    <n v="167.7"/>
    <n v="69"/>
    <n v="14.25"/>
    <n v="110.3"/>
    <n v="71"/>
    <n v="4.96"/>
    <x v="80"/>
    <n v="12"/>
    <n v="2.27"/>
    <n v="1"/>
    <x v="0"/>
    <n v="0"/>
    <x v="0"/>
    <x v="3"/>
    <x v="0"/>
    <x v="0"/>
    <n v="-0.23068047618547183"/>
    <n v="-0.6462530797524324"/>
    <n v="-1.7918872810950144"/>
    <n v="-0.67246455832566399"/>
    <n v="1.2047216877020634"/>
    <n v="2.0332056304114627"/>
    <n v="3.8492201711845531"/>
    <x v="2"/>
    <x v="1"/>
    <e v="#N/A"/>
    <n v="28.53"/>
    <x v="4"/>
    <x v="1"/>
  </r>
  <r>
    <s v="AR"/>
    <n v="100"/>
    <x v="2"/>
    <x v="0"/>
    <x v="1"/>
    <n v="0"/>
    <x v="698"/>
    <n v="87"/>
    <n v="24.23"/>
    <n v="195.7"/>
    <n v="88"/>
    <n v="16.63"/>
    <n v="122.1"/>
    <n v="117"/>
    <n v="5.49"/>
    <x v="35"/>
    <n v="8"/>
    <n v="2.11"/>
    <n v="2"/>
    <x v="0"/>
    <n v="0"/>
    <x v="0"/>
    <x v="2"/>
    <x v="0"/>
    <x v="0"/>
    <n v="-0.69909166494696673"/>
    <n v="-8.9033806572814317E-2"/>
    <n v="-1.55754431121114"/>
    <n v="-0.88984785050908088"/>
    <n v="1.1150759555622116"/>
    <n v="1.9272855660625343"/>
    <n v="3.7663596375854747"/>
    <x v="2"/>
    <x v="1"/>
    <e v="#N/A"/>
    <n v="24.23"/>
    <x v="4"/>
    <x v="1"/>
  </r>
  <r>
    <s v="AK"/>
    <n v="146"/>
    <x v="2"/>
    <x v="1"/>
    <x v="1"/>
    <n v="0"/>
    <x v="699"/>
    <n v="65"/>
    <n v="22.61"/>
    <n v="262.8"/>
    <n v="93"/>
    <n v="22.34"/>
    <n v="214.3"/>
    <n v="128"/>
    <n v="9.64"/>
    <x v="7"/>
    <n v="3"/>
    <n v="3.02"/>
    <n v="1"/>
    <x v="0"/>
    <n v="0"/>
    <x v="0"/>
    <x v="1"/>
    <x v="2"/>
    <x v="2"/>
    <n v="-0.87497728918547268"/>
    <n v="1.2463023802254851"/>
    <n v="0.27350838567811647"/>
    <n v="0.34199080519694713"/>
    <n v="2.9127766806351163"/>
    <n v="1.5844934292768693"/>
    <n v="2.1300166345809184"/>
    <x v="0"/>
    <x v="1"/>
    <e v="#N/A"/>
    <n v="22.61"/>
    <x v="3"/>
    <x v="3"/>
  </r>
  <r>
    <s v="DC"/>
    <n v="148"/>
    <x v="0"/>
    <x v="0"/>
    <x v="0"/>
    <n v="11"/>
    <x v="77"/>
    <n v="129"/>
    <n v="42.99"/>
    <n v="284.3"/>
    <n v="88"/>
    <n v="24.17"/>
    <n v="262.8"/>
    <n v="99"/>
    <n v="11.83"/>
    <x v="10"/>
    <n v="1"/>
    <n v="3.32"/>
    <n v="1"/>
    <x v="0"/>
    <n v="0"/>
    <x v="0"/>
    <x v="1"/>
    <x v="0"/>
    <x v="2"/>
    <n v="1.3448844314668285"/>
    <n v="1.6741671792741204"/>
    <n v="1.2366977110482782"/>
    <n v="0.74052684086654508"/>
    <n v="4.5477360778774205"/>
    <n v="2.5863779903015636"/>
    <n v="0.83474474146580335"/>
    <x v="1"/>
    <x v="2"/>
    <e v="#N/A"/>
    <n v="42.99"/>
    <x v="0"/>
    <x v="0"/>
  </r>
  <r>
    <s v="AL"/>
    <n v="67"/>
    <x v="0"/>
    <x v="0"/>
    <x v="0"/>
    <n v="28"/>
    <x v="700"/>
    <n v="94"/>
    <n v="16.149999999999999"/>
    <n v="291.2"/>
    <n v="73"/>
    <n v="24.75"/>
    <n v="159.6"/>
    <n v="114"/>
    <n v="7.18"/>
    <x v="13"/>
    <n v="2"/>
    <n v="2.7"/>
    <n v="2"/>
    <x v="0"/>
    <n v="0"/>
    <x v="0"/>
    <x v="3"/>
    <x v="0"/>
    <x v="2"/>
    <n v="-1.5785197861394964"/>
    <n v="1.81148192873624"/>
    <n v="-0.81281029674967464"/>
    <n v="-9.277577916988608E-2"/>
    <n v="3.0161584093726059"/>
    <n v="2.5382000348819482"/>
    <n v="3.4333230671931179"/>
    <x v="0"/>
    <x v="0"/>
    <e v="#N/A"/>
    <n v="16.149999999999999"/>
    <x v="0"/>
    <x v="2"/>
  </r>
  <r>
    <s v="UT"/>
    <n v="161"/>
    <x v="2"/>
    <x v="1"/>
    <x v="1"/>
    <n v="0"/>
    <x v="586"/>
    <n v="106"/>
    <n v="33.01"/>
    <n v="249.4"/>
    <n v="105"/>
    <n v="21.2"/>
    <n v="254.9"/>
    <n v="129"/>
    <n v="11.47"/>
    <x v="89"/>
    <n v="1"/>
    <n v="3.48"/>
    <n v="1"/>
    <x v="1"/>
    <n v="1"/>
    <x v="0"/>
    <x v="1"/>
    <x v="2"/>
    <x v="2"/>
    <n v="0.25809641643521786"/>
    <n v="0.97963315663238204"/>
    <n v="1.0798070786683962"/>
    <n v="0.95791013304996164"/>
    <n v="3.6960470237084797"/>
    <n v="1.7634823593935942"/>
    <n v="0.74764728470080211"/>
    <x v="1"/>
    <x v="1"/>
    <n v="33.01"/>
    <e v="#N/A"/>
    <x v="3"/>
    <x v="0"/>
  </r>
  <r>
    <s v="KS"/>
    <n v="70"/>
    <x v="0"/>
    <x v="0"/>
    <x v="1"/>
    <n v="0"/>
    <x v="309"/>
    <n v="114"/>
    <n v="37.880000000000003"/>
    <n v="215.9"/>
    <n v="113"/>
    <n v="18.350000000000001"/>
    <n v="223.5"/>
    <n v="122"/>
    <n v="10.06"/>
    <x v="77"/>
    <n v="0"/>
    <n v="0"/>
    <n v="1"/>
    <x v="0"/>
    <n v="0"/>
    <x v="0"/>
    <x v="3"/>
    <x v="0"/>
    <x v="0"/>
    <n v="0.78760471677429922"/>
    <n v="0.31296009764962474"/>
    <n v="0.4562164638926624"/>
    <n v="-3.7158306488934985"/>
    <n v="3.7968009356081822"/>
    <n v="3.8384627242932798"/>
    <n v="4.8012388845945599"/>
    <x v="2"/>
    <x v="1"/>
    <e v="#N/A"/>
    <n v="37.880000000000003"/>
    <x v="0"/>
    <x v="1"/>
  </r>
  <r>
    <s v="VA"/>
    <n v="99"/>
    <x v="0"/>
    <x v="0"/>
    <x v="0"/>
    <n v="42"/>
    <x v="421"/>
    <n v="125"/>
    <n v="36.72"/>
    <n v="232.3"/>
    <n v="104"/>
    <n v="19.75"/>
    <n v="215.5"/>
    <n v="100"/>
    <n v="9.6999999999999993"/>
    <x v="38"/>
    <n v="4"/>
    <n v="2.5099999999999998"/>
    <n v="2"/>
    <x v="1"/>
    <n v="1"/>
    <x v="0"/>
    <x v="2"/>
    <x v="0"/>
    <x v="0"/>
    <n v="0.66170763837200008"/>
    <n v="0.63933138622625829"/>
    <n v="0.29733987414088314"/>
    <n v="-0.34638962005053869"/>
    <n v="2.7493593703086394"/>
    <n v="1.0271311453396355"/>
    <n v="1.5971912322416204"/>
    <x v="0"/>
    <x v="0"/>
    <n v="36.72"/>
    <e v="#N/A"/>
    <x v="1"/>
    <x v="2"/>
  </r>
  <r>
    <s v="UT"/>
    <n v="87"/>
    <x v="0"/>
    <x v="0"/>
    <x v="1"/>
    <n v="0"/>
    <x v="28"/>
    <n v="108"/>
    <n v="24.87"/>
    <n v="171.8"/>
    <n v="102"/>
    <n v="14.6"/>
    <n v="167.5"/>
    <n v="66"/>
    <n v="7.54"/>
    <x v="58"/>
    <n v="9"/>
    <n v="1.43"/>
    <n v="1"/>
    <x v="0"/>
    <n v="0"/>
    <x v="0"/>
    <x v="2"/>
    <x v="0"/>
    <x v="0"/>
    <n v="-0.62873741525156412"/>
    <n v="-0.56466025760827354"/>
    <n v="-0.65591966436979254"/>
    <n v="-1.795611567939984"/>
    <n v="1.038626806195132"/>
    <n v="2.0901204398039672"/>
    <n v="3.9570773638160723"/>
    <x v="2"/>
    <x v="1"/>
    <e v="#N/A"/>
    <n v="24.87"/>
    <x v="4"/>
    <x v="1"/>
  </r>
  <r>
    <s v="DE"/>
    <n v="131"/>
    <x v="1"/>
    <x v="0"/>
    <x v="1"/>
    <n v="0"/>
    <x v="701"/>
    <n v="80"/>
    <n v="16.05"/>
    <n v="215.1"/>
    <n v="101"/>
    <n v="18.28"/>
    <n v="179.7"/>
    <n v="108"/>
    <n v="8.09"/>
    <x v="67"/>
    <n v="9"/>
    <n v="3.54"/>
    <n v="2"/>
    <x v="0"/>
    <n v="0"/>
    <x v="0"/>
    <x v="1"/>
    <x v="0"/>
    <x v="0"/>
    <n v="-1.5896283518808756"/>
    <n v="0.29703954698734975"/>
    <n v="-0.41363286499832935"/>
    <n v="1.0303712304444337"/>
    <n v="2.5487657660556842"/>
    <n v="1.9616084749797196"/>
    <n v="3.0330856710629033"/>
    <x v="0"/>
    <x v="1"/>
    <e v="#N/A"/>
    <n v="16.05"/>
    <x v="4"/>
    <x v="0"/>
  </r>
  <r>
    <s v="VT"/>
    <n v="119"/>
    <x v="2"/>
    <x v="0"/>
    <x v="1"/>
    <n v="0"/>
    <x v="361"/>
    <n v="74"/>
    <n v="32.369999999999997"/>
    <n v="215.6"/>
    <n v="113"/>
    <n v="18.329999999999998"/>
    <n v="161.19999999999999"/>
    <n v="111"/>
    <n v="7.25"/>
    <x v="13"/>
    <n v="1"/>
    <n v="2.7"/>
    <n v="2"/>
    <x v="0"/>
    <n v="0"/>
    <x v="0"/>
    <x v="0"/>
    <x v="0"/>
    <x v="0"/>
    <n v="0.18774216673981581"/>
    <n v="0.30698989115127151"/>
    <n v="-0.78103497879931894"/>
    <n v="-9.277577916988608E-2"/>
    <n v="1.9974872959780314"/>
    <n v="0.86493519858418433"/>
    <n v="2.3465443311188685"/>
    <x v="0"/>
    <x v="1"/>
    <e v="#N/A"/>
    <n v="32.369999999999997"/>
    <x v="0"/>
    <x v="2"/>
  </r>
  <r>
    <s v="MO"/>
    <n v="119"/>
    <x v="1"/>
    <x v="0"/>
    <x v="0"/>
    <n v="32"/>
    <x v="702"/>
    <n v="77"/>
    <n v="24.24"/>
    <n v="208.2"/>
    <n v="126"/>
    <n v="17.7"/>
    <n v="171"/>
    <n v="102"/>
    <n v="7.69"/>
    <x v="42"/>
    <n v="2"/>
    <n v="3.24"/>
    <n v="3"/>
    <x v="0"/>
    <n v="0"/>
    <x v="0"/>
    <x v="0"/>
    <x v="0"/>
    <x v="0"/>
    <n v="-0.69724023732340368"/>
    <n v="0.15972479752522944"/>
    <n v="-0.58641115635338903"/>
    <n v="0.63183519477483641"/>
    <n v="2.0665350019744868"/>
    <n v="1.1201561128428243"/>
    <n v="2.4977855231970176"/>
    <x v="0"/>
    <x v="0"/>
    <e v="#N/A"/>
    <n v="24.24"/>
    <x v="0"/>
    <x v="3"/>
  </r>
  <r>
    <s v="RI"/>
    <n v="87"/>
    <x v="2"/>
    <x v="1"/>
    <x v="1"/>
    <n v="0"/>
    <x v="277"/>
    <n v="80"/>
    <n v="22.81"/>
    <n v="165"/>
    <n v="71"/>
    <n v="14.03"/>
    <n v="173.1"/>
    <n v="102"/>
    <n v="7.79"/>
    <x v="85"/>
    <n v="5"/>
    <n v="2.89"/>
    <n v="0"/>
    <x v="0"/>
    <n v="0"/>
    <x v="0"/>
    <x v="2"/>
    <x v="2"/>
    <x v="1"/>
    <n v="-0.85276015770271418"/>
    <n v="-0.69998493823760966"/>
    <n v="-0.54470605154354712"/>
    <n v="0.16083806171076653"/>
    <n v="1.2909400425509687"/>
    <n v="1.240867585606017"/>
    <n v="3.0680577792072161"/>
    <x v="0"/>
    <x v="1"/>
    <e v="#N/A"/>
    <n v="22.81"/>
    <x v="5"/>
    <x v="3"/>
  </r>
  <r>
    <s v="CA"/>
    <n v="112"/>
    <x v="0"/>
    <x v="0"/>
    <x v="1"/>
    <n v="0"/>
    <x v="703"/>
    <n v="92"/>
    <n v="19.02"/>
    <n v="114"/>
    <n v="143"/>
    <n v="9.69"/>
    <n v="146.80000000000001"/>
    <n v="79"/>
    <n v="6.61"/>
    <x v="71"/>
    <n v="3"/>
    <n v="3.81"/>
    <n v="5"/>
    <x v="1"/>
    <n v="1"/>
    <x v="1"/>
    <x v="0"/>
    <x v="0"/>
    <x v="1"/>
    <n v="-1.2656285177573121"/>
    <n v="-1.7149200429576281"/>
    <n v="-1.0670128403525212"/>
    <n v="1.3926767174167949"/>
    <n v="2.5121826709276149"/>
    <n v="2.7605852892838394"/>
    <n v="4.1146810941689846"/>
    <x v="2"/>
    <x v="1"/>
    <n v="19.02"/>
    <e v="#N/A"/>
    <x v="0"/>
    <x v="0"/>
  </r>
  <r>
    <s v="RI"/>
    <n v="75"/>
    <x v="0"/>
    <x v="0"/>
    <x v="1"/>
    <n v="0"/>
    <x v="704"/>
    <n v="89"/>
    <n v="20.88"/>
    <n v="211.3"/>
    <n v="104"/>
    <n v="17.96"/>
    <n v="261.39999999999998"/>
    <n v="91"/>
    <n v="11.76"/>
    <x v="85"/>
    <n v="2"/>
    <n v="2.89"/>
    <n v="2"/>
    <x v="0"/>
    <n v="0"/>
    <x v="0"/>
    <x v="2"/>
    <x v="0"/>
    <x v="0"/>
    <n v="-1.0638229067889211"/>
    <n v="0.22141693134154478"/>
    <n v="1.2088943078417163"/>
    <n v="0.16083806171076653"/>
    <n v="2.778973147105011"/>
    <n v="1.6334132863793274"/>
    <n v="2.3692585709268421"/>
    <x v="0"/>
    <x v="1"/>
    <e v="#N/A"/>
    <n v="20.88"/>
    <x v="0"/>
    <x v="3"/>
  </r>
  <r>
    <s v="CT"/>
    <n v="150"/>
    <x v="2"/>
    <x v="0"/>
    <x v="1"/>
    <n v="0"/>
    <x v="705"/>
    <n v="77"/>
    <n v="32.18"/>
    <n v="220.9"/>
    <n v="105"/>
    <n v="18.78"/>
    <n v="238.7"/>
    <n v="117"/>
    <n v="10.74"/>
    <x v="29"/>
    <n v="5"/>
    <n v="2.48"/>
    <n v="4"/>
    <x v="0"/>
    <n v="0"/>
    <x v="1"/>
    <x v="1"/>
    <x v="0"/>
    <x v="0"/>
    <n v="0.1673764628806205"/>
    <n v="0.41246353928884227"/>
    <n v="0.7580819844210428"/>
    <n v="-0.38262016874777532"/>
    <n v="2.61339456949977"/>
    <n v="0.95876354759942162"/>
    <n v="1.7345385278280698"/>
    <x v="0"/>
    <x v="1"/>
    <e v="#N/A"/>
    <n v="32.18"/>
    <x v="1"/>
    <x v="2"/>
  </r>
  <r>
    <s v="IN"/>
    <n v="161"/>
    <x v="2"/>
    <x v="0"/>
    <x v="0"/>
    <n v="38"/>
    <x v="332"/>
    <n v="112"/>
    <n v="40.869999999999997"/>
    <n v="201.8"/>
    <n v="102"/>
    <n v="17.149999999999999"/>
    <n v="206.1"/>
    <n v="112"/>
    <n v="9.27"/>
    <x v="137"/>
    <n v="6"/>
    <n v="4.3499999999999996"/>
    <n v="0"/>
    <x v="0"/>
    <n v="0"/>
    <x v="0"/>
    <x v="1"/>
    <x v="0"/>
    <x v="0"/>
    <n v="1.113455978521426"/>
    <n v="3.2360392227031499E-2"/>
    <n v="0.11065988118254236"/>
    <n v="2.117287691361518"/>
    <n v="4.05998917177984"/>
    <n v="2.394991479814597"/>
    <n v="1.7287152170902758"/>
    <x v="1"/>
    <x v="0"/>
    <e v="#N/A"/>
    <n v="40.869999999999997"/>
    <x v="1"/>
    <x v="0"/>
  </r>
  <r>
    <s v="FL"/>
    <n v="91"/>
    <x v="2"/>
    <x v="1"/>
    <x v="0"/>
    <n v="24"/>
    <x v="706"/>
    <n v="112"/>
    <n v="15.9"/>
    <n v="183.4"/>
    <n v="128"/>
    <n v="15.59"/>
    <n v="240.7"/>
    <n v="133"/>
    <n v="10.83"/>
    <x v="79"/>
    <n v="3"/>
    <n v="2.67"/>
    <n v="0"/>
    <x v="0"/>
    <n v="0"/>
    <x v="0"/>
    <x v="2"/>
    <x v="1"/>
    <x v="0"/>
    <n v="-1.6062912004929446"/>
    <n v="-0.33381227300528904"/>
    <n v="0.7978011318589876"/>
    <n v="-0.12900632786712207"/>
    <n v="2.1913726278299928"/>
    <n v="1.8288606652818753"/>
    <n v="3.1444154738246661"/>
    <x v="0"/>
    <x v="0"/>
    <e v="#N/A"/>
    <n v="15.9"/>
    <x v="3"/>
    <x v="2"/>
  </r>
  <r>
    <s v="KS"/>
    <n v="124"/>
    <x v="0"/>
    <x v="0"/>
    <x v="1"/>
    <n v="0"/>
    <x v="707"/>
    <n v="104"/>
    <n v="26.96"/>
    <n v="211.2"/>
    <n v="77"/>
    <n v="17.95"/>
    <n v="179.3"/>
    <n v="104"/>
    <n v="8.07"/>
    <x v="39"/>
    <n v="8"/>
    <n v="2.75"/>
    <n v="3"/>
    <x v="0"/>
    <n v="0"/>
    <x v="0"/>
    <x v="0"/>
    <x v="0"/>
    <x v="0"/>
    <n v="-0.40101181755328841"/>
    <n v="0.21942686250875995"/>
    <n v="-0.42157669448591784"/>
    <n v="-2.0314681775414092E-2"/>
    <n v="1.7720455859896547"/>
    <n v="0.62217217989648121"/>
    <n v="2.3736155720859391"/>
    <x v="0"/>
    <x v="1"/>
    <e v="#N/A"/>
    <n v="26.96"/>
    <x v="4"/>
    <x v="2"/>
  </r>
  <r>
    <s v="NY"/>
    <n v="94"/>
    <x v="2"/>
    <x v="1"/>
    <x v="1"/>
    <n v="0"/>
    <x v="708"/>
    <n v="109"/>
    <n v="41.34"/>
    <n v="147"/>
    <n v="88"/>
    <n v="12.5"/>
    <n v="94.9"/>
    <n v="99"/>
    <n v="4.2699999999999996"/>
    <x v="68"/>
    <n v="4"/>
    <n v="1.94"/>
    <n v="4"/>
    <x v="0"/>
    <n v="0"/>
    <x v="1"/>
    <x v="2"/>
    <x v="1"/>
    <x v="1"/>
    <n v="1.1652959519811958"/>
    <n v="-1.0581973281387926"/>
    <n v="-2.0977247163671895"/>
    <n v="-1.1072311426924974"/>
    <n v="2.4307183217220398"/>
    <n v="2.8467711586971265"/>
    <n v="4.2778289470740116"/>
    <x v="2"/>
    <x v="1"/>
    <e v="#N/A"/>
    <n v="41.34"/>
    <x v="5"/>
    <x v="1"/>
  </r>
  <r>
    <s v="TX"/>
    <n v="217"/>
    <x v="1"/>
    <x v="0"/>
    <x v="1"/>
    <n v="0"/>
    <x v="669"/>
    <n v="115"/>
    <n v="29.99"/>
    <n v="158.80000000000001"/>
    <n v="128"/>
    <n v="13.5"/>
    <n v="306.60000000000002"/>
    <n v="107"/>
    <n v="13.8"/>
    <x v="38"/>
    <n v="3"/>
    <n v="2.5099999999999998"/>
    <n v="4"/>
    <x v="0"/>
    <n v="0"/>
    <x v="1"/>
    <x v="1"/>
    <x v="0"/>
    <x v="1"/>
    <n v="-7.1457700559034998E-2"/>
    <n v="-0.8233692058702391"/>
    <n v="2.1065470399392701"/>
    <n v="-0.34638962005053869"/>
    <n v="3.3122847521641527"/>
    <n v="2.2892289646298445"/>
    <n v="2.7404211766772852"/>
    <x v="0"/>
    <x v="1"/>
    <e v="#N/A"/>
    <n v="29.99"/>
    <x v="0"/>
    <x v="2"/>
  </r>
  <r>
    <s v="RI"/>
    <n v="158"/>
    <x v="2"/>
    <x v="0"/>
    <x v="1"/>
    <n v="0"/>
    <x v="709"/>
    <n v="129"/>
    <n v="37.549999999999997"/>
    <n v="242.2"/>
    <n v="108"/>
    <n v="20.59"/>
    <n v="233.3"/>
    <n v="75"/>
    <n v="10.5"/>
    <x v="69"/>
    <n v="5"/>
    <n v="1.73"/>
    <n v="0"/>
    <x v="0"/>
    <n v="0"/>
    <x v="0"/>
    <x v="1"/>
    <x v="0"/>
    <x v="2"/>
    <n v="0.75242759192659803"/>
    <n v="0.83634820067190851"/>
    <n v="0.65084028633859226"/>
    <n v="-1.3970755322703865"/>
    <n v="3.0538696449558724"/>
    <n v="1.9081506007256037"/>
    <n v="2.4404830713848558"/>
    <x v="0"/>
    <x v="1"/>
    <e v="#N/A"/>
    <n v="37.549999999999997"/>
    <x v="1"/>
    <x v="1"/>
  </r>
  <r>
    <s v="NV"/>
    <n v="102"/>
    <x v="0"/>
    <x v="0"/>
    <x v="1"/>
    <n v="0"/>
    <x v="710"/>
    <n v="87"/>
    <n v="24.55"/>
    <n v="266.5"/>
    <n v="128"/>
    <n v="22.65"/>
    <n v="217.6"/>
    <n v="59"/>
    <n v="9.7899999999999991"/>
    <x v="5"/>
    <n v="7"/>
    <n v="1.92"/>
    <n v="0"/>
    <x v="0"/>
    <n v="0"/>
    <x v="0"/>
    <x v="0"/>
    <x v="0"/>
    <x v="2"/>
    <n v="-0.66391454009926543"/>
    <n v="1.3199349270385059"/>
    <n v="0.33904497895072505"/>
    <n v="-1.1434616913897337"/>
    <n v="2.7034559760793955"/>
    <n v="1.8988066951638161"/>
    <n v="2.811095785738805"/>
    <x v="0"/>
    <x v="1"/>
    <e v="#N/A"/>
    <n v="24.55"/>
    <x v="4"/>
    <x v="1"/>
  </r>
  <r>
    <s v="UT"/>
    <n v="85"/>
    <x v="2"/>
    <x v="0"/>
    <x v="1"/>
    <n v="0"/>
    <x v="711"/>
    <n v="107"/>
    <n v="36.090000000000003"/>
    <n v="228.4"/>
    <n v="103"/>
    <n v="19.41"/>
    <n v="163.30000000000001"/>
    <n v="116"/>
    <n v="7.35"/>
    <x v="18"/>
    <n v="3"/>
    <n v="2.08"/>
    <n v="0"/>
    <x v="0"/>
    <n v="0"/>
    <x v="0"/>
    <x v="2"/>
    <x v="0"/>
    <x v="0"/>
    <n v="0.5932048163001612"/>
    <n v="0.56171870174766858"/>
    <n v="-0.73932987398947636"/>
    <n v="-0.92607839920631685"/>
    <n v="2.2473718445617084"/>
    <n v="1.4393226594563928"/>
    <n v="2.6631971816447519"/>
    <x v="0"/>
    <x v="1"/>
    <e v="#N/A"/>
    <n v="36.090000000000003"/>
    <x v="0"/>
    <x v="1"/>
  </r>
  <r>
    <s v="OK"/>
    <n v="79"/>
    <x v="2"/>
    <x v="0"/>
    <x v="1"/>
    <n v="0"/>
    <x v="712"/>
    <n v="72"/>
    <n v="24.99"/>
    <n v="165.7"/>
    <n v="102"/>
    <n v="14.08"/>
    <n v="243.2"/>
    <n v="107"/>
    <n v="10.94"/>
    <x v="80"/>
    <n v="9"/>
    <n v="2.27"/>
    <n v="1"/>
    <x v="0"/>
    <n v="0"/>
    <x v="0"/>
    <x v="2"/>
    <x v="0"/>
    <x v="0"/>
    <n v="-0.61577742188662188"/>
    <n v="-0.68605445640811935"/>
    <n v="0.8474500661564186"/>
    <n v="-0.67246455832566399"/>
    <n v="1.9407575856781933"/>
    <n v="1.4213489182095378"/>
    <n v="2.8764432009381649"/>
    <x v="0"/>
    <x v="1"/>
    <e v="#N/A"/>
    <n v="24.99"/>
    <x v="4"/>
    <x v="1"/>
  </r>
  <r>
    <s v="MN"/>
    <n v="139"/>
    <x v="2"/>
    <x v="0"/>
    <x v="0"/>
    <n v="25"/>
    <x v="713"/>
    <n v="112"/>
    <n v="16.350000000000001"/>
    <n v="178.9"/>
    <n v="70"/>
    <n v="15.21"/>
    <n v="182.1"/>
    <n v="84"/>
    <n v="8.19"/>
    <x v="89"/>
    <n v="10"/>
    <n v="3.48"/>
    <n v="2"/>
    <x v="0"/>
    <n v="0"/>
    <x v="0"/>
    <x v="1"/>
    <x v="0"/>
    <x v="0"/>
    <n v="-1.5563026546567376"/>
    <n v="-0.42336537048058481"/>
    <n v="-0.36596988807279546"/>
    <n v="0.95791013304996164"/>
    <n v="2.2084805662421547"/>
    <n v="1.9112409507410575"/>
    <n v="3.2292874650779995"/>
    <x v="0"/>
    <x v="0"/>
    <e v="#N/A"/>
    <n v="16.350000000000001"/>
    <x v="4"/>
    <x v="0"/>
  </r>
  <r>
    <s v="NC"/>
    <n v="103"/>
    <x v="0"/>
    <x v="0"/>
    <x v="1"/>
    <n v="0"/>
    <x v="696"/>
    <n v="118"/>
    <n v="44.78"/>
    <n v="179.1"/>
    <n v="69"/>
    <n v="15.22"/>
    <n v="214.7"/>
    <n v="112"/>
    <n v="9.66"/>
    <x v="19"/>
    <n v="2"/>
    <n v="2.78"/>
    <n v="0"/>
    <x v="0"/>
    <n v="0"/>
    <x v="0"/>
    <x v="0"/>
    <x v="0"/>
    <x v="0"/>
    <n v="1.5392843319409659"/>
    <n v="-0.41938523281501633"/>
    <n v="0.28145221516570496"/>
    <n v="1.591586692182255E-2"/>
    <n v="3.075594780644999"/>
    <n v="1.6201076792311697"/>
    <n v="1.9468473309114027"/>
    <x v="0"/>
    <x v="1"/>
    <e v="#N/A"/>
    <n v="44.78"/>
    <x v="0"/>
    <x v="2"/>
  </r>
  <r>
    <s v="NH"/>
    <n v="78"/>
    <x v="1"/>
    <x v="0"/>
    <x v="1"/>
    <n v="0"/>
    <x v="283"/>
    <n v="116"/>
    <n v="27.59"/>
    <n v="192.4"/>
    <n v="86"/>
    <n v="16.350000000000001"/>
    <n v="240.6"/>
    <n v="100"/>
    <n v="10.83"/>
    <x v="3"/>
    <n v="3"/>
    <n v="2.73"/>
    <n v="2"/>
    <x v="0"/>
    <n v="0"/>
    <x v="0"/>
    <x v="2"/>
    <x v="0"/>
    <x v="0"/>
    <n v="-0.33250899548144897"/>
    <n v="-0.15470607805469752"/>
    <n v="0.79581517448709049"/>
    <n v="-5.6545230472650088E-2"/>
    <n v="2.2967640494079622"/>
    <n v="0.87807480187981246"/>
    <n v="2.0656489577708221"/>
    <x v="0"/>
    <x v="1"/>
    <e v="#N/A"/>
    <n v="27.59"/>
    <x v="0"/>
    <x v="2"/>
  </r>
  <r>
    <s v="AK"/>
    <n v="50"/>
    <x v="1"/>
    <x v="0"/>
    <x v="1"/>
    <n v="0"/>
    <x v="129"/>
    <n v="107"/>
    <n v="31.21"/>
    <n v="58.6"/>
    <n v="118"/>
    <n v="4.9800000000000004"/>
    <n v="202.6"/>
    <n v="99"/>
    <n v="9.1199999999999992"/>
    <x v="6"/>
    <n v="3"/>
    <n v="2.35"/>
    <n v="1"/>
    <x v="0"/>
    <n v="0"/>
    <x v="0"/>
    <x v="3"/>
    <x v="0"/>
    <x v="1"/>
    <n v="6.1845088337516639E-2"/>
    <n v="-2.8174181763201585"/>
    <n v="4.1151373166138927E-2"/>
    <n v="-0.56377291223395598"/>
    <n v="2.388475261163904"/>
    <n v="2.8742309105729302"/>
    <n v="4.3379249165233151"/>
    <x v="2"/>
    <x v="1"/>
    <e v="#N/A"/>
    <n v="31.21"/>
    <x v="0"/>
    <x v="2"/>
  </r>
  <r>
    <s v="KS"/>
    <n v="67"/>
    <x v="1"/>
    <x v="0"/>
    <x v="1"/>
    <n v="0"/>
    <x v="103"/>
    <n v="101"/>
    <n v="34.24"/>
    <n v="97.6"/>
    <n v="122"/>
    <n v="8.3000000000000007"/>
    <n v="202.5"/>
    <n v="119"/>
    <n v="9.11"/>
    <x v="99"/>
    <n v="3"/>
    <n v="1.89"/>
    <n v="0"/>
    <x v="0"/>
    <n v="0"/>
    <x v="0"/>
    <x v="3"/>
    <x v="0"/>
    <x v="1"/>
    <n v="0.39139920533177003"/>
    <n v="-2.0412913315342616"/>
    <n v="3.9165415794241799E-2"/>
    <n v="-1.1796922400869698"/>
    <n v="2.0328387659272362"/>
    <n v="2.3902450395821364"/>
    <n v="3.9107683708240057"/>
    <x v="2"/>
    <x v="1"/>
    <e v="#N/A"/>
    <n v="34.24"/>
    <x v="0"/>
    <x v="1"/>
  </r>
  <r>
    <s v="WV"/>
    <n v="86"/>
    <x v="0"/>
    <x v="0"/>
    <x v="0"/>
    <n v="38"/>
    <x v="714"/>
    <n v="158"/>
    <n v="20.91"/>
    <n v="133.9"/>
    <n v="119"/>
    <n v="11.38"/>
    <n v="138.19999999999999"/>
    <n v="103"/>
    <n v="6.22"/>
    <x v="64"/>
    <n v="4"/>
    <n v="3.59"/>
    <n v="1"/>
    <x v="0"/>
    <n v="0"/>
    <x v="0"/>
    <x v="2"/>
    <x v="0"/>
    <x v="1"/>
    <n v="-1.0601200515417948"/>
    <n v="-1.3188963452335425"/>
    <n v="-1.2378051743356844"/>
    <n v="1.1028323278389063"/>
    <n v="2.1409727694545575"/>
    <n v="2.3689117514356983"/>
    <n v="3.8261888835542841"/>
    <x v="2"/>
    <x v="0"/>
    <e v="#N/A"/>
    <n v="20.91"/>
    <x v="1"/>
    <x v="0"/>
  </r>
  <r>
    <s v="NM"/>
    <n v="174"/>
    <x v="0"/>
    <x v="0"/>
    <x v="1"/>
    <n v="0"/>
    <x v="258"/>
    <n v="72"/>
    <n v="40.659999999999997"/>
    <n v="188.5"/>
    <n v="124"/>
    <n v="16.02"/>
    <n v="105.6"/>
    <n v="116"/>
    <n v="4.75"/>
    <x v="82"/>
    <n v="3"/>
    <n v="2.38"/>
    <n v="1"/>
    <x v="0"/>
    <n v="0"/>
    <x v="0"/>
    <x v="1"/>
    <x v="0"/>
    <x v="0"/>
    <n v="1.0912388470386669"/>
    <n v="-0.23231876253328732"/>
    <n v="-1.8852272775741847"/>
    <n v="-0.52754236353671935"/>
    <n v="2.4432474186901145"/>
    <n v="2.2532547708031059"/>
    <n v="3.4906813339745013"/>
    <x v="0"/>
    <x v="1"/>
    <e v="#N/A"/>
    <n v="40.659999999999997"/>
    <x v="0"/>
    <x v="2"/>
  </r>
  <r>
    <s v="OH"/>
    <n v="124"/>
    <x v="2"/>
    <x v="0"/>
    <x v="1"/>
    <n v="0"/>
    <x v="715"/>
    <n v="97"/>
    <n v="32.81"/>
    <n v="89.8"/>
    <n v="99"/>
    <n v="7.63"/>
    <n v="172.8"/>
    <n v="104"/>
    <n v="7.78"/>
    <x v="107"/>
    <n v="3"/>
    <n v="4.13"/>
    <n v="1"/>
    <x v="0"/>
    <n v="0"/>
    <x v="0"/>
    <x v="0"/>
    <x v="0"/>
    <x v="1"/>
    <n v="0.23587928495245944"/>
    <n v="-2.1965167004914412"/>
    <n v="-0.55066392365923855"/>
    <n v="1.8274433017836287"/>
    <n v="3.3399683165910341"/>
    <n v="2.9194356356428086"/>
    <n v="3.7270391070513749"/>
    <x v="0"/>
    <x v="1"/>
    <e v="#N/A"/>
    <n v="32.81"/>
    <x v="0"/>
    <x v="0"/>
  </r>
  <r>
    <s v="RI"/>
    <n v="190"/>
    <x v="0"/>
    <x v="0"/>
    <x v="0"/>
    <n v="26"/>
    <x v="716"/>
    <n v="71"/>
    <n v="19.84"/>
    <n v="145.9"/>
    <n v="88"/>
    <n v="12.4"/>
    <n v="175.1"/>
    <n v="103"/>
    <n v="7.88"/>
    <x v="79"/>
    <n v="3"/>
    <n v="2.67"/>
    <n v="1"/>
    <x v="0"/>
    <n v="0"/>
    <x v="0"/>
    <x v="1"/>
    <x v="0"/>
    <x v="1"/>
    <n v="-1.1767599918262774"/>
    <n v="-1.0800880852994204"/>
    <n v="-0.50498690410560232"/>
    <n v="-0.12900632786712207"/>
    <n v="1.0204538882868859"/>
    <n v="1.6801811677068246"/>
    <n v="3.55030863088176"/>
    <x v="2"/>
    <x v="0"/>
    <e v="#N/A"/>
    <n v="19.84"/>
    <x v="0"/>
    <x v="2"/>
  </r>
  <r>
    <s v="HI"/>
    <n v="101"/>
    <x v="2"/>
    <x v="0"/>
    <x v="1"/>
    <n v="0"/>
    <x v="717"/>
    <n v="127"/>
    <n v="15.95"/>
    <n v="150"/>
    <n v="104"/>
    <n v="12.75"/>
    <n v="241.1"/>
    <n v="116"/>
    <n v="10.85"/>
    <x v="85"/>
    <n v="2"/>
    <n v="2.89"/>
    <n v="1"/>
    <x v="0"/>
    <n v="0"/>
    <x v="0"/>
    <x v="0"/>
    <x v="0"/>
    <x v="1"/>
    <n v="-1.600736917622255"/>
    <n v="-0.99849526315526216"/>
    <n v="0.80574496134657669"/>
    <n v="0.16083806171076653"/>
    <n v="2.2291583567284357"/>
    <n v="2.0577767844964541"/>
    <n v="3.3911271887460837"/>
    <x v="0"/>
    <x v="1"/>
    <e v="#N/A"/>
    <n v="15.95"/>
    <x v="0"/>
    <x v="3"/>
  </r>
  <r>
    <s v="NY"/>
    <n v="68"/>
    <x v="0"/>
    <x v="0"/>
    <x v="0"/>
    <n v="29"/>
    <x v="718"/>
    <n v="82"/>
    <n v="40.72"/>
    <n v="203.8"/>
    <n v="105"/>
    <n v="17.32"/>
    <n v="167.8"/>
    <n v="70"/>
    <n v="7.55"/>
    <x v="79"/>
    <n v="6"/>
    <n v="2.67"/>
    <n v="0"/>
    <x v="0"/>
    <n v="0"/>
    <x v="0"/>
    <x v="3"/>
    <x v="0"/>
    <x v="0"/>
    <n v="1.0967931299093567"/>
    <n v="7.2161768882718497E-2"/>
    <n v="-0.64996179225410056"/>
    <n v="-0.12900632786712207"/>
    <n v="2.5351980222590651"/>
    <n v="1.2834545004496918"/>
    <n v="2.2061917181838169"/>
    <x v="0"/>
    <x v="0"/>
    <e v="#N/A"/>
    <n v="40.72"/>
    <x v="1"/>
    <x v="2"/>
  </r>
  <r>
    <s v="KS"/>
    <n v="117"/>
    <x v="2"/>
    <x v="0"/>
    <x v="0"/>
    <n v="25"/>
    <x v="421"/>
    <n v="140"/>
    <n v="36.72"/>
    <n v="224.1"/>
    <n v="69"/>
    <n v="19.05"/>
    <n v="267.89999999999998"/>
    <n v="112"/>
    <n v="12.06"/>
    <x v="23"/>
    <n v="4"/>
    <n v="3.19"/>
    <n v="0"/>
    <x v="0"/>
    <n v="0"/>
    <x v="0"/>
    <x v="0"/>
    <x v="0"/>
    <x v="0"/>
    <n v="0.66170763837200008"/>
    <n v="0.47614574193794124"/>
    <n v="1.337981537015037"/>
    <n v="0.55937409738036437"/>
    <n v="3.5830271796163347"/>
    <n v="1.6636302895952273"/>
    <n v="0.83501359931920571"/>
    <x v="1"/>
    <x v="0"/>
    <e v="#N/A"/>
    <n v="36.72"/>
    <x v="1"/>
    <x v="3"/>
  </r>
  <r>
    <s v="LA"/>
    <n v="118"/>
    <x v="1"/>
    <x v="0"/>
    <x v="1"/>
    <n v="0"/>
    <x v="503"/>
    <n v="97"/>
    <n v="31.86"/>
    <n v="177.8"/>
    <n v="89"/>
    <n v="15.11"/>
    <n v="233.4"/>
    <n v="97"/>
    <n v="10.5"/>
    <x v="1"/>
    <n v="6"/>
    <n v="3.29"/>
    <n v="1"/>
    <x v="0"/>
    <n v="0"/>
    <x v="0"/>
    <x v="0"/>
    <x v="0"/>
    <x v="0"/>
    <n v="0.13219933803291922"/>
    <n v="-0.44525612764121253"/>
    <n v="0.65282624371048936"/>
    <n v="0.70429629216930834"/>
    <n v="2.688136259262536"/>
    <n v="1.0667450753666374"/>
    <n v="1.7463715421627679"/>
    <x v="0"/>
    <x v="1"/>
    <e v="#N/A"/>
    <n v="31.86"/>
    <x v="1"/>
    <x v="0"/>
  </r>
  <r>
    <s v="NV"/>
    <n v="22"/>
    <x v="2"/>
    <x v="0"/>
    <x v="1"/>
    <n v="0"/>
    <x v="441"/>
    <n v="108"/>
    <n v="27.27"/>
    <n v="218.1"/>
    <n v="88"/>
    <n v="18.54"/>
    <n v="192.9"/>
    <n v="115"/>
    <n v="8.68"/>
    <x v="60"/>
    <n v="4"/>
    <n v="3.38"/>
    <n v="1"/>
    <x v="0"/>
    <n v="0"/>
    <x v="0"/>
    <x v="3"/>
    <x v="0"/>
    <x v="0"/>
    <n v="-0.36768612032915021"/>
    <n v="0.35674161197088022"/>
    <n v="-0.15148649190789321"/>
    <n v="0.81298793826101701"/>
    <n v="2.4994937650997353"/>
    <n v="0.9728078976769996"/>
    <n v="1.9092515103550494"/>
    <x v="0"/>
    <x v="1"/>
    <e v="#N/A"/>
    <n v="27.27"/>
    <x v="1"/>
    <x v="0"/>
  </r>
  <r>
    <s v="PA"/>
    <n v="134"/>
    <x v="1"/>
    <x v="0"/>
    <x v="1"/>
    <n v="0"/>
    <x v="489"/>
    <n v="122"/>
    <n v="34.9"/>
    <n v="240.5"/>
    <n v="155"/>
    <n v="20.440000000000001"/>
    <n v="179.1"/>
    <n v="107"/>
    <n v="8.06"/>
    <x v="105"/>
    <n v="9"/>
    <n v="1.35"/>
    <n v="1"/>
    <x v="0"/>
    <n v="0"/>
    <x v="0"/>
    <x v="1"/>
    <x v="0"/>
    <x v="2"/>
    <n v="0.46360488265073574"/>
    <n v="0.80251703051457479"/>
    <n v="-0.42554860922971266"/>
    <n v="-1.9043032140316922"/>
    <n v="2.557140121518592"/>
    <n v="2.160191061288864"/>
    <n v="3.2854048824253761"/>
    <x v="0"/>
    <x v="1"/>
    <e v="#N/A"/>
    <n v="34.9"/>
    <x v="4"/>
    <x v="1"/>
  </r>
  <r>
    <s v="MO"/>
    <n v="164"/>
    <x v="1"/>
    <x v="0"/>
    <x v="0"/>
    <n v="25"/>
    <x v="553"/>
    <n v="88"/>
    <n v="37.25"/>
    <n v="151.5"/>
    <n v="99"/>
    <n v="12.88"/>
    <n v="50.1"/>
    <n v="60"/>
    <n v="2.25"/>
    <x v="108"/>
    <n v="6"/>
    <n v="3.86"/>
    <n v="1"/>
    <x v="0"/>
    <n v="0"/>
    <x v="0"/>
    <x v="1"/>
    <x v="0"/>
    <x v="1"/>
    <n v="0.71910189470245978"/>
    <n v="-0.96864423066349692"/>
    <n v="-2.9874336189771533"/>
    <n v="1.4651378148112675"/>
    <n v="3.6032057038827756"/>
    <n v="3.5393173953104591"/>
    <n v="4.4800049001090452"/>
    <x v="0"/>
    <x v="0"/>
    <e v="#N/A"/>
    <n v="37.25"/>
    <x v="1"/>
    <x v="0"/>
  </r>
  <r>
    <s v="ME"/>
    <n v="177"/>
    <x v="0"/>
    <x v="0"/>
    <x v="1"/>
    <n v="0"/>
    <x v="719"/>
    <n v="106"/>
    <n v="39.58"/>
    <n v="175.2"/>
    <n v="97"/>
    <n v="14.89"/>
    <n v="212.2"/>
    <n v="77"/>
    <n v="9.5500000000000007"/>
    <x v="60"/>
    <n v="7"/>
    <n v="3.38"/>
    <n v="2"/>
    <x v="0"/>
    <n v="0"/>
    <x v="0"/>
    <x v="1"/>
    <x v="0"/>
    <x v="0"/>
    <n v="0.97274747913062132"/>
    <n v="-0.4969979172936061"/>
    <n v="0.23180328086827395"/>
    <n v="0.81298793826101701"/>
    <n v="2.9914893111393477"/>
    <n v="1.3812772121223009"/>
    <n v="1.6931760613697984"/>
    <x v="0"/>
    <x v="1"/>
    <e v="#N/A"/>
    <n v="39.58"/>
    <x v="4"/>
    <x v="0"/>
  </r>
  <r>
    <s v="NH"/>
    <n v="110"/>
    <x v="1"/>
    <x v="0"/>
    <x v="1"/>
    <n v="0"/>
    <x v="720"/>
    <n v="81"/>
    <n v="27.54"/>
    <n v="247.5"/>
    <n v="89"/>
    <n v="21.04"/>
    <n v="155.5"/>
    <n v="99"/>
    <n v="7"/>
    <x v="56"/>
    <n v="8"/>
    <n v="2.4"/>
    <n v="0"/>
    <x v="0"/>
    <n v="0"/>
    <x v="0"/>
    <x v="0"/>
    <x v="0"/>
    <x v="2"/>
    <n v="-0.33806327835213879"/>
    <n v="0.94182184880947928"/>
    <n v="-0.89423454899746146"/>
    <n v="-0.49131181483948333"/>
    <n v="2.1163133785730914"/>
    <n v="1.4291108785138618"/>
    <n v="2.7578856919469792"/>
    <x v="0"/>
    <x v="1"/>
    <e v="#N/A"/>
    <n v="27.54"/>
    <x v="4"/>
    <x v="2"/>
  </r>
  <r>
    <s v="WY"/>
    <n v="53"/>
    <x v="0"/>
    <x v="0"/>
    <x v="0"/>
    <n v="27"/>
    <x v="721"/>
    <n v="119"/>
    <n v="4.4000000000000004"/>
    <n v="206.5"/>
    <n v="96"/>
    <n v="17.55"/>
    <n v="228.1"/>
    <n v="64"/>
    <n v="10.26"/>
    <x v="94"/>
    <n v="7"/>
    <n v="1.76"/>
    <n v="1"/>
    <x v="0"/>
    <n v="0"/>
    <x v="0"/>
    <x v="3"/>
    <x v="0"/>
    <x v="0"/>
    <n v="-2.8578562740216813"/>
    <n v="0.12589362736789572"/>
    <n v="0.54757050299993537"/>
    <n v="-1.3608449835731504"/>
    <n v="2.6915515895101736"/>
    <n v="3.2147976940157128"/>
    <n v="4.6287577672527584"/>
    <x v="2"/>
    <x v="0"/>
    <e v="#N/A"/>
    <n v="4.4000000000000004"/>
    <x v="4"/>
    <x v="1"/>
  </r>
  <r>
    <s v="ME"/>
    <n v="80"/>
    <x v="1"/>
    <x v="0"/>
    <x v="1"/>
    <n v="0"/>
    <x v="722"/>
    <n v="113"/>
    <n v="54.79"/>
    <n v="222"/>
    <n v="95"/>
    <n v="18.87"/>
    <n v="162.80000000000001"/>
    <n v="123"/>
    <n v="7.33"/>
    <x v="92"/>
    <n v="8"/>
    <n v="1.81"/>
    <n v="0"/>
    <x v="1"/>
    <n v="1"/>
    <x v="0"/>
    <x v="2"/>
    <x v="0"/>
    <x v="0"/>
    <n v="2.6297752022197032"/>
    <n v="0.43435429644946999"/>
    <n v="-0.74925966084896256"/>
    <n v="-1.2883838861786781"/>
    <n v="3.921565535583619"/>
    <n v="3.0538016220105342"/>
    <n v="3.3574890086657176"/>
    <x v="0"/>
    <x v="1"/>
    <n v="54.79"/>
    <e v="#N/A"/>
    <x v="4"/>
    <x v="1"/>
  </r>
  <r>
    <s v="MN"/>
    <n v="158"/>
    <x v="1"/>
    <x v="0"/>
    <x v="1"/>
    <n v="0"/>
    <x v="152"/>
    <n v="112"/>
    <n v="35.68"/>
    <n v="221.3"/>
    <n v="82"/>
    <n v="18.809999999999999"/>
    <n v="210"/>
    <n v="93"/>
    <n v="9.4499999999999993"/>
    <x v="45"/>
    <n v="3"/>
    <n v="2.21"/>
    <n v="1"/>
    <x v="0"/>
    <n v="0"/>
    <x v="0"/>
    <x v="1"/>
    <x v="0"/>
    <x v="0"/>
    <n v="0.54877055333464375"/>
    <n v="0.4204238146199798"/>
    <n v="0.18811221868653485"/>
    <n v="-0.74492565572013658"/>
    <n v="2.4275435331458248"/>
    <n v="1.0335403927646332"/>
    <n v="2.0599621068442082"/>
    <x v="0"/>
    <x v="1"/>
    <e v="#N/A"/>
    <n v="35.68"/>
    <x v="0"/>
    <x v="1"/>
  </r>
  <r>
    <s v="OH"/>
    <n v="114"/>
    <x v="0"/>
    <x v="0"/>
    <x v="1"/>
    <n v="0"/>
    <x v="723"/>
    <n v="88"/>
    <n v="32.56"/>
    <n v="175.2"/>
    <n v="78"/>
    <n v="14.89"/>
    <n v="220.3"/>
    <n v="118"/>
    <n v="9.91"/>
    <x v="77"/>
    <n v="0"/>
    <n v="0"/>
    <n v="0"/>
    <x v="0"/>
    <n v="0"/>
    <x v="0"/>
    <x v="0"/>
    <x v="0"/>
    <x v="0"/>
    <n v="0.20810787059901115"/>
    <n v="-0.4969979172936061"/>
    <n v="0.39266582799195088"/>
    <n v="-3.7158306488934985"/>
    <n v="3.3208116393640927"/>
    <n v="3.7751688279239008"/>
    <n v="5.0473764882878118"/>
    <x v="2"/>
    <x v="1"/>
    <e v="#N/A"/>
    <n v="32.56"/>
    <x v="0"/>
    <x v="1"/>
  </r>
  <r>
    <s v="NC"/>
    <n v="64"/>
    <x v="1"/>
    <x v="0"/>
    <x v="0"/>
    <n v="19"/>
    <x v="724"/>
    <n v="150"/>
    <n v="49.49"/>
    <n v="226.7"/>
    <n v="123"/>
    <n v="19.27"/>
    <n v="219.1"/>
    <n v="67"/>
    <n v="9.86"/>
    <x v="4"/>
    <n v="2"/>
    <n v="2.0299999999999998"/>
    <n v="1"/>
    <x v="0"/>
    <n v="0"/>
    <x v="0"/>
    <x v="3"/>
    <x v="0"/>
    <x v="0"/>
    <n v="2.0521297836679788"/>
    <n v="0.52788753159033419"/>
    <n v="0.36883433952918365"/>
    <n v="-0.99853949660078922"/>
    <n v="3.6774510340297968"/>
    <n v="2.371291165444136"/>
    <n v="2.3921533134270456"/>
    <x v="0"/>
    <x v="0"/>
    <e v="#N/A"/>
    <n v="49.49"/>
    <x v="0"/>
    <x v="1"/>
  </r>
  <r>
    <s v="SD"/>
    <n v="88"/>
    <x v="0"/>
    <x v="0"/>
    <x v="1"/>
    <n v="0"/>
    <x v="515"/>
    <n v="115"/>
    <n v="36.65"/>
    <n v="216.2"/>
    <n v="85"/>
    <n v="18.38"/>
    <n v="171.3"/>
    <n v="65"/>
    <n v="7.71"/>
    <x v="23"/>
    <n v="1"/>
    <n v="3.19"/>
    <n v="3"/>
    <x v="0"/>
    <n v="0"/>
    <x v="0"/>
    <x v="2"/>
    <x v="0"/>
    <x v="0"/>
    <n v="0.6543019278777471"/>
    <n v="0.31893030414797746"/>
    <n v="-0.58045328423769715"/>
    <n v="0.55937409738036437"/>
    <n v="2.6615707839671798"/>
    <n v="1.0861182936176355"/>
    <n v="1.8097919375978282"/>
    <x v="0"/>
    <x v="1"/>
    <e v="#N/A"/>
    <n v="36.65"/>
    <x v="0"/>
    <x v="3"/>
  </r>
  <r>
    <s v="UT"/>
    <n v="82"/>
    <x v="2"/>
    <x v="1"/>
    <x v="1"/>
    <n v="0"/>
    <x v="725"/>
    <n v="101"/>
    <n v="35.5"/>
    <n v="213.7"/>
    <n v="87"/>
    <n v="18.16"/>
    <n v="175.1"/>
    <n v="86"/>
    <n v="7.88"/>
    <x v="70"/>
    <n v="6"/>
    <n v="3.35"/>
    <n v="3"/>
    <x v="0"/>
    <n v="0"/>
    <x v="0"/>
    <x v="2"/>
    <x v="2"/>
    <x v="0"/>
    <n v="0.52840484947544841"/>
    <n v="0.26917858332836869"/>
    <n v="-0.50498690410560232"/>
    <n v="0.77675738956378104"/>
    <n v="2.7108560357857314"/>
    <n v="1.1000148227328299"/>
    <n v="1.7525195501642621"/>
    <x v="0"/>
    <x v="1"/>
    <e v="#N/A"/>
    <n v="35.5"/>
    <x v="5"/>
    <x v="0"/>
  </r>
  <r>
    <s v="KY"/>
    <n v="111"/>
    <x v="0"/>
    <x v="0"/>
    <x v="1"/>
    <n v="0"/>
    <x v="726"/>
    <n v="97"/>
    <n v="43.5"/>
    <n v="204.1"/>
    <n v="129"/>
    <n v="17.350000000000001"/>
    <n v="171.3"/>
    <n v="84"/>
    <n v="7.71"/>
    <x v="10"/>
    <n v="5"/>
    <n v="3.32"/>
    <n v="3"/>
    <x v="0"/>
    <n v="0"/>
    <x v="0"/>
    <x v="0"/>
    <x v="0"/>
    <x v="0"/>
    <n v="1.4004272601737251"/>
    <n v="7.8131975381071209E-2"/>
    <n v="-0.58045328423769715"/>
    <n v="0.74052684086654508"/>
    <n v="3.1827460970375938"/>
    <n v="1.6889662915051766"/>
    <n v="1.890857358309574"/>
    <x v="0"/>
    <x v="1"/>
    <e v="#N/A"/>
    <n v="43.5"/>
    <x v="1"/>
    <x v="0"/>
  </r>
  <r>
    <s v="MT"/>
    <n v="60"/>
    <x v="1"/>
    <x v="0"/>
    <x v="1"/>
    <n v="0"/>
    <x v="727"/>
    <n v="97"/>
    <n v="42.96"/>
    <n v="221.1"/>
    <n v="121"/>
    <n v="18.79"/>
    <n v="109.9"/>
    <n v="100"/>
    <n v="4.95"/>
    <x v="70"/>
    <n v="4"/>
    <n v="3.35"/>
    <n v="2"/>
    <x v="0"/>
    <n v="0"/>
    <x v="0"/>
    <x v="3"/>
    <x v="0"/>
    <x v="0"/>
    <n v="1.3411815762197017"/>
    <n v="0.41644367695441076"/>
    <n v="-1.7998311105826033"/>
    <n v="0.77675738956378104"/>
    <n v="3.3591725900346359"/>
    <n v="2.4114181357303881"/>
    <n v="2.8889157760341226"/>
    <x v="0"/>
    <x v="1"/>
    <e v="#N/A"/>
    <n v="42.96"/>
    <x v="1"/>
    <x v="0"/>
  </r>
  <r>
    <s v="NJ"/>
    <n v="113"/>
    <x v="1"/>
    <x v="0"/>
    <x v="1"/>
    <n v="0"/>
    <x v="728"/>
    <n v="72"/>
    <n v="22.46"/>
    <n v="247.5"/>
    <n v="107"/>
    <n v="21.04"/>
    <n v="246.2"/>
    <n v="123"/>
    <n v="11.08"/>
    <x v="72"/>
    <n v="6"/>
    <n v="1.86"/>
    <n v="3"/>
    <x v="0"/>
    <n v="0"/>
    <x v="0"/>
    <x v="0"/>
    <x v="0"/>
    <x v="2"/>
    <n v="-0.8916401377975417"/>
    <n v="0.94182184880947928"/>
    <n v="0.9070287873133358"/>
    <n v="-1.2159227887842059"/>
    <n v="2.7323607738745848"/>
    <n v="1.9958005861123465"/>
    <n v="2.915586486531355"/>
    <x v="0"/>
    <x v="1"/>
    <e v="#N/A"/>
    <n v="22.46"/>
    <x v="1"/>
    <x v="1"/>
  </r>
  <r>
    <s v="FL"/>
    <n v="109"/>
    <x v="1"/>
    <x v="0"/>
    <x v="1"/>
    <n v="0"/>
    <x v="729"/>
    <n v="115"/>
    <n v="36.89"/>
    <n v="207"/>
    <n v="142"/>
    <n v="17.600000000000001"/>
    <n v="268"/>
    <n v="106"/>
    <n v="12.06"/>
    <x v="45"/>
    <n v="4"/>
    <n v="2.21"/>
    <n v="1"/>
    <x v="0"/>
    <n v="0"/>
    <x v="0"/>
    <x v="0"/>
    <x v="0"/>
    <x v="0"/>
    <n v="0.68022191460763226"/>
    <n v="0.13584397153181749"/>
    <n v="1.3399674943869346"/>
    <n v="-0.74492565572013658"/>
    <n v="3.1070561639420329"/>
    <n v="1.6827306844167564"/>
    <n v="2.0023404072897271"/>
    <x v="0"/>
    <x v="1"/>
    <e v="#N/A"/>
    <n v="36.89"/>
    <x v="1"/>
    <x v="1"/>
  </r>
  <r>
    <s v="IN"/>
    <n v="105"/>
    <x v="2"/>
    <x v="0"/>
    <x v="0"/>
    <n v="42"/>
    <x v="730"/>
    <n v="79"/>
    <n v="17.32"/>
    <n v="223.1"/>
    <n v="97"/>
    <n v="18.96"/>
    <n v="241.6"/>
    <n v="77"/>
    <n v="10.87"/>
    <x v="89"/>
    <n v="2"/>
    <n v="3.48"/>
    <n v="0"/>
    <x v="0"/>
    <n v="0"/>
    <x v="0"/>
    <x v="0"/>
    <x v="0"/>
    <x v="0"/>
    <n v="-1.4507712801136341"/>
    <n v="0.45624505361009776"/>
    <n v="0.81567474820606289"/>
    <n v="0.95791013304996164"/>
    <n v="3.0747245866112998"/>
    <n v="1.9737816429400321"/>
    <n v="2.5174782351595568"/>
    <x v="0"/>
    <x v="0"/>
    <e v="#N/A"/>
    <n v="17.32"/>
    <x v="0"/>
    <x v="0"/>
  </r>
  <r>
    <s v="DE"/>
    <n v="85"/>
    <x v="2"/>
    <x v="0"/>
    <x v="1"/>
    <n v="0"/>
    <x v="731"/>
    <n v="100"/>
    <n v="35.96"/>
    <n v="184.6"/>
    <n v="88"/>
    <n v="15.69"/>
    <n v="164.3"/>
    <n v="131"/>
    <n v="7.39"/>
    <x v="64"/>
    <n v="4"/>
    <n v="3.59"/>
    <n v="2"/>
    <x v="0"/>
    <n v="0"/>
    <x v="0"/>
    <x v="2"/>
    <x v="0"/>
    <x v="0"/>
    <n v="0.57839339531165512"/>
    <n v="-0.30993144701187708"/>
    <n v="-0.71947030027050396"/>
    <n v="1.1028323278389063"/>
    <n v="2.7327863124696181"/>
    <n v="1.4712148306365493"/>
    <n v="2.2047279029731923"/>
    <x v="0"/>
    <x v="1"/>
    <e v="#N/A"/>
    <n v="35.96"/>
    <x v="1"/>
    <x v="0"/>
  </r>
  <r>
    <s v="ME"/>
    <n v="59"/>
    <x v="2"/>
    <x v="0"/>
    <x v="1"/>
    <n v="0"/>
    <x v="108"/>
    <n v="95"/>
    <n v="28.27"/>
    <n v="239.3"/>
    <n v="87"/>
    <n v="20.34"/>
    <n v="123.2"/>
    <n v="108"/>
    <n v="5.54"/>
    <x v="13"/>
    <n v="3"/>
    <n v="2.7"/>
    <n v="2"/>
    <x v="0"/>
    <n v="0"/>
    <x v="0"/>
    <x v="3"/>
    <x v="0"/>
    <x v="2"/>
    <n v="-0.25845189053892015"/>
    <n v="0.77863620452116278"/>
    <n v="-1.5356987801202702"/>
    <n v="-9.277577916988608E-2"/>
    <n v="2.1962398130809624"/>
    <n v="1.7435738605455546"/>
    <n v="3.042471084134335"/>
    <x v="0"/>
    <x v="1"/>
    <e v="#N/A"/>
    <n v="28.27"/>
    <x v="0"/>
    <x v="2"/>
  </r>
  <r>
    <s v="SD"/>
    <n v="148"/>
    <x v="1"/>
    <x v="0"/>
    <x v="1"/>
    <n v="0"/>
    <x v="732"/>
    <n v="87"/>
    <n v="31.48"/>
    <n v="170.4"/>
    <n v="96"/>
    <n v="14.48"/>
    <n v="165.1"/>
    <n v="104"/>
    <n v="7.43"/>
    <x v="17"/>
    <n v="13"/>
    <n v="2.57"/>
    <n v="1"/>
    <x v="0"/>
    <n v="0"/>
    <x v="0"/>
    <x v="1"/>
    <x v="0"/>
    <x v="0"/>
    <n v="9.1467930314528059E-2"/>
    <n v="-0.59252122126725459"/>
    <n v="-0.70358264129532644"/>
    <n v="-0.27392852265606671"/>
    <n v="1.4044159778272483"/>
    <n v="0.96411262235524409"/>
    <n v="2.8083165879923415"/>
    <x v="0"/>
    <x v="1"/>
    <e v="#N/A"/>
    <n v="31.48"/>
    <x v="4"/>
    <x v="2"/>
  </r>
  <r>
    <s v="AK"/>
    <n v="115"/>
    <x v="0"/>
    <x v="0"/>
    <x v="1"/>
    <n v="0"/>
    <x v="733"/>
    <n v="105"/>
    <n v="41.68"/>
    <n v="159"/>
    <n v="109"/>
    <n v="13.52"/>
    <n v="229.9"/>
    <n v="74"/>
    <n v="10.35"/>
    <x v="68"/>
    <n v="8"/>
    <n v="1.94"/>
    <n v="0"/>
    <x v="0"/>
    <n v="0"/>
    <x v="0"/>
    <x v="0"/>
    <x v="0"/>
    <x v="1"/>
    <n v="1.2023245044524602"/>
    <n v="-0.81938906820467061"/>
    <n v="0.58331773569408596"/>
    <n v="-1.1072311426924974"/>
    <n v="2.7205233139457445"/>
    <n v="1.919167278593396"/>
    <n v="2.8222613246694261"/>
    <x v="0"/>
    <x v="1"/>
    <e v="#N/A"/>
    <n v="41.68"/>
    <x v="4"/>
    <x v="1"/>
  </r>
  <r>
    <s v="ID"/>
    <n v="106"/>
    <x v="2"/>
    <x v="0"/>
    <x v="1"/>
    <n v="0"/>
    <x v="734"/>
    <n v="120"/>
    <n v="46.65"/>
    <n v="198.6"/>
    <n v="82"/>
    <n v="16.88"/>
    <n v="160.80000000000001"/>
    <n v="62"/>
    <n v="7.24"/>
    <x v="120"/>
    <n v="3"/>
    <n v="1.62"/>
    <n v="1"/>
    <x v="0"/>
    <n v="0"/>
    <x v="0"/>
    <x v="0"/>
    <x v="0"/>
    <x v="0"/>
    <n v="1.7429413705329202"/>
    <n v="-3.1321810422068046E-2"/>
    <n v="-0.78897880828690747"/>
    <n v="-1.541997727059331"/>
    <n v="2.9665394446449702"/>
    <n v="2.457451978595973"/>
    <n v="3.3582412327848092"/>
    <x v="0"/>
    <x v="1"/>
    <e v="#N/A"/>
    <n v="46.65"/>
    <x v="0"/>
    <x v="1"/>
  </r>
  <r>
    <s v="RI"/>
    <n v="93"/>
    <x v="0"/>
    <x v="0"/>
    <x v="1"/>
    <n v="0"/>
    <x v="735"/>
    <n v="78"/>
    <n v="16.73"/>
    <n v="249.6"/>
    <n v="129"/>
    <n v="21.22"/>
    <n v="248.2"/>
    <n v="114"/>
    <n v="11.17"/>
    <x v="66"/>
    <n v="4"/>
    <n v="3.83"/>
    <n v="1"/>
    <x v="0"/>
    <n v="0"/>
    <x v="0"/>
    <x v="2"/>
    <x v="0"/>
    <x v="2"/>
    <n v="-1.5155712469383467"/>
    <n v="0.98361329429795052"/>
    <n v="0.94674793475128061"/>
    <n v="1.428907266114031"/>
    <n v="3.7269227843926469"/>
    <n v="2.4904937149840816"/>
    <n v="2.5524820171600386"/>
    <x v="0"/>
    <x v="1"/>
    <e v="#N/A"/>
    <n v="16.73"/>
    <x v="1"/>
    <x v="0"/>
  </r>
  <r>
    <s v="KY"/>
    <n v="57"/>
    <x v="0"/>
    <x v="0"/>
    <x v="0"/>
    <n v="29"/>
    <x v="736"/>
    <n v="121"/>
    <n v="47.58"/>
    <n v="223.1"/>
    <n v="109"/>
    <n v="18.96"/>
    <n v="251.7"/>
    <n v="94"/>
    <n v="11.33"/>
    <x v="14"/>
    <n v="2"/>
    <n v="3.51"/>
    <n v="1"/>
    <x v="0"/>
    <n v="0"/>
    <x v="0"/>
    <x v="3"/>
    <x v="0"/>
    <x v="0"/>
    <n v="1.8447698898288973"/>
    <n v="0.45624505361009776"/>
    <n v="1.0162564427676841"/>
    <n v="0.99414068174719761"/>
    <n v="4.2726165851667952"/>
    <n v="2.3732737616917716"/>
    <n v="1.0047906309410233"/>
    <x v="1"/>
    <x v="0"/>
    <e v="#N/A"/>
    <n v="47.58"/>
    <x v="0"/>
    <x v="0"/>
  </r>
  <r>
    <s v="ND"/>
    <n v="98"/>
    <x v="2"/>
    <x v="0"/>
    <x v="1"/>
    <n v="0"/>
    <x v="737"/>
    <n v="127"/>
    <n v="31.82"/>
    <n v="195.6"/>
    <n v="88"/>
    <n v="16.63"/>
    <n v="181.8"/>
    <n v="129"/>
    <n v="8.18"/>
    <x v="118"/>
    <n v="4"/>
    <n v="1.38"/>
    <n v="1"/>
    <x v="0"/>
    <n v="0"/>
    <x v="0"/>
    <x v="2"/>
    <x v="0"/>
    <x v="0"/>
    <n v="0.12849648278579245"/>
    <n v="-9.1023875405598559E-2"/>
    <n v="-0.37192776018848683"/>
    <n v="-1.8680726653344564"/>
    <n v="1.8021561523534189"/>
    <n v="1.9112358393852857"/>
    <n v="3.4724455460145487"/>
    <x v="2"/>
    <x v="1"/>
    <e v="#N/A"/>
    <n v="31.82"/>
    <x v="1"/>
    <x v="1"/>
  </r>
  <r>
    <s v="HI"/>
    <n v="157"/>
    <x v="0"/>
    <x v="0"/>
    <x v="1"/>
    <n v="0"/>
    <x v="738"/>
    <n v="95"/>
    <n v="46.95"/>
    <n v="165.8"/>
    <n v="119"/>
    <n v="14.09"/>
    <n v="151.6"/>
    <n v="79"/>
    <n v="6.82"/>
    <x v="138"/>
    <n v="4"/>
    <n v="0.59"/>
    <n v="3"/>
    <x v="0"/>
    <n v="0"/>
    <x v="0"/>
    <x v="1"/>
    <x v="0"/>
    <x v="0"/>
    <n v="1.7762670677570584"/>
    <n v="-0.68406438757533461"/>
    <n v="-0.97168688650145396"/>
    <n v="-2.9187585775543035"/>
    <n v="3.3896770132336678"/>
    <n v="3.6175123803233604"/>
    <n v="4.7626548677749945"/>
    <x v="2"/>
    <x v="1"/>
    <e v="#N/A"/>
    <n v="46.95"/>
    <x v="1"/>
    <x v="1"/>
  </r>
  <r>
    <s v="WI"/>
    <n v="116"/>
    <x v="0"/>
    <x v="0"/>
    <x v="0"/>
    <n v="35"/>
    <x v="649"/>
    <n v="104"/>
    <n v="34.07"/>
    <n v="272.8"/>
    <n v="89"/>
    <n v="23.19"/>
    <n v="214.5"/>
    <n v="100"/>
    <n v="9.65"/>
    <x v="24"/>
    <n v="4"/>
    <n v="2.2400000000000002"/>
    <n v="1"/>
    <x v="0"/>
    <n v="0"/>
    <x v="0"/>
    <x v="0"/>
    <x v="0"/>
    <x v="2"/>
    <n v="0.37288492909613785"/>
    <n v="1.4453092635039202"/>
    <n v="0.27748030042191069"/>
    <n v="-0.70869510702289995"/>
    <n v="3.0953456804298685"/>
    <n v="1.6754719064662675"/>
    <n v="2.0082946341011749"/>
    <x v="0"/>
    <x v="0"/>
    <e v="#N/A"/>
    <n v="34.07"/>
    <x v="1"/>
    <x v="1"/>
  </r>
  <r>
    <s v="WV"/>
    <n v="30"/>
    <x v="2"/>
    <x v="0"/>
    <x v="1"/>
    <n v="0"/>
    <x v="283"/>
    <n v="96"/>
    <n v="27.59"/>
    <n v="244"/>
    <n v="122"/>
    <n v="20.74"/>
    <n v="180.1"/>
    <n v="89"/>
    <n v="8.1"/>
    <x v="9"/>
    <n v="4"/>
    <n v="2.46"/>
    <n v="2"/>
    <x v="0"/>
    <n v="0"/>
    <x v="0"/>
    <x v="3"/>
    <x v="0"/>
    <x v="2"/>
    <n v="-0.33250899548144897"/>
    <n v="0.87216943966202709"/>
    <n v="-0.40568903551074026"/>
    <n v="-0.41885071744501134"/>
    <n v="2.1544146915215614"/>
    <n v="1.1005731600372108"/>
    <n v="2.4043751575294237"/>
    <x v="0"/>
    <x v="1"/>
    <e v="#N/A"/>
    <n v="27.59"/>
    <x v="1"/>
    <x v="2"/>
  </r>
  <r>
    <s v="NJ"/>
    <n v="111"/>
    <x v="2"/>
    <x v="0"/>
    <x v="1"/>
    <n v="0"/>
    <x v="151"/>
    <n v="128"/>
    <n v="30.07"/>
    <n v="102.8"/>
    <n v="56"/>
    <n v="8.74"/>
    <n v="213.7"/>
    <n v="84"/>
    <n v="9.6199999999999992"/>
    <x v="26"/>
    <n v="2"/>
    <n v="2.84"/>
    <n v="4"/>
    <x v="1"/>
    <n v="1"/>
    <x v="1"/>
    <x v="0"/>
    <x v="0"/>
    <x v="1"/>
    <n v="-6.2200562441218903E-2"/>
    <n v="-1.9378077522294754"/>
    <n v="0.26159264144673255"/>
    <n v="8.8376964316294535E-2"/>
    <n v="2.1295848362143652"/>
    <n v="1.9583689622871117"/>
    <n v="3.3369576578471647"/>
    <x v="0"/>
    <x v="1"/>
    <n v="30.07"/>
    <e v="#N/A"/>
    <x v="0"/>
    <x v="3"/>
  </r>
  <r>
    <s v="KS"/>
    <n v="52"/>
    <x v="0"/>
    <x v="0"/>
    <x v="1"/>
    <n v="0"/>
    <x v="291"/>
    <n v="78"/>
    <n v="28.14"/>
    <n v="205.5"/>
    <n v="89"/>
    <n v="17.47"/>
    <n v="213.6"/>
    <n v="124"/>
    <n v="9.61"/>
    <x v="1"/>
    <n v="6"/>
    <n v="3.29"/>
    <n v="0"/>
    <x v="0"/>
    <n v="0"/>
    <x v="0"/>
    <x v="3"/>
    <x v="0"/>
    <x v="0"/>
    <n v="-0.27326331152742611"/>
    <n v="0.10599293904005223"/>
    <n v="0.25960668407483545"/>
    <n v="0.70429629216930834"/>
    <n v="2.4985198509610824"/>
    <n v="0.80581402205040498"/>
    <n v="1.7481621865889649"/>
    <x v="0"/>
    <x v="1"/>
    <e v="#N/A"/>
    <n v="28.14"/>
    <x v="1"/>
    <x v="0"/>
  </r>
  <r>
    <s v="AL"/>
    <n v="72"/>
    <x v="0"/>
    <x v="0"/>
    <x v="1"/>
    <n v="0"/>
    <x v="739"/>
    <n v="93"/>
    <n v="37.03"/>
    <n v="189.7"/>
    <n v="113"/>
    <n v="16.12"/>
    <n v="182.6"/>
    <n v="91"/>
    <n v="8.2200000000000006"/>
    <x v="91"/>
    <n v="5"/>
    <n v="2.81"/>
    <n v="4"/>
    <x v="0"/>
    <n v="0"/>
    <x v="1"/>
    <x v="3"/>
    <x v="0"/>
    <x v="0"/>
    <n v="0.69503333559613822"/>
    <n v="-0.20843793653987533"/>
    <n v="-0.35604010121330926"/>
    <n v="5.2146415619058542E-2"/>
    <n v="2.2408491560649098"/>
    <n v="0.8099392034670222"/>
    <n v="2.0713758921037897"/>
    <x v="0"/>
    <x v="1"/>
    <e v="#N/A"/>
    <n v="37.03"/>
    <x v="1"/>
    <x v="3"/>
  </r>
  <r>
    <s v="NJ"/>
    <n v="135"/>
    <x v="2"/>
    <x v="0"/>
    <x v="0"/>
    <n v="28"/>
    <x v="103"/>
    <n v="100"/>
    <n v="34.24"/>
    <n v="246.5"/>
    <n v="117"/>
    <n v="20.95"/>
    <n v="154.80000000000001"/>
    <n v="131"/>
    <n v="6.97"/>
    <x v="89"/>
    <n v="4"/>
    <n v="3.48"/>
    <n v="2"/>
    <x v="1"/>
    <n v="1"/>
    <x v="0"/>
    <x v="1"/>
    <x v="0"/>
    <x v="2"/>
    <n v="0.39139920533177003"/>
    <n v="0.92192116048163586"/>
    <n v="-0.90813625060074188"/>
    <n v="0.95791013304996164"/>
    <n v="3.0776003205839393"/>
    <n v="1.6569354956464406"/>
    <n v="2.0048059108571743"/>
    <x v="0"/>
    <x v="0"/>
    <n v="34.24"/>
    <e v="#N/A"/>
    <x v="1"/>
    <x v="0"/>
  </r>
  <r>
    <s v="NC"/>
    <n v="86"/>
    <x v="2"/>
    <x v="0"/>
    <x v="1"/>
    <n v="0"/>
    <x v="740"/>
    <n v="115"/>
    <n v="32.39"/>
    <n v="179.6"/>
    <n v="130"/>
    <n v="15.27"/>
    <n v="258.5"/>
    <n v="89"/>
    <n v="11.63"/>
    <x v="3"/>
    <n v="5"/>
    <n v="2.73"/>
    <n v="3"/>
    <x v="0"/>
    <n v="0"/>
    <x v="0"/>
    <x v="2"/>
    <x v="0"/>
    <x v="0"/>
    <n v="0.18959359436337894"/>
    <n v="-0.40943488865109456"/>
    <n v="1.1513015440566967"/>
    <n v="-5.6545230472650088E-2"/>
    <n v="2.6985376236209047"/>
    <n v="1.2378510683862169"/>
    <n v="1.9448509528784557"/>
    <x v="0"/>
    <x v="1"/>
    <e v="#N/A"/>
    <n v="32.39"/>
    <x v="1"/>
    <x v="2"/>
  </r>
  <r>
    <s v="DE"/>
    <n v="98"/>
    <x v="0"/>
    <x v="0"/>
    <x v="0"/>
    <n v="29"/>
    <x v="741"/>
    <n v="97"/>
    <n v="30.58"/>
    <n v="189.2"/>
    <n v="89"/>
    <n v="16.079999999999998"/>
    <n v="164.3"/>
    <n v="76"/>
    <n v="7.39"/>
    <x v="75"/>
    <n v="7"/>
    <n v="3.46"/>
    <n v="3"/>
    <x v="0"/>
    <n v="0"/>
    <x v="0"/>
    <x v="2"/>
    <x v="0"/>
    <x v="0"/>
    <n v="-6.6577337343222964E-3"/>
    <n v="-0.21838828070379709"/>
    <n v="-0.71947030027050396"/>
    <n v="0.92167958435272568"/>
    <n v="2.3171523633631397"/>
    <n v="1.1894824655080796"/>
    <n v="2.3367802627681908"/>
    <x v="0"/>
    <x v="0"/>
    <e v="#N/A"/>
    <n v="30.58"/>
    <x v="4"/>
    <x v="0"/>
  </r>
  <r>
    <s v="WY"/>
    <n v="151"/>
    <x v="2"/>
    <x v="0"/>
    <x v="1"/>
    <n v="0"/>
    <x v="742"/>
    <n v="104"/>
    <n v="40.1"/>
    <n v="80.599999999999994"/>
    <n v="91"/>
    <n v="6.85"/>
    <n v="212.8"/>
    <n v="116"/>
    <n v="9.58"/>
    <x v="41"/>
    <n v="2"/>
    <n v="1.57"/>
    <n v="3"/>
    <x v="0"/>
    <n v="0"/>
    <x v="0"/>
    <x v="1"/>
    <x v="0"/>
    <x v="1"/>
    <n v="1.0301417354610809"/>
    <n v="-2.3796030331076015"/>
    <n v="0.24371902509965784"/>
    <n v="-1.6144588244538034"/>
    <n v="2.819428427068972"/>
    <n v="3.0642419697807726"/>
    <n v="4.3393526064802899"/>
    <x v="2"/>
    <x v="1"/>
    <e v="#N/A"/>
    <n v="40.1"/>
    <x v="0"/>
    <x v="1"/>
  </r>
  <r>
    <s v="ID"/>
    <n v="118"/>
    <x v="0"/>
    <x v="0"/>
    <x v="1"/>
    <n v="0"/>
    <x v="743"/>
    <n v="112"/>
    <n v="23.87"/>
    <n v="187.1"/>
    <n v="60"/>
    <n v="15.9"/>
    <n v="207.9"/>
    <n v="155"/>
    <n v="9.36"/>
    <x v="57"/>
    <n v="1"/>
    <n v="2.13"/>
    <n v="0"/>
    <x v="0"/>
    <n v="0"/>
    <x v="0"/>
    <x v="0"/>
    <x v="0"/>
    <x v="0"/>
    <n v="-0.73797164504179424"/>
    <n v="-0.26017972619226831"/>
    <n v="0.14640711387669292"/>
    <n v="-0.85361730181184459"/>
    <n v="1.397021854308294"/>
    <n v="1.1672159953296615"/>
    <n v="2.9619446818081934"/>
    <x v="0"/>
    <x v="1"/>
    <e v="#N/A"/>
    <n v="23.87"/>
    <x v="0"/>
    <x v="1"/>
  </r>
  <r>
    <s v="NY"/>
    <n v="117"/>
    <x v="0"/>
    <x v="0"/>
    <x v="1"/>
    <n v="0"/>
    <x v="744"/>
    <n v="115"/>
    <n v="24.58"/>
    <n v="258.8"/>
    <n v="66"/>
    <n v="22"/>
    <n v="253.2"/>
    <n v="113"/>
    <n v="11.39"/>
    <x v="33"/>
    <n v="9"/>
    <n v="2"/>
    <n v="2"/>
    <x v="0"/>
    <n v="0"/>
    <x v="0"/>
    <x v="0"/>
    <x v="0"/>
    <x v="2"/>
    <n v="-0.66021168485213921"/>
    <n v="1.1666996269141112"/>
    <n v="1.0460458033461426"/>
    <n v="-1.0347700452980251"/>
    <n v="2.999592598640882"/>
    <n v="1.9904844529915275"/>
    <n v="2.6318246441168531"/>
    <x v="0"/>
    <x v="1"/>
    <e v="#N/A"/>
    <n v="24.58"/>
    <x v="4"/>
    <x v="1"/>
  </r>
  <r>
    <s v="MO"/>
    <n v="55"/>
    <x v="2"/>
    <x v="0"/>
    <x v="1"/>
    <n v="0"/>
    <x v="745"/>
    <n v="100"/>
    <n v="32.130000000000003"/>
    <n v="118.5"/>
    <n v="99"/>
    <n v="10.07"/>
    <n v="248.1"/>
    <n v="87"/>
    <n v="11.16"/>
    <x v="139"/>
    <n v="6"/>
    <n v="4.62"/>
    <n v="0"/>
    <x v="0"/>
    <n v="0"/>
    <x v="0"/>
    <x v="3"/>
    <x v="0"/>
    <x v="1"/>
    <n v="0.16182218000993062"/>
    <n v="-1.6253669454823325"/>
    <n v="0.9447619773793835"/>
    <n v="2.4795931783338792"/>
    <n v="4.1988787110171648"/>
    <n v="3.1159206744317878"/>
    <n v="3.1284726095763928"/>
    <x v="0"/>
    <x v="1"/>
    <e v="#N/A"/>
    <n v="32.130000000000003"/>
    <x v="1"/>
    <x v="0"/>
  </r>
  <r>
    <s v="ID"/>
    <n v="82"/>
    <x v="1"/>
    <x v="0"/>
    <x v="1"/>
    <n v="0"/>
    <x v="746"/>
    <n v="93"/>
    <n v="17.170000000000002"/>
    <n v="155.6"/>
    <n v="104"/>
    <n v="13.23"/>
    <n v="304.39999999999998"/>
    <n v="93"/>
    <n v="13.7"/>
    <x v="64"/>
    <n v="2"/>
    <n v="3.59"/>
    <n v="0"/>
    <x v="0"/>
    <n v="0"/>
    <x v="0"/>
    <x v="2"/>
    <x v="0"/>
    <x v="1"/>
    <n v="-1.4674341287257031"/>
    <n v="-0.88705140851933861"/>
    <n v="2.0628559777575299"/>
    <n v="1.1028323278389063"/>
    <n v="3.7462304505335027"/>
    <n v="2.900316715774617"/>
    <n v="3.2847270076977284"/>
    <x v="0"/>
    <x v="1"/>
    <e v="#N/A"/>
    <n v="17.170000000000002"/>
    <x v="0"/>
    <x v="0"/>
  </r>
  <r>
    <s v="IA"/>
    <n v="152"/>
    <x v="0"/>
    <x v="0"/>
    <x v="1"/>
    <n v="0"/>
    <x v="376"/>
    <n v="98"/>
    <n v="35.07"/>
    <n v="292.8"/>
    <n v="82"/>
    <n v="24.89"/>
    <n v="43.7"/>
    <n v="121"/>
    <n v="1.97"/>
    <x v="15"/>
    <n v="4"/>
    <n v="2.86"/>
    <n v="1"/>
    <x v="0"/>
    <n v="0"/>
    <x v="0"/>
    <x v="1"/>
    <x v="0"/>
    <x v="2"/>
    <n v="0.48211915888636792"/>
    <n v="1.8433230300607901"/>
    <n v="-3.1145348907785766"/>
    <n v="0.12460751301353053"/>
    <n v="4.0021447896170068"/>
    <n v="3.6532360031476654"/>
    <n v="4.3214700823134375"/>
    <x v="0"/>
    <x v="1"/>
    <e v="#N/A"/>
    <n v="35.07"/>
    <x v="1"/>
    <x v="3"/>
  </r>
  <r>
    <s v="TN"/>
    <n v="108"/>
    <x v="1"/>
    <x v="0"/>
    <x v="0"/>
    <n v="15"/>
    <x v="747"/>
    <n v="85"/>
    <n v="28.07"/>
    <n v="267"/>
    <n v="93"/>
    <n v="22.7"/>
    <n v="250.7"/>
    <n v="114"/>
    <n v="11.28"/>
    <x v="54"/>
    <n v="4"/>
    <n v="2.94"/>
    <n v="1"/>
    <x v="0"/>
    <n v="0"/>
    <x v="0"/>
    <x v="0"/>
    <x v="0"/>
    <x v="2"/>
    <n v="-0.28066902202167909"/>
    <n v="1.3298852712024276"/>
    <n v="0.99639686904871172"/>
    <n v="0.23329915910523916"/>
    <n v="3.3841438662448211"/>
    <n v="1.7013539175530314"/>
    <n v="1.5286531974596622"/>
    <x v="1"/>
    <x v="2"/>
    <e v="#N/A"/>
    <n v="28.07"/>
    <x v="1"/>
    <x v="3"/>
  </r>
  <r>
    <s v="OH"/>
    <n v="98"/>
    <x v="1"/>
    <x v="0"/>
    <x v="1"/>
    <n v="0"/>
    <x v="91"/>
    <n v="129"/>
    <n v="28.05"/>
    <n v="202.6"/>
    <n v="113"/>
    <n v="17.22"/>
    <n v="172.3"/>
    <n v="94"/>
    <n v="7.75"/>
    <x v="60"/>
    <n v="7"/>
    <n v="3.38"/>
    <n v="1"/>
    <x v="1"/>
    <n v="1"/>
    <x v="0"/>
    <x v="2"/>
    <x v="0"/>
    <x v="0"/>
    <n v="-0.2825204496452422"/>
    <n v="4.8280942889305963E-2"/>
    <n v="-0.56059371051872475"/>
    <n v="0.81298793826101701"/>
    <n v="2.2569167002611756"/>
    <n v="1.0282818436329026"/>
    <n v="2.2407708735996121"/>
    <x v="0"/>
    <x v="1"/>
    <n v="28.05"/>
    <e v="#N/A"/>
    <x v="4"/>
    <x v="0"/>
  </r>
  <r>
    <s v="IL"/>
    <n v="130"/>
    <x v="0"/>
    <x v="0"/>
    <x v="1"/>
    <n v="0"/>
    <x v="272"/>
    <n v="95"/>
    <n v="26.5"/>
    <n v="256.10000000000002"/>
    <n v="97"/>
    <n v="21.77"/>
    <n v="262.89999999999998"/>
    <n v="103"/>
    <n v="11.83"/>
    <x v="50"/>
    <n v="3"/>
    <n v="3.16"/>
    <n v="3"/>
    <x v="0"/>
    <n v="0"/>
    <x v="0"/>
    <x v="1"/>
    <x v="0"/>
    <x v="2"/>
    <n v="-0.45100036338949512"/>
    <n v="1.1129677684289339"/>
    <n v="1.2386836684201747"/>
    <n v="0.52314354868312773"/>
    <n v="3.478175416589028"/>
    <n v="1.8028075283509262"/>
    <n v="1.5500083032014031"/>
    <x v="1"/>
    <x v="1"/>
    <e v="#N/A"/>
    <n v="26.5"/>
    <x v="0"/>
    <x v="3"/>
  </r>
  <r>
    <s v="FL"/>
    <n v="136"/>
    <x v="1"/>
    <x v="1"/>
    <x v="1"/>
    <n v="0"/>
    <x v="664"/>
    <n v="122"/>
    <n v="33.86"/>
    <n v="214.7"/>
    <n v="114"/>
    <n v="18.25"/>
    <n v="150.9"/>
    <n v="105"/>
    <n v="6.79"/>
    <x v="23"/>
    <n v="7"/>
    <n v="3.19"/>
    <n v="1"/>
    <x v="0"/>
    <n v="0"/>
    <x v="0"/>
    <x v="1"/>
    <x v="2"/>
    <x v="0"/>
    <n v="0.35066779761337891"/>
    <n v="0.28907927165621222"/>
    <n v="-0.98558858810473438"/>
    <n v="0.55937409738036437"/>
    <n v="2.4326701651677167"/>
    <n v="1.2209909808867077"/>
    <n v="2.250278609042943"/>
    <x v="0"/>
    <x v="1"/>
    <e v="#N/A"/>
    <n v="33.86"/>
    <x v="2"/>
    <x v="3"/>
  </r>
  <r>
    <s v="MA"/>
    <n v="47"/>
    <x v="0"/>
    <x v="0"/>
    <x v="1"/>
    <n v="0"/>
    <x v="336"/>
    <n v="116"/>
    <n v="26.4"/>
    <n v="188.2"/>
    <n v="85"/>
    <n v="16"/>
    <n v="247"/>
    <n v="73"/>
    <n v="11.12"/>
    <x v="10"/>
    <n v="4"/>
    <n v="3.32"/>
    <n v="3"/>
    <x v="0"/>
    <n v="0"/>
    <x v="0"/>
    <x v="3"/>
    <x v="0"/>
    <x v="0"/>
    <n v="-0.46210892913087437"/>
    <n v="-0.2382889690316406"/>
    <n v="0.92291644628851399"/>
    <n v="0.74052684086654508"/>
    <n v="2.7561879184851201"/>
    <n v="1.2924709141865631"/>
    <n v="1.9350427090979576"/>
    <x v="0"/>
    <x v="1"/>
    <e v="#N/A"/>
    <n v="26.4"/>
    <x v="1"/>
    <x v="0"/>
  </r>
  <r>
    <s v="OK"/>
    <n v="189"/>
    <x v="0"/>
    <x v="0"/>
    <x v="1"/>
    <n v="0"/>
    <x v="569"/>
    <n v="106"/>
    <n v="35.409999999999997"/>
    <n v="236.7"/>
    <n v="123"/>
    <n v="20.12"/>
    <n v="179.1"/>
    <n v="120"/>
    <n v="8.06"/>
    <x v="61"/>
    <n v="5"/>
    <n v="3.05"/>
    <n v="3"/>
    <x v="0"/>
    <n v="0"/>
    <x v="0"/>
    <x v="1"/>
    <x v="0"/>
    <x v="2"/>
    <n v="0.51914771135763238"/>
    <n v="0.72689441486876927"/>
    <n v="-0.42554860922971266"/>
    <n v="0.37822135389418376"/>
    <n v="2.7421638517265734"/>
    <n v="1.0592605193880162"/>
    <n v="1.6506371818641505"/>
    <x v="0"/>
    <x v="1"/>
    <e v="#N/A"/>
    <n v="35.409999999999997"/>
    <x v="1"/>
    <x v="3"/>
  </r>
  <r>
    <s v="KY"/>
    <n v="107"/>
    <x v="0"/>
    <x v="0"/>
    <x v="1"/>
    <n v="0"/>
    <x v="62"/>
    <n v="79"/>
    <n v="26.71"/>
    <n v="162.6"/>
    <n v="124"/>
    <n v="13.82"/>
    <n v="150"/>
    <n v="138"/>
    <n v="6.75"/>
    <x v="47"/>
    <n v="6"/>
    <n v="3.27"/>
    <n v="1"/>
    <x v="0"/>
    <n v="0"/>
    <x v="0"/>
    <x v="0"/>
    <x v="0"/>
    <x v="1"/>
    <n v="-0.42878323190673673"/>
    <n v="-0.74774659022443413"/>
    <n v="-1.0034622044518098"/>
    <n v="0.66806574347207237"/>
    <n v="1.7811164168293481"/>
    <n v="1.4819676975294815"/>
    <n v="3.0364585988849986"/>
    <x v="0"/>
    <x v="1"/>
    <e v="#N/A"/>
    <n v="26.71"/>
    <x v="1"/>
    <x v="0"/>
  </r>
  <r>
    <s v="MI"/>
    <n v="91"/>
    <x v="0"/>
    <x v="0"/>
    <x v="1"/>
    <n v="0"/>
    <x v="662"/>
    <n v="165"/>
    <n v="26.25"/>
    <n v="168.3"/>
    <n v="121"/>
    <n v="14.31"/>
    <n v="239.9"/>
    <n v="81"/>
    <n v="10.8"/>
    <x v="50"/>
    <n v="4"/>
    <n v="3.16"/>
    <n v="5"/>
    <x v="1"/>
    <n v="1"/>
    <x v="1"/>
    <x v="2"/>
    <x v="0"/>
    <x v="0"/>
    <n v="-0.47877177774294344"/>
    <n v="-0.63431266675572584"/>
    <n v="0.78191347288380997"/>
    <n v="0.52314354868312773"/>
    <n v="2.4291125910736273"/>
    <n v="1.2315205341267743"/>
    <n v="2.2655457779174002"/>
    <x v="0"/>
    <x v="1"/>
    <n v="26.25"/>
    <e v="#N/A"/>
    <x v="1"/>
    <x v="3"/>
  </r>
  <r>
    <s v="NE"/>
    <n v="159"/>
    <x v="0"/>
    <x v="0"/>
    <x v="1"/>
    <n v="0"/>
    <x v="748"/>
    <n v="105"/>
    <n v="32.15"/>
    <n v="246.1"/>
    <n v="147"/>
    <n v="20.92"/>
    <n v="242"/>
    <n v="106"/>
    <n v="10.89"/>
    <x v="91"/>
    <n v="5"/>
    <n v="2.81"/>
    <n v="1"/>
    <x v="1"/>
    <n v="1"/>
    <x v="0"/>
    <x v="1"/>
    <x v="0"/>
    <x v="2"/>
    <n v="0.16367360763349376"/>
    <n v="0.91396088515049834"/>
    <n v="0.82361857769365199"/>
    <n v="5.2146415619058542E-2"/>
    <n v="3.0740818681027804"/>
    <n v="1.2422481071045652"/>
    <n v="1.2792112364310557"/>
    <x v="0"/>
    <x v="1"/>
    <n v="32.15"/>
    <e v="#N/A"/>
    <x v="1"/>
    <x v="3"/>
  </r>
  <r>
    <s v="VA"/>
    <n v="11"/>
    <x v="1"/>
    <x v="0"/>
    <x v="0"/>
    <n v="24"/>
    <x v="749"/>
    <n v="98"/>
    <n v="22.36"/>
    <n v="230.2"/>
    <n v="111"/>
    <n v="19.57"/>
    <n v="283.7"/>
    <n v="87"/>
    <n v="12.77"/>
    <x v="13"/>
    <n v="3"/>
    <n v="2.7"/>
    <n v="2"/>
    <x v="0"/>
    <n v="0"/>
    <x v="0"/>
    <x v="3"/>
    <x v="0"/>
    <x v="0"/>
    <n v="-0.902748703538921"/>
    <n v="0.59753994073778649"/>
    <n v="1.6517628017748012"/>
    <n v="-9.277577916988608E-2"/>
    <n v="3.2274592825709205"/>
    <n v="1.9771031589286485"/>
    <n v="2.3240869995415574"/>
    <x v="0"/>
    <x v="0"/>
    <e v="#N/A"/>
    <n v="22.36"/>
    <x v="0"/>
    <x v="2"/>
  </r>
  <r>
    <s v="NY"/>
    <n v="167"/>
    <x v="0"/>
    <x v="0"/>
    <x v="1"/>
    <n v="0"/>
    <x v="750"/>
    <n v="85"/>
    <n v="28.29"/>
    <n v="243.2"/>
    <n v="135"/>
    <n v="20.67"/>
    <n v="229.2"/>
    <n v="95"/>
    <n v="10.31"/>
    <x v="79"/>
    <n v="5"/>
    <n v="2.67"/>
    <n v="1"/>
    <x v="0"/>
    <n v="0"/>
    <x v="0"/>
    <x v="1"/>
    <x v="0"/>
    <x v="2"/>
    <n v="-0.25660046291535704"/>
    <n v="0.85624888899975204"/>
    <n v="0.56941603409080488"/>
    <n v="-0.12900632786712207"/>
    <n v="2.6870056707434204"/>
    <n v="1.067653131869684"/>
    <n v="1.7492189529544293"/>
    <x v="0"/>
    <x v="1"/>
    <e v="#N/A"/>
    <n v="28.29"/>
    <x v="1"/>
    <x v="2"/>
  </r>
  <r>
    <s v="VT"/>
    <n v="99"/>
    <x v="1"/>
    <x v="0"/>
    <x v="0"/>
    <n v="19"/>
    <x v="751"/>
    <n v="103"/>
    <n v="14.91"/>
    <n v="223"/>
    <n v="86"/>
    <n v="18.96"/>
    <n v="182.3"/>
    <n v="112"/>
    <n v="8.1999999999999993"/>
    <x v="48"/>
    <n v="4"/>
    <n v="1.97"/>
    <n v="2"/>
    <x v="0"/>
    <n v="0"/>
    <x v="0"/>
    <x v="2"/>
    <x v="0"/>
    <x v="0"/>
    <n v="-1.7136740026596113"/>
    <n v="0.45425498477731352"/>
    <n v="-0.36199797332900063"/>
    <n v="-1.0710005939952616"/>
    <n v="1.7424912663212513"/>
    <n v="2.1026438080709147"/>
    <n v="3.7156353634381398"/>
    <x v="2"/>
    <x v="0"/>
    <e v="#N/A"/>
    <n v="14.91"/>
    <x v="1"/>
    <x v="1"/>
  </r>
  <r>
    <s v="KS"/>
    <n v="159"/>
    <x v="0"/>
    <x v="0"/>
    <x v="0"/>
    <n v="19"/>
    <x v="320"/>
    <n v="78"/>
    <n v="31.3"/>
    <n v="194.5"/>
    <n v="71"/>
    <n v="16.53"/>
    <n v="225.6"/>
    <n v="101"/>
    <n v="10.15"/>
    <x v="132"/>
    <n v="3"/>
    <n v="4.5599999999999996"/>
    <n v="0"/>
    <x v="0"/>
    <n v="0"/>
    <x v="0"/>
    <x v="1"/>
    <x v="0"/>
    <x v="0"/>
    <n v="7.1102226455332734E-2"/>
    <n v="-0.11291463256622629"/>
    <n v="0.49792156870250431"/>
    <n v="2.4071320809394061"/>
    <n v="3.9732226808452786"/>
    <n v="2.4617099716500541"/>
    <n v="2.0817140767788636"/>
    <x v="1"/>
    <x v="0"/>
    <e v="#N/A"/>
    <n v="31.3"/>
    <x v="0"/>
    <x v="0"/>
  </r>
  <r>
    <s v="AL"/>
    <n v="71"/>
    <x v="0"/>
    <x v="0"/>
    <x v="1"/>
    <n v="0"/>
    <x v="511"/>
    <n v="103"/>
    <n v="17.559999999999999"/>
    <n v="138.5"/>
    <n v="79"/>
    <n v="11.77"/>
    <n v="164.8"/>
    <n v="98"/>
    <n v="7.42"/>
    <x v="62"/>
    <n v="2"/>
    <n v="2.4300000000000002"/>
    <n v="2"/>
    <x v="0"/>
    <n v="0"/>
    <x v="0"/>
    <x v="3"/>
    <x v="0"/>
    <x v="1"/>
    <n v="-1.4248512933837492"/>
    <n v="-1.2273531789254624"/>
    <n v="-0.70954051341101776"/>
    <n v="-0.45508126614224731"/>
    <n v="0.78325680930077413"/>
    <n v="2.0608599498852369"/>
    <n v="3.9850716727263431"/>
    <x v="2"/>
    <x v="1"/>
    <e v="#N/A"/>
    <n v="17.559999999999999"/>
    <x v="0"/>
    <x v="2"/>
  </r>
  <r>
    <s v="PA"/>
    <n v="122"/>
    <x v="0"/>
    <x v="0"/>
    <x v="1"/>
    <n v="0"/>
    <x v="752"/>
    <n v="62"/>
    <n v="5.97"/>
    <n v="180.8"/>
    <n v="89"/>
    <n v="15.37"/>
    <n v="251.6"/>
    <n v="58"/>
    <n v="11.32"/>
    <x v="8"/>
    <n v="2"/>
    <n v="3.43"/>
    <n v="1"/>
    <x v="0"/>
    <n v="0"/>
    <x v="0"/>
    <x v="0"/>
    <x v="0"/>
    <x v="0"/>
    <n v="-2.6875249326538655"/>
    <n v="-0.38555406265768205"/>
    <n v="1.0142704853957869"/>
    <n v="0.88544903565548905"/>
    <n v="3.2920340008322677"/>
    <n v="3.0305456292813426"/>
    <n v="3.9409295552796668"/>
    <x v="0"/>
    <x v="1"/>
    <e v="#N/A"/>
    <n v="5.97"/>
    <x v="0"/>
    <x v="0"/>
  </r>
  <r>
    <s v="WV"/>
    <n v="83"/>
    <x v="0"/>
    <x v="0"/>
    <x v="0"/>
    <n v="37"/>
    <x v="753"/>
    <n v="109"/>
    <n v="13.35"/>
    <n v="210.5"/>
    <n v="101"/>
    <n v="17.89"/>
    <n v="179.7"/>
    <n v="102"/>
    <n v="8.09"/>
    <x v="23"/>
    <n v="4"/>
    <n v="3.19"/>
    <n v="1"/>
    <x v="0"/>
    <n v="0"/>
    <x v="0"/>
    <x v="2"/>
    <x v="0"/>
    <x v="0"/>
    <n v="-1.8840053440274276"/>
    <n v="0.20549638067926973"/>
    <n v="-0.41363286499832935"/>
    <n v="0.55937409738036437"/>
    <n v="2.2383388851312849"/>
    <n v="2.01883541345574"/>
    <n v="3.3378483920866229"/>
    <x v="0"/>
    <x v="0"/>
    <e v="#N/A"/>
    <n v="13.35"/>
    <x v="1"/>
    <x v="3"/>
  </r>
  <r>
    <s v="NV"/>
    <n v="64"/>
    <x v="1"/>
    <x v="0"/>
    <x v="1"/>
    <n v="0"/>
    <x v="52"/>
    <n v="73"/>
    <n v="25.18"/>
    <n v="164.9"/>
    <n v="101"/>
    <n v="14.02"/>
    <n v="216"/>
    <n v="125"/>
    <n v="9.7200000000000006"/>
    <x v="10"/>
    <n v="2"/>
    <n v="3.32"/>
    <n v="5"/>
    <x v="1"/>
    <n v="1"/>
    <x v="1"/>
    <x v="3"/>
    <x v="0"/>
    <x v="1"/>
    <n v="-0.59541171802742654"/>
    <n v="-0.70197500707039384"/>
    <n v="0.30726966100036934"/>
    <n v="0.74052684086654508"/>
    <n v="2.2340318316150078"/>
    <n v="1.2206877860988528"/>
    <n v="2.4472962872510409"/>
    <x v="0"/>
    <x v="1"/>
    <n v="25.18"/>
    <e v="#N/A"/>
    <x v="0"/>
    <x v="0"/>
  </r>
  <r>
    <s v="ID"/>
    <n v="144"/>
    <x v="0"/>
    <x v="0"/>
    <x v="0"/>
    <n v="33"/>
    <x v="754"/>
    <n v="87"/>
    <n v="42.77"/>
    <n v="197.6"/>
    <n v="118"/>
    <n v="16.8"/>
    <n v="209.2"/>
    <n v="97"/>
    <n v="9.41"/>
    <x v="1"/>
    <n v="3"/>
    <n v="3.29"/>
    <n v="2"/>
    <x v="0"/>
    <n v="0"/>
    <x v="0"/>
    <x v="1"/>
    <x v="0"/>
    <x v="0"/>
    <n v="1.3208158723605063"/>
    <n v="-5.1222498749911548E-2"/>
    <n v="0.17222455971135672"/>
    <n v="0.70429629216930834"/>
    <n v="3.2504001800042031"/>
    <n v="1.5076050143153665"/>
    <n v="1.4073536969100258"/>
    <x v="1"/>
    <x v="0"/>
    <e v="#N/A"/>
    <n v="42.77"/>
    <x v="0"/>
    <x v="0"/>
  </r>
  <r>
    <s v="WY"/>
    <n v="106"/>
    <x v="0"/>
    <x v="1"/>
    <x v="0"/>
    <n v="26"/>
    <x v="755"/>
    <n v="111"/>
    <n v="45.95"/>
    <n v="215.2"/>
    <n v="90"/>
    <n v="18.29"/>
    <n v="254"/>
    <n v="133"/>
    <n v="11.43"/>
    <x v="90"/>
    <n v="7"/>
    <n v="3.89"/>
    <n v="1"/>
    <x v="1"/>
    <n v="1"/>
    <x v="0"/>
    <x v="0"/>
    <x v="2"/>
    <x v="0"/>
    <n v="1.6670328379668289"/>
    <n v="0.29902961582013399"/>
    <n v="1.0619334623213208"/>
    <n v="1.5013683635085036"/>
    <n v="4.3941956481900988"/>
    <n v="2.5000453666562188"/>
    <n v="1.091557729167657"/>
    <x v="1"/>
    <x v="0"/>
    <n v="45.95"/>
    <e v="#N/A"/>
    <x v="2"/>
    <x v="0"/>
  </r>
  <r>
    <s v="TX"/>
    <n v="19"/>
    <x v="2"/>
    <x v="0"/>
    <x v="0"/>
    <n v="34"/>
    <x v="11"/>
    <n v="97"/>
    <n v="26.62"/>
    <n v="224.2"/>
    <n v="97"/>
    <n v="19.059999999999999"/>
    <n v="260.89999999999998"/>
    <n v="135"/>
    <n v="11.74"/>
    <x v="61"/>
    <n v="1"/>
    <n v="3.05"/>
    <n v="1"/>
    <x v="0"/>
    <n v="0"/>
    <x v="0"/>
    <x v="3"/>
    <x v="0"/>
    <x v="0"/>
    <n v="-0.43804037002455282"/>
    <n v="0.47813581077072548"/>
    <n v="1.1989645209822299"/>
    <n v="0.37822135389418376"/>
    <n v="3.0390168090475402"/>
    <n v="1.4145884682225864"/>
    <n v="1.6632792619350338"/>
    <x v="0"/>
    <x v="0"/>
    <e v="#N/A"/>
    <n v="26.62"/>
    <x v="0"/>
    <x v="3"/>
  </r>
  <r>
    <s v="MA"/>
    <n v="46"/>
    <x v="1"/>
    <x v="0"/>
    <x v="1"/>
    <n v="0"/>
    <x v="512"/>
    <n v="81"/>
    <n v="23.7"/>
    <n v="223.7"/>
    <n v="113"/>
    <n v="19.010000000000002"/>
    <n v="173.1"/>
    <n v="77"/>
    <n v="7.79"/>
    <x v="109"/>
    <n v="6"/>
    <n v="3.67"/>
    <n v="1"/>
    <x v="0"/>
    <n v="0"/>
    <x v="0"/>
    <x v="3"/>
    <x v="0"/>
    <x v="0"/>
    <n v="-0.75648592127742642"/>
    <n v="0.46818546660680371"/>
    <n v="-0.54470605154354712"/>
    <n v="1.2115239739306143"/>
    <n v="2.7042556346733315"/>
    <n v="1.5987381280965236"/>
    <n v="2.4080964820365249"/>
    <x v="0"/>
    <x v="1"/>
    <e v="#N/A"/>
    <n v="23.7"/>
    <x v="1"/>
    <x v="0"/>
  </r>
  <r>
    <s v="IL"/>
    <n v="127"/>
    <x v="2"/>
    <x v="0"/>
    <x v="1"/>
    <n v="0"/>
    <x v="190"/>
    <n v="108"/>
    <n v="37.43"/>
    <n v="188.4"/>
    <n v="124"/>
    <n v="16.010000000000002"/>
    <n v="172.7"/>
    <n v="113"/>
    <n v="7.77"/>
    <x v="50"/>
    <n v="3"/>
    <n v="3.16"/>
    <n v="2"/>
    <x v="0"/>
    <n v="0"/>
    <x v="0"/>
    <x v="0"/>
    <x v="0"/>
    <x v="0"/>
    <n v="0.73946759856165512"/>
    <n v="-0.23430883136607153"/>
    <n v="-0.55264988103113621"/>
    <n v="0.52314354868312773"/>
    <n v="2.4763115496654153"/>
    <n v="1.086652668202301"/>
    <n v="2.0565770473327833"/>
    <x v="0"/>
    <x v="1"/>
    <e v="#N/A"/>
    <n v="37.43"/>
    <x v="0"/>
    <x v="3"/>
  </r>
  <r>
    <s v="LA"/>
    <n v="9"/>
    <x v="0"/>
    <x v="0"/>
    <x v="0"/>
    <n v="39"/>
    <x v="65"/>
    <n v="108"/>
    <n v="36.4"/>
    <n v="169.2"/>
    <n v="115"/>
    <n v="14.38"/>
    <n v="189.7"/>
    <n v="117"/>
    <n v="8.5399999999999991"/>
    <x v="3"/>
    <n v="3"/>
    <n v="2.73"/>
    <n v="1"/>
    <x v="0"/>
    <n v="0"/>
    <x v="0"/>
    <x v="3"/>
    <x v="0"/>
    <x v="0"/>
    <n v="0.62653051352429878"/>
    <n v="-0.61640204726066716"/>
    <n v="-0.21503712780860526"/>
    <n v="-5.6545230472650088E-2"/>
    <n v="2.0734084290448651"/>
    <n v="0.9066037158921989"/>
    <n v="2.3118905860150023"/>
    <x v="0"/>
    <x v="0"/>
    <e v="#N/A"/>
    <n v="36.4"/>
    <x v="0"/>
    <x v="2"/>
  </r>
  <r>
    <s v="CO"/>
    <n v="157"/>
    <x v="0"/>
    <x v="0"/>
    <x v="1"/>
    <n v="0"/>
    <x v="296"/>
    <n v="74"/>
    <n v="33.32"/>
    <n v="213.4"/>
    <n v="96"/>
    <n v="18.14"/>
    <n v="196.8"/>
    <n v="81"/>
    <n v="8.86"/>
    <x v="57"/>
    <n v="6"/>
    <n v="2.13"/>
    <n v="1"/>
    <x v="0"/>
    <n v="0"/>
    <x v="0"/>
    <x v="1"/>
    <x v="0"/>
    <x v="0"/>
    <n v="0.29142211365935605"/>
    <n v="0.26320837683001602"/>
    <n v="-7.4034154403900709E-2"/>
    <n v="-0.85361730181184459"/>
    <n v="2.0352658599016653"/>
    <n v="0.94252270632277746"/>
    <n v="2.3736872126265416"/>
    <x v="0"/>
    <x v="1"/>
    <e v="#N/A"/>
    <n v="33.32"/>
    <x v="1"/>
    <x v="1"/>
  </r>
  <r>
    <s v="MI"/>
    <n v="105"/>
    <x v="0"/>
    <x v="0"/>
    <x v="0"/>
    <n v="29"/>
    <x v="542"/>
    <n v="113"/>
    <n v="30.5"/>
    <n v="275.39999999999998"/>
    <n v="100"/>
    <n v="23.41"/>
    <n v="246.1"/>
    <n v="105"/>
    <n v="11.07"/>
    <x v="13"/>
    <n v="5"/>
    <n v="2.7"/>
    <n v="0"/>
    <x v="0"/>
    <n v="0"/>
    <x v="0"/>
    <x v="0"/>
    <x v="0"/>
    <x v="2"/>
    <n v="-1.5914871852138399E-2"/>
    <n v="1.4970510531563126"/>
    <n v="0.9050428299414387"/>
    <n v="-9.277577916988608E-2"/>
    <n v="3.4140784221049953"/>
    <n v="1.7518918368813419"/>
    <n v="1.575537541279175"/>
    <x v="1"/>
    <x v="0"/>
    <e v="#N/A"/>
    <n v="30.5"/>
    <x v="1"/>
    <x v="2"/>
  </r>
  <r>
    <s v="NH"/>
    <n v="155"/>
    <x v="1"/>
    <x v="0"/>
    <x v="1"/>
    <n v="0"/>
    <x v="756"/>
    <n v="30"/>
    <n v="36.840000000000003"/>
    <n v="144.30000000000001"/>
    <n v="125"/>
    <n v="12.27"/>
    <n v="135.30000000000001"/>
    <n v="106"/>
    <n v="6.09"/>
    <x v="81"/>
    <n v="1"/>
    <n v="2.92"/>
    <n v="2"/>
    <x v="0"/>
    <n v="0"/>
    <x v="0"/>
    <x v="1"/>
    <x v="0"/>
    <x v="1"/>
    <n v="0.67466763173694244"/>
    <n v="-1.1119291866239698"/>
    <n v="-1.2953979381207039"/>
    <n v="0.19706861040800316"/>
    <n v="2.0826120664866594"/>
    <n v="1.8462000933472216"/>
    <n v="3.2372266757017103"/>
    <x v="0"/>
    <x v="1"/>
    <e v="#N/A"/>
    <n v="36.840000000000003"/>
    <x v="0"/>
    <x v="3"/>
  </r>
  <r>
    <s v="WA"/>
    <n v="161"/>
    <x v="0"/>
    <x v="0"/>
    <x v="1"/>
    <n v="0"/>
    <x v="294"/>
    <n v="117"/>
    <n v="25.77"/>
    <n v="219.4"/>
    <n v="87"/>
    <n v="18.649999999999999"/>
    <n v="224.7"/>
    <n v="68"/>
    <n v="10.11"/>
    <x v="131"/>
    <n v="5"/>
    <n v="1.08"/>
    <n v="1"/>
    <x v="0"/>
    <n v="0"/>
    <x v="0"/>
    <x v="1"/>
    <x v="0"/>
    <x v="0"/>
    <n v="-0.53061175120271387"/>
    <n v="0.38261250679707703"/>
    <n v="0.48004795235542908"/>
    <n v="-2.2666087010040536"/>
    <n v="2.4344983497204011"/>
    <n v="2.4074680062048337"/>
    <n v="3.6966230788394427"/>
    <x v="0"/>
    <x v="1"/>
    <e v="#N/A"/>
    <n v="25.77"/>
    <x v="1"/>
    <x v="1"/>
  </r>
  <r>
    <s v="MN"/>
    <n v="95"/>
    <x v="1"/>
    <x v="0"/>
    <x v="0"/>
    <n v="32"/>
    <x v="757"/>
    <n v="123"/>
    <n v="44.57"/>
    <n v="165.2"/>
    <n v="82"/>
    <n v="14.04"/>
    <n v="194.3"/>
    <n v="57"/>
    <n v="8.74"/>
    <x v="15"/>
    <n v="5"/>
    <n v="2.86"/>
    <n v="0"/>
    <x v="0"/>
    <n v="0"/>
    <x v="0"/>
    <x v="2"/>
    <x v="0"/>
    <x v="0"/>
    <n v="1.5170672004582075"/>
    <n v="-0.69600480057204117"/>
    <n v="-0.12368308870133173"/>
    <n v="0.12460751301353053"/>
    <n v="2.9087306097767591"/>
    <n v="1.6783146641364808"/>
    <n v="2.2743716634399966"/>
    <x v="0"/>
    <x v="0"/>
    <e v="#N/A"/>
    <n v="44.57"/>
    <x v="1"/>
    <x v="3"/>
  </r>
  <r>
    <s v="NY"/>
    <n v="122"/>
    <x v="0"/>
    <x v="0"/>
    <x v="1"/>
    <n v="0"/>
    <x v="758"/>
    <n v="110"/>
    <n v="29.51"/>
    <n v="91.7"/>
    <n v="84"/>
    <n v="7.79"/>
    <n v="211.7"/>
    <n v="103"/>
    <n v="9.5299999999999994"/>
    <x v="84"/>
    <n v="7"/>
    <n v="2.62"/>
    <n v="3"/>
    <x v="0"/>
    <n v="0"/>
    <x v="0"/>
    <x v="0"/>
    <x v="0"/>
    <x v="1"/>
    <n v="-0.12329767401880538"/>
    <n v="-2.1587053926685384"/>
    <n v="0.22187349400878772"/>
    <n v="-0.20146742526159472"/>
    <n v="2.0595713786270138"/>
    <n v="2.1828944682553666"/>
    <n v="3.6453013943184698"/>
    <x v="2"/>
    <x v="1"/>
    <e v="#N/A"/>
    <n v="29.51"/>
    <x v="4"/>
    <x v="2"/>
  </r>
  <r>
    <s v="HI"/>
    <n v="119"/>
    <x v="1"/>
    <x v="0"/>
    <x v="0"/>
    <n v="24"/>
    <x v="169"/>
    <n v="94"/>
    <n v="36.92"/>
    <n v="138.69999999999999"/>
    <n v="52"/>
    <n v="11.79"/>
    <n v="139.30000000000001"/>
    <n v="85"/>
    <n v="6.27"/>
    <x v="61"/>
    <n v="4"/>
    <n v="3.05"/>
    <n v="0"/>
    <x v="0"/>
    <n v="0"/>
    <x v="0"/>
    <x v="0"/>
    <x v="0"/>
    <x v="1"/>
    <n v="0.68392476985475847"/>
    <n v="-1.223373041259894"/>
    <n v="-1.2159596432448143"/>
    <n v="0.37822135389418376"/>
    <n v="2.1980970892871041"/>
    <n v="1.8936747174327411"/>
    <n v="3.2156456671958593"/>
    <x v="0"/>
    <x v="0"/>
    <e v="#N/A"/>
    <n v="36.92"/>
    <x v="1"/>
    <x v="3"/>
  </r>
  <r>
    <s v="CT"/>
    <n v="99"/>
    <x v="1"/>
    <x v="0"/>
    <x v="1"/>
    <n v="0"/>
    <x v="759"/>
    <n v="105"/>
    <n v="16.22"/>
    <n v="207.2"/>
    <n v="101"/>
    <n v="17.61"/>
    <n v="136"/>
    <n v="117"/>
    <n v="6.12"/>
    <x v="113"/>
    <n v="5"/>
    <n v="1.51"/>
    <n v="1"/>
    <x v="0"/>
    <n v="0"/>
    <x v="0"/>
    <x v="2"/>
    <x v="0"/>
    <x v="0"/>
    <n v="-1.5711140756452433"/>
    <n v="0.13982410919738594"/>
    <n v="-1.2814962365174234"/>
    <n v="-1.6869199218482758"/>
    <n v="1.4752862086772347"/>
    <n v="2.6411894379503265"/>
    <n v="4.4469420838107929"/>
    <x v="2"/>
    <x v="1"/>
    <e v="#N/A"/>
    <n v="16.22"/>
    <x v="1"/>
    <x v="1"/>
  </r>
  <r>
    <s v="CO"/>
    <n v="76"/>
    <x v="1"/>
    <x v="0"/>
    <x v="0"/>
    <n v="26"/>
    <x v="359"/>
    <n v="110"/>
    <n v="36.479999999999997"/>
    <n v="205.2"/>
    <n v="87"/>
    <n v="17.440000000000001"/>
    <n v="134.6"/>
    <n v="140"/>
    <n v="6.06"/>
    <x v="111"/>
    <n v="2"/>
    <n v="2.19"/>
    <n v="1"/>
    <x v="0"/>
    <n v="0"/>
    <x v="0"/>
    <x v="2"/>
    <x v="0"/>
    <x v="0"/>
    <n v="0.63578765164211493"/>
    <n v="0.10002273254169895"/>
    <n v="-1.3092996397239849"/>
    <n v="-0.78115620441737255"/>
    <n v="2.0073390663691399"/>
    <n v="1.6549021261956298"/>
    <n v="3.0737586058768351"/>
    <x v="0"/>
    <x v="0"/>
    <e v="#N/A"/>
    <n v="36.479999999999997"/>
    <x v="0"/>
    <x v="1"/>
  </r>
  <r>
    <s v="KS"/>
    <n v="167"/>
    <x v="0"/>
    <x v="0"/>
    <x v="1"/>
    <n v="0"/>
    <x v="760"/>
    <n v="120"/>
    <n v="22.37"/>
    <n v="211.3"/>
    <n v="96"/>
    <n v="17.96"/>
    <n v="168.3"/>
    <n v="97"/>
    <n v="7.57"/>
    <x v="22"/>
    <n v="4"/>
    <n v="3"/>
    <n v="4"/>
    <x v="1"/>
    <n v="1"/>
    <x v="1"/>
    <x v="1"/>
    <x v="0"/>
    <x v="0"/>
    <n v="-0.90089727591535784"/>
    <n v="0.22141693134154478"/>
    <n v="-0.64003200539461436"/>
    <n v="0.30576025649971117"/>
    <n v="1.8265452293012638"/>
    <n v="1.1678063459412436"/>
    <n v="2.7186900979254829"/>
    <x v="0"/>
    <x v="1"/>
    <n v="22.37"/>
    <e v="#N/A"/>
    <x v="1"/>
    <x v="3"/>
  </r>
  <r>
    <s v="NJ"/>
    <n v="129"/>
    <x v="0"/>
    <x v="0"/>
    <x v="1"/>
    <n v="0"/>
    <x v="301"/>
    <n v="117"/>
    <n v="28.63"/>
    <n v="217.1"/>
    <n v="129"/>
    <n v="18.45"/>
    <n v="81.599999999999994"/>
    <n v="100"/>
    <n v="3.67"/>
    <x v="23"/>
    <n v="7"/>
    <n v="3.19"/>
    <n v="1"/>
    <x v="0"/>
    <n v="0"/>
    <x v="0"/>
    <x v="1"/>
    <x v="0"/>
    <x v="0"/>
    <n v="-0.21957191044409261"/>
    <n v="0.33684092364303675"/>
    <n v="-2.3618570468295226"/>
    <n v="0.55937409738036437"/>
    <n v="2.5850558697395121"/>
    <n v="2.4602726926450926"/>
    <n v="3.6637916964090032"/>
    <x v="0"/>
    <x v="1"/>
    <e v="#N/A"/>
    <n v="28.63"/>
    <x v="4"/>
    <x v="3"/>
  </r>
  <r>
    <s v="FL"/>
    <n v="116"/>
    <x v="1"/>
    <x v="0"/>
    <x v="1"/>
    <n v="0"/>
    <x v="468"/>
    <n v="123"/>
    <n v="24.89"/>
    <n v="176.6"/>
    <n v="113"/>
    <n v="15.01"/>
    <n v="212.6"/>
    <n v="102"/>
    <n v="9.57"/>
    <x v="35"/>
    <n v="5"/>
    <n v="2.11"/>
    <n v="1"/>
    <x v="0"/>
    <n v="0"/>
    <x v="0"/>
    <x v="0"/>
    <x v="0"/>
    <x v="0"/>
    <n v="-0.62688598762800107"/>
    <n v="-0.4691369536346251"/>
    <n v="0.23974711035586302"/>
    <n v="-0.88984785050908088"/>
    <n v="1.4036153439948713"/>
    <n v="1.209290451764806"/>
    <n v="2.9924289063503609"/>
    <x v="0"/>
    <x v="1"/>
    <e v="#N/A"/>
    <n v="24.89"/>
    <x v="1"/>
    <x v="1"/>
  </r>
  <r>
    <s v="CA"/>
    <n v="60"/>
    <x v="0"/>
    <x v="1"/>
    <x v="1"/>
    <n v="0"/>
    <x v="18"/>
    <n v="110"/>
    <n v="31.11"/>
    <n v="206.7"/>
    <n v="93"/>
    <n v="17.57"/>
    <n v="203.8"/>
    <n v="119"/>
    <n v="9.17"/>
    <x v="22"/>
    <n v="6"/>
    <n v="3"/>
    <n v="1"/>
    <x v="0"/>
    <n v="0"/>
    <x v="0"/>
    <x v="3"/>
    <x v="2"/>
    <x v="0"/>
    <n v="5.0736522596137423E-2"/>
    <n v="0.12987376503346421"/>
    <n v="6.4982861628906152E-2"/>
    <n v="0.30576025649971117"/>
    <n v="2.2847013607572006"/>
    <n v="0.34227692929755954"/>
    <n v="1.7362161976012458"/>
    <x v="0"/>
    <x v="1"/>
    <e v="#N/A"/>
    <n v="31.11"/>
    <x v="5"/>
    <x v="3"/>
  </r>
  <r>
    <s v="KS"/>
    <n v="128"/>
    <x v="0"/>
    <x v="0"/>
    <x v="1"/>
    <n v="0"/>
    <x v="511"/>
    <n v="122"/>
    <n v="17.559999999999999"/>
    <n v="245.9"/>
    <n v="123"/>
    <n v="20.9"/>
    <n v="161.1"/>
    <n v="95"/>
    <n v="7.25"/>
    <x v="69"/>
    <n v="7"/>
    <n v="1.73"/>
    <n v="0"/>
    <x v="0"/>
    <n v="0"/>
    <x v="0"/>
    <x v="1"/>
    <x v="0"/>
    <x v="2"/>
    <n v="-1.4248512933837492"/>
    <n v="0.90998074748492985"/>
    <n v="-0.78302093617121604"/>
    <n v="-1.3970755322703865"/>
    <n v="2.0083012646813629"/>
    <n v="2.3287782200977416"/>
    <n v="3.8487844869624031"/>
    <x v="2"/>
    <x v="1"/>
    <e v="#N/A"/>
    <n v="17.559999999999999"/>
    <x v="4"/>
    <x v="1"/>
  </r>
  <r>
    <s v="TX"/>
    <n v="47"/>
    <x v="1"/>
    <x v="0"/>
    <x v="0"/>
    <n v="28"/>
    <x v="761"/>
    <n v="70"/>
    <n v="19.07"/>
    <n v="154.80000000000001"/>
    <n v="106"/>
    <n v="13.16"/>
    <n v="166.7"/>
    <n v="105"/>
    <n v="7.5"/>
    <x v="15"/>
    <n v="2"/>
    <n v="2.86"/>
    <n v="0"/>
    <x v="0"/>
    <n v="0"/>
    <x v="0"/>
    <x v="3"/>
    <x v="0"/>
    <x v="1"/>
    <n v="-1.2600742348866223"/>
    <n v="-0.9029719591816131"/>
    <n v="-0.67180732334497062"/>
    <n v="0.12460751301353053"/>
    <n v="1.2039541269057503"/>
    <n v="1.6941067110700962"/>
    <n v="3.5057794507487334"/>
    <x v="2"/>
    <x v="0"/>
    <e v="#N/A"/>
    <n v="19.07"/>
    <x v="0"/>
    <x v="3"/>
  </r>
  <r>
    <s v="MN"/>
    <n v="40"/>
    <x v="2"/>
    <x v="1"/>
    <x v="1"/>
    <n v="0"/>
    <x v="549"/>
    <n v="55"/>
    <n v="29.02"/>
    <n v="179.1"/>
    <n v="108"/>
    <n v="15.22"/>
    <n v="281.89999999999998"/>
    <n v="89"/>
    <n v="12.69"/>
    <x v="45"/>
    <n v="9"/>
    <n v="2.21"/>
    <n v="3"/>
    <x v="0"/>
    <n v="0"/>
    <x v="0"/>
    <x v="3"/>
    <x v="1"/>
    <x v="0"/>
    <n v="-0.17698907510213888"/>
    <n v="-0.41938523281501633"/>
    <n v="1.6160155690806506"/>
    <n v="-0.74492565572013658"/>
    <n v="2.8147932196089762"/>
    <n v="1.8367443094426481"/>
    <n v="2.6123166820627306"/>
    <x v="0"/>
    <x v="1"/>
    <e v="#N/A"/>
    <n v="29.02"/>
    <x v="2"/>
    <x v="1"/>
  </r>
  <r>
    <s v="AK"/>
    <n v="173"/>
    <x v="2"/>
    <x v="0"/>
    <x v="1"/>
    <n v="0"/>
    <x v="762"/>
    <n v="78"/>
    <n v="29.33"/>
    <n v="142.6"/>
    <n v="91"/>
    <n v="12.12"/>
    <n v="102"/>
    <n v="63"/>
    <n v="4.59"/>
    <x v="54"/>
    <n v="2"/>
    <n v="2.94"/>
    <n v="0"/>
    <x v="0"/>
    <n v="0"/>
    <x v="0"/>
    <x v="1"/>
    <x v="0"/>
    <x v="1"/>
    <n v="-0.14366337787800068"/>
    <n v="-1.1457603567813042"/>
    <n v="-1.9567217429624852"/>
    <n v="0.23329915910523916"/>
    <n v="1.7863095480076219"/>
    <n v="2.2839865232387639"/>
    <n v="3.9041371742511046"/>
    <x v="2"/>
    <x v="1"/>
    <e v="#N/A"/>
    <n v="29.33"/>
    <x v="0"/>
    <x v="3"/>
  </r>
  <r>
    <s v="MS"/>
    <n v="66"/>
    <x v="1"/>
    <x v="0"/>
    <x v="0"/>
    <n v="32"/>
    <x v="448"/>
    <n v="117"/>
    <n v="31.93"/>
    <n v="129.80000000000001"/>
    <n v="90"/>
    <n v="11.03"/>
    <n v="132.30000000000001"/>
    <n v="113"/>
    <n v="5.95"/>
    <x v="42"/>
    <n v="3"/>
    <n v="3.24"/>
    <n v="2"/>
    <x v="0"/>
    <n v="0"/>
    <x v="0"/>
    <x v="3"/>
    <x v="0"/>
    <x v="1"/>
    <n v="0.1396050485271722"/>
    <n v="-1.4004891673777007"/>
    <n v="-1.3549766592776211"/>
    <n v="0.63183519477483641"/>
    <n v="2.0610642327092163"/>
    <n v="2.0532990376610654"/>
    <n v="3.4905713149521072"/>
    <x v="0"/>
    <x v="0"/>
    <e v="#N/A"/>
    <n v="31.93"/>
    <x v="0"/>
    <x v="3"/>
  </r>
  <r>
    <s v="VT"/>
    <n v="50"/>
    <x v="0"/>
    <x v="1"/>
    <x v="0"/>
    <n v="26"/>
    <x v="763"/>
    <n v="94"/>
    <n v="52.21"/>
    <n v="289.39999999999998"/>
    <n v="78"/>
    <n v="24.6"/>
    <n v="174.9"/>
    <n v="109"/>
    <n v="7.87"/>
    <x v="40"/>
    <n v="3"/>
    <n v="2.16"/>
    <n v="0"/>
    <x v="0"/>
    <n v="0"/>
    <x v="0"/>
    <x v="3"/>
    <x v="1"/>
    <x v="2"/>
    <n v="2.3483582034380941"/>
    <n v="1.7756606897461216"/>
    <n v="-0.50895881884939653"/>
    <n v="-0.81738675311460851"/>
    <n v="4.3806693509847214"/>
    <n v="3.0975663544493246"/>
    <n v="2.8283512295639763"/>
    <x v="1"/>
    <x v="0"/>
    <e v="#N/A"/>
    <n v="52.21"/>
    <x v="3"/>
    <x v="1"/>
  </r>
  <r>
    <s v="KS"/>
    <n v="130"/>
    <x v="2"/>
    <x v="0"/>
    <x v="1"/>
    <n v="0"/>
    <x v="35"/>
    <n v="95"/>
    <n v="26.18"/>
    <n v="205.9"/>
    <n v="106"/>
    <n v="17.5"/>
    <n v="233.7"/>
    <n v="75"/>
    <n v="10.52"/>
    <x v="89"/>
    <n v="1"/>
    <n v="3.48"/>
    <n v="1"/>
    <x v="0"/>
    <n v="0"/>
    <x v="0"/>
    <x v="1"/>
    <x v="0"/>
    <x v="0"/>
    <n v="-0.48617748823719642"/>
    <n v="0.11395321437118974"/>
    <n v="0.65878411582618068"/>
    <n v="0.95791013304996164"/>
    <n v="2.8442718170771064"/>
    <n v="1.2652834541709748"/>
    <n v="1.7640868089123511"/>
    <x v="0"/>
    <x v="1"/>
    <e v="#N/A"/>
    <n v="26.18"/>
    <x v="0"/>
    <x v="0"/>
  </r>
  <r>
    <s v="DE"/>
    <n v="89"/>
    <x v="2"/>
    <x v="1"/>
    <x v="1"/>
    <n v="0"/>
    <x v="764"/>
    <n v="108"/>
    <n v="21.35"/>
    <n v="213"/>
    <n v="90"/>
    <n v="18.11"/>
    <n v="181.7"/>
    <n v="108"/>
    <n v="8.18"/>
    <x v="11"/>
    <n v="5"/>
    <n v="1.46"/>
    <n v="1"/>
    <x v="0"/>
    <n v="0"/>
    <x v="0"/>
    <x v="2"/>
    <x v="1"/>
    <x v="0"/>
    <n v="-1.011982933329151"/>
    <n v="0.2552481014988785"/>
    <n v="-0.37391371756038455"/>
    <n v="-1.7593810192427477"/>
    <n v="1.5951285065639451"/>
    <n v="2.0795417980217978"/>
    <n v="3.7556029112496092"/>
    <x v="2"/>
    <x v="1"/>
    <e v="#N/A"/>
    <n v="21.35"/>
    <x v="5"/>
    <x v="1"/>
  </r>
  <r>
    <s v="IN"/>
    <n v="108"/>
    <x v="0"/>
    <x v="0"/>
    <x v="1"/>
    <n v="0"/>
    <x v="765"/>
    <n v="104"/>
    <n v="33.880000000000003"/>
    <n v="224.2"/>
    <n v="92"/>
    <n v="19.059999999999999"/>
    <n v="140.1"/>
    <n v="57"/>
    <n v="6.3"/>
    <x v="126"/>
    <n v="2"/>
    <n v="4.0999999999999996"/>
    <n v="0"/>
    <x v="0"/>
    <n v="0"/>
    <x v="0"/>
    <x v="0"/>
    <x v="0"/>
    <x v="0"/>
    <n v="0.35251922523694251"/>
    <n v="0.47813581077072548"/>
    <n v="-1.2000719842696366"/>
    <n v="1.7912127530863922"/>
    <n v="3.4416698216999371"/>
    <n v="2.2364032623726939"/>
    <n v="2.4815132363746084"/>
    <x v="0"/>
    <x v="1"/>
    <e v="#N/A"/>
    <n v="33.880000000000003"/>
    <x v="0"/>
    <x v="0"/>
  </r>
  <r>
    <s v="TX"/>
    <n v="32"/>
    <x v="1"/>
    <x v="0"/>
    <x v="1"/>
    <n v="0"/>
    <x v="71"/>
    <n v="88"/>
    <n v="26.84"/>
    <n v="180.8"/>
    <n v="132"/>
    <n v="15.37"/>
    <n v="132.5"/>
    <n v="102"/>
    <n v="5.96"/>
    <x v="75"/>
    <n v="3"/>
    <n v="3.46"/>
    <n v="1"/>
    <x v="0"/>
    <n v="0"/>
    <x v="0"/>
    <x v="3"/>
    <x v="0"/>
    <x v="0"/>
    <n v="-0.41397181091823071"/>
    <n v="-0.38555406265768205"/>
    <n v="-1.3510047445338269"/>
    <n v="0.92167958435272568"/>
    <n v="2.1300304232377196"/>
    <n v="1.7305293038351843"/>
    <n v="3.0744810519738639"/>
    <x v="0"/>
    <x v="1"/>
    <e v="#N/A"/>
    <n v="26.84"/>
    <x v="0"/>
    <x v="0"/>
  </r>
  <r>
    <s v="MA"/>
    <n v="166"/>
    <x v="0"/>
    <x v="0"/>
    <x v="1"/>
    <n v="0"/>
    <x v="60"/>
    <n v="81"/>
    <n v="34.58"/>
    <n v="167.7"/>
    <n v="110"/>
    <n v="14.25"/>
    <n v="132"/>
    <n v="124"/>
    <n v="5.94"/>
    <x v="29"/>
    <n v="5"/>
    <n v="2.48"/>
    <n v="2"/>
    <x v="0"/>
    <n v="0"/>
    <x v="0"/>
    <x v="1"/>
    <x v="0"/>
    <x v="0"/>
    <n v="0.42842775780303444"/>
    <n v="-0.6462530797524324"/>
    <n v="-1.360934531393313"/>
    <n v="-0.38262016874777532"/>
    <n v="1.6361461838222096"/>
    <n v="1.6123691819856121"/>
    <n v="3.2438394570628679"/>
    <x v="0"/>
    <x v="1"/>
    <e v="#N/A"/>
    <n v="34.58"/>
    <x v="1"/>
    <x v="2"/>
  </r>
  <r>
    <s v="CA"/>
    <n v="72"/>
    <x v="1"/>
    <x v="0"/>
    <x v="0"/>
    <n v="39"/>
    <x v="766"/>
    <n v="98"/>
    <n v="15.78"/>
    <n v="271.2"/>
    <n v="115"/>
    <n v="23.05"/>
    <n v="167.1"/>
    <n v="83"/>
    <n v="7.52"/>
    <x v="41"/>
    <n v="7"/>
    <n v="1.57"/>
    <n v="1"/>
    <x v="0"/>
    <n v="0"/>
    <x v="0"/>
    <x v="3"/>
    <x v="0"/>
    <x v="2"/>
    <n v="-1.6192511938578873"/>
    <n v="1.4134681621793701"/>
    <n v="-0.66386349385738164"/>
    <n v="-1.6144588244538034"/>
    <n v="2.588213285001606"/>
    <n v="2.7689454145284635"/>
    <n v="4.0786357288458124"/>
    <x v="2"/>
    <x v="0"/>
    <e v="#N/A"/>
    <n v="15.78"/>
    <x v="4"/>
    <x v="1"/>
  </r>
  <r>
    <s v="IA"/>
    <n v="134"/>
    <x v="0"/>
    <x v="0"/>
    <x v="0"/>
    <n v="32"/>
    <x v="510"/>
    <n v="78"/>
    <n v="36.86"/>
    <n v="102.2"/>
    <n v="111"/>
    <n v="8.69"/>
    <n v="174"/>
    <n v="83"/>
    <n v="7.83"/>
    <x v="53"/>
    <n v="2"/>
    <n v="2.3199999999999998"/>
    <n v="0"/>
    <x v="0"/>
    <n v="0"/>
    <x v="0"/>
    <x v="1"/>
    <x v="0"/>
    <x v="1"/>
    <n v="0.67651905936050605"/>
    <n v="-1.9497481652261814"/>
    <n v="-0.52683243519647183"/>
    <n v="-0.60000346093119195"/>
    <n v="2.024011489443343"/>
    <n v="2.2128607080847491"/>
    <n v="3.70092995304856"/>
    <x v="2"/>
    <x v="0"/>
    <e v="#N/A"/>
    <n v="36.86"/>
    <x v="0"/>
    <x v="2"/>
  </r>
  <r>
    <s v="NH"/>
    <n v="13"/>
    <x v="0"/>
    <x v="0"/>
    <x v="1"/>
    <n v="0"/>
    <x v="767"/>
    <n v="89"/>
    <n v="32.840000000000003"/>
    <n v="194.4"/>
    <n v="90"/>
    <n v="16.52"/>
    <n v="186.5"/>
    <n v="104"/>
    <n v="8.39"/>
    <x v="84"/>
    <n v="2"/>
    <n v="2.62"/>
    <n v="4"/>
    <x v="0"/>
    <n v="0"/>
    <x v="1"/>
    <x v="3"/>
    <x v="0"/>
    <x v="0"/>
    <n v="0.23958214019958568"/>
    <n v="-0.11490470139901053"/>
    <n v="-0.27858776370931676"/>
    <n v="-0.20146742526159472"/>
    <n v="1.8649524008659395"/>
    <n v="0.43451462327095974"/>
    <n v="2.2134946257393482"/>
    <x v="0"/>
    <x v="1"/>
    <e v="#N/A"/>
    <n v="32.840000000000003"/>
    <x v="0"/>
    <x v="2"/>
  </r>
  <r>
    <s v="GA"/>
    <n v="90"/>
    <x v="0"/>
    <x v="0"/>
    <x v="1"/>
    <n v="0"/>
    <x v="768"/>
    <n v="108"/>
    <n v="19.239999999999998"/>
    <n v="189.3"/>
    <n v="63"/>
    <n v="16.09"/>
    <n v="271.8"/>
    <n v="124"/>
    <n v="12.23"/>
    <x v="71"/>
    <n v="4"/>
    <n v="3.81"/>
    <n v="3"/>
    <x v="0"/>
    <n v="0"/>
    <x v="0"/>
    <x v="2"/>
    <x v="0"/>
    <x v="0"/>
    <n v="-1.2415599586509902"/>
    <n v="-0.21639821187101227"/>
    <n v="1.41543387451903"/>
    <n v="1.3926767174167949"/>
    <n v="3.4973712488417408"/>
    <n v="2.351871767209512"/>
    <n v="2.6136174101366763"/>
    <x v="0"/>
    <x v="1"/>
    <e v="#N/A"/>
    <n v="19.239999999999998"/>
    <x v="1"/>
    <x v="0"/>
  </r>
  <r>
    <s v="WI"/>
    <n v="111"/>
    <x v="0"/>
    <x v="0"/>
    <x v="0"/>
    <n v="36"/>
    <x v="769"/>
    <n v="54"/>
    <n v="28.25"/>
    <n v="238.8"/>
    <n v="109"/>
    <n v="20.3"/>
    <n v="108.8"/>
    <n v="92"/>
    <n v="4.9000000000000004"/>
    <x v="7"/>
    <n v="2"/>
    <n v="3.02"/>
    <n v="3"/>
    <x v="0"/>
    <n v="0"/>
    <x v="0"/>
    <x v="0"/>
    <x v="0"/>
    <x v="2"/>
    <n v="-0.26030331816248375"/>
    <n v="0.76868586035724107"/>
    <n v="-1.8216766416734729"/>
    <n v="0.34199080519694713"/>
    <n v="2.4802202882917501"/>
    <n v="2.0233880663425765"/>
    <n v="3.1680760495261295"/>
    <x v="0"/>
    <x v="0"/>
    <e v="#N/A"/>
    <n v="28.25"/>
    <x v="0"/>
    <x v="3"/>
  </r>
  <r>
    <s v="SC"/>
    <n v="72"/>
    <x v="0"/>
    <x v="0"/>
    <x v="1"/>
    <n v="0"/>
    <x v="770"/>
    <n v="92"/>
    <n v="35.33"/>
    <n v="195.7"/>
    <n v="110"/>
    <n v="16.63"/>
    <n v="184.8"/>
    <n v="124"/>
    <n v="8.32"/>
    <x v="67"/>
    <n v="4"/>
    <n v="3.54"/>
    <n v="0"/>
    <x v="0"/>
    <n v="0"/>
    <x v="0"/>
    <x v="3"/>
    <x v="0"/>
    <x v="0"/>
    <n v="0.50989057323981624"/>
    <n v="-8.9033806572814317E-2"/>
    <n v="-0.31234903903156963"/>
    <n v="1.0303712304444337"/>
    <n v="2.7757701861398627"/>
    <n v="1.1946305747398209"/>
    <n v="1.7746504709219399"/>
    <x v="0"/>
    <x v="1"/>
    <e v="#N/A"/>
    <n v="35.33"/>
    <x v="1"/>
    <x v="0"/>
  </r>
  <r>
    <s v="MI"/>
    <n v="67"/>
    <x v="2"/>
    <x v="0"/>
    <x v="0"/>
    <n v="35"/>
    <x v="771"/>
    <n v="89"/>
    <n v="41.72"/>
    <n v="148.19999999999999"/>
    <n v="102"/>
    <n v="12.6"/>
    <n v="274"/>
    <n v="136"/>
    <n v="12.33"/>
    <x v="4"/>
    <n v="6"/>
    <n v="2.0299999999999998"/>
    <n v="1"/>
    <x v="0"/>
    <n v="0"/>
    <x v="0"/>
    <x v="3"/>
    <x v="0"/>
    <x v="1"/>
    <n v="1.206027359699587"/>
    <n v="-1.0343165021453806"/>
    <n v="1.459124936700769"/>
    <n v="-0.99853949660078922"/>
    <n v="3.3037905383720023"/>
    <n v="2.3770652759501565"/>
    <n v="2.8958326489663766"/>
    <x v="0"/>
    <x v="0"/>
    <e v="#N/A"/>
    <n v="41.72"/>
    <x v="1"/>
    <x v="1"/>
  </r>
  <r>
    <s v="MD"/>
    <n v="172"/>
    <x v="1"/>
    <x v="0"/>
    <x v="1"/>
    <n v="0"/>
    <x v="772"/>
    <n v="108"/>
    <n v="48.81"/>
    <n v="178.4"/>
    <n v="125"/>
    <n v="15.16"/>
    <n v="153.19999999999999"/>
    <n v="98"/>
    <n v="6.89"/>
    <x v="90"/>
    <n v="2"/>
    <n v="3.89"/>
    <n v="3"/>
    <x v="1"/>
    <n v="1"/>
    <x v="0"/>
    <x v="1"/>
    <x v="0"/>
    <x v="0"/>
    <n v="1.9780726787254501"/>
    <n v="-0.43331571464450658"/>
    <n v="-0.93991156855109814"/>
    <n v="1.5013683635085036"/>
    <n v="3.9307126921965487"/>
    <n v="2.690367028960611"/>
    <n v="2.6505937509248088"/>
    <x v="1"/>
    <x v="1"/>
    <n v="48.81"/>
    <e v="#N/A"/>
    <x v="0"/>
    <x v="0"/>
  </r>
  <r>
    <s v="IN"/>
    <n v="154"/>
    <x v="2"/>
    <x v="0"/>
    <x v="0"/>
    <n v="32"/>
    <x v="773"/>
    <n v="82"/>
    <n v="32.69"/>
    <n v="165.3"/>
    <n v="134"/>
    <n v="14.05"/>
    <n v="205"/>
    <n v="74"/>
    <n v="9.23"/>
    <x v="62"/>
    <n v="1"/>
    <n v="2.4300000000000002"/>
    <n v="2"/>
    <x v="0"/>
    <n v="0"/>
    <x v="0"/>
    <x v="1"/>
    <x v="0"/>
    <x v="0"/>
    <n v="0.22291929158751711"/>
    <n v="-0.69401473173925632"/>
    <n v="8.8814350091672822E-2"/>
    <n v="-0.45508126614224731"/>
    <n v="1.7526014075094776"/>
    <n v="0.86390763742938947"/>
    <n v="2.5339812782286804"/>
    <x v="0"/>
    <x v="0"/>
    <e v="#N/A"/>
    <n v="32.69"/>
    <x v="0"/>
    <x v="2"/>
  </r>
  <r>
    <s v="ME"/>
    <n v="69"/>
    <x v="2"/>
    <x v="0"/>
    <x v="1"/>
    <n v="0"/>
    <x v="586"/>
    <n v="122"/>
    <n v="33.01"/>
    <n v="242.1"/>
    <n v="81"/>
    <n v="20.58"/>
    <n v="215.8"/>
    <n v="80"/>
    <n v="9.7100000000000009"/>
    <x v="84"/>
    <n v="3"/>
    <n v="2.62"/>
    <n v="2"/>
    <x v="0"/>
    <n v="0"/>
    <x v="0"/>
    <x v="3"/>
    <x v="0"/>
    <x v="2"/>
    <n v="0.25809641643521786"/>
    <n v="0.83435813183912433"/>
    <n v="0.30329774625657507"/>
    <n v="-0.20146742526159472"/>
    <n v="2.6988730309533415"/>
    <n v="0.94622719188820037"/>
    <n v="1.5832801900263844"/>
    <x v="0"/>
    <x v="1"/>
    <e v="#N/A"/>
    <n v="33.01"/>
    <x v="0"/>
    <x v="2"/>
  </r>
  <r>
    <s v="DC"/>
    <n v="123"/>
    <x v="0"/>
    <x v="0"/>
    <x v="1"/>
    <n v="0"/>
    <x v="419"/>
    <n v="92"/>
    <n v="35.869999999999997"/>
    <n v="217"/>
    <n v="102"/>
    <n v="18.45"/>
    <n v="214.8"/>
    <n v="104"/>
    <n v="9.67"/>
    <x v="52"/>
    <n v="7"/>
    <n v="2.65"/>
    <n v="3"/>
    <x v="0"/>
    <n v="0"/>
    <x v="0"/>
    <x v="0"/>
    <x v="0"/>
    <x v="0"/>
    <n v="0.56913625719383909"/>
    <n v="0.33485085481025251"/>
    <n v="0.28343817253760267"/>
    <n v="-0.16523687656435807"/>
    <n v="2.5667213353230696"/>
    <n v="0.73734767731916617"/>
    <n v="1.5809189673393438"/>
    <x v="0"/>
    <x v="1"/>
    <e v="#N/A"/>
    <n v="35.869999999999997"/>
    <x v="4"/>
    <x v="2"/>
  </r>
  <r>
    <s v="TN"/>
    <n v="130"/>
    <x v="0"/>
    <x v="0"/>
    <x v="0"/>
    <n v="12"/>
    <x v="774"/>
    <n v="92"/>
    <n v="24.12"/>
    <n v="228.9"/>
    <n v="102"/>
    <n v="19.46"/>
    <n v="195.1"/>
    <n v="101"/>
    <n v="8.7799999999999994"/>
    <x v="6"/>
    <n v="5"/>
    <n v="2.35"/>
    <n v="0"/>
    <x v="0"/>
    <n v="0"/>
    <x v="0"/>
    <x v="1"/>
    <x v="0"/>
    <x v="0"/>
    <n v="-0.71020023068834592"/>
    <n v="0.57166904591159029"/>
    <n v="-0.10779542972615413"/>
    <n v="-0.56377291223395598"/>
    <n v="1.8816085043090442"/>
    <n v="1.0773344963203628"/>
    <n v="2.6040062731175557"/>
    <x v="0"/>
    <x v="2"/>
    <e v="#N/A"/>
    <n v="24.12"/>
    <x v="1"/>
    <x v="2"/>
  </r>
  <r>
    <s v="FL"/>
    <n v="142"/>
    <x v="0"/>
    <x v="0"/>
    <x v="0"/>
    <n v="26"/>
    <x v="775"/>
    <n v="94"/>
    <n v="37.49"/>
    <n v="239.5"/>
    <n v="126"/>
    <n v="20.36"/>
    <n v="254.3"/>
    <n v="109"/>
    <n v="11.44"/>
    <x v="96"/>
    <n v="9"/>
    <n v="1.59"/>
    <n v="2"/>
    <x v="0"/>
    <n v="0"/>
    <x v="0"/>
    <x v="1"/>
    <x v="0"/>
    <x v="2"/>
    <n v="0.74502188143234493"/>
    <n v="0.78261634218673126"/>
    <n v="1.0678913344370129"/>
    <n v="-1.5782282757565671"/>
    <n v="3.2914047001292599"/>
    <n v="2.1906031898620846"/>
    <n v="2.6007959879304061"/>
    <x v="0"/>
    <x v="0"/>
    <e v="#N/A"/>
    <n v="37.49"/>
    <x v="4"/>
    <x v="1"/>
  </r>
  <r>
    <s v="WA"/>
    <n v="29"/>
    <x v="0"/>
    <x v="0"/>
    <x v="1"/>
    <n v="0"/>
    <x v="197"/>
    <n v="122"/>
    <n v="26.76"/>
    <n v="145"/>
    <n v="75"/>
    <n v="12.33"/>
    <n v="281.8"/>
    <n v="92"/>
    <n v="12.68"/>
    <x v="38"/>
    <n v="2"/>
    <n v="2.5099999999999998"/>
    <n v="1"/>
    <x v="0"/>
    <n v="0"/>
    <x v="0"/>
    <x v="3"/>
    <x v="0"/>
    <x v="1"/>
    <n v="-0.42322894903604685"/>
    <n v="-1.0979987047944797"/>
    <n v="1.614029611708754"/>
    <n v="-0.34638962005053869"/>
    <n v="2.7572859719367808"/>
    <n v="2.0272644759340062"/>
    <n v="2.9354687155084114"/>
    <x v="0"/>
    <x v="1"/>
    <e v="#N/A"/>
    <n v="26.76"/>
    <x v="0"/>
    <x v="2"/>
  </r>
  <r>
    <s v="HI"/>
    <n v="87"/>
    <x v="1"/>
    <x v="0"/>
    <x v="0"/>
    <n v="28"/>
    <x v="776"/>
    <n v="106"/>
    <n v="24.4"/>
    <n v="223.5"/>
    <n v="147"/>
    <n v="19"/>
    <n v="175.4"/>
    <n v="69"/>
    <n v="7.89"/>
    <x v="7"/>
    <n v="5"/>
    <n v="3.02"/>
    <n v="0"/>
    <x v="0"/>
    <n v="0"/>
    <x v="0"/>
    <x v="2"/>
    <x v="0"/>
    <x v="0"/>
    <n v="-0.68057738871133455"/>
    <n v="0.46420532894123528"/>
    <n v="-0.49902903198991039"/>
    <n v="0.34199080519694713"/>
    <n v="2.0731230744759217"/>
    <n v="1.0220860311395625"/>
    <n v="2.4065494859189469"/>
    <x v="0"/>
    <x v="0"/>
    <e v="#N/A"/>
    <n v="24.4"/>
    <x v="1"/>
    <x v="3"/>
  </r>
  <r>
    <s v="NE"/>
    <n v="149"/>
    <x v="0"/>
    <x v="0"/>
    <x v="1"/>
    <n v="0"/>
    <x v="777"/>
    <n v="56"/>
    <n v="26.52"/>
    <n v="56"/>
    <n v="116"/>
    <n v="4.76"/>
    <n v="163.30000000000001"/>
    <n v="104"/>
    <n v="7.35"/>
    <x v="56"/>
    <n v="8"/>
    <n v="2.4"/>
    <n v="0"/>
    <x v="0"/>
    <n v="0"/>
    <x v="0"/>
    <x v="1"/>
    <x v="0"/>
    <x v="1"/>
    <n v="-0.44914893576593201"/>
    <n v="-2.8691599659725515"/>
    <n v="-0.73932987398947636"/>
    <n v="-0.49131181483948333"/>
    <n v="2.0307408642361433"/>
    <n v="3.0367432619194932"/>
    <n v="4.7243741193885489"/>
    <x v="2"/>
    <x v="1"/>
    <e v="#N/A"/>
    <n v="26.52"/>
    <x v="4"/>
    <x v="2"/>
  </r>
  <r>
    <s v="TN"/>
    <n v="146"/>
    <x v="1"/>
    <x v="1"/>
    <x v="1"/>
    <n v="0"/>
    <x v="79"/>
    <n v="63"/>
    <n v="27.22"/>
    <n v="208.4"/>
    <n v="112"/>
    <n v="17.71"/>
    <n v="177.6"/>
    <n v="98"/>
    <n v="7.99"/>
    <x v="29"/>
    <n v="3"/>
    <n v="2.48"/>
    <n v="2"/>
    <x v="0"/>
    <n v="0"/>
    <x v="0"/>
    <x v="1"/>
    <x v="1"/>
    <x v="0"/>
    <n v="-0.37324040319984009"/>
    <n v="0.16370493519079848"/>
    <n v="-0.45533796980817132"/>
    <n v="-0.38262016874777532"/>
    <n v="1.5571934213636498"/>
    <n v="0.72099831114102197"/>
    <n v="2.5719303602154904"/>
    <x v="0"/>
    <x v="1"/>
    <e v="#N/A"/>
    <n v="27.22"/>
    <x v="3"/>
    <x v="2"/>
  </r>
  <r>
    <s v="MD"/>
    <n v="88"/>
    <x v="0"/>
    <x v="1"/>
    <x v="1"/>
    <n v="0"/>
    <x v="778"/>
    <n v="98"/>
    <n v="39.97"/>
    <n v="251.8"/>
    <n v="79"/>
    <n v="21.4"/>
    <n v="285.89999999999998"/>
    <n v="76"/>
    <n v="12.87"/>
    <x v="68"/>
    <n v="2"/>
    <n v="1.94"/>
    <n v="4"/>
    <x v="1"/>
    <n v="1"/>
    <x v="1"/>
    <x v="2"/>
    <x v="1"/>
    <x v="2"/>
    <n v="1.0153303144725749"/>
    <n v="1.0273948086192066"/>
    <n v="1.6954538639565402"/>
    <n v="-1.1072311426924974"/>
    <n v="3.9305032803865738"/>
    <n v="2.4873601163518662"/>
    <n v="2.2192486700922727"/>
    <x v="1"/>
    <x v="1"/>
    <n v="39.97"/>
    <e v="#N/A"/>
    <x v="3"/>
    <x v="1"/>
  </r>
  <r>
    <s v="NM"/>
    <n v="119"/>
    <x v="0"/>
    <x v="1"/>
    <x v="0"/>
    <n v="15"/>
    <x v="214"/>
    <n v="95"/>
    <n v="27.2"/>
    <n v="209.5"/>
    <n v="110"/>
    <n v="17.809999999999999"/>
    <n v="82.3"/>
    <n v="107"/>
    <n v="3.7"/>
    <x v="6"/>
    <n v="5"/>
    <n v="2.35"/>
    <n v="5"/>
    <x v="1"/>
    <n v="1"/>
    <x v="1"/>
    <x v="0"/>
    <x v="1"/>
    <x v="0"/>
    <n v="-0.37509183082340319"/>
    <n v="0.18559569235142623"/>
    <n v="-2.3479553452262416"/>
    <n v="-0.56377291223395598"/>
    <n v="1.950237177999318"/>
    <n v="2.4506884425228543"/>
    <n v="4.0259561142888085"/>
    <x v="2"/>
    <x v="2"/>
    <n v="27.2"/>
    <e v="#N/A"/>
    <x v="5"/>
    <x v="2"/>
  </r>
  <r>
    <s v="OR"/>
    <n v="135"/>
    <x v="0"/>
    <x v="0"/>
    <x v="1"/>
    <n v="0"/>
    <x v="465"/>
    <n v="97"/>
    <n v="33.119999999999997"/>
    <n v="235.3"/>
    <n v="118"/>
    <n v="20"/>
    <n v="174.4"/>
    <n v="126"/>
    <n v="7.85"/>
    <x v="34"/>
    <n v="3"/>
    <n v="2.97"/>
    <n v="1"/>
    <x v="0"/>
    <n v="0"/>
    <x v="0"/>
    <x v="1"/>
    <x v="0"/>
    <x v="2"/>
    <n v="0.26920498217659761"/>
    <n v="0.69903345120978877"/>
    <n v="-0.51888860570888273"/>
    <n v="0.26952970780247515"/>
    <n v="2.5180885226340881"/>
    <n v="0.95026877085462846"/>
    <n v="1.8615186450588155"/>
    <x v="0"/>
    <x v="1"/>
    <e v="#N/A"/>
    <n v="33.119999999999997"/>
    <x v="0"/>
    <x v="3"/>
  </r>
  <r>
    <s v="IN"/>
    <n v="100"/>
    <x v="2"/>
    <x v="0"/>
    <x v="1"/>
    <n v="0"/>
    <x v="779"/>
    <n v="117"/>
    <n v="42.13"/>
    <n v="130"/>
    <n v="95"/>
    <n v="11.05"/>
    <n v="134.30000000000001"/>
    <n v="125"/>
    <n v="6.04"/>
    <x v="72"/>
    <n v="2"/>
    <n v="1.86"/>
    <n v="1"/>
    <x v="0"/>
    <n v="0"/>
    <x v="0"/>
    <x v="2"/>
    <x v="0"/>
    <x v="1"/>
    <n v="1.2504616226651044"/>
    <n v="-1.3965090297121321"/>
    <n v="-1.3152575118396763"/>
    <n v="-1.2159227887842059"/>
    <n v="2.3168527953280509"/>
    <n v="2.5927325914103103"/>
    <n v="4.009578245389787"/>
    <x v="2"/>
    <x v="1"/>
    <e v="#N/A"/>
    <n v="42.13"/>
    <x v="0"/>
    <x v="1"/>
  </r>
  <r>
    <s v="MO"/>
    <n v="98"/>
    <x v="0"/>
    <x v="0"/>
    <x v="1"/>
    <n v="0"/>
    <x v="780"/>
    <n v="80"/>
    <n v="37.6"/>
    <n v="213.6"/>
    <n v="104"/>
    <n v="18.16"/>
    <n v="291.8"/>
    <n v="89"/>
    <n v="13.13"/>
    <x v="78"/>
    <n v="3"/>
    <n v="3.21"/>
    <n v="4"/>
    <x v="0"/>
    <n v="0"/>
    <x v="1"/>
    <x v="2"/>
    <x v="0"/>
    <x v="0"/>
    <n v="0.75798187479728729"/>
    <n v="0.26718851449558451"/>
    <n v="1.812625348898478"/>
    <n v="0.59560464607760044"/>
    <n v="3.8926960507129271"/>
    <n v="2.0703337351012085"/>
    <n v="1.1914197439022991"/>
    <x v="1"/>
    <x v="1"/>
    <e v="#N/A"/>
    <n v="37.6"/>
    <x v="0"/>
    <x v="3"/>
  </r>
  <r>
    <s v="DC"/>
    <n v="180"/>
    <x v="0"/>
    <x v="0"/>
    <x v="0"/>
    <n v="33"/>
    <x v="781"/>
    <n v="78"/>
    <n v="39.409999999999997"/>
    <n v="232.9"/>
    <n v="79"/>
    <n v="19.8"/>
    <n v="206.9"/>
    <n v="121"/>
    <n v="9.31"/>
    <x v="98"/>
    <n v="4"/>
    <n v="2.0499999999999998"/>
    <n v="1"/>
    <x v="0"/>
    <n v="0"/>
    <x v="0"/>
    <x v="1"/>
    <x v="0"/>
    <x v="0"/>
    <n v="0.95423320289498903"/>
    <n v="0.6512717992229643"/>
    <n v="0.12654754015772052"/>
    <n v="-0.96230894790355315"/>
    <n v="2.7957567744440506"/>
    <n v="1.5088965349239689"/>
    <n v="2.1765297067490987"/>
    <x v="0"/>
    <x v="0"/>
    <e v="#N/A"/>
    <n v="39.409999999999997"/>
    <x v="1"/>
    <x v="1"/>
  </r>
  <r>
    <s v="VT"/>
    <n v="100"/>
    <x v="0"/>
    <x v="0"/>
    <x v="0"/>
    <n v="25"/>
    <x v="629"/>
    <n v="90"/>
    <n v="36.700000000000003"/>
    <n v="257.89999999999998"/>
    <n v="92"/>
    <n v="21.92"/>
    <n v="180.2"/>
    <n v="157"/>
    <n v="8.11"/>
    <x v="43"/>
    <n v="4"/>
    <n v="3.13"/>
    <n v="1"/>
    <x v="0"/>
    <n v="0"/>
    <x v="0"/>
    <x v="2"/>
    <x v="0"/>
    <x v="2"/>
    <n v="0.65985621074843692"/>
    <n v="1.1487890074190512"/>
    <n v="-0.40370307813884315"/>
    <n v="0.48691299998589177"/>
    <n v="3.152601644247691"/>
    <n v="1.4680554646484485"/>
    <n v="1.5399599239120147"/>
    <x v="0"/>
    <x v="0"/>
    <e v="#N/A"/>
    <n v="36.700000000000003"/>
    <x v="1"/>
    <x v="3"/>
  </r>
  <r>
    <s v="OH"/>
    <n v="119"/>
    <x v="0"/>
    <x v="0"/>
    <x v="0"/>
    <n v="35"/>
    <x v="131"/>
    <n v="92"/>
    <n v="36.909999999999997"/>
    <n v="220.8"/>
    <n v="134"/>
    <n v="18.77"/>
    <n v="249.5"/>
    <n v="93"/>
    <n v="11.23"/>
    <x v="40"/>
    <n v="5"/>
    <n v="2.16"/>
    <n v="2"/>
    <x v="0"/>
    <n v="0"/>
    <x v="0"/>
    <x v="0"/>
    <x v="0"/>
    <x v="0"/>
    <n v="0.68207334223119542"/>
    <n v="0.41047347045605803"/>
    <n v="0.97256538058594499"/>
    <n v="-0.81738675311460851"/>
    <n v="2.956884833423409"/>
    <n v="1.4992388194721347"/>
    <n v="1.9370767040814412"/>
    <x v="0"/>
    <x v="0"/>
    <e v="#N/A"/>
    <n v="36.909999999999997"/>
    <x v="1"/>
    <x v="1"/>
  </r>
  <r>
    <s v="MO"/>
    <n v="86"/>
    <x v="0"/>
    <x v="0"/>
    <x v="1"/>
    <n v="0"/>
    <x v="782"/>
    <n v="96"/>
    <n v="14.2"/>
    <n v="221.1"/>
    <n v="63"/>
    <n v="18.79"/>
    <n v="349.7"/>
    <n v="75"/>
    <n v="15.74"/>
    <x v="44"/>
    <n v="3"/>
    <n v="3.4"/>
    <n v="0"/>
    <x v="0"/>
    <n v="0"/>
    <x v="0"/>
    <x v="2"/>
    <x v="0"/>
    <x v="0"/>
    <n v="-1.7914339628492666"/>
    <n v="0.41644367695441076"/>
    <n v="2.9624946672269803"/>
    <n v="0.84921848695825297"/>
    <n v="4.6640811965322655"/>
    <n v="3.5889006215365034"/>
    <n v="3.4650774788862"/>
    <x v="1"/>
    <x v="1"/>
    <e v="#N/A"/>
    <n v="14.2"/>
    <x v="0"/>
    <x v="0"/>
  </r>
  <r>
    <s v="LA"/>
    <n v="155"/>
    <x v="1"/>
    <x v="0"/>
    <x v="0"/>
    <n v="39"/>
    <x v="783"/>
    <n v="106"/>
    <n v="31.16"/>
    <n v="205.1"/>
    <n v="101"/>
    <n v="17.43"/>
    <n v="263.7"/>
    <n v="90"/>
    <n v="11.87"/>
    <x v="118"/>
    <n v="7"/>
    <n v="1.38"/>
    <n v="1"/>
    <x v="0"/>
    <n v="0"/>
    <x v="0"/>
    <x v="1"/>
    <x v="0"/>
    <x v="0"/>
    <n v="5.6290805466827291E-2"/>
    <n v="9.8032663708914711E-2"/>
    <n v="1.2545713273953529"/>
    <n v="-1.8680726653344564"/>
    <n v="2.8562331870664135"/>
    <n v="2.2530920434874133"/>
    <n v="3.1614521179282491"/>
    <x v="0"/>
    <x v="0"/>
    <e v="#N/A"/>
    <n v="31.16"/>
    <x v="4"/>
    <x v="1"/>
  </r>
  <r>
    <s v="IL"/>
    <n v="78"/>
    <x v="0"/>
    <x v="1"/>
    <x v="1"/>
    <n v="0"/>
    <x v="784"/>
    <n v="141"/>
    <n v="40.26"/>
    <n v="265.3"/>
    <n v="101"/>
    <n v="22.55"/>
    <n v="152.4"/>
    <n v="77"/>
    <n v="6.86"/>
    <x v="17"/>
    <n v="2"/>
    <n v="2.57"/>
    <n v="1"/>
    <x v="1"/>
    <n v="1"/>
    <x v="0"/>
    <x v="2"/>
    <x v="1"/>
    <x v="2"/>
    <n v="1.0468045840731501"/>
    <n v="1.2960541010450939"/>
    <n v="-0.95579922752627577"/>
    <n v="-0.27392852265606671"/>
    <n v="3.1607605000709134"/>
    <n v="1.9401404765987251"/>
    <n v="2.3532707449558212"/>
    <x v="0"/>
    <x v="1"/>
    <n v="40.26"/>
    <e v="#N/A"/>
    <x v="3"/>
    <x v="2"/>
  </r>
  <r>
    <s v="NJ"/>
    <n v="153"/>
    <x v="0"/>
    <x v="0"/>
    <x v="1"/>
    <n v="0"/>
    <x v="121"/>
    <n v="90"/>
    <n v="32.950000000000003"/>
    <n v="195.3"/>
    <n v="121"/>
    <n v="16.600000000000001"/>
    <n v="182.7"/>
    <n v="108"/>
    <n v="8.2200000000000006"/>
    <x v="31"/>
    <n v="3"/>
    <n v="2.2999999999999998"/>
    <n v="1"/>
    <x v="0"/>
    <n v="0"/>
    <x v="0"/>
    <x v="1"/>
    <x v="0"/>
    <x v="0"/>
    <n v="0.25069070594096543"/>
    <n v="-9.6994081903951271E-2"/>
    <n v="-0.35405414384141215"/>
    <n v="-0.63623400962842791"/>
    <n v="1.7114960341417855"/>
    <n v="0.77614543337490038"/>
    <n v="2.505111732560918"/>
    <x v="0"/>
    <x v="1"/>
    <e v="#N/A"/>
    <n v="32.950000000000003"/>
    <x v="0"/>
    <x v="1"/>
  </r>
  <r>
    <s v="IA"/>
    <n v="92"/>
    <x v="2"/>
    <x v="0"/>
    <x v="0"/>
    <n v="25"/>
    <x v="785"/>
    <n v="112"/>
    <n v="22.78"/>
    <n v="206"/>
    <n v="111"/>
    <n v="17.510000000000002"/>
    <n v="180.6"/>
    <n v="118"/>
    <n v="8.1300000000000008"/>
    <x v="84"/>
    <n v="4"/>
    <n v="2.62"/>
    <n v="0"/>
    <x v="0"/>
    <n v="0"/>
    <x v="0"/>
    <x v="2"/>
    <x v="0"/>
    <x v="0"/>
    <n v="-0.85646301294984051"/>
    <n v="0.11594328320397398"/>
    <n v="-0.39575924865125406"/>
    <n v="-0.20146742526159472"/>
    <n v="1.5062182565911046"/>
    <n v="0.97169246359420591"/>
    <n v="2.7603766140009243"/>
    <x v="0"/>
    <x v="0"/>
    <e v="#N/A"/>
    <n v="22.78"/>
    <x v="1"/>
    <x v="2"/>
  </r>
  <r>
    <s v="WA"/>
    <n v="13"/>
    <x v="2"/>
    <x v="0"/>
    <x v="0"/>
    <n v="25"/>
    <x v="598"/>
    <n v="65"/>
    <n v="30.02"/>
    <n v="172.7"/>
    <n v="96"/>
    <n v="14.68"/>
    <n v="104.5"/>
    <n v="128"/>
    <n v="4.7"/>
    <x v="61"/>
    <n v="5"/>
    <n v="3.05"/>
    <n v="2"/>
    <x v="0"/>
    <n v="0"/>
    <x v="0"/>
    <x v="3"/>
    <x v="0"/>
    <x v="0"/>
    <n v="-6.7754845311908771E-2"/>
    <n v="-0.54674963811321486"/>
    <n v="-1.9070728086650544"/>
    <n v="0.37822135389418376"/>
    <n v="1.9485358861307511"/>
    <n v="2.0207681648153852"/>
    <n v="3.5171317649930787"/>
    <x v="2"/>
    <x v="0"/>
    <e v="#N/A"/>
    <n v="30.02"/>
    <x v="1"/>
    <x v="3"/>
  </r>
  <r>
    <s v="NE"/>
    <n v="154"/>
    <x v="0"/>
    <x v="0"/>
    <x v="1"/>
    <n v="0"/>
    <x v="786"/>
    <n v="93"/>
    <n v="32.54"/>
    <n v="205.4"/>
    <n v="119"/>
    <n v="17.46"/>
    <n v="205.7"/>
    <n v="121"/>
    <n v="9.26"/>
    <x v="39"/>
    <n v="3"/>
    <n v="2.75"/>
    <n v="3"/>
    <x v="0"/>
    <n v="0"/>
    <x v="0"/>
    <x v="1"/>
    <x v="0"/>
    <x v="0"/>
    <n v="0.20625644297544801"/>
    <n v="0.10400287020726799"/>
    <n v="0.10271605169495328"/>
    <n v="-2.0314681775414092E-2"/>
    <n v="2.2021904906379421"/>
    <n v="0.25361701609251447"/>
    <n v="1.8108009897962725"/>
    <x v="0"/>
    <x v="1"/>
    <e v="#N/A"/>
    <n v="32.54"/>
    <x v="0"/>
    <x v="2"/>
  </r>
  <r>
    <s v="CT"/>
    <n v="144"/>
    <x v="2"/>
    <x v="1"/>
    <x v="0"/>
    <n v="35"/>
    <x v="787"/>
    <n v="127"/>
    <n v="29.72"/>
    <n v="219.6"/>
    <n v="93"/>
    <n v="18.670000000000002"/>
    <n v="255.8"/>
    <n v="90"/>
    <n v="11.51"/>
    <x v="75"/>
    <n v="3"/>
    <n v="3.46"/>
    <n v="0"/>
    <x v="0"/>
    <n v="0"/>
    <x v="0"/>
    <x v="1"/>
    <x v="2"/>
    <x v="0"/>
    <n v="-0.10108054253604642"/>
    <n v="0.38659264446264552"/>
    <n v="1.0976806950154714"/>
    <n v="0.92167958435272568"/>
    <n v="3.2899562422384676"/>
    <n v="1.4879742313811299"/>
    <n v="1.2666185497870588"/>
    <x v="1"/>
    <x v="0"/>
    <e v="#N/A"/>
    <n v="29.72"/>
    <x v="3"/>
    <x v="0"/>
  </r>
  <r>
    <s v="WV"/>
    <n v="48"/>
    <x v="1"/>
    <x v="0"/>
    <x v="1"/>
    <n v="0"/>
    <x v="788"/>
    <n v="67"/>
    <n v="46.78"/>
    <n v="180.2"/>
    <n v="108"/>
    <n v="15.32"/>
    <n v="159"/>
    <n v="110"/>
    <n v="7.15"/>
    <x v="57"/>
    <n v="2"/>
    <n v="2.13"/>
    <n v="1"/>
    <x v="0"/>
    <n v="0"/>
    <x v="0"/>
    <x v="3"/>
    <x v="0"/>
    <x v="0"/>
    <n v="1.7577527915214262"/>
    <n v="-0.39749447565438861"/>
    <n v="-0.82472604098105795"/>
    <n v="-0.85361730181184459"/>
    <n v="2.8320244033288655"/>
    <n v="2.1578999686968685"/>
    <n v="3.0483934012449372"/>
    <x v="0"/>
    <x v="1"/>
    <e v="#N/A"/>
    <n v="46.78"/>
    <x v="0"/>
    <x v="1"/>
  </r>
  <r>
    <s v="ND"/>
    <n v="94"/>
    <x v="1"/>
    <x v="0"/>
    <x v="1"/>
    <n v="0"/>
    <x v="789"/>
    <n v="85"/>
    <n v="29.58"/>
    <n v="241.1"/>
    <n v="114"/>
    <n v="20.49"/>
    <n v="207.8"/>
    <n v="94"/>
    <n v="9.35"/>
    <x v="57"/>
    <n v="1"/>
    <n v="2.13"/>
    <n v="1"/>
    <x v="0"/>
    <n v="0"/>
    <x v="0"/>
    <x v="2"/>
    <x v="0"/>
    <x v="2"/>
    <n v="-0.11589196352455239"/>
    <n v="0.8144574435112808"/>
    <n v="0.14442115650479578"/>
    <n v="-0.85361730181184459"/>
    <n v="2.3248721496586824"/>
    <n v="1.1942746095011916"/>
    <n v="2.3339993945028916"/>
    <x v="0"/>
    <x v="1"/>
    <e v="#N/A"/>
    <n v="29.58"/>
    <x v="0"/>
    <x v="1"/>
  </r>
  <r>
    <s v="UT"/>
    <n v="139"/>
    <x v="0"/>
    <x v="0"/>
    <x v="1"/>
    <n v="0"/>
    <x v="91"/>
    <n v="132"/>
    <n v="28.05"/>
    <n v="249.7"/>
    <n v="86"/>
    <n v="21.22"/>
    <n v="170.3"/>
    <n v="128"/>
    <n v="7.66"/>
    <x v="44"/>
    <n v="8"/>
    <n v="3.4"/>
    <n v="1"/>
    <x v="0"/>
    <n v="0"/>
    <x v="0"/>
    <x v="1"/>
    <x v="0"/>
    <x v="2"/>
    <n v="-0.2825204496452422"/>
    <n v="0.98560336313073482"/>
    <n v="-0.60031285795666955"/>
    <n v="0.84921848695825297"/>
    <n v="2.8349173612076042"/>
    <n v="1.4604038345273318"/>
    <n v="2.0564051825766199"/>
    <x v="0"/>
    <x v="1"/>
    <e v="#N/A"/>
    <n v="28.05"/>
    <x v="4"/>
    <x v="0"/>
  </r>
  <r>
    <s v="MS"/>
    <n v="126"/>
    <x v="0"/>
    <x v="0"/>
    <x v="1"/>
    <n v="0"/>
    <x v="671"/>
    <n v="102"/>
    <n v="38.880000000000003"/>
    <n v="168.7"/>
    <n v="99"/>
    <n v="14.34"/>
    <n v="223.5"/>
    <n v="100"/>
    <n v="10.06"/>
    <x v="23"/>
    <n v="4"/>
    <n v="3.19"/>
    <n v="1"/>
    <x v="0"/>
    <n v="0"/>
    <x v="0"/>
    <x v="0"/>
    <x v="0"/>
    <x v="0"/>
    <n v="0.89683894656452878"/>
    <n v="-0.62635239142458887"/>
    <n v="0.4562164638926624"/>
    <n v="0.55937409738036437"/>
    <n v="2.8792055310260554"/>
    <n v="1.3105991977203013"/>
    <n v="1.7735602680030822"/>
    <x v="0"/>
    <x v="1"/>
    <e v="#N/A"/>
    <n v="38.880000000000003"/>
    <x v="1"/>
    <x v="3"/>
  </r>
  <r>
    <s v="MN"/>
    <n v="122"/>
    <x v="0"/>
    <x v="0"/>
    <x v="1"/>
    <n v="0"/>
    <x v="790"/>
    <n v="88"/>
    <n v="18.34"/>
    <n v="235.8"/>
    <n v="109"/>
    <n v="20.04"/>
    <n v="228.6"/>
    <n v="119"/>
    <n v="10.29"/>
    <x v="17"/>
    <n v="3"/>
    <n v="2.57"/>
    <n v="2"/>
    <x v="0"/>
    <n v="0"/>
    <x v="0"/>
    <x v="0"/>
    <x v="0"/>
    <x v="2"/>
    <n v="-1.3396856226998408"/>
    <n v="0.70898379537371059"/>
    <n v="0.55750028985942157"/>
    <n v="-0.27392852265606671"/>
    <n v="2.4472431179274965"/>
    <n v="1.6380656270397245"/>
    <n v="2.7161588905538272"/>
    <x v="0"/>
    <x v="1"/>
    <e v="#N/A"/>
    <n v="18.34"/>
    <x v="0"/>
    <x v="2"/>
  </r>
  <r>
    <s v="NH"/>
    <n v="139"/>
    <x v="2"/>
    <x v="0"/>
    <x v="1"/>
    <n v="0"/>
    <x v="791"/>
    <n v="140"/>
    <n v="37.619999999999997"/>
    <n v="157.80000000000001"/>
    <n v="89"/>
    <n v="13.41"/>
    <n v="192.5"/>
    <n v="89"/>
    <n v="8.66"/>
    <x v="61"/>
    <n v="6"/>
    <n v="3.05"/>
    <n v="1"/>
    <x v="0"/>
    <n v="0"/>
    <x v="0"/>
    <x v="1"/>
    <x v="0"/>
    <x v="1"/>
    <n v="0.75983330242085101"/>
    <n v="-0.84326989419808263"/>
    <n v="-0.1594303213954823"/>
    <n v="0.37822135389418376"/>
    <n v="2.3932465529680345"/>
    <n v="1.2070294867361104"/>
    <n v="2.2773254708994712"/>
    <x v="0"/>
    <x v="1"/>
    <e v="#N/A"/>
    <n v="37.619999999999997"/>
    <x v="1"/>
    <x v="3"/>
  </r>
  <r>
    <s v="LA"/>
    <n v="95"/>
    <x v="0"/>
    <x v="0"/>
    <x v="1"/>
    <n v="0"/>
    <x v="792"/>
    <n v="84"/>
    <n v="23.99"/>
    <n v="211.4"/>
    <n v="108"/>
    <n v="17.97"/>
    <n v="103.7"/>
    <n v="127"/>
    <n v="4.67"/>
    <x v="96"/>
    <n v="6"/>
    <n v="1.59"/>
    <n v="3"/>
    <x v="0"/>
    <n v="0"/>
    <x v="0"/>
    <x v="2"/>
    <x v="0"/>
    <x v="0"/>
    <n v="-0.72501165167685189"/>
    <n v="0.22340700017432899"/>
    <n v="-1.9229604676402321"/>
    <n v="-1.5782282757565671"/>
    <n v="1.6608874867070713"/>
    <n v="2.6007948848955347"/>
    <n v="4.3324035849742133"/>
    <x v="2"/>
    <x v="1"/>
    <e v="#N/A"/>
    <n v="23.99"/>
    <x v="1"/>
    <x v="1"/>
  </r>
  <r>
    <s v="ME"/>
    <n v="80"/>
    <x v="1"/>
    <x v="0"/>
    <x v="0"/>
    <n v="31"/>
    <x v="750"/>
    <n v="92"/>
    <n v="28.29"/>
    <n v="238.3"/>
    <n v="74"/>
    <n v="20.260000000000002"/>
    <n v="150.69999999999999"/>
    <n v="84"/>
    <n v="6.78"/>
    <x v="85"/>
    <n v="4"/>
    <n v="2.89"/>
    <n v="4"/>
    <x v="0"/>
    <n v="0"/>
    <x v="1"/>
    <x v="2"/>
    <x v="0"/>
    <x v="2"/>
    <n v="-0.25660046291535704"/>
    <n v="0.75873551619331936"/>
    <n v="-0.98956050284852926"/>
    <n v="0.16083806171076653"/>
    <n v="2.2346023083033426"/>
    <n v="1.2832077976673257"/>
    <n v="2.5099396462293333"/>
    <x v="0"/>
    <x v="0"/>
    <e v="#N/A"/>
    <n v="28.29"/>
    <x v="1"/>
    <x v="3"/>
  </r>
  <r>
    <s v="KS"/>
    <n v="131"/>
    <x v="0"/>
    <x v="0"/>
    <x v="0"/>
    <n v="28"/>
    <x v="26"/>
    <n v="87"/>
    <n v="42.43"/>
    <n v="227.2"/>
    <n v="138"/>
    <n v="19.309999999999999"/>
    <n v="239.9"/>
    <n v="92"/>
    <n v="10.8"/>
    <x v="98"/>
    <n v="3"/>
    <n v="2.0499999999999998"/>
    <n v="3"/>
    <x v="0"/>
    <n v="0"/>
    <x v="0"/>
    <x v="1"/>
    <x v="0"/>
    <x v="0"/>
    <n v="1.283787319889242"/>
    <n v="0.53783787575425601"/>
    <n v="0.78191347288380997"/>
    <n v="-0.96230894790355315"/>
    <n v="3.2798271440495497"/>
    <n v="1.8640833279649054"/>
    <n v="2.0475222129073978"/>
    <x v="0"/>
    <x v="0"/>
    <e v="#N/A"/>
    <n v="42.43"/>
    <x v="0"/>
    <x v="1"/>
  </r>
  <r>
    <s v="KS"/>
    <n v="36"/>
    <x v="2"/>
    <x v="0"/>
    <x v="1"/>
    <n v="0"/>
    <x v="793"/>
    <n v="83"/>
    <n v="30.36"/>
    <n v="213.1"/>
    <n v="103"/>
    <n v="18.11"/>
    <n v="198"/>
    <n v="119"/>
    <n v="8.91"/>
    <x v="54"/>
    <n v="5"/>
    <n v="2.94"/>
    <n v="1"/>
    <x v="0"/>
    <n v="0"/>
    <x v="0"/>
    <x v="3"/>
    <x v="0"/>
    <x v="0"/>
    <n v="-3.0726292840644369E-2"/>
    <n v="0.25723817033166274"/>
    <n v="-5.0202665941134039E-2"/>
    <n v="0.23329915910523916"/>
    <n v="2.2233490791965993"/>
    <n v="0.35222774827392483"/>
    <n v="1.817923993280212"/>
    <x v="0"/>
    <x v="1"/>
    <e v="#N/A"/>
    <n v="30.36"/>
    <x v="1"/>
    <x v="3"/>
  </r>
  <r>
    <s v="NV"/>
    <n v="180"/>
    <x v="2"/>
    <x v="0"/>
    <x v="1"/>
    <n v="0"/>
    <x v="794"/>
    <n v="96"/>
    <n v="23.63"/>
    <n v="224.9"/>
    <n v="64"/>
    <n v="19.12"/>
    <n v="170.8"/>
    <n v="118"/>
    <n v="7.69"/>
    <x v="135"/>
    <n v="5"/>
    <n v="4.24"/>
    <n v="2"/>
    <x v="0"/>
    <n v="0"/>
    <x v="0"/>
    <x v="1"/>
    <x v="0"/>
    <x v="0"/>
    <n v="-0.7638916317716794"/>
    <n v="0.49206629260021628"/>
    <n v="-0.59038307109718335"/>
    <n v="1.9723654965725728"/>
    <n v="3.3592784428683617"/>
    <n v="2.2504305108383669"/>
    <n v="2.6161275411386926"/>
    <x v="0"/>
    <x v="1"/>
    <e v="#N/A"/>
    <n v="23.63"/>
    <x v="1"/>
    <x v="0"/>
  </r>
  <r>
    <s v="MT"/>
    <n v="25"/>
    <x v="0"/>
    <x v="0"/>
    <x v="1"/>
    <n v="0"/>
    <x v="22"/>
    <n v="98"/>
    <n v="22.83"/>
    <n v="202.3"/>
    <n v="109"/>
    <n v="17.2"/>
    <n v="195.9"/>
    <n v="100"/>
    <n v="8.82"/>
    <x v="44"/>
    <n v="5"/>
    <n v="3.4"/>
    <n v="2"/>
    <x v="0"/>
    <n v="0"/>
    <x v="0"/>
    <x v="3"/>
    <x v="0"/>
    <x v="0"/>
    <n v="-0.85090873007915058"/>
    <n v="4.2310736390953251E-2"/>
    <n v="-9.1907770750975989E-2"/>
    <n v="0.84921848695825297"/>
    <n v="2.3136292674698544"/>
    <n v="1.2064223730745944"/>
    <n v="2.357547347820776"/>
    <x v="0"/>
    <x v="1"/>
    <e v="#N/A"/>
    <n v="22.83"/>
    <x v="1"/>
    <x v="0"/>
  </r>
  <r>
    <s v="MT"/>
    <n v="113"/>
    <x v="0"/>
    <x v="0"/>
    <x v="1"/>
    <n v="0"/>
    <x v="629"/>
    <n v="93"/>
    <n v="36.700000000000003"/>
    <n v="240.1"/>
    <n v="85"/>
    <n v="20.41"/>
    <n v="156.69999999999999"/>
    <n v="123"/>
    <n v="7.05"/>
    <x v="140"/>
    <n v="5"/>
    <n v="1.32"/>
    <n v="3"/>
    <x v="0"/>
    <n v="0"/>
    <x v="0"/>
    <x v="0"/>
    <x v="0"/>
    <x v="2"/>
    <n v="0.65985621074843692"/>
    <n v="0.79455675518343727"/>
    <n v="-0.87040306053469474"/>
    <n v="-1.9405337627289283"/>
    <n v="2.6223950338357636"/>
    <n v="2.3643188084837403"/>
    <n v="3.5075705470900327"/>
    <x v="0"/>
    <x v="1"/>
    <e v="#N/A"/>
    <n v="36.700000000000003"/>
    <x v="1"/>
    <x v="1"/>
  </r>
  <r>
    <s v="AK"/>
    <n v="120"/>
    <x v="0"/>
    <x v="0"/>
    <x v="1"/>
    <n v="0"/>
    <x v="624"/>
    <n v="97"/>
    <n v="30.33"/>
    <n v="168.3"/>
    <n v="113"/>
    <n v="14.31"/>
    <n v="120.5"/>
    <n v="93"/>
    <n v="5.42"/>
    <x v="38"/>
    <n v="9"/>
    <n v="2.5099999999999998"/>
    <n v="1"/>
    <x v="0"/>
    <n v="0"/>
    <x v="0"/>
    <x v="0"/>
    <x v="0"/>
    <x v="0"/>
    <n v="-3.4429148087770596E-2"/>
    <n v="-0.63431266675572584"/>
    <n v="-1.5893196291614957"/>
    <n v="-0.34638962005053869"/>
    <n v="1.3566718283544252"/>
    <n v="1.7462704767479753"/>
    <n v="3.5011944684739613"/>
    <x v="2"/>
    <x v="1"/>
    <e v="#N/A"/>
    <n v="30.33"/>
    <x v="4"/>
    <x v="2"/>
  </r>
  <r>
    <s v="UT"/>
    <n v="74"/>
    <x v="0"/>
    <x v="0"/>
    <x v="1"/>
    <n v="0"/>
    <x v="351"/>
    <n v="84"/>
    <n v="18.09"/>
    <n v="140.19999999999999"/>
    <n v="104"/>
    <n v="11.92"/>
    <n v="90.9"/>
    <n v="81"/>
    <n v="4.09"/>
    <x v="37"/>
    <n v="3"/>
    <n v="3.08"/>
    <n v="1"/>
    <x v="0"/>
    <n v="0"/>
    <x v="0"/>
    <x v="2"/>
    <x v="0"/>
    <x v="1"/>
    <n v="-1.367457037053289"/>
    <n v="-1.1935220087681286"/>
    <n v="-2.1771630112430791"/>
    <n v="0.41445190259141979"/>
    <n v="1.8864947340877989"/>
    <n v="2.8646540263506779"/>
    <n v="4.566576726568087"/>
    <x v="2"/>
    <x v="1"/>
    <e v="#N/A"/>
    <n v="18.09"/>
    <x v="0"/>
    <x v="3"/>
  </r>
  <r>
    <s v="AR"/>
    <n v="109"/>
    <x v="2"/>
    <x v="0"/>
    <x v="1"/>
    <n v="0"/>
    <x v="549"/>
    <n v="101"/>
    <n v="29.02"/>
    <n v="240.2"/>
    <n v="82"/>
    <n v="20.420000000000002"/>
    <n v="119"/>
    <n v="112"/>
    <n v="5.36"/>
    <x v="37"/>
    <n v="4"/>
    <n v="3.08"/>
    <n v="2"/>
    <x v="0"/>
    <n v="0"/>
    <x v="0"/>
    <x v="0"/>
    <x v="0"/>
    <x v="2"/>
    <n v="-0.17698907510213888"/>
    <n v="0.79654682401622157"/>
    <n v="-1.6191089897399544"/>
    <n v="0.41445190259141979"/>
    <n v="2.5077674531952359"/>
    <n v="1.8598645853325515"/>
    <n v="2.9375661613388604"/>
    <x v="0"/>
    <x v="1"/>
    <e v="#N/A"/>
    <n v="29.02"/>
    <x v="1"/>
    <x v="3"/>
  </r>
  <r>
    <s v="LA"/>
    <n v="162"/>
    <x v="2"/>
    <x v="0"/>
    <x v="0"/>
    <n v="33"/>
    <x v="6"/>
    <n v="139"/>
    <n v="31.37"/>
    <n v="183.2"/>
    <n v="78"/>
    <n v="15.57"/>
    <n v="127.4"/>
    <n v="106"/>
    <n v="5.73"/>
    <x v="10"/>
    <n v="6"/>
    <n v="3.32"/>
    <n v="0"/>
    <x v="0"/>
    <n v="0"/>
    <x v="0"/>
    <x v="1"/>
    <x v="0"/>
    <x v="0"/>
    <n v="7.850793694958573E-2"/>
    <n v="-0.33779241067085808"/>
    <n v="-1.4522885705005859"/>
    <n v="0.74052684086654508"/>
    <n v="2.1990218043963785"/>
    <n v="1.6666701242061461"/>
    <n v="2.9529445828921266"/>
    <x v="0"/>
    <x v="0"/>
    <e v="#N/A"/>
    <n v="31.37"/>
    <x v="1"/>
    <x v="0"/>
  </r>
  <r>
    <s v="KS"/>
    <n v="124"/>
    <x v="2"/>
    <x v="0"/>
    <x v="0"/>
    <n v="37"/>
    <x v="83"/>
    <n v="109"/>
    <n v="27.4"/>
    <n v="204.2"/>
    <n v="79"/>
    <n v="17.36"/>
    <n v="231.5"/>
    <n v="87"/>
    <n v="10.42"/>
    <x v="56"/>
    <n v="4"/>
    <n v="2.4"/>
    <n v="1"/>
    <x v="0"/>
    <n v="0"/>
    <x v="0"/>
    <x v="0"/>
    <x v="0"/>
    <x v="0"/>
    <n v="-0.3528746993406448"/>
    <n v="8.0122044213855451E-2"/>
    <n v="0.61509305364444167"/>
    <n v="-0.49131181483948333"/>
    <n v="2.1101478684686072"/>
    <n v="0.8664103297204323"/>
    <n v="2.24691114468061"/>
    <x v="0"/>
    <x v="0"/>
    <e v="#N/A"/>
    <n v="27.4"/>
    <x v="1"/>
    <x v="2"/>
  </r>
  <r>
    <s v="OR"/>
    <n v="177"/>
    <x v="1"/>
    <x v="0"/>
    <x v="1"/>
    <n v="0"/>
    <x v="795"/>
    <n v="77"/>
    <n v="14.43"/>
    <n v="257.5"/>
    <n v="109"/>
    <n v="21.89"/>
    <n v="210.5"/>
    <n v="66"/>
    <n v="9.4700000000000006"/>
    <x v="4"/>
    <n v="5"/>
    <n v="2.0299999999999998"/>
    <n v="2"/>
    <x v="0"/>
    <n v="0"/>
    <x v="0"/>
    <x v="1"/>
    <x v="0"/>
    <x v="2"/>
    <n v="-1.7655139761193814"/>
    <n v="1.1408287320879142"/>
    <n v="0.19804200554602108"/>
    <n v="-0.99853949660078922"/>
    <n v="2.5699155799150608"/>
    <n v="2.3355580827850622"/>
    <n v="3.5078764271614675"/>
    <x v="0"/>
    <x v="1"/>
    <e v="#N/A"/>
    <n v="14.43"/>
    <x v="1"/>
    <x v="1"/>
  </r>
  <r>
    <s v="WI"/>
    <n v="91"/>
    <x v="2"/>
    <x v="0"/>
    <x v="1"/>
    <n v="0"/>
    <x v="796"/>
    <n v="71"/>
    <n v="37.04"/>
    <n v="230.1"/>
    <n v="116"/>
    <n v="19.559999999999999"/>
    <n v="232.1"/>
    <n v="110"/>
    <n v="10.44"/>
    <x v="15"/>
    <n v="2"/>
    <n v="2.86"/>
    <n v="1"/>
    <x v="0"/>
    <n v="0"/>
    <x v="0"/>
    <x v="2"/>
    <x v="0"/>
    <x v="0"/>
    <n v="0.69688476321970139"/>
    <n v="0.5955498719050023"/>
    <n v="0.62700879787582497"/>
    <n v="0.12460751301353053"/>
    <n v="3.0556663725078144"/>
    <n v="1.1175844881023305"/>
    <n v="1.0774475374786607"/>
    <x v="1"/>
    <x v="1"/>
    <e v="#N/A"/>
    <n v="37.04"/>
    <x v="0"/>
    <x v="3"/>
  </r>
  <r>
    <s v="KS"/>
    <n v="24"/>
    <x v="2"/>
    <x v="0"/>
    <x v="1"/>
    <n v="0"/>
    <x v="797"/>
    <n v="91"/>
    <n v="41.31"/>
    <n v="183.9"/>
    <n v="77"/>
    <n v="15.63"/>
    <n v="184.3"/>
    <n v="109"/>
    <n v="8.2899999999999991"/>
    <x v="107"/>
    <n v="6"/>
    <n v="4.13"/>
    <n v="0"/>
    <x v="1"/>
    <n v="1"/>
    <x v="0"/>
    <x v="3"/>
    <x v="0"/>
    <x v="0"/>
    <n v="1.1615930967340695"/>
    <n v="-0.32386192884136727"/>
    <n v="-0.32227882589105583"/>
    <n v="1.8274433017836287"/>
    <n v="3.6855649528607164"/>
    <n v="2.2130516790587302"/>
    <n v="2.0522686097619176"/>
    <x v="1"/>
    <x v="1"/>
    <n v="41.31"/>
    <e v="#N/A"/>
    <x v="1"/>
    <x v="0"/>
  </r>
  <r>
    <s v="IL"/>
    <n v="48"/>
    <x v="2"/>
    <x v="0"/>
    <x v="1"/>
    <n v="0"/>
    <x v="454"/>
    <n v="71"/>
    <n v="21.79"/>
    <n v="48.1"/>
    <n v="78"/>
    <n v="4.09"/>
    <n v="116.3"/>
    <n v="80"/>
    <n v="5.23"/>
    <x v="56"/>
    <n v="3"/>
    <n v="2.4"/>
    <n v="0"/>
    <x v="0"/>
    <n v="0"/>
    <x v="0"/>
    <x v="3"/>
    <x v="0"/>
    <x v="1"/>
    <n v="-0.96384581511650746"/>
    <n v="-3.0263754037625152"/>
    <n v="-1.67272983878118"/>
    <n v="-0.49131181483948333"/>
    <n v="2.195184162608399"/>
    <n v="3.6231697797323972"/>
    <n v="5.4254847707615479"/>
    <x v="2"/>
    <x v="1"/>
    <e v="#N/A"/>
    <n v="21.79"/>
    <x v="0"/>
    <x v="2"/>
  </r>
  <r>
    <s v="IA"/>
    <n v="86"/>
    <x v="1"/>
    <x v="0"/>
    <x v="1"/>
    <n v="0"/>
    <x v="31"/>
    <n v="115"/>
    <n v="21.47"/>
    <n v="168.8"/>
    <n v="112"/>
    <n v="14.35"/>
    <n v="154.6"/>
    <n v="95"/>
    <n v="6.96"/>
    <x v="52"/>
    <n v="7"/>
    <n v="2.65"/>
    <n v="2"/>
    <x v="0"/>
    <n v="0"/>
    <x v="0"/>
    <x v="2"/>
    <x v="0"/>
    <x v="0"/>
    <n v="-0.99902293996420843"/>
    <n v="-0.62436232259180402"/>
    <n v="-0.91210816534453665"/>
    <n v="-0.16523687656435807"/>
    <n v="0.91959723041235264"/>
    <n v="1.4990395842378159"/>
    <n v="3.4130016530968303"/>
    <x v="2"/>
    <x v="1"/>
    <e v="#N/A"/>
    <n v="21.47"/>
    <x v="4"/>
    <x v="2"/>
  </r>
  <r>
    <s v="AZ"/>
    <n v="163"/>
    <x v="2"/>
    <x v="0"/>
    <x v="1"/>
    <n v="0"/>
    <x v="126"/>
    <n v="56"/>
    <n v="30.38"/>
    <n v="215.7"/>
    <n v="79"/>
    <n v="18.329999999999998"/>
    <n v="152.69999999999999"/>
    <n v="84"/>
    <n v="6.87"/>
    <x v="15"/>
    <n v="2"/>
    <n v="2.86"/>
    <n v="4"/>
    <x v="0"/>
    <n v="0"/>
    <x v="1"/>
    <x v="1"/>
    <x v="0"/>
    <x v="0"/>
    <n v="-2.8874865217081255E-2"/>
    <n v="0.3089799599840557"/>
    <n v="-0.94984135541058434"/>
    <n v="0.12460751301353053"/>
    <n v="1.9808509562812966"/>
    <n v="1.0069895760437078"/>
    <n v="2.4706852291461256"/>
    <x v="0"/>
    <x v="1"/>
    <e v="#N/A"/>
    <n v="30.38"/>
    <x v="0"/>
    <x v="3"/>
  </r>
  <r>
    <s v="NE"/>
    <n v="91"/>
    <x v="2"/>
    <x v="0"/>
    <x v="1"/>
    <n v="0"/>
    <x v="798"/>
    <n v="109"/>
    <n v="27.03"/>
    <n v="255.1"/>
    <n v="142"/>
    <n v="21.68"/>
    <n v="82.4"/>
    <n v="73"/>
    <n v="3.71"/>
    <x v="3"/>
    <n v="4"/>
    <n v="2.73"/>
    <n v="0"/>
    <x v="0"/>
    <n v="0"/>
    <x v="0"/>
    <x v="2"/>
    <x v="0"/>
    <x v="2"/>
    <n v="-0.39360610705903543"/>
    <n v="1.0930670801010898"/>
    <n v="-2.3459693878543444"/>
    <n v="-5.6545230472650088E-2"/>
    <n v="2.7295391278353023"/>
    <n v="2.6184902407596984"/>
    <n v="3.7765855519931844"/>
    <x v="0"/>
    <x v="1"/>
    <e v="#N/A"/>
    <n v="27.03"/>
    <x v="1"/>
    <x v="2"/>
  </r>
  <r>
    <s v="ID"/>
    <n v="56"/>
    <x v="2"/>
    <x v="0"/>
    <x v="1"/>
    <n v="0"/>
    <x v="799"/>
    <n v="79"/>
    <n v="25.65"/>
    <n v="161.80000000000001"/>
    <n v="87"/>
    <n v="13.75"/>
    <n v="167.7"/>
    <n v="115"/>
    <n v="7.55"/>
    <x v="50"/>
    <n v="5"/>
    <n v="3.16"/>
    <n v="3"/>
    <x v="0"/>
    <n v="0"/>
    <x v="0"/>
    <x v="3"/>
    <x v="0"/>
    <x v="1"/>
    <n v="-0.54357174456765611"/>
    <n v="-0.76366714088670862"/>
    <n v="-0.65194774962599822"/>
    <n v="0.52314354868312773"/>
    <n v="1.6447755505050268"/>
    <n v="1.2559350239298148"/>
    <n v="2.9067953070569064"/>
    <x v="0"/>
    <x v="1"/>
    <e v="#N/A"/>
    <n v="25.65"/>
    <x v="1"/>
    <x v="3"/>
  </r>
  <r>
    <s v="OH"/>
    <n v="147"/>
    <x v="0"/>
    <x v="1"/>
    <x v="0"/>
    <n v="24"/>
    <x v="800"/>
    <n v="118"/>
    <n v="37.380000000000003"/>
    <n v="208.5"/>
    <n v="116"/>
    <n v="17.72"/>
    <n v="352.5"/>
    <n v="111"/>
    <n v="15.86"/>
    <x v="111"/>
    <n v="4"/>
    <n v="2.19"/>
    <n v="3"/>
    <x v="0"/>
    <n v="0"/>
    <x v="0"/>
    <x v="1"/>
    <x v="1"/>
    <x v="0"/>
    <n v="0.73391331569096574"/>
    <n v="0.16569500402358273"/>
    <n v="3.0181014736401033"/>
    <n v="-0.78115620441737255"/>
    <n v="4.5341297167229078"/>
    <n v="3.2070586384092201"/>
    <n v="2.8305684821817403"/>
    <x v="1"/>
    <x v="0"/>
    <e v="#N/A"/>
    <n v="37.380000000000003"/>
    <x v="5"/>
    <x v="1"/>
  </r>
  <r>
    <s v="TX"/>
    <n v="64"/>
    <x v="0"/>
    <x v="0"/>
    <x v="1"/>
    <n v="0"/>
    <x v="801"/>
    <n v="116"/>
    <n v="28.56"/>
    <n v="192.4"/>
    <n v="94"/>
    <n v="16.350000000000001"/>
    <n v="166.5"/>
    <n v="98"/>
    <n v="7.49"/>
    <x v="3"/>
    <n v="3"/>
    <n v="2.73"/>
    <n v="2"/>
    <x v="0"/>
    <n v="0"/>
    <x v="0"/>
    <x v="3"/>
    <x v="0"/>
    <x v="0"/>
    <n v="-0.22697762093834561"/>
    <n v="-0.15470607805469752"/>
    <n v="-0.67577923808876494"/>
    <n v="-5.6545230472650088E-2"/>
    <n v="1.5189836791769744"/>
    <n v="0.73166095475632309"/>
    <n v="2.6006430142993198"/>
    <x v="0"/>
    <x v="1"/>
    <e v="#N/A"/>
    <n v="28.56"/>
    <x v="0"/>
    <x v="2"/>
  </r>
  <r>
    <s v="TN"/>
    <n v="108"/>
    <x v="2"/>
    <x v="0"/>
    <x v="0"/>
    <n v="34"/>
    <x v="802"/>
    <n v="83"/>
    <n v="27.56"/>
    <n v="171.8"/>
    <n v="117"/>
    <n v="14.6"/>
    <n v="259.8"/>
    <n v="76"/>
    <n v="11.69"/>
    <x v="63"/>
    <n v="3"/>
    <n v="2.59"/>
    <n v="4"/>
    <x v="1"/>
    <n v="1"/>
    <x v="1"/>
    <x v="0"/>
    <x v="0"/>
    <x v="0"/>
    <n v="-0.33621185072857568"/>
    <n v="-0.56466025760827354"/>
    <n v="1.177118989891361"/>
    <n v="-0.23769797395883072"/>
    <n v="2.439484960697837"/>
    <n v="1.3689372002687219"/>
    <n v="2.4076734087264002"/>
    <x v="0"/>
    <x v="0"/>
    <n v="27.56"/>
    <e v="#N/A"/>
    <x v="0"/>
    <x v="2"/>
  </r>
  <r>
    <s v="OK"/>
    <n v="159"/>
    <x v="2"/>
    <x v="0"/>
    <x v="1"/>
    <n v="0"/>
    <x v="587"/>
    <n v="107"/>
    <n v="33.799999999999997"/>
    <n v="195.5"/>
    <n v="91"/>
    <n v="16.62"/>
    <n v="213.3"/>
    <n v="120"/>
    <n v="9.6"/>
    <x v="116"/>
    <n v="7"/>
    <n v="4.46"/>
    <n v="5"/>
    <x v="0"/>
    <n v="0"/>
    <x v="1"/>
    <x v="1"/>
    <x v="0"/>
    <x v="0"/>
    <n v="0.34326208711912642"/>
    <n v="-9.3013944238382787E-2"/>
    <n v="0.25364881195914402"/>
    <n v="2.2622098861504618"/>
    <n v="3.8523532321247527"/>
    <n v="2.3039990761893394"/>
    <n v="1.9432442103607646"/>
    <x v="1"/>
    <x v="1"/>
    <e v="#N/A"/>
    <n v="33.799999999999997"/>
    <x v="4"/>
    <x v="0"/>
  </r>
  <r>
    <s v="ND"/>
    <n v="136"/>
    <x v="2"/>
    <x v="1"/>
    <x v="1"/>
    <n v="0"/>
    <x v="803"/>
    <n v="90"/>
    <n v="43.66"/>
    <n v="230.1"/>
    <n v="104"/>
    <n v="19.559999999999999"/>
    <n v="143.6"/>
    <n v="82"/>
    <n v="6.46"/>
    <x v="9"/>
    <n v="10"/>
    <n v="2.46"/>
    <n v="3"/>
    <x v="0"/>
    <n v="0"/>
    <x v="0"/>
    <x v="1"/>
    <x v="1"/>
    <x v="0"/>
    <n v="1.4170901087857941"/>
    <n v="0.5955498719050023"/>
    <n v="-1.1305634762532333"/>
    <n v="-0.41885071744501134"/>
    <n v="2.9568370427995685"/>
    <n v="1.9535694826871643"/>
    <n v="2.6248775494680685"/>
    <x v="0"/>
    <x v="1"/>
    <e v="#N/A"/>
    <n v="43.66"/>
    <x v="2"/>
    <x v="2"/>
  </r>
  <r>
    <s v="NC"/>
    <n v="45"/>
    <x v="1"/>
    <x v="0"/>
    <x v="0"/>
    <n v="38"/>
    <x v="95"/>
    <n v="92"/>
    <n v="33.46"/>
    <n v="254.2"/>
    <n v="108"/>
    <n v="21.61"/>
    <n v="261.8"/>
    <n v="85"/>
    <n v="11.78"/>
    <x v="18"/>
    <n v="2"/>
    <n v="2.08"/>
    <n v="1"/>
    <x v="0"/>
    <n v="0"/>
    <x v="0"/>
    <x v="3"/>
    <x v="0"/>
    <x v="2"/>
    <n v="0.30623353464786202"/>
    <n v="1.0751564606060307"/>
    <n v="1.2168381373293058"/>
    <n v="-0.92607839920631685"/>
    <n v="3.306411364790407"/>
    <n v="1.8942166313443136"/>
    <n v="2.0600381500612155"/>
    <x v="0"/>
    <x v="0"/>
    <e v="#N/A"/>
    <n v="33.46"/>
    <x v="0"/>
    <x v="1"/>
  </r>
  <r>
    <s v="MN"/>
    <n v="122"/>
    <x v="0"/>
    <x v="0"/>
    <x v="1"/>
    <n v="0"/>
    <x v="804"/>
    <n v="120"/>
    <n v="23.82"/>
    <n v="231.4"/>
    <n v="128"/>
    <n v="19.670000000000002"/>
    <n v="188.1"/>
    <n v="127"/>
    <n v="8.4600000000000009"/>
    <x v="7"/>
    <n v="5"/>
    <n v="3.02"/>
    <n v="2"/>
    <x v="0"/>
    <n v="0"/>
    <x v="0"/>
    <x v="0"/>
    <x v="0"/>
    <x v="0"/>
    <n v="-0.74352592791248417"/>
    <n v="0.62142076673119906"/>
    <n v="-0.246812445758961"/>
    <n v="0.34199080519694713"/>
    <n v="2.2501144560970872"/>
    <n v="1.0568200741013998"/>
    <n v="2.2739222221769784"/>
    <x v="0"/>
    <x v="1"/>
    <e v="#N/A"/>
    <n v="23.82"/>
    <x v="1"/>
    <x v="3"/>
  </r>
  <r>
    <s v="MN"/>
    <n v="138"/>
    <x v="0"/>
    <x v="0"/>
    <x v="1"/>
    <n v="0"/>
    <x v="805"/>
    <n v="83"/>
    <n v="33.03"/>
    <n v="189.9"/>
    <n v="97"/>
    <n v="16.14"/>
    <n v="232.2"/>
    <n v="102"/>
    <n v="10.45"/>
    <x v="62"/>
    <n v="3"/>
    <n v="2.4300000000000002"/>
    <n v="5"/>
    <x v="0"/>
    <n v="0"/>
    <x v="1"/>
    <x v="1"/>
    <x v="0"/>
    <x v="0"/>
    <n v="0.25994784405878152"/>
    <n v="-0.20445779887430629"/>
    <n v="0.62899475524772208"/>
    <n v="-0.45508126614224731"/>
    <n v="2.2739648859764761"/>
    <n v="0.84386564930331631"/>
    <n v="2.0623535500719097"/>
    <x v="0"/>
    <x v="1"/>
    <e v="#N/A"/>
    <n v="33.03"/>
    <x v="0"/>
    <x v="2"/>
  </r>
  <r>
    <s v="MA"/>
    <n v="132"/>
    <x v="0"/>
    <x v="0"/>
    <x v="1"/>
    <n v="0"/>
    <x v="806"/>
    <n v="66"/>
    <n v="19.989999999999998"/>
    <n v="214"/>
    <n v="108"/>
    <n v="18.190000000000001"/>
    <n v="239.5"/>
    <n v="94"/>
    <n v="10.78"/>
    <x v="82"/>
    <n v="5"/>
    <n v="2.38"/>
    <n v="1"/>
    <x v="0"/>
    <n v="0"/>
    <x v="0"/>
    <x v="1"/>
    <x v="0"/>
    <x v="0"/>
    <n v="-1.1600971432142086"/>
    <n v="0.27514878982672197"/>
    <n v="0.77396964339622087"/>
    <n v="-0.52754236353671935"/>
    <n v="2.2409417764425941"/>
    <n v="1.5161999183688342"/>
    <n v="2.7524360736477842"/>
    <x v="0"/>
    <x v="1"/>
    <e v="#N/A"/>
    <n v="19.989999999999998"/>
    <x v="1"/>
    <x v="2"/>
  </r>
  <r>
    <s v="PA"/>
    <n v="101"/>
    <x v="0"/>
    <x v="1"/>
    <x v="1"/>
    <n v="0"/>
    <x v="449"/>
    <n v="108"/>
    <n v="32.93"/>
    <n v="186.6"/>
    <n v="98"/>
    <n v="15.86"/>
    <n v="223"/>
    <n v="100"/>
    <n v="10.039999999999999"/>
    <x v="43"/>
    <n v="8"/>
    <n v="3.13"/>
    <n v="0"/>
    <x v="0"/>
    <n v="0"/>
    <x v="0"/>
    <x v="0"/>
    <x v="2"/>
    <x v="0"/>
    <n v="0.24883927831740177"/>
    <n v="-0.27013007035619008"/>
    <n v="0.4462866770331762"/>
    <n v="0.48691299998589177"/>
    <n v="2.5288268186962308"/>
    <n v="0.75574288550851809"/>
    <n v="1.6575070253353927"/>
    <x v="0"/>
    <x v="1"/>
    <e v="#N/A"/>
    <n v="32.93"/>
    <x v="2"/>
    <x v="3"/>
  </r>
  <r>
    <s v="GA"/>
    <n v="58"/>
    <x v="2"/>
    <x v="0"/>
    <x v="1"/>
    <n v="0"/>
    <x v="807"/>
    <n v="105"/>
    <n v="41.33"/>
    <n v="231.4"/>
    <n v="108"/>
    <n v="19.670000000000002"/>
    <n v="180.9"/>
    <n v="120"/>
    <n v="8.14"/>
    <x v="35"/>
    <n v="4"/>
    <n v="2.11"/>
    <n v="2"/>
    <x v="0"/>
    <n v="0"/>
    <x v="0"/>
    <x v="3"/>
    <x v="0"/>
    <x v="0"/>
    <n v="1.1634445243576326"/>
    <n v="0.62142076673119906"/>
    <n v="-0.38980137653556213"/>
    <n v="-0.88984785050908088"/>
    <n v="2.7738012489858708"/>
    <n v="1.6381517758703557"/>
    <n v="2.3818289427872066"/>
    <x v="0"/>
    <x v="1"/>
    <e v="#N/A"/>
    <n v="41.33"/>
    <x v="1"/>
    <x v="1"/>
  </r>
  <r>
    <s v="NV"/>
    <n v="81"/>
    <x v="0"/>
    <x v="0"/>
    <x v="1"/>
    <n v="0"/>
    <x v="808"/>
    <n v="132"/>
    <n v="24.72"/>
    <n v="129.30000000000001"/>
    <n v="91"/>
    <n v="10.99"/>
    <n v="186.4"/>
    <n v="109"/>
    <n v="8.39"/>
    <x v="133"/>
    <n v="4"/>
    <n v="1.4"/>
    <n v="1"/>
    <x v="0"/>
    <n v="0"/>
    <x v="0"/>
    <x v="2"/>
    <x v="0"/>
    <x v="1"/>
    <n v="-0.64540026386363325"/>
    <n v="-1.4104395115416224"/>
    <n v="-0.28057372108121387"/>
    <n v="-1.8318421166372201"/>
    <n v="1.2262695638859051"/>
    <n v="2.416660561510513"/>
    <n v="4.2634211023317512"/>
    <x v="2"/>
    <x v="1"/>
    <e v="#N/A"/>
    <n v="24.72"/>
    <x v="1"/>
    <x v="1"/>
  </r>
  <r>
    <s v="ME"/>
    <n v="116"/>
    <x v="2"/>
    <x v="0"/>
    <x v="1"/>
    <n v="0"/>
    <x v="47"/>
    <n v="93"/>
    <n v="38.979999999999997"/>
    <n v="184.5"/>
    <n v="111"/>
    <n v="15.68"/>
    <n v="168.2"/>
    <n v="91"/>
    <n v="7.57"/>
    <x v="82"/>
    <n v="3"/>
    <n v="2.38"/>
    <n v="2"/>
    <x v="0"/>
    <n v="0"/>
    <x v="0"/>
    <x v="0"/>
    <x v="0"/>
    <x v="0"/>
    <n v="0.90794751230590853"/>
    <n v="-0.31192151584466132"/>
    <n v="-0.64201796276651202"/>
    <n v="-0.52754236353671935"/>
    <n v="2.1130743165601444"/>
    <n v="1.269705370150922"/>
    <n v="2.5998500700375122"/>
    <x v="0"/>
    <x v="1"/>
    <e v="#N/A"/>
    <n v="38.979999999999997"/>
    <x v="0"/>
    <x v="2"/>
  </r>
  <r>
    <s v="MN"/>
    <n v="62"/>
    <x v="2"/>
    <x v="0"/>
    <x v="0"/>
    <n v="33"/>
    <x v="809"/>
    <n v="84"/>
    <n v="31.69"/>
    <n v="201"/>
    <n v="136"/>
    <n v="17.09"/>
    <n v="286.7"/>
    <n v="103"/>
    <n v="12.9"/>
    <x v="22"/>
    <n v="3"/>
    <n v="3"/>
    <n v="2"/>
    <x v="1"/>
    <n v="1"/>
    <x v="0"/>
    <x v="3"/>
    <x v="0"/>
    <x v="0"/>
    <n v="0.11368506179728702"/>
    <n v="1.6439841564756467E-2"/>
    <n v="1.7113415229317184"/>
    <n v="0.30576025649971117"/>
    <n v="3.3659808481063132"/>
    <n v="1.7422323909948265"/>
    <n v="1.6555725108386536"/>
    <x v="1"/>
    <x v="0"/>
    <n v="31.69"/>
    <e v="#N/A"/>
    <x v="0"/>
    <x v="3"/>
  </r>
  <r>
    <s v="NH"/>
    <n v="90"/>
    <x v="0"/>
    <x v="0"/>
    <x v="1"/>
    <n v="0"/>
    <x v="810"/>
    <n v="121"/>
    <n v="12.94"/>
    <n v="290.3"/>
    <n v="73"/>
    <n v="24.68"/>
    <n v="236.9"/>
    <n v="89"/>
    <n v="10.66"/>
    <x v="81"/>
    <n v="3"/>
    <n v="2.92"/>
    <n v="0"/>
    <x v="0"/>
    <n v="0"/>
    <x v="0"/>
    <x v="2"/>
    <x v="0"/>
    <x v="2"/>
    <n v="-1.928439606992945"/>
    <n v="1.7935713092411814"/>
    <n v="0.72233475172689277"/>
    <n v="0.19706861040800316"/>
    <n v="3.6146163031059033"/>
    <n v="2.7379519517173274"/>
    <n v="3.1507635203465298"/>
    <x v="0"/>
    <x v="1"/>
    <e v="#N/A"/>
    <n v="12.94"/>
    <x v="0"/>
    <x v="3"/>
  </r>
  <r>
    <s v="TN"/>
    <n v="98"/>
    <x v="0"/>
    <x v="0"/>
    <x v="1"/>
    <n v="0"/>
    <x v="618"/>
    <n v="65"/>
    <n v="27.68"/>
    <n v="185"/>
    <n v="109"/>
    <n v="15.73"/>
    <n v="219.5"/>
    <n v="104"/>
    <n v="9.8800000000000008"/>
    <x v="120"/>
    <n v="3"/>
    <n v="1.62"/>
    <n v="2"/>
    <x v="0"/>
    <n v="0"/>
    <x v="0"/>
    <x v="2"/>
    <x v="0"/>
    <x v="0"/>
    <n v="-0.32325185736363282"/>
    <n v="-0.30197117168073956"/>
    <n v="0.37677816901677275"/>
    <n v="-1.541997727059331"/>
    <n v="1.7704552963984126"/>
    <n v="1.6478462096685638"/>
    <n v="3.2087820594258054"/>
    <x v="0"/>
    <x v="1"/>
    <e v="#N/A"/>
    <n v="27.68"/>
    <x v="0"/>
    <x v="1"/>
  </r>
  <r>
    <s v="UT"/>
    <n v="73"/>
    <x v="0"/>
    <x v="0"/>
    <x v="1"/>
    <n v="0"/>
    <x v="161"/>
    <n v="115"/>
    <n v="30.99"/>
    <n v="199.2"/>
    <n v="97"/>
    <n v="16.93"/>
    <n v="120.2"/>
    <n v="113"/>
    <n v="5.41"/>
    <x v="101"/>
    <n v="5"/>
    <n v="4.8600000000000003"/>
    <n v="1"/>
    <x v="0"/>
    <n v="0"/>
    <x v="0"/>
    <x v="3"/>
    <x v="0"/>
    <x v="0"/>
    <n v="3.7776529231195094E-2"/>
    <n v="-1.938139742536206E-2"/>
    <n v="-1.5952775012771874"/>
    <n v="2.8056681166090036"/>
    <n v="4.1080479653528528"/>
    <n v="3.2277680510477227"/>
    <n v="3.4584555942051818"/>
    <x v="0"/>
    <x v="1"/>
    <e v="#N/A"/>
    <n v="30.99"/>
    <x v="1"/>
    <x v="0"/>
  </r>
  <r>
    <s v="RI"/>
    <n v="107"/>
    <x v="2"/>
    <x v="1"/>
    <x v="1"/>
    <n v="0"/>
    <x v="167"/>
    <n v="83"/>
    <n v="33.049999999999997"/>
    <n v="247.8"/>
    <n v="84"/>
    <n v="21.06"/>
    <n v="245.4"/>
    <n v="93"/>
    <n v="11.04"/>
    <x v="7"/>
    <n v="7"/>
    <n v="3.02"/>
    <n v="2"/>
    <x v="0"/>
    <n v="0"/>
    <x v="0"/>
    <x v="0"/>
    <x v="2"/>
    <x v="2"/>
    <n v="0.26179927168234463"/>
    <n v="0.94779205530783261"/>
    <n v="0.89114112833815828"/>
    <n v="0.34199080519694713"/>
    <n v="3.2807598786353869"/>
    <n v="1.3703790936135569"/>
    <n v="0.99623909738704219"/>
    <x v="1"/>
    <x v="1"/>
    <e v="#N/A"/>
    <n v="33.049999999999997"/>
    <x v="2"/>
    <x v="3"/>
  </r>
  <r>
    <s v="NH"/>
    <n v="55"/>
    <x v="1"/>
    <x v="0"/>
    <x v="0"/>
    <n v="20"/>
    <x v="705"/>
    <n v="95"/>
    <n v="32.18"/>
    <n v="118.6"/>
    <n v="113"/>
    <n v="10.08"/>
    <n v="250.2"/>
    <n v="102"/>
    <n v="11.26"/>
    <x v="60"/>
    <n v="4"/>
    <n v="3.38"/>
    <n v="2"/>
    <x v="0"/>
    <n v="0"/>
    <x v="0"/>
    <x v="3"/>
    <x v="0"/>
    <x v="1"/>
    <n v="0.1673764628806205"/>
    <n v="-1.6233768766495482"/>
    <n v="0.98646708218922552"/>
    <n v="0.81298793826101701"/>
    <n v="2.9973894090241799"/>
    <n v="2.0730253389593898"/>
    <n v="2.7587179708344713"/>
    <x v="0"/>
    <x v="0"/>
    <e v="#N/A"/>
    <n v="32.18"/>
    <x v="1"/>
    <x v="0"/>
  </r>
  <r>
    <s v="AK"/>
    <n v="76"/>
    <x v="0"/>
    <x v="0"/>
    <x v="0"/>
    <n v="22"/>
    <x v="79"/>
    <n v="107"/>
    <n v="27.22"/>
    <n v="168.7"/>
    <n v="136"/>
    <n v="14.34"/>
    <n v="23.2"/>
    <n v="102"/>
    <n v="1.04"/>
    <x v="17"/>
    <n v="4"/>
    <n v="2.57"/>
    <n v="3"/>
    <x v="0"/>
    <n v="0"/>
    <x v="0"/>
    <x v="2"/>
    <x v="0"/>
    <x v="0"/>
    <n v="-0.37324040319984009"/>
    <n v="-0.62635239142458887"/>
    <n v="-3.5216561520175111"/>
    <n v="-0.27392852265606671"/>
    <n v="2.7236684208609874"/>
    <n v="3.6067609576171527"/>
    <n v="5.1574295481361077"/>
    <x v="2"/>
    <x v="0"/>
    <e v="#N/A"/>
    <n v="27.22"/>
    <x v="1"/>
    <x v="2"/>
  </r>
  <r>
    <s v="NC"/>
    <n v="30"/>
    <x v="2"/>
    <x v="0"/>
    <x v="1"/>
    <n v="0"/>
    <x v="531"/>
    <n v="76"/>
    <n v="24.65"/>
    <n v="240.7"/>
    <n v="112"/>
    <n v="20.46"/>
    <n v="197.1"/>
    <n v="134"/>
    <n v="8.8699999999999992"/>
    <x v="5"/>
    <n v="4"/>
    <n v="1.92"/>
    <n v="3"/>
    <x v="0"/>
    <n v="0"/>
    <x v="0"/>
    <x v="3"/>
    <x v="0"/>
    <x v="2"/>
    <n v="-0.65280597435788623"/>
    <n v="0.80649716818014328"/>
    <n v="-6.8076282288209319E-2"/>
    <n v="-1.1434616913897337"/>
    <n v="2.0671329861947978"/>
    <n v="1.5455524392028872"/>
    <n v="2.9162348845793211"/>
    <x v="0"/>
    <x v="1"/>
    <e v="#N/A"/>
    <n v="24.65"/>
    <x v="1"/>
    <x v="1"/>
  </r>
  <r>
    <s v="AZ"/>
    <n v="157"/>
    <x v="0"/>
    <x v="0"/>
    <x v="1"/>
    <n v="0"/>
    <x v="451"/>
    <n v="105"/>
    <n v="37.520000000000003"/>
    <n v="119.3"/>
    <n v="127"/>
    <n v="10.14"/>
    <n v="165.1"/>
    <n v="113"/>
    <n v="7.43"/>
    <x v="73"/>
    <n v="7"/>
    <n v="3.11"/>
    <n v="4"/>
    <x v="0"/>
    <n v="0"/>
    <x v="1"/>
    <x v="1"/>
    <x v="0"/>
    <x v="1"/>
    <n v="0.74872473667947126"/>
    <n v="-1.6094463948200577"/>
    <n v="-0.70358264129532644"/>
    <n v="0.45068245128865581"/>
    <n v="2.3710347820840103"/>
    <n v="1.9618994964438634"/>
    <n v="3.1743177740171507"/>
    <x v="0"/>
    <x v="1"/>
    <e v="#N/A"/>
    <n v="37.520000000000003"/>
    <x v="4"/>
    <x v="3"/>
  </r>
  <r>
    <s v="MA"/>
    <n v="40"/>
    <x v="1"/>
    <x v="0"/>
    <x v="0"/>
    <n v="31"/>
    <x v="597"/>
    <n v="69"/>
    <n v="38.200000000000003"/>
    <n v="134.5"/>
    <n v="81"/>
    <n v="11.43"/>
    <n v="120.3"/>
    <n v="104"/>
    <n v="5.41"/>
    <x v="4"/>
    <n v="5"/>
    <n v="2.0299999999999998"/>
    <n v="1"/>
    <x v="1"/>
    <n v="1"/>
    <x v="0"/>
    <x v="3"/>
    <x v="0"/>
    <x v="1"/>
    <n v="0.82278184162200008"/>
    <n v="-1.3069559322368365"/>
    <n v="-1.5932915439052904"/>
    <n v="-0.99853949660078922"/>
    <n v="1.9413275291979915"/>
    <n v="2.4332617692849676"/>
    <n v="4.0090863173677915"/>
    <x v="2"/>
    <x v="0"/>
    <n v="38.200000000000003"/>
    <e v="#N/A"/>
    <x v="1"/>
    <x v="1"/>
  </r>
  <r>
    <s v="TN"/>
    <n v="72"/>
    <x v="1"/>
    <x v="0"/>
    <x v="1"/>
    <n v="0"/>
    <x v="712"/>
    <n v="79"/>
    <n v="24.99"/>
    <n v="162.30000000000001"/>
    <n v="103"/>
    <n v="13.8"/>
    <n v="162.9"/>
    <n v="80"/>
    <n v="7.33"/>
    <x v="26"/>
    <n v="4"/>
    <n v="2.84"/>
    <n v="1"/>
    <x v="0"/>
    <n v="0"/>
    <x v="0"/>
    <x v="3"/>
    <x v="0"/>
    <x v="1"/>
    <n v="-0.61577742188662188"/>
    <n v="-0.7537167967227868"/>
    <n v="-0.74727370347706545"/>
    <n v="8.8376964316294535E-2"/>
    <n v="1.2069454847494674"/>
    <n v="1.2302436013641713"/>
    <n v="3.0935871143767466"/>
    <x v="2"/>
    <x v="1"/>
    <e v="#N/A"/>
    <n v="24.99"/>
    <x v="1"/>
    <x v="3"/>
  </r>
  <r>
    <s v="WY"/>
    <n v="95"/>
    <x v="0"/>
    <x v="0"/>
    <x v="0"/>
    <n v="39"/>
    <x v="811"/>
    <n v="130"/>
    <n v="44.34"/>
    <n v="213.4"/>
    <n v="111"/>
    <n v="18.14"/>
    <n v="195.6"/>
    <n v="97"/>
    <n v="8.8000000000000007"/>
    <x v="3"/>
    <n v="5"/>
    <n v="2.73"/>
    <n v="1"/>
    <x v="0"/>
    <n v="0"/>
    <x v="0"/>
    <x v="2"/>
    <x v="0"/>
    <x v="0"/>
    <n v="1.4911472137283228"/>
    <n v="0.26320837683001602"/>
    <n v="-9.7865642866667935E-2"/>
    <n v="-5.6545230472650088E-2"/>
    <n v="3.0830931131291162"/>
    <n v="1.5184115745693403"/>
    <n v="1.7622951725939959"/>
    <x v="0"/>
    <x v="0"/>
    <e v="#N/A"/>
    <n v="44.34"/>
    <x v="1"/>
    <x v="2"/>
  </r>
  <r>
    <s v="IA"/>
    <n v="42"/>
    <x v="0"/>
    <x v="0"/>
    <x v="1"/>
    <n v="0"/>
    <x v="507"/>
    <n v="127"/>
    <n v="26.42"/>
    <n v="164.1"/>
    <n v="45"/>
    <n v="13.95"/>
    <n v="157.69999999999999"/>
    <n v="128"/>
    <n v="7.1"/>
    <x v="62"/>
    <n v="3"/>
    <n v="2.4300000000000002"/>
    <n v="0"/>
    <x v="0"/>
    <n v="0"/>
    <x v="0"/>
    <x v="3"/>
    <x v="0"/>
    <x v="1"/>
    <n v="-0.46025750150731126"/>
    <n v="-0.71789555773266889"/>
    <n v="-0.85054348681572234"/>
    <n v="-0.45508126614224731"/>
    <n v="0.8307698579440822"/>
    <n v="1.2875302642129738"/>
    <n v="3.2596456564571907"/>
    <x v="2"/>
    <x v="1"/>
    <e v="#N/A"/>
    <n v="26.42"/>
    <x v="0"/>
    <x v="2"/>
  </r>
  <r>
    <s v="IN"/>
    <n v="86"/>
    <x v="0"/>
    <x v="0"/>
    <x v="1"/>
    <n v="0"/>
    <x v="769"/>
    <n v="112"/>
    <n v="28.25"/>
    <n v="255.3"/>
    <n v="81"/>
    <n v="21.7"/>
    <n v="228.1"/>
    <n v="97"/>
    <n v="10.26"/>
    <x v="11"/>
    <n v="7"/>
    <n v="1.46"/>
    <n v="1"/>
    <x v="0"/>
    <n v="0"/>
    <x v="0"/>
    <x v="2"/>
    <x v="0"/>
    <x v="2"/>
    <n v="-0.26030331816248375"/>
    <n v="1.0970472177666588"/>
    <n v="0.54757050299993537"/>
    <n v="-1.7593810192427477"/>
    <n v="2.8136083964912286"/>
    <n v="2.1602142120825003"/>
    <n v="3.0686574711688648"/>
    <x v="0"/>
    <x v="1"/>
    <e v="#N/A"/>
    <n v="28.25"/>
    <x v="4"/>
    <x v="1"/>
  </r>
  <r>
    <s v="NJ"/>
    <n v="131"/>
    <x v="0"/>
    <x v="0"/>
    <x v="1"/>
    <n v="0"/>
    <x v="812"/>
    <n v="115"/>
    <n v="36.01"/>
    <n v="260.5"/>
    <n v="102"/>
    <n v="22.14"/>
    <n v="144.19999999999999"/>
    <n v="96"/>
    <n v="6.49"/>
    <x v="81"/>
    <n v="7"/>
    <n v="2.92"/>
    <n v="0"/>
    <x v="0"/>
    <n v="0"/>
    <x v="0"/>
    <x v="1"/>
    <x v="0"/>
    <x v="2"/>
    <n v="0.58394767818234505"/>
    <n v="1.2005307970714449"/>
    <n v="-1.11864773202185"/>
    <n v="0.19706861040800316"/>
    <n v="2.9661888979660764"/>
    <n v="1.7528485020495412"/>
    <n v="2.3122887284803846"/>
    <x v="0"/>
    <x v="1"/>
    <e v="#N/A"/>
    <n v="36.01"/>
    <x v="4"/>
    <x v="3"/>
  </r>
  <r>
    <s v="MT"/>
    <n v="74"/>
    <x v="0"/>
    <x v="0"/>
    <x v="1"/>
    <n v="0"/>
    <x v="813"/>
    <n v="102"/>
    <n v="27.66"/>
    <n v="292"/>
    <n v="105"/>
    <n v="24.82"/>
    <n v="183.3"/>
    <n v="80"/>
    <n v="8.25"/>
    <x v="6"/>
    <n v="6"/>
    <n v="2.35"/>
    <n v="0"/>
    <x v="0"/>
    <n v="0"/>
    <x v="0"/>
    <x v="2"/>
    <x v="0"/>
    <x v="2"/>
    <n v="-0.32510328498719648"/>
    <n v="1.8274024793985151"/>
    <n v="-0.34213839961002823"/>
    <n v="-0.56377291223395598"/>
    <n v="3.0121033039742251"/>
    <n v="1.9697691612668156"/>
    <n v="2.585964961777925"/>
    <x v="0"/>
    <x v="1"/>
    <e v="#N/A"/>
    <n v="27.66"/>
    <x v="1"/>
    <x v="2"/>
  </r>
  <r>
    <s v="ND"/>
    <n v="81"/>
    <x v="1"/>
    <x v="1"/>
    <x v="0"/>
    <n v="37"/>
    <x v="137"/>
    <n v="76"/>
    <n v="40.31"/>
    <n v="264.2"/>
    <n v="125"/>
    <n v="22.46"/>
    <n v="271.3"/>
    <n v="120"/>
    <n v="12.21"/>
    <x v="57"/>
    <n v="3"/>
    <n v="2.13"/>
    <n v="1"/>
    <x v="0"/>
    <n v="0"/>
    <x v="0"/>
    <x v="2"/>
    <x v="1"/>
    <x v="2"/>
    <n v="1.0523588669438395"/>
    <n v="1.2741633438844655"/>
    <n v="1.4055040876595437"/>
    <n v="-0.85361730181184459"/>
    <n v="3.8976754153554642"/>
    <n v="2.3313205807255217"/>
    <n v="1.9178732118579622"/>
    <x v="1"/>
    <x v="0"/>
    <e v="#N/A"/>
    <n v="40.31"/>
    <x v="3"/>
    <x v="1"/>
  </r>
  <r>
    <s v="MI"/>
    <n v="81"/>
    <x v="1"/>
    <x v="0"/>
    <x v="1"/>
    <n v="0"/>
    <x v="769"/>
    <n v="102"/>
    <n v="28.25"/>
    <n v="217.6"/>
    <n v="112"/>
    <n v="18.5"/>
    <n v="220.2"/>
    <n v="68"/>
    <n v="9.91"/>
    <x v="32"/>
    <n v="2"/>
    <n v="3.56"/>
    <n v="4"/>
    <x v="0"/>
    <n v="0"/>
    <x v="1"/>
    <x v="2"/>
    <x v="0"/>
    <x v="0"/>
    <n v="-0.26030331816248375"/>
    <n v="0.34679126780695851"/>
    <n v="0.39067987062005322"/>
    <n v="1.0666017791416695"/>
    <n v="2.9267441494366788"/>
    <n v="1.2158503680344193"/>
    <n v="1.5462059754887247"/>
    <x v="0"/>
    <x v="1"/>
    <e v="#N/A"/>
    <n v="28.25"/>
    <x v="0"/>
    <x v="0"/>
  </r>
  <r>
    <s v="MT"/>
    <n v="28"/>
    <x v="0"/>
    <x v="0"/>
    <x v="1"/>
    <n v="0"/>
    <x v="814"/>
    <n v="48"/>
    <n v="20.69"/>
    <n v="125.8"/>
    <n v="112"/>
    <n v="10.69"/>
    <n v="261.60000000000002"/>
    <n v="122"/>
    <n v="11.77"/>
    <x v="24"/>
    <n v="2"/>
    <n v="2.2400000000000002"/>
    <n v="6"/>
    <x v="1"/>
    <n v="1"/>
    <x v="1"/>
    <x v="3"/>
    <x v="0"/>
    <x v="1"/>
    <n v="-1.0841886106481164"/>
    <n v="-1.480091920689075"/>
    <n v="1.2128662225855116"/>
    <n v="-0.70869510702289995"/>
    <n v="2.2845593523053975"/>
    <n v="2.3107207243098884"/>
    <n v="3.6687394425475861"/>
    <x v="2"/>
    <x v="1"/>
    <n v="20.69"/>
    <e v="#N/A"/>
    <x v="0"/>
    <x v="1"/>
  </r>
  <r>
    <s v="AL"/>
    <n v="111"/>
    <x v="2"/>
    <x v="0"/>
    <x v="1"/>
    <n v="0"/>
    <x v="669"/>
    <n v="62"/>
    <n v="29.99"/>
    <n v="201"/>
    <n v="124"/>
    <n v="17.09"/>
    <n v="150.4"/>
    <n v="138"/>
    <n v="6.77"/>
    <x v="7"/>
    <n v="2"/>
    <n v="3.02"/>
    <n v="0"/>
    <x v="0"/>
    <n v="0"/>
    <x v="0"/>
    <x v="0"/>
    <x v="0"/>
    <x v="0"/>
    <n v="-7.1457700559034998E-2"/>
    <n v="1.6439841564756467E-2"/>
    <n v="-0.99551837496422058"/>
    <n v="0.34199080519694713"/>
    <n v="1.9225764378997818"/>
    <n v="1.0551734535565789"/>
    <n v="2.5554807521508791"/>
    <x v="0"/>
    <x v="1"/>
    <e v="#N/A"/>
    <n v="29.99"/>
    <x v="0"/>
    <x v="3"/>
  </r>
  <r>
    <s v="NV"/>
    <n v="3"/>
    <x v="2"/>
    <x v="0"/>
    <x v="0"/>
    <n v="27"/>
    <x v="815"/>
    <n v="116"/>
    <n v="11.46"/>
    <n v="244"/>
    <n v="78"/>
    <n v="20.74"/>
    <n v="281.10000000000002"/>
    <n v="93"/>
    <n v="12.65"/>
    <x v="37"/>
    <n v="2"/>
    <n v="3.08"/>
    <n v="2"/>
    <x v="0"/>
    <n v="0"/>
    <x v="0"/>
    <x v="3"/>
    <x v="0"/>
    <x v="2"/>
    <n v="-2.0895138102429449"/>
    <n v="0.87216943966202709"/>
    <n v="1.6001279101054735"/>
    <n v="0.41445190259141979"/>
    <n v="3.6678874147346003"/>
    <n v="2.8033778202262574"/>
    <n v="3.2038190209037358"/>
    <x v="0"/>
    <x v="0"/>
    <e v="#N/A"/>
    <n v="11.46"/>
    <x v="0"/>
    <x v="3"/>
  </r>
  <r>
    <s v="MI"/>
    <n v="51"/>
    <x v="0"/>
    <x v="0"/>
    <x v="1"/>
    <n v="0"/>
    <x v="816"/>
    <n v="129"/>
    <n v="39.049999999999997"/>
    <n v="336"/>
    <n v="104"/>
    <n v="28.56"/>
    <n v="192.8"/>
    <n v="128"/>
    <n v="8.68"/>
    <x v="63"/>
    <n v="1"/>
    <n v="2.59"/>
    <n v="1"/>
    <x v="1"/>
    <n v="1"/>
    <x v="0"/>
    <x v="3"/>
    <x v="0"/>
    <x v="2"/>
    <n v="0.91535322280016107"/>
    <n v="2.7030327658236293"/>
    <n v="-0.15347244927979034"/>
    <n v="-0.23769797395883072"/>
    <n v="4.3218911261031536"/>
    <n v="2.8678060909201748"/>
    <n v="2.4020575855604531"/>
    <x v="1"/>
    <x v="1"/>
    <n v="39.049999999999997"/>
    <e v="#N/A"/>
    <x v="0"/>
    <x v="2"/>
  </r>
  <r>
    <s v="FL"/>
    <n v="68"/>
    <x v="0"/>
    <x v="0"/>
    <x v="0"/>
    <n v="24"/>
    <x v="817"/>
    <n v="118"/>
    <n v="29.92"/>
    <n v="277.89999999999998"/>
    <n v="116"/>
    <n v="23.62"/>
    <n v="174.7"/>
    <n v="71"/>
    <n v="7.86"/>
    <x v="20"/>
    <n v="7"/>
    <n v="3.97"/>
    <n v="1"/>
    <x v="0"/>
    <n v="0"/>
    <x v="0"/>
    <x v="3"/>
    <x v="0"/>
    <x v="2"/>
    <n v="-7.8863411053287993E-2"/>
    <n v="1.5468027739759214"/>
    <n v="-0.51293073359319141"/>
    <n v="1.6100600096002116"/>
    <n v="3.7926701292124196"/>
    <n v="2.2922062366115417"/>
    <n v="2.030781168245742"/>
    <x v="1"/>
    <x v="0"/>
    <e v="#N/A"/>
    <n v="29.92"/>
    <x v="4"/>
    <x v="0"/>
  </r>
  <r>
    <s v="NY"/>
    <n v="163"/>
    <x v="1"/>
    <x v="0"/>
    <x v="1"/>
    <n v="0"/>
    <x v="818"/>
    <n v="77"/>
    <n v="42.11"/>
    <n v="269.5"/>
    <n v="108"/>
    <n v="22.91"/>
    <n v="167.3"/>
    <n v="82"/>
    <n v="7.53"/>
    <x v="63"/>
    <n v="7"/>
    <n v="2.59"/>
    <n v="0"/>
    <x v="1"/>
    <n v="1"/>
    <x v="0"/>
    <x v="1"/>
    <x v="0"/>
    <x v="2"/>
    <n v="1.2486101950415407"/>
    <n v="1.3796369920220364"/>
    <n v="-0.65989157911358676"/>
    <n v="-0.23769797395883072"/>
    <n v="3.3787124973736313"/>
    <n v="1.9885630168356352"/>
    <n v="2.1196857323537666"/>
    <x v="0"/>
    <x v="1"/>
    <n v="42.11"/>
    <e v="#N/A"/>
    <x v="4"/>
    <x v="2"/>
  </r>
  <r>
    <s v="KS"/>
    <n v="87"/>
    <x v="2"/>
    <x v="0"/>
    <x v="1"/>
    <n v="0"/>
    <x v="819"/>
    <n v="90"/>
    <n v="19.62"/>
    <n v="262.60000000000002"/>
    <n v="68"/>
    <n v="22.32"/>
    <n v="245.7"/>
    <n v="69"/>
    <n v="11.06"/>
    <x v="67"/>
    <n v="5"/>
    <n v="3.54"/>
    <n v="2"/>
    <x v="0"/>
    <n v="0"/>
    <x v="0"/>
    <x v="2"/>
    <x v="0"/>
    <x v="2"/>
    <n v="-1.2008285509325993"/>
    <n v="1.2423222425599167"/>
    <n v="0.8970990004538496"/>
    <n v="1.0303712304444337"/>
    <n v="3.5762736328877383"/>
    <n v="2.2026813778294989"/>
    <n v="2.2167267326365825"/>
    <x v="0"/>
    <x v="1"/>
    <e v="#N/A"/>
    <n v="19.62"/>
    <x v="1"/>
    <x v="0"/>
  </r>
  <r>
    <s v="NC"/>
    <n v="58"/>
    <x v="2"/>
    <x v="0"/>
    <x v="1"/>
    <n v="0"/>
    <x v="761"/>
    <n v="95"/>
    <n v="19.07"/>
    <n v="209.6"/>
    <n v="108"/>
    <n v="17.82"/>
    <n v="260.89999999999998"/>
    <n v="78"/>
    <n v="11.74"/>
    <x v="55"/>
    <n v="1"/>
    <n v="3.75"/>
    <n v="0"/>
    <x v="1"/>
    <n v="1"/>
    <x v="0"/>
    <x v="3"/>
    <x v="0"/>
    <x v="0"/>
    <n v="-1.2600742348866223"/>
    <n v="0.18758576118421047"/>
    <n v="1.1989645209822299"/>
    <n v="1.320215620022323"/>
    <n v="3.4200649168917132"/>
    <n v="2.1916798810841973"/>
    <n v="2.4310650683486363"/>
    <x v="0"/>
    <x v="1"/>
    <n v="19.07"/>
    <e v="#N/A"/>
    <x v="0"/>
    <x v="0"/>
  </r>
  <r>
    <s v="MN"/>
    <n v="109"/>
    <x v="1"/>
    <x v="0"/>
    <x v="1"/>
    <n v="0"/>
    <x v="96"/>
    <n v="138"/>
    <n v="27.64"/>
    <n v="154"/>
    <n v="109"/>
    <n v="13.09"/>
    <n v="209.7"/>
    <n v="118"/>
    <n v="9.44"/>
    <x v="73"/>
    <n v="4"/>
    <n v="3.11"/>
    <n v="0"/>
    <x v="0"/>
    <n v="0"/>
    <x v="0"/>
    <x v="0"/>
    <x v="0"/>
    <x v="1"/>
    <n v="-0.32695471261075959"/>
    <n v="-0.91889250984388815"/>
    <n v="0.18215434657084292"/>
    <n v="0.45068245128865581"/>
    <n v="1.9903609867130858"/>
    <n v="1.0897512131765612"/>
    <n v="2.5325044039073425"/>
    <x v="0"/>
    <x v="1"/>
    <e v="#N/A"/>
    <n v="27.64"/>
    <x v="1"/>
    <x v="3"/>
  </r>
  <r>
    <s v="RI"/>
    <n v="111"/>
    <x v="0"/>
    <x v="0"/>
    <x v="1"/>
    <n v="0"/>
    <x v="418"/>
    <n v="107"/>
    <n v="39"/>
    <n v="214.1"/>
    <n v="99"/>
    <n v="18.2"/>
    <n v="289.60000000000002"/>
    <n v="95"/>
    <n v="13.03"/>
    <x v="91"/>
    <n v="6"/>
    <n v="2.81"/>
    <n v="4"/>
    <x v="0"/>
    <n v="0"/>
    <x v="1"/>
    <x v="0"/>
    <x v="0"/>
    <x v="0"/>
    <n v="0.9097989399294717"/>
    <n v="0.27713885865950622"/>
    <n v="1.768934286716739"/>
    <n v="5.2146415619058542E-2"/>
    <n v="3.7486564018737982"/>
    <n v="2.0090763592904723"/>
    <n v="1.4213904514982176"/>
    <x v="1"/>
    <x v="1"/>
    <e v="#N/A"/>
    <n v="39"/>
    <x v="1"/>
    <x v="3"/>
  </r>
  <r>
    <s v="UT"/>
    <n v="144"/>
    <x v="0"/>
    <x v="0"/>
    <x v="1"/>
    <n v="0"/>
    <x v="820"/>
    <n v="96"/>
    <n v="23.73"/>
    <n v="124.2"/>
    <n v="93"/>
    <n v="10.56"/>
    <n v="95.6"/>
    <n v="75"/>
    <n v="4.3"/>
    <x v="51"/>
    <n v="4"/>
    <n v="4.05"/>
    <n v="2"/>
    <x v="0"/>
    <n v="0"/>
    <x v="0"/>
    <x v="1"/>
    <x v="0"/>
    <x v="1"/>
    <n v="-0.75278306603030021"/>
    <n v="-1.5119330220136245"/>
    <n v="-2.083823014763909"/>
    <n v="1.71875165569192"/>
    <n v="2.9815221823975864"/>
    <n v="3.1857572754936454"/>
    <n v="4.4055220249809812"/>
    <x v="2"/>
    <x v="1"/>
    <e v="#N/A"/>
    <n v="23.73"/>
    <x v="1"/>
    <x v="0"/>
  </r>
  <r>
    <s v="OR"/>
    <n v="135"/>
    <x v="0"/>
    <x v="0"/>
    <x v="1"/>
    <n v="0"/>
    <x v="481"/>
    <n v="66"/>
    <n v="44.85"/>
    <n v="251.3"/>
    <n v="116"/>
    <n v="21.36"/>
    <n v="200.1"/>
    <n v="112"/>
    <n v="9"/>
    <x v="80"/>
    <n v="2"/>
    <n v="2.27"/>
    <n v="5"/>
    <x v="1"/>
    <n v="1"/>
    <x v="1"/>
    <x v="1"/>
    <x v="0"/>
    <x v="2"/>
    <n v="1.5466900424352195"/>
    <n v="1.0174444644552849"/>
    <n v="-8.4975611312920959E-3"/>
    <n v="-0.67246455832566399"/>
    <n v="3.4126337177076844"/>
    <n v="1.9697015297674603"/>
    <n v="2.0281467751376323"/>
    <x v="0"/>
    <x v="1"/>
    <n v="44.85"/>
    <e v="#N/A"/>
    <x v="0"/>
    <x v="1"/>
  </r>
  <r>
    <s v="IL"/>
    <n v="107"/>
    <x v="0"/>
    <x v="0"/>
    <x v="0"/>
    <n v="14"/>
    <x v="374"/>
    <n v="132"/>
    <n v="19.43"/>
    <n v="199.8"/>
    <n v="91"/>
    <n v="16.98"/>
    <n v="194.7"/>
    <n v="74"/>
    <n v="8.76"/>
    <x v="4"/>
    <n v="8"/>
    <n v="2.0299999999999998"/>
    <n v="1"/>
    <x v="0"/>
    <n v="0"/>
    <x v="0"/>
    <x v="0"/>
    <x v="0"/>
    <x v="0"/>
    <n v="-1.2211942547917949"/>
    <n v="-7.4409844286555072E-3"/>
    <n v="-0.11573925921374321"/>
    <n v="-0.99853949660078922"/>
    <n v="1.3475976730875179"/>
    <n v="1.5817229462143041"/>
    <n v="3.3447982702475234"/>
    <x v="2"/>
    <x v="2"/>
    <e v="#N/A"/>
    <n v="19.43"/>
    <x v="4"/>
    <x v="1"/>
  </r>
  <r>
    <s v="OH"/>
    <n v="149"/>
    <x v="1"/>
    <x v="0"/>
    <x v="1"/>
    <n v="0"/>
    <x v="821"/>
    <n v="108"/>
    <n v="33.369999999999997"/>
    <n v="136.80000000000001"/>
    <n v="96"/>
    <n v="11.63"/>
    <n v="154.69999999999999"/>
    <n v="87"/>
    <n v="6.96"/>
    <x v="18"/>
    <n v="3"/>
    <n v="2.08"/>
    <n v="2"/>
    <x v="0"/>
    <n v="0"/>
    <x v="0"/>
    <x v="1"/>
    <x v="0"/>
    <x v="1"/>
    <n v="0.29697639653004593"/>
    <n v="-1.2611843490827961"/>
    <n v="-0.91012220797263954"/>
    <n v="-0.92607839920631685"/>
    <n v="1.3281217782739205"/>
    <n v="1.8343185594080691"/>
    <n v="3.6007695978571448"/>
    <x v="2"/>
    <x v="1"/>
    <e v="#N/A"/>
    <n v="33.369999999999997"/>
    <x v="0"/>
    <x v="1"/>
  </r>
  <r>
    <s v="MA"/>
    <n v="56"/>
    <x v="2"/>
    <x v="0"/>
    <x v="1"/>
    <n v="0"/>
    <x v="822"/>
    <n v="95"/>
    <n v="43.04"/>
    <n v="188"/>
    <n v="116"/>
    <n v="15.98"/>
    <n v="142"/>
    <n v="133"/>
    <n v="6.39"/>
    <x v="59"/>
    <n v="4"/>
    <n v="1.19"/>
    <n v="1"/>
    <x v="0"/>
    <n v="0"/>
    <x v="0"/>
    <x v="3"/>
    <x v="0"/>
    <x v="0"/>
    <n v="1.3504387143375178"/>
    <n v="-0.24226910669720905"/>
    <n v="-1.162338794203589"/>
    <n v="-2.1216865062151089"/>
    <n v="2.7172141540280887"/>
    <n v="2.7811803509314816"/>
    <n v="4.0108198077156416"/>
    <x v="2"/>
    <x v="1"/>
    <e v="#N/A"/>
    <n v="43.04"/>
    <x v="1"/>
    <x v="1"/>
  </r>
  <r>
    <s v="OR"/>
    <n v="129"/>
    <x v="1"/>
    <x v="0"/>
    <x v="1"/>
    <n v="0"/>
    <x v="823"/>
    <n v="99"/>
    <n v="16.66"/>
    <n v="240.7"/>
    <n v="62"/>
    <n v="20.46"/>
    <n v="254.8"/>
    <n v="123"/>
    <n v="11.47"/>
    <x v="26"/>
    <n v="4"/>
    <n v="2.84"/>
    <n v="0"/>
    <x v="0"/>
    <n v="0"/>
    <x v="0"/>
    <x v="1"/>
    <x v="0"/>
    <x v="2"/>
    <n v="-1.5229769574325998"/>
    <n v="0.80649716818014328"/>
    <n v="1.077821121296499"/>
    <n v="8.8376964316294535E-2"/>
    <n v="3.0064666878594433"/>
    <n v="2.0345528630359682"/>
    <n v="2.6907190042379345"/>
    <x v="0"/>
    <x v="1"/>
    <e v="#N/A"/>
    <n v="16.66"/>
    <x v="1"/>
    <x v="3"/>
  </r>
  <r>
    <s v="CA"/>
    <n v="92"/>
    <x v="1"/>
    <x v="0"/>
    <x v="1"/>
    <n v="0"/>
    <x v="824"/>
    <n v="118"/>
    <n v="42.4"/>
    <n v="211.5"/>
    <n v="95"/>
    <n v="17.98"/>
    <n v="169"/>
    <n v="116"/>
    <n v="7.61"/>
    <x v="9"/>
    <n v="3"/>
    <n v="2.46"/>
    <n v="0"/>
    <x v="0"/>
    <n v="0"/>
    <x v="0"/>
    <x v="2"/>
    <x v="0"/>
    <x v="0"/>
    <n v="1.2800844646421157"/>
    <n v="0.22539706900711323"/>
    <n v="-0.62613030379133394"/>
    <n v="-0.41885071744501134"/>
    <n v="2.6791596034933947"/>
    <n v="1.5022966272228393"/>
    <n v="2.3099554392540456"/>
    <x v="0"/>
    <x v="1"/>
    <e v="#N/A"/>
    <n v="42.4"/>
    <x v="0"/>
    <x v="2"/>
  </r>
  <r>
    <s v="WV"/>
    <n v="67"/>
    <x v="0"/>
    <x v="0"/>
    <x v="0"/>
    <n v="30"/>
    <x v="825"/>
    <n v="107"/>
    <n v="22.03"/>
    <n v="233"/>
    <n v="104"/>
    <n v="19.809999999999999"/>
    <n v="297"/>
    <n v="93"/>
    <n v="13.37"/>
    <x v="25"/>
    <n v="5"/>
    <n v="3.92"/>
    <n v="1"/>
    <x v="0"/>
    <n v="0"/>
    <x v="0"/>
    <x v="3"/>
    <x v="0"/>
    <x v="0"/>
    <n v="-0.9379258283866222"/>
    <n v="0.65326186805574848"/>
    <n v="1.9158951322371345"/>
    <n v="1.5375989122057394"/>
    <n v="4.2046379949504145"/>
    <n v="2.709487128656757"/>
    <n v="2.2368863029069308"/>
    <x v="1"/>
    <x v="0"/>
    <e v="#N/A"/>
    <n v="22.03"/>
    <x v="1"/>
    <x v="0"/>
  </r>
  <r>
    <s v="VT"/>
    <n v="120"/>
    <x v="0"/>
    <x v="0"/>
    <x v="1"/>
    <n v="0"/>
    <x v="791"/>
    <n v="106"/>
    <n v="37.619999999999997"/>
    <n v="267.60000000000002"/>
    <n v="98"/>
    <n v="22.75"/>
    <n v="111.5"/>
    <n v="80"/>
    <n v="5.0199999999999996"/>
    <x v="38"/>
    <n v="7"/>
    <n v="2.5099999999999998"/>
    <n v="0"/>
    <x v="0"/>
    <n v="0"/>
    <x v="0"/>
    <x v="0"/>
    <x v="0"/>
    <x v="2"/>
    <n v="0.75983330242085101"/>
    <n v="1.3418256841991341"/>
    <n v="-1.7680557926322473"/>
    <n v="-0.34638962005053869"/>
    <n v="3.0981086192801324"/>
    <n v="2.3714657638227572"/>
    <n v="3.1063519956870715"/>
    <x v="0"/>
    <x v="1"/>
    <e v="#N/A"/>
    <n v="37.619999999999997"/>
    <x v="4"/>
    <x v="2"/>
  </r>
  <r>
    <s v="ID"/>
    <n v="166"/>
    <x v="0"/>
    <x v="0"/>
    <x v="1"/>
    <n v="0"/>
    <x v="451"/>
    <n v="106"/>
    <n v="37.520000000000003"/>
    <n v="177.8"/>
    <n v="118"/>
    <n v="15.11"/>
    <n v="206.1"/>
    <n v="102"/>
    <n v="9.27"/>
    <x v="70"/>
    <n v="9"/>
    <n v="3.35"/>
    <n v="1"/>
    <x v="0"/>
    <n v="0"/>
    <x v="0"/>
    <x v="1"/>
    <x v="0"/>
    <x v="0"/>
    <n v="0.74872473667947126"/>
    <n v="-0.44525612764121253"/>
    <n v="0.11065988118254236"/>
    <n v="0.77675738956378104"/>
    <n v="2.7849975155522544"/>
    <n v="1.1723648758228238"/>
    <n v="1.7299328433479437"/>
    <x v="0"/>
    <x v="1"/>
    <e v="#N/A"/>
    <n v="37.520000000000003"/>
    <x v="4"/>
    <x v="0"/>
  </r>
  <r>
    <s v="OR"/>
    <n v="66"/>
    <x v="1"/>
    <x v="0"/>
    <x v="1"/>
    <n v="0"/>
    <x v="826"/>
    <n v="76"/>
    <n v="14.89"/>
    <n v="262"/>
    <n v="111"/>
    <n v="22.27"/>
    <n v="184.6"/>
    <n v="125"/>
    <n v="8.31"/>
    <x v="29"/>
    <n v="5"/>
    <n v="2.48"/>
    <n v="1"/>
    <x v="0"/>
    <n v="0"/>
    <x v="0"/>
    <x v="3"/>
    <x v="0"/>
    <x v="2"/>
    <n v="-1.7155254302831746"/>
    <n v="1.2303818295632101"/>
    <n v="-0.31632095377536446"/>
    <n v="-0.38262016874777532"/>
    <n v="2.516973309614408"/>
    <n v="2.168714847045945"/>
    <n v="3.3273853901049284"/>
    <x v="0"/>
    <x v="1"/>
    <e v="#N/A"/>
    <n v="14.89"/>
    <x v="1"/>
    <x v="2"/>
  </r>
  <r>
    <s v="GA"/>
    <n v="76"/>
    <x v="1"/>
    <x v="0"/>
    <x v="1"/>
    <n v="0"/>
    <x v="827"/>
    <n v="61"/>
    <n v="34.61"/>
    <n v="161.69999999999999"/>
    <n v="127"/>
    <n v="13.74"/>
    <n v="175.9"/>
    <n v="97"/>
    <n v="7.92"/>
    <x v="80"/>
    <n v="3"/>
    <n v="2.27"/>
    <n v="0"/>
    <x v="0"/>
    <n v="0"/>
    <x v="0"/>
    <x v="2"/>
    <x v="0"/>
    <x v="1"/>
    <n v="0.43213061305016065"/>
    <n v="-0.76565720971949336"/>
    <n v="-0.48909924513042419"/>
    <n v="-0.67246455832566399"/>
    <n v="1.5729633444778641"/>
    <n v="1.2101216812047577"/>
    <n v="2.9076752369500745"/>
    <x v="0"/>
    <x v="1"/>
    <e v="#N/A"/>
    <n v="34.61"/>
    <x v="0"/>
    <x v="1"/>
  </r>
  <r>
    <s v="ME"/>
    <n v="79"/>
    <x v="0"/>
    <x v="0"/>
    <x v="1"/>
    <n v="0"/>
    <x v="828"/>
    <n v="110"/>
    <n v="36.31"/>
    <n v="234.9"/>
    <n v="121"/>
    <n v="19.97"/>
    <n v="229.6"/>
    <n v="157"/>
    <n v="10.33"/>
    <x v="82"/>
    <n v="3"/>
    <n v="2.38"/>
    <n v="2"/>
    <x v="0"/>
    <n v="0"/>
    <x v="0"/>
    <x v="2"/>
    <x v="0"/>
    <x v="2"/>
    <n v="0.61727337540648264"/>
    <n v="0.69107317587865125"/>
    <n v="0.57735986357839397"/>
    <n v="-0.52754236353671935"/>
    <n v="2.8612203715295168"/>
    <n v="1.2125402722391894"/>
    <n v="1.6594956490296293"/>
    <x v="0"/>
    <x v="1"/>
    <e v="#N/A"/>
    <n v="36.31"/>
    <x v="0"/>
    <x v="2"/>
  </r>
  <r>
    <s v="HI"/>
    <n v="98"/>
    <x v="0"/>
    <x v="0"/>
    <x v="0"/>
    <n v="31"/>
    <x v="829"/>
    <n v="112"/>
    <n v="30.87"/>
    <n v="220.7"/>
    <n v="100"/>
    <n v="18.760000000000002"/>
    <n v="236.3"/>
    <n v="121"/>
    <n v="10.63"/>
    <x v="89"/>
    <n v="4"/>
    <n v="3.48"/>
    <n v="2"/>
    <x v="0"/>
    <n v="0"/>
    <x v="0"/>
    <x v="2"/>
    <x v="0"/>
    <x v="0"/>
    <n v="2.4816535866252237E-2"/>
    <n v="0.40848340162327323"/>
    <n v="0.71041900749550946"/>
    <n v="0.95791013304996164"/>
    <n v="3.1293800816031943"/>
    <n v="1.2608574618349297"/>
    <n v="1.1774987825874081"/>
    <x v="1"/>
    <x v="0"/>
    <e v="#N/A"/>
    <n v="30.87"/>
    <x v="1"/>
    <x v="0"/>
  </r>
  <r>
    <s v="AZ"/>
    <n v="141"/>
    <x v="2"/>
    <x v="0"/>
    <x v="0"/>
    <n v="22"/>
    <x v="68"/>
    <n v="123"/>
    <n v="36.619999999999997"/>
    <n v="328.7"/>
    <n v="98"/>
    <n v="27.94"/>
    <n v="160.5"/>
    <n v="89"/>
    <n v="7.22"/>
    <x v="35"/>
    <n v="6"/>
    <n v="2.11"/>
    <n v="1"/>
    <x v="0"/>
    <n v="0"/>
    <x v="0"/>
    <x v="1"/>
    <x v="0"/>
    <x v="2"/>
    <n v="0.65059907263062089"/>
    <n v="2.5577577410303713"/>
    <n v="-0.79493668040259935"/>
    <n v="-0.88984785050908088"/>
    <n v="3.9289059423091781"/>
    <n v="2.8964042083268948"/>
    <n v="3.0564706398909061"/>
    <x v="0"/>
    <x v="0"/>
    <e v="#N/A"/>
    <n v="36.619999999999997"/>
    <x v="1"/>
    <x v="1"/>
  </r>
  <r>
    <s v="IA"/>
    <n v="46"/>
    <x v="2"/>
    <x v="0"/>
    <x v="1"/>
    <n v="0"/>
    <x v="664"/>
    <n v="111"/>
    <n v="33.86"/>
    <n v="175.1"/>
    <n v="83"/>
    <n v="14.88"/>
    <n v="210.6"/>
    <n v="84"/>
    <n v="9.48"/>
    <x v="39"/>
    <n v="2"/>
    <n v="2.75"/>
    <n v="3"/>
    <x v="0"/>
    <n v="0"/>
    <x v="0"/>
    <x v="3"/>
    <x v="0"/>
    <x v="0"/>
    <n v="0.35066779761337891"/>
    <n v="-0.49898798612639034"/>
    <n v="0.20002796291791819"/>
    <n v="-2.0314681775414092E-2"/>
    <n v="2.115459045239402"/>
    <n v="0.64216881489699951"/>
    <n v="2.0855681723614867"/>
    <x v="0"/>
    <x v="1"/>
    <e v="#N/A"/>
    <n v="33.86"/>
    <x v="0"/>
    <x v="2"/>
  </r>
  <r>
    <s v="CT"/>
    <n v="137"/>
    <x v="0"/>
    <x v="0"/>
    <x v="1"/>
    <n v="0"/>
    <x v="830"/>
    <n v="130"/>
    <n v="19.55"/>
    <n v="137.80000000000001"/>
    <n v="83"/>
    <n v="11.71"/>
    <n v="224"/>
    <n v="61"/>
    <n v="10.08"/>
    <x v="48"/>
    <n v="4"/>
    <n v="1.97"/>
    <n v="3"/>
    <x v="0"/>
    <n v="0"/>
    <x v="0"/>
    <x v="1"/>
    <x v="0"/>
    <x v="1"/>
    <n v="-1.2082342614268522"/>
    <n v="-1.2412836607549527"/>
    <n v="0.46614625075214861"/>
    <n v="-1.0710005939952616"/>
    <n v="1.5020669843657306"/>
    <n v="2.0892462172686579"/>
    <n v="3.8044308756003482"/>
    <x v="2"/>
    <x v="1"/>
    <e v="#N/A"/>
    <n v="19.55"/>
    <x v="1"/>
    <x v="1"/>
  </r>
  <r>
    <s v="WA"/>
    <n v="171"/>
    <x v="1"/>
    <x v="0"/>
    <x v="1"/>
    <n v="0"/>
    <x v="831"/>
    <n v="69"/>
    <n v="45.99"/>
    <n v="230"/>
    <n v="112"/>
    <n v="19.55"/>
    <n v="136"/>
    <n v="111"/>
    <n v="6.12"/>
    <x v="63"/>
    <n v="5"/>
    <n v="2.59"/>
    <n v="1"/>
    <x v="1"/>
    <n v="1"/>
    <x v="0"/>
    <x v="1"/>
    <x v="0"/>
    <x v="0"/>
    <n v="1.670735693213955"/>
    <n v="0.59355980307221801"/>
    <n v="-1.2814962365174234"/>
    <n v="-0.23769797395883072"/>
    <n v="3.214437197870653"/>
    <n v="2.2005462793212729"/>
    <n v="2.7114943031131116"/>
    <x v="0"/>
    <x v="1"/>
    <n v="45.99"/>
    <e v="#N/A"/>
    <x v="1"/>
    <x v="2"/>
  </r>
  <r>
    <s v="VA"/>
    <n v="10"/>
    <x v="0"/>
    <x v="0"/>
    <x v="1"/>
    <n v="0"/>
    <x v="832"/>
    <n v="127"/>
    <n v="37.770000000000003"/>
    <n v="153.1"/>
    <n v="125"/>
    <n v="13.01"/>
    <n v="227.4"/>
    <n v="80"/>
    <n v="10.23"/>
    <x v="89"/>
    <n v="4"/>
    <n v="3.48"/>
    <n v="1"/>
    <x v="0"/>
    <n v="0"/>
    <x v="0"/>
    <x v="3"/>
    <x v="0"/>
    <x v="1"/>
    <n v="0.77649615103291947"/>
    <n v="-0.93680312933894738"/>
    <n v="0.53366880139665485"/>
    <n v="0.95791013304996164"/>
    <n v="3.0570385180061597"/>
    <n v="1.6379684332404336"/>
    <n v="2.0050926851422464"/>
    <x v="0"/>
    <x v="1"/>
    <e v="#N/A"/>
    <n v="37.770000000000003"/>
    <x v="1"/>
    <x v="0"/>
  </r>
  <r>
    <s v="CO"/>
    <n v="88"/>
    <x v="2"/>
    <x v="0"/>
    <x v="1"/>
    <n v="0"/>
    <x v="833"/>
    <n v="78"/>
    <n v="10.52"/>
    <n v="262.60000000000002"/>
    <n v="114"/>
    <n v="22.32"/>
    <n v="212.5"/>
    <n v="110"/>
    <n v="9.56"/>
    <x v="82"/>
    <n v="2"/>
    <n v="2.38"/>
    <n v="3"/>
    <x v="0"/>
    <n v="0"/>
    <x v="0"/>
    <x v="2"/>
    <x v="0"/>
    <x v="2"/>
    <n v="-2.1913423295389221"/>
    <n v="1.2423222425599167"/>
    <n v="0.23776115298396588"/>
    <n v="-0.52754236353671935"/>
    <n v="2.864013700337138"/>
    <n v="2.5846038518083083"/>
    <n v="3.6273653890731574"/>
    <x v="0"/>
    <x v="1"/>
    <e v="#N/A"/>
    <n v="10.52"/>
    <x v="0"/>
    <x v="2"/>
  </r>
  <r>
    <s v="LA"/>
    <n v="89"/>
    <x v="0"/>
    <x v="0"/>
    <x v="1"/>
    <n v="0"/>
    <x v="792"/>
    <n v="92"/>
    <n v="23.99"/>
    <n v="249.1"/>
    <n v="126"/>
    <n v="21.17"/>
    <n v="136"/>
    <n v="73"/>
    <n v="6.12"/>
    <x v="81"/>
    <n v="2"/>
    <n v="2.92"/>
    <n v="2"/>
    <x v="0"/>
    <n v="0"/>
    <x v="0"/>
    <x v="2"/>
    <x v="0"/>
    <x v="2"/>
    <n v="-0.72501165167685189"/>
    <n v="0.97366295013402882"/>
    <n v="-1.2814962365174234"/>
    <n v="0.19706861040800316"/>
    <n v="2.3416185474245954"/>
    <n v="1.7761559832816933"/>
    <n v="2.9709060456789684"/>
    <x v="0"/>
    <x v="1"/>
    <e v="#N/A"/>
    <n v="23.99"/>
    <x v="0"/>
    <x v="3"/>
  </r>
  <r>
    <s v="TX"/>
    <n v="82"/>
    <x v="0"/>
    <x v="0"/>
    <x v="1"/>
    <n v="0"/>
    <x v="834"/>
    <n v="81"/>
    <n v="32.159999999999997"/>
    <n v="184.4"/>
    <n v="117"/>
    <n v="15.67"/>
    <n v="255.8"/>
    <n v="83"/>
    <n v="11.51"/>
    <x v="15"/>
    <n v="5"/>
    <n v="2.86"/>
    <n v="3"/>
    <x v="1"/>
    <n v="1"/>
    <x v="0"/>
    <x v="2"/>
    <x v="0"/>
    <x v="0"/>
    <n v="0.16552503525705686"/>
    <n v="-0.31391158467744557"/>
    <n v="1.0976806950154714"/>
    <n v="0.12460751301353053"/>
    <n v="2.7375485891610851"/>
    <n v="1.1603314012818151"/>
    <n v="1.7884534222571731"/>
    <x v="0"/>
    <x v="1"/>
    <n v="32.159999999999997"/>
    <e v="#N/A"/>
    <x v="1"/>
    <x v="3"/>
  </r>
  <r>
    <s v="SD"/>
    <n v="139"/>
    <x v="2"/>
    <x v="0"/>
    <x v="1"/>
    <n v="0"/>
    <x v="296"/>
    <n v="135"/>
    <n v="33.32"/>
    <n v="186"/>
    <n v="146"/>
    <n v="15.81"/>
    <n v="153"/>
    <n v="92"/>
    <n v="6.89"/>
    <x v="52"/>
    <n v="1"/>
    <n v="2.65"/>
    <n v="3"/>
    <x v="0"/>
    <n v="0"/>
    <x v="0"/>
    <x v="1"/>
    <x v="0"/>
    <x v="0"/>
    <n v="0.29142211365935605"/>
    <n v="-0.28207048335289608"/>
    <n v="-0.94388348329489247"/>
    <n v="-0.16523687656435807"/>
    <n v="1.69799069556246"/>
    <n v="1.0405334503620089"/>
    <n v="2.69856393669445"/>
    <x v="0"/>
    <x v="1"/>
    <e v="#N/A"/>
    <n v="33.32"/>
    <x v="0"/>
    <x v="2"/>
  </r>
  <r>
    <s v="VA"/>
    <n v="87"/>
    <x v="0"/>
    <x v="0"/>
    <x v="1"/>
    <n v="0"/>
    <x v="835"/>
    <n v="119"/>
    <n v="29.17"/>
    <n v="205"/>
    <n v="107"/>
    <n v="17.43"/>
    <n v="170.6"/>
    <n v="114"/>
    <n v="7.68"/>
    <x v="12"/>
    <n v="4"/>
    <n v="3.73"/>
    <n v="0"/>
    <x v="0"/>
    <n v="0"/>
    <x v="0"/>
    <x v="2"/>
    <x v="0"/>
    <x v="0"/>
    <n v="-0.16032622649006978"/>
    <n v="9.6042594876130483E-2"/>
    <n v="-0.59435498584097812"/>
    <n v="1.2839850713250869"/>
    <n v="2.6995364600707177"/>
    <n v="1.4271664904666179"/>
    <n v="2.1877182825424448"/>
    <x v="0"/>
    <x v="1"/>
    <e v="#N/A"/>
    <n v="29.17"/>
    <x v="1"/>
    <x v="0"/>
  </r>
  <r>
    <s v="NY"/>
    <n v="137"/>
    <x v="0"/>
    <x v="1"/>
    <x v="1"/>
    <n v="0"/>
    <x v="789"/>
    <n v="123"/>
    <n v="29.58"/>
    <n v="161.30000000000001"/>
    <n v="115"/>
    <n v="13.71"/>
    <n v="260.7"/>
    <n v="98"/>
    <n v="11.73"/>
    <x v="37"/>
    <n v="3"/>
    <n v="3.08"/>
    <n v="2"/>
    <x v="0"/>
    <n v="0"/>
    <x v="0"/>
    <x v="1"/>
    <x v="2"/>
    <x v="1"/>
    <n v="-0.11589196352455239"/>
    <n v="-0.77361748505063033"/>
    <n v="1.1949926062384357"/>
    <n v="0.41445190259141979"/>
    <n v="2.7661458366147582"/>
    <n v="1.4871760719268634"/>
    <n v="2.1844501707300328"/>
    <x v="0"/>
    <x v="1"/>
    <e v="#N/A"/>
    <n v="29.58"/>
    <x v="3"/>
    <x v="3"/>
  </r>
  <r>
    <s v="WA"/>
    <n v="45"/>
    <x v="2"/>
    <x v="0"/>
    <x v="1"/>
    <n v="0"/>
    <x v="836"/>
    <n v="106"/>
    <n v="13.36"/>
    <n v="187.3"/>
    <n v="110"/>
    <n v="15.92"/>
    <n v="184.2"/>
    <n v="111"/>
    <n v="8.2899999999999991"/>
    <x v="33"/>
    <n v="5"/>
    <n v="2"/>
    <n v="1"/>
    <x v="1"/>
    <n v="1"/>
    <x v="0"/>
    <x v="3"/>
    <x v="0"/>
    <x v="0"/>
    <n v="-1.8821539164038645"/>
    <n v="-0.25619958852669927"/>
    <n v="-0.32426478326295349"/>
    <n v="-1.0347700452980251"/>
    <n v="1.3376328433180826"/>
    <n v="2.1872444514745721"/>
    <n v="3.9722556510740072"/>
    <x v="2"/>
    <x v="1"/>
    <n v="13.36"/>
    <e v="#N/A"/>
    <x v="1"/>
    <x v="1"/>
  </r>
  <r>
    <s v="WI"/>
    <n v="90"/>
    <x v="0"/>
    <x v="0"/>
    <x v="1"/>
    <n v="0"/>
    <x v="837"/>
    <n v="92"/>
    <n v="34.15"/>
    <n v="164.3"/>
    <n v="91"/>
    <n v="13.97"/>
    <n v="249"/>
    <n v="98"/>
    <n v="11.21"/>
    <x v="56"/>
    <n v="7"/>
    <n v="2.4"/>
    <n v="1"/>
    <x v="0"/>
    <n v="0"/>
    <x v="0"/>
    <x v="2"/>
    <x v="0"/>
    <x v="1"/>
    <n v="0.38214206721395394"/>
    <n v="-0.71391542006709985"/>
    <n v="0.96263559372645879"/>
    <n v="-0.49131181483948333"/>
    <n v="2.4703973818642528"/>
    <n v="1.3504674643448824"/>
    <n v="2.3547104960454135"/>
    <x v="0"/>
    <x v="1"/>
    <e v="#N/A"/>
    <n v="34.15"/>
    <x v="4"/>
    <x v="2"/>
  </r>
  <r>
    <s v="TN"/>
    <n v="103"/>
    <x v="0"/>
    <x v="0"/>
    <x v="1"/>
    <n v="0"/>
    <x v="402"/>
    <n v="123"/>
    <n v="24.02"/>
    <n v="253.6"/>
    <n v="87"/>
    <n v="21.56"/>
    <n v="215.8"/>
    <n v="96"/>
    <n v="9.7100000000000009"/>
    <x v="69"/>
    <n v="2"/>
    <n v="1.73"/>
    <n v="1"/>
    <x v="0"/>
    <n v="0"/>
    <x v="0"/>
    <x v="0"/>
    <x v="0"/>
    <x v="2"/>
    <n v="-0.72130879642972523"/>
    <n v="1.0632160476093246"/>
    <n v="0.30329774625657507"/>
    <n v="-1.3970755322703865"/>
    <n v="2.4881284612707137"/>
    <n v="1.9221145411899347"/>
    <n v="3.0328642203570899"/>
    <x v="0"/>
    <x v="1"/>
    <e v="#N/A"/>
    <n v="24.02"/>
    <x v="0"/>
    <x v="1"/>
  </r>
  <r>
    <s v="CT"/>
    <n v="100"/>
    <x v="0"/>
    <x v="0"/>
    <x v="1"/>
    <n v="0"/>
    <x v="61"/>
    <n v="130"/>
    <n v="40.090000000000003"/>
    <n v="176"/>
    <n v="69"/>
    <n v="14.96"/>
    <n v="63.6"/>
    <n v="122"/>
    <n v="2.86"/>
    <x v="48"/>
    <n v="1"/>
    <n v="1.97"/>
    <n v="2"/>
    <x v="0"/>
    <n v="0"/>
    <x v="0"/>
    <x v="2"/>
    <x v="0"/>
    <x v="0"/>
    <n v="1.0282903078375178"/>
    <n v="-0.4810773666313311"/>
    <n v="-2.7193293737710258"/>
    <n v="-1.0710005939952616"/>
    <n v="2.7100510792509862"/>
    <n v="3.1353805040647993"/>
    <n v="4.5074210984098029"/>
    <x v="2"/>
    <x v="1"/>
    <e v="#N/A"/>
    <n v="40.090000000000003"/>
    <x v="0"/>
    <x v="1"/>
  </r>
  <r>
    <s v="WA"/>
    <n v="110"/>
    <x v="2"/>
    <x v="0"/>
    <x v="1"/>
    <n v="0"/>
    <x v="838"/>
    <n v="100"/>
    <n v="31.47"/>
    <n v="165.1"/>
    <n v="88"/>
    <n v="14.03"/>
    <n v="111.6"/>
    <n v="104"/>
    <n v="5.0199999999999996"/>
    <x v="21"/>
    <n v="4"/>
    <n v="1.7"/>
    <n v="3"/>
    <x v="0"/>
    <n v="0"/>
    <x v="0"/>
    <x v="0"/>
    <x v="0"/>
    <x v="0"/>
    <n v="8.9616502690964939E-2"/>
    <n v="-0.69799486940482536"/>
    <n v="-1.7660698352603503"/>
    <n v="-1.4333060809676228"/>
    <n v="1.4328602074667434"/>
    <n v="2.3808815468278355"/>
    <n v="4.1574157244505843"/>
    <x v="2"/>
    <x v="1"/>
    <e v="#N/A"/>
    <n v="31.47"/>
    <x v="1"/>
    <x v="1"/>
  </r>
  <r>
    <s v="NH"/>
    <n v="124"/>
    <x v="0"/>
    <x v="0"/>
    <x v="1"/>
    <n v="0"/>
    <x v="839"/>
    <n v="113"/>
    <n v="43.23"/>
    <n v="78.900000000000006"/>
    <n v="104"/>
    <n v="6.71"/>
    <n v="153.19999999999999"/>
    <n v="69"/>
    <n v="6.89"/>
    <x v="23"/>
    <n v="2"/>
    <n v="3.19"/>
    <n v="2"/>
    <x v="0"/>
    <n v="0"/>
    <x v="0"/>
    <x v="0"/>
    <x v="0"/>
    <x v="1"/>
    <n v="1.3708044181967136"/>
    <n v="-2.4134342032649352"/>
    <n v="-0.93991156855109814"/>
    <n v="0.55937409738036437"/>
    <n v="3.1707677353402999"/>
    <n v="2.98330396439132"/>
    <n v="3.968178052511111"/>
    <x v="0"/>
    <x v="1"/>
    <e v="#N/A"/>
    <n v="43.23"/>
    <x v="0"/>
    <x v="3"/>
  </r>
  <r>
    <s v="MT"/>
    <n v="10"/>
    <x v="2"/>
    <x v="0"/>
    <x v="1"/>
    <n v="0"/>
    <x v="18"/>
    <n v="103"/>
    <n v="31.11"/>
    <n v="214.8"/>
    <n v="77"/>
    <n v="18.260000000000002"/>
    <n v="206.4"/>
    <n v="73"/>
    <n v="9.2899999999999991"/>
    <x v="6"/>
    <n v="6"/>
    <n v="2.35"/>
    <n v="2"/>
    <x v="0"/>
    <n v="0"/>
    <x v="0"/>
    <x v="3"/>
    <x v="0"/>
    <x v="0"/>
    <n v="5.0736522596137423E-2"/>
    <n v="0.29106934048899702"/>
    <n v="0.1166177532982343"/>
    <n v="-0.56377291223395598"/>
    <n v="2.0513499362492391"/>
    <n v="0.64709748311280868"/>
    <n v="2.1516118944531111"/>
    <x v="0"/>
    <x v="1"/>
    <e v="#N/A"/>
    <n v="31.11"/>
    <x v="1"/>
    <x v="2"/>
  </r>
  <r>
    <s v="NE"/>
    <n v="89"/>
    <x v="0"/>
    <x v="0"/>
    <x v="0"/>
    <n v="29"/>
    <x v="840"/>
    <n v="80"/>
    <n v="27.8"/>
    <n v="274.8"/>
    <n v="136"/>
    <n v="23.36"/>
    <n v="381.9"/>
    <n v="147"/>
    <n v="17.190000000000001"/>
    <x v="4"/>
    <n v="5"/>
    <n v="2.0299999999999998"/>
    <n v="2"/>
    <x v="0"/>
    <n v="0"/>
    <x v="0"/>
    <x v="2"/>
    <x v="0"/>
    <x v="2"/>
    <n v="-0.31029186399869052"/>
    <n v="1.485110640159607"/>
    <n v="3.6019729409778916"/>
    <n v="-0.99853949660078922"/>
    <n v="5.2753795398306433"/>
    <n v="4.0339961388414514"/>
    <n v="3.5660370731544142"/>
    <x v="1"/>
    <x v="0"/>
    <e v="#N/A"/>
    <n v="27.8"/>
    <x v="1"/>
    <x v="1"/>
  </r>
  <r>
    <s v="WA"/>
    <n v="121"/>
    <x v="1"/>
    <x v="0"/>
    <x v="1"/>
    <n v="0"/>
    <x v="198"/>
    <n v="98"/>
    <n v="35.340000000000003"/>
    <n v="210.5"/>
    <n v="96"/>
    <n v="17.89"/>
    <n v="109.6"/>
    <n v="114"/>
    <n v="4.93"/>
    <x v="18"/>
    <n v="2"/>
    <n v="2.08"/>
    <n v="2"/>
    <x v="0"/>
    <n v="0"/>
    <x v="0"/>
    <x v="0"/>
    <x v="0"/>
    <x v="0"/>
    <n v="0.5117420008633794"/>
    <n v="0.20549638067926973"/>
    <n v="-1.8057889826982951"/>
    <n v="-0.92607839920631685"/>
    <n v="2.0960309369632615"/>
    <n v="2.1029987373821726"/>
    <n v="3.5287195539111544"/>
    <x v="2"/>
    <x v="1"/>
    <e v="#N/A"/>
    <n v="35.340000000000003"/>
    <x v="0"/>
    <x v="1"/>
  </r>
  <r>
    <s v="WI"/>
    <n v="101"/>
    <x v="0"/>
    <x v="0"/>
    <x v="1"/>
    <n v="0"/>
    <x v="59"/>
    <n v="102"/>
    <n v="42.26"/>
    <n v="174.9"/>
    <n v="93"/>
    <n v="14.87"/>
    <n v="207.2"/>
    <n v="86"/>
    <n v="9.32"/>
    <x v="49"/>
    <n v="3"/>
    <n v="1.65"/>
    <n v="3"/>
    <x v="0"/>
    <n v="0"/>
    <x v="0"/>
    <x v="0"/>
    <x v="0"/>
    <x v="0"/>
    <n v="1.2652730436536097"/>
    <n v="-0.50296812379195877"/>
    <n v="0.13250541227341189"/>
    <n v="-1.5057671783620949"/>
    <n v="2.6299945999578593"/>
    <n v="2.034400473914014"/>
    <n v="3.0595259405201372"/>
    <x v="0"/>
    <x v="1"/>
    <e v="#N/A"/>
    <n v="42.26"/>
    <x v="0"/>
    <x v="1"/>
  </r>
  <r>
    <s v="AR"/>
    <n v="103"/>
    <x v="0"/>
    <x v="0"/>
    <x v="0"/>
    <n v="31"/>
    <x v="841"/>
    <n v="105"/>
    <n v="31.52"/>
    <n v="197.6"/>
    <n v="126"/>
    <n v="16.8"/>
    <n v="147.1"/>
    <n v="110"/>
    <n v="6.62"/>
    <x v="25"/>
    <n v="4"/>
    <n v="3.92"/>
    <n v="2"/>
    <x v="0"/>
    <n v="0"/>
    <x v="0"/>
    <x v="0"/>
    <x v="0"/>
    <x v="0"/>
    <n v="9.5170785561654814E-2"/>
    <n v="-5.1222498749911548E-2"/>
    <n v="-1.0610549682368298"/>
    <n v="1.5375989122057394"/>
    <n v="2.9227921145370988"/>
    <n v="1.8712908066997336"/>
    <n v="2.5417995242893632"/>
    <x v="0"/>
    <x v="0"/>
    <e v="#N/A"/>
    <n v="31.52"/>
    <x v="1"/>
    <x v="0"/>
  </r>
  <r>
    <s v="WI"/>
    <n v="51"/>
    <x v="1"/>
    <x v="0"/>
    <x v="1"/>
    <n v="0"/>
    <x v="842"/>
    <n v="60"/>
    <n v="33.630000000000003"/>
    <n v="221"/>
    <n v="64"/>
    <n v="18.79"/>
    <n v="168.6"/>
    <n v="134"/>
    <n v="7.59"/>
    <x v="56"/>
    <n v="5"/>
    <n v="2.4"/>
    <n v="1"/>
    <x v="0"/>
    <n v="0"/>
    <x v="0"/>
    <x v="3"/>
    <x v="0"/>
    <x v="0"/>
    <n v="0.32474781088349419"/>
    <n v="0.41445360812162652"/>
    <n v="-0.63407413327892292"/>
    <n v="-0.49131181483948333"/>
    <n v="2.0367378774958671"/>
    <n v="0.95951562772731347"/>
    <n v="2.3860090733439199"/>
    <x v="0"/>
    <x v="1"/>
    <e v="#N/A"/>
    <n v="33.630000000000003"/>
    <x v="1"/>
    <x v="2"/>
  </r>
  <r>
    <s v="DE"/>
    <n v="2"/>
    <x v="0"/>
    <x v="1"/>
    <x v="1"/>
    <n v="0"/>
    <x v="728"/>
    <n v="42"/>
    <n v="22.46"/>
    <n v="138.9"/>
    <n v="88"/>
    <n v="11.81"/>
    <n v="192.6"/>
    <n v="119"/>
    <n v="8.67"/>
    <x v="9"/>
    <n v="1"/>
    <n v="2.46"/>
    <n v="2"/>
    <x v="1"/>
    <n v="1"/>
    <x v="0"/>
    <x v="3"/>
    <x v="1"/>
    <x v="1"/>
    <n v="-0.8916401377975417"/>
    <n v="-1.219392903594325"/>
    <n v="-0.15744436402358516"/>
    <n v="-0.41885071744501134"/>
    <n v="1.0523828173311665"/>
    <n v="1.5754890795987164"/>
    <n v="3.4433736488588824"/>
    <x v="2"/>
    <x v="1"/>
    <n v="22.46"/>
    <e v="#N/A"/>
    <x v="3"/>
    <x v="2"/>
  </r>
  <r>
    <s v="NH"/>
    <n v="111"/>
    <x v="2"/>
    <x v="0"/>
    <x v="1"/>
    <n v="0"/>
    <x v="144"/>
    <n v="117"/>
    <n v="33.51"/>
    <n v="227.8"/>
    <n v="128"/>
    <n v="19.36"/>
    <n v="214"/>
    <n v="101"/>
    <n v="9.6300000000000008"/>
    <x v="38"/>
    <n v="11"/>
    <n v="2.5099999999999998"/>
    <n v="0"/>
    <x v="0"/>
    <n v="0"/>
    <x v="0"/>
    <x v="0"/>
    <x v="0"/>
    <x v="0"/>
    <n v="0.31178781751855134"/>
    <n v="0.54977828875096257"/>
    <n v="0.26755051356242449"/>
    <n v="-0.34638962005053869"/>
    <n v="2.4812276912214224"/>
    <n v="0.76878921436320358"/>
    <n v="1.7394202645014782"/>
    <x v="0"/>
    <x v="1"/>
    <e v="#N/A"/>
    <n v="33.51"/>
    <x v="4"/>
    <x v="2"/>
  </r>
  <r>
    <s v="VA"/>
    <n v="118"/>
    <x v="0"/>
    <x v="0"/>
    <x v="1"/>
    <n v="0"/>
    <x v="270"/>
    <n v="112"/>
    <n v="26.28"/>
    <n v="184.2"/>
    <n v="105"/>
    <n v="15.66"/>
    <n v="217.4"/>
    <n v="102"/>
    <n v="9.7799999999999994"/>
    <x v="44"/>
    <n v="5"/>
    <n v="3.4"/>
    <n v="2"/>
    <x v="0"/>
    <n v="0"/>
    <x v="0"/>
    <x v="0"/>
    <x v="0"/>
    <x v="0"/>
    <n v="-0.47506892249581723"/>
    <n v="-0.3178917223430146"/>
    <n v="0.33507306420693078"/>
    <n v="0.84921848695825297"/>
    <n v="2.4377968409727941"/>
    <n v="1.0771219175210536"/>
    <n v="2.0922547198062498"/>
    <x v="0"/>
    <x v="1"/>
    <e v="#N/A"/>
    <n v="26.28"/>
    <x v="1"/>
    <x v="0"/>
  </r>
  <r>
    <s v="ID"/>
    <n v="193"/>
    <x v="0"/>
    <x v="0"/>
    <x v="1"/>
    <n v="0"/>
    <x v="843"/>
    <n v="92"/>
    <n v="16.46"/>
    <n v="142.6"/>
    <n v="103"/>
    <n v="12.12"/>
    <n v="210.1"/>
    <n v="115"/>
    <n v="9.4499999999999993"/>
    <x v="54"/>
    <n v="5"/>
    <n v="2.94"/>
    <n v="2"/>
    <x v="1"/>
    <n v="1"/>
    <x v="0"/>
    <x v="1"/>
    <x v="0"/>
    <x v="1"/>
    <n v="-1.5451940889153584"/>
    <n v="-1.1457603567813042"/>
    <n v="0.19009817605843199"/>
    <n v="0.23329915910523916"/>
    <n v="1.8043955111628263"/>
    <n v="1.9470381048583874"/>
    <n v="3.5108505526206213"/>
    <x v="2"/>
    <x v="1"/>
    <n v="16.46"/>
    <e v="#N/A"/>
    <x v="1"/>
    <x v="3"/>
  </r>
  <r>
    <s v="TN"/>
    <n v="114"/>
    <x v="2"/>
    <x v="0"/>
    <x v="1"/>
    <n v="0"/>
    <x v="453"/>
    <n v="145"/>
    <n v="29.24"/>
    <n v="276.39999999999998"/>
    <n v="101"/>
    <n v="23.49"/>
    <n v="193.7"/>
    <n v="100"/>
    <n v="8.7200000000000006"/>
    <x v="3"/>
    <n v="9"/>
    <n v="2.73"/>
    <n v="1"/>
    <x v="0"/>
    <n v="0"/>
    <x v="0"/>
    <x v="0"/>
    <x v="0"/>
    <x v="2"/>
    <n v="-0.1529205159958168"/>
    <n v="1.516951741484156"/>
    <n v="-0.13559883293271563"/>
    <n v="-5.6545230472650088E-2"/>
    <n v="2.9478612587691617"/>
    <n v="1.5317022154407691"/>
    <n v="2.0005842528172146"/>
    <x v="0"/>
    <x v="1"/>
    <e v="#N/A"/>
    <n v="29.24"/>
    <x v="4"/>
    <x v="2"/>
  </r>
  <r>
    <s v="MT"/>
    <n v="185"/>
    <x v="1"/>
    <x v="0"/>
    <x v="0"/>
    <n v="29"/>
    <x v="219"/>
    <n v="121"/>
    <n v="25.69"/>
    <n v="244.7"/>
    <n v="88"/>
    <n v="20.8"/>
    <n v="154.4"/>
    <n v="91"/>
    <n v="6.95"/>
    <x v="12"/>
    <n v="2"/>
    <n v="3.73"/>
    <n v="2"/>
    <x v="0"/>
    <n v="0"/>
    <x v="0"/>
    <x v="1"/>
    <x v="0"/>
    <x v="2"/>
    <n v="-0.5398688893205299"/>
    <n v="0.88609992149151728"/>
    <n v="-0.91608008008833097"/>
    <n v="1.2839850713250869"/>
    <n v="2.9987870734447406"/>
    <n v="1.8879755996950243"/>
    <n v="2.4771313687869485"/>
    <x v="0"/>
    <x v="0"/>
    <e v="#N/A"/>
    <n v="25.69"/>
    <x v="0"/>
    <x v="0"/>
  </r>
  <r>
    <s v="OK"/>
    <n v="101"/>
    <x v="1"/>
    <x v="0"/>
    <x v="1"/>
    <n v="0"/>
    <x v="459"/>
    <n v="107"/>
    <n v="35.630000000000003"/>
    <n v="228.8"/>
    <n v="96"/>
    <n v="19.45"/>
    <n v="172.4"/>
    <n v="85"/>
    <n v="7.76"/>
    <x v="98"/>
    <n v="2"/>
    <n v="2.0499999999999998"/>
    <n v="3"/>
    <x v="0"/>
    <n v="0"/>
    <x v="0"/>
    <x v="0"/>
    <x v="0"/>
    <x v="0"/>
    <n v="0.54321627046395393"/>
    <n v="0.5696789770788061"/>
    <n v="-0.55860775314682765"/>
    <n v="-0.96230894790355315"/>
    <n v="2.2453632845261526"/>
    <n v="1.3629743895294999"/>
    <n v="2.5833586846445762"/>
    <x v="0"/>
    <x v="1"/>
    <e v="#N/A"/>
    <n v="35.630000000000003"/>
    <x v="0"/>
    <x v="1"/>
  </r>
  <r>
    <s v="ID"/>
    <n v="95"/>
    <x v="0"/>
    <x v="0"/>
    <x v="0"/>
    <n v="32"/>
    <x v="844"/>
    <n v="109"/>
    <n v="41.99"/>
    <n v="125.6"/>
    <n v="91"/>
    <n v="10.68"/>
    <n v="226.5"/>
    <n v="90"/>
    <n v="10.19"/>
    <x v="26"/>
    <n v="4"/>
    <n v="2.84"/>
    <n v="3"/>
    <x v="0"/>
    <n v="0"/>
    <x v="0"/>
    <x v="2"/>
    <x v="0"/>
    <x v="1"/>
    <n v="1.2356502016765982"/>
    <n v="-1.4840720583546436"/>
    <n v="0.51579518504957966"/>
    <n v="8.8376964316294535E-2"/>
    <n v="2.9520597963811905"/>
    <n v="2.000788958394788"/>
    <n v="2.7003066253036603"/>
    <x v="0"/>
    <x v="0"/>
    <e v="#N/A"/>
    <n v="41.99"/>
    <x v="1"/>
    <x v="3"/>
  </r>
  <r>
    <s v="NV"/>
    <n v="7"/>
    <x v="1"/>
    <x v="0"/>
    <x v="0"/>
    <n v="30"/>
    <x v="845"/>
    <n v="114"/>
    <n v="37.64"/>
    <n v="165.8"/>
    <n v="116"/>
    <n v="14.09"/>
    <n v="247"/>
    <n v="105"/>
    <n v="11.12"/>
    <x v="81"/>
    <n v="12"/>
    <n v="2.92"/>
    <n v="1"/>
    <x v="0"/>
    <n v="0"/>
    <x v="0"/>
    <x v="3"/>
    <x v="0"/>
    <x v="0"/>
    <n v="0.76168473004441406"/>
    <n v="-0.68406438757533461"/>
    <n v="0.92291644628851399"/>
    <n v="0.19706861040800316"/>
    <n v="2.8868545714498337"/>
    <n v="1.3923787266292209"/>
    <n v="1.8824207075036168"/>
    <x v="0"/>
    <x v="0"/>
    <e v="#N/A"/>
    <n v="37.64"/>
    <x v="4"/>
    <x v="3"/>
  </r>
  <r>
    <s v="KS"/>
    <n v="126"/>
    <x v="1"/>
    <x v="0"/>
    <x v="1"/>
    <n v="0"/>
    <x v="846"/>
    <n v="99"/>
    <n v="54.62"/>
    <n v="167.9"/>
    <n v="93"/>
    <n v="14.27"/>
    <n v="193.6"/>
    <n v="106"/>
    <n v="8.7100000000000009"/>
    <x v="40"/>
    <n v="4"/>
    <n v="2.16"/>
    <n v="1"/>
    <x v="1"/>
    <n v="1"/>
    <x v="0"/>
    <x v="0"/>
    <x v="0"/>
    <x v="0"/>
    <n v="2.6112609259840713"/>
    <n v="-0.64227294208686336"/>
    <n v="-0.13758479030461276"/>
    <n v="-0.81738675311460851"/>
    <n v="3.7344720798734703"/>
    <n v="2.8139383138936274"/>
    <n v="3.1448713731156857"/>
    <x v="0"/>
    <x v="1"/>
    <n v="54.62"/>
    <e v="#N/A"/>
    <x v="1"/>
    <x v="1"/>
  </r>
  <r>
    <s v="WY"/>
    <n v="71"/>
    <x v="0"/>
    <x v="0"/>
    <x v="1"/>
    <n v="0"/>
    <x v="847"/>
    <n v="124"/>
    <n v="41.43"/>
    <n v="60"/>
    <n v="90"/>
    <n v="5.0999999999999996"/>
    <n v="189"/>
    <n v="129"/>
    <n v="8.5"/>
    <x v="61"/>
    <n v="2"/>
    <n v="3.05"/>
    <n v="0"/>
    <x v="0"/>
    <n v="0"/>
    <x v="0"/>
    <x v="3"/>
    <x v="0"/>
    <x v="1"/>
    <n v="1.1745530900990118"/>
    <n v="-2.7895572126611774"/>
    <n v="-0.22893882941188573"/>
    <n v="0.37822135389418376"/>
    <n v="3.2288117920011121"/>
    <n v="3.0588672387544329"/>
    <n v="4.0358533150357312"/>
    <x v="0"/>
    <x v="1"/>
    <e v="#N/A"/>
    <n v="41.43"/>
    <x v="0"/>
    <x v="3"/>
  </r>
  <r>
    <s v="MS"/>
    <n v="124"/>
    <x v="0"/>
    <x v="0"/>
    <x v="1"/>
    <n v="0"/>
    <x v="53"/>
    <n v="85"/>
    <n v="42.76"/>
    <n v="214.2"/>
    <n v="98"/>
    <n v="18.21"/>
    <n v="186.1"/>
    <n v="71"/>
    <n v="8.3699999999999992"/>
    <x v="22"/>
    <n v="6"/>
    <n v="3"/>
    <n v="3"/>
    <x v="0"/>
    <n v="0"/>
    <x v="0"/>
    <x v="0"/>
    <x v="0"/>
    <x v="0"/>
    <n v="1.3189644447369433"/>
    <n v="0.27912892749229046"/>
    <n v="-0.2865315931969058"/>
    <n v="0.30576025649971117"/>
    <n v="3.0377317070574281"/>
    <n v="1.4117966755159739"/>
    <n v="1.6608810258214997"/>
    <x v="0"/>
    <x v="1"/>
    <e v="#N/A"/>
    <n v="42.76"/>
    <x v="1"/>
    <x v="3"/>
  </r>
  <r>
    <s v="WY"/>
    <n v="97"/>
    <x v="2"/>
    <x v="1"/>
    <x v="1"/>
    <n v="0"/>
    <x v="848"/>
    <n v="107"/>
    <n v="40.270000000000003"/>
    <n v="157.6"/>
    <n v="105"/>
    <n v="13.4"/>
    <n v="241"/>
    <n v="120"/>
    <n v="10.85"/>
    <x v="48"/>
    <n v="2"/>
    <n v="1.97"/>
    <n v="0"/>
    <x v="1"/>
    <n v="1"/>
    <x v="0"/>
    <x v="2"/>
    <x v="1"/>
    <x v="1"/>
    <n v="1.0486560116967132"/>
    <n v="-0.84725003186365166"/>
    <n v="0.80375900397467959"/>
    <n v="-1.0710005939952616"/>
    <n v="2.7347598863143627"/>
    <n v="1.900153377011758"/>
    <n v="2.7824906247001495"/>
    <x v="0"/>
    <x v="1"/>
    <n v="40.270000000000003"/>
    <e v="#N/A"/>
    <x v="3"/>
    <x v="1"/>
  </r>
  <r>
    <s v="TX"/>
    <n v="28"/>
    <x v="0"/>
    <x v="0"/>
    <x v="1"/>
    <n v="0"/>
    <x v="657"/>
    <n v="79"/>
    <n v="27.15"/>
    <n v="216.7"/>
    <n v="131"/>
    <n v="18.420000000000002"/>
    <n v="206.7"/>
    <n v="116"/>
    <n v="9.3000000000000007"/>
    <x v="38"/>
    <n v="3"/>
    <n v="2.5099999999999998"/>
    <n v="2"/>
    <x v="0"/>
    <n v="0"/>
    <x v="0"/>
    <x v="3"/>
    <x v="0"/>
    <x v="0"/>
    <n v="-0.38064611369409307"/>
    <n v="0.32888064831189923"/>
    <n v="0.12257562541392569"/>
    <n v="-0.34638962005053869"/>
    <n v="1.9588020771612502"/>
    <n v="0.62294823021567625"/>
    <n v="2.2224363697452527"/>
    <x v="0"/>
    <x v="1"/>
    <e v="#N/A"/>
    <n v="27.15"/>
    <x v="0"/>
    <x v="2"/>
  </r>
  <r>
    <s v="WA"/>
    <n v="90"/>
    <x v="0"/>
    <x v="1"/>
    <x v="1"/>
    <n v="0"/>
    <x v="849"/>
    <n v="96"/>
    <n v="25.19"/>
    <n v="220.4"/>
    <n v="111"/>
    <n v="18.73"/>
    <n v="134.19999999999999"/>
    <n v="97"/>
    <n v="6.04"/>
    <x v="29"/>
    <n v="1"/>
    <n v="2.48"/>
    <n v="4"/>
    <x v="1"/>
    <n v="1"/>
    <x v="1"/>
    <x v="2"/>
    <x v="1"/>
    <x v="0"/>
    <n v="-0.59356029040386338"/>
    <n v="0.40251319512492051"/>
    <n v="-1.317243469211574"/>
    <n v="-0.38262016874777532"/>
    <n v="1.6167986191330466"/>
    <n v="1.5478563374251211"/>
    <n v="3.1902477502199877"/>
    <x v="0"/>
    <x v="1"/>
    <n v="25.19"/>
    <e v="#N/A"/>
    <x v="3"/>
    <x v="2"/>
  </r>
  <r>
    <s v="HI"/>
    <n v="190"/>
    <x v="1"/>
    <x v="0"/>
    <x v="1"/>
    <n v="0"/>
    <x v="799"/>
    <n v="86"/>
    <n v="25.65"/>
    <n v="268.60000000000002"/>
    <n v="129"/>
    <n v="22.83"/>
    <n v="179.9"/>
    <n v="73"/>
    <n v="8.1"/>
    <x v="20"/>
    <n v="1"/>
    <n v="3.97"/>
    <n v="1"/>
    <x v="0"/>
    <n v="0"/>
    <x v="0"/>
    <x v="1"/>
    <x v="0"/>
    <x v="2"/>
    <n v="-0.54357174456765611"/>
    <n v="1.3617263725269777"/>
    <n v="-0.40966095025453453"/>
    <n v="1.6100600096002116"/>
    <n v="3.5981928322999983"/>
    <n v="2.2158258694683317"/>
    <n v="2.2074367282427576"/>
    <x v="1"/>
    <x v="1"/>
    <e v="#N/A"/>
    <n v="25.65"/>
    <x v="0"/>
    <x v="0"/>
  </r>
  <r>
    <s v="IL"/>
    <n v="31"/>
    <x v="0"/>
    <x v="0"/>
    <x v="0"/>
    <n v="28"/>
    <x v="299"/>
    <n v="101"/>
    <n v="35.79"/>
    <n v="250.5"/>
    <n v="86"/>
    <n v="21.29"/>
    <n v="241.6"/>
    <n v="125"/>
    <n v="10.87"/>
    <x v="73"/>
    <n v="2"/>
    <n v="3.11"/>
    <n v="1"/>
    <x v="0"/>
    <n v="0"/>
    <x v="0"/>
    <x v="3"/>
    <x v="0"/>
    <x v="2"/>
    <n v="0.55987911907602295"/>
    <n v="1.0015239137930099"/>
    <n v="0.81567474820606289"/>
    <n v="0.45068245128865581"/>
    <n v="3.4409991585823865"/>
    <n v="1.4781592419753657"/>
    <n v="0.72762234703841011"/>
    <x v="1"/>
    <x v="0"/>
    <e v="#N/A"/>
    <n v="35.79"/>
    <x v="0"/>
    <x v="3"/>
  </r>
  <r>
    <s v="MD"/>
    <n v="73"/>
    <x v="2"/>
    <x v="0"/>
    <x v="1"/>
    <n v="0"/>
    <x v="850"/>
    <n v="80"/>
    <n v="43.3"/>
    <n v="90.2"/>
    <n v="79"/>
    <n v="7.67"/>
    <n v="153.4"/>
    <n v="60"/>
    <n v="6.9"/>
    <x v="15"/>
    <n v="8"/>
    <n v="2.86"/>
    <n v="0"/>
    <x v="0"/>
    <n v="0"/>
    <x v="0"/>
    <x v="3"/>
    <x v="0"/>
    <x v="1"/>
    <n v="1.378210128690966"/>
    <n v="-2.1885564251603036"/>
    <n v="-0.93593965380730337"/>
    <n v="0.12460751301353053"/>
    <n v="2.8874548616868365"/>
    <n v="2.753316627779153"/>
    <n v="3.8502089978767891"/>
    <x v="0"/>
    <x v="1"/>
    <e v="#N/A"/>
    <n v="43.3"/>
    <x v="4"/>
    <x v="3"/>
  </r>
  <r>
    <s v="MA"/>
    <n v="111"/>
    <x v="0"/>
    <x v="0"/>
    <x v="1"/>
    <n v="0"/>
    <x v="851"/>
    <n v="89"/>
    <n v="48.35"/>
    <n v="157"/>
    <n v="113"/>
    <n v="13.35"/>
    <n v="242.8"/>
    <n v="91"/>
    <n v="10.93"/>
    <x v="80"/>
    <n v="8"/>
    <n v="2.27"/>
    <n v="0"/>
    <x v="1"/>
    <n v="1"/>
    <x v="0"/>
    <x v="0"/>
    <x v="0"/>
    <x v="1"/>
    <n v="1.9280841328892422"/>
    <n v="-0.85919044486035767"/>
    <n v="0.83950623666883006"/>
    <n v="-0.67246455832566399"/>
    <n v="3.4762863346382575"/>
    <n v="2.3691129031028875"/>
    <n v="2.6722322531742058"/>
    <x v="0"/>
    <x v="1"/>
    <n v="48.35"/>
    <e v="#N/A"/>
    <x v="4"/>
    <x v="1"/>
  </r>
  <r>
    <s v="SD"/>
    <n v="98"/>
    <x v="0"/>
    <x v="0"/>
    <x v="1"/>
    <n v="0"/>
    <x v="852"/>
    <n v="0"/>
    <n v="0"/>
    <n v="159.6"/>
    <n v="130"/>
    <n v="13.57"/>
    <n v="167.1"/>
    <n v="88"/>
    <n v="7.52"/>
    <x v="36"/>
    <n v="1"/>
    <n v="1.84"/>
    <n v="4"/>
    <x v="1"/>
    <n v="1"/>
    <x v="1"/>
    <x v="2"/>
    <x v="0"/>
    <x v="1"/>
    <n v="-3.3373760285245555"/>
    <n v="-0.80744865520796461"/>
    <n v="-0.66386349385738164"/>
    <n v="-1.2521533374814422"/>
    <n v="2.3826396654692128"/>
    <n v="3.714654062710272"/>
    <n v="5.4699486136299882"/>
    <x v="2"/>
    <x v="1"/>
    <n v="0"/>
    <e v="#N/A"/>
    <x v="0"/>
    <x v="1"/>
  </r>
  <r>
    <s v="PA"/>
    <n v="106"/>
    <x v="1"/>
    <x v="1"/>
    <x v="1"/>
    <n v="0"/>
    <x v="352"/>
    <n v="45"/>
    <n v="22.73"/>
    <n v="187.8"/>
    <n v="107"/>
    <n v="15.96"/>
    <n v="181.9"/>
    <n v="89"/>
    <n v="8.19"/>
    <x v="85"/>
    <n v="2"/>
    <n v="2.89"/>
    <n v="1"/>
    <x v="1"/>
    <n v="1"/>
    <x v="0"/>
    <x v="0"/>
    <x v="2"/>
    <x v="0"/>
    <n v="-0.86201729582053033"/>
    <n v="-0.24624924436277754"/>
    <n v="-0.36994180281658973"/>
    <n v="0.16083806171076653"/>
    <n v="1.5269897726018931"/>
    <n v="0.98307595241112655"/>
    <n v="2.7570235564440333"/>
    <x v="0"/>
    <x v="1"/>
    <n v="22.73"/>
    <e v="#N/A"/>
    <x v="3"/>
    <x v="3"/>
  </r>
  <r>
    <s v="NC"/>
    <n v="111"/>
    <x v="1"/>
    <x v="0"/>
    <x v="1"/>
    <n v="0"/>
    <x v="58"/>
    <n v="117"/>
    <n v="38.229999999999997"/>
    <n v="191.9"/>
    <n v="127"/>
    <n v="16.309999999999999"/>
    <n v="229.9"/>
    <n v="97"/>
    <n v="10.35"/>
    <x v="19"/>
    <n v="3"/>
    <n v="2.78"/>
    <n v="0"/>
    <x v="0"/>
    <n v="0"/>
    <x v="0"/>
    <x v="0"/>
    <x v="0"/>
    <x v="0"/>
    <n v="0.82648469686912673"/>
    <n v="-0.16465642221861929"/>
    <n v="0.58331773569408596"/>
    <n v="1.591586692182255E-2"/>
    <n v="2.7518766944877213"/>
    <n v="1.0250373588956829"/>
    <n v="1.5901502547240638"/>
    <x v="0"/>
    <x v="1"/>
    <e v="#N/A"/>
    <n v="38.229999999999997"/>
    <x v="0"/>
    <x v="2"/>
  </r>
  <r>
    <s v="VT"/>
    <n v="59"/>
    <x v="1"/>
    <x v="0"/>
    <x v="1"/>
    <n v="0"/>
    <x v="853"/>
    <n v="98"/>
    <n v="25.81"/>
    <n v="209.9"/>
    <n v="92"/>
    <n v="17.84"/>
    <n v="266.89999999999998"/>
    <n v="86"/>
    <n v="12.01"/>
    <x v="78"/>
    <n v="5"/>
    <n v="3.21"/>
    <n v="1"/>
    <x v="0"/>
    <n v="0"/>
    <x v="0"/>
    <x v="3"/>
    <x v="0"/>
    <x v="0"/>
    <n v="-0.5269088959555871"/>
    <n v="0.19355596768256375"/>
    <n v="1.3181219632960646"/>
    <n v="0.59560464607760044"/>
    <n v="3.0932239918920597"/>
    <n v="1.5515435223722747"/>
    <n v="1.8018157340899434"/>
    <x v="0"/>
    <x v="1"/>
    <e v="#N/A"/>
    <n v="25.81"/>
    <x v="1"/>
    <x v="3"/>
  </r>
  <r>
    <s v="KY"/>
    <n v="71"/>
    <x v="2"/>
    <x v="0"/>
    <x v="0"/>
    <n v="22"/>
    <x v="854"/>
    <n v="107"/>
    <n v="24.04"/>
    <n v="163"/>
    <n v="105"/>
    <n v="13.86"/>
    <n v="220"/>
    <n v="99"/>
    <n v="9.9"/>
    <x v="113"/>
    <n v="3"/>
    <n v="1.51"/>
    <n v="2"/>
    <x v="0"/>
    <n v="0"/>
    <x v="0"/>
    <x v="3"/>
    <x v="0"/>
    <x v="1"/>
    <n v="-0.71945736880616207"/>
    <n v="-0.7397863148932966"/>
    <n v="0.38670795587625895"/>
    <n v="-1.6869199218482758"/>
    <n v="1.5941246073492896"/>
    <n v="2.0149800403724791"/>
    <n v="3.6849770504634662"/>
    <x v="2"/>
    <x v="0"/>
    <e v="#N/A"/>
    <n v="24.04"/>
    <x v="0"/>
    <x v="1"/>
  </r>
  <r>
    <s v="WA"/>
    <n v="55"/>
    <x v="1"/>
    <x v="0"/>
    <x v="1"/>
    <n v="0"/>
    <x v="855"/>
    <n v="124"/>
    <n v="48.57"/>
    <n v="230.9"/>
    <n v="106"/>
    <n v="19.63"/>
    <n v="230.7"/>
    <n v="140"/>
    <n v="10.38"/>
    <x v="102"/>
    <n v="7"/>
    <n v="4"/>
    <n v="0"/>
    <x v="1"/>
    <n v="1"/>
    <x v="0"/>
    <x v="3"/>
    <x v="0"/>
    <x v="0"/>
    <n v="1.9521526919955643"/>
    <n v="0.61147042256727724"/>
    <n v="0.59920539466926348"/>
    <n v="1.6462905582974481"/>
    <n v="4.568627151884832"/>
    <n v="2.6933466018840213"/>
    <n v="1.2790143794426621"/>
    <x v="1"/>
    <x v="1"/>
    <n v="48.57"/>
    <e v="#N/A"/>
    <x v="4"/>
    <x v="0"/>
  </r>
  <r>
    <s v="LA"/>
    <n v="13"/>
    <x v="0"/>
    <x v="0"/>
    <x v="1"/>
    <n v="0"/>
    <x v="856"/>
    <n v="121"/>
    <n v="9.93"/>
    <n v="262.2"/>
    <n v="64"/>
    <n v="22.29"/>
    <n v="159"/>
    <n v="115"/>
    <n v="7.15"/>
    <x v="78"/>
    <n v="5"/>
    <n v="3.21"/>
    <n v="1"/>
    <x v="0"/>
    <n v="0"/>
    <x v="0"/>
    <x v="3"/>
    <x v="0"/>
    <x v="2"/>
    <n v="-2.2561422963636346"/>
    <n v="1.2343619672287787"/>
    <n v="-0.82472604098105795"/>
    <n v="0.59560464607760044"/>
    <n v="3.0243911811481601"/>
    <n v="2.7656365387887449"/>
    <n v="3.7617215357811928"/>
    <x v="0"/>
    <x v="1"/>
    <e v="#N/A"/>
    <n v="9.93"/>
    <x v="1"/>
    <x v="3"/>
  </r>
  <r>
    <s v="WA"/>
    <n v="136"/>
    <x v="0"/>
    <x v="0"/>
    <x v="0"/>
    <n v="16"/>
    <x v="857"/>
    <n v="105"/>
    <n v="15.37"/>
    <n v="201.3"/>
    <n v="109"/>
    <n v="17.11"/>
    <n v="227.1"/>
    <n v="115"/>
    <n v="10.220000000000001"/>
    <x v="67"/>
    <n v="4"/>
    <n v="3.54"/>
    <n v="0"/>
    <x v="0"/>
    <n v="0"/>
    <x v="0"/>
    <x v="1"/>
    <x v="0"/>
    <x v="0"/>
    <n v="-1.6636854568234043"/>
    <n v="2.2410048063109745E-2"/>
    <n v="0.52771092928096297"/>
    <n v="1.0303712304444337"/>
    <n v="2.8181747122632852"/>
    <n v="2.0269423294484832"/>
    <n v="2.8766094112652549"/>
    <x v="0"/>
    <x v="2"/>
    <e v="#N/A"/>
    <n v="15.37"/>
    <x v="1"/>
    <x v="0"/>
  </r>
  <r>
    <s v="ME"/>
    <n v="123"/>
    <x v="1"/>
    <x v="0"/>
    <x v="1"/>
    <n v="0"/>
    <x v="519"/>
    <n v="91"/>
    <n v="19.45"/>
    <n v="216.6"/>
    <n v="123"/>
    <n v="18.41"/>
    <n v="250.6"/>
    <n v="102"/>
    <n v="11.28"/>
    <x v="34"/>
    <n v="3"/>
    <n v="2.97"/>
    <n v="0"/>
    <x v="0"/>
    <n v="0"/>
    <x v="0"/>
    <x v="0"/>
    <x v="0"/>
    <x v="0"/>
    <n v="-1.2193428271682316"/>
    <n v="0.32689057947911498"/>
    <n v="0.9944109116768145"/>
    <n v="0.26952970780247515"/>
    <n v="2.7199504497966789"/>
    <n v="1.6294642388738725"/>
    <n v="2.4314968562982893"/>
    <x v="0"/>
    <x v="1"/>
    <e v="#N/A"/>
    <n v="19.45"/>
    <x v="0"/>
    <x v="3"/>
  </r>
  <r>
    <s v="WI"/>
    <n v="105"/>
    <x v="1"/>
    <x v="0"/>
    <x v="1"/>
    <n v="0"/>
    <x v="858"/>
    <n v="103"/>
    <n v="25.11"/>
    <n v="222.7"/>
    <n v="78"/>
    <n v="18.93"/>
    <n v="163.5"/>
    <n v="102"/>
    <n v="7.36"/>
    <x v="75"/>
    <n v="3"/>
    <n v="3.46"/>
    <n v="2"/>
    <x v="0"/>
    <n v="0"/>
    <x v="0"/>
    <x v="0"/>
    <x v="0"/>
    <x v="0"/>
    <n v="-0.60281742852167952"/>
    <n v="0.44828477827896024"/>
    <n v="-0.73535795924568215"/>
    <n v="0.92167958435272568"/>
    <n v="2.4531960029181001"/>
    <n v="1.3980674801327346"/>
    <n v="2.4271412668561436"/>
    <x v="0"/>
    <x v="1"/>
    <e v="#N/A"/>
    <n v="25.11"/>
    <x v="0"/>
    <x v="0"/>
  </r>
  <r>
    <s v="TX"/>
    <n v="50"/>
    <x v="1"/>
    <x v="0"/>
    <x v="0"/>
    <n v="31"/>
    <x v="859"/>
    <n v="93"/>
    <n v="51.46"/>
    <n v="240.5"/>
    <n v="119"/>
    <n v="20.440000000000001"/>
    <n v="193.9"/>
    <n v="103"/>
    <n v="8.73"/>
    <x v="109"/>
    <n v="14"/>
    <n v="3.67"/>
    <n v="3"/>
    <x v="0"/>
    <n v="0"/>
    <x v="0"/>
    <x v="3"/>
    <x v="0"/>
    <x v="2"/>
    <n v="2.2668953880013119"/>
    <n v="0.80251703051457479"/>
    <n v="-0.13162691818892081"/>
    <n v="1.2115239739306143"/>
    <n v="4.4234130733996855"/>
    <n v="2.6959162207694973"/>
    <n v="1.7231788418190752"/>
    <x v="1"/>
    <x v="0"/>
    <e v="#N/A"/>
    <n v="51.46"/>
    <x v="4"/>
    <x v="0"/>
  </r>
  <r>
    <s v="AZ"/>
    <n v="97"/>
    <x v="1"/>
    <x v="0"/>
    <x v="1"/>
    <n v="0"/>
    <x v="860"/>
    <n v="84"/>
    <n v="28.85"/>
    <n v="165.9"/>
    <n v="86"/>
    <n v="14.1"/>
    <n v="191.9"/>
    <n v="83"/>
    <n v="8.64"/>
    <x v="75"/>
    <n v="6"/>
    <n v="3.46"/>
    <n v="3"/>
    <x v="0"/>
    <n v="0"/>
    <x v="0"/>
    <x v="2"/>
    <x v="0"/>
    <x v="0"/>
    <n v="-0.19550335133777108"/>
    <n v="-0.68207431874255031"/>
    <n v="-0.17134606562686563"/>
    <n v="0.92167958435272568"/>
    <n v="2.2644671259221032"/>
    <n v="1.1757124083256216"/>
    <n v="2.3741920667460237"/>
    <x v="0"/>
    <x v="1"/>
    <e v="#N/A"/>
    <n v="28.85"/>
    <x v="1"/>
    <x v="0"/>
  </r>
  <r>
    <s v="ND"/>
    <n v="51"/>
    <x v="2"/>
    <x v="0"/>
    <x v="1"/>
    <n v="0"/>
    <x v="244"/>
    <n v="89"/>
    <n v="38.619999999999997"/>
    <n v="194.4"/>
    <n v="106"/>
    <n v="16.52"/>
    <n v="243.4"/>
    <n v="126"/>
    <n v="10.95"/>
    <x v="130"/>
    <n v="2"/>
    <n v="4.0199999999999996"/>
    <n v="0"/>
    <x v="0"/>
    <n v="0"/>
    <x v="0"/>
    <x v="3"/>
    <x v="0"/>
    <x v="0"/>
    <n v="0.86906753221108057"/>
    <n v="-0.11490470139901053"/>
    <n v="0.85142198090021348"/>
    <n v="1.6825211069946842"/>
    <n v="3.8601152791598921"/>
    <n v="2.0794898727788302"/>
    <n v="1.3221445811921551"/>
    <x v="1"/>
    <x v="1"/>
    <e v="#N/A"/>
    <n v="38.619999999999997"/>
    <x v="0"/>
    <x v="0"/>
  </r>
  <r>
    <s v="VT"/>
    <n v="73"/>
    <x v="0"/>
    <x v="0"/>
    <x v="1"/>
    <n v="0"/>
    <x v="739"/>
    <n v="91"/>
    <n v="37.03"/>
    <n v="220.6"/>
    <n v="97"/>
    <n v="18.75"/>
    <n v="277.3"/>
    <n v="89"/>
    <n v="12.48"/>
    <x v="19"/>
    <n v="6"/>
    <n v="2.78"/>
    <n v="1"/>
    <x v="1"/>
    <n v="1"/>
    <x v="0"/>
    <x v="3"/>
    <x v="0"/>
    <x v="0"/>
    <n v="0.69503333559613822"/>
    <n v="0.40649333279048899"/>
    <n v="1.5246615299733781"/>
    <n v="1.591586692182255E-2"/>
    <n v="3.5010516125240576"/>
    <n v="1.724283695623678"/>
    <n v="1.2995946031089822"/>
    <x v="1"/>
    <x v="1"/>
    <n v="37.03"/>
    <e v="#N/A"/>
    <x v="1"/>
    <x v="2"/>
  </r>
  <r>
    <s v="HI"/>
    <n v="35"/>
    <x v="0"/>
    <x v="0"/>
    <x v="1"/>
    <n v="0"/>
    <x v="861"/>
    <n v="102"/>
    <n v="21.11"/>
    <n v="123.9"/>
    <n v="115"/>
    <n v="10.53"/>
    <n v="135.69999999999999"/>
    <n v="100"/>
    <n v="6.11"/>
    <x v="67"/>
    <n v="8"/>
    <n v="3.54"/>
    <n v="2"/>
    <x v="0"/>
    <n v="0"/>
    <x v="0"/>
    <x v="3"/>
    <x v="0"/>
    <x v="1"/>
    <n v="-1.0379029200590359"/>
    <n v="-1.5179032285119773"/>
    <n v="-1.2874541086331153"/>
    <n v="1.0303712304444337"/>
    <n v="2.1153480998262753"/>
    <n v="2.4699140950563492"/>
    <n v="3.9656340842893476"/>
    <x v="2"/>
    <x v="1"/>
    <e v="#N/A"/>
    <n v="21.11"/>
    <x v="4"/>
    <x v="0"/>
  </r>
  <r>
    <s v="WY"/>
    <n v="64"/>
    <x v="0"/>
    <x v="0"/>
    <x v="1"/>
    <n v="0"/>
    <x v="211"/>
    <n v="76"/>
    <n v="35.049999999999997"/>
    <n v="232.4"/>
    <n v="76"/>
    <n v="19.75"/>
    <n v="251.6"/>
    <n v="96"/>
    <n v="11.32"/>
    <x v="109"/>
    <n v="2"/>
    <n v="3.67"/>
    <n v="1"/>
    <x v="0"/>
    <n v="0"/>
    <x v="0"/>
    <x v="3"/>
    <x v="0"/>
    <x v="0"/>
    <n v="0.48026773126280431"/>
    <n v="0.64132145505904259"/>
    <n v="1.0142704853957869"/>
    <n v="1.2115239739306143"/>
    <n v="3.7193080741801285"/>
    <n v="1.7715770543120617"/>
    <n v="0.66612158655046272"/>
    <x v="1"/>
    <x v="1"/>
    <e v="#N/A"/>
    <n v="35.049999999999997"/>
    <x v="0"/>
    <x v="0"/>
  </r>
  <r>
    <s v="WV"/>
    <n v="63"/>
    <x v="2"/>
    <x v="0"/>
    <x v="1"/>
    <n v="0"/>
    <x v="862"/>
    <n v="122"/>
    <n v="22.59"/>
    <n v="67"/>
    <n v="62"/>
    <n v="5.7"/>
    <n v="160.4"/>
    <n v="121"/>
    <n v="7.22"/>
    <x v="79"/>
    <n v="2"/>
    <n v="2.67"/>
    <n v="3"/>
    <x v="0"/>
    <n v="0"/>
    <x v="0"/>
    <x v="3"/>
    <x v="0"/>
    <x v="1"/>
    <n v="-0.87682871680903574"/>
    <n v="-2.6502523943662726"/>
    <n v="-0.79692263777449646"/>
    <n v="-0.12900632786712207"/>
    <n v="1.8810567567350294"/>
    <n v="2.9059240657134113"/>
    <n v="4.6206509097015989"/>
    <x v="2"/>
    <x v="1"/>
    <e v="#N/A"/>
    <n v="22.59"/>
    <x v="0"/>
    <x v="2"/>
  </r>
  <r>
    <s v="OK"/>
    <n v="117"/>
    <x v="0"/>
    <x v="0"/>
    <x v="0"/>
    <n v="31"/>
    <x v="326"/>
    <n v="115"/>
    <n v="17.829999999999998"/>
    <n v="237.6"/>
    <n v="125"/>
    <n v="20.2"/>
    <n v="263.39999999999998"/>
    <n v="104"/>
    <n v="11.85"/>
    <x v="18"/>
    <n v="6"/>
    <n v="2.08"/>
    <n v="3"/>
    <x v="0"/>
    <n v="0"/>
    <x v="0"/>
    <x v="0"/>
    <x v="0"/>
    <x v="2"/>
    <n v="-1.3952284514067375"/>
    <n v="0.7448050343638285"/>
    <n v="1.2486134552796611"/>
    <n v="-0.92607839920631685"/>
    <n v="2.874417682082993"/>
    <n v="2.217668535424195"/>
    <n v="3.0941607028319691"/>
    <x v="0"/>
    <x v="0"/>
    <e v="#N/A"/>
    <n v="17.829999999999998"/>
    <x v="1"/>
    <x v="1"/>
  </r>
  <r>
    <s v="CT"/>
    <n v="115"/>
    <x v="0"/>
    <x v="0"/>
    <x v="1"/>
    <n v="0"/>
    <x v="863"/>
    <n v="97"/>
    <n v="41.65"/>
    <n v="250.7"/>
    <n v="75"/>
    <n v="21.31"/>
    <n v="270.2"/>
    <n v="124"/>
    <n v="12.16"/>
    <x v="0"/>
    <n v="8"/>
    <n v="3.7"/>
    <n v="1"/>
    <x v="1"/>
    <n v="1"/>
    <x v="0"/>
    <x v="0"/>
    <x v="0"/>
    <x v="2"/>
    <n v="1.1986216492053339"/>
    <n v="1.0055040514585782"/>
    <n v="1.3836585565686736"/>
    <n v="1.2477545226278501"/>
    <n v="4.4260831629182205"/>
    <n v="2.4329271681140168"/>
    <n v="0.49805325581348975"/>
    <x v="1"/>
    <x v="1"/>
    <n v="41.65"/>
    <e v="#N/A"/>
    <x v="4"/>
    <x v="0"/>
  </r>
  <r>
    <s v="UT"/>
    <n v="162"/>
    <x v="1"/>
    <x v="0"/>
    <x v="1"/>
    <n v="0"/>
    <x v="6"/>
    <n v="118"/>
    <n v="31.37"/>
    <n v="224"/>
    <n v="95"/>
    <n v="19.04"/>
    <n v="180.5"/>
    <n v="82"/>
    <n v="8.1199999999999992"/>
    <x v="43"/>
    <n v="3"/>
    <n v="3.13"/>
    <n v="1"/>
    <x v="0"/>
    <n v="0"/>
    <x v="0"/>
    <x v="1"/>
    <x v="0"/>
    <x v="0"/>
    <n v="7.850793694958573E-2"/>
    <n v="0.47415567310515699"/>
    <n v="-0.39774520602315122"/>
    <n v="0.48691299998589177"/>
    <n v="2.4310358748908891"/>
    <n v="0.79137387938416615"/>
    <n v="1.8282805607828843"/>
    <x v="0"/>
    <x v="1"/>
    <e v="#N/A"/>
    <n v="31.37"/>
    <x v="0"/>
    <x v="3"/>
  </r>
  <r>
    <s v="NY"/>
    <n v="89"/>
    <x v="0"/>
    <x v="0"/>
    <x v="1"/>
    <n v="0"/>
    <x v="864"/>
    <n v="66"/>
    <n v="15.22"/>
    <n v="179.3"/>
    <n v="104"/>
    <n v="15.24"/>
    <n v="225.1"/>
    <n v="116"/>
    <n v="10.130000000000001"/>
    <x v="10"/>
    <n v="1"/>
    <n v="3.32"/>
    <n v="3"/>
    <x v="0"/>
    <n v="0"/>
    <x v="0"/>
    <x v="2"/>
    <x v="0"/>
    <x v="0"/>
    <n v="-1.6803483054354735"/>
    <n v="-0.41540509514944729"/>
    <n v="0.48799178184301811"/>
    <n v="0.74052684086654508"/>
    <n v="2.4593044232252708"/>
    <n v="1.944903031476402"/>
    <n v="3.0849825538561499"/>
    <x v="0"/>
    <x v="1"/>
    <e v="#N/A"/>
    <n v="15.22"/>
    <x v="0"/>
    <x v="0"/>
  </r>
  <r>
    <s v="VA"/>
    <n v="94"/>
    <x v="0"/>
    <x v="1"/>
    <x v="1"/>
    <n v="0"/>
    <x v="865"/>
    <n v="131"/>
    <n v="40.049999999999997"/>
    <n v="194.8"/>
    <n v="107"/>
    <n v="16.559999999999999"/>
    <n v="170.6"/>
    <n v="93"/>
    <n v="7.68"/>
    <x v="53"/>
    <n v="4"/>
    <n v="2.3199999999999998"/>
    <n v="1"/>
    <x v="0"/>
    <n v="0"/>
    <x v="0"/>
    <x v="2"/>
    <x v="1"/>
    <x v="0"/>
    <n v="1.0245874525903911"/>
    <n v="-0.10694442606787302"/>
    <n v="-0.59435498584097812"/>
    <n v="-0.60000346093119195"/>
    <n v="2.2849612075693515"/>
    <n v="1.3320955523520417"/>
    <n v="2.5155336215394528"/>
    <x v="0"/>
    <x v="1"/>
    <e v="#N/A"/>
    <n v="40.049999999999997"/>
    <x v="5"/>
    <x v="2"/>
  </r>
  <r>
    <s v="VT"/>
    <n v="129"/>
    <x v="1"/>
    <x v="0"/>
    <x v="1"/>
    <n v="0"/>
    <x v="866"/>
    <n v="127"/>
    <n v="31.62"/>
    <n v="262.3"/>
    <n v="96"/>
    <n v="22.3"/>
    <n v="98.9"/>
    <n v="63"/>
    <n v="4.45"/>
    <x v="73"/>
    <n v="6"/>
    <n v="3.11"/>
    <n v="4"/>
    <x v="0"/>
    <n v="0"/>
    <x v="1"/>
    <x v="1"/>
    <x v="0"/>
    <x v="2"/>
    <n v="0.10627935130303402"/>
    <n v="1.2363520360615634"/>
    <n v="-2.0182864214912994"/>
    <n v="0.45068245128865581"/>
    <n v="3.0604756563296798"/>
    <n v="2.4117330716027996"/>
    <n v="3.2041225904042383"/>
    <x v="0"/>
    <x v="1"/>
    <e v="#N/A"/>
    <n v="31.62"/>
    <x v="1"/>
    <x v="3"/>
  </r>
  <r>
    <s v="SD"/>
    <n v="86"/>
    <x v="0"/>
    <x v="0"/>
    <x v="1"/>
    <n v="0"/>
    <x v="867"/>
    <n v="75"/>
    <n v="38.06"/>
    <n v="155.69999999999999"/>
    <n v="109"/>
    <n v="13.23"/>
    <n v="150.19999999999999"/>
    <n v="143"/>
    <n v="6.76"/>
    <x v="48"/>
    <n v="9"/>
    <n v="1.97"/>
    <n v="1"/>
    <x v="0"/>
    <n v="0"/>
    <x v="0"/>
    <x v="2"/>
    <x v="0"/>
    <x v="1"/>
    <n v="0.80797042063349456"/>
    <n v="-0.88506133968655443"/>
    <n v="-0.99949028970801546"/>
    <n v="-1.0710005939952616"/>
    <n v="1.8130111090869152"/>
    <n v="1.8926629090213716"/>
    <n v="3.4463511853405064"/>
    <x v="2"/>
    <x v="1"/>
    <e v="#N/A"/>
    <n v="38.06"/>
    <x v="4"/>
    <x v="1"/>
  </r>
  <r>
    <s v="PA"/>
    <n v="96"/>
    <x v="2"/>
    <x v="0"/>
    <x v="1"/>
    <n v="0"/>
    <x v="868"/>
    <n v="125"/>
    <n v="30.52"/>
    <n v="162.30000000000001"/>
    <n v="139"/>
    <n v="13.8"/>
    <n v="264.5"/>
    <n v="133"/>
    <n v="11.9"/>
    <x v="2"/>
    <n v="2"/>
    <n v="1.78"/>
    <n v="1"/>
    <x v="0"/>
    <n v="0"/>
    <x v="0"/>
    <x v="2"/>
    <x v="0"/>
    <x v="1"/>
    <n v="-1.4063444228575282E-2"/>
    <n v="-0.7537167967227868"/>
    <n v="1.2704589863705311"/>
    <n v="-1.3246144348759143"/>
    <n v="2.508602170202245"/>
    <n v="1.9841764607153529"/>
    <n v="3.0952911989294956"/>
    <x v="0"/>
    <x v="1"/>
    <e v="#N/A"/>
    <n v="30.52"/>
    <x v="0"/>
    <x v="1"/>
  </r>
  <r>
    <s v="ND"/>
    <n v="190"/>
    <x v="0"/>
    <x v="0"/>
    <x v="1"/>
    <n v="0"/>
    <x v="550"/>
    <n v="102"/>
    <n v="28.8"/>
    <n v="253.5"/>
    <n v="113"/>
    <n v="21.55"/>
    <n v="197.1"/>
    <n v="93"/>
    <n v="8.8699999999999992"/>
    <x v="56"/>
    <n v="5"/>
    <n v="2.4"/>
    <n v="1"/>
    <x v="0"/>
    <n v="0"/>
    <x v="0"/>
    <x v="1"/>
    <x v="0"/>
    <x v="2"/>
    <n v="-0.2010576342084604"/>
    <n v="1.0612259787765403"/>
    <n v="-6.8076282288209319E-2"/>
    <n v="-0.49131181483948333"/>
    <n v="2.4523880045367115"/>
    <n v="1.1885480343321342"/>
    <n v="2.1934187778520555"/>
    <x v="0"/>
    <x v="1"/>
    <e v="#N/A"/>
    <n v="28.8"/>
    <x v="1"/>
    <x v="2"/>
  </r>
  <r>
    <s v="CT"/>
    <n v="80"/>
    <x v="1"/>
    <x v="0"/>
    <x v="1"/>
    <n v="0"/>
    <x v="634"/>
    <n v="90"/>
    <n v="20.079999999999998"/>
    <n v="144.30000000000001"/>
    <n v="77"/>
    <n v="12.27"/>
    <n v="225.1"/>
    <n v="86"/>
    <n v="10.130000000000001"/>
    <x v="45"/>
    <n v="6"/>
    <n v="2.21"/>
    <n v="1"/>
    <x v="0"/>
    <n v="0"/>
    <x v="0"/>
    <x v="2"/>
    <x v="0"/>
    <x v="1"/>
    <n v="-1.1508400050963925"/>
    <n v="-1.1119291866239698"/>
    <n v="0.48799178184301811"/>
    <n v="-0.74492565572013658"/>
    <n v="1.5213360292512452"/>
    <n v="1.8313572685560038"/>
    <n v="3.5204084388445422"/>
    <x v="2"/>
    <x v="1"/>
    <e v="#N/A"/>
    <n v="20.079999999999998"/>
    <x v="1"/>
    <x v="1"/>
  </r>
  <r>
    <s v="SC"/>
    <n v="108"/>
    <x v="0"/>
    <x v="0"/>
    <x v="1"/>
    <n v="0"/>
    <x v="869"/>
    <n v="105"/>
    <n v="19.04"/>
    <n v="193.7"/>
    <n v="110"/>
    <n v="16.46"/>
    <n v="208.9"/>
    <n v="93"/>
    <n v="9.4"/>
    <x v="119"/>
    <n v="4"/>
    <n v="1.1100000000000001"/>
    <n v="4"/>
    <x v="1"/>
    <n v="1"/>
    <x v="1"/>
    <x v="0"/>
    <x v="0"/>
    <x v="0"/>
    <n v="-1.2637770901337488"/>
    <n v="-0.12883518322850132"/>
    <n v="0.16626668759566532"/>
    <n v="-2.2303781523068174"/>
    <n v="1.9241920058895499"/>
    <n v="2.5721513080835767"/>
    <n v="4.1868138038158396"/>
    <x v="2"/>
    <x v="1"/>
    <n v="19.04"/>
    <e v="#N/A"/>
    <x v="1"/>
    <x v="1"/>
  </r>
  <r>
    <s v="MI"/>
    <n v="97"/>
    <x v="1"/>
    <x v="0"/>
    <x v="0"/>
    <n v="32"/>
    <x v="301"/>
    <n v="129"/>
    <n v="28.63"/>
    <n v="225.9"/>
    <n v="97"/>
    <n v="19.2"/>
    <n v="191.8"/>
    <n v="95"/>
    <n v="8.6300000000000008"/>
    <x v="31"/>
    <n v="7"/>
    <n v="2.2999999999999998"/>
    <n v="0"/>
    <x v="0"/>
    <n v="0"/>
    <x v="0"/>
    <x v="2"/>
    <x v="0"/>
    <x v="0"/>
    <n v="-0.21957191044409261"/>
    <n v="0.51196698092805981"/>
    <n v="-0.17333202299876274"/>
    <n v="-0.63623400962842791"/>
    <n v="1.9263483055602704"/>
    <n v="0.86322634263637432"/>
    <n v="2.4040594091885121"/>
    <x v="0"/>
    <x v="0"/>
    <e v="#N/A"/>
    <n v="28.63"/>
    <x v="4"/>
    <x v="1"/>
  </r>
  <r>
    <s v="VT"/>
    <n v="84"/>
    <x v="0"/>
    <x v="0"/>
    <x v="0"/>
    <n v="42"/>
    <x v="72"/>
    <n v="112"/>
    <n v="36.43"/>
    <n v="188.2"/>
    <n v="107"/>
    <n v="16"/>
    <n v="333.5"/>
    <n v="117"/>
    <n v="15.01"/>
    <x v="61"/>
    <n v="10"/>
    <n v="3.05"/>
    <n v="0"/>
    <x v="0"/>
    <n v="0"/>
    <x v="0"/>
    <x v="2"/>
    <x v="0"/>
    <x v="0"/>
    <n v="0.63023336877142555"/>
    <n v="-0.2382889690316406"/>
    <n v="2.6407695729796274"/>
    <n v="0.37822135389418376"/>
    <n v="4.2886550007221249"/>
    <n v="2.7514888809500384"/>
    <n v="2.1791788381783865"/>
    <x v="1"/>
    <x v="0"/>
    <e v="#N/A"/>
    <n v="36.43"/>
    <x v="4"/>
    <x v="3"/>
  </r>
  <r>
    <s v="OH"/>
    <n v="65"/>
    <x v="0"/>
    <x v="0"/>
    <x v="1"/>
    <n v="0"/>
    <x v="870"/>
    <n v="139"/>
    <n v="41.77"/>
    <n v="241.9"/>
    <n v="113"/>
    <n v="20.56"/>
    <n v="285.3"/>
    <n v="117"/>
    <n v="12.84"/>
    <x v="134"/>
    <n v="5"/>
    <n v="1.1299999999999999"/>
    <n v="4"/>
    <x v="1"/>
    <n v="1"/>
    <x v="1"/>
    <x v="3"/>
    <x v="0"/>
    <x v="2"/>
    <n v="1.2115816425702763"/>
    <n v="0.83037799417355584"/>
    <n v="1.6835381197251575"/>
    <n v="-2.1941476036095811"/>
    <n v="4.107157447984334"/>
    <n v="3.13146004234676"/>
    <n v="3.2777037222872289"/>
    <x v="0"/>
    <x v="1"/>
    <n v="41.77"/>
    <e v="#N/A"/>
    <x v="1"/>
    <x v="1"/>
  </r>
  <r>
    <s v="IL"/>
    <n v="58"/>
    <x v="0"/>
    <x v="1"/>
    <x v="0"/>
    <n v="43"/>
    <x v="871"/>
    <n v="96"/>
    <n v="24.28"/>
    <n v="272.3"/>
    <n v="100"/>
    <n v="23.15"/>
    <n v="193.4"/>
    <n v="105"/>
    <n v="8.6999999999999993"/>
    <x v="56"/>
    <n v="4"/>
    <n v="2.4"/>
    <n v="1"/>
    <x v="0"/>
    <n v="0"/>
    <x v="0"/>
    <x v="3"/>
    <x v="1"/>
    <x v="2"/>
    <n v="-0.69353738207627691"/>
    <n v="1.4353589193399985"/>
    <n v="-0.14155670504840701"/>
    <n v="-0.49131181483948333"/>
    <n v="2.6496378927247393"/>
    <n v="1.6741191498251051"/>
    <n v="2.5660804533489339"/>
    <x v="0"/>
    <x v="0"/>
    <e v="#N/A"/>
    <n v="24.28"/>
    <x v="5"/>
    <x v="2"/>
  </r>
  <r>
    <s v="MO"/>
    <n v="36"/>
    <x v="0"/>
    <x v="0"/>
    <x v="1"/>
    <n v="0"/>
    <x v="872"/>
    <n v="115"/>
    <n v="34.409999999999997"/>
    <n v="230.7"/>
    <n v="115"/>
    <n v="19.61"/>
    <n v="202"/>
    <n v="127"/>
    <n v="9.09"/>
    <x v="39"/>
    <n v="2"/>
    <n v="2.75"/>
    <n v="3"/>
    <x v="0"/>
    <n v="0"/>
    <x v="0"/>
    <x v="3"/>
    <x v="0"/>
    <x v="0"/>
    <n v="0.40991348156740226"/>
    <n v="0.6074902849017082"/>
    <n v="2.9235628934755595E-2"/>
    <n v="-2.0314681775414092E-2"/>
    <n v="2.5672924150108845"/>
    <n v="0.73371719137247604"/>
    <n v="1.5766075889892863"/>
    <x v="0"/>
    <x v="1"/>
    <e v="#N/A"/>
    <n v="34.409999999999997"/>
    <x v="0"/>
    <x v="2"/>
  </r>
  <r>
    <s v="WI"/>
    <n v="54"/>
    <x v="0"/>
    <x v="0"/>
    <x v="1"/>
    <n v="0"/>
    <x v="138"/>
    <n v="119"/>
    <n v="19.86"/>
    <n v="123.1"/>
    <n v="123"/>
    <n v="10.46"/>
    <n v="217.5"/>
    <n v="101"/>
    <n v="9.7899999999999991"/>
    <x v="42"/>
    <n v="2"/>
    <n v="3.24"/>
    <n v="1"/>
    <x v="0"/>
    <n v="0"/>
    <x v="0"/>
    <x v="3"/>
    <x v="0"/>
    <x v="1"/>
    <n v="-1.1749085642027144"/>
    <n v="-1.5338237791742524"/>
    <n v="0.33705902157882794"/>
    <n v="0.63183519477483641"/>
    <n v="2.1831568342962666"/>
    <n v="2.0605460483039688"/>
    <n v="3.4242555791336171"/>
    <x v="0"/>
    <x v="1"/>
    <e v="#N/A"/>
    <n v="19.86"/>
    <x v="0"/>
    <x v="3"/>
  </r>
  <r>
    <s v="NJ"/>
    <n v="45"/>
    <x v="2"/>
    <x v="0"/>
    <x v="1"/>
    <n v="0"/>
    <x v="363"/>
    <n v="110"/>
    <n v="26.47"/>
    <n v="260.3"/>
    <n v="103"/>
    <n v="22.13"/>
    <n v="192.2"/>
    <n v="98"/>
    <n v="8.65"/>
    <x v="34"/>
    <n v="1"/>
    <n v="2.97"/>
    <n v="1"/>
    <x v="0"/>
    <n v="0"/>
    <x v="0"/>
    <x v="3"/>
    <x v="0"/>
    <x v="2"/>
    <n v="-0.45470321863662189"/>
    <n v="1.1965506594058763"/>
    <n v="-0.16538819351117423"/>
    <n v="0.26952970780247515"/>
    <n v="2.7258880985149094"/>
    <n v="1.318517355025757"/>
    <n v="2.0115939215912859"/>
    <x v="0"/>
    <x v="1"/>
    <e v="#N/A"/>
    <n v="26.47"/>
    <x v="0"/>
    <x v="3"/>
  </r>
  <r>
    <s v="VT"/>
    <n v="72"/>
    <x v="0"/>
    <x v="0"/>
    <x v="0"/>
    <n v="21"/>
    <x v="486"/>
    <n v="113"/>
    <n v="23.48"/>
    <n v="260.10000000000002"/>
    <n v="83"/>
    <n v="22.11"/>
    <n v="135.4"/>
    <n v="118"/>
    <n v="6.09"/>
    <x v="45"/>
    <n v="2"/>
    <n v="2.21"/>
    <n v="2"/>
    <x v="0"/>
    <n v="0"/>
    <x v="0"/>
    <x v="3"/>
    <x v="0"/>
    <x v="2"/>
    <n v="-0.78055448038374853"/>
    <n v="1.192570521740308"/>
    <n v="-1.2934119807488067"/>
    <n v="-0.74492565572013658"/>
    <n v="2.2375601311341224"/>
    <n v="2.0638116509666578"/>
    <n v="3.3929281927106101"/>
    <x v="0"/>
    <x v="0"/>
    <e v="#N/A"/>
    <n v="23.48"/>
    <x v="0"/>
    <x v="1"/>
  </r>
  <r>
    <s v="CT"/>
    <n v="141"/>
    <x v="1"/>
    <x v="0"/>
    <x v="1"/>
    <n v="0"/>
    <x v="873"/>
    <n v="108"/>
    <n v="8.82"/>
    <n v="162"/>
    <n v="83"/>
    <n v="13.77"/>
    <n v="223.5"/>
    <n v="115"/>
    <n v="10.06"/>
    <x v="3"/>
    <n v="3"/>
    <n v="2.73"/>
    <n v="3"/>
    <x v="0"/>
    <n v="0"/>
    <x v="0"/>
    <x v="1"/>
    <x v="0"/>
    <x v="1"/>
    <n v="-2.376485091895244"/>
    <n v="-0.75968700322114013"/>
    <n v="0.4562164638926624"/>
    <n v="-5.6545230472650088E-2"/>
    <n v="2.2278094255314231"/>
    <n v="2.5369541895508072"/>
    <n v="3.9886261147508097"/>
    <x v="2"/>
    <x v="1"/>
    <e v="#N/A"/>
    <n v="8.82"/>
    <x v="0"/>
    <x v="2"/>
  </r>
  <r>
    <s v="SD"/>
    <n v="20"/>
    <x v="0"/>
    <x v="0"/>
    <x v="0"/>
    <n v="35"/>
    <x v="317"/>
    <n v="98"/>
    <n v="29.16"/>
    <n v="153.1"/>
    <n v="127"/>
    <n v="13.01"/>
    <n v="165.6"/>
    <n v="125"/>
    <n v="7.45"/>
    <x v="5"/>
    <n v="3"/>
    <n v="1.92"/>
    <n v="0"/>
    <x v="0"/>
    <n v="0"/>
    <x v="0"/>
    <x v="3"/>
    <x v="0"/>
    <x v="1"/>
    <n v="-0.16217765411363289"/>
    <n v="-0.93680312933894738"/>
    <n v="-0.69365285443584024"/>
    <n v="-1.1434616913897337"/>
    <n v="0.90574276603216486"/>
    <n v="1.6409023788074371"/>
    <n v="3.5446792908995608"/>
    <x v="2"/>
    <x v="0"/>
    <e v="#N/A"/>
    <n v="29.16"/>
    <x v="0"/>
    <x v="1"/>
  </r>
  <r>
    <s v="OH"/>
    <n v="94"/>
    <x v="2"/>
    <x v="0"/>
    <x v="1"/>
    <n v="0"/>
    <x v="266"/>
    <n v="62"/>
    <n v="33"/>
    <n v="227.2"/>
    <n v="54"/>
    <n v="19.309999999999999"/>
    <n v="190.4"/>
    <n v="115"/>
    <n v="8.57"/>
    <x v="107"/>
    <n v="4"/>
    <n v="4.13"/>
    <n v="1"/>
    <x v="0"/>
    <n v="0"/>
    <x v="0"/>
    <x v="2"/>
    <x v="0"/>
    <x v="0"/>
    <n v="0.25624498881165475"/>
    <n v="0.53783787575425601"/>
    <n v="-0.20113542620532424"/>
    <n v="1.8274433017836287"/>
    <n v="3.5462257452232246"/>
    <n v="1.932598136135804"/>
    <n v="1.70122134818111"/>
    <x v="1"/>
    <x v="1"/>
    <e v="#N/A"/>
    <n v="33"/>
    <x v="1"/>
    <x v="0"/>
  </r>
  <r>
    <s v="NY"/>
    <n v="40"/>
    <x v="2"/>
    <x v="0"/>
    <x v="1"/>
    <n v="0"/>
    <x v="874"/>
    <n v="105"/>
    <n v="19.670000000000002"/>
    <n v="127.8"/>
    <n v="113"/>
    <n v="10.86"/>
    <n v="107.5"/>
    <n v="91"/>
    <n v="4.84"/>
    <x v="38"/>
    <n v="6"/>
    <n v="2.5099999999999998"/>
    <n v="1"/>
    <x v="0"/>
    <n v="0"/>
    <x v="0"/>
    <x v="3"/>
    <x v="0"/>
    <x v="1"/>
    <n v="-1.1952742680619097"/>
    <n v="-1.440290544033388"/>
    <n v="-1.8474940875081372"/>
    <n v="-0.34638962005053869"/>
    <n v="1.173644136896385"/>
    <n v="2.6526095829162664"/>
    <n v="4.5492015385875311"/>
    <x v="2"/>
    <x v="1"/>
    <e v="#N/A"/>
    <n v="19.670000000000002"/>
    <x v="1"/>
    <x v="2"/>
  </r>
  <r>
    <s v="OK"/>
    <n v="101"/>
    <x v="0"/>
    <x v="0"/>
    <x v="1"/>
    <n v="0"/>
    <x v="875"/>
    <n v="85"/>
    <n v="45.85"/>
    <n v="207.6"/>
    <n v="86"/>
    <n v="17.649999999999999"/>
    <n v="214.2"/>
    <n v="107"/>
    <n v="9.64"/>
    <x v="141"/>
    <n v="15"/>
    <n v="1.22"/>
    <n v="3"/>
    <x v="1"/>
    <n v="1"/>
    <x v="0"/>
    <x v="0"/>
    <x v="0"/>
    <x v="0"/>
    <n v="1.655924272225449"/>
    <n v="0.14778438452852347"/>
    <n v="0.27152242830621875"/>
    <n v="-2.085455957517873"/>
    <n v="3.3416054007857645"/>
    <n v="2.6808163681005737"/>
    <n v="3.3477195438673348"/>
    <x v="0"/>
    <x v="1"/>
    <n v="45.85"/>
    <e v="#N/A"/>
    <x v="4"/>
    <x v="1"/>
  </r>
  <r>
    <s v="NC"/>
    <n v="170"/>
    <x v="0"/>
    <x v="0"/>
    <x v="1"/>
    <n v="0"/>
    <x v="690"/>
    <n v="107"/>
    <n v="41.89"/>
    <n v="228.1"/>
    <n v="124"/>
    <n v="19.39"/>
    <n v="166.4"/>
    <n v="95"/>
    <n v="7.49"/>
    <x v="9"/>
    <n v="8"/>
    <n v="2.46"/>
    <n v="0"/>
    <x v="0"/>
    <n v="0"/>
    <x v="0"/>
    <x v="1"/>
    <x v="0"/>
    <x v="0"/>
    <n v="1.224541635935219"/>
    <n v="0.55574849524931524"/>
    <n v="-0.67776519546066205"/>
    <n v="-0.41885071744501134"/>
    <n v="2.7947287217815133"/>
    <n v="1.5630611606053075"/>
    <n v="2.2529562257698412"/>
    <x v="0"/>
    <x v="1"/>
    <e v="#N/A"/>
    <n v="41.89"/>
    <x v="4"/>
    <x v="2"/>
  </r>
  <r>
    <s v="HI"/>
    <n v="105"/>
    <x v="2"/>
    <x v="0"/>
    <x v="1"/>
    <n v="0"/>
    <x v="392"/>
    <n v="121"/>
    <n v="38.659999999999997"/>
    <n v="268.5"/>
    <n v="89"/>
    <n v="22.82"/>
    <n v="143.30000000000001"/>
    <n v="82"/>
    <n v="6.45"/>
    <x v="14"/>
    <n v="4"/>
    <n v="3.51"/>
    <n v="1"/>
    <x v="0"/>
    <n v="0"/>
    <x v="0"/>
    <x v="0"/>
    <x v="0"/>
    <x v="2"/>
    <n v="0.87277038745820723"/>
    <n v="1.359736303694193"/>
    <n v="-1.1365213483689245"/>
    <n v="0.99414068174719761"/>
    <n v="3.6153643639711257"/>
    <n v="2.2114717803334041"/>
    <n v="2.1703353165236128"/>
    <x v="1"/>
    <x v="1"/>
    <e v="#N/A"/>
    <n v="38.659999999999997"/>
    <x v="1"/>
    <x v="0"/>
  </r>
  <r>
    <s v="UT"/>
    <n v="103"/>
    <x v="0"/>
    <x v="0"/>
    <x v="1"/>
    <n v="0"/>
    <x v="133"/>
    <n v="110"/>
    <n v="32.270000000000003"/>
    <n v="115.5"/>
    <n v="83"/>
    <n v="9.82"/>
    <n v="191.3"/>
    <n v="103"/>
    <n v="8.61"/>
    <x v="1"/>
    <n v="4"/>
    <n v="3.29"/>
    <n v="0"/>
    <x v="0"/>
    <n v="0"/>
    <x v="0"/>
    <x v="0"/>
    <x v="0"/>
    <x v="1"/>
    <n v="0.17663360099843661"/>
    <n v="-1.685069010465863"/>
    <n v="-0.18326180985824894"/>
    <n v="0.70429629216930834"/>
    <n v="2.3292645411883339"/>
    <n v="1.8439835024072297"/>
    <n v="3.0618747543723552"/>
    <x v="0"/>
    <x v="1"/>
    <e v="#N/A"/>
    <n v="32.270000000000003"/>
    <x v="1"/>
    <x v="0"/>
  </r>
  <r>
    <s v="MD"/>
    <n v="140"/>
    <x v="0"/>
    <x v="1"/>
    <x v="0"/>
    <n v="27"/>
    <x v="677"/>
    <n v="124"/>
    <n v="32.11"/>
    <n v="160.9"/>
    <n v="102"/>
    <n v="13.68"/>
    <n v="197.7"/>
    <n v="100"/>
    <n v="8.9"/>
    <x v="73"/>
    <n v="5"/>
    <n v="3.11"/>
    <n v="4"/>
    <x v="0"/>
    <n v="0"/>
    <x v="1"/>
    <x v="1"/>
    <x v="2"/>
    <x v="1"/>
    <n v="0.15997075238636752"/>
    <n v="-0.78157776038176785"/>
    <n v="-5.6160538056825991E-2"/>
    <n v="0.45068245128865581"/>
    <n v="2.0948873300370319"/>
    <n v="0.917999518015573"/>
    <n v="2.3014980566152916"/>
    <x v="0"/>
    <x v="0"/>
    <e v="#N/A"/>
    <n v="32.11"/>
    <x v="5"/>
    <x v="3"/>
  </r>
  <r>
    <s v="VT"/>
    <n v="101"/>
    <x v="2"/>
    <x v="0"/>
    <x v="1"/>
    <n v="0"/>
    <x v="852"/>
    <n v="0"/>
    <n v="0"/>
    <n v="192.1"/>
    <n v="119"/>
    <n v="16.329999999999998"/>
    <n v="168.8"/>
    <n v="95"/>
    <n v="7.6"/>
    <x v="68"/>
    <n v="4"/>
    <n v="1.94"/>
    <n v="1"/>
    <x v="0"/>
    <n v="0"/>
    <x v="0"/>
    <x v="0"/>
    <x v="0"/>
    <x v="0"/>
    <n v="-3.3373760285245555"/>
    <n v="-0.1606762845530508"/>
    <n v="-0.63010221853512816"/>
    <n v="-1.1072311426924974"/>
    <n v="2.5131879923174605"/>
    <n v="3.5758754499198"/>
    <n v="5.2208865704925627"/>
    <x v="2"/>
    <x v="1"/>
    <e v="#N/A"/>
    <n v="0"/>
    <x v="1"/>
    <x v="1"/>
  </r>
  <r>
    <s v="TX"/>
    <n v="98"/>
    <x v="1"/>
    <x v="0"/>
    <x v="0"/>
    <n v="19"/>
    <x v="561"/>
    <n v="87"/>
    <n v="18.79"/>
    <n v="227.8"/>
    <n v="97"/>
    <n v="19.36"/>
    <n v="243.6"/>
    <n v="84"/>
    <n v="10.96"/>
    <x v="34"/>
    <n v="4"/>
    <n v="2.97"/>
    <n v="1"/>
    <x v="0"/>
    <n v="0"/>
    <x v="0"/>
    <x v="2"/>
    <x v="0"/>
    <x v="0"/>
    <n v="-1.2915485044871973"/>
    <n v="0.54977828875096257"/>
    <n v="0.8553938956440077"/>
    <n v="0.26952970780247515"/>
    <n v="2.7460891212301668"/>
    <n v="1.6657426831050981"/>
    <n v="2.4512021358708216"/>
    <x v="0"/>
    <x v="0"/>
    <e v="#N/A"/>
    <n v="18.79"/>
    <x v="1"/>
    <x v="3"/>
  </r>
  <r>
    <s v="AZ"/>
    <n v="104"/>
    <x v="1"/>
    <x v="0"/>
    <x v="1"/>
    <n v="0"/>
    <x v="876"/>
    <n v="116"/>
    <n v="28.49"/>
    <n v="219.2"/>
    <n v="112"/>
    <n v="18.63"/>
    <n v="215.9"/>
    <n v="94"/>
    <n v="9.7200000000000006"/>
    <x v="50"/>
    <n v="2"/>
    <n v="3.16"/>
    <n v="4"/>
    <x v="0"/>
    <n v="0"/>
    <x v="1"/>
    <x v="0"/>
    <x v="0"/>
    <x v="0"/>
    <n v="-0.2343833314325986"/>
    <n v="0.378632369131508"/>
    <n v="0.30528370362847218"/>
    <n v="0.52314354868312773"/>
    <n v="2.5515736143130368"/>
    <n v="0.7517814371461129"/>
    <n v="1.6185866517478933"/>
    <x v="0"/>
    <x v="1"/>
    <e v="#N/A"/>
    <n v="28.49"/>
    <x v="0"/>
    <x v="3"/>
  </r>
  <r>
    <s v="VA"/>
    <n v="115"/>
    <x v="0"/>
    <x v="0"/>
    <x v="1"/>
    <n v="0"/>
    <x v="877"/>
    <n v="90"/>
    <n v="22.44"/>
    <n v="197.5"/>
    <n v="75"/>
    <n v="16.79"/>
    <n v="175.8"/>
    <n v="114"/>
    <n v="7.91"/>
    <x v="77"/>
    <n v="0"/>
    <n v="0"/>
    <n v="3"/>
    <x v="0"/>
    <n v="0"/>
    <x v="0"/>
    <x v="0"/>
    <x v="0"/>
    <x v="0"/>
    <n v="-0.89349156542110486"/>
    <n v="-5.321256758269579E-2"/>
    <n v="-0.49108520250232129"/>
    <n v="-3.7158306488934985"/>
    <n v="2.9227522771184664"/>
    <n v="3.8535335527539427"/>
    <n v="5.3997185862783317"/>
    <x v="2"/>
    <x v="1"/>
    <e v="#N/A"/>
    <n v="22.44"/>
    <x v="0"/>
    <x v="1"/>
  </r>
  <r>
    <s v="NE"/>
    <n v="70"/>
    <x v="0"/>
    <x v="0"/>
    <x v="1"/>
    <n v="0"/>
    <x v="178"/>
    <n v="86"/>
    <n v="36.28"/>
    <n v="204.7"/>
    <n v="77"/>
    <n v="17.399999999999999"/>
    <n v="256.60000000000002"/>
    <n v="101"/>
    <n v="11.55"/>
    <x v="16"/>
    <n v="4"/>
    <n v="1.54"/>
    <n v="1"/>
    <x v="0"/>
    <n v="0"/>
    <x v="0"/>
    <x v="3"/>
    <x v="0"/>
    <x v="0"/>
    <n v="0.61357052015935643"/>
    <n v="9.0072388377777202E-2"/>
    <n v="1.1135683539906496"/>
    <n v="-1.6506893731510393"/>
    <n v="2.9465972718974345"/>
    <n v="2.0855195285587511"/>
    <n v="2.8313155820654163"/>
    <x v="0"/>
    <x v="1"/>
    <e v="#N/A"/>
    <n v="36.28"/>
    <x v="1"/>
    <x v="1"/>
  </r>
  <r>
    <s v="KY"/>
    <n v="126"/>
    <x v="2"/>
    <x v="0"/>
    <x v="1"/>
    <n v="0"/>
    <x v="666"/>
    <n v="120"/>
    <n v="29.82"/>
    <n v="98.3"/>
    <n v="71"/>
    <n v="8.36"/>
    <n v="201.9"/>
    <n v="93"/>
    <n v="9.09"/>
    <x v="15"/>
    <n v="1"/>
    <n v="2.86"/>
    <n v="0"/>
    <x v="0"/>
    <n v="0"/>
    <x v="0"/>
    <x v="0"/>
    <x v="0"/>
    <x v="1"/>
    <n v="-8.9971976794667202E-2"/>
    <n v="-2.0273608497047713"/>
    <n v="2.7249671562858468E-2"/>
    <n v="0.12460751301353053"/>
    <n v="2.0502695590037896"/>
    <n v="2.0333608996987458"/>
    <n v="3.4735439873808698"/>
    <x v="0"/>
    <x v="1"/>
    <e v="#N/A"/>
    <n v="29.82"/>
    <x v="0"/>
    <x v="3"/>
  </r>
  <r>
    <s v="NV"/>
    <n v="87"/>
    <x v="2"/>
    <x v="0"/>
    <x v="0"/>
    <n v="39"/>
    <x v="878"/>
    <n v="113"/>
    <n v="14.04"/>
    <n v="224.4"/>
    <n v="63"/>
    <n v="19.07"/>
    <n v="163.6"/>
    <n v="88"/>
    <n v="7.36"/>
    <x v="17"/>
    <n v="1"/>
    <n v="2.57"/>
    <n v="3"/>
    <x v="0"/>
    <n v="0"/>
    <x v="0"/>
    <x v="2"/>
    <x v="0"/>
    <x v="0"/>
    <n v="-1.8080968114613358"/>
    <n v="0.48211594843629452"/>
    <n v="-0.73337200187378504"/>
    <n v="-0.27392852265606671"/>
    <n v="1.8568679061528284"/>
    <n v="2.0284282575457717"/>
    <n v="3.5750641911887349"/>
    <x v="2"/>
    <x v="0"/>
    <e v="#N/A"/>
    <n v="14.04"/>
    <x v="0"/>
    <x v="2"/>
  </r>
  <r>
    <s v="MT"/>
    <n v="125"/>
    <x v="2"/>
    <x v="0"/>
    <x v="1"/>
    <n v="0"/>
    <x v="879"/>
    <n v="80"/>
    <n v="24.34"/>
    <n v="88.1"/>
    <n v="94"/>
    <n v="7.49"/>
    <n v="233.2"/>
    <n v="135"/>
    <n v="10.49"/>
    <x v="82"/>
    <n v="7"/>
    <n v="2.38"/>
    <n v="4"/>
    <x v="1"/>
    <n v="1"/>
    <x v="1"/>
    <x v="0"/>
    <x v="0"/>
    <x v="1"/>
    <n v="-0.68613167158202437"/>
    <n v="-2.2303478706487749"/>
    <n v="0.64885432896669448"/>
    <n v="-0.52754236353671935"/>
    <n v="2.1340585809200614"/>
    <n v="2.4788185049333875"/>
    <n v="3.9667211061532726"/>
    <x v="2"/>
    <x v="1"/>
    <n v="24.34"/>
    <e v="#N/A"/>
    <x v="4"/>
    <x v="2"/>
  </r>
  <r>
    <s v="MO"/>
    <n v="86"/>
    <x v="0"/>
    <x v="0"/>
    <x v="1"/>
    <n v="0"/>
    <x v="880"/>
    <n v="139"/>
    <n v="21.34"/>
    <n v="269.8"/>
    <n v="93"/>
    <n v="22.93"/>
    <n v="235.8"/>
    <n v="110"/>
    <n v="10.61"/>
    <x v="56"/>
    <n v="8"/>
    <n v="2.4"/>
    <n v="1"/>
    <x v="0"/>
    <n v="0"/>
    <x v="0"/>
    <x v="2"/>
    <x v="0"/>
    <x v="2"/>
    <n v="-1.0138343609527141"/>
    <n v="1.3856071985203897"/>
    <n v="0.70048922063602326"/>
    <n v="-0.49131181483948333"/>
    <n v="2.9735064073239328"/>
    <n v="1.9182908714968256"/>
    <n v="2.5530255347214252"/>
    <x v="0"/>
    <x v="1"/>
    <e v="#N/A"/>
    <n v="21.34"/>
    <x v="4"/>
    <x v="2"/>
  </r>
  <r>
    <s v="MS"/>
    <n v="73"/>
    <x v="0"/>
    <x v="0"/>
    <x v="0"/>
    <n v="31"/>
    <x v="881"/>
    <n v="105"/>
    <n v="13.99"/>
    <n v="256.10000000000002"/>
    <n v="91"/>
    <n v="21.77"/>
    <n v="229.6"/>
    <n v="98"/>
    <n v="10.33"/>
    <x v="23"/>
    <n v="2"/>
    <n v="3.19"/>
    <n v="6"/>
    <x v="1"/>
    <n v="1"/>
    <x v="1"/>
    <x v="3"/>
    <x v="0"/>
    <x v="2"/>
    <n v="-1.8136510943320254"/>
    <n v="1.1129677684289339"/>
    <n v="0.57735986357839397"/>
    <n v="0.55937409738036437"/>
    <n v="3.1696013327445658"/>
    <n v="2.2747024725059743"/>
    <n v="2.8813486544174864"/>
    <x v="0"/>
    <x v="0"/>
    <n v="13.99"/>
    <e v="#N/A"/>
    <x v="0"/>
    <x v="3"/>
  </r>
  <r>
    <s v="NM"/>
    <n v="232"/>
    <x v="1"/>
    <x v="0"/>
    <x v="1"/>
    <n v="0"/>
    <x v="882"/>
    <n v="104"/>
    <n v="28.15"/>
    <n v="195.9"/>
    <n v="115"/>
    <n v="16.649999999999999"/>
    <n v="118.3"/>
    <n v="77"/>
    <n v="5.32"/>
    <x v="23"/>
    <n v="3"/>
    <n v="3.19"/>
    <n v="1"/>
    <x v="0"/>
    <n v="0"/>
    <x v="0"/>
    <x v="1"/>
    <x v="0"/>
    <x v="0"/>
    <n v="-0.271411883903863"/>
    <n v="-8.5053668907245278E-2"/>
    <n v="-1.6330106913432352"/>
    <n v="0.55937409738036437"/>
    <n v="2.0494676241971419"/>
    <n v="1.7494347190393345"/>
    <n v="3.1497184207049673"/>
    <x v="0"/>
    <x v="1"/>
    <e v="#N/A"/>
    <n v="28.15"/>
    <x v="0"/>
    <x v="3"/>
  </r>
  <r>
    <s v="NH"/>
    <n v="133"/>
    <x v="1"/>
    <x v="0"/>
    <x v="1"/>
    <n v="0"/>
    <x v="802"/>
    <n v="91"/>
    <n v="27.56"/>
    <n v="212.1"/>
    <n v="94"/>
    <n v="18.03"/>
    <n v="260.39999999999998"/>
    <n v="78"/>
    <n v="11.72"/>
    <x v="1"/>
    <n v="5"/>
    <n v="3.29"/>
    <n v="1"/>
    <x v="0"/>
    <n v="0"/>
    <x v="0"/>
    <x v="1"/>
    <x v="0"/>
    <x v="0"/>
    <n v="-0.33621185072857568"/>
    <n v="0.23733748200381924"/>
    <n v="1.1890347341227439"/>
    <n v="0.70429629216930834"/>
    <n v="3.109359688132368"/>
    <n v="1.4419446435449688"/>
    <n v="1.5780656006368794"/>
    <x v="0"/>
    <x v="1"/>
    <e v="#N/A"/>
    <n v="27.56"/>
    <x v="1"/>
    <x v="0"/>
  </r>
  <r>
    <s v="NC"/>
    <n v="103"/>
    <x v="2"/>
    <x v="0"/>
    <x v="1"/>
    <n v="0"/>
    <x v="631"/>
    <n v="84"/>
    <n v="28.32"/>
    <n v="192.4"/>
    <n v="91"/>
    <n v="16.350000000000001"/>
    <n v="167.9"/>
    <n v="115"/>
    <n v="7.56"/>
    <x v="18"/>
    <n v="6"/>
    <n v="2.08"/>
    <n v="1"/>
    <x v="0"/>
    <n v="0"/>
    <x v="0"/>
    <x v="0"/>
    <x v="0"/>
    <x v="0"/>
    <n v="-0.25289760766823077"/>
    <n v="-0.15470607805469752"/>
    <n v="-0.64797583488220345"/>
    <n v="-0.92607839920631685"/>
    <n v="1.1840900366932856"/>
    <n v="1.1684969210995824"/>
    <n v="3.0542922083916757"/>
    <x v="0"/>
    <x v="1"/>
    <e v="#N/A"/>
    <n v="28.32"/>
    <x v="1"/>
    <x v="1"/>
  </r>
  <r>
    <s v="MT"/>
    <n v="131"/>
    <x v="0"/>
    <x v="0"/>
    <x v="0"/>
    <n v="24"/>
    <x v="673"/>
    <n v="60"/>
    <n v="23.1"/>
    <n v="233.2"/>
    <n v="78"/>
    <n v="19.82"/>
    <n v="210.6"/>
    <n v="121"/>
    <n v="9.48"/>
    <x v="27"/>
    <n v="4"/>
    <n v="2.54"/>
    <n v="1"/>
    <x v="0"/>
    <n v="0"/>
    <x v="0"/>
    <x v="1"/>
    <x v="0"/>
    <x v="2"/>
    <n v="-0.82128588810213921"/>
    <n v="0.65724200572131697"/>
    <n v="0.20002796291791819"/>
    <n v="-0.31015907135330267"/>
    <n v="2.1666419681017262"/>
    <n v="1.1147588975074989"/>
    <n v="2.4064574339066436"/>
    <x v="0"/>
    <x v="0"/>
    <e v="#N/A"/>
    <n v="23.1"/>
    <x v="1"/>
    <x v="2"/>
  </r>
  <r>
    <s v="SD"/>
    <n v="95"/>
    <x v="1"/>
    <x v="0"/>
    <x v="0"/>
    <n v="20"/>
    <x v="883"/>
    <n v="78"/>
    <n v="28.17"/>
    <n v="215.6"/>
    <n v="94"/>
    <n v="18.329999999999998"/>
    <n v="243.3"/>
    <n v="91"/>
    <n v="10.95"/>
    <x v="52"/>
    <n v="6"/>
    <n v="2.65"/>
    <n v="0"/>
    <x v="0"/>
    <n v="0"/>
    <x v="0"/>
    <x v="2"/>
    <x v="0"/>
    <x v="0"/>
    <n v="-0.2695604562802999"/>
    <n v="0.30698989115127151"/>
    <n v="0.84943602352831626"/>
    <n v="-0.16523687656435807"/>
    <n v="2.5217072748384806"/>
    <n v="0.95694849198034493"/>
    <n v="1.8634627049215653"/>
    <x v="0"/>
    <x v="0"/>
    <e v="#N/A"/>
    <n v="28.17"/>
    <x v="1"/>
    <x v="2"/>
  </r>
  <r>
    <s v="VA"/>
    <n v="182"/>
    <x v="0"/>
    <x v="0"/>
    <x v="1"/>
    <n v="0"/>
    <x v="884"/>
    <n v="90"/>
    <n v="29.94"/>
    <n v="174.9"/>
    <n v="106"/>
    <n v="14.87"/>
    <n v="234.7"/>
    <n v="134"/>
    <n v="10.56"/>
    <x v="84"/>
    <n v="4"/>
    <n v="2.62"/>
    <n v="1"/>
    <x v="0"/>
    <n v="0"/>
    <x v="0"/>
    <x v="1"/>
    <x v="0"/>
    <x v="0"/>
    <n v="-7.7011983429724873E-2"/>
    <n v="-0.50296812379195877"/>
    <n v="0.67864368954515319"/>
    <n v="-0.20146742526159472"/>
    <n v="2.1341149158532509"/>
    <n v="0.87181085101275146"/>
    <n v="2.2283765045027351"/>
    <x v="0"/>
    <x v="1"/>
    <e v="#N/A"/>
    <n v="29.94"/>
    <x v="1"/>
    <x v="2"/>
  </r>
  <r>
    <s v="LA"/>
    <n v="99"/>
    <x v="2"/>
    <x v="0"/>
    <x v="1"/>
    <n v="0"/>
    <x v="319"/>
    <n v="89"/>
    <n v="24.19"/>
    <n v="204.5"/>
    <n v="95"/>
    <n v="17.38"/>
    <n v="203.1"/>
    <n v="114"/>
    <n v="9.14"/>
    <x v="9"/>
    <n v="1"/>
    <n v="2.46"/>
    <n v="0"/>
    <x v="0"/>
    <n v="0"/>
    <x v="0"/>
    <x v="2"/>
    <x v="0"/>
    <x v="0"/>
    <n v="-0.70279452019409294"/>
    <n v="8.6092250712208732E-2"/>
    <n v="5.1081160025625134E-2"/>
    <n v="-0.41885071744501134"/>
    <n v="1.6463394449076298"/>
    <n v="0.8242434237901467"/>
    <n v="2.5784338028081786"/>
    <x v="0"/>
    <x v="1"/>
    <e v="#N/A"/>
    <n v="24.19"/>
    <x v="0"/>
    <x v="2"/>
  </r>
  <r>
    <s v="AK"/>
    <n v="141"/>
    <x v="1"/>
    <x v="0"/>
    <x v="1"/>
    <n v="0"/>
    <x v="885"/>
    <n v="74"/>
    <n v="14.14"/>
    <n v="190.6"/>
    <n v="104"/>
    <n v="16.2"/>
    <n v="150.5"/>
    <n v="79"/>
    <n v="6.77"/>
    <x v="85"/>
    <n v="7"/>
    <n v="2.89"/>
    <n v="1"/>
    <x v="0"/>
    <n v="0"/>
    <x v="0"/>
    <x v="1"/>
    <x v="0"/>
    <x v="0"/>
    <n v="-1.7969882457199562"/>
    <n v="-0.19052731704481607"/>
    <n v="-0.99353241759232347"/>
    <n v="0.16083806171076653"/>
    <n v="1.6241992252815067"/>
    <n v="2.0684397406493873"/>
    <n v="3.7307992170566298"/>
    <x v="2"/>
    <x v="1"/>
    <e v="#N/A"/>
    <n v="14.14"/>
    <x v="4"/>
    <x v="3"/>
  </r>
  <r>
    <s v="OH"/>
    <n v="29"/>
    <x v="0"/>
    <x v="1"/>
    <x v="0"/>
    <n v="37"/>
    <x v="886"/>
    <n v="101"/>
    <n v="39.950000000000003"/>
    <n v="183.3"/>
    <n v="79"/>
    <n v="15.58"/>
    <n v="139.80000000000001"/>
    <n v="106"/>
    <n v="6.29"/>
    <x v="16"/>
    <n v="7"/>
    <n v="1.54"/>
    <n v="2"/>
    <x v="0"/>
    <n v="0"/>
    <x v="0"/>
    <x v="3"/>
    <x v="1"/>
    <x v="0"/>
    <n v="1.0134788868490119"/>
    <n v="-0.33580234183807328"/>
    <n v="-1.206029856385328"/>
    <n v="-1.6506893731510393"/>
    <n v="2.2273528501223994"/>
    <n v="2.3063360743827497"/>
    <n v="3.6982795266245208"/>
    <x v="2"/>
    <x v="0"/>
    <e v="#N/A"/>
    <n v="39.950000000000003"/>
    <x v="2"/>
    <x v="1"/>
  </r>
  <r>
    <s v="NM"/>
    <n v="65"/>
    <x v="0"/>
    <x v="0"/>
    <x v="1"/>
    <n v="0"/>
    <x v="887"/>
    <n v="95"/>
    <n v="17.97"/>
    <n v="141.80000000000001"/>
    <n v="100"/>
    <n v="12.05"/>
    <n v="180.5"/>
    <n v="105"/>
    <n v="8.1199999999999992"/>
    <x v="2"/>
    <n v="12"/>
    <n v="1.78"/>
    <n v="2"/>
    <x v="0"/>
    <n v="0"/>
    <x v="0"/>
    <x v="3"/>
    <x v="0"/>
    <x v="1"/>
    <n v="-1.3804170304182317"/>
    <n v="-1.1616809074435785"/>
    <n v="-0.39774520602315122"/>
    <n v="-1.3246144348759143"/>
    <n v="0.79933922777623678"/>
    <n v="2.2732924049896579"/>
    <n v="4.2067533224691713"/>
    <x v="2"/>
    <x v="1"/>
    <e v="#N/A"/>
    <n v="17.97"/>
    <x v="4"/>
    <x v="1"/>
  </r>
  <r>
    <s v="MI"/>
    <n v="81"/>
    <x v="0"/>
    <x v="1"/>
    <x v="1"/>
    <n v="0"/>
    <x v="366"/>
    <n v="68"/>
    <n v="25.4"/>
    <n v="171.9"/>
    <n v="98"/>
    <n v="14.61"/>
    <n v="214.5"/>
    <n v="97"/>
    <n v="9.65"/>
    <x v="142"/>
    <n v="3"/>
    <n v="4.83"/>
    <n v="3"/>
    <x v="1"/>
    <n v="1"/>
    <x v="0"/>
    <x v="2"/>
    <x v="2"/>
    <x v="0"/>
    <n v="-0.57134315892110443"/>
    <n v="-0.56267018877548935"/>
    <n v="0.27748030042191069"/>
    <n v="2.7694375679117673"/>
    <n v="4.0268622459105847"/>
    <n v="2.8965169611562556"/>
    <n v="2.9264315240565089"/>
    <x v="0"/>
    <x v="1"/>
    <n v="25.4"/>
    <e v="#N/A"/>
    <x v="3"/>
    <x v="0"/>
  </r>
  <r>
    <s v="MN"/>
    <n v="37"/>
    <x v="0"/>
    <x v="0"/>
    <x v="0"/>
    <n v="20"/>
    <x v="487"/>
    <n v="81"/>
    <n v="45"/>
    <n v="216.5"/>
    <n v="110"/>
    <n v="18.399999999999999"/>
    <n v="210.7"/>
    <n v="102"/>
    <n v="9.48"/>
    <x v="91"/>
    <n v="7"/>
    <n v="2.81"/>
    <n v="0"/>
    <x v="0"/>
    <n v="0"/>
    <x v="0"/>
    <x v="3"/>
    <x v="0"/>
    <x v="0"/>
    <n v="1.563352891047288"/>
    <n v="0.32490051064633074"/>
    <n v="0.20201392028981532"/>
    <n v="5.2146415619058542E-2"/>
    <n v="3.2981796421089498"/>
    <n v="1.6103296173196764"/>
    <n v="1.519320243139"/>
    <x v="1"/>
    <x v="0"/>
    <e v="#N/A"/>
    <n v="45"/>
    <x v="4"/>
    <x v="3"/>
  </r>
  <r>
    <s v="WY"/>
    <n v="107"/>
    <x v="2"/>
    <x v="0"/>
    <x v="0"/>
    <n v="31"/>
    <x v="888"/>
    <n v="45"/>
    <n v="27.25"/>
    <n v="221.5"/>
    <n v="70"/>
    <n v="18.829999999999998"/>
    <n v="261.60000000000002"/>
    <n v="109"/>
    <n v="11.77"/>
    <x v="113"/>
    <n v="1"/>
    <n v="1.51"/>
    <n v="1"/>
    <x v="0"/>
    <n v="0"/>
    <x v="0"/>
    <x v="0"/>
    <x v="0"/>
    <x v="0"/>
    <n v="-0.36953754795271332"/>
    <n v="0.42440395228554828"/>
    <n v="1.2128662225855116"/>
    <n v="-1.6869199218482758"/>
    <n v="2.7919608558896525"/>
    <n v="2.1525380393107896"/>
    <n v="3.0776280802819231"/>
    <x v="0"/>
    <x v="0"/>
    <e v="#N/A"/>
    <n v="27.25"/>
    <x v="0"/>
    <x v="1"/>
  </r>
  <r>
    <s v="WY"/>
    <n v="127"/>
    <x v="0"/>
    <x v="1"/>
    <x v="0"/>
    <n v="28"/>
    <x v="889"/>
    <n v="117"/>
    <n v="16.3"/>
    <n v="159.5"/>
    <n v="131"/>
    <n v="13.56"/>
    <n v="152.80000000000001"/>
    <n v="132"/>
    <n v="6.88"/>
    <x v="91"/>
    <n v="3"/>
    <n v="2.81"/>
    <n v="1"/>
    <x v="0"/>
    <n v="0"/>
    <x v="0"/>
    <x v="0"/>
    <x v="1"/>
    <x v="1"/>
    <n v="-1.5618569375274272"/>
    <n v="-0.8094387240407489"/>
    <n v="-0.94785539803868668"/>
    <n v="5.2146415619058542E-2"/>
    <n v="1.209019419842648"/>
    <n v="1.9989340273086209"/>
    <n v="3.8117904629593515"/>
    <x v="2"/>
    <x v="0"/>
    <e v="#N/A"/>
    <n v="16.3"/>
    <x v="3"/>
    <x v="3"/>
  </r>
  <r>
    <s v="WA"/>
    <n v="78"/>
    <x v="1"/>
    <x v="0"/>
    <x v="1"/>
    <n v="0"/>
    <x v="890"/>
    <n v="77"/>
    <n v="23.92"/>
    <n v="195.2"/>
    <n v="114"/>
    <n v="16.59"/>
    <n v="252.9"/>
    <n v="107"/>
    <n v="11.38"/>
    <x v="50"/>
    <n v="5"/>
    <n v="3.16"/>
    <n v="0"/>
    <x v="0"/>
    <n v="0"/>
    <x v="0"/>
    <x v="2"/>
    <x v="0"/>
    <x v="0"/>
    <n v="-0.73241736217110487"/>
    <n v="-9.8984150736736068E-2"/>
    <n v="1.0400879312304514"/>
    <n v="0.52314354868312773"/>
    <n v="2.7139187655009582"/>
    <n v="1.3790196270273924"/>
    <n v="2.1066644720304404"/>
    <x v="0"/>
    <x v="1"/>
    <e v="#N/A"/>
    <n v="23.92"/>
    <x v="1"/>
    <x v="3"/>
  </r>
  <r>
    <s v="NM"/>
    <n v="55"/>
    <x v="2"/>
    <x v="0"/>
    <x v="1"/>
    <n v="0"/>
    <x v="891"/>
    <n v="148"/>
    <n v="20.350000000000001"/>
    <n v="231.8"/>
    <n v="96"/>
    <n v="19.7"/>
    <n v="222.3"/>
    <n v="113"/>
    <n v="10"/>
    <x v="117"/>
    <n v="2"/>
    <n v="1.24"/>
    <n v="2"/>
    <x v="0"/>
    <n v="0"/>
    <x v="0"/>
    <x v="3"/>
    <x v="0"/>
    <x v="0"/>
    <n v="-1.1212171631193808"/>
    <n v="0.62938104206233658"/>
    <n v="0.43238497542989573"/>
    <n v="-2.0492254088206368"/>
    <n v="2.4129187423572702"/>
    <n v="2.4575455165906006"/>
    <n v="3.7758287931274284"/>
    <x v="2"/>
    <x v="1"/>
    <e v="#N/A"/>
    <n v="20.350000000000001"/>
    <x v="0"/>
    <x v="1"/>
  </r>
  <r>
    <s v="VA"/>
    <n v="86"/>
    <x v="0"/>
    <x v="0"/>
    <x v="0"/>
    <n v="30"/>
    <x v="892"/>
    <n v="84"/>
    <n v="16.98"/>
    <n v="263.5"/>
    <n v="125"/>
    <n v="22.4"/>
    <n v="254.7"/>
    <n v="90"/>
    <n v="11.46"/>
    <x v="52"/>
    <n v="7"/>
    <n v="2.65"/>
    <n v="2"/>
    <x v="0"/>
    <n v="0"/>
    <x v="0"/>
    <x v="2"/>
    <x v="0"/>
    <x v="2"/>
    <n v="-1.4877998325848985"/>
    <n v="1.2602328620549754"/>
    <n v="1.0758351639246013"/>
    <n v="-0.16523687656435807"/>
    <n v="3.2175335845049053"/>
    <n v="2.2330382293539772"/>
    <n v="2.760506674524752"/>
    <x v="0"/>
    <x v="0"/>
    <e v="#N/A"/>
    <n v="16.98"/>
    <x v="4"/>
    <x v="2"/>
  </r>
  <r>
    <s v="RI"/>
    <n v="176"/>
    <x v="0"/>
    <x v="0"/>
    <x v="1"/>
    <n v="0"/>
    <x v="893"/>
    <n v="108"/>
    <n v="42.65"/>
    <n v="171.4"/>
    <n v="100"/>
    <n v="14.57"/>
    <n v="148.6"/>
    <n v="85"/>
    <n v="6.69"/>
    <x v="63"/>
    <n v="6"/>
    <n v="2.59"/>
    <n v="2"/>
    <x v="0"/>
    <n v="0"/>
    <x v="0"/>
    <x v="1"/>
    <x v="0"/>
    <x v="0"/>
    <n v="1.3078558789955641"/>
    <n v="-0.57262053293941106"/>
    <n v="-1.0312656076583711"/>
    <n v="-0.23769797395883072"/>
    <n v="2.4679817430864639"/>
    <n v="1.777186077857408"/>
    <n v="2.868073713566702"/>
    <x v="0"/>
    <x v="1"/>
    <e v="#N/A"/>
    <n v="42.65"/>
    <x v="1"/>
    <x v="2"/>
  </r>
  <r>
    <s v="AL"/>
    <n v="96"/>
    <x v="0"/>
    <x v="1"/>
    <x v="1"/>
    <n v="0"/>
    <x v="894"/>
    <n v="117"/>
    <n v="34.1"/>
    <n v="289.5"/>
    <n v="120"/>
    <n v="24.61"/>
    <n v="98.3"/>
    <n v="95"/>
    <n v="4.42"/>
    <x v="7"/>
    <n v="5"/>
    <n v="3.02"/>
    <n v="2"/>
    <x v="0"/>
    <n v="0"/>
    <x v="0"/>
    <x v="2"/>
    <x v="2"/>
    <x v="2"/>
    <n v="0.37658778434326406"/>
    <n v="1.7776507585789063"/>
    <n v="-2.0302021657226832"/>
    <n v="0.34199080519694713"/>
    <n v="3.5316559130427656"/>
    <n v="2.7460042103640445"/>
    <n v="3.2570668950060253"/>
    <x v="0"/>
    <x v="1"/>
    <e v="#N/A"/>
    <n v="34.1"/>
    <x v="5"/>
    <x v="3"/>
  </r>
  <r>
    <s v="WV"/>
    <n v="11"/>
    <x v="2"/>
    <x v="0"/>
    <x v="0"/>
    <n v="38"/>
    <x v="609"/>
    <n v="130"/>
    <n v="35.67"/>
    <n v="196.6"/>
    <n v="84"/>
    <n v="16.71"/>
    <n v="233"/>
    <n v="79"/>
    <n v="10.49"/>
    <x v="99"/>
    <n v="7"/>
    <n v="1.89"/>
    <n v="1"/>
    <x v="0"/>
    <n v="0"/>
    <x v="0"/>
    <x v="3"/>
    <x v="0"/>
    <x v="0"/>
    <n v="0.54691912571108059"/>
    <n v="-7.1123187077755057E-2"/>
    <n v="0.64488241422290027"/>
    <n v="-1.1796922400869698"/>
    <n v="2.4482030906039132"/>
    <n v="1.4531779475700968"/>
    <n v="2.4959474998015341"/>
    <x v="0"/>
    <x v="0"/>
    <e v="#N/A"/>
    <n v="35.67"/>
    <x v="4"/>
    <x v="1"/>
  </r>
  <r>
    <s v="WV"/>
    <n v="48"/>
    <x v="0"/>
    <x v="0"/>
    <x v="0"/>
    <n v="34"/>
    <x v="895"/>
    <n v="70"/>
    <n v="33.659999999999997"/>
    <n v="273.7"/>
    <n v="121"/>
    <n v="23.26"/>
    <n v="217.9"/>
    <n v="71"/>
    <n v="9.81"/>
    <x v="98"/>
    <n v="4"/>
    <n v="2.0499999999999998"/>
    <n v="1"/>
    <x v="0"/>
    <n v="0"/>
    <x v="0"/>
    <x v="3"/>
    <x v="0"/>
    <x v="2"/>
    <n v="0.32845066613062046"/>
    <n v="1.4632198829989789"/>
    <n v="0.34500285106641698"/>
    <n v="-0.96230894790355315"/>
    <n v="3.1052675648209962"/>
    <n v="1.8149263744142332"/>
    <n v="2.223787049148247"/>
    <x v="0"/>
    <x v="0"/>
    <e v="#N/A"/>
    <n v="33.659999999999997"/>
    <x v="1"/>
    <x v="1"/>
  </r>
  <r>
    <s v="NJ"/>
    <n v="127"/>
    <x v="2"/>
    <x v="0"/>
    <x v="1"/>
    <n v="0"/>
    <x v="452"/>
    <n v="107"/>
    <n v="40.770000000000003"/>
    <n v="128.9"/>
    <n v="121"/>
    <n v="10.96"/>
    <n v="249.9"/>
    <n v="110"/>
    <n v="11.25"/>
    <x v="61"/>
    <n v="5"/>
    <n v="3.05"/>
    <n v="1"/>
    <x v="0"/>
    <n v="0"/>
    <x v="0"/>
    <x v="0"/>
    <x v="0"/>
    <x v="1"/>
    <n v="1.1023474127800468"/>
    <n v="-1.4183997868727598"/>
    <n v="0.98050921007353409"/>
    <n v="0.37822135389418376"/>
    <n v="3.2275120227807266"/>
    <n v="2.0812201895628748"/>
    <n v="2.499224099134393"/>
    <x v="0"/>
    <x v="1"/>
    <e v="#N/A"/>
    <n v="40.770000000000003"/>
    <x v="1"/>
    <x v="3"/>
  </r>
  <r>
    <s v="MI"/>
    <n v="79"/>
    <x v="2"/>
    <x v="0"/>
    <x v="1"/>
    <n v="0"/>
    <x v="709"/>
    <n v="107"/>
    <n v="37.549999999999997"/>
    <n v="192.2"/>
    <n v="97"/>
    <n v="16.34"/>
    <n v="161"/>
    <n v="74"/>
    <n v="7.25"/>
    <x v="1"/>
    <n v="2"/>
    <n v="3.29"/>
    <n v="1"/>
    <x v="0"/>
    <n v="0"/>
    <x v="0"/>
    <x v="2"/>
    <x v="0"/>
    <x v="0"/>
    <n v="0.75242759192659803"/>
    <n v="-0.15868621572026659"/>
    <n v="-0.78500689354311315"/>
    <n v="0.70429629216930834"/>
    <n v="2.5941586759276647"/>
    <n v="1.3052194015665421"/>
    <n v="2.1627612296693015"/>
    <x v="0"/>
    <x v="1"/>
    <e v="#N/A"/>
    <n v="37.549999999999997"/>
    <x v="0"/>
    <x v="0"/>
  </r>
  <r>
    <s v="MI"/>
    <n v="83"/>
    <x v="2"/>
    <x v="0"/>
    <x v="0"/>
    <n v="26"/>
    <x v="896"/>
    <n v="117"/>
    <n v="38.49"/>
    <n v="234.7"/>
    <n v="97"/>
    <n v="19.95"/>
    <n v="133.6"/>
    <n v="82"/>
    <n v="6.01"/>
    <x v="81"/>
    <n v="7"/>
    <n v="2.92"/>
    <n v="1"/>
    <x v="0"/>
    <n v="0"/>
    <x v="0"/>
    <x v="2"/>
    <x v="0"/>
    <x v="2"/>
    <n v="0.85425611122257505"/>
    <n v="0.68709303821308221"/>
    <n v="-1.3291592134429573"/>
    <n v="0.19706861040800316"/>
    <n v="2.7974752351740038"/>
    <n v="1.7341714444109737"/>
    <n v="2.4877366230791065"/>
    <x v="0"/>
    <x v="0"/>
    <e v="#N/A"/>
    <n v="38.49"/>
    <x v="4"/>
    <x v="3"/>
  </r>
  <r>
    <s v="ND"/>
    <n v="60"/>
    <x v="2"/>
    <x v="0"/>
    <x v="1"/>
    <n v="0"/>
    <x v="517"/>
    <n v="99"/>
    <n v="34.54"/>
    <n v="235.8"/>
    <n v="131"/>
    <n v="20.04"/>
    <n v="224.9"/>
    <n v="112"/>
    <n v="10.119999999999999"/>
    <x v="127"/>
    <n v="6"/>
    <n v="4.08"/>
    <n v="2"/>
    <x v="0"/>
    <n v="0"/>
    <x v="0"/>
    <x v="3"/>
    <x v="0"/>
    <x v="2"/>
    <n v="0.42472490255590767"/>
    <n v="0.70898379537371059"/>
    <n v="0.4840198670992239"/>
    <n v="1.7549822043891561"/>
    <n v="3.8396234936851563"/>
    <n v="1.9993216435638885"/>
    <n v="1.1188679527035406"/>
    <x v="1"/>
    <x v="1"/>
    <e v="#N/A"/>
    <n v="34.54"/>
    <x v="1"/>
    <x v="0"/>
  </r>
  <r>
    <s v="VT"/>
    <n v="122"/>
    <x v="0"/>
    <x v="0"/>
    <x v="1"/>
    <n v="0"/>
    <x v="897"/>
    <n v="115"/>
    <n v="23.24"/>
    <n v="243.1"/>
    <n v="137"/>
    <n v="20.66"/>
    <n v="188.9"/>
    <n v="110"/>
    <n v="8.5"/>
    <x v="53"/>
    <n v="4"/>
    <n v="2.3199999999999998"/>
    <n v="0"/>
    <x v="0"/>
    <n v="0"/>
    <x v="0"/>
    <x v="0"/>
    <x v="0"/>
    <x v="2"/>
    <n v="-0.80647446711363369"/>
    <n v="0.85425882016696775"/>
    <n v="-0.23092478678378284"/>
    <n v="-0.60000346093119195"/>
    <n v="2.0560160064786808"/>
    <n v="1.339212308866605"/>
    <n v="2.7128909667627825"/>
    <x v="0"/>
    <x v="1"/>
    <e v="#N/A"/>
    <n v="23.24"/>
    <x v="1"/>
    <x v="2"/>
  </r>
  <r>
    <s v="WA"/>
    <n v="136"/>
    <x v="1"/>
    <x v="0"/>
    <x v="1"/>
    <n v="0"/>
    <x v="898"/>
    <n v="97"/>
    <n v="25.94"/>
    <n v="208.9"/>
    <n v="85"/>
    <n v="17.760000000000002"/>
    <n v="119.1"/>
    <n v="99"/>
    <n v="5.36"/>
    <x v="105"/>
    <n v="10"/>
    <n v="1.35"/>
    <n v="1"/>
    <x v="0"/>
    <n v="0"/>
    <x v="0"/>
    <x v="1"/>
    <x v="0"/>
    <x v="0"/>
    <n v="-0.51209747496708158"/>
    <n v="0.17365527935472025"/>
    <n v="-1.6171230323680572"/>
    <n v="-1.9043032140316922"/>
    <n v="1.6775341214645678"/>
    <n v="2.5561411566465027"/>
    <n v="4.2724225559659175"/>
    <x v="2"/>
    <x v="1"/>
    <e v="#N/A"/>
    <n v="25.94"/>
    <x v="4"/>
    <x v="1"/>
  </r>
  <r>
    <s v="NC"/>
    <n v="172"/>
    <x v="1"/>
    <x v="0"/>
    <x v="0"/>
    <n v="47"/>
    <x v="899"/>
    <n v="102"/>
    <n v="46.73"/>
    <n v="186.6"/>
    <n v="118"/>
    <n v="15.86"/>
    <n v="245"/>
    <n v="123"/>
    <n v="11.03"/>
    <x v="82"/>
    <n v="2"/>
    <n v="2.38"/>
    <n v="1"/>
    <x v="0"/>
    <n v="0"/>
    <x v="0"/>
    <x v="1"/>
    <x v="0"/>
    <x v="0"/>
    <n v="1.7521985086507363"/>
    <n v="-0.27013007035619008"/>
    <n v="0.88319729885056919"/>
    <n v="-0.52754236353671935"/>
    <n v="3.4462958418957808"/>
    <n v="2.0497581034481493"/>
    <n v="2.1274542381528594"/>
    <x v="0"/>
    <x v="0"/>
    <e v="#N/A"/>
    <n v="46.73"/>
    <x v="0"/>
    <x v="2"/>
  </r>
  <r>
    <s v="WV"/>
    <n v="79"/>
    <x v="0"/>
    <x v="0"/>
    <x v="1"/>
    <n v="0"/>
    <x v="365"/>
    <n v="99"/>
    <n v="37.79"/>
    <n v="146.19999999999999"/>
    <n v="82"/>
    <n v="12.43"/>
    <n v="275.60000000000002"/>
    <n v="82"/>
    <n v="12.4"/>
    <x v="56"/>
    <n v="4"/>
    <n v="2.4"/>
    <n v="3"/>
    <x v="0"/>
    <n v="0"/>
    <x v="0"/>
    <x v="2"/>
    <x v="0"/>
    <x v="1"/>
    <n v="0.77834757865648319"/>
    <n v="-1.0741178788010677"/>
    <n v="1.4909002546511254"/>
    <n v="-0.49131181483948333"/>
    <n v="3.1034434615140465"/>
    <n v="2.0551703188495525"/>
    <n v="2.6107640184716154"/>
    <x v="0"/>
    <x v="1"/>
    <e v="#N/A"/>
    <n v="37.79"/>
    <x v="1"/>
    <x v="2"/>
  </r>
  <r>
    <s v="ID"/>
    <n v="55"/>
    <x v="2"/>
    <x v="0"/>
    <x v="0"/>
    <n v="8"/>
    <x v="900"/>
    <n v="104"/>
    <n v="37.83"/>
    <n v="171.5"/>
    <n v="94"/>
    <n v="14.58"/>
    <n v="377.5"/>
    <n v="114"/>
    <n v="16.989999999999998"/>
    <x v="84"/>
    <n v="2"/>
    <n v="2.62"/>
    <n v="1"/>
    <x v="0"/>
    <n v="0"/>
    <x v="0"/>
    <x v="3"/>
    <x v="0"/>
    <x v="0"/>
    <n v="0.7820504339036094"/>
    <n v="-0.57063046410662688"/>
    <n v="3.5145908166144135"/>
    <n v="-0.20146742526159472"/>
    <n v="4.9375344516982231"/>
    <n v="3.6510491285940367"/>
    <n v="3.2064112364304851"/>
    <x v="1"/>
    <x v="2"/>
    <e v="#N/A"/>
    <n v="37.83"/>
    <x v="0"/>
    <x v="2"/>
  </r>
  <r>
    <s v="LA"/>
    <n v="111"/>
    <x v="0"/>
    <x v="0"/>
    <x v="0"/>
    <n v="28"/>
    <x v="10"/>
    <n v="104"/>
    <n v="21.9"/>
    <n v="157.30000000000001"/>
    <n v="52"/>
    <n v="13.37"/>
    <n v="147.4"/>
    <n v="76"/>
    <n v="6.63"/>
    <x v="19"/>
    <n v="2"/>
    <n v="2.78"/>
    <n v="2"/>
    <x v="0"/>
    <n v="0"/>
    <x v="0"/>
    <x v="0"/>
    <x v="0"/>
    <x v="1"/>
    <n v="-0.95273724937512771"/>
    <n v="-0.85322023836200434"/>
    <n v="-1.0550970961211379"/>
    <n v="1.591586692182255E-2"/>
    <n v="1.0290280874143503"/>
    <n v="1.6580640031556475"/>
    <n v="3.5269609683739662"/>
    <x v="2"/>
    <x v="0"/>
    <e v="#N/A"/>
    <n v="21.9"/>
    <x v="0"/>
    <x v="2"/>
  </r>
  <r>
    <s v="GA"/>
    <n v="160"/>
    <x v="0"/>
    <x v="0"/>
    <x v="1"/>
    <n v="0"/>
    <x v="901"/>
    <n v="105"/>
    <n v="29.63"/>
    <n v="171.3"/>
    <n v="107"/>
    <n v="14.56"/>
    <n v="220.8"/>
    <n v="131"/>
    <n v="9.94"/>
    <x v="24"/>
    <n v="2"/>
    <n v="2.2400000000000002"/>
    <n v="0"/>
    <x v="0"/>
    <n v="0"/>
    <x v="0"/>
    <x v="1"/>
    <x v="0"/>
    <x v="0"/>
    <n v="-0.11033768065386253"/>
    <n v="-0.57461060177219536"/>
    <n v="0.40259561485143713"/>
    <n v="-0.70869510702289995"/>
    <n v="1.7391343197297451"/>
    <n v="1.0033363001790001"/>
    <n v="2.6436299439316251"/>
    <x v="0"/>
    <x v="1"/>
    <e v="#N/A"/>
    <n v="29.63"/>
    <x v="0"/>
    <x v="1"/>
  </r>
  <r>
    <s v="FL"/>
    <n v="110"/>
    <x v="0"/>
    <x v="0"/>
    <x v="1"/>
    <n v="0"/>
    <x v="484"/>
    <n v="110"/>
    <n v="41.23"/>
    <n v="162.30000000000001"/>
    <n v="140"/>
    <n v="13.8"/>
    <n v="184.1"/>
    <n v="86"/>
    <n v="8.2799999999999994"/>
    <x v="35"/>
    <n v="3"/>
    <n v="2.11"/>
    <n v="4"/>
    <x v="0"/>
    <n v="0"/>
    <x v="1"/>
    <x v="0"/>
    <x v="0"/>
    <x v="1"/>
    <n v="1.1523359586162534"/>
    <n v="-0.7537167967227868"/>
    <n v="-0.32625074063485066"/>
    <n v="-0.88984785050908088"/>
    <n v="2.2714042034612838"/>
    <n v="1.671596815623468"/>
    <n v="2.9033075573392924"/>
    <x v="0"/>
    <x v="1"/>
    <e v="#N/A"/>
    <n v="41.23"/>
    <x v="0"/>
    <x v="1"/>
  </r>
  <r>
    <s v="CO"/>
    <n v="192"/>
    <x v="0"/>
    <x v="0"/>
    <x v="1"/>
    <n v="0"/>
    <x v="323"/>
    <n v="101"/>
    <n v="37.67"/>
    <n v="285.2"/>
    <n v="50"/>
    <n v="24.24"/>
    <n v="167.4"/>
    <n v="83"/>
    <n v="7.53"/>
    <x v="8"/>
    <n v="6"/>
    <n v="3.43"/>
    <n v="4"/>
    <x v="0"/>
    <n v="0"/>
    <x v="1"/>
    <x v="1"/>
    <x v="0"/>
    <x v="2"/>
    <n v="0.76538758529154027"/>
    <n v="1.6920777987691791"/>
    <n v="-0.65790562174168965"/>
    <n v="0.88544903565548905"/>
    <n v="3.7464413555556368"/>
    <n v="2.160047507502675"/>
    <n v="1.8154304279480067"/>
    <x v="1"/>
    <x v="1"/>
    <e v="#N/A"/>
    <n v="37.67"/>
    <x v="1"/>
    <x v="0"/>
  </r>
  <r>
    <s v="NV"/>
    <n v="93"/>
    <x v="1"/>
    <x v="0"/>
    <x v="1"/>
    <n v="0"/>
    <x v="374"/>
    <n v="100"/>
    <n v="19.43"/>
    <n v="221.1"/>
    <n v="103"/>
    <n v="18.79"/>
    <n v="126.3"/>
    <n v="88"/>
    <n v="5.68"/>
    <x v="54"/>
    <n v="9"/>
    <n v="2.94"/>
    <n v="0"/>
    <x v="0"/>
    <n v="0"/>
    <x v="0"/>
    <x v="2"/>
    <x v="0"/>
    <x v="0"/>
    <n v="-1.2211942547917949"/>
    <n v="0.41644367695441076"/>
    <n v="-1.4741341015914557"/>
    <n v="0.23329915910523916"/>
    <n v="1.9496331835703495"/>
    <n v="1.9728762229612522"/>
    <n v="3.4617064623929421"/>
    <x v="2"/>
    <x v="1"/>
    <e v="#N/A"/>
    <n v="19.43"/>
    <x v="4"/>
    <x v="3"/>
  </r>
  <r>
    <s v="VA"/>
    <n v="77"/>
    <x v="2"/>
    <x v="0"/>
    <x v="1"/>
    <n v="0"/>
    <x v="902"/>
    <n v="136"/>
    <n v="24.63"/>
    <n v="151.30000000000001"/>
    <n v="115"/>
    <n v="12.86"/>
    <n v="252.4"/>
    <n v="73"/>
    <n v="11.36"/>
    <x v="10"/>
    <n v="3"/>
    <n v="3.32"/>
    <n v="2"/>
    <x v="0"/>
    <n v="0"/>
    <x v="0"/>
    <x v="2"/>
    <x v="0"/>
    <x v="1"/>
    <n v="-0.65465740198144939"/>
    <n v="-0.9726243683290654"/>
    <n v="1.0301581443709651"/>
    <n v="0.74052684086654508"/>
    <n v="2.6964767216032515"/>
    <n v="1.7274780115226445"/>
    <n v="2.5879284863458336"/>
    <x v="0"/>
    <x v="1"/>
    <e v="#N/A"/>
    <n v="24.63"/>
    <x v="0"/>
    <x v="0"/>
  </r>
  <r>
    <s v="UT"/>
    <n v="105"/>
    <x v="0"/>
    <x v="0"/>
    <x v="0"/>
    <n v="40"/>
    <x v="903"/>
    <n v="111"/>
    <n v="40.21"/>
    <n v="117"/>
    <n v="110"/>
    <n v="9.9499999999999993"/>
    <n v="221.1"/>
    <n v="115"/>
    <n v="9.9499999999999993"/>
    <x v="111"/>
    <n v="3"/>
    <n v="2.19"/>
    <n v="2"/>
    <x v="0"/>
    <n v="0"/>
    <x v="0"/>
    <x v="0"/>
    <x v="0"/>
    <x v="1"/>
    <n v="1.0412503012024603"/>
    <n v="-1.6552179779740976"/>
    <n v="0.40855348696712851"/>
    <n v="-0.78115620441737255"/>
    <n v="2.5744764367404622"/>
    <n v="2.1450104223000013"/>
    <n v="3.2518011163383584"/>
    <x v="0"/>
    <x v="0"/>
    <e v="#N/A"/>
    <n v="40.21"/>
    <x v="0"/>
    <x v="1"/>
  </r>
  <r>
    <s v="UT"/>
    <n v="133"/>
    <x v="1"/>
    <x v="0"/>
    <x v="0"/>
    <n v="44"/>
    <x v="789"/>
    <n v="80"/>
    <n v="29.58"/>
    <n v="209.4"/>
    <n v="113"/>
    <n v="17.8"/>
    <n v="224.1"/>
    <n v="87"/>
    <n v="10.08"/>
    <x v="71"/>
    <n v="7"/>
    <n v="3.81"/>
    <n v="2"/>
    <x v="1"/>
    <n v="1"/>
    <x v="0"/>
    <x v="1"/>
    <x v="0"/>
    <x v="0"/>
    <n v="-0.11589196352455239"/>
    <n v="0.18360562351864199"/>
    <n v="0.46813220812404571"/>
    <n v="1.3926767174167949"/>
    <n v="3.1722048084549996"/>
    <n v="1.4852064421201383"/>
    <n v="1.5325772426358479"/>
    <x v="0"/>
    <x v="0"/>
    <n v="29.58"/>
    <e v="#N/A"/>
    <x v="4"/>
    <x v="0"/>
  </r>
  <r>
    <s v="MO"/>
    <n v="131"/>
    <x v="1"/>
    <x v="0"/>
    <x v="1"/>
    <n v="0"/>
    <x v="904"/>
    <n v="95"/>
    <n v="18.62"/>
    <n v="332.1"/>
    <n v="48"/>
    <n v="28.23"/>
    <n v="258.60000000000002"/>
    <n v="108"/>
    <n v="11.64"/>
    <x v="2"/>
    <n v="7"/>
    <n v="1.78"/>
    <n v="1"/>
    <x v="0"/>
    <n v="0"/>
    <x v="0"/>
    <x v="1"/>
    <x v="0"/>
    <x v="2"/>
    <n v="-1.3100627807228293"/>
    <n v="2.6254200813450401"/>
    <n v="1.1532875014285944"/>
    <n v="-1.3246144348759143"/>
    <n v="4.240498943443785"/>
    <n v="3.4196155566083855"/>
    <n v="3.6613808625501245"/>
    <x v="0"/>
    <x v="1"/>
    <e v="#N/A"/>
    <n v="18.62"/>
    <x v="4"/>
    <x v="1"/>
  </r>
  <r>
    <s v="HI"/>
    <n v="118"/>
    <x v="0"/>
    <x v="0"/>
    <x v="1"/>
    <n v="0"/>
    <x v="905"/>
    <n v="113"/>
    <n v="22.68"/>
    <n v="121"/>
    <n v="92"/>
    <n v="10.29"/>
    <n v="254.7"/>
    <n v="129"/>
    <n v="11.46"/>
    <x v="96"/>
    <n v="4"/>
    <n v="1.59"/>
    <n v="1"/>
    <x v="0"/>
    <n v="0"/>
    <x v="0"/>
    <x v="0"/>
    <x v="0"/>
    <x v="1"/>
    <n v="-0.8675715786912197"/>
    <n v="-1.5756152246627237"/>
    <n v="1.0758351639246013"/>
    <n v="-1.5782282757565671"/>
    <n v="2.2343477214400056"/>
    <n v="2.6236367070682558"/>
    <n v="4.0956842408867145"/>
    <x v="2"/>
    <x v="1"/>
    <e v="#N/A"/>
    <n v="22.68"/>
    <x v="1"/>
    <x v="1"/>
  </r>
  <r>
    <s v="MD"/>
    <n v="125"/>
    <x v="1"/>
    <x v="0"/>
    <x v="1"/>
    <n v="0"/>
    <x v="906"/>
    <n v="94"/>
    <n v="23.31"/>
    <n v="209.8"/>
    <n v="83"/>
    <n v="17.829999999999998"/>
    <n v="238.4"/>
    <n v="114"/>
    <n v="10.73"/>
    <x v="53"/>
    <n v="4"/>
    <n v="2.3199999999999998"/>
    <n v="1"/>
    <x v="0"/>
    <n v="0"/>
    <x v="0"/>
    <x v="0"/>
    <x v="0"/>
    <x v="0"/>
    <n v="-0.7990687566193807"/>
    <n v="0.19156589884977951"/>
    <n v="0.75212411230535137"/>
    <n v="-0.60000346093119195"/>
    <n v="2.1656728266423357"/>
    <n v="1.2652680367605467"/>
    <n v="2.5517969389508193"/>
    <x v="0"/>
    <x v="1"/>
    <e v="#N/A"/>
    <n v="23.31"/>
    <x v="1"/>
    <x v="2"/>
  </r>
  <r>
    <s v="VA"/>
    <n v="95"/>
    <x v="0"/>
    <x v="0"/>
    <x v="1"/>
    <n v="0"/>
    <x v="111"/>
    <n v="88"/>
    <n v="33.49"/>
    <n v="190.4"/>
    <n v="68"/>
    <n v="16.18"/>
    <n v="211.9"/>
    <n v="104"/>
    <n v="9.5399999999999991"/>
    <x v="137"/>
    <n v="8"/>
    <n v="4.3499999999999996"/>
    <n v="0"/>
    <x v="0"/>
    <n v="0"/>
    <x v="0"/>
    <x v="2"/>
    <x v="0"/>
    <x v="0"/>
    <n v="0.30993638989498823"/>
    <n v="-0.19450745471038453"/>
    <n v="0.22584540875258255"/>
    <n v="2.117287691361518"/>
    <n v="3.6857741524626908"/>
    <n v="2.16051082671776"/>
    <n v="1.9366680050455858"/>
    <x v="1"/>
    <x v="1"/>
    <e v="#N/A"/>
    <n v="33.49"/>
    <x v="4"/>
    <x v="0"/>
  </r>
  <r>
    <s v="MT"/>
    <n v="80"/>
    <x v="0"/>
    <x v="0"/>
    <x v="1"/>
    <n v="0"/>
    <x v="155"/>
    <n v="160"/>
    <n v="33.68"/>
    <n v="156.69999999999999"/>
    <n v="87"/>
    <n v="13.32"/>
    <n v="182.1"/>
    <n v="76"/>
    <n v="8.19"/>
    <x v="38"/>
    <n v="3"/>
    <n v="2.5099999999999998"/>
    <n v="3"/>
    <x v="0"/>
    <n v="0"/>
    <x v="0"/>
    <x v="2"/>
    <x v="0"/>
    <x v="1"/>
    <n v="0.33030209375418357"/>
    <n v="-0.8651606513587109"/>
    <n v="-0.36596988807279546"/>
    <n v="-0.34638962005053869"/>
    <n v="1.6177410244525772"/>
    <n v="1.0542875099576003"/>
    <n v="2.7578901872823582"/>
    <x v="0"/>
    <x v="1"/>
    <e v="#N/A"/>
    <n v="33.68"/>
    <x v="0"/>
    <x v="2"/>
  </r>
  <r>
    <s v="SC"/>
    <n v="145"/>
    <x v="1"/>
    <x v="0"/>
    <x v="1"/>
    <n v="0"/>
    <x v="907"/>
    <n v="78"/>
    <n v="6.72"/>
    <n v="264.3"/>
    <n v="106"/>
    <n v="22.47"/>
    <n v="185.8"/>
    <n v="90"/>
    <n v="8.36"/>
    <x v="13"/>
    <n v="6"/>
    <n v="2.7"/>
    <n v="0"/>
    <x v="0"/>
    <n v="0"/>
    <x v="0"/>
    <x v="1"/>
    <x v="0"/>
    <x v="2"/>
    <n v="-2.6060621172170837"/>
    <n v="1.2761534127172505"/>
    <n v="-0.29248946531259723"/>
    <n v="-9.277577916988608E-2"/>
    <n v="3.0139570046931112"/>
    <n v="2.9179247289988997"/>
    <n v="3.9930730799808729"/>
    <x v="0"/>
    <x v="1"/>
    <e v="#N/A"/>
    <n v="6.72"/>
    <x v="1"/>
    <x v="2"/>
  </r>
  <r>
    <s v="CO"/>
    <n v="37"/>
    <x v="1"/>
    <x v="0"/>
    <x v="1"/>
    <n v="0"/>
    <x v="908"/>
    <n v="107"/>
    <n v="33.92"/>
    <n v="207.5"/>
    <n v="110"/>
    <n v="17.64"/>
    <n v="83.9"/>
    <n v="123"/>
    <n v="3.78"/>
    <x v="111"/>
    <n v="4"/>
    <n v="2.19"/>
    <n v="2"/>
    <x v="0"/>
    <n v="0"/>
    <x v="0"/>
    <x v="3"/>
    <x v="0"/>
    <x v="0"/>
    <n v="0.35622208048406873"/>
    <n v="0.14579431569573922"/>
    <n v="-2.3161800272758857"/>
    <n v="-0.78115620441737255"/>
    <n v="2.220901937623128"/>
    <n v="2.4744787506796388"/>
    <n v="3.9132703405964642"/>
    <x v="2"/>
    <x v="1"/>
    <e v="#N/A"/>
    <n v="33.92"/>
    <x v="1"/>
    <x v="1"/>
  </r>
  <r>
    <s v="ID"/>
    <n v="87"/>
    <x v="0"/>
    <x v="0"/>
    <x v="1"/>
    <n v="0"/>
    <x v="909"/>
    <n v="93"/>
    <n v="26.66"/>
    <n v="215.8"/>
    <n v="68"/>
    <n v="18.34"/>
    <n v="223.3"/>
    <n v="77"/>
    <n v="10.050000000000001"/>
    <x v="98"/>
    <n v="6"/>
    <n v="2.0499999999999998"/>
    <n v="1"/>
    <x v="0"/>
    <n v="0"/>
    <x v="0"/>
    <x v="2"/>
    <x v="0"/>
    <x v="0"/>
    <n v="-0.43433751477742605"/>
    <n v="0.31097002881684055"/>
    <n v="0.45224454914886814"/>
    <n v="-0.96230894790355315"/>
    <n v="2.0369220185330965"/>
    <n v="1.1899222995706418"/>
    <n v="2.5851071251393094"/>
    <x v="0"/>
    <x v="1"/>
    <e v="#N/A"/>
    <n v="26.66"/>
    <x v="1"/>
    <x v="1"/>
  </r>
  <r>
    <s v="UT"/>
    <n v="195"/>
    <x v="0"/>
    <x v="0"/>
    <x v="1"/>
    <n v="0"/>
    <x v="910"/>
    <n v="108"/>
    <n v="10.74"/>
    <n v="220.2"/>
    <n v="88"/>
    <n v="18.72"/>
    <n v="184"/>
    <n v="99"/>
    <n v="8.2799999999999994"/>
    <x v="118"/>
    <n v="3"/>
    <n v="1.38"/>
    <n v="0"/>
    <x v="0"/>
    <n v="0"/>
    <x v="0"/>
    <x v="1"/>
    <x v="0"/>
    <x v="0"/>
    <n v="-2.1672737704326002"/>
    <n v="0.39853305745935147"/>
    <n v="-0.32823669800674776"/>
    <n v="-1.8680726653344564"/>
    <n v="2.1267907405648265"/>
    <n v="2.9074626406509836"/>
    <n v="4.5148022281612841"/>
    <x v="2"/>
    <x v="1"/>
    <e v="#N/A"/>
    <n v="10.74"/>
    <x v="0"/>
    <x v="1"/>
  </r>
  <r>
    <s v="RI"/>
    <n v="123"/>
    <x v="0"/>
    <x v="0"/>
    <x v="0"/>
    <n v="27"/>
    <x v="911"/>
    <n v="79"/>
    <n v="37.18"/>
    <n v="163.4"/>
    <n v="78"/>
    <n v="13.89"/>
    <n v="173.8"/>
    <n v="116"/>
    <n v="7.82"/>
    <x v="51"/>
    <n v="1"/>
    <n v="4.05"/>
    <n v="0"/>
    <x v="0"/>
    <n v="0"/>
    <x v="0"/>
    <x v="0"/>
    <x v="0"/>
    <x v="1"/>
    <n v="0.71169618420820679"/>
    <n v="-0.73182603956215908"/>
    <n v="-0.53080434994026615"/>
    <n v="1.71875165569192"/>
    <n v="3.2578484040010798"/>
    <n v="2.0683184770863945"/>
    <n v="2.4376846436447801"/>
    <x v="0"/>
    <x v="0"/>
    <e v="#N/A"/>
    <n v="37.18"/>
    <x v="0"/>
    <x v="0"/>
  </r>
  <r>
    <s v="FL"/>
    <n v="41"/>
    <x v="0"/>
    <x v="0"/>
    <x v="0"/>
    <n v="41"/>
    <x v="912"/>
    <n v="95"/>
    <n v="35.24"/>
    <n v="137.30000000000001"/>
    <n v="120"/>
    <n v="11.67"/>
    <n v="115.7"/>
    <n v="74"/>
    <n v="5.21"/>
    <x v="96"/>
    <n v="3"/>
    <n v="1.59"/>
    <n v="1"/>
    <x v="0"/>
    <n v="0"/>
    <x v="0"/>
    <x v="3"/>
    <x v="0"/>
    <x v="1"/>
    <n v="0.50063343512200009"/>
    <n v="-1.2512340049188744"/>
    <n v="-1.6846455830125633"/>
    <n v="-1.5782282757565671"/>
    <n v="1.7658161696667793"/>
    <n v="2.6730236815615132"/>
    <n v="4.3785847552971582"/>
    <x v="2"/>
    <x v="0"/>
    <e v="#N/A"/>
    <n v="35.24"/>
    <x v="0"/>
    <x v="1"/>
  </r>
  <r>
    <s v="MD"/>
    <n v="76"/>
    <x v="0"/>
    <x v="1"/>
    <x v="1"/>
    <n v="0"/>
    <x v="913"/>
    <n v="66"/>
    <n v="46.46"/>
    <n v="263.60000000000002"/>
    <n v="121"/>
    <n v="22.41"/>
    <n v="165.2"/>
    <n v="84"/>
    <n v="7.43"/>
    <x v="42"/>
    <n v="7"/>
    <n v="3.24"/>
    <n v="1"/>
    <x v="1"/>
    <n v="1"/>
    <x v="0"/>
    <x v="2"/>
    <x v="2"/>
    <x v="2"/>
    <n v="1.7225756666737255"/>
    <n v="1.2622229308877602"/>
    <n v="-0.70159668392342933"/>
    <n v="0.63183519477483641"/>
    <n v="3.9092200618217454"/>
    <n v="2.334936246436683"/>
    <n v="1.9031166695970165"/>
    <x v="1"/>
    <x v="1"/>
    <n v="46.46"/>
    <e v="#N/A"/>
    <x v="2"/>
    <x v="3"/>
  </r>
  <r>
    <s v="IL"/>
    <n v="86"/>
    <x v="0"/>
    <x v="1"/>
    <x v="1"/>
    <n v="0"/>
    <x v="914"/>
    <n v="120"/>
    <n v="45.24"/>
    <n v="182"/>
    <n v="92"/>
    <n v="15.47"/>
    <n v="206.5"/>
    <n v="103"/>
    <n v="9.2899999999999991"/>
    <x v="19"/>
    <n v="4"/>
    <n v="2.78"/>
    <n v="1"/>
    <x v="0"/>
    <n v="0"/>
    <x v="0"/>
    <x v="2"/>
    <x v="1"/>
    <x v="0"/>
    <n v="1.5892728777771739"/>
    <n v="-0.36167323666427009"/>
    <n v="0.11860371067013144"/>
    <n v="1.591586692182255E-2"/>
    <n v="3.0651516116779054"/>
    <n v="1.6342937205906245"/>
    <n v="1.9866246569878847"/>
    <x v="0"/>
    <x v="1"/>
    <e v="#N/A"/>
    <n v="45.24"/>
    <x v="5"/>
    <x v="2"/>
  </r>
  <r>
    <s v="PA"/>
    <n v="140"/>
    <x v="1"/>
    <x v="0"/>
    <x v="1"/>
    <n v="0"/>
    <x v="915"/>
    <n v="89"/>
    <n v="19.18"/>
    <n v="156.69999999999999"/>
    <n v="65"/>
    <n v="13.32"/>
    <n v="249.6"/>
    <n v="85"/>
    <n v="11.23"/>
    <x v="122"/>
    <n v="6"/>
    <n v="4.4000000000000004"/>
    <n v="0"/>
    <x v="0"/>
    <n v="0"/>
    <x v="0"/>
    <x v="1"/>
    <x v="0"/>
    <x v="1"/>
    <n v="-1.2489656691452431"/>
    <n v="-0.8651606513587109"/>
    <n v="0.9745513379578421"/>
    <n v="2.1897487887559901"/>
    <n v="3.7621158775290744"/>
    <n v="2.8378104699814961"/>
    <n v="3.1548091306950479"/>
    <x v="0"/>
    <x v="1"/>
    <e v="#N/A"/>
    <n v="19.18"/>
    <x v="1"/>
    <x v="0"/>
  </r>
  <r>
    <s v="AZ"/>
    <n v="70"/>
    <x v="0"/>
    <x v="0"/>
    <x v="1"/>
    <n v="0"/>
    <x v="916"/>
    <n v="112"/>
    <n v="17.8"/>
    <n v="82.2"/>
    <n v="104"/>
    <n v="6.99"/>
    <n v="169.4"/>
    <n v="110"/>
    <n v="7.62"/>
    <x v="74"/>
    <n v="7"/>
    <n v="4.2699999999999996"/>
    <n v="3"/>
    <x v="0"/>
    <n v="0"/>
    <x v="0"/>
    <x v="3"/>
    <x v="0"/>
    <x v="1"/>
    <n v="-1.398931306653864"/>
    <n v="-2.3477619317830514"/>
    <n v="-0.61818647430374485"/>
    <n v="2.0085960452698095"/>
    <n v="3.3426097804275456"/>
    <n v="3.4475509393120771"/>
    <n v="4.5385212144588785"/>
    <x v="2"/>
    <x v="1"/>
    <e v="#N/A"/>
    <n v="17.8"/>
    <x v="4"/>
    <x v="0"/>
  </r>
  <r>
    <s v="NH"/>
    <n v="121"/>
    <x v="2"/>
    <x v="0"/>
    <x v="0"/>
    <n v="35"/>
    <x v="121"/>
    <n v="62"/>
    <n v="32.950000000000003"/>
    <n v="197.6"/>
    <n v="97"/>
    <n v="16.8"/>
    <n v="218.8"/>
    <n v="95"/>
    <n v="9.85"/>
    <x v="96"/>
    <n v="4"/>
    <n v="1.59"/>
    <n v="0"/>
    <x v="0"/>
    <n v="0"/>
    <x v="0"/>
    <x v="0"/>
    <x v="0"/>
    <x v="0"/>
    <n v="0.25069070594096543"/>
    <n v="-5.1222498749911548E-2"/>
    <n v="0.36287646741349228"/>
    <n v="-1.5782282757565671"/>
    <n v="2.1578197777199475"/>
    <n v="1.6394979095513986"/>
    <n v="2.9529173028934368"/>
    <x v="0"/>
    <x v="0"/>
    <e v="#N/A"/>
    <n v="32.950000000000003"/>
    <x v="1"/>
    <x v="1"/>
  </r>
  <r>
    <s v="RI"/>
    <n v="112"/>
    <x v="0"/>
    <x v="0"/>
    <x v="1"/>
    <n v="0"/>
    <x v="917"/>
    <n v="102"/>
    <n v="28.66"/>
    <n v="298"/>
    <n v="117"/>
    <n v="25.33"/>
    <n v="194.7"/>
    <n v="110"/>
    <n v="8.76"/>
    <x v="52"/>
    <n v="5"/>
    <n v="2.65"/>
    <n v="1"/>
    <x v="0"/>
    <n v="0"/>
    <x v="0"/>
    <x v="0"/>
    <x v="0"/>
    <x v="2"/>
    <n v="-0.21586905519696639"/>
    <n v="1.9468066093655763"/>
    <n v="-0.11573925921374321"/>
    <n v="-0.16523687656435807"/>
    <n v="3.2828763396665175"/>
    <n v="1.9690998513943405"/>
    <n v="2.2310157749285855"/>
    <x v="0"/>
    <x v="1"/>
    <e v="#N/A"/>
    <n v="28.66"/>
    <x v="1"/>
    <x v="2"/>
  </r>
  <r>
    <s v="HI"/>
    <n v="118"/>
    <x v="0"/>
    <x v="0"/>
    <x v="1"/>
    <n v="0"/>
    <x v="822"/>
    <n v="122"/>
    <n v="43.04"/>
    <n v="201"/>
    <n v="78"/>
    <n v="17.09"/>
    <n v="195.3"/>
    <n v="108"/>
    <n v="8.7899999999999991"/>
    <x v="84"/>
    <n v="7"/>
    <n v="2.62"/>
    <n v="2"/>
    <x v="0"/>
    <n v="0"/>
    <x v="0"/>
    <x v="0"/>
    <x v="0"/>
    <x v="0"/>
    <n v="1.3504387143375178"/>
    <n v="1.6439841564756467E-2"/>
    <n v="-0.10382351498235932"/>
    <n v="-0.20146742526159472"/>
    <n v="2.8281617115351998"/>
    <n v="1.3694244905350097"/>
    <n v="1.9370462575685772"/>
    <x v="0"/>
    <x v="1"/>
    <e v="#N/A"/>
    <n v="43.04"/>
    <x v="4"/>
    <x v="2"/>
  </r>
  <r>
    <s v="NJ"/>
    <n v="66"/>
    <x v="0"/>
    <x v="0"/>
    <x v="0"/>
    <n v="16"/>
    <x v="918"/>
    <n v="92"/>
    <n v="29.7"/>
    <n v="232.1"/>
    <n v="105"/>
    <n v="19.73"/>
    <n v="305.39999999999998"/>
    <n v="98"/>
    <n v="13.74"/>
    <x v="56"/>
    <n v="2"/>
    <n v="2.4"/>
    <n v="1"/>
    <x v="0"/>
    <n v="0"/>
    <x v="0"/>
    <x v="3"/>
    <x v="0"/>
    <x v="0"/>
    <n v="-0.10293197015961006"/>
    <n v="0.63535124856068925"/>
    <n v="2.0827155514765021"/>
    <n v="-0.49131181483948333"/>
    <n v="3.6388189838693128"/>
    <n v="2.234582190766655"/>
    <n v="2.1784654087718049"/>
    <x v="1"/>
    <x v="2"/>
    <e v="#N/A"/>
    <n v="29.7"/>
    <x v="0"/>
    <x v="2"/>
  </r>
  <r>
    <s v="MD"/>
    <n v="129"/>
    <x v="0"/>
    <x v="0"/>
    <x v="0"/>
    <n v="34"/>
    <x v="919"/>
    <n v="79"/>
    <n v="34.770000000000003"/>
    <n v="132.80000000000001"/>
    <n v="113"/>
    <n v="11.29"/>
    <n v="190.1"/>
    <n v="117"/>
    <n v="8.5500000000000007"/>
    <x v="102"/>
    <n v="9"/>
    <n v="4"/>
    <n v="2"/>
    <x v="0"/>
    <n v="0"/>
    <x v="0"/>
    <x v="1"/>
    <x v="0"/>
    <x v="1"/>
    <n v="0.44879346166222978"/>
    <n v="-1.3407871023941702"/>
    <n v="-0.20709329832101619"/>
    <n v="1.6462905582974481"/>
    <n v="3.1379440881276239"/>
    <n v="2.1799738213396331"/>
    <n v="2.7672872317916584"/>
    <x v="0"/>
    <x v="0"/>
    <e v="#N/A"/>
    <n v="34.770000000000003"/>
    <x v="4"/>
    <x v="0"/>
  </r>
  <r>
    <s v="OR"/>
    <n v="6"/>
    <x v="1"/>
    <x v="0"/>
    <x v="1"/>
    <n v="0"/>
    <x v="920"/>
    <n v="93"/>
    <n v="38.51"/>
    <n v="152.1"/>
    <n v="122"/>
    <n v="12.93"/>
    <n v="164.4"/>
    <n v="98"/>
    <n v="7.4"/>
    <x v="27"/>
    <n v="4"/>
    <n v="2.54"/>
    <n v="3"/>
    <x v="0"/>
    <n v="0"/>
    <x v="0"/>
    <x v="3"/>
    <x v="0"/>
    <x v="1"/>
    <n v="0.85610753884613822"/>
    <n v="-0.95670381766679091"/>
    <n v="-0.71748434289860685"/>
    <n v="-0.31015907135330267"/>
    <n v="2.0006762253072505"/>
    <n v="1.5030584634853006"/>
    <n v="2.9181610871917125"/>
    <x v="0"/>
    <x v="1"/>
    <e v="#N/A"/>
    <n v="38.51"/>
    <x v="1"/>
    <x v="2"/>
  </r>
  <r>
    <s v="NV"/>
    <n v="107"/>
    <x v="2"/>
    <x v="1"/>
    <x v="1"/>
    <n v="0"/>
    <x v="921"/>
    <n v="91"/>
    <n v="39.799999999999997"/>
    <n v="163.1"/>
    <n v="105"/>
    <n v="13.86"/>
    <n v="282.5"/>
    <n v="100"/>
    <n v="12.71"/>
    <x v="13"/>
    <n v="3"/>
    <n v="2.7"/>
    <n v="1"/>
    <x v="0"/>
    <n v="0"/>
    <x v="0"/>
    <x v="0"/>
    <x v="1"/>
    <x v="1"/>
    <n v="0.99681603823694287"/>
    <n v="-0.73779624606051242"/>
    <n v="1.6279313133120346"/>
    <n v="-9.277577916988608E-2"/>
    <n v="3.432943907710547"/>
    <n v="2.0485978670421887"/>
    <n v="2.1467190240487097"/>
    <x v="0"/>
    <x v="1"/>
    <e v="#N/A"/>
    <n v="39.799999999999997"/>
    <x v="3"/>
    <x v="2"/>
  </r>
  <r>
    <s v="AR"/>
    <n v="107"/>
    <x v="0"/>
    <x v="1"/>
    <x v="1"/>
    <n v="0"/>
    <x v="922"/>
    <n v="106"/>
    <n v="22.66"/>
    <n v="182.9"/>
    <n v="89"/>
    <n v="15.55"/>
    <n v="241.1"/>
    <n v="123"/>
    <n v="10.85"/>
    <x v="89"/>
    <n v="2"/>
    <n v="3.48"/>
    <n v="3"/>
    <x v="1"/>
    <n v="1"/>
    <x v="0"/>
    <x v="0"/>
    <x v="2"/>
    <x v="0"/>
    <n v="-0.86942300631478275"/>
    <n v="-0.3437626171692108"/>
    <n v="0.80574496134657669"/>
    <n v="0.95791013304996164"/>
    <n v="2.7462383014648859"/>
    <n v="1.5623334684399652"/>
    <n v="2.3108325176833051"/>
    <x v="0"/>
    <x v="1"/>
    <n v="22.66"/>
    <e v="#N/A"/>
    <x v="3"/>
    <x v="0"/>
  </r>
  <r>
    <s v="MT"/>
    <n v="138"/>
    <x v="0"/>
    <x v="0"/>
    <x v="1"/>
    <n v="0"/>
    <x v="923"/>
    <n v="87"/>
    <n v="22.76"/>
    <n v="166.4"/>
    <n v="110"/>
    <n v="14.14"/>
    <n v="193.5"/>
    <n v="139"/>
    <n v="8.7100000000000009"/>
    <x v="93"/>
    <n v="3"/>
    <n v="4.16"/>
    <n v="1"/>
    <x v="0"/>
    <n v="0"/>
    <x v="0"/>
    <x v="1"/>
    <x v="0"/>
    <x v="0"/>
    <n v="-0.85831444057340356"/>
    <n v="-0.6721239745786286"/>
    <n v="-0.13957074767650987"/>
    <n v="1.8636738504808648"/>
    <n v="3.0114023155297609"/>
    <n v="2.1636114555699137"/>
    <n v="2.8799106158644427"/>
    <x v="0"/>
    <x v="1"/>
    <e v="#N/A"/>
    <n v="22.76"/>
    <x v="0"/>
    <x v="0"/>
  </r>
  <r>
    <s v="CT"/>
    <n v="103"/>
    <x v="2"/>
    <x v="0"/>
    <x v="1"/>
    <n v="0"/>
    <x v="43"/>
    <n v="104"/>
    <n v="27.23"/>
    <n v="138.9"/>
    <n v="70"/>
    <n v="11.81"/>
    <n v="312.5"/>
    <n v="97"/>
    <n v="14.06"/>
    <x v="84"/>
    <n v="2"/>
    <n v="2.62"/>
    <n v="0"/>
    <x v="0"/>
    <n v="0"/>
    <x v="0"/>
    <x v="0"/>
    <x v="0"/>
    <x v="1"/>
    <n v="-0.37138897557627698"/>
    <n v="-1.219392903594325"/>
    <n v="2.2237185248812068"/>
    <n v="-0.20146742526159472"/>
    <n v="3.3872260725784455"/>
    <n v="2.5710624313417947"/>
    <n v="3.1220864153573906"/>
    <x v="0"/>
    <x v="1"/>
    <e v="#N/A"/>
    <n v="27.23"/>
    <x v="0"/>
    <x v="2"/>
  </r>
  <r>
    <s v="UT"/>
    <n v="116"/>
    <x v="0"/>
    <x v="0"/>
    <x v="0"/>
    <n v="44"/>
    <x v="230"/>
    <n v="94"/>
    <n v="39.200000000000003"/>
    <n v="224.1"/>
    <n v="103"/>
    <n v="19.05"/>
    <n v="244"/>
    <n v="76"/>
    <n v="10.98"/>
    <x v="22"/>
    <n v="2"/>
    <n v="3"/>
    <n v="0"/>
    <x v="0"/>
    <n v="0"/>
    <x v="0"/>
    <x v="0"/>
    <x v="0"/>
    <x v="0"/>
    <n v="0.93201607141223008"/>
    <n v="0.47614574193794124"/>
    <n v="0.86333772513159679"/>
    <n v="0.30576025649971117"/>
    <n v="3.3299744258761876"/>
    <n v="1.3907588169867877"/>
    <n v="0.88300084771393672"/>
    <x v="1"/>
    <x v="0"/>
    <e v="#N/A"/>
    <n v="39.200000000000003"/>
    <x v="0"/>
    <x v="3"/>
  </r>
  <r>
    <s v="NV"/>
    <n v="161"/>
    <x v="0"/>
    <x v="0"/>
    <x v="1"/>
    <n v="0"/>
    <x v="924"/>
    <n v="120"/>
    <n v="12.38"/>
    <n v="267.10000000000002"/>
    <n v="120"/>
    <n v="22.7"/>
    <n v="222.5"/>
    <n v="91"/>
    <n v="10.01"/>
    <x v="23"/>
    <n v="2"/>
    <n v="3.19"/>
    <n v="2"/>
    <x v="0"/>
    <n v="0"/>
    <x v="0"/>
    <x v="1"/>
    <x v="0"/>
    <x v="2"/>
    <n v="-1.9895367185705313"/>
    <n v="1.3318753400352124"/>
    <n v="0.43635689017369"/>
    <n v="0.55937409738036437"/>
    <n v="3.3032702296957077"/>
    <n v="2.4970893040410993"/>
    <n v="3.0918143175680832"/>
    <x v="0"/>
    <x v="1"/>
    <e v="#N/A"/>
    <n v="12.38"/>
    <x v="0"/>
    <x v="3"/>
  </r>
  <r>
    <s v="TN"/>
    <n v="1"/>
    <x v="0"/>
    <x v="0"/>
    <x v="1"/>
    <n v="0"/>
    <x v="925"/>
    <n v="107"/>
    <n v="33.340000000000003"/>
    <n v="296.5"/>
    <n v="82"/>
    <n v="25.2"/>
    <n v="211.5"/>
    <n v="91"/>
    <n v="9.52"/>
    <x v="99"/>
    <n v="2"/>
    <n v="1.89"/>
    <n v="1"/>
    <x v="0"/>
    <n v="0"/>
    <x v="0"/>
    <x v="3"/>
    <x v="0"/>
    <x v="2"/>
    <n v="0.29327354128291916"/>
    <n v="1.9169555768738109"/>
    <n v="0.21790157926499348"/>
    <n v="-1.1796922400869698"/>
    <n v="3.4200526089464365"/>
    <n v="2.2803251814800056"/>
    <n v="2.5890164191488463"/>
    <x v="0"/>
    <x v="1"/>
    <e v="#N/A"/>
    <n v="33.340000000000003"/>
    <x v="0"/>
    <x v="1"/>
  </r>
  <r>
    <s v="DE"/>
    <n v="89"/>
    <x v="1"/>
    <x v="0"/>
    <x v="1"/>
    <n v="0"/>
    <x v="144"/>
    <n v="110"/>
    <n v="33.51"/>
    <n v="165.9"/>
    <n v="115"/>
    <n v="14.1"/>
    <n v="227.3"/>
    <n v="106"/>
    <n v="10.23"/>
    <x v="75"/>
    <n v="3"/>
    <n v="3.46"/>
    <n v="1"/>
    <x v="0"/>
    <n v="0"/>
    <x v="0"/>
    <x v="2"/>
    <x v="0"/>
    <x v="0"/>
    <n v="0.31178781751855134"/>
    <n v="-0.68207431874255031"/>
    <n v="0.53168284402475774"/>
    <n v="0.92167958435272568"/>
    <n v="2.8037062571872489"/>
    <n v="1.3017745282052355"/>
    <n v="1.8784208974500347"/>
    <x v="0"/>
    <x v="1"/>
    <e v="#N/A"/>
    <n v="33.51"/>
    <x v="0"/>
    <x v="0"/>
  </r>
  <r>
    <s v="NY"/>
    <n v="64"/>
    <x v="1"/>
    <x v="0"/>
    <x v="1"/>
    <n v="0"/>
    <x v="926"/>
    <n v="126"/>
    <n v="37.33"/>
    <n v="303.3"/>
    <n v="100"/>
    <n v="25.78"/>
    <n v="154.5"/>
    <n v="65"/>
    <n v="6.95"/>
    <x v="84"/>
    <n v="5"/>
    <n v="2.62"/>
    <n v="1"/>
    <x v="0"/>
    <n v="0"/>
    <x v="0"/>
    <x v="3"/>
    <x v="0"/>
    <x v="2"/>
    <n v="0.72835903282027592"/>
    <n v="2.0522802575031469"/>
    <n v="-0.91409412271643387"/>
    <n v="-0.20146742526159472"/>
    <n v="3.5984265741216843"/>
    <n v="2.3703413941148508"/>
    <n v="2.5076608303284447"/>
    <x v="0"/>
    <x v="1"/>
    <e v="#N/A"/>
    <n v="37.33"/>
    <x v="1"/>
    <x v="2"/>
  </r>
  <r>
    <s v="IA"/>
    <n v="129"/>
    <x v="0"/>
    <x v="0"/>
    <x v="1"/>
    <n v="0"/>
    <x v="421"/>
    <n v="85"/>
    <n v="36.72"/>
    <n v="186.9"/>
    <n v="114"/>
    <n v="15.89"/>
    <n v="210.7"/>
    <n v="109"/>
    <n v="9.48"/>
    <x v="140"/>
    <n v="10"/>
    <n v="1.32"/>
    <n v="2"/>
    <x v="0"/>
    <n v="0"/>
    <x v="0"/>
    <x v="1"/>
    <x v="0"/>
    <x v="0"/>
    <n v="0.66170763837200008"/>
    <n v="-0.2641598638578368"/>
    <n v="0.20201392028981532"/>
    <n v="-1.9405337627289283"/>
    <n v="2.3732202183499727"/>
    <n v="2.0770455798164353"/>
    <n v="3.3160311332200867"/>
    <x v="0"/>
    <x v="1"/>
    <e v="#N/A"/>
    <n v="36.72"/>
    <x v="4"/>
    <x v="1"/>
  </r>
  <r>
    <s v="VT"/>
    <n v="128"/>
    <x v="2"/>
    <x v="0"/>
    <x v="0"/>
    <n v="32"/>
    <x v="927"/>
    <n v="136"/>
    <n v="37.89"/>
    <n v="262"/>
    <n v="80"/>
    <n v="22.27"/>
    <n v="191.4"/>
    <n v="101"/>
    <n v="8.61"/>
    <x v="81"/>
    <n v="4"/>
    <n v="2.92"/>
    <n v="0"/>
    <x v="0"/>
    <n v="0"/>
    <x v="0"/>
    <x v="1"/>
    <x v="0"/>
    <x v="2"/>
    <n v="0.78945614439786238"/>
    <n v="1.2303818295632101"/>
    <n v="-0.18127585248635184"/>
    <n v="0.19706861040800316"/>
    <n v="3.2062499724935818"/>
    <n v="1.4861956204852864"/>
    <n v="1.4620246094317968"/>
    <x v="1"/>
    <x v="0"/>
    <e v="#N/A"/>
    <n v="37.89"/>
    <x v="1"/>
    <x v="3"/>
  </r>
  <r>
    <s v="LA"/>
    <n v="81"/>
    <x v="0"/>
    <x v="0"/>
    <x v="0"/>
    <n v="36"/>
    <x v="928"/>
    <n v="120"/>
    <n v="19.7"/>
    <n v="236.6"/>
    <n v="95"/>
    <n v="20.11"/>
    <n v="255"/>
    <n v="90"/>
    <n v="11.48"/>
    <x v="50"/>
    <n v="6"/>
    <n v="3.16"/>
    <n v="3"/>
    <x v="0"/>
    <n v="0"/>
    <x v="0"/>
    <x v="2"/>
    <x v="0"/>
    <x v="2"/>
    <n v="-1.1915714128147832"/>
    <n v="0.72490434603598508"/>
    <n v="1.0817930360402932"/>
    <n v="0.52314354868312773"/>
    <n v="3.1089906921672466"/>
    <n v="1.8410008386997896"/>
    <n v="2.261137999372016"/>
    <x v="0"/>
    <x v="0"/>
    <e v="#N/A"/>
    <n v="19.7"/>
    <x v="1"/>
    <x v="3"/>
  </r>
  <r>
    <s v="MT"/>
    <n v="114"/>
    <x v="2"/>
    <x v="0"/>
    <x v="1"/>
    <n v="0"/>
    <x v="133"/>
    <n v="101"/>
    <n v="32.270000000000003"/>
    <n v="147.69999999999999"/>
    <n v="80"/>
    <n v="12.55"/>
    <n v="172.7"/>
    <n v="121"/>
    <n v="7.77"/>
    <x v="15"/>
    <n v="5"/>
    <n v="2.86"/>
    <n v="1"/>
    <x v="0"/>
    <n v="0"/>
    <x v="0"/>
    <x v="0"/>
    <x v="0"/>
    <x v="1"/>
    <n v="0.17663360099843661"/>
    <n v="-1.0442668463093023"/>
    <n v="-0.55264988103113621"/>
    <n v="0.12460751301353053"/>
    <n v="1.6885764335524329"/>
    <n v="1.201100161770698"/>
    <n v="2.8344298942225645"/>
    <x v="0"/>
    <x v="1"/>
    <e v="#N/A"/>
    <n v="32.270000000000003"/>
    <x v="1"/>
    <x v="3"/>
  </r>
  <r>
    <s v="WV"/>
    <n v="86"/>
    <x v="0"/>
    <x v="0"/>
    <x v="1"/>
    <n v="0"/>
    <x v="929"/>
    <n v="104"/>
    <n v="23.19"/>
    <n v="202.5"/>
    <n v="110"/>
    <n v="17.21"/>
    <n v="230.7"/>
    <n v="86"/>
    <n v="10.38"/>
    <x v="73"/>
    <n v="1"/>
    <n v="3.11"/>
    <n v="3"/>
    <x v="0"/>
    <n v="0"/>
    <x v="0"/>
    <x v="2"/>
    <x v="0"/>
    <x v="0"/>
    <n v="-0.81202874998432306"/>
    <n v="4.6290874056521721E-2"/>
    <n v="0.59920539466926348"/>
    <n v="0.45068245128865581"/>
    <n v="2.4066564467706133"/>
    <n v="1.106207626407592"/>
    <n v="2.1576365246866955"/>
    <x v="0"/>
    <x v="1"/>
    <e v="#N/A"/>
    <n v="23.19"/>
    <x v="0"/>
    <x v="3"/>
  </r>
  <r>
    <s v="ID"/>
    <n v="96"/>
    <x v="1"/>
    <x v="0"/>
    <x v="1"/>
    <n v="0"/>
    <x v="86"/>
    <n v="86"/>
    <n v="28.99"/>
    <n v="277.5"/>
    <n v="88"/>
    <n v="23.59"/>
    <n v="162.5"/>
    <n v="117"/>
    <n v="7.31"/>
    <x v="1"/>
    <n v="6"/>
    <n v="3.29"/>
    <n v="1"/>
    <x v="0"/>
    <n v="0"/>
    <x v="0"/>
    <x v="2"/>
    <x v="0"/>
    <x v="2"/>
    <n v="-0.18069193034926509"/>
    <n v="1.5388424986447844"/>
    <n v="-0.75521753296465455"/>
    <n v="0.70429629216930834"/>
    <n v="3.1751427138932931"/>
    <n v="1.8620076795194271"/>
    <n v="2.2028649399336708"/>
    <x v="0"/>
    <x v="1"/>
    <e v="#N/A"/>
    <n v="28.99"/>
    <x v="1"/>
    <x v="0"/>
  </r>
  <r>
    <s v="AZ"/>
    <n v="72"/>
    <x v="2"/>
    <x v="0"/>
    <x v="1"/>
    <n v="0"/>
    <x v="930"/>
    <n v="88"/>
    <n v="46.31"/>
    <n v="107.9"/>
    <n v="125"/>
    <n v="9.17"/>
    <n v="185.5"/>
    <n v="81"/>
    <n v="8.35"/>
    <x v="8"/>
    <n v="2"/>
    <n v="3.43"/>
    <n v="0"/>
    <x v="0"/>
    <n v="0"/>
    <x v="0"/>
    <x v="3"/>
    <x v="0"/>
    <x v="1"/>
    <n v="1.7059128180616558"/>
    <n v="-1.8363142417574734"/>
    <n v="-0.29844733742828916"/>
    <n v="0.88544903565548905"/>
    <n v="3.4739717751202903"/>
    <n v="2.6749353908589368"/>
    <n v="3.2003247954241911"/>
    <x v="0"/>
    <x v="1"/>
    <e v="#N/A"/>
    <n v="46.31"/>
    <x v="0"/>
    <x v="0"/>
  </r>
  <r>
    <s v="SC"/>
    <n v="64"/>
    <x v="2"/>
    <x v="0"/>
    <x v="0"/>
    <n v="40"/>
    <x v="931"/>
    <n v="116"/>
    <n v="35.700000000000003"/>
    <n v="232.7"/>
    <n v="89"/>
    <n v="19.78"/>
    <n v="168.8"/>
    <n v="94"/>
    <n v="7.6"/>
    <x v="96"/>
    <n v="4"/>
    <n v="1.59"/>
    <n v="8"/>
    <x v="0"/>
    <n v="0"/>
    <x v="1"/>
    <x v="3"/>
    <x v="0"/>
    <x v="0"/>
    <n v="0.55062198095820691"/>
    <n v="0.64729166155739526"/>
    <n v="-0.63010221853512816"/>
    <n v="-1.5782282757565671"/>
    <n v="2.3641426889433568"/>
    <n v="1.9000011466408411"/>
    <n v="3.1033591575563242"/>
    <x v="0"/>
    <x v="0"/>
    <e v="#N/A"/>
    <n v="35.700000000000003"/>
    <x v="1"/>
    <x v="1"/>
  </r>
  <r>
    <s v="OH"/>
    <n v="65"/>
    <x v="2"/>
    <x v="0"/>
    <x v="1"/>
    <n v="0"/>
    <x v="932"/>
    <n v="117"/>
    <n v="26.16"/>
    <n v="220.1"/>
    <n v="122"/>
    <n v="18.71"/>
    <n v="280.5"/>
    <n v="147"/>
    <n v="12.62"/>
    <x v="31"/>
    <n v="3"/>
    <n v="2.2999999999999998"/>
    <n v="2"/>
    <x v="0"/>
    <n v="0"/>
    <x v="0"/>
    <x v="3"/>
    <x v="0"/>
    <x v="0"/>
    <n v="-0.48802891586075953"/>
    <n v="0.39654298862656723"/>
    <n v="1.5882121658740898"/>
    <n v="-0.63623400962842791"/>
    <n v="3.0072603181976767"/>
    <n v="1.8228083177842513"/>
    <n v="2.3667796064189233"/>
    <x v="0"/>
    <x v="1"/>
    <e v="#N/A"/>
    <n v="26.16"/>
    <x v="0"/>
    <x v="1"/>
  </r>
  <r>
    <s v="MD"/>
    <n v="136"/>
    <x v="0"/>
    <x v="0"/>
    <x v="1"/>
    <n v="0"/>
    <x v="933"/>
    <n v="74"/>
    <n v="42.91"/>
    <n v="167.9"/>
    <n v="81"/>
    <n v="14.27"/>
    <n v="248.3"/>
    <n v="110"/>
    <n v="11.17"/>
    <x v="85"/>
    <n v="3"/>
    <n v="2.89"/>
    <n v="2"/>
    <x v="0"/>
    <n v="0"/>
    <x v="0"/>
    <x v="1"/>
    <x v="0"/>
    <x v="0"/>
    <n v="1.3356272933490123"/>
    <n v="-0.64227294208686336"/>
    <n v="0.94873389212317838"/>
    <n v="0.16083806171076653"/>
    <n v="3.2753980352357148"/>
    <n v="1.7670256588498636"/>
    <n v="1.875240536262377"/>
    <x v="0"/>
    <x v="1"/>
    <e v="#N/A"/>
    <n v="42.91"/>
    <x v="0"/>
    <x v="3"/>
  </r>
  <r>
    <s v="MN"/>
    <n v="116"/>
    <x v="1"/>
    <x v="0"/>
    <x v="1"/>
    <n v="0"/>
    <x v="934"/>
    <n v="84"/>
    <n v="33.64"/>
    <n v="168.1"/>
    <n v="113"/>
    <n v="14.29"/>
    <n v="239.8"/>
    <n v="145"/>
    <n v="10.79"/>
    <x v="42"/>
    <n v="6"/>
    <n v="3.24"/>
    <n v="1"/>
    <x v="0"/>
    <n v="0"/>
    <x v="0"/>
    <x v="0"/>
    <x v="0"/>
    <x v="0"/>
    <n v="0.32659923850705735"/>
    <n v="-0.63829280442129488"/>
    <n v="0.77992751551191286"/>
    <n v="0.63183519477483641"/>
    <n v="2.778799326745844"/>
    <n v="1.2335264121931608"/>
    <n v="1.8224843266357897"/>
    <x v="0"/>
    <x v="1"/>
    <e v="#N/A"/>
    <n v="33.64"/>
    <x v="1"/>
    <x v="3"/>
  </r>
  <r>
    <s v="NE"/>
    <n v="93"/>
    <x v="1"/>
    <x v="0"/>
    <x v="1"/>
    <n v="0"/>
    <x v="935"/>
    <n v="74"/>
    <n v="25.91"/>
    <n v="274.60000000000002"/>
    <n v="88"/>
    <n v="23.34"/>
    <n v="252.2"/>
    <n v="120"/>
    <n v="11.35"/>
    <x v="2"/>
    <n v="5"/>
    <n v="1.78"/>
    <n v="3"/>
    <x v="0"/>
    <n v="0"/>
    <x v="0"/>
    <x v="2"/>
    <x v="0"/>
    <x v="2"/>
    <n v="-0.51580033021420779"/>
    <n v="1.4811305024940387"/>
    <n v="1.0261862296271702"/>
    <n v="-1.3246144348759143"/>
    <n v="3.2559580861994477"/>
    <n v="2.2950945786667258"/>
    <n v="2.8166744914816162"/>
    <x v="0"/>
    <x v="1"/>
    <e v="#N/A"/>
    <n v="25.91"/>
    <x v="1"/>
    <x v="1"/>
  </r>
  <r>
    <s v="MN"/>
    <n v="142"/>
    <x v="2"/>
    <x v="0"/>
    <x v="0"/>
    <n v="40"/>
    <x v="936"/>
    <n v="105"/>
    <n v="40.36"/>
    <n v="175.9"/>
    <n v="93"/>
    <n v="14.95"/>
    <n v="210.3"/>
    <n v="110"/>
    <n v="9.4600000000000009"/>
    <x v="29"/>
    <n v="3"/>
    <n v="2.48"/>
    <n v="3"/>
    <x v="0"/>
    <n v="0"/>
    <x v="0"/>
    <x v="1"/>
    <x v="0"/>
    <x v="0"/>
    <n v="1.0579131498145293"/>
    <n v="-0.48306743546411529"/>
    <n v="0.19407009080222681"/>
    <n v="-0.38262016874777532"/>
    <n v="2.5118095163134222"/>
    <n v="1.2395950037947621"/>
    <n v="2.1826599599166165"/>
    <x v="0"/>
    <x v="0"/>
    <e v="#N/A"/>
    <n v="40.36"/>
    <x v="0"/>
    <x v="2"/>
  </r>
  <r>
    <s v="NY"/>
    <n v="92"/>
    <x v="1"/>
    <x v="0"/>
    <x v="1"/>
    <n v="0"/>
    <x v="559"/>
    <n v="82"/>
    <n v="45.15"/>
    <n v="180.7"/>
    <n v="75"/>
    <n v="15.36"/>
    <n v="211.1"/>
    <n v="113"/>
    <n v="9.5"/>
    <x v="53"/>
    <n v="2"/>
    <n v="2.3199999999999998"/>
    <n v="1"/>
    <x v="0"/>
    <n v="0"/>
    <x v="0"/>
    <x v="2"/>
    <x v="0"/>
    <x v="0"/>
    <n v="1.5800157396593577"/>
    <n v="-0.38754413149046685"/>
    <n v="0.20995774977740439"/>
    <n v="-0.60000346093119195"/>
    <n v="2.9420364367687926"/>
    <n v="1.7466329326006098"/>
    <n v="2.3336398195125998"/>
    <x v="0"/>
    <x v="1"/>
    <e v="#N/A"/>
    <n v="45.15"/>
    <x v="0"/>
    <x v="2"/>
  </r>
  <r>
    <s v="HI"/>
    <n v="70"/>
    <x v="0"/>
    <x v="0"/>
    <x v="1"/>
    <n v="0"/>
    <x v="937"/>
    <n v="91"/>
    <n v="33.54"/>
    <n v="305.8"/>
    <n v="81"/>
    <n v="25.99"/>
    <n v="171"/>
    <n v="105"/>
    <n v="7.69"/>
    <x v="92"/>
    <n v="6"/>
    <n v="1.81"/>
    <n v="1"/>
    <x v="0"/>
    <n v="0"/>
    <x v="0"/>
    <x v="3"/>
    <x v="0"/>
    <x v="2"/>
    <n v="0.3154906727656781"/>
    <n v="2.1020319783227559"/>
    <n v="-0.58641115635338903"/>
    <n v="-1.2883838861786781"/>
    <n v="3.4069545201054483"/>
    <n v="2.5537979334618881"/>
    <n v="3.0718770593631306"/>
    <x v="0"/>
    <x v="1"/>
    <e v="#N/A"/>
    <n v="33.54"/>
    <x v="1"/>
    <x v="1"/>
  </r>
  <r>
    <s v="MO"/>
    <n v="22"/>
    <x v="1"/>
    <x v="0"/>
    <x v="0"/>
    <n v="14"/>
    <x v="938"/>
    <n v="100"/>
    <n v="33.85"/>
    <n v="221.8"/>
    <n v="103"/>
    <n v="18.850000000000001"/>
    <n v="65.7"/>
    <n v="91"/>
    <n v="2.96"/>
    <x v="134"/>
    <n v="1"/>
    <n v="1.1299999999999999"/>
    <n v="1"/>
    <x v="0"/>
    <n v="0"/>
    <x v="0"/>
    <x v="3"/>
    <x v="0"/>
    <x v="0"/>
    <n v="0.34881636998981574"/>
    <n v="0.43037415878390156"/>
    <n v="-2.6776242689611833"/>
    <n v="-2.1941476036095811"/>
    <n v="2.847048914417051"/>
    <n v="3.5058308870619248"/>
    <n v="4.947323811544126"/>
    <x v="2"/>
    <x v="2"/>
    <e v="#N/A"/>
    <n v="33.85"/>
    <x v="0"/>
    <x v="1"/>
  </r>
  <r>
    <s v="NV"/>
    <n v="37"/>
    <x v="0"/>
    <x v="0"/>
    <x v="1"/>
    <n v="0"/>
    <x v="939"/>
    <n v="114"/>
    <n v="39.729999999999997"/>
    <n v="207.9"/>
    <n v="109"/>
    <n v="17.670000000000002"/>
    <n v="212.7"/>
    <n v="101"/>
    <n v="9.57"/>
    <x v="42"/>
    <n v="2"/>
    <n v="3.24"/>
    <n v="2"/>
    <x v="0"/>
    <n v="0"/>
    <x v="0"/>
    <x v="3"/>
    <x v="0"/>
    <x v="0"/>
    <n v="0.98941032774268989"/>
    <n v="0.15375459102687675"/>
    <n v="0.24173306772776015"/>
    <n v="0.63183519477483641"/>
    <n v="3.0811832504476739"/>
    <n v="1.2083972278580288"/>
    <n v="1.1944695465982553"/>
    <x v="1"/>
    <x v="1"/>
    <e v="#N/A"/>
    <n v="39.729999999999997"/>
    <x v="0"/>
    <x v="3"/>
  </r>
  <r>
    <s v="MA"/>
    <n v="51"/>
    <x v="0"/>
    <x v="0"/>
    <x v="1"/>
    <n v="0"/>
    <x v="940"/>
    <n v="99"/>
    <n v="31.13"/>
    <n v="160.1"/>
    <n v="107"/>
    <n v="13.61"/>
    <n v="311.8"/>
    <n v="121"/>
    <n v="14.03"/>
    <x v="99"/>
    <n v="3"/>
    <n v="1.89"/>
    <n v="1"/>
    <x v="0"/>
    <n v="0"/>
    <x v="0"/>
    <x v="3"/>
    <x v="0"/>
    <x v="1"/>
    <n v="5.2587950219700537E-2"/>
    <n v="-0.7974983110440429"/>
    <n v="2.2098168232779263"/>
    <n v="-1.1796922400869698"/>
    <n v="3.3888289521784953"/>
    <n v="2.6293978820996204"/>
    <n v="3.2161008655912431"/>
    <x v="0"/>
    <x v="1"/>
    <e v="#N/A"/>
    <n v="31.13"/>
    <x v="0"/>
    <x v="1"/>
  </r>
  <r>
    <s v="FL"/>
    <n v="130"/>
    <x v="0"/>
    <x v="0"/>
    <x v="1"/>
    <n v="0"/>
    <x v="941"/>
    <n v="70"/>
    <n v="35.21"/>
    <n v="200.1"/>
    <n v="115"/>
    <n v="17.010000000000002"/>
    <n v="194.2"/>
    <n v="100"/>
    <n v="8.74"/>
    <x v="70"/>
    <n v="2"/>
    <n v="3.35"/>
    <n v="1"/>
    <x v="0"/>
    <n v="0"/>
    <x v="0"/>
    <x v="1"/>
    <x v="0"/>
    <x v="0"/>
    <n v="0.49693057987487338"/>
    <n v="-1.4707779303027957E-3"/>
    <n v="-0.12566904607322943"/>
    <n v="0.77675738956378104"/>
    <n v="2.6756650026966451"/>
    <n v="0.93063790798859747"/>
    <n v="1.60405443327686"/>
    <x v="0"/>
    <x v="1"/>
    <e v="#N/A"/>
    <n v="35.21"/>
    <x v="0"/>
    <x v="0"/>
  </r>
  <r>
    <s v="WA"/>
    <n v="104"/>
    <x v="0"/>
    <x v="0"/>
    <x v="1"/>
    <n v="0"/>
    <x v="942"/>
    <n v="78"/>
    <n v="23.75"/>
    <n v="202.6"/>
    <n v="119"/>
    <n v="17.22"/>
    <n v="203.6"/>
    <n v="102"/>
    <n v="9.16"/>
    <x v="61"/>
    <n v="5"/>
    <n v="3.05"/>
    <n v="2"/>
    <x v="0"/>
    <n v="0"/>
    <x v="0"/>
    <x v="0"/>
    <x v="0"/>
    <x v="0"/>
    <n v="-0.75093163840673716"/>
    <n v="4.8280942889305963E-2"/>
    <n v="6.1010946885111335E-2"/>
    <n v="0.37822135389418376"/>
    <n v="2.0460122955915008"/>
    <n v="0.8443951108266049"/>
    <n v="2.2890696565775683"/>
    <x v="0"/>
    <x v="1"/>
    <e v="#N/A"/>
    <n v="23.75"/>
    <x v="1"/>
    <x v="3"/>
  </r>
  <r>
    <s v="CT"/>
    <n v="134"/>
    <x v="1"/>
    <x v="0"/>
    <x v="1"/>
    <n v="0"/>
    <x v="943"/>
    <n v="91"/>
    <n v="30.12"/>
    <n v="228.7"/>
    <n v="105"/>
    <n v="19.440000000000001"/>
    <n v="194.3"/>
    <n v="113"/>
    <n v="8.74"/>
    <x v="56"/>
    <n v="3"/>
    <n v="2.4"/>
    <n v="2"/>
    <x v="0"/>
    <n v="0"/>
    <x v="0"/>
    <x v="1"/>
    <x v="0"/>
    <x v="0"/>
    <n v="-5.6646279570529555E-2"/>
    <n v="0.56768890824602125"/>
    <n v="-0.12368308870133173"/>
    <n v="-0.49131181483948333"/>
    <n v="2.0914731061229697"/>
    <n v="0.76299692225218729"/>
    <n v="2.188622592658898"/>
    <x v="0"/>
    <x v="1"/>
    <e v="#N/A"/>
    <n v="30.12"/>
    <x v="0"/>
    <x v="2"/>
  </r>
  <r>
    <s v="KY"/>
    <n v="108"/>
    <x v="0"/>
    <x v="0"/>
    <x v="0"/>
    <n v="35"/>
    <x v="944"/>
    <n v="136"/>
    <n v="28.87"/>
    <n v="173.7"/>
    <n v="101"/>
    <n v="14.76"/>
    <n v="214.6"/>
    <n v="105"/>
    <n v="9.66"/>
    <x v="17"/>
    <n v="7"/>
    <n v="2.57"/>
    <n v="2"/>
    <x v="0"/>
    <n v="0"/>
    <x v="0"/>
    <x v="0"/>
    <x v="0"/>
    <x v="0"/>
    <n v="-0.19365192371420742"/>
    <n v="-0.52684894978537133"/>
    <n v="0.27946625779380785"/>
    <n v="-0.27392852265606671"/>
    <n v="1.7430670760169549"/>
    <n v="0.68425807135756334"/>
    <n v="2.4286077050321753"/>
    <x v="0"/>
    <x v="0"/>
    <e v="#N/A"/>
    <n v="28.87"/>
    <x v="4"/>
    <x v="2"/>
  </r>
  <r>
    <s v="NM"/>
    <n v="103"/>
    <x v="0"/>
    <x v="0"/>
    <x v="1"/>
    <n v="0"/>
    <x v="142"/>
    <n v="83"/>
    <n v="29.5"/>
    <n v="244.3"/>
    <n v="65"/>
    <n v="20.77"/>
    <n v="221.6"/>
    <n v="66"/>
    <n v="9.9700000000000006"/>
    <x v="84"/>
    <n v="2"/>
    <n v="2.62"/>
    <n v="3"/>
    <x v="0"/>
    <n v="0"/>
    <x v="0"/>
    <x v="0"/>
    <x v="0"/>
    <x v="2"/>
    <n v="-0.1251491016423685"/>
    <n v="0.87813964616038032"/>
    <n v="0.41848327382661471"/>
    <n v="-0.20146742526159472"/>
    <n v="2.6348665423282469"/>
    <n v="1.001253669014375"/>
    <n v="1.7499988924421306"/>
    <x v="0"/>
    <x v="1"/>
    <e v="#N/A"/>
    <n v="29.5"/>
    <x v="0"/>
    <x v="2"/>
  </r>
  <r>
    <s v="ND"/>
    <n v="62"/>
    <x v="2"/>
    <x v="0"/>
    <x v="1"/>
    <n v="0"/>
    <x v="945"/>
    <n v="100"/>
    <n v="27.18"/>
    <n v="172.2"/>
    <n v="99"/>
    <n v="14.64"/>
    <n v="263.2"/>
    <n v="109"/>
    <n v="11.84"/>
    <x v="113"/>
    <n v="4"/>
    <n v="1.51"/>
    <n v="1"/>
    <x v="0"/>
    <n v="0"/>
    <x v="0"/>
    <x v="3"/>
    <x v="0"/>
    <x v="0"/>
    <n v="-0.37694325844696636"/>
    <n v="-0.55669998227713657"/>
    <n v="1.2446415405358668"/>
    <n v="-1.6869199218482758"/>
    <n v="2.4688031986043453"/>
    <n v="2.2015522881621661"/>
    <n v="3.4056828568710111"/>
    <x v="0"/>
    <x v="1"/>
    <e v="#N/A"/>
    <n v="27.18"/>
    <x v="1"/>
    <x v="1"/>
  </r>
  <r>
    <s v="NV"/>
    <n v="162"/>
    <x v="0"/>
    <x v="0"/>
    <x v="1"/>
    <n v="0"/>
    <x v="946"/>
    <n v="89"/>
    <n v="19.57"/>
    <n v="196.8"/>
    <n v="111"/>
    <n v="16.73"/>
    <n v="212.4"/>
    <n v="98"/>
    <n v="9.56"/>
    <x v="37"/>
    <n v="3"/>
    <n v="3.08"/>
    <n v="2"/>
    <x v="0"/>
    <n v="0"/>
    <x v="0"/>
    <x v="1"/>
    <x v="0"/>
    <x v="0"/>
    <n v="-1.2063828338032891"/>
    <n v="-6.7143049412186018E-2"/>
    <n v="0.23577519561206875"/>
    <n v="0.41445190259141979"/>
    <n v="2.10728035229848"/>
    <n v="1.298933429089874"/>
    <n v="2.633215833013153"/>
    <x v="0"/>
    <x v="1"/>
    <e v="#N/A"/>
    <n v="19.57"/>
    <x v="0"/>
    <x v="3"/>
  </r>
  <r>
    <s v="ID"/>
    <n v="42"/>
    <x v="0"/>
    <x v="0"/>
    <x v="1"/>
    <n v="0"/>
    <x v="947"/>
    <n v="108"/>
    <n v="15.67"/>
    <n v="211.2"/>
    <n v="120"/>
    <n v="17.95"/>
    <n v="129.1"/>
    <n v="73"/>
    <n v="5.81"/>
    <x v="67"/>
    <n v="6"/>
    <n v="3.54"/>
    <n v="1"/>
    <x v="0"/>
    <n v="0"/>
    <x v="0"/>
    <x v="3"/>
    <x v="0"/>
    <x v="0"/>
    <n v="-1.6303597595992665"/>
    <n v="0.21942686250875995"/>
    <n v="-1.4185272951783332"/>
    <n v="1.0303712304444337"/>
    <n v="2.4863482720157566"/>
    <n v="2.4041850289452662"/>
    <n v="3.657633603445452"/>
    <x v="0"/>
    <x v="1"/>
    <e v="#N/A"/>
    <n v="15.67"/>
    <x v="1"/>
    <x v="0"/>
  </r>
  <r>
    <s v="IA"/>
    <n v="36"/>
    <x v="2"/>
    <x v="0"/>
    <x v="1"/>
    <n v="0"/>
    <x v="948"/>
    <n v="94"/>
    <n v="19.91"/>
    <n v="235.4"/>
    <n v="117"/>
    <n v="20.010000000000002"/>
    <n v="221.3"/>
    <n v="108"/>
    <n v="9.9600000000000009"/>
    <x v="62"/>
    <n v="2"/>
    <n v="2.4300000000000002"/>
    <n v="0"/>
    <x v="0"/>
    <n v="0"/>
    <x v="0"/>
    <x v="3"/>
    <x v="0"/>
    <x v="2"/>
    <n v="-1.1693542813320248"/>
    <n v="0.70102352004257307"/>
    <n v="0.41252540171092333"/>
    <n v="-0.45508126614224731"/>
    <n v="2.2834899442150505"/>
    <n v="1.4953593470376296"/>
    <n v="2.6940439543953909"/>
    <x v="0"/>
    <x v="1"/>
    <e v="#N/A"/>
    <n v="19.91"/>
    <x v="0"/>
    <x v="2"/>
  </r>
  <r>
    <s v="OH"/>
    <n v="143"/>
    <x v="0"/>
    <x v="0"/>
    <x v="1"/>
    <n v="0"/>
    <x v="949"/>
    <n v="99"/>
    <n v="37.96"/>
    <n v="167.1"/>
    <n v="128"/>
    <n v="14.2"/>
    <n v="203"/>
    <n v="84"/>
    <n v="9.14"/>
    <x v="141"/>
    <n v="4"/>
    <n v="1.22"/>
    <n v="0"/>
    <x v="1"/>
    <n v="1"/>
    <x v="0"/>
    <x v="1"/>
    <x v="0"/>
    <x v="0"/>
    <n v="0.79686185489211536"/>
    <n v="-0.65819349274913841"/>
    <n v="4.9095202653728007E-2"/>
    <n v="-2.085455957517873"/>
    <n v="2.3715732318247049"/>
    <n v="2.3280344454818129"/>
    <n v="3.6352619114435414"/>
    <x v="0"/>
    <x v="1"/>
    <n v="37.96"/>
    <e v="#N/A"/>
    <x v="1"/>
    <x v="1"/>
  </r>
  <r>
    <s v="NJ"/>
    <n v="197"/>
    <x v="2"/>
    <x v="0"/>
    <x v="1"/>
    <n v="0"/>
    <x v="950"/>
    <n v="111"/>
    <n v="26.32"/>
    <n v="171.5"/>
    <n v="102"/>
    <n v="14.58"/>
    <n v="227.3"/>
    <n v="86"/>
    <n v="10.23"/>
    <x v="15"/>
    <n v="2"/>
    <n v="2.86"/>
    <n v="3"/>
    <x v="0"/>
    <n v="0"/>
    <x v="0"/>
    <x v="1"/>
    <x v="0"/>
    <x v="0"/>
    <n v="-0.47136606724869046"/>
    <n v="-0.57063046410662688"/>
    <n v="0.53168284402475774"/>
    <n v="0.12460751301353053"/>
    <n v="2.0185654376848068"/>
    <n v="0.91979278908334206"/>
    <n v="2.3701120487191676"/>
    <x v="0"/>
    <x v="1"/>
    <e v="#N/A"/>
    <n v="26.32"/>
    <x v="0"/>
    <x v="3"/>
  </r>
  <r>
    <s v="IA"/>
    <n v="81"/>
    <x v="2"/>
    <x v="0"/>
    <x v="1"/>
    <n v="0"/>
    <x v="387"/>
    <n v="141"/>
    <n v="44.44"/>
    <n v="215.7"/>
    <n v="102"/>
    <n v="18.329999999999998"/>
    <n v="271.8"/>
    <n v="96"/>
    <n v="12.23"/>
    <x v="40"/>
    <n v="6"/>
    <n v="2.16"/>
    <n v="1"/>
    <x v="1"/>
    <n v="1"/>
    <x v="0"/>
    <x v="2"/>
    <x v="0"/>
    <x v="0"/>
    <n v="1.5022557794697016"/>
    <n v="0.3089799599840557"/>
    <n v="1.41543387451903"/>
    <n v="-0.81738675311460851"/>
    <n v="3.7205350316374419"/>
    <n v="2.2413868920659512"/>
    <n v="2.050670494791571"/>
    <x v="1"/>
    <x v="1"/>
    <n v="44.44"/>
    <e v="#N/A"/>
    <x v="1"/>
    <x v="1"/>
  </r>
  <r>
    <s v="DE"/>
    <n v="138"/>
    <x v="2"/>
    <x v="1"/>
    <x v="1"/>
    <n v="0"/>
    <x v="951"/>
    <n v="104"/>
    <n v="7.91"/>
    <n v="186"/>
    <n v="114"/>
    <n v="15.81"/>
    <n v="167.5"/>
    <n v="95"/>
    <n v="7.54"/>
    <x v="63"/>
    <n v="4"/>
    <n v="2.59"/>
    <n v="4"/>
    <x v="1"/>
    <n v="1"/>
    <x v="1"/>
    <x v="1"/>
    <x v="1"/>
    <x v="0"/>
    <n v="-2.4764621835676581"/>
    <n v="-0.28207048335289608"/>
    <n v="-0.65591966436979254"/>
    <n v="-0.23769797395883072"/>
    <n v="1.8425143219666946"/>
    <n v="2.5882734857720782"/>
    <n v="4.2430484616192041"/>
    <x v="2"/>
    <x v="1"/>
    <n v="7.91"/>
    <e v="#N/A"/>
    <x v="5"/>
    <x v="2"/>
  </r>
  <r>
    <s v="CA"/>
    <n v="103"/>
    <x v="0"/>
    <x v="0"/>
    <x v="0"/>
    <n v="18"/>
    <x v="364"/>
    <n v="84"/>
    <n v="25.48"/>
    <n v="170.9"/>
    <n v="84"/>
    <n v="14.53"/>
    <n v="171.5"/>
    <n v="112"/>
    <n v="7.72"/>
    <x v="73"/>
    <n v="7"/>
    <n v="3.11"/>
    <n v="0"/>
    <x v="1"/>
    <n v="1"/>
    <x v="0"/>
    <x v="0"/>
    <x v="0"/>
    <x v="0"/>
    <n v="-0.5620860208032884"/>
    <n v="-0.58257087710333277"/>
    <n v="-0.57648136949390283"/>
    <n v="0.45068245128865581"/>
    <n v="1.627840081421023"/>
    <n v="1.0912263573175542"/>
    <n v="2.7805910514004526"/>
    <x v="0"/>
    <x v="0"/>
    <n v="25.48"/>
    <e v="#N/A"/>
    <x v="4"/>
    <x v="3"/>
  </r>
  <r>
    <s v="WY"/>
    <n v="127"/>
    <x v="2"/>
    <x v="1"/>
    <x v="1"/>
    <n v="0"/>
    <x v="952"/>
    <n v="102"/>
    <n v="41.17"/>
    <n v="226.1"/>
    <n v="80"/>
    <n v="19.22"/>
    <n v="252"/>
    <n v="96"/>
    <n v="11.34"/>
    <x v="55"/>
    <n v="5"/>
    <n v="3.75"/>
    <n v="2"/>
    <x v="1"/>
    <n v="1"/>
    <x v="0"/>
    <x v="0"/>
    <x v="2"/>
    <x v="0"/>
    <n v="1.1467816757455636"/>
    <n v="0.5159471185936283"/>
    <n v="1.022214314883376"/>
    <n v="1.320215620022323"/>
    <n v="4.0471617818421919"/>
    <n v="2.0902633876892849"/>
    <n v="0.59906892042944881"/>
    <x v="1"/>
    <x v="1"/>
    <n v="41.17"/>
    <e v="#N/A"/>
    <x v="5"/>
    <x v="0"/>
  </r>
  <r>
    <s v="ME"/>
    <n v="99"/>
    <x v="0"/>
    <x v="0"/>
    <x v="1"/>
    <n v="0"/>
    <x v="497"/>
    <n v="102"/>
    <n v="37.81"/>
    <n v="185.8"/>
    <n v="89"/>
    <n v="15.79"/>
    <n v="237.7"/>
    <n v="81"/>
    <n v="10.7"/>
    <x v="42"/>
    <n v="8"/>
    <n v="3.24"/>
    <n v="2"/>
    <x v="0"/>
    <n v="0"/>
    <x v="0"/>
    <x v="2"/>
    <x v="0"/>
    <x v="0"/>
    <n v="0.78019900628004624"/>
    <n v="-0.28605062101846451"/>
    <n v="0.7382224107020704"/>
    <n v="0.63183519477483641"/>
    <n v="3.0599240954117359"/>
    <n v="1.2785630560141932"/>
    <n v="1.3806924011985349"/>
    <x v="0"/>
    <x v="1"/>
    <e v="#N/A"/>
    <n v="37.81"/>
    <x v="4"/>
    <x v="3"/>
  </r>
  <r>
    <s v="AR"/>
    <n v="95"/>
    <x v="0"/>
    <x v="0"/>
    <x v="1"/>
    <n v="0"/>
    <x v="953"/>
    <n v="79"/>
    <n v="11.8"/>
    <n v="190.8"/>
    <n v="109"/>
    <n v="16.22"/>
    <n v="219.9"/>
    <n v="102"/>
    <n v="9.9"/>
    <x v="56"/>
    <n v="5"/>
    <n v="2.4"/>
    <n v="0"/>
    <x v="0"/>
    <n v="0"/>
    <x v="0"/>
    <x v="2"/>
    <x v="0"/>
    <x v="0"/>
    <n v="-2.0524852577716808"/>
    <n v="-0.18654717937924703"/>
    <n v="0.38472199850436184"/>
    <n v="-0.49131181483948333"/>
    <n v="1.9863658756801059"/>
    <n v="2.1533448165675866"/>
    <n v="3.6507723026793371"/>
    <x v="2"/>
    <x v="1"/>
    <e v="#N/A"/>
    <n v="11.8"/>
    <x v="1"/>
    <x v="2"/>
  </r>
  <r>
    <s v="WV"/>
    <n v="113"/>
    <x v="0"/>
    <x v="0"/>
    <x v="1"/>
    <n v="0"/>
    <x v="954"/>
    <n v="111"/>
    <n v="10.4"/>
    <n v="92.3"/>
    <n v="88"/>
    <n v="7.85"/>
    <n v="197.4"/>
    <n v="114"/>
    <n v="8.8800000000000008"/>
    <x v="0"/>
    <n v="3"/>
    <n v="3.7"/>
    <n v="5"/>
    <x v="1"/>
    <n v="1"/>
    <x v="1"/>
    <x v="0"/>
    <x v="0"/>
    <x v="1"/>
    <n v="-2.2043023229038647"/>
    <n v="-2.1467649796718322"/>
    <n v="-6.2118410172517374E-2"/>
    <n v="1.2477545226278501"/>
    <n v="2.9491416164851532"/>
    <n v="3.3208882327361442"/>
    <n v="4.6215972384627069"/>
    <x v="2"/>
    <x v="1"/>
    <n v="10.4"/>
    <e v="#N/A"/>
    <x v="0"/>
    <x v="0"/>
  </r>
  <r>
    <s v="PA"/>
    <n v="128"/>
    <x v="1"/>
    <x v="1"/>
    <x v="1"/>
    <n v="0"/>
    <x v="733"/>
    <n v="112"/>
    <n v="41.68"/>
    <n v="101.5"/>
    <n v="101"/>
    <n v="8.6300000000000008"/>
    <n v="152.30000000000001"/>
    <n v="116"/>
    <n v="6.85"/>
    <x v="85"/>
    <n v="5"/>
    <n v="2.89"/>
    <n v="0"/>
    <x v="0"/>
    <n v="0"/>
    <x v="0"/>
    <x v="1"/>
    <x v="2"/>
    <x v="1"/>
    <n v="1.2023245044524602"/>
    <n v="-1.963678647055672"/>
    <n v="-0.95778518489817288"/>
    <n v="0.16083806171076653"/>
    <n v="2.669875812436473"/>
    <n v="2.4989676639393621"/>
    <n v="3.6553306166468427"/>
    <x v="0"/>
    <x v="1"/>
    <e v="#N/A"/>
    <n v="41.68"/>
    <x v="5"/>
    <x v="3"/>
  </r>
  <r>
    <s v="DC"/>
    <n v="81"/>
    <x v="2"/>
    <x v="1"/>
    <x v="1"/>
    <n v="0"/>
    <x v="392"/>
    <n v="105"/>
    <n v="38.659999999999997"/>
    <n v="211.5"/>
    <n v="120"/>
    <n v="17.98"/>
    <n v="258.2"/>
    <n v="113"/>
    <n v="11.62"/>
    <x v="78"/>
    <n v="3"/>
    <n v="3.21"/>
    <n v="0"/>
    <x v="0"/>
    <n v="0"/>
    <x v="0"/>
    <x v="2"/>
    <x v="2"/>
    <x v="0"/>
    <n v="0.87277038745820723"/>
    <n v="0.22539706900711323"/>
    <n v="1.1453436719410048"/>
    <n v="0.59560464607760044"/>
    <n v="3.486734942348404"/>
    <n v="1.5745123083753503"/>
    <n v="0.89490639748390599"/>
    <x v="1"/>
    <x v="1"/>
    <e v="#N/A"/>
    <n v="38.659999999999997"/>
    <x v="3"/>
    <x v="3"/>
  </r>
  <r>
    <s v="AR"/>
    <n v="57"/>
    <x v="2"/>
    <x v="0"/>
    <x v="1"/>
    <n v="0"/>
    <x v="218"/>
    <n v="68"/>
    <n v="32.78"/>
    <n v="158"/>
    <n v="86"/>
    <n v="13.43"/>
    <n v="235.5"/>
    <n v="105"/>
    <n v="10.6"/>
    <x v="8"/>
    <n v="6"/>
    <n v="3.43"/>
    <n v="1"/>
    <x v="0"/>
    <n v="0"/>
    <x v="0"/>
    <x v="3"/>
    <x v="0"/>
    <x v="1"/>
    <n v="0.2321764297053332"/>
    <n v="-0.83928975653251414"/>
    <n v="0.69453134852033127"/>
    <n v="0.88544903565548905"/>
    <n v="2.823196963275695"/>
    <n v="1.4229219861790834"/>
    <n v="2.0196467176351782"/>
    <x v="0"/>
    <x v="1"/>
    <e v="#N/A"/>
    <n v="32.78"/>
    <x v="1"/>
    <x v="0"/>
  </r>
  <r>
    <s v="MS"/>
    <n v="140"/>
    <x v="1"/>
    <x v="0"/>
    <x v="1"/>
    <n v="0"/>
    <x v="96"/>
    <n v="98"/>
    <n v="27.64"/>
    <n v="206.2"/>
    <n v="109"/>
    <n v="17.53"/>
    <n v="141.6"/>
    <n v="66"/>
    <n v="6.37"/>
    <x v="45"/>
    <n v="2"/>
    <n v="2.21"/>
    <n v="1"/>
    <x v="0"/>
    <n v="0"/>
    <x v="0"/>
    <x v="1"/>
    <x v="0"/>
    <x v="0"/>
    <n v="-0.32695471261075959"/>
    <n v="0.11992342086954245"/>
    <n v="-1.1702826236911781"/>
    <n v="-0.74492565572013658"/>
    <n v="1.3421168058443935"/>
    <n v="1.4302995010958441"/>
    <n v="3.207839741187219"/>
    <x v="2"/>
    <x v="1"/>
    <e v="#N/A"/>
    <n v="27.64"/>
    <x v="0"/>
    <x v="1"/>
  </r>
  <r>
    <s v="MD"/>
    <n v="102"/>
    <x v="0"/>
    <x v="0"/>
    <x v="1"/>
    <n v="0"/>
    <x v="955"/>
    <n v="80"/>
    <n v="46.09"/>
    <n v="172"/>
    <n v="133"/>
    <n v="14.62"/>
    <n v="169.2"/>
    <n v="105"/>
    <n v="7.61"/>
    <x v="19"/>
    <n v="5"/>
    <n v="2.78"/>
    <n v="1"/>
    <x v="0"/>
    <n v="0"/>
    <x v="0"/>
    <x v="0"/>
    <x v="0"/>
    <x v="0"/>
    <n v="1.6818442589553348"/>
    <n v="-0.56068011994270506"/>
    <n v="-0.62215838904753962"/>
    <n v="1.591586692182255E-2"/>
    <n v="2.9257716790508299"/>
    <n v="1.87890837566979"/>
    <n v="2.5495986841831133"/>
    <x v="0"/>
    <x v="1"/>
    <e v="#N/A"/>
    <n v="46.09"/>
    <x v="1"/>
    <x v="2"/>
  </r>
  <r>
    <s v="CT"/>
    <n v="107"/>
    <x v="1"/>
    <x v="0"/>
    <x v="1"/>
    <n v="0"/>
    <x v="956"/>
    <n v="94"/>
    <n v="17.579999999999998"/>
    <n v="189.3"/>
    <n v="125"/>
    <n v="16.09"/>
    <n v="227.2"/>
    <n v="125"/>
    <n v="10.220000000000001"/>
    <x v="90"/>
    <n v="3"/>
    <n v="3.89"/>
    <n v="1"/>
    <x v="0"/>
    <n v="0"/>
    <x v="0"/>
    <x v="0"/>
    <x v="0"/>
    <x v="0"/>
    <n v="-1.4229998657601857"/>
    <n v="-0.21639821187101227"/>
    <n v="0.52969688665286008"/>
    <n v="1.5013683635085036"/>
    <n v="3.0642742866441872"/>
    <n v="2.1462624626844717"/>
    <n v="2.7969819830789189"/>
    <x v="0"/>
    <x v="1"/>
    <e v="#N/A"/>
    <n v="17.579999999999998"/>
    <x v="0"/>
    <x v="0"/>
  </r>
  <r>
    <s v="SC"/>
    <n v="106"/>
    <x v="1"/>
    <x v="0"/>
    <x v="1"/>
    <n v="0"/>
    <x v="957"/>
    <n v="106"/>
    <n v="8.8699999999999992"/>
    <n v="220.1"/>
    <n v="113"/>
    <n v="18.71"/>
    <n v="112.3"/>
    <n v="95"/>
    <n v="5.05"/>
    <x v="37"/>
    <n v="2"/>
    <n v="3.08"/>
    <n v="2"/>
    <x v="0"/>
    <n v="0"/>
    <x v="0"/>
    <x v="0"/>
    <x v="0"/>
    <x v="0"/>
    <n v="-2.3709308090245549"/>
    <n v="0.39654298862656723"/>
    <n v="-1.7521681336570696"/>
    <n v="0.41445190259141979"/>
    <n v="2.5290738795552001"/>
    <n v="3.0034018697429863"/>
    <n v="4.4322264037504828"/>
    <x v="2"/>
    <x v="1"/>
    <e v="#N/A"/>
    <n v="8.8699999999999992"/>
    <x v="0"/>
    <x v="3"/>
  </r>
  <r>
    <s v="MI"/>
    <n v="225"/>
    <x v="0"/>
    <x v="0"/>
    <x v="1"/>
    <n v="0"/>
    <x v="338"/>
    <n v="106"/>
    <n v="28.12"/>
    <n v="273.7"/>
    <n v="109"/>
    <n v="23.26"/>
    <n v="210"/>
    <n v="93"/>
    <n v="9.4499999999999993"/>
    <x v="6"/>
    <n v="3"/>
    <n v="2.35"/>
    <n v="0"/>
    <x v="1"/>
    <n v="1"/>
    <x v="0"/>
    <x v="1"/>
    <x v="0"/>
    <x v="2"/>
    <n v="-0.27511473915098922"/>
    <n v="1.4632198829989789"/>
    <n v="0.18811221868653485"/>
    <n v="-0.56377291223395598"/>
    <n v="2.8626588252341088"/>
    <n v="1.6030990765045023"/>
    <n v="2.2237440834071829"/>
    <x v="0"/>
    <x v="1"/>
    <n v="28.12"/>
    <e v="#N/A"/>
    <x v="0"/>
    <x v="2"/>
  </r>
  <r>
    <s v="SD"/>
    <n v="75"/>
    <x v="1"/>
    <x v="0"/>
    <x v="1"/>
    <n v="0"/>
    <x v="225"/>
    <n v="110"/>
    <n v="25.08"/>
    <n v="191.7"/>
    <n v="97"/>
    <n v="16.29"/>
    <n v="135"/>
    <n v="68"/>
    <n v="6.08"/>
    <x v="123"/>
    <n v="3"/>
    <n v="4.43"/>
    <n v="2"/>
    <x v="0"/>
    <n v="0"/>
    <x v="0"/>
    <x v="2"/>
    <x v="0"/>
    <x v="0"/>
    <n v="-0.60652028376880573"/>
    <n v="-0.16863655988418833"/>
    <n v="-1.3013558102363958"/>
    <n v="2.2259793374532255"/>
    <n v="3.3680483171541593"/>
    <n v="2.6542072450276546"/>
    <n v="3.2780913246018057"/>
    <x v="0"/>
    <x v="1"/>
    <e v="#N/A"/>
    <n v="25.08"/>
    <x v="0"/>
    <x v="0"/>
  </r>
  <r>
    <s v="CO"/>
    <n v="86"/>
    <x v="0"/>
    <x v="0"/>
    <x v="1"/>
    <n v="0"/>
    <x v="739"/>
    <n v="93"/>
    <n v="37.03"/>
    <n v="214.7"/>
    <n v="95"/>
    <n v="18.25"/>
    <n v="228.7"/>
    <n v="70"/>
    <n v="10.29"/>
    <x v="61"/>
    <n v="7"/>
    <n v="3.05"/>
    <n v="0"/>
    <x v="0"/>
    <n v="0"/>
    <x v="0"/>
    <x v="2"/>
    <x v="0"/>
    <x v="0"/>
    <n v="0.69503333559613822"/>
    <n v="0.28907927165621222"/>
    <n v="0.55948624723131868"/>
    <n v="0.37822135389418376"/>
    <n v="2.9776424958395222"/>
    <n v="1.0112934372741247"/>
    <n v="1.0858517391973952"/>
    <x v="0"/>
    <x v="1"/>
    <e v="#N/A"/>
    <n v="37.03"/>
    <x v="4"/>
    <x v="3"/>
  </r>
  <r>
    <s v="ID"/>
    <n v="169"/>
    <x v="0"/>
    <x v="0"/>
    <x v="1"/>
    <n v="0"/>
    <x v="958"/>
    <n v="79"/>
    <n v="40.07"/>
    <n v="136.9"/>
    <n v="85"/>
    <n v="11.64"/>
    <n v="220.9"/>
    <n v="97"/>
    <n v="9.94"/>
    <x v="64"/>
    <n v="10"/>
    <n v="3.59"/>
    <n v="1"/>
    <x v="0"/>
    <n v="0"/>
    <x v="0"/>
    <x v="1"/>
    <x v="0"/>
    <x v="1"/>
    <n v="1.0264388802139541"/>
    <n v="-1.2591942802500118"/>
    <n v="0.40458157222333424"/>
    <n v="1.1028323278389063"/>
    <n v="3.2509059356110064"/>
    <n v="2.0047624303489195"/>
    <n v="2.3387508208627401"/>
    <x v="0"/>
    <x v="1"/>
    <e v="#N/A"/>
    <n v="40.07"/>
    <x v="4"/>
    <x v="0"/>
  </r>
  <r>
    <s v="AZ"/>
    <n v="122"/>
    <x v="2"/>
    <x v="0"/>
    <x v="0"/>
    <n v="22"/>
    <x v="919"/>
    <n v="92"/>
    <n v="34.770000000000003"/>
    <n v="139.6"/>
    <n v="121"/>
    <n v="11.87"/>
    <n v="205"/>
    <n v="103"/>
    <n v="9.23"/>
    <x v="53"/>
    <n v="5"/>
    <n v="2.3199999999999998"/>
    <n v="2"/>
    <x v="0"/>
    <n v="0"/>
    <x v="0"/>
    <x v="0"/>
    <x v="0"/>
    <x v="1"/>
    <n v="0.44879346166222978"/>
    <n v="-1.2054624217648346"/>
    <n v="8.8814350091672822E-2"/>
    <n v="-0.60000346093119195"/>
    <n v="1.8672790957822223"/>
    <n v="1.4221277591797166"/>
    <n v="2.9254339003494452"/>
    <x v="0"/>
    <x v="0"/>
    <e v="#N/A"/>
    <n v="34.770000000000003"/>
    <x v="1"/>
    <x v="2"/>
  </r>
  <r>
    <s v="FL"/>
    <n v="106"/>
    <x v="1"/>
    <x v="0"/>
    <x v="1"/>
    <n v="0"/>
    <x v="624"/>
    <n v="143"/>
    <n v="30.33"/>
    <n v="247"/>
    <n v="123"/>
    <n v="21"/>
    <n v="259.89999999999998"/>
    <n v="105"/>
    <n v="11.7"/>
    <x v="63"/>
    <n v="2"/>
    <n v="2.59"/>
    <n v="0"/>
    <x v="0"/>
    <n v="0"/>
    <x v="0"/>
    <x v="0"/>
    <x v="0"/>
    <x v="2"/>
    <n v="-3.4429148087770596E-2"/>
    <n v="0.93187150464555757"/>
    <n v="1.1791049472632575"/>
    <n v="-0.23769797395883072"/>
    <n v="3.1613379019993539"/>
    <n v="1.5219588269375908"/>
    <n v="1.6243952755314268"/>
    <x v="0"/>
    <x v="1"/>
    <e v="#N/A"/>
    <n v="30.33"/>
    <x v="0"/>
    <x v="2"/>
  </r>
  <r>
    <s v="MN"/>
    <n v="52"/>
    <x v="0"/>
    <x v="0"/>
    <x v="0"/>
    <n v="32"/>
    <x v="647"/>
    <n v="68"/>
    <n v="22.12"/>
    <n v="247.2"/>
    <n v="77"/>
    <n v="21.01"/>
    <n v="289.39999999999998"/>
    <n v="87"/>
    <n v="13.02"/>
    <x v="88"/>
    <n v="5"/>
    <n v="3.65"/>
    <n v="2"/>
    <x v="0"/>
    <n v="0"/>
    <x v="0"/>
    <x v="3"/>
    <x v="0"/>
    <x v="2"/>
    <n v="-0.92866869026880616"/>
    <n v="0.93585164231112605"/>
    <n v="1.7649623719729437"/>
    <n v="1.1752934252333782"/>
    <n v="4.0161583809750905"/>
    <n v="2.4969282413756262"/>
    <n v="2.0832122177257633"/>
    <x v="1"/>
    <x v="0"/>
    <e v="#N/A"/>
    <n v="22.12"/>
    <x v="1"/>
    <x v="0"/>
  </r>
  <r>
    <s v="DE"/>
    <n v="79"/>
    <x v="0"/>
    <x v="0"/>
    <x v="0"/>
    <n v="34"/>
    <x v="959"/>
    <n v="100"/>
    <n v="17.63"/>
    <n v="236.3"/>
    <n v="78"/>
    <n v="20.09"/>
    <n v="256.60000000000002"/>
    <n v="102"/>
    <n v="11.55"/>
    <x v="102"/>
    <n v="4"/>
    <n v="4"/>
    <n v="2"/>
    <x v="0"/>
    <n v="0"/>
    <x v="0"/>
    <x v="2"/>
    <x v="0"/>
    <x v="2"/>
    <n v="-1.4174455828894961"/>
    <n v="0.7189341395376323"/>
    <n v="1.1135683539906496"/>
    <n v="1.6462905582974481"/>
    <n v="3.8208664327174398"/>
    <n v="2.5448625422199971"/>
    <n v="2.5206408750399092"/>
    <x v="1"/>
    <x v="0"/>
    <e v="#N/A"/>
    <n v="17.63"/>
    <x v="1"/>
    <x v="0"/>
  </r>
  <r>
    <s v="MI"/>
    <n v="135"/>
    <x v="0"/>
    <x v="0"/>
    <x v="1"/>
    <n v="0"/>
    <x v="318"/>
    <n v="91"/>
    <n v="40.78"/>
    <n v="177.1"/>
    <n v="104"/>
    <n v="15.05"/>
    <n v="217.2"/>
    <n v="118"/>
    <n v="9.77"/>
    <x v="96"/>
    <n v="3"/>
    <n v="1.59"/>
    <n v="2"/>
    <x v="0"/>
    <n v="0"/>
    <x v="0"/>
    <x v="1"/>
    <x v="0"/>
    <x v="0"/>
    <n v="1.1041988404036098"/>
    <n v="-0.45918660947070333"/>
    <n v="0.33110114946313596"/>
    <n v="-1.5782282757565671"/>
    <n v="2.6127208217331956"/>
    <n v="2.0076204529340784"/>
    <n v="3.0388763834286321"/>
    <x v="0"/>
    <x v="1"/>
    <e v="#N/A"/>
    <n v="40.78"/>
    <x v="0"/>
    <x v="1"/>
  </r>
  <r>
    <s v="MS"/>
    <n v="70"/>
    <x v="1"/>
    <x v="0"/>
    <x v="1"/>
    <n v="0"/>
    <x v="960"/>
    <n v="110"/>
    <n v="25.23"/>
    <n v="267.10000000000002"/>
    <n v="90"/>
    <n v="22.7"/>
    <n v="151.5"/>
    <n v="101"/>
    <n v="6.82"/>
    <x v="56"/>
    <n v="4"/>
    <n v="2.4"/>
    <n v="0"/>
    <x v="0"/>
    <n v="0"/>
    <x v="0"/>
    <x v="3"/>
    <x v="0"/>
    <x v="2"/>
    <n v="-0.58985743515673661"/>
    <n v="1.3318753400352124"/>
    <n v="-0.97367284387335107"/>
    <n v="-0.49131181483948333"/>
    <n v="2.4218415129467421"/>
    <n v="1.8196839894610499"/>
    <n v="2.9592538466933855"/>
    <x v="0"/>
    <x v="1"/>
    <e v="#N/A"/>
    <n v="25.23"/>
    <x v="1"/>
    <x v="2"/>
  </r>
  <r>
    <s v="MA"/>
    <n v="80"/>
    <x v="1"/>
    <x v="0"/>
    <x v="1"/>
    <n v="0"/>
    <x v="961"/>
    <n v="106"/>
    <n v="25.26"/>
    <n v="210.8"/>
    <n v="65"/>
    <n v="17.920000000000002"/>
    <n v="203.7"/>
    <n v="86"/>
    <n v="9.17"/>
    <x v="13"/>
    <n v="2"/>
    <n v="2.7"/>
    <n v="2"/>
    <x v="0"/>
    <n v="0"/>
    <x v="0"/>
    <x v="2"/>
    <x v="0"/>
    <x v="0"/>
    <n v="-0.5861545799096104"/>
    <n v="0.21146658717762301"/>
    <n v="6.2996904257008463E-2"/>
    <n v="-9.277577916988608E-2"/>
    <n v="1.8952407575024286"/>
    <n v="0.63314395218473762"/>
    <n v="2.2824997260630373"/>
    <x v="0"/>
    <x v="1"/>
    <e v="#N/A"/>
    <n v="25.26"/>
    <x v="0"/>
    <x v="2"/>
  </r>
  <r>
    <s v="CA"/>
    <n v="37"/>
    <x v="0"/>
    <x v="0"/>
    <x v="1"/>
    <n v="0"/>
    <x v="962"/>
    <n v="69"/>
    <n v="32.49"/>
    <n v="129.19999999999999"/>
    <n v="113"/>
    <n v="10.98"/>
    <n v="207.5"/>
    <n v="117"/>
    <n v="9.34"/>
    <x v="89"/>
    <n v="1"/>
    <n v="3.48"/>
    <n v="0"/>
    <x v="0"/>
    <n v="0"/>
    <x v="0"/>
    <x v="3"/>
    <x v="0"/>
    <x v="1"/>
    <n v="0.20070216010475816"/>
    <n v="-1.4124295803744071"/>
    <n v="0.13846328438910385"/>
    <n v="0.95791013304996164"/>
    <n v="2.5964003110171179"/>
    <n v="1.7239497036488487"/>
    <n v="2.6837866134199491"/>
    <x v="0"/>
    <x v="1"/>
    <e v="#N/A"/>
    <n v="32.49"/>
    <x v="0"/>
    <x v="0"/>
  </r>
  <r>
    <s v="MN"/>
    <n v="161"/>
    <x v="0"/>
    <x v="0"/>
    <x v="0"/>
    <n v="39"/>
    <x v="963"/>
    <n v="76"/>
    <n v="37.15"/>
    <n v="112.7"/>
    <n v="94"/>
    <n v="9.58"/>
    <n v="205.1"/>
    <n v="121"/>
    <n v="9.23"/>
    <x v="48"/>
    <n v="4"/>
    <n v="1.97"/>
    <n v="1"/>
    <x v="0"/>
    <n v="0"/>
    <x v="0"/>
    <x v="1"/>
    <x v="0"/>
    <x v="1"/>
    <n v="0.70799332896108058"/>
    <n v="-1.7407909377838247"/>
    <n v="9.0800307463569943E-2"/>
    <n v="-1.0710005939952616"/>
    <n v="2.1589114897069059"/>
    <n v="2.1649236963683878"/>
    <n v="3.5655140445391931"/>
    <x v="2"/>
    <x v="0"/>
    <e v="#N/A"/>
    <n v="37.15"/>
    <x v="1"/>
    <x v="1"/>
  </r>
  <r>
    <s v="VT"/>
    <n v="137"/>
    <x v="2"/>
    <x v="0"/>
    <x v="1"/>
    <n v="0"/>
    <x v="964"/>
    <n v="95"/>
    <n v="16.579999999999998"/>
    <n v="195.8"/>
    <n v="82"/>
    <n v="16.64"/>
    <n v="288.8"/>
    <n v="78"/>
    <n v="13"/>
    <x v="77"/>
    <n v="0"/>
    <n v="0"/>
    <n v="1"/>
    <x v="0"/>
    <n v="0"/>
    <x v="0"/>
    <x v="1"/>
    <x v="0"/>
    <x v="0"/>
    <n v="-1.5322340955504159"/>
    <n v="-8.704373774002952E-2"/>
    <n v="1.7530466277415608"/>
    <n v="-3.7158306488934985"/>
    <n v="4.0089604783852044"/>
    <n v="4.3858736673711078"/>
    <n v="5.5136205468842387"/>
    <x v="2"/>
    <x v="1"/>
    <e v="#N/A"/>
    <n v="16.579999999999998"/>
    <x v="0"/>
    <x v="1"/>
  </r>
  <r>
    <s v="CT"/>
    <n v="123"/>
    <x v="0"/>
    <x v="0"/>
    <x v="1"/>
    <n v="0"/>
    <x v="965"/>
    <n v="126"/>
    <n v="21.88"/>
    <n v="117.6"/>
    <n v="94"/>
    <n v="10"/>
    <n v="198.4"/>
    <n v="132"/>
    <n v="8.93"/>
    <x v="81"/>
    <n v="5"/>
    <n v="2.92"/>
    <n v="0"/>
    <x v="0"/>
    <n v="0"/>
    <x v="0"/>
    <x v="0"/>
    <x v="0"/>
    <x v="1"/>
    <n v="-0.95458867699869132"/>
    <n v="-1.6432775649773916"/>
    <n v="-4.2258836453544966E-2"/>
    <n v="0.19706861040800316"/>
    <n v="1.6631625321162802"/>
    <n v="1.9110788953569358"/>
    <n v="3.5409512112315151"/>
    <x v="2"/>
    <x v="1"/>
    <e v="#N/A"/>
    <n v="21.88"/>
    <x v="1"/>
    <x v="3"/>
  </r>
  <r>
    <s v="WV"/>
    <n v="80"/>
    <x v="0"/>
    <x v="0"/>
    <x v="0"/>
    <n v="38"/>
    <x v="966"/>
    <n v="69"/>
    <n v="40.22"/>
    <n v="197.5"/>
    <n v="68"/>
    <n v="16.79"/>
    <n v="209.5"/>
    <n v="102"/>
    <n v="9.43"/>
    <x v="17"/>
    <n v="10"/>
    <n v="2.57"/>
    <n v="2"/>
    <x v="0"/>
    <n v="0"/>
    <x v="0"/>
    <x v="2"/>
    <x v="0"/>
    <x v="0"/>
    <n v="1.0431017288260234"/>
    <n v="-5.321256758269579E-2"/>
    <n v="0.17818243182704865"/>
    <n v="-0.27392852265606671"/>
    <n v="2.6430975671347317"/>
    <n v="1.0943850367055088"/>
    <n v="1.8464540253513757"/>
    <x v="0"/>
    <x v="0"/>
    <e v="#N/A"/>
    <n v="40.22"/>
    <x v="4"/>
    <x v="2"/>
  </r>
  <r>
    <s v="WV"/>
    <n v="94"/>
    <x v="0"/>
    <x v="0"/>
    <x v="1"/>
    <n v="0"/>
    <x v="967"/>
    <n v="113"/>
    <n v="14.6"/>
    <n v="226.7"/>
    <n v="91"/>
    <n v="19.27"/>
    <n v="279.60000000000002"/>
    <n v="110"/>
    <n v="12.58"/>
    <x v="95"/>
    <n v="16"/>
    <n v="4.21"/>
    <n v="0"/>
    <x v="0"/>
    <n v="0"/>
    <x v="0"/>
    <x v="2"/>
    <x v="0"/>
    <x v="0"/>
    <n v="-1.7469996998837491"/>
    <n v="0.52788753159033419"/>
    <n v="1.570338549527015"/>
    <n v="1.9361349478753367"/>
    <n v="4.2567566940260004"/>
    <n v="3.0895395925472924"/>
    <n v="2.9950846792201742"/>
    <x v="1"/>
    <x v="1"/>
    <e v="#N/A"/>
    <n v="14.6"/>
    <x v="4"/>
    <x v="0"/>
  </r>
  <r>
    <s v="NE"/>
    <n v="105"/>
    <x v="0"/>
    <x v="0"/>
    <x v="0"/>
    <n v="27"/>
    <x v="968"/>
    <n v="96"/>
    <n v="24"/>
    <n v="167.7"/>
    <n v="94"/>
    <n v="14.25"/>
    <n v="274.39999999999998"/>
    <n v="101"/>
    <n v="12.35"/>
    <x v="37"/>
    <n v="2"/>
    <n v="3.08"/>
    <n v="1"/>
    <x v="0"/>
    <n v="0"/>
    <x v="0"/>
    <x v="0"/>
    <x v="0"/>
    <x v="0"/>
    <n v="-0.72316022405328884"/>
    <n v="-0.6462530797524324"/>
    <n v="1.4670687661883575"/>
    <n v="0.41445190259141979"/>
    <n v="2.8790414423862498"/>
    <n v="1.8068383704773883"/>
    <n v="2.4980893032638511"/>
    <x v="0"/>
    <x v="0"/>
    <e v="#N/A"/>
    <n v="24"/>
    <x v="0"/>
    <x v="3"/>
  </r>
  <r>
    <s v="NC"/>
    <n v="73"/>
    <x v="0"/>
    <x v="0"/>
    <x v="0"/>
    <n v="31"/>
    <x v="167"/>
    <n v="104"/>
    <n v="33.049999999999997"/>
    <n v="176"/>
    <n v="84"/>
    <n v="14.96"/>
    <n v="230.1"/>
    <n v="110"/>
    <n v="10.35"/>
    <x v="73"/>
    <n v="3"/>
    <n v="3.11"/>
    <n v="0"/>
    <x v="0"/>
    <n v="0"/>
    <x v="0"/>
    <x v="3"/>
    <x v="0"/>
    <x v="0"/>
    <n v="0.26179927168234463"/>
    <n v="-0.4810773666313311"/>
    <n v="0.58728965043788017"/>
    <n v="0.45068245128865581"/>
    <n v="2.5466421245052162"/>
    <n v="0.92086812125805573"/>
    <n v="1.7918175362447601"/>
    <x v="0"/>
    <x v="0"/>
    <e v="#N/A"/>
    <n v="33.049999999999997"/>
    <x v="0"/>
    <x v="3"/>
  </r>
  <r>
    <s v="NE"/>
    <n v="112"/>
    <x v="0"/>
    <x v="0"/>
    <x v="1"/>
    <n v="0"/>
    <x v="876"/>
    <n v="100"/>
    <n v="28.49"/>
    <n v="154.5"/>
    <n v="90"/>
    <n v="13.13"/>
    <n v="281.39999999999998"/>
    <n v="107"/>
    <n v="12.66"/>
    <x v="143"/>
    <n v="3"/>
    <n v="4.67"/>
    <n v="2"/>
    <x v="0"/>
    <n v="0"/>
    <x v="0"/>
    <x v="0"/>
    <x v="0"/>
    <x v="1"/>
    <n v="-0.2343833314325986"/>
    <n v="-0.90894216567996633"/>
    <n v="1.6060857822211645"/>
    <n v="2.5520542757283513"/>
    <n v="4.4724974113345963"/>
    <n v="3.1581013240111155"/>
    <n v="2.8185057833978022"/>
    <x v="1"/>
    <x v="1"/>
    <e v="#N/A"/>
    <n v="28.49"/>
    <x v="0"/>
    <x v="0"/>
  </r>
  <r>
    <s v="IL"/>
    <n v="179"/>
    <x v="1"/>
    <x v="0"/>
    <x v="1"/>
    <n v="0"/>
    <x v="404"/>
    <n v="134"/>
    <n v="39.869999999999997"/>
    <n v="164.2"/>
    <n v="94"/>
    <n v="13.96"/>
    <n v="191.4"/>
    <n v="72"/>
    <n v="8.61"/>
    <x v="49"/>
    <n v="4"/>
    <n v="1.65"/>
    <n v="1"/>
    <x v="0"/>
    <n v="0"/>
    <x v="0"/>
    <x v="1"/>
    <x v="0"/>
    <x v="1"/>
    <n v="1.0042217487311957"/>
    <n v="-0.71590548889988459"/>
    <n v="-0.18127585248635184"/>
    <n v="-1.5057671783620949"/>
    <n v="2.2413665870969548"/>
    <n v="1.9547832922830404"/>
    <n v="3.2586241363224437"/>
    <x v="0"/>
    <x v="1"/>
    <e v="#N/A"/>
    <n v="39.869999999999997"/>
    <x v="1"/>
    <x v="1"/>
  </r>
  <r>
    <s v="MA"/>
    <n v="57"/>
    <x v="2"/>
    <x v="0"/>
    <x v="1"/>
    <n v="0"/>
    <x v="102"/>
    <n v="78"/>
    <n v="26.21"/>
    <n v="196.7"/>
    <n v="85"/>
    <n v="16.72"/>
    <n v="253.5"/>
    <n v="97"/>
    <n v="11.41"/>
    <x v="3"/>
    <n v="9"/>
    <n v="2.73"/>
    <n v="1"/>
    <x v="0"/>
    <n v="0"/>
    <x v="0"/>
    <x v="3"/>
    <x v="0"/>
    <x v="0"/>
    <n v="-0.48247463299007021"/>
    <n v="-6.9133118244970815E-2"/>
    <n v="1.0520036754618347"/>
    <n v="-5.6545230472650088E-2"/>
    <n v="2.4970325675288816"/>
    <n v="1.1608058648161588"/>
    <n v="2.1118164854653689"/>
    <x v="0"/>
    <x v="1"/>
    <e v="#N/A"/>
    <n v="26.21"/>
    <x v="4"/>
    <x v="2"/>
  </r>
  <r>
    <s v="AZ"/>
    <n v="127"/>
    <x v="0"/>
    <x v="0"/>
    <x v="0"/>
    <n v="14"/>
    <x v="879"/>
    <n v="99"/>
    <n v="24.34"/>
    <n v="169.9"/>
    <n v="91"/>
    <n v="14.44"/>
    <n v="221.6"/>
    <n v="77"/>
    <n v="9.9700000000000006"/>
    <x v="43"/>
    <n v="1"/>
    <n v="3.13"/>
    <n v="1"/>
    <x v="0"/>
    <n v="0"/>
    <x v="0"/>
    <x v="0"/>
    <x v="0"/>
    <x v="0"/>
    <n v="-0.68613167158202437"/>
    <n v="-0.6024715654311763"/>
    <n v="0.41848327382661471"/>
    <n v="0.48691299998589177"/>
    <n v="2.1164940943757791"/>
    <n v="1.1162263112509656"/>
    <n v="2.4520144992088291"/>
    <x v="0"/>
    <x v="2"/>
    <e v="#N/A"/>
    <n v="24.34"/>
    <x v="0"/>
    <x v="3"/>
  </r>
  <r>
    <s v="SD"/>
    <n v="122"/>
    <x v="0"/>
    <x v="1"/>
    <x v="0"/>
    <n v="40"/>
    <x v="969"/>
    <n v="80"/>
    <n v="36.79"/>
    <n v="249.7"/>
    <n v="90"/>
    <n v="21.22"/>
    <n v="185.9"/>
    <n v="99"/>
    <n v="8.3699999999999992"/>
    <x v="8"/>
    <n v="4"/>
    <n v="3.43"/>
    <n v="1"/>
    <x v="0"/>
    <n v="0"/>
    <x v="0"/>
    <x v="0"/>
    <x v="2"/>
    <x v="2"/>
    <n v="0.66911334886625307"/>
    <n v="0.98560336313073482"/>
    <n v="-0.29050350794070007"/>
    <n v="0.88544903565548905"/>
    <n v="3.2843360707056561"/>
    <n v="1.5124612212928683"/>
    <n v="1.3372413643359831"/>
    <x v="1"/>
    <x v="0"/>
    <e v="#N/A"/>
    <n v="36.79"/>
    <x v="5"/>
    <x v="0"/>
  </r>
  <r>
    <s v="MT"/>
    <n v="33"/>
    <x v="2"/>
    <x v="0"/>
    <x v="0"/>
    <n v="35"/>
    <x v="554"/>
    <n v="85"/>
    <n v="27.52"/>
    <n v="151.19999999999999"/>
    <n v="82"/>
    <n v="12.85"/>
    <n v="191"/>
    <n v="131"/>
    <n v="8.59"/>
    <x v="31"/>
    <n v="2"/>
    <n v="2.2999999999999998"/>
    <n v="1"/>
    <x v="0"/>
    <n v="0"/>
    <x v="0"/>
    <x v="3"/>
    <x v="0"/>
    <x v="1"/>
    <n v="-0.33991470597570195"/>
    <n v="-0.97461443716185014"/>
    <n v="-0.1892196819739409"/>
    <n v="-0.63623400962842791"/>
    <n v="1.1072702660313796"/>
    <n v="1.2271972586006878"/>
    <n v="3.1282549098494012"/>
    <x v="2"/>
    <x v="0"/>
    <e v="#N/A"/>
    <n v="27.52"/>
    <x v="0"/>
    <x v="1"/>
  </r>
  <r>
    <s v="VT"/>
    <n v="94"/>
    <x v="1"/>
    <x v="0"/>
    <x v="1"/>
    <n v="0"/>
    <x v="970"/>
    <n v="90"/>
    <n v="20.18"/>
    <n v="205.1"/>
    <n v="57"/>
    <n v="17.43"/>
    <n v="172.2"/>
    <n v="100"/>
    <n v="7.75"/>
    <x v="91"/>
    <n v="6"/>
    <n v="2.81"/>
    <n v="3"/>
    <x v="0"/>
    <n v="0"/>
    <x v="0"/>
    <x v="2"/>
    <x v="0"/>
    <x v="0"/>
    <n v="-1.1397314393550131"/>
    <n v="9.8032663708914711E-2"/>
    <n v="-0.56257966789062241"/>
    <n v="5.2146415619058542E-2"/>
    <n v="1.5885682964728425"/>
    <n v="1.2758578637112967"/>
    <n v="2.9550088568783135"/>
    <x v="0"/>
    <x v="1"/>
    <e v="#N/A"/>
    <n v="20.18"/>
    <x v="1"/>
    <x v="3"/>
  </r>
  <r>
    <s v="UT"/>
    <n v="100"/>
    <x v="1"/>
    <x v="0"/>
    <x v="1"/>
    <n v="0"/>
    <x v="78"/>
    <n v="123"/>
    <n v="30.45"/>
    <n v="196.6"/>
    <n v="132"/>
    <n v="16.71"/>
    <n v="186.7"/>
    <n v="116"/>
    <n v="8.4"/>
    <x v="39"/>
    <n v="10"/>
    <n v="2.75"/>
    <n v="1"/>
    <x v="0"/>
    <n v="0"/>
    <x v="0"/>
    <x v="2"/>
    <x v="0"/>
    <x v="0"/>
    <n v="-2.1469154722828267E-2"/>
    <n v="-7.1123187077755057E-2"/>
    <n v="-0.27461584896552249"/>
    <n v="-2.0314681775414092E-2"/>
    <n v="1.8183234690396153"/>
    <n v="0.28521217215136713"/>
    <n v="2.2037222438924422"/>
    <x v="0"/>
    <x v="1"/>
    <e v="#N/A"/>
    <n v="30.45"/>
    <x v="4"/>
    <x v="2"/>
  </r>
  <r>
    <s v="HI"/>
    <n v="106"/>
    <x v="0"/>
    <x v="0"/>
    <x v="1"/>
    <n v="0"/>
    <x v="350"/>
    <n v="97"/>
    <n v="25.14"/>
    <n v="209.3"/>
    <n v="99"/>
    <n v="17.79"/>
    <n v="162.1"/>
    <n v="80"/>
    <n v="7.29"/>
    <x v="82"/>
    <n v="5"/>
    <n v="2.38"/>
    <n v="2"/>
    <x v="0"/>
    <n v="0"/>
    <x v="0"/>
    <x v="0"/>
    <x v="0"/>
    <x v="0"/>
    <n v="-0.59911457327455275"/>
    <n v="0.18161555468585777"/>
    <n v="-0.76316136245224364"/>
    <n v="-0.52754236353671935"/>
    <n v="1.3550768254694485"/>
    <n v="1.1192134256162558"/>
    <n v="2.9443240618578299"/>
    <x v="0"/>
    <x v="1"/>
    <e v="#N/A"/>
    <n v="25.14"/>
    <x v="1"/>
    <x v="2"/>
  </r>
  <r>
    <s v="DC"/>
    <n v="148"/>
    <x v="0"/>
    <x v="0"/>
    <x v="0"/>
    <n v="38"/>
    <x v="971"/>
    <n v="110"/>
    <n v="35.56"/>
    <n v="116.6"/>
    <n v="73"/>
    <n v="9.91"/>
    <n v="109.6"/>
    <n v="105"/>
    <n v="4.93"/>
    <x v="116"/>
    <n v="4"/>
    <n v="4.46"/>
    <n v="2"/>
    <x v="0"/>
    <n v="0"/>
    <x v="0"/>
    <x v="1"/>
    <x v="0"/>
    <x v="1"/>
    <n v="0.53581055996970095"/>
    <n v="-1.6631782533052353"/>
    <n v="-1.8057889826982951"/>
    <n v="2.2622098861504618"/>
    <n v="3.7536420577496719"/>
    <n v="3.3810830036356587"/>
    <n v="4.0955605058698206"/>
    <x v="0"/>
    <x v="0"/>
    <e v="#N/A"/>
    <n v="35.56"/>
    <x v="1"/>
    <x v="0"/>
  </r>
  <r>
    <s v="WI"/>
    <n v="120"/>
    <x v="0"/>
    <x v="0"/>
    <x v="0"/>
    <n v="29"/>
    <x v="972"/>
    <n v="140"/>
    <n v="41.53"/>
    <n v="322.3"/>
    <n v="89"/>
    <n v="27.4"/>
    <n v="166.8"/>
    <n v="83"/>
    <n v="7.51"/>
    <x v="15"/>
    <n v="6"/>
    <n v="2.86"/>
    <n v="0"/>
    <x v="0"/>
    <n v="0"/>
    <x v="0"/>
    <x v="0"/>
    <x v="0"/>
    <x v="2"/>
    <n v="1.1856616558403916"/>
    <n v="2.4303933357321736"/>
    <n v="-0.66982136597307296"/>
    <n v="0.12460751301353053"/>
    <n v="4.2330220056528214"/>
    <n v="2.7886901984829708"/>
    <n v="2.3738388205370948"/>
    <x v="1"/>
    <x v="0"/>
    <e v="#N/A"/>
    <n v="41.53"/>
    <x v="1"/>
    <x v="3"/>
  </r>
  <r>
    <s v="UT"/>
    <n v="91"/>
    <x v="0"/>
    <x v="0"/>
    <x v="0"/>
    <n v="34"/>
    <x v="494"/>
    <n v="96"/>
    <n v="29.8"/>
    <n v="262.3"/>
    <n v="122"/>
    <n v="22.3"/>
    <n v="143.9"/>
    <n v="76"/>
    <n v="6.48"/>
    <x v="113"/>
    <n v="11"/>
    <n v="1.51"/>
    <n v="1"/>
    <x v="0"/>
    <n v="0"/>
    <x v="0"/>
    <x v="2"/>
    <x v="0"/>
    <x v="2"/>
    <n v="-9.1823404418230323E-2"/>
    <n v="1.2363520360615634"/>
    <n v="-1.1246056041375412"/>
    <n v="-1.6869199218482758"/>
    <n v="2.5126561033244714"/>
    <n v="2.3764331428127079"/>
    <n v="3.6029749195551792"/>
    <x v="0"/>
    <x v="0"/>
    <e v="#N/A"/>
    <n v="29.8"/>
    <x v="4"/>
    <x v="1"/>
  </r>
  <r>
    <s v="WA"/>
    <n v="86"/>
    <x v="2"/>
    <x v="0"/>
    <x v="1"/>
    <n v="0"/>
    <x v="433"/>
    <n v="92"/>
    <n v="25.59"/>
    <n v="120.3"/>
    <n v="95"/>
    <n v="10.23"/>
    <n v="271.2"/>
    <n v="96"/>
    <n v="12.2"/>
    <x v="62"/>
    <n v="2"/>
    <n v="2.4300000000000002"/>
    <n v="1"/>
    <x v="0"/>
    <n v="0"/>
    <x v="0"/>
    <x v="2"/>
    <x v="0"/>
    <x v="1"/>
    <n v="-0.55097745506190909"/>
    <n v="-1.5895457064922143"/>
    <n v="1.403518130287646"/>
    <n v="-0.45508126614224731"/>
    <n v="2.5735231133674792"/>
    <n v="2.2376759841080864"/>
    <n v="3.3751098359418674"/>
    <x v="0"/>
    <x v="1"/>
    <e v="#N/A"/>
    <n v="25.59"/>
    <x v="0"/>
    <x v="2"/>
  </r>
  <r>
    <s v="MT"/>
    <n v="94"/>
    <x v="2"/>
    <x v="0"/>
    <x v="1"/>
    <n v="0"/>
    <x v="840"/>
    <n v="136"/>
    <n v="27.8"/>
    <n v="143.69999999999999"/>
    <n v="111"/>
    <n v="12.21"/>
    <n v="253.4"/>
    <n v="82"/>
    <n v="11.4"/>
    <x v="44"/>
    <n v="5"/>
    <n v="3.4"/>
    <n v="1"/>
    <x v="0"/>
    <n v="0"/>
    <x v="0"/>
    <x v="2"/>
    <x v="0"/>
    <x v="1"/>
    <n v="-0.31029186399869052"/>
    <n v="-1.1238695996206765"/>
    <n v="1.0500177180899375"/>
    <n v="0.84921848695825297"/>
    <n v="2.848371929290034"/>
    <n v="1.7841169145293658"/>
    <n v="2.5005846680030928"/>
    <x v="0"/>
    <x v="1"/>
    <e v="#N/A"/>
    <n v="27.8"/>
    <x v="1"/>
    <x v="0"/>
  </r>
  <r>
    <s v="NJ"/>
    <n v="85"/>
    <x v="0"/>
    <x v="0"/>
    <x v="1"/>
    <n v="0"/>
    <x v="848"/>
    <n v="93"/>
    <n v="40.270000000000003"/>
    <n v="197.7"/>
    <n v="113"/>
    <n v="16.8"/>
    <n v="309.10000000000002"/>
    <n v="78"/>
    <n v="13.91"/>
    <x v="37"/>
    <n v="7"/>
    <n v="3.08"/>
    <n v="2"/>
    <x v="1"/>
    <n v="1"/>
    <x v="0"/>
    <x v="2"/>
    <x v="0"/>
    <x v="0"/>
    <n v="1.0486560116967132"/>
    <n v="-4.9232429917127313E-2"/>
    <n v="2.156195974236701"/>
    <n v="0.41445190259141979"/>
    <n v="4.1307623556814326"/>
    <n v="2.4337326726449242"/>
    <n v="1.6682061637231751"/>
    <x v="1"/>
    <x v="1"/>
    <n v="40.270000000000003"/>
    <e v="#N/A"/>
    <x v="4"/>
    <x v="3"/>
  </r>
  <r>
    <s v="CT"/>
    <n v="89"/>
    <x v="0"/>
    <x v="0"/>
    <x v="1"/>
    <n v="0"/>
    <x v="881"/>
    <n v="77"/>
    <n v="13.99"/>
    <n v="167.2"/>
    <n v="80"/>
    <n v="14.21"/>
    <n v="194.7"/>
    <n v="70"/>
    <n v="8.76"/>
    <x v="68"/>
    <n v="4"/>
    <n v="1.94"/>
    <n v="1"/>
    <x v="0"/>
    <n v="0"/>
    <x v="0"/>
    <x v="2"/>
    <x v="0"/>
    <x v="0"/>
    <n v="-1.8136510943320254"/>
    <n v="-0.65620342391635411"/>
    <n v="-0.11573925921374321"/>
    <n v="-1.1072311426924974"/>
    <n v="1.2544479920241969"/>
    <n v="2.2269462510358844"/>
    <n v="4.0428875133142173"/>
    <x v="2"/>
    <x v="1"/>
    <e v="#N/A"/>
    <n v="13.99"/>
    <x v="1"/>
    <x v="1"/>
  </r>
  <r>
    <s v="VA"/>
    <n v="128"/>
    <x v="0"/>
    <x v="0"/>
    <x v="1"/>
    <n v="0"/>
    <x v="421"/>
    <n v="111"/>
    <n v="36.72"/>
    <n v="153.69999999999999"/>
    <n v="115"/>
    <n v="13.06"/>
    <n v="227"/>
    <n v="74"/>
    <n v="10.220000000000001"/>
    <x v="8"/>
    <n v="4"/>
    <n v="3.43"/>
    <n v="1"/>
    <x v="0"/>
    <n v="0"/>
    <x v="0"/>
    <x v="1"/>
    <x v="0"/>
    <x v="1"/>
    <n v="0.66170763837200008"/>
    <n v="-0.92486271634224138"/>
    <n v="0.52572497190906586"/>
    <n v="0.88544903565548905"/>
    <n v="2.9410325810470801"/>
    <n v="1.5341560492961015"/>
    <n v="2.014347766499915"/>
    <x v="0"/>
    <x v="1"/>
    <e v="#N/A"/>
    <n v="36.72"/>
    <x v="1"/>
    <x v="0"/>
  </r>
  <r>
    <s v="NC"/>
    <n v="115"/>
    <x v="0"/>
    <x v="1"/>
    <x v="1"/>
    <n v="0"/>
    <x v="172"/>
    <n v="119"/>
    <n v="30.6"/>
    <n v="198.8"/>
    <n v="126"/>
    <n v="16.899999999999999"/>
    <n v="217.1"/>
    <n v="70"/>
    <n v="9.77"/>
    <x v="70"/>
    <n v="3"/>
    <n v="3.35"/>
    <n v="1"/>
    <x v="0"/>
    <n v="0"/>
    <x v="0"/>
    <x v="0"/>
    <x v="2"/>
    <x v="0"/>
    <n v="-4.8063061107591811E-3"/>
    <n v="-2.734167275649901E-2"/>
    <n v="0.32911519209123885"/>
    <n v="0.77675738956378104"/>
    <n v="2.6191389281842743"/>
    <n v="0.84406132452254101"/>
    <n v="1.6015587138719651"/>
    <x v="0"/>
    <x v="1"/>
    <e v="#N/A"/>
    <n v="30.6"/>
    <x v="3"/>
    <x v="0"/>
  </r>
  <r>
    <s v="AK"/>
    <n v="76"/>
    <x v="0"/>
    <x v="0"/>
    <x v="1"/>
    <n v="0"/>
    <x v="200"/>
    <n v="55"/>
    <n v="24.43"/>
    <n v="173.1"/>
    <n v="108"/>
    <n v="14.71"/>
    <n v="239.1"/>
    <n v="95"/>
    <n v="10.76"/>
    <x v="41"/>
    <n v="6"/>
    <n v="1.57"/>
    <n v="1"/>
    <x v="0"/>
    <n v="0"/>
    <x v="0"/>
    <x v="2"/>
    <x v="0"/>
    <x v="0"/>
    <n v="-0.67687453346420834"/>
    <n v="-0.53878936278207734"/>
    <n v="0.76602581390863189"/>
    <n v="-1.6144588244538034"/>
    <n v="1.9528267054062252"/>
    <n v="1.9853780382916109"/>
    <n v="3.4741790064004414"/>
    <x v="2"/>
    <x v="1"/>
    <e v="#N/A"/>
    <n v="24.43"/>
    <x v="1"/>
    <x v="1"/>
  </r>
  <r>
    <s v="IL"/>
    <n v="90"/>
    <x v="0"/>
    <x v="0"/>
    <x v="0"/>
    <n v="29"/>
    <x v="973"/>
    <n v="106"/>
    <n v="31.55"/>
    <n v="219.7"/>
    <n v="113"/>
    <n v="18.670000000000002"/>
    <n v="152.1"/>
    <n v="120"/>
    <n v="6.84"/>
    <x v="22"/>
    <n v="5"/>
    <n v="3"/>
    <n v="2"/>
    <x v="0"/>
    <n v="0"/>
    <x v="0"/>
    <x v="2"/>
    <x v="0"/>
    <x v="0"/>
    <n v="9.8873640808781041E-2"/>
    <n v="0.3885827132954297"/>
    <n v="-0.96175709964196776"/>
    <n v="0.30576025649971117"/>
    <n v="2.2004903083197687"/>
    <n v="1.0859275183387338"/>
    <n v="2.3486846431910378"/>
    <x v="0"/>
    <x v="0"/>
    <e v="#N/A"/>
    <n v="31.55"/>
    <x v="1"/>
    <x v="3"/>
  </r>
  <r>
    <s v="CT"/>
    <n v="30"/>
    <x v="1"/>
    <x v="0"/>
    <x v="1"/>
    <n v="0"/>
    <x v="974"/>
    <n v="108"/>
    <n v="23.39"/>
    <n v="162"/>
    <n v="80"/>
    <n v="13.77"/>
    <n v="187.7"/>
    <n v="126"/>
    <n v="8.4499999999999993"/>
    <x v="41"/>
    <n v="10"/>
    <n v="1.57"/>
    <n v="3"/>
    <x v="0"/>
    <n v="0"/>
    <x v="0"/>
    <x v="3"/>
    <x v="0"/>
    <x v="1"/>
    <n v="-0.78981161850156467"/>
    <n v="-0.75968700322114013"/>
    <n v="-0.25475627524655009"/>
    <n v="-1.6144588244538034"/>
    <n v="1.0172892156959661"/>
    <n v="1.9678172657077257"/>
    <n v="3.8353268744741364"/>
    <x v="2"/>
    <x v="1"/>
    <e v="#N/A"/>
    <n v="23.39"/>
    <x v="4"/>
    <x v="1"/>
  </r>
  <r>
    <s v="KS"/>
    <n v="105"/>
    <x v="0"/>
    <x v="1"/>
    <x v="1"/>
    <n v="0"/>
    <x v="975"/>
    <n v="119"/>
    <n v="46.56"/>
    <n v="278.60000000000002"/>
    <n v="103"/>
    <n v="23.68"/>
    <n v="255.3"/>
    <n v="90"/>
    <n v="11.49"/>
    <x v="54"/>
    <n v="7"/>
    <n v="2.94"/>
    <n v="1"/>
    <x v="1"/>
    <n v="1"/>
    <x v="0"/>
    <x v="0"/>
    <x v="2"/>
    <x v="2"/>
    <n v="1.7336842324151041"/>
    <n v="1.5607332558054128"/>
    <n v="1.0877509081559853"/>
    <n v="0.23329915910523916"/>
    <n v="4.4620751854152552"/>
    <n v="2.5844109288840067"/>
    <n v="1.2034304044570308"/>
    <x v="1"/>
    <x v="1"/>
    <n v="46.56"/>
    <e v="#N/A"/>
    <x v="2"/>
    <x v="3"/>
  </r>
  <r>
    <s v="MA"/>
    <n v="102"/>
    <x v="0"/>
    <x v="0"/>
    <x v="0"/>
    <n v="31"/>
    <x v="687"/>
    <n v="92"/>
    <n v="21.3"/>
    <n v="141.19999999999999"/>
    <n v="108"/>
    <n v="12"/>
    <n v="168.2"/>
    <n v="68"/>
    <n v="7.57"/>
    <x v="21"/>
    <n v="2"/>
    <n v="1.7"/>
    <n v="3"/>
    <x v="0"/>
    <n v="0"/>
    <x v="0"/>
    <x v="0"/>
    <x v="0"/>
    <x v="1"/>
    <n v="-1.0175372161998406"/>
    <n v="-1.1736213204402852"/>
    <n v="-0.64201796276651202"/>
    <n v="-1.4333060809676228"/>
    <n v="0.58852121087419318"/>
    <n v="2.2089188252168408"/>
    <n v="4.1728033187709519"/>
    <x v="2"/>
    <x v="0"/>
    <e v="#N/A"/>
    <n v="21.3"/>
    <x v="0"/>
    <x v="1"/>
  </r>
  <r>
    <s v="AR"/>
    <n v="63"/>
    <x v="2"/>
    <x v="0"/>
    <x v="0"/>
    <n v="49"/>
    <x v="560"/>
    <n v="86"/>
    <n v="36.53"/>
    <n v="198.2"/>
    <n v="89"/>
    <n v="16.850000000000001"/>
    <n v="170.8"/>
    <n v="139"/>
    <n v="7.69"/>
    <x v="45"/>
    <n v="5"/>
    <n v="2.21"/>
    <n v="0"/>
    <x v="0"/>
    <n v="0"/>
    <x v="0"/>
    <x v="3"/>
    <x v="0"/>
    <x v="0"/>
    <n v="0.64134193451280475"/>
    <n v="-3.9282085753205562E-2"/>
    <n v="-0.59038307109718335"/>
    <n v="-0.74492565572013658"/>
    <n v="1.962098673945458"/>
    <n v="1.1473138029388326"/>
    <n v="2.6043860540498613"/>
    <x v="0"/>
    <x v="0"/>
    <e v="#N/A"/>
    <n v="36.53"/>
    <x v="1"/>
    <x v="1"/>
  </r>
  <r>
    <s v="MS"/>
    <n v="155"/>
    <x v="1"/>
    <x v="0"/>
    <x v="1"/>
    <n v="0"/>
    <x v="395"/>
    <n v="93"/>
    <n v="27.71"/>
    <n v="203.9"/>
    <n v="102"/>
    <n v="17.329999999999998"/>
    <n v="159"/>
    <n v="109"/>
    <n v="7.15"/>
    <x v="127"/>
    <n v="4"/>
    <n v="4.08"/>
    <n v="2"/>
    <x v="0"/>
    <n v="0"/>
    <x v="0"/>
    <x v="1"/>
    <x v="0"/>
    <x v="0"/>
    <n v="-0.31954900211650661"/>
    <n v="7.4151837715502739E-2"/>
    <n v="-0.82472604098105795"/>
    <n v="1.7549822043891561"/>
    <n v="3.0393196011935535"/>
    <n v="1.966658496075298"/>
    <n v="2.5491229162539346"/>
    <x v="0"/>
    <x v="1"/>
    <e v="#N/A"/>
    <n v="27.71"/>
    <x v="1"/>
    <x v="0"/>
  </r>
  <r>
    <s v="ND"/>
    <n v="82"/>
    <x v="0"/>
    <x v="0"/>
    <x v="0"/>
    <n v="29"/>
    <x v="637"/>
    <n v="77"/>
    <n v="27.85"/>
    <n v="134.9"/>
    <n v="112"/>
    <n v="11.47"/>
    <n v="79.3"/>
    <n v="95"/>
    <n v="3.57"/>
    <x v="82"/>
    <n v="2"/>
    <n v="2.38"/>
    <n v="2"/>
    <x v="0"/>
    <n v="0"/>
    <x v="0"/>
    <x v="2"/>
    <x v="0"/>
    <x v="1"/>
    <n v="-0.30473758112800065"/>
    <n v="-1.2989956569056988"/>
    <n v="-2.407534066383159"/>
    <n v="-0.52754236353671935"/>
    <n v="1.6664803029816446"/>
    <n v="2.8026373179797899"/>
    <n v="4.5751934682634028"/>
    <x v="2"/>
    <x v="0"/>
    <e v="#N/A"/>
    <n v="27.85"/>
    <x v="0"/>
    <x v="2"/>
  </r>
  <r>
    <s v="IN"/>
    <n v="87"/>
    <x v="2"/>
    <x v="0"/>
    <x v="1"/>
    <n v="0"/>
    <x v="498"/>
    <n v="113"/>
    <n v="32.22"/>
    <n v="204.9"/>
    <n v="100"/>
    <n v="17.420000000000002"/>
    <n v="221.7"/>
    <n v="93"/>
    <n v="9.98"/>
    <x v="83"/>
    <n v="3"/>
    <n v="3.62"/>
    <n v="1"/>
    <x v="0"/>
    <n v="0"/>
    <x v="0"/>
    <x v="2"/>
    <x v="0"/>
    <x v="0"/>
    <n v="0.17107931812774674"/>
    <n v="9.4052526043346241E-2"/>
    <n v="0.42046923119851182"/>
    <n v="1.1390628765361424"/>
    <n v="3.0268301117910701"/>
    <n v="1.229785599945636"/>
    <n v="1.3649339610479889"/>
    <x v="0"/>
    <x v="1"/>
    <e v="#N/A"/>
    <n v="32.22"/>
    <x v="0"/>
    <x v="0"/>
  </r>
  <r>
    <s v="MI"/>
    <n v="115"/>
    <x v="0"/>
    <x v="0"/>
    <x v="0"/>
    <n v="26"/>
    <x v="205"/>
    <n v="110"/>
    <n v="26.38"/>
    <n v="230.9"/>
    <n v="133"/>
    <n v="19.63"/>
    <n v="261.60000000000002"/>
    <n v="100"/>
    <n v="11.77"/>
    <x v="141"/>
    <n v="4"/>
    <n v="1.22"/>
    <n v="0"/>
    <x v="0"/>
    <n v="0"/>
    <x v="0"/>
    <x v="0"/>
    <x v="0"/>
    <x v="0"/>
    <n v="-0.46396035675443797"/>
    <n v="0.61147042256727724"/>
    <n v="1.2128662225855116"/>
    <n v="-2.085455957517873"/>
    <n v="2.9931867594105959"/>
    <n v="2.5316647319402201"/>
    <n v="3.4437603942767261"/>
    <x v="0"/>
    <x v="0"/>
    <e v="#N/A"/>
    <n v="26.38"/>
    <x v="1"/>
    <x v="1"/>
  </r>
  <r>
    <s v="VT"/>
    <n v="121"/>
    <x v="0"/>
    <x v="1"/>
    <x v="0"/>
    <n v="44"/>
    <x v="976"/>
    <n v="127"/>
    <n v="43.2"/>
    <n v="180.2"/>
    <n v="108"/>
    <n v="15.32"/>
    <n v="196.2"/>
    <n v="129"/>
    <n v="8.83"/>
    <x v="6"/>
    <n v="4"/>
    <n v="2.35"/>
    <n v="3"/>
    <x v="0"/>
    <n v="0"/>
    <x v="0"/>
    <x v="0"/>
    <x v="1"/>
    <x v="0"/>
    <n v="1.3671015629495868"/>
    <n v="-0.39749447565438861"/>
    <n v="-8.59498986352846E-2"/>
    <n v="-0.56377291223395598"/>
    <n v="2.6442322848212574"/>
    <n v="1.5336870030221721"/>
    <n v="2.390068465627547"/>
    <x v="0"/>
    <x v="0"/>
    <e v="#N/A"/>
    <n v="43.2"/>
    <x v="5"/>
    <x v="2"/>
  </r>
  <r>
    <s v="WV"/>
    <n v="54"/>
    <x v="2"/>
    <x v="0"/>
    <x v="0"/>
    <n v="33"/>
    <x v="869"/>
    <n v="90"/>
    <n v="19.04"/>
    <n v="208"/>
    <n v="112"/>
    <n v="17.68"/>
    <n v="150.30000000000001"/>
    <n v="83"/>
    <n v="6.76"/>
    <x v="61"/>
    <n v="4"/>
    <n v="3.05"/>
    <n v="2"/>
    <x v="0"/>
    <n v="0"/>
    <x v="0"/>
    <x v="3"/>
    <x v="0"/>
    <x v="0"/>
    <n v="-1.2637770901337488"/>
    <n v="0.15574465985966099"/>
    <n v="-0.99750433233611768"/>
    <n v="0.37822135389418376"/>
    <n v="1.8179176001019839"/>
    <n v="1.6611608044354405"/>
    <n v="3.1959483781226257"/>
    <x v="0"/>
    <x v="0"/>
    <e v="#N/A"/>
    <n v="19.04"/>
    <x v="1"/>
    <x v="3"/>
  </r>
  <r>
    <s v="ME"/>
    <n v="105"/>
    <x v="1"/>
    <x v="0"/>
    <x v="1"/>
    <n v="0"/>
    <x v="977"/>
    <n v="73"/>
    <n v="19.64"/>
    <n v="267.3"/>
    <n v="83"/>
    <n v="22.72"/>
    <n v="114.2"/>
    <n v="90"/>
    <n v="5.14"/>
    <x v="64"/>
    <n v="5"/>
    <n v="3.59"/>
    <n v="3"/>
    <x v="0"/>
    <n v="0"/>
    <x v="0"/>
    <x v="0"/>
    <x v="0"/>
    <x v="2"/>
    <n v="-1.1989771233090363"/>
    <n v="1.3358554777007809"/>
    <n v="-1.7144349435910218"/>
    <n v="1.1028323278389063"/>
    <n v="3.2292621132285597"/>
    <n v="2.7161705245904799"/>
    <n v="3.5109871605254934"/>
    <x v="0"/>
    <x v="1"/>
    <e v="#N/A"/>
    <n v="19.64"/>
    <x v="1"/>
    <x v="0"/>
  </r>
  <r>
    <s v="IA"/>
    <n v="73"/>
    <x v="0"/>
    <x v="0"/>
    <x v="1"/>
    <n v="0"/>
    <x v="906"/>
    <n v="102"/>
    <n v="23.31"/>
    <n v="210.8"/>
    <n v="114"/>
    <n v="17.920000000000002"/>
    <n v="191.4"/>
    <n v="120"/>
    <n v="8.61"/>
    <x v="22"/>
    <n v="4"/>
    <n v="3"/>
    <n v="1"/>
    <x v="0"/>
    <n v="0"/>
    <x v="0"/>
    <x v="3"/>
    <x v="0"/>
    <x v="0"/>
    <n v="-0.7990687566193807"/>
    <n v="0.21146658717762301"/>
    <n v="-0.18127585248635184"/>
    <n v="0.30576025649971117"/>
    <n v="1.9706201393445719"/>
    <n v="0.89976622766539593"/>
    <n v="2.3949561155278007"/>
    <x v="0"/>
    <x v="1"/>
    <e v="#N/A"/>
    <n v="23.31"/>
    <x v="1"/>
    <x v="3"/>
  </r>
  <r>
    <s v="CT"/>
    <n v="95"/>
    <x v="0"/>
    <x v="0"/>
    <x v="1"/>
    <n v="0"/>
    <x v="46"/>
    <n v="113"/>
    <n v="33.729999999999997"/>
    <n v="235.9"/>
    <n v="144"/>
    <n v="20.05"/>
    <n v="325.60000000000002"/>
    <n v="99"/>
    <n v="14.65"/>
    <x v="3"/>
    <n v="3"/>
    <n v="2.73"/>
    <n v="0"/>
    <x v="0"/>
    <n v="0"/>
    <x v="0"/>
    <x v="2"/>
    <x v="0"/>
    <x v="2"/>
    <n v="0.33585637662487344"/>
    <n v="0.71097386420649478"/>
    <n v="2.4838789405997459"/>
    <n v="-5.6545230472650088E-2"/>
    <n v="4.2118242126025818"/>
    <n v="2.6059806783528585"/>
    <n v="1.9603079844839426"/>
    <x v="1"/>
    <x v="1"/>
    <e v="#N/A"/>
    <n v="33.729999999999997"/>
    <x v="0"/>
    <x v="2"/>
  </r>
  <r>
    <s v="NM"/>
    <n v="21"/>
    <x v="0"/>
    <x v="0"/>
    <x v="0"/>
    <n v="19"/>
    <x v="978"/>
    <n v="94"/>
    <n v="22.56"/>
    <n v="204.6"/>
    <n v="101"/>
    <n v="17.39"/>
    <n v="154.69999999999999"/>
    <n v="78"/>
    <n v="6.96"/>
    <x v="89"/>
    <n v="7"/>
    <n v="3.48"/>
    <n v="3"/>
    <x v="0"/>
    <n v="0"/>
    <x v="0"/>
    <x v="3"/>
    <x v="0"/>
    <x v="0"/>
    <n v="-0.8805315720561625"/>
    <n v="8.808231954499296E-2"/>
    <n v="-0.91012220797263954"/>
    <n v="0.95791013304996164"/>
    <n v="2.2449244855854764"/>
    <n v="1.5902856978696975"/>
    <n v="2.8316658093278955"/>
    <x v="0"/>
    <x v="0"/>
    <e v="#N/A"/>
    <n v="22.56"/>
    <x v="4"/>
    <x v="0"/>
  </r>
  <r>
    <s v="OR"/>
    <n v="163"/>
    <x v="1"/>
    <x v="0"/>
    <x v="0"/>
    <n v="25"/>
    <x v="926"/>
    <n v="99"/>
    <n v="37.33"/>
    <n v="210.4"/>
    <n v="99"/>
    <n v="17.88"/>
    <n v="242.7"/>
    <n v="88"/>
    <n v="10.92"/>
    <x v="12"/>
    <n v="8"/>
    <n v="3.73"/>
    <n v="2"/>
    <x v="0"/>
    <n v="0"/>
    <x v="0"/>
    <x v="1"/>
    <x v="0"/>
    <x v="0"/>
    <n v="0.72835903282027592"/>
    <n v="0.20350631184648549"/>
    <n v="0.8375202792969324"/>
    <n v="1.2839850713250869"/>
    <n v="3.6095319602199267"/>
    <n v="1.7093798820834258"/>
    <n v="0.90290541625022147"/>
    <x v="1"/>
    <x v="0"/>
    <e v="#N/A"/>
    <n v="37.33"/>
    <x v="4"/>
    <x v="0"/>
  </r>
  <r>
    <s v="VT"/>
    <n v="57"/>
    <x v="0"/>
    <x v="0"/>
    <x v="1"/>
    <n v="0"/>
    <x v="263"/>
    <n v="96"/>
    <n v="28.83"/>
    <n v="234.7"/>
    <n v="112"/>
    <n v="19.95"/>
    <n v="285.39999999999998"/>
    <n v="83"/>
    <n v="12.84"/>
    <x v="7"/>
    <n v="4"/>
    <n v="3.02"/>
    <n v="0"/>
    <x v="0"/>
    <n v="0"/>
    <x v="0"/>
    <x v="3"/>
    <x v="0"/>
    <x v="2"/>
    <n v="-0.19735477896133419"/>
    <n v="0.68709303821308221"/>
    <n v="1.6855240770970541"/>
    <n v="0.34199080519694713"/>
    <n v="3.5360290101106906"/>
    <n v="1.8625237923991449"/>
    <n v="1.5602847798275143"/>
    <x v="1"/>
    <x v="1"/>
    <e v="#N/A"/>
    <n v="28.83"/>
    <x v="1"/>
    <x v="3"/>
  </r>
  <r>
    <s v="RI"/>
    <n v="104"/>
    <x v="1"/>
    <x v="1"/>
    <x v="1"/>
    <n v="0"/>
    <x v="441"/>
    <n v="73"/>
    <n v="27.27"/>
    <n v="293.89999999999998"/>
    <n v="103"/>
    <n v="24.98"/>
    <n v="306.60000000000002"/>
    <n v="90"/>
    <n v="13.8"/>
    <x v="44"/>
    <n v="5"/>
    <n v="3.4"/>
    <n v="4"/>
    <x v="0"/>
    <n v="0"/>
    <x v="1"/>
    <x v="0"/>
    <x v="2"/>
    <x v="2"/>
    <n v="-0.36768612032915021"/>
    <n v="1.8652137872214174"/>
    <n v="2.1065470399392701"/>
    <n v="0.84921848695825297"/>
    <n v="4.6561265460435788"/>
    <n v="2.9619128996633459"/>
    <n v="1.9663015123862744"/>
    <x v="1"/>
    <x v="1"/>
    <e v="#N/A"/>
    <n v="27.27"/>
    <x v="5"/>
    <x v="0"/>
  </r>
  <r>
    <s v="AL"/>
    <n v="95"/>
    <x v="0"/>
    <x v="0"/>
    <x v="1"/>
    <n v="0"/>
    <x v="411"/>
    <n v="114"/>
    <n v="33.08"/>
    <n v="232.8"/>
    <n v="106"/>
    <n v="19.79"/>
    <n v="173.4"/>
    <n v="92"/>
    <n v="7.8"/>
    <x v="136"/>
    <n v="2"/>
    <n v="1.03"/>
    <n v="3"/>
    <x v="0"/>
    <n v="0"/>
    <x v="0"/>
    <x v="2"/>
    <x v="0"/>
    <x v="0"/>
    <n v="0.26550212692947084"/>
    <n v="0.64928173039018011"/>
    <n v="-0.53874817942785513"/>
    <n v="-2.3390697983985258"/>
    <n v="2.5154496668440869"/>
    <n v="2.5007109523972355"/>
    <n v="3.7655840859623555"/>
    <x v="0"/>
    <x v="1"/>
    <e v="#N/A"/>
    <n v="33.08"/>
    <x v="0"/>
    <x v="1"/>
  </r>
  <r>
    <s v="CT"/>
    <n v="74"/>
    <x v="1"/>
    <x v="0"/>
    <x v="1"/>
    <n v="0"/>
    <x v="62"/>
    <n v="95"/>
    <n v="26.71"/>
    <n v="213.1"/>
    <n v="36"/>
    <n v="18.11"/>
    <n v="280.39999999999998"/>
    <n v="77"/>
    <n v="12.62"/>
    <x v="98"/>
    <n v="3"/>
    <n v="2.0499999999999998"/>
    <n v="2"/>
    <x v="0"/>
    <n v="0"/>
    <x v="0"/>
    <x v="2"/>
    <x v="0"/>
    <x v="0"/>
    <n v="-0.42878323190673673"/>
    <n v="0.25723817033166274"/>
    <n v="1.5862262085021921"/>
    <n v="-0.96230894790355315"/>
    <n v="2.9320509937655554"/>
    <n v="1.9215042628093364"/>
    <n v="2.6052704723209299"/>
    <x v="0"/>
    <x v="1"/>
    <e v="#N/A"/>
    <n v="26.71"/>
    <x v="0"/>
    <x v="1"/>
  </r>
  <r>
    <s v="TN"/>
    <n v="67"/>
    <x v="0"/>
    <x v="0"/>
    <x v="1"/>
    <n v="0"/>
    <x v="979"/>
    <n v="125"/>
    <n v="30.57"/>
    <n v="173.2"/>
    <n v="86"/>
    <n v="14.72"/>
    <n v="272.8"/>
    <n v="97"/>
    <n v="12.28"/>
    <x v="54"/>
    <n v="4"/>
    <n v="2.94"/>
    <n v="0"/>
    <x v="0"/>
    <n v="0"/>
    <x v="0"/>
    <x v="3"/>
    <x v="0"/>
    <x v="0"/>
    <n v="-8.5091613578854117E-3"/>
    <n v="-0.53679929394929315"/>
    <n v="1.4352934482380024"/>
    <n v="0.23329915910523916"/>
    <n v="2.9409675231252974"/>
    <n v="1.5500715041589603"/>
    <n v="2.038664603100151"/>
    <x v="0"/>
    <x v="1"/>
    <e v="#N/A"/>
    <n v="30.57"/>
    <x v="1"/>
    <x v="3"/>
  </r>
  <r>
    <s v="ID"/>
    <n v="104"/>
    <x v="0"/>
    <x v="1"/>
    <x v="1"/>
    <n v="0"/>
    <x v="849"/>
    <n v="108"/>
    <n v="25.19"/>
    <n v="161.80000000000001"/>
    <n v="113"/>
    <n v="13.75"/>
    <n v="259.3"/>
    <n v="103"/>
    <n v="11.67"/>
    <x v="34"/>
    <n v="4"/>
    <n v="2.97"/>
    <n v="0"/>
    <x v="0"/>
    <n v="0"/>
    <x v="0"/>
    <x v="0"/>
    <x v="2"/>
    <x v="1"/>
    <n v="-0.59356029040386338"/>
    <n v="-0.76366714088670862"/>
    <n v="1.1671892030318749"/>
    <n v="0.26952970780247515"/>
    <n v="2.555281037100269"/>
    <n v="1.539635742465298"/>
    <n v="2.4922871544806213"/>
    <x v="0"/>
    <x v="1"/>
    <e v="#N/A"/>
    <n v="25.19"/>
    <x v="5"/>
    <x v="3"/>
  </r>
  <r>
    <s v="TX"/>
    <n v="71"/>
    <x v="0"/>
    <x v="0"/>
    <x v="0"/>
    <n v="39"/>
    <x v="113"/>
    <n v="103"/>
    <n v="31.14"/>
    <n v="209.4"/>
    <n v="111"/>
    <n v="17.8"/>
    <n v="172.4"/>
    <n v="109"/>
    <n v="7.76"/>
    <x v="78"/>
    <n v="6"/>
    <n v="3.21"/>
    <n v="1"/>
    <x v="0"/>
    <n v="0"/>
    <x v="0"/>
    <x v="3"/>
    <x v="0"/>
    <x v="0"/>
    <n v="5.443937784326365E-2"/>
    <n v="0.18360562351864199"/>
    <n v="-0.55860775314682765"/>
    <n v="0.59560464607760044"/>
    <n v="2.2920615122064154"/>
    <n v="0.83872652703524386"/>
    <n v="2.0379839053749285"/>
    <x v="0"/>
    <x v="0"/>
    <e v="#N/A"/>
    <n v="31.14"/>
    <x v="1"/>
    <x v="3"/>
  </r>
  <r>
    <s v="NH"/>
    <n v="149"/>
    <x v="0"/>
    <x v="0"/>
    <x v="1"/>
    <n v="0"/>
    <x v="980"/>
    <n v="88"/>
    <n v="20.260000000000002"/>
    <n v="168.3"/>
    <n v="110"/>
    <n v="14.31"/>
    <n v="204.7"/>
    <n v="119"/>
    <n v="9.2100000000000009"/>
    <x v="1"/>
    <n v="6"/>
    <n v="3.29"/>
    <n v="4"/>
    <x v="1"/>
    <n v="1"/>
    <x v="1"/>
    <x v="1"/>
    <x v="0"/>
    <x v="0"/>
    <n v="-1.1304743012371969"/>
    <n v="-0.63431266675572584"/>
    <n v="8.2856477975980877E-2"/>
    <n v="0.70429629216930834"/>
    <n v="2.056199108154471"/>
    <n v="1.4775734053069949"/>
    <n v="2.852804157976109"/>
    <x v="0"/>
    <x v="1"/>
    <n v="20.260000000000002"/>
    <e v="#N/A"/>
    <x v="1"/>
    <x v="0"/>
  </r>
  <r>
    <s v="ND"/>
    <n v="154"/>
    <x v="1"/>
    <x v="0"/>
    <x v="0"/>
    <n v="35"/>
    <x v="981"/>
    <n v="102"/>
    <n v="38.08"/>
    <n v="192"/>
    <n v="99"/>
    <n v="16.32"/>
    <n v="163.1"/>
    <n v="100"/>
    <n v="7.34"/>
    <x v="63"/>
    <n v="2"/>
    <n v="2.59"/>
    <n v="0"/>
    <x v="0"/>
    <n v="0"/>
    <x v="0"/>
    <x v="1"/>
    <x v="0"/>
    <x v="0"/>
    <n v="0.80982184825705772"/>
    <n v="-0.16266635338583504"/>
    <n v="-0.74330178873327124"/>
    <n v="-0.23769797395883072"/>
    <n v="2.150251405941821"/>
    <n v="1.1363404614799808"/>
    <n v="2.4410977407794006"/>
    <x v="0"/>
    <x v="0"/>
    <e v="#N/A"/>
    <n v="38.08"/>
    <x v="0"/>
    <x v="2"/>
  </r>
  <r>
    <s v="KS"/>
    <n v="117"/>
    <x v="0"/>
    <x v="0"/>
    <x v="1"/>
    <n v="0"/>
    <x v="982"/>
    <n v="83"/>
    <n v="31.42"/>
    <n v="248.6"/>
    <n v="101"/>
    <n v="21.13"/>
    <n v="133.1"/>
    <n v="113"/>
    <n v="5.99"/>
    <x v="63"/>
    <n v="8"/>
    <n v="2.59"/>
    <n v="1"/>
    <x v="0"/>
    <n v="0"/>
    <x v="0"/>
    <x v="0"/>
    <x v="0"/>
    <x v="2"/>
    <n v="8.4062219820275591E-2"/>
    <n v="0.96371260597010711"/>
    <n v="-1.3390890003024436"/>
    <n v="-0.23769797395883072"/>
    <n v="2.3932078523020426"/>
    <n v="1.6689721751011721"/>
    <n v="2.8006235766706888"/>
    <x v="0"/>
    <x v="1"/>
    <e v="#N/A"/>
    <n v="31.42"/>
    <x v="4"/>
    <x v="2"/>
  </r>
  <r>
    <s v="ME"/>
    <n v="130"/>
    <x v="1"/>
    <x v="0"/>
    <x v="1"/>
    <n v="0"/>
    <x v="252"/>
    <n v="140"/>
    <n v="29.97"/>
    <n v="201"/>
    <n v="104"/>
    <n v="17.09"/>
    <n v="161.9"/>
    <n v="123"/>
    <n v="7.29"/>
    <x v="61"/>
    <n v="5"/>
    <n v="3.05"/>
    <n v="1"/>
    <x v="0"/>
    <n v="0"/>
    <x v="0"/>
    <x v="1"/>
    <x v="0"/>
    <x v="0"/>
    <n v="-7.3309128182598118E-2"/>
    <n v="1.6439841564756467E-2"/>
    <n v="-0.76713327719603785"/>
    <n v="0.37822135389418376"/>
    <n v="1.9610270101019154"/>
    <n v="0.85859731783220083"/>
    <n v="2.3724990566969764"/>
    <x v="0"/>
    <x v="1"/>
    <e v="#N/A"/>
    <n v="29.97"/>
    <x v="1"/>
    <x v="3"/>
  </r>
  <r>
    <s v="RI"/>
    <n v="73"/>
    <x v="0"/>
    <x v="0"/>
    <x v="1"/>
    <n v="0"/>
    <x v="555"/>
    <n v="115"/>
    <n v="41.09"/>
    <n v="168.5"/>
    <n v="133"/>
    <n v="14.32"/>
    <n v="169.8"/>
    <n v="122"/>
    <n v="7.64"/>
    <x v="22"/>
    <n v="2"/>
    <n v="3"/>
    <n v="2"/>
    <x v="0"/>
    <n v="0"/>
    <x v="0"/>
    <x v="3"/>
    <x v="0"/>
    <x v="0"/>
    <n v="1.1375245376277474"/>
    <n v="-0.63033252909015736"/>
    <n v="-0.61024264481615575"/>
    <n v="0.30576025649971117"/>
    <n v="2.5617544440058442"/>
    <n v="1.4687295840083703"/>
    <n v="2.3982800817458978"/>
    <x v="0"/>
    <x v="1"/>
    <e v="#N/A"/>
    <n v="41.09"/>
    <x v="0"/>
    <x v="3"/>
  </r>
  <r>
    <s v="WI"/>
    <n v="100"/>
    <x v="2"/>
    <x v="0"/>
    <x v="0"/>
    <n v="38"/>
    <x v="597"/>
    <n v="121"/>
    <n v="38.200000000000003"/>
    <n v="294"/>
    <n v="131"/>
    <n v="24.99"/>
    <n v="290"/>
    <n v="61"/>
    <n v="13.05"/>
    <x v="52"/>
    <n v="6"/>
    <n v="2.65"/>
    <n v="0"/>
    <x v="0"/>
    <n v="0"/>
    <x v="0"/>
    <x v="2"/>
    <x v="0"/>
    <x v="2"/>
    <n v="0.82278184162200008"/>
    <n v="1.8672038560542021"/>
    <n v="1.7768781162043277"/>
    <n v="-0.16523687656435807"/>
    <n v="4.4666848040601099"/>
    <n v="2.7107230150255406"/>
    <n v="1.6567333489601801"/>
    <x v="1"/>
    <x v="0"/>
    <e v="#N/A"/>
    <n v="38.200000000000003"/>
    <x v="1"/>
    <x v="2"/>
  </r>
  <r>
    <s v="NC"/>
    <n v="149"/>
    <x v="2"/>
    <x v="0"/>
    <x v="1"/>
    <n v="0"/>
    <x v="912"/>
    <n v="115"/>
    <n v="35.24"/>
    <n v="198.4"/>
    <n v="82"/>
    <n v="16.86"/>
    <n v="114.1"/>
    <n v="83"/>
    <n v="5.13"/>
    <x v="53"/>
    <n v="4"/>
    <n v="2.3199999999999998"/>
    <n v="1"/>
    <x v="0"/>
    <n v="0"/>
    <x v="0"/>
    <x v="1"/>
    <x v="0"/>
    <x v="0"/>
    <n v="0.50063343512200009"/>
    <n v="-3.5301948087636523E-2"/>
    <n v="-1.7164209009629192"/>
    <n v="-0.60000346093119195"/>
    <n v="1.9636188979975491"/>
    <n v="1.886262157361114"/>
    <n v="3.3556177785933992"/>
    <x v="0"/>
    <x v="1"/>
    <e v="#N/A"/>
    <n v="35.24"/>
    <x v="1"/>
    <x v="2"/>
  </r>
  <r>
    <s v="OH"/>
    <n v="29"/>
    <x v="1"/>
    <x v="0"/>
    <x v="1"/>
    <n v="0"/>
    <x v="95"/>
    <n v="81"/>
    <n v="33.46"/>
    <n v="168"/>
    <n v="110"/>
    <n v="14.28"/>
    <n v="132.6"/>
    <n v="98"/>
    <n v="5.97"/>
    <x v="8"/>
    <n v="7"/>
    <n v="3.43"/>
    <n v="2"/>
    <x v="0"/>
    <n v="0"/>
    <x v="0"/>
    <x v="3"/>
    <x v="0"/>
    <x v="0"/>
    <n v="0.30623353464786202"/>
    <n v="-0.64028287325407907"/>
    <n v="-1.3490187871619297"/>
    <n v="0.88544903565548905"/>
    <n v="2.347844679308916"/>
    <n v="1.7628422556724983"/>
    <n v="2.9500594906899447"/>
    <x v="0"/>
    <x v="1"/>
    <e v="#N/A"/>
    <n v="33.46"/>
    <x v="4"/>
    <x v="0"/>
  </r>
  <r>
    <s v="WY"/>
    <n v="131"/>
    <x v="2"/>
    <x v="0"/>
    <x v="1"/>
    <n v="0"/>
    <x v="625"/>
    <n v="74"/>
    <n v="18.850000000000001"/>
    <n v="115.6"/>
    <n v="90"/>
    <n v="9.83"/>
    <n v="190.5"/>
    <n v="114"/>
    <n v="8.57"/>
    <x v="74"/>
    <n v="9"/>
    <n v="4.2699999999999996"/>
    <n v="1"/>
    <x v="0"/>
    <n v="0"/>
    <x v="0"/>
    <x v="1"/>
    <x v="0"/>
    <x v="1"/>
    <n v="-1.2841427939929442"/>
    <n v="-1.6830789416330787"/>
    <n v="-0.1991494688334271"/>
    <n v="2.0085960452698095"/>
    <n v="3.2000540159134196"/>
    <n v="2.9250463283754815"/>
    <n v="3.8563514286851719"/>
    <x v="0"/>
    <x v="1"/>
    <e v="#N/A"/>
    <n v="18.850000000000001"/>
    <x v="4"/>
    <x v="0"/>
  </r>
  <r>
    <s v="NJ"/>
    <n v="153"/>
    <x v="2"/>
    <x v="0"/>
    <x v="1"/>
    <n v="0"/>
    <x v="983"/>
    <n v="145"/>
    <n v="20.83"/>
    <n v="273.3"/>
    <n v="103"/>
    <n v="23.23"/>
    <n v="197.8"/>
    <n v="71"/>
    <n v="8.9"/>
    <x v="40"/>
    <n v="3"/>
    <n v="2.16"/>
    <n v="2"/>
    <x v="0"/>
    <n v="0"/>
    <x v="0"/>
    <x v="1"/>
    <x v="0"/>
    <x v="2"/>
    <n v="-1.0693771896596107"/>
    <n v="1.4552596076678419"/>
    <n v="-5.4174580684928295E-2"/>
    <n v="-0.81738675311460851"/>
    <n v="2.6383794755968801"/>
    <n v="1.9830290186564283"/>
    <n v="2.9839172107174972"/>
    <x v="0"/>
    <x v="1"/>
    <e v="#N/A"/>
    <n v="20.83"/>
    <x v="0"/>
    <x v="1"/>
  </r>
  <r>
    <s v="WI"/>
    <n v="133"/>
    <x v="2"/>
    <x v="0"/>
    <x v="1"/>
    <n v="0"/>
    <x v="38"/>
    <n v="65"/>
    <n v="31.79"/>
    <n v="141.4"/>
    <n v="128"/>
    <n v="12.02"/>
    <n v="238.2"/>
    <n v="108"/>
    <n v="10.72"/>
    <x v="13"/>
    <n v="8"/>
    <n v="2.7"/>
    <n v="2"/>
    <x v="0"/>
    <n v="0"/>
    <x v="0"/>
    <x v="1"/>
    <x v="0"/>
    <x v="1"/>
    <n v="0.12479362753866623"/>
    <n v="-1.1696411827747162"/>
    <n v="0.7481521975615566"/>
    <n v="-9.277577916988608E-2"/>
    <n v="2.2744297588945024"/>
    <n v="1.3971302737517581"/>
    <n v="2.5944007546102861"/>
    <x v="0"/>
    <x v="1"/>
    <e v="#N/A"/>
    <n v="31.79"/>
    <x v="4"/>
    <x v="2"/>
  </r>
  <r>
    <s v="KY"/>
    <n v="112"/>
    <x v="0"/>
    <x v="0"/>
    <x v="1"/>
    <n v="0"/>
    <x v="86"/>
    <n v="113"/>
    <n v="28.99"/>
    <n v="193.2"/>
    <n v="129"/>
    <n v="16.420000000000002"/>
    <n v="188"/>
    <n v="91"/>
    <n v="8.4600000000000009"/>
    <x v="7"/>
    <n v="6"/>
    <n v="3.02"/>
    <n v="0"/>
    <x v="0"/>
    <n v="0"/>
    <x v="0"/>
    <x v="0"/>
    <x v="0"/>
    <x v="0"/>
    <n v="-0.18069193034926509"/>
    <n v="-0.13878552739242309"/>
    <n v="-0.24879840313085813"/>
    <n v="0.34199080519694713"/>
    <n v="1.9437590491610477"/>
    <n v="0.48038458816520946"/>
    <n v="2.1641024615063529"/>
    <x v="0"/>
    <x v="1"/>
    <e v="#N/A"/>
    <n v="28.99"/>
    <x v="1"/>
    <x v="3"/>
  </r>
  <r>
    <s v="NY"/>
    <n v="87"/>
    <x v="0"/>
    <x v="0"/>
    <x v="1"/>
    <n v="0"/>
    <x v="984"/>
    <n v="101"/>
    <n v="34.82"/>
    <n v="161"/>
    <n v="80"/>
    <n v="13.69"/>
    <n v="285.7"/>
    <n v="89"/>
    <n v="12.86"/>
    <x v="17"/>
    <n v="3"/>
    <n v="2.57"/>
    <n v="0"/>
    <x v="0"/>
    <n v="0"/>
    <x v="0"/>
    <x v="2"/>
    <x v="0"/>
    <x v="1"/>
    <n v="0.45434774453291965"/>
    <n v="-0.77958769154898366"/>
    <n v="1.691481949212746"/>
    <n v="-0.27392852265606671"/>
    <n v="3.1519777633884321"/>
    <n v="1.9365786484968563"/>
    <n v="2.3591756828885551"/>
    <x v="0"/>
    <x v="1"/>
    <e v="#N/A"/>
    <n v="34.82"/>
    <x v="0"/>
    <x v="2"/>
  </r>
  <r>
    <s v="AZ"/>
    <n v="66"/>
    <x v="2"/>
    <x v="0"/>
    <x v="1"/>
    <n v="0"/>
    <x v="35"/>
    <n v="133"/>
    <n v="26.18"/>
    <n v="198.9"/>
    <n v="121"/>
    <n v="16.91"/>
    <n v="151.9"/>
    <n v="100"/>
    <n v="6.84"/>
    <x v="17"/>
    <n v="3"/>
    <n v="2.57"/>
    <n v="4"/>
    <x v="1"/>
    <n v="1"/>
    <x v="1"/>
    <x v="3"/>
    <x v="0"/>
    <x v="0"/>
    <n v="-0.48617748823719642"/>
    <n v="-2.5351603923714772E-2"/>
    <n v="-0.96572901438576197"/>
    <n v="-0.27392852265606671"/>
    <n v="1.3199649087137448"/>
    <n v="1.1156525528322716"/>
    <n v="2.9575418639550386"/>
    <x v="0"/>
    <x v="1"/>
    <n v="26.18"/>
    <e v="#N/A"/>
    <x v="0"/>
    <x v="2"/>
  </r>
  <r>
    <s v="CO"/>
    <n v="74"/>
    <x v="0"/>
    <x v="0"/>
    <x v="1"/>
    <n v="0"/>
    <x v="985"/>
    <n v="93"/>
    <n v="38.28"/>
    <n v="215.1"/>
    <n v="120"/>
    <n v="18.28"/>
    <n v="241.8"/>
    <n v="95"/>
    <n v="10.88"/>
    <x v="9"/>
    <n v="2"/>
    <n v="2.46"/>
    <n v="2"/>
    <x v="0"/>
    <n v="0"/>
    <x v="0"/>
    <x v="2"/>
    <x v="0"/>
    <x v="0"/>
    <n v="0.83203897973981611"/>
    <n v="0.29703954698734975"/>
    <n v="0.81964666294985766"/>
    <n v="-0.41885071744501134"/>
    <n v="2.9474610898761644"/>
    <n v="1.2758440076553099"/>
    <n v="1.6025070943387234"/>
    <x v="0"/>
    <x v="1"/>
    <e v="#N/A"/>
    <n v="38.28"/>
    <x v="0"/>
    <x v="2"/>
  </r>
  <r>
    <s v="MD"/>
    <n v="116"/>
    <x v="1"/>
    <x v="0"/>
    <x v="1"/>
    <n v="0"/>
    <x v="986"/>
    <n v="79"/>
    <n v="27.1"/>
    <n v="179.5"/>
    <n v="88"/>
    <n v="15.26"/>
    <n v="167.8"/>
    <n v="71"/>
    <n v="7.55"/>
    <x v="84"/>
    <n v="2"/>
    <n v="2.62"/>
    <n v="6"/>
    <x v="1"/>
    <n v="1"/>
    <x v="1"/>
    <x v="0"/>
    <x v="0"/>
    <x v="0"/>
    <n v="-0.38620039656478244"/>
    <n v="-0.41142495748387881"/>
    <n v="-0.64996179225410056"/>
    <n v="-0.20146742526159472"/>
    <n v="1.2179292071587711"/>
    <n v="0.88400265654527621"/>
    <n v="2.8424584148071226"/>
    <x v="0"/>
    <x v="1"/>
    <n v="27.1"/>
    <e v="#N/A"/>
    <x v="0"/>
    <x v="2"/>
  </r>
  <r>
    <s v="AR"/>
    <n v="68"/>
    <x v="2"/>
    <x v="0"/>
    <x v="1"/>
    <n v="0"/>
    <x v="233"/>
    <n v="95"/>
    <n v="29.36"/>
    <n v="139.1"/>
    <n v="90"/>
    <n v="11.82"/>
    <n v="174.3"/>
    <n v="99"/>
    <n v="7.84"/>
    <x v="50"/>
    <n v="1"/>
    <n v="3.16"/>
    <n v="2"/>
    <x v="0"/>
    <n v="0"/>
    <x v="0"/>
    <x v="3"/>
    <x v="0"/>
    <x v="1"/>
    <n v="-0.13996052263087447"/>
    <n v="-1.2154127659287564"/>
    <n v="-0.52087456308077995"/>
    <n v="0.52314354868312773"/>
    <n v="1.8263619620865139"/>
    <n v="1.4289179901138718"/>
    <n v="2.9577043848879883"/>
    <x v="0"/>
    <x v="1"/>
    <e v="#N/A"/>
    <n v="29.36"/>
    <x v="0"/>
    <x v="3"/>
  </r>
  <r>
    <s v="TN"/>
    <n v="68"/>
    <x v="0"/>
    <x v="0"/>
    <x v="1"/>
    <n v="0"/>
    <x v="309"/>
    <n v="99"/>
    <n v="37.880000000000003"/>
    <n v="175.8"/>
    <n v="85"/>
    <n v="14.94"/>
    <n v="202"/>
    <n v="111"/>
    <n v="9.09"/>
    <x v="34"/>
    <n v="3"/>
    <n v="2.97"/>
    <n v="3"/>
    <x v="0"/>
    <n v="0"/>
    <x v="0"/>
    <x v="3"/>
    <x v="0"/>
    <x v="0"/>
    <n v="0.78760471677429922"/>
    <n v="-0.48505750429689953"/>
    <n v="2.9235628934755595E-2"/>
    <n v="0.26952970780247515"/>
    <n v="2.4762326336950697"/>
    <n v="0.96389986914988179"/>
    <n v="1.9304087285644713"/>
    <x v="0"/>
    <x v="1"/>
    <e v="#N/A"/>
    <n v="37.880000000000003"/>
    <x v="0"/>
    <x v="3"/>
  </r>
  <r>
    <s v="DE"/>
    <n v="54"/>
    <x v="0"/>
    <x v="1"/>
    <x v="1"/>
    <n v="0"/>
    <x v="65"/>
    <n v="77"/>
    <n v="36.4"/>
    <n v="240.5"/>
    <n v="94"/>
    <n v="20.440000000000001"/>
    <n v="188.9"/>
    <n v="75"/>
    <n v="8.5"/>
    <x v="3"/>
    <n v="3"/>
    <n v="2.73"/>
    <n v="1"/>
    <x v="0"/>
    <n v="0"/>
    <x v="0"/>
    <x v="3"/>
    <x v="1"/>
    <x v="2"/>
    <n v="0.62653051352429878"/>
    <n v="0.80251703051457479"/>
    <n v="-0.23092478678378284"/>
    <n v="-5.6545230472650088E-2"/>
    <n v="2.7159257615863095"/>
    <n v="1.0455131222912952"/>
    <n v="1.6762883508866881"/>
    <x v="0"/>
    <x v="1"/>
    <e v="#N/A"/>
    <n v="36.4"/>
    <x v="3"/>
    <x v="2"/>
  </r>
  <r>
    <s v="WI"/>
    <n v="107"/>
    <x v="1"/>
    <x v="0"/>
    <x v="1"/>
    <n v="0"/>
    <x v="785"/>
    <n v="104"/>
    <n v="22.78"/>
    <n v="174.5"/>
    <n v="94"/>
    <n v="14.83"/>
    <n v="311.10000000000002"/>
    <n v="79"/>
    <n v="14"/>
    <x v="48"/>
    <n v="3"/>
    <n v="1.97"/>
    <n v="3"/>
    <x v="0"/>
    <n v="0"/>
    <x v="0"/>
    <x v="0"/>
    <x v="0"/>
    <x v="0"/>
    <n v="-0.85646301294984051"/>
    <n v="-0.51092839912309629"/>
    <n v="2.1959151216746458"/>
    <n v="-1.0710005939952616"/>
    <n v="3.2370833240329295"/>
    <n v="2.6388751799808925"/>
    <n v="3.3835803499113615"/>
    <x v="0"/>
    <x v="1"/>
    <e v="#N/A"/>
    <n v="22.78"/>
    <x v="0"/>
    <x v="1"/>
  </r>
  <r>
    <s v="WV"/>
    <n v="124"/>
    <x v="2"/>
    <x v="0"/>
    <x v="1"/>
    <n v="0"/>
    <x v="982"/>
    <n v="74"/>
    <n v="31.42"/>
    <n v="175.1"/>
    <n v="84"/>
    <n v="14.88"/>
    <n v="158.19999999999999"/>
    <n v="95"/>
    <n v="7.12"/>
    <x v="26"/>
    <n v="6"/>
    <n v="2.84"/>
    <n v="1"/>
    <x v="0"/>
    <n v="0"/>
    <x v="0"/>
    <x v="0"/>
    <x v="0"/>
    <x v="0"/>
    <n v="8.4062219820275591E-2"/>
    <n v="-0.49898798612639034"/>
    <n v="-0.84061369995623614"/>
    <n v="8.8376964316294535E-2"/>
    <n v="1.6236293738360816"/>
    <n v="0.98513823774912912"/>
    <n v="2.702743486046645"/>
    <x v="0"/>
    <x v="1"/>
    <e v="#N/A"/>
    <n v="31.42"/>
    <x v="1"/>
    <x v="3"/>
  </r>
  <r>
    <s v="CT"/>
    <n v="95"/>
    <x v="0"/>
    <x v="0"/>
    <x v="0"/>
    <n v="36"/>
    <x v="987"/>
    <n v="112"/>
    <n v="48.13"/>
    <n v="286.2"/>
    <n v="86"/>
    <n v="24.33"/>
    <n v="261.7"/>
    <n v="129"/>
    <n v="11.78"/>
    <x v="61"/>
    <n v="3"/>
    <n v="3.05"/>
    <n v="3"/>
    <x v="0"/>
    <n v="0"/>
    <x v="0"/>
    <x v="2"/>
    <x v="0"/>
    <x v="2"/>
    <n v="1.9040155737829212"/>
    <n v="1.7119784870970227"/>
    <n v="1.2148521799574081"/>
    <n v="0.37822135389418376"/>
    <n v="4.753230274943852"/>
    <n v="2.8592066831867426"/>
    <n v="1.3254914815707652"/>
    <x v="1"/>
    <x v="0"/>
    <e v="#N/A"/>
    <n v="48.13"/>
    <x v="0"/>
    <x v="3"/>
  </r>
  <r>
    <s v="MN"/>
    <n v="173"/>
    <x v="2"/>
    <x v="0"/>
    <x v="1"/>
    <n v="0"/>
    <x v="988"/>
    <n v="143"/>
    <n v="49.61"/>
    <n v="214.3"/>
    <n v="134"/>
    <n v="18.22"/>
    <n v="151.19999999999999"/>
    <n v="119"/>
    <n v="6.8"/>
    <x v="79"/>
    <n v="2"/>
    <n v="2.67"/>
    <n v="0"/>
    <x v="1"/>
    <n v="1"/>
    <x v="0"/>
    <x v="1"/>
    <x v="0"/>
    <x v="0"/>
    <n v="2.0650897770329211"/>
    <n v="0.28111899632507525"/>
    <n v="-0.97963071598904305"/>
    <n v="-0.12900632786712207"/>
    <n v="3.4343974884458732"/>
    <n v="2.3065000866333523"/>
    <n v="2.6162567134430823"/>
    <x v="0"/>
    <x v="1"/>
    <n v="49.61"/>
    <e v="#N/A"/>
    <x v="0"/>
    <x v="2"/>
  </r>
  <r>
    <s v="MO"/>
    <n v="110"/>
    <x v="1"/>
    <x v="0"/>
    <x v="1"/>
    <n v="0"/>
    <x v="989"/>
    <n v="94"/>
    <n v="37.86"/>
    <n v="105.8"/>
    <n v="98"/>
    <n v="8.99"/>
    <n v="214.8"/>
    <n v="78"/>
    <n v="9.67"/>
    <x v="88"/>
    <n v="4"/>
    <n v="3.65"/>
    <n v="1"/>
    <x v="0"/>
    <n v="0"/>
    <x v="0"/>
    <x v="0"/>
    <x v="0"/>
    <x v="1"/>
    <n v="0.78575328915073561"/>
    <n v="-1.878105687245945"/>
    <n v="0.28343817253760267"/>
    <n v="1.1752934252333782"/>
    <n v="3.2154470041156902"/>
    <n v="2.3677713227685282"/>
    <n v="2.9788559276295126"/>
    <x v="0"/>
    <x v="1"/>
    <e v="#N/A"/>
    <n v="37.86"/>
    <x v="1"/>
    <x v="0"/>
  </r>
  <r>
    <s v="VA"/>
    <n v="102"/>
    <x v="2"/>
    <x v="0"/>
    <x v="1"/>
    <n v="0"/>
    <x v="990"/>
    <n v="79"/>
    <n v="29.67"/>
    <n v="236.8"/>
    <n v="136"/>
    <n v="20.13"/>
    <n v="270.39999999999998"/>
    <n v="110"/>
    <n v="12.17"/>
    <x v="31"/>
    <n v="5"/>
    <n v="2.2999999999999998"/>
    <n v="0"/>
    <x v="0"/>
    <n v="0"/>
    <x v="0"/>
    <x v="0"/>
    <x v="0"/>
    <x v="2"/>
    <n v="-0.10663482540673629"/>
    <n v="0.72888448370155412"/>
    <n v="1.3876304713124679"/>
    <n v="-0.63623400962842791"/>
    <n v="3.1016524396603256"/>
    <n v="1.6949795327652586"/>
    <n v="2.0311729066072681"/>
    <x v="0"/>
    <x v="1"/>
    <e v="#N/A"/>
    <n v="29.67"/>
    <x v="1"/>
    <x v="1"/>
  </r>
  <r>
    <s v="NH"/>
    <n v="130"/>
    <x v="1"/>
    <x v="0"/>
    <x v="1"/>
    <n v="0"/>
    <x v="991"/>
    <n v="86"/>
    <n v="11.63"/>
    <n v="193.3"/>
    <n v="110"/>
    <n v="16.43"/>
    <n v="171.5"/>
    <n v="139"/>
    <n v="7.72"/>
    <x v="91"/>
    <n v="4"/>
    <n v="2.81"/>
    <n v="0"/>
    <x v="0"/>
    <n v="0"/>
    <x v="0"/>
    <x v="1"/>
    <x v="0"/>
    <x v="0"/>
    <n v="-2.0709995340073126"/>
    <n v="-0.13679545855963826"/>
    <n v="-0.57648136949390283"/>
    <n v="5.2146415619058542E-2"/>
    <n v="1.7828466542282708"/>
    <n v="2.1547162424264892"/>
    <n v="3.7559368975343714"/>
    <x v="2"/>
    <x v="1"/>
    <e v="#N/A"/>
    <n v="11.63"/>
    <x v="1"/>
    <x v="3"/>
  </r>
  <r>
    <s v="OK"/>
    <n v="91"/>
    <x v="1"/>
    <x v="0"/>
    <x v="0"/>
    <n v="31"/>
    <x v="992"/>
    <n v="78"/>
    <n v="46.41"/>
    <n v="215.5"/>
    <n v="98"/>
    <n v="18.32"/>
    <n v="104.7"/>
    <n v="114"/>
    <n v="4.71"/>
    <x v="63"/>
    <n v="2"/>
    <n v="2.59"/>
    <n v="1"/>
    <x v="0"/>
    <n v="0"/>
    <x v="0"/>
    <x v="2"/>
    <x v="0"/>
    <x v="0"/>
    <n v="1.7170213838030355"/>
    <n v="0.30499982231848727"/>
    <n v="-1.9031008939212597"/>
    <n v="-0.23769797395883072"/>
    <n v="3.2375801673166484"/>
    <n v="2.5921961081907421"/>
    <n v="3.3101413847200498"/>
    <x v="0"/>
    <x v="0"/>
    <e v="#N/A"/>
    <n v="46.41"/>
    <x v="0"/>
    <x v="2"/>
  </r>
  <r>
    <s v="CT"/>
    <n v="64"/>
    <x v="0"/>
    <x v="1"/>
    <x v="1"/>
    <n v="0"/>
    <x v="993"/>
    <n v="134"/>
    <n v="38.299999999999997"/>
    <n v="108.2"/>
    <n v="87"/>
    <n v="9.1999999999999993"/>
    <n v="139.6"/>
    <n v="132"/>
    <n v="6.28"/>
    <x v="143"/>
    <n v="9"/>
    <n v="4.67"/>
    <n v="1"/>
    <x v="1"/>
    <n v="1"/>
    <x v="0"/>
    <x v="3"/>
    <x v="2"/>
    <x v="1"/>
    <n v="0.83389040736337972"/>
    <n v="-1.8303440352591205"/>
    <n v="-1.2100017711291229"/>
    <n v="2.5520542757283513"/>
    <n v="4.0882533635658218"/>
    <n v="3.4673646781525993"/>
    <n v="3.9155357306367797"/>
    <x v="0"/>
    <x v="1"/>
    <n v="38.299999999999997"/>
    <e v="#N/A"/>
    <x v="2"/>
    <x v="0"/>
  </r>
  <r>
    <s v="TN"/>
    <n v="176"/>
    <x v="0"/>
    <x v="0"/>
    <x v="0"/>
    <n v="23"/>
    <x v="994"/>
    <n v="130"/>
    <n v="48.14"/>
    <n v="162.6"/>
    <n v="74"/>
    <n v="13.82"/>
    <n v="177.7"/>
    <n v="104"/>
    <n v="8"/>
    <x v="68"/>
    <n v="6"/>
    <n v="1.94"/>
    <n v="1"/>
    <x v="0"/>
    <n v="0"/>
    <x v="0"/>
    <x v="1"/>
    <x v="0"/>
    <x v="1"/>
    <n v="1.9058670014064838"/>
    <n v="-0.74774659022443413"/>
    <n v="-0.45335201243627415"/>
    <n v="-1.1072311426924974"/>
    <n v="2.9695146662168752"/>
    <n v="2.3712745182223345"/>
    <n v="3.2292210095724334"/>
    <x v="0"/>
    <x v="0"/>
    <e v="#N/A"/>
    <n v="48.14"/>
    <x v="1"/>
    <x v="1"/>
  </r>
  <r>
    <s v="MD"/>
    <n v="93"/>
    <x v="2"/>
    <x v="1"/>
    <x v="1"/>
    <n v="0"/>
    <x v="995"/>
    <n v="78"/>
    <n v="22.34"/>
    <n v="219.7"/>
    <n v="106"/>
    <n v="18.670000000000002"/>
    <n v="155.69999999999999"/>
    <n v="103"/>
    <n v="7.01"/>
    <x v="22"/>
    <n v="2"/>
    <n v="3"/>
    <n v="1"/>
    <x v="1"/>
    <n v="1"/>
    <x v="0"/>
    <x v="2"/>
    <x v="2"/>
    <x v="0"/>
    <n v="-0.90460013116248406"/>
    <n v="0.3885827132954297"/>
    <n v="-0.89026263425366714"/>
    <n v="0.30576025649971117"/>
    <n v="1.9116263294724334"/>
    <n v="1.3621140975609456"/>
    <n v="2.8383788341263205"/>
    <x v="0"/>
    <x v="1"/>
    <n v="22.34"/>
    <e v="#N/A"/>
    <x v="3"/>
    <x v="3"/>
  </r>
  <r>
    <s v="WI"/>
    <n v="84"/>
    <x v="2"/>
    <x v="0"/>
    <x v="0"/>
    <n v="12"/>
    <x v="436"/>
    <n v="87"/>
    <n v="15.25"/>
    <n v="138.6"/>
    <n v="73"/>
    <n v="11.78"/>
    <n v="165.8"/>
    <n v="114"/>
    <n v="7.46"/>
    <x v="85"/>
    <n v="2"/>
    <n v="2.89"/>
    <n v="1"/>
    <x v="0"/>
    <n v="0"/>
    <x v="0"/>
    <x v="2"/>
    <x v="0"/>
    <x v="1"/>
    <n v="-1.676645450188347"/>
    <n v="-1.2253631100926781"/>
    <n v="-0.68968093969204536"/>
    <n v="0.16083806171076653"/>
    <n v="1.3973118912247389"/>
    <n v="2.1941247452874379"/>
    <n v="3.9592785042741396"/>
    <x v="2"/>
    <x v="2"/>
    <e v="#N/A"/>
    <n v="15.25"/>
    <x v="0"/>
    <x v="3"/>
  </r>
  <r>
    <s v="SD"/>
    <n v="138"/>
    <x v="2"/>
    <x v="0"/>
    <x v="1"/>
    <n v="0"/>
    <x v="572"/>
    <n v="102"/>
    <n v="21.61"/>
    <n v="247.7"/>
    <n v="106"/>
    <n v="21.05"/>
    <n v="207.7"/>
    <n v="75"/>
    <n v="9.35"/>
    <x v="105"/>
    <n v="3"/>
    <n v="1.35"/>
    <n v="3"/>
    <x v="0"/>
    <n v="0"/>
    <x v="0"/>
    <x v="1"/>
    <x v="0"/>
    <x v="2"/>
    <n v="-0.9842115189757028"/>
    <n v="0.94580198647504776"/>
    <n v="0.14243519913289809"/>
    <n v="-1.9043032140316922"/>
    <n v="2.4309087053670217"/>
    <n v="2.3473117024860732"/>
    <n v="3.6208324075310316"/>
    <x v="0"/>
    <x v="1"/>
    <e v="#N/A"/>
    <n v="21.61"/>
    <x v="0"/>
    <x v="1"/>
  </r>
  <r>
    <s v="ND"/>
    <n v="101"/>
    <x v="0"/>
    <x v="0"/>
    <x v="0"/>
    <n v="28"/>
    <x v="996"/>
    <n v="132"/>
    <n v="18"/>
    <n v="231.7"/>
    <n v="107"/>
    <n v="19.690000000000001"/>
    <n v="281.3"/>
    <n v="120"/>
    <n v="12.66"/>
    <x v="85"/>
    <n v="5"/>
    <n v="2.89"/>
    <n v="1"/>
    <x v="0"/>
    <n v="0"/>
    <x v="0"/>
    <x v="0"/>
    <x v="0"/>
    <x v="0"/>
    <n v="-1.3767141751711052"/>
    <n v="0.62739097322955173"/>
    <n v="1.6040998248492679"/>
    <n v="0.16083806171076653"/>
    <n v="3.3044206531282105"/>
    <n v="2.2108745969826757"/>
    <n v="2.6185372088909382"/>
    <x v="0"/>
    <x v="0"/>
    <e v="#N/A"/>
    <n v="18"/>
    <x v="1"/>
    <x v="3"/>
  </r>
  <r>
    <s v="VA"/>
    <n v="136"/>
    <x v="1"/>
    <x v="0"/>
    <x v="1"/>
    <n v="0"/>
    <x v="319"/>
    <n v="79"/>
    <n v="24.19"/>
    <n v="158"/>
    <n v="113"/>
    <n v="13.43"/>
    <n v="177.5"/>
    <n v="75"/>
    <n v="7.99"/>
    <x v="120"/>
    <n v="11"/>
    <n v="1.62"/>
    <n v="2"/>
    <x v="0"/>
    <n v="0"/>
    <x v="0"/>
    <x v="1"/>
    <x v="0"/>
    <x v="1"/>
    <n v="-0.70279452019409294"/>
    <n v="-0.83928975653251414"/>
    <n v="-0.45732392718006842"/>
    <n v="-1.541997727059331"/>
    <n v="0.83810365452656443"/>
    <n v="1.9455666520740933"/>
    <n v="3.8559099392484271"/>
    <x v="2"/>
    <x v="1"/>
    <e v="#N/A"/>
    <n v="24.19"/>
    <x v="4"/>
    <x v="1"/>
  </r>
  <r>
    <s v="MA"/>
    <n v="132"/>
    <x v="1"/>
    <x v="0"/>
    <x v="0"/>
    <n v="36"/>
    <x v="997"/>
    <n v="93"/>
    <n v="34.32"/>
    <n v="156.30000000000001"/>
    <n v="75"/>
    <n v="13.29"/>
    <n v="131.30000000000001"/>
    <n v="92"/>
    <n v="5.91"/>
    <x v="0"/>
    <n v="5"/>
    <n v="3.7"/>
    <n v="0"/>
    <x v="0"/>
    <n v="0"/>
    <x v="0"/>
    <x v="1"/>
    <x v="0"/>
    <x v="1"/>
    <n v="0.40065634344958612"/>
    <n v="-0.87312092668984786"/>
    <n v="-1.3748362329965935"/>
    <n v="1.2477545226278501"/>
    <n v="2.6778422446534518"/>
    <n v="2.0904381537057368"/>
    <n v="3.0933839499303444"/>
    <x v="0"/>
    <x v="0"/>
    <e v="#N/A"/>
    <n v="34.32"/>
    <x v="1"/>
    <x v="0"/>
  </r>
  <r>
    <s v="SD"/>
    <n v="128"/>
    <x v="0"/>
    <x v="0"/>
    <x v="1"/>
    <n v="0"/>
    <x v="998"/>
    <n v="91"/>
    <n v="42.04"/>
    <n v="182.7"/>
    <n v="60"/>
    <n v="15.53"/>
    <n v="143.19999999999999"/>
    <n v="112"/>
    <n v="6.44"/>
    <x v="20"/>
    <n v="2"/>
    <n v="3.97"/>
    <n v="3"/>
    <x v="0"/>
    <n v="0"/>
    <x v="0"/>
    <x v="1"/>
    <x v="0"/>
    <x v="0"/>
    <n v="1.2412044845472883"/>
    <n v="-0.34774275483477984"/>
    <n v="-1.1385073057408224"/>
    <n v="1.6100600096002116"/>
    <n v="3.5042880279570681"/>
    <n v="2.3558450109757731"/>
    <n v="2.6115085388709045"/>
    <x v="0"/>
    <x v="1"/>
    <e v="#N/A"/>
    <n v="42.04"/>
    <x v="0"/>
    <x v="0"/>
  </r>
  <r>
    <s v="AL"/>
    <n v="92"/>
    <x v="1"/>
    <x v="0"/>
    <x v="0"/>
    <n v="38"/>
    <x v="952"/>
    <n v="96"/>
    <n v="41.17"/>
    <n v="159.69999999999999"/>
    <n v="144"/>
    <n v="13.57"/>
    <n v="210"/>
    <n v="108"/>
    <n v="9.4499999999999993"/>
    <x v="56"/>
    <n v="1"/>
    <n v="2.4"/>
    <n v="1"/>
    <x v="0"/>
    <n v="0"/>
    <x v="0"/>
    <x v="2"/>
    <x v="0"/>
    <x v="1"/>
    <n v="1.1467816757455636"/>
    <n v="-0.80545858637518042"/>
    <n v="0.18811221868653485"/>
    <n v="-0.49131181483948333"/>
    <n v="2.5133428414854615"/>
    <n v="1.4968785028890434"/>
    <n v="2.4828206270241262"/>
    <x v="0"/>
    <x v="0"/>
    <e v="#N/A"/>
    <n v="41.17"/>
    <x v="0"/>
    <x v="2"/>
  </r>
  <r>
    <s v="AL"/>
    <n v="197"/>
    <x v="0"/>
    <x v="1"/>
    <x v="1"/>
    <n v="0"/>
    <x v="312"/>
    <n v="80"/>
    <n v="21.64"/>
    <n v="222.3"/>
    <n v="115"/>
    <n v="18.899999999999999"/>
    <n v="173.9"/>
    <n v="95"/>
    <n v="7.83"/>
    <x v="0"/>
    <n v="5"/>
    <n v="3.7"/>
    <n v="5"/>
    <x v="1"/>
    <n v="1"/>
    <x v="1"/>
    <x v="1"/>
    <x v="2"/>
    <x v="0"/>
    <n v="-0.98050866372857626"/>
    <n v="0.44032450294782327"/>
    <n v="-0.52881839256836893"/>
    <n v="1.2477545226278501"/>
    <n v="2.710964235683929"/>
    <n v="1.7296887432714285"/>
    <n v="2.5757172224532794"/>
    <x v="0"/>
    <x v="1"/>
    <n v="21.64"/>
    <e v="#N/A"/>
    <x v="5"/>
    <x v="0"/>
  </r>
  <r>
    <s v="WV"/>
    <n v="191"/>
    <x v="1"/>
    <x v="0"/>
    <x v="1"/>
    <n v="0"/>
    <x v="720"/>
    <n v="104"/>
    <n v="27.54"/>
    <n v="241.2"/>
    <n v="120"/>
    <n v="20.5"/>
    <n v="210.4"/>
    <n v="83"/>
    <n v="9.4700000000000006"/>
    <x v="54"/>
    <n v="7"/>
    <n v="2.94"/>
    <n v="1"/>
    <x v="0"/>
    <n v="0"/>
    <x v="0"/>
    <x v="1"/>
    <x v="0"/>
    <x v="2"/>
    <n v="-0.33806327835213879"/>
    <n v="0.81644751234406499"/>
    <n v="0.19605604817412395"/>
    <n v="0.23329915910523916"/>
    <n v="2.5863523879762504"/>
    <n v="0.9347404946015091"/>
    <n v="1.7487884119313277"/>
    <x v="0"/>
    <x v="1"/>
    <e v="#N/A"/>
    <n v="27.54"/>
    <x v="4"/>
    <x v="3"/>
  </r>
  <r>
    <s v="SC"/>
    <n v="99"/>
    <x v="0"/>
    <x v="0"/>
    <x v="0"/>
    <n v="33"/>
    <x v="78"/>
    <n v="93"/>
    <n v="30.45"/>
    <n v="238.3"/>
    <n v="102"/>
    <n v="20.260000000000002"/>
    <n v="165.7"/>
    <n v="96"/>
    <n v="7.46"/>
    <x v="15"/>
    <n v="1"/>
    <n v="2.86"/>
    <n v="2"/>
    <x v="0"/>
    <n v="0"/>
    <x v="0"/>
    <x v="2"/>
    <x v="0"/>
    <x v="2"/>
    <n v="-2.1469154722828267E-2"/>
    <n v="0.75873551619331936"/>
    <n v="-0.69166689706394302"/>
    <n v="0.12460751301353053"/>
    <n v="2.3260448387275972"/>
    <n v="1.034442186364775"/>
    <n v="2.1747773867895028"/>
    <x v="0"/>
    <x v="0"/>
    <e v="#N/A"/>
    <n v="30.45"/>
    <x v="0"/>
    <x v="3"/>
  </r>
  <r>
    <s v="UT"/>
    <n v="78"/>
    <x v="0"/>
    <x v="0"/>
    <x v="1"/>
    <n v="0"/>
    <x v="999"/>
    <n v="85"/>
    <n v="32.83"/>
    <n v="172.1"/>
    <n v="105"/>
    <n v="14.63"/>
    <n v="129.6"/>
    <n v="119"/>
    <n v="5.83"/>
    <x v="39"/>
    <n v="1"/>
    <n v="2.75"/>
    <n v="0"/>
    <x v="0"/>
    <n v="0"/>
    <x v="0"/>
    <x v="2"/>
    <x v="0"/>
    <x v="0"/>
    <n v="0.23773071257602255"/>
    <n v="-0.55869005110992087"/>
    <n v="-1.4085975083188469"/>
    <n v="-2.0314681775414092E-2"/>
    <n v="1.689220836478313"/>
    <n v="1.5340176308141995"/>
    <n v="3.1389414057776115"/>
    <x v="0"/>
    <x v="1"/>
    <e v="#N/A"/>
    <n v="32.83"/>
    <x v="0"/>
    <x v="2"/>
  </r>
  <r>
    <s v="NY"/>
    <n v="98"/>
    <x v="1"/>
    <x v="0"/>
    <x v="1"/>
    <n v="0"/>
    <x v="237"/>
    <n v="99"/>
    <n v="29.19"/>
    <n v="174.8"/>
    <n v="87"/>
    <n v="14.86"/>
    <n v="189.6"/>
    <n v="130"/>
    <n v="8.5299999999999994"/>
    <x v="35"/>
    <n v="6"/>
    <n v="2.11"/>
    <n v="1"/>
    <x v="0"/>
    <n v="0"/>
    <x v="0"/>
    <x v="2"/>
    <x v="0"/>
    <x v="0"/>
    <n v="-0.15847479886650667"/>
    <n v="-0.50495819262474306"/>
    <n v="-0.2170230851805024"/>
    <n v="-0.88984785050908088"/>
    <n v="1.2563508269467791"/>
    <n v="1.0578399003306322"/>
    <n v="2.9427254559494993"/>
    <x v="0"/>
    <x v="1"/>
    <e v="#N/A"/>
    <n v="29.19"/>
    <x v="1"/>
    <x v="1"/>
  </r>
  <r>
    <s v="NH"/>
    <n v="56"/>
    <x v="0"/>
    <x v="0"/>
    <x v="0"/>
    <n v="24"/>
    <x v="814"/>
    <n v="87"/>
    <n v="20.69"/>
    <n v="184"/>
    <n v="76"/>
    <n v="15.64"/>
    <n v="266.60000000000002"/>
    <n v="98"/>
    <n v="12"/>
    <x v="8"/>
    <n v="3"/>
    <n v="3.43"/>
    <n v="1"/>
    <x v="0"/>
    <n v="0"/>
    <x v="0"/>
    <x v="3"/>
    <x v="0"/>
    <x v="0"/>
    <n v="-1.0841886106481164"/>
    <n v="-0.32187186000858309"/>
    <n v="1.3121640911803736"/>
    <n v="0.88544903565548905"/>
    <n v="3.0607133722400821"/>
    <n v="1.9454719310879118"/>
    <n v="2.4903324521622818"/>
    <x v="0"/>
    <x v="0"/>
    <e v="#N/A"/>
    <n v="20.69"/>
    <x v="0"/>
    <x v="0"/>
  </r>
  <r>
    <s v="VA"/>
    <n v="84"/>
    <x v="0"/>
    <x v="0"/>
    <x v="1"/>
    <n v="0"/>
    <x v="455"/>
    <n v="105"/>
    <n v="22.13"/>
    <n v="278"/>
    <n v="60"/>
    <n v="23.63"/>
    <n v="305.39999999999998"/>
    <n v="74"/>
    <n v="13.74"/>
    <x v="100"/>
    <n v="6"/>
    <n v="3.78"/>
    <n v="2"/>
    <x v="0"/>
    <n v="0"/>
    <x v="0"/>
    <x v="2"/>
    <x v="0"/>
    <x v="2"/>
    <n v="-0.926817262645243"/>
    <n v="1.5487928428087061"/>
    <n v="2.0827155514765021"/>
    <n v="1.3564461687195588"/>
    <n v="4.6430242715268868"/>
    <n v="3.0717095867397255"/>
    <n v="2.3050217319039938"/>
    <x v="1"/>
    <x v="1"/>
    <e v="#N/A"/>
    <n v="22.13"/>
    <x v="1"/>
    <x v="0"/>
  </r>
  <r>
    <s v="VT"/>
    <n v="95"/>
    <x v="2"/>
    <x v="0"/>
    <x v="1"/>
    <n v="0"/>
    <x v="60"/>
    <n v="96"/>
    <n v="34.58"/>
    <n v="168.6"/>
    <n v="61"/>
    <n v="14.33"/>
    <n v="173"/>
    <n v="105"/>
    <n v="7.79"/>
    <x v="0"/>
    <n v="3"/>
    <n v="3.7"/>
    <n v="2"/>
    <x v="0"/>
    <n v="0"/>
    <x v="0"/>
    <x v="2"/>
    <x v="0"/>
    <x v="0"/>
    <n v="0.42842775780303444"/>
    <n v="-0.62834246025737306"/>
    <n v="-0.54669200891544423"/>
    <n v="1.2477545226278501"/>
    <n v="2.7269806957301359"/>
    <n v="1.5601692511931782"/>
    <n v="2.3306292004204674"/>
    <x v="0"/>
    <x v="1"/>
    <e v="#N/A"/>
    <n v="34.58"/>
    <x v="0"/>
    <x v="0"/>
  </r>
  <r>
    <s v="WY"/>
    <n v="16"/>
    <x v="0"/>
    <x v="0"/>
    <x v="1"/>
    <n v="0"/>
    <x v="918"/>
    <n v="83"/>
    <n v="29.7"/>
    <n v="280.8"/>
    <n v="122"/>
    <n v="23.87"/>
    <n v="171.7"/>
    <n v="80"/>
    <n v="7.73"/>
    <x v="26"/>
    <n v="8"/>
    <n v="2.84"/>
    <n v="5"/>
    <x v="0"/>
    <n v="0"/>
    <x v="1"/>
    <x v="3"/>
    <x v="0"/>
    <x v="2"/>
    <n v="-0.10293197015961006"/>
    <n v="1.6045147701266682"/>
    <n v="-0.57250945475010862"/>
    <n v="8.8376964316294535E-2"/>
    <n v="2.9925809630989253"/>
    <n v="1.7089880636316932"/>
    <n v="2.2103709151563491"/>
    <x v="0"/>
    <x v="1"/>
    <e v="#N/A"/>
    <n v="29.7"/>
    <x v="4"/>
    <x v="3"/>
  </r>
  <r>
    <s v="NV"/>
    <n v="76"/>
    <x v="2"/>
    <x v="1"/>
    <x v="1"/>
    <n v="0"/>
    <x v="1000"/>
    <n v="120"/>
    <n v="40.97"/>
    <n v="231.8"/>
    <n v="96"/>
    <n v="19.7"/>
    <n v="220.2"/>
    <n v="67"/>
    <n v="9.91"/>
    <x v="79"/>
    <n v="1"/>
    <n v="2.67"/>
    <n v="1"/>
    <x v="1"/>
    <n v="1"/>
    <x v="0"/>
    <x v="2"/>
    <x v="1"/>
    <x v="0"/>
    <n v="1.1245645442628052"/>
    <n v="0.62938104206233658"/>
    <n v="0.39067987062005322"/>
    <n v="-0.12900632786712207"/>
    <n v="3.1402671164112914"/>
    <n v="1.3527894530406217"/>
    <n v="1.3411938883330026"/>
    <x v="1"/>
    <x v="1"/>
    <n v="40.97"/>
    <e v="#N/A"/>
    <x v="3"/>
    <x v="2"/>
  </r>
  <r>
    <s v="WV"/>
    <n v="93"/>
    <x v="0"/>
    <x v="0"/>
    <x v="1"/>
    <n v="0"/>
    <x v="281"/>
    <n v="95"/>
    <n v="24.09"/>
    <n v="221"/>
    <n v="100"/>
    <n v="18.79"/>
    <n v="227.1"/>
    <n v="71"/>
    <n v="10.220000000000001"/>
    <x v="39"/>
    <n v="3"/>
    <n v="2.75"/>
    <n v="0"/>
    <x v="0"/>
    <n v="0"/>
    <x v="0"/>
    <x v="2"/>
    <x v="0"/>
    <x v="0"/>
    <n v="-0.71390308593547269"/>
    <n v="0.41445360812162652"/>
    <n v="0.52771092928096297"/>
    <n v="-2.0314681775414092E-2"/>
    <n v="2.3186665262505612"/>
    <n v="0.97995965252220429"/>
    <n v="2.1317662585724624"/>
    <x v="0"/>
    <x v="1"/>
    <e v="#N/A"/>
    <n v="24.09"/>
    <x v="0"/>
    <x v="2"/>
  </r>
  <r>
    <s v="WA"/>
    <n v="83"/>
    <x v="1"/>
    <x v="0"/>
    <x v="1"/>
    <n v="0"/>
    <x v="1001"/>
    <n v="96"/>
    <n v="22.92"/>
    <n v="167.2"/>
    <n v="78"/>
    <n v="14.21"/>
    <n v="161.5"/>
    <n v="123"/>
    <n v="7.27"/>
    <x v="18"/>
    <n v="5"/>
    <n v="2.08"/>
    <n v="2"/>
    <x v="0"/>
    <n v="0"/>
    <x v="0"/>
    <x v="2"/>
    <x v="0"/>
    <x v="0"/>
    <n v="-0.84165159196133443"/>
    <n v="-0.65620342391635411"/>
    <n v="-0.77507710668362695"/>
    <n v="-0.92607839920631685"/>
    <n v="0.44645830158809574"/>
    <n v="1.6116283872506687"/>
    <n v="3.6049087508739324"/>
    <x v="2"/>
    <x v="1"/>
    <e v="#N/A"/>
    <n v="22.92"/>
    <x v="1"/>
    <x v="1"/>
  </r>
  <r>
    <s v="KS"/>
    <n v="123"/>
    <x v="0"/>
    <x v="0"/>
    <x v="1"/>
    <n v="0"/>
    <x v="1002"/>
    <n v="119"/>
    <n v="27.73"/>
    <n v="249.4"/>
    <n v="51"/>
    <n v="21.2"/>
    <n v="168.2"/>
    <n v="77"/>
    <n v="7.57"/>
    <x v="62"/>
    <n v="10"/>
    <n v="2.4300000000000002"/>
    <n v="1"/>
    <x v="0"/>
    <n v="0"/>
    <x v="0"/>
    <x v="0"/>
    <x v="0"/>
    <x v="2"/>
    <n v="-0.3176975744929435"/>
    <n v="0.97963315663238204"/>
    <n v="-0.64201796276651202"/>
    <n v="-0.45508126614224731"/>
    <n v="2.1930735510196815"/>
    <n v="1.2961091365007493"/>
    <n v="2.5593409673701859"/>
    <x v="0"/>
    <x v="1"/>
    <e v="#N/A"/>
    <n v="27.73"/>
    <x v="4"/>
    <x v="2"/>
  </r>
  <r>
    <s v="OK"/>
    <n v="82"/>
    <x v="2"/>
    <x v="0"/>
    <x v="1"/>
    <n v="0"/>
    <x v="1003"/>
    <n v="73"/>
    <n v="56.07"/>
    <n v="208.3"/>
    <n v="120"/>
    <n v="17.71"/>
    <n v="267.10000000000002"/>
    <n v="102"/>
    <n v="12.02"/>
    <x v="15"/>
    <n v="6"/>
    <n v="2.86"/>
    <n v="0"/>
    <x v="1"/>
    <n v="1"/>
    <x v="0"/>
    <x v="2"/>
    <x v="0"/>
    <x v="0"/>
    <n v="2.7686322739869449"/>
    <n v="0.16171486635801427"/>
    <n v="1.3220938780398599"/>
    <n v="0.12460751301353053"/>
    <n v="4.7126460384809201"/>
    <n v="3.0748879038451475"/>
    <n v="2.1681417293194896"/>
    <x v="1"/>
    <x v="1"/>
    <n v="56.07"/>
    <e v="#N/A"/>
    <x v="1"/>
    <x v="3"/>
  </r>
  <r>
    <s v="CO"/>
    <n v="110"/>
    <x v="2"/>
    <x v="0"/>
    <x v="1"/>
    <n v="0"/>
    <x v="1004"/>
    <n v="93"/>
    <n v="22.42"/>
    <n v="272.7"/>
    <n v="106"/>
    <n v="23.18"/>
    <n v="192.8"/>
    <n v="105"/>
    <n v="8.68"/>
    <x v="5"/>
    <n v="4"/>
    <n v="1.92"/>
    <n v="1"/>
    <x v="0"/>
    <n v="0"/>
    <x v="0"/>
    <x v="0"/>
    <x v="0"/>
    <x v="2"/>
    <n v="-0.89534299304466802"/>
    <n v="1.4433191946711352"/>
    <n v="-0.15347244927979034"/>
    <n v="-1.1434616913897337"/>
    <n v="2.5919012186381662"/>
    <n v="2.0532578516260753"/>
    <n v="3.1166943519296599"/>
    <x v="0"/>
    <x v="1"/>
    <e v="#N/A"/>
    <n v="22.42"/>
    <x v="1"/>
    <x v="1"/>
  </r>
  <r>
    <s v="AK"/>
    <n v="96"/>
    <x v="1"/>
    <x v="0"/>
    <x v="0"/>
    <n v="29"/>
    <x v="663"/>
    <n v="91"/>
    <n v="25.5"/>
    <n v="159.4"/>
    <n v="75"/>
    <n v="13.55"/>
    <n v="228.1"/>
    <n v="55"/>
    <n v="10.26"/>
    <x v="31"/>
    <n v="3"/>
    <n v="2.2999999999999998"/>
    <n v="1"/>
    <x v="0"/>
    <n v="0"/>
    <x v="0"/>
    <x v="2"/>
    <x v="0"/>
    <x v="1"/>
    <n v="-0.56023459317972524"/>
    <n v="-0.81142879287353309"/>
    <n v="0.54757050299993537"/>
    <n v="-0.63623400962842791"/>
    <n v="1.6601966361547111"/>
    <n v="1.2949543065540652"/>
    <n v="2.9321596889368804"/>
    <x v="0"/>
    <x v="0"/>
    <e v="#N/A"/>
    <n v="25.5"/>
    <x v="0"/>
    <x v="1"/>
  </r>
  <r>
    <s v="TN"/>
    <n v="47"/>
    <x v="0"/>
    <x v="0"/>
    <x v="0"/>
    <n v="30"/>
    <x v="181"/>
    <n v="93"/>
    <n v="33.42"/>
    <n v="241.4"/>
    <n v="140"/>
    <n v="20.52"/>
    <n v="226"/>
    <n v="118"/>
    <n v="10.17"/>
    <x v="89"/>
    <n v="4"/>
    <n v="3.48"/>
    <n v="2"/>
    <x v="0"/>
    <n v="0"/>
    <x v="0"/>
    <x v="3"/>
    <x v="0"/>
    <x v="2"/>
    <n v="0.30253067940073525"/>
    <n v="0.82042765000963402"/>
    <n v="0.50586539819009346"/>
    <n v="0.95791013304996164"/>
    <n v="3.3334045188464101"/>
    <n v="1.3921630525785469"/>
    <n v="0.87444281897901666"/>
    <x v="1"/>
    <x v="0"/>
    <e v="#N/A"/>
    <n v="33.42"/>
    <x v="1"/>
    <x v="0"/>
  </r>
  <r>
    <s v="KY"/>
    <n v="115"/>
    <x v="2"/>
    <x v="0"/>
    <x v="1"/>
    <n v="0"/>
    <x v="1005"/>
    <n v="107"/>
    <n v="16.95"/>
    <n v="145.1"/>
    <n v="96"/>
    <n v="12.33"/>
    <n v="149.4"/>
    <n v="99"/>
    <n v="6.72"/>
    <x v="71"/>
    <n v="4"/>
    <n v="3.81"/>
    <n v="2"/>
    <x v="0"/>
    <n v="0"/>
    <x v="0"/>
    <x v="0"/>
    <x v="0"/>
    <x v="1"/>
    <n v="-1.491502687832025"/>
    <n v="-1.0960086359616954"/>
    <n v="-1.0153779486831931"/>
    <n v="1.3926767174167949"/>
    <n v="2.444571722347177"/>
    <n v="2.5291018199787212"/>
    <n v="3.8492572174303854"/>
    <x v="2"/>
    <x v="1"/>
    <e v="#N/A"/>
    <n v="16.95"/>
    <x v="1"/>
    <x v="0"/>
  </r>
  <r>
    <s v="PA"/>
    <n v="69"/>
    <x v="0"/>
    <x v="0"/>
    <x v="1"/>
    <n v="0"/>
    <x v="694"/>
    <n v="88"/>
    <n v="24.41"/>
    <n v="141.80000000000001"/>
    <n v="86"/>
    <n v="12.05"/>
    <n v="194"/>
    <n v="83"/>
    <n v="8.73"/>
    <x v="81"/>
    <n v="5"/>
    <n v="2.92"/>
    <n v="3"/>
    <x v="0"/>
    <n v="0"/>
    <x v="0"/>
    <x v="3"/>
    <x v="0"/>
    <x v="1"/>
    <n v="-0.67872596108777139"/>
    <n v="-1.1616809074435785"/>
    <n v="-0.12964096081702367"/>
    <n v="0.19706861040800316"/>
    <n v="1.5231072972783029"/>
    <n v="1.3659481237964923"/>
    <n v="3.0678612606804592"/>
    <x v="0"/>
    <x v="1"/>
    <e v="#N/A"/>
    <n v="24.41"/>
    <x v="1"/>
    <x v="3"/>
  </r>
  <r>
    <s v="CT"/>
    <n v="163"/>
    <x v="1"/>
    <x v="0"/>
    <x v="0"/>
    <n v="40"/>
    <x v="1006"/>
    <n v="56"/>
    <n v="39.42"/>
    <n v="211.8"/>
    <n v="91"/>
    <n v="18"/>
    <n v="268.5"/>
    <n v="74"/>
    <n v="12.08"/>
    <x v="10"/>
    <n v="3"/>
    <n v="3.32"/>
    <n v="2"/>
    <x v="0"/>
    <n v="0"/>
    <x v="0"/>
    <x v="1"/>
    <x v="0"/>
    <x v="0"/>
    <n v="0.95608463051855219"/>
    <n v="0.23136727550546651"/>
    <n v="1.3498972812464207"/>
    <n v="0.74052684086654508"/>
    <n v="3.7274633955443282"/>
    <n v="1.8270827318019518"/>
    <n v="0.88457857343195545"/>
    <x v="1"/>
    <x v="0"/>
    <e v="#N/A"/>
    <n v="39.42"/>
    <x v="0"/>
    <x v="0"/>
  </r>
  <r>
    <s v="MN"/>
    <n v="98"/>
    <x v="0"/>
    <x v="0"/>
    <x v="1"/>
    <n v="0"/>
    <x v="924"/>
    <n v="107"/>
    <n v="12.38"/>
    <n v="186.4"/>
    <n v="103"/>
    <n v="15.84"/>
    <n v="175.3"/>
    <n v="110"/>
    <n v="7.89"/>
    <x v="26"/>
    <n v="4"/>
    <n v="2.84"/>
    <n v="3"/>
    <x v="0"/>
    <n v="0"/>
    <x v="0"/>
    <x v="2"/>
    <x v="0"/>
    <x v="0"/>
    <n v="-1.9895367185705313"/>
    <n v="-0.27411020802175856"/>
    <n v="-0.50101498936180755"/>
    <n v="8.8376964316294535E-2"/>
    <n v="1.7145405695968525"/>
    <n v="2.0717671848132708"/>
    <n v="3.6938853760430508"/>
    <x v="2"/>
    <x v="1"/>
    <e v="#N/A"/>
    <n v="12.38"/>
    <x v="1"/>
    <x v="3"/>
  </r>
  <r>
    <s v="PA"/>
    <n v="174"/>
    <x v="0"/>
    <x v="0"/>
    <x v="0"/>
    <n v="15"/>
    <x v="268"/>
    <n v="143"/>
    <n v="37.71"/>
    <n v="210.6"/>
    <n v="115"/>
    <n v="17.899999999999999"/>
    <n v="221.8"/>
    <n v="109"/>
    <n v="9.98"/>
    <x v="70"/>
    <n v="9"/>
    <n v="3.35"/>
    <n v="1"/>
    <x v="0"/>
    <n v="0"/>
    <x v="0"/>
    <x v="1"/>
    <x v="0"/>
    <x v="0"/>
    <n v="0.76909044053866704"/>
    <n v="0.20748644951205397"/>
    <n v="0.42245518857040953"/>
    <n v="0.77675738956378104"/>
    <n v="3.1253719934466848"/>
    <n v="1.190113927761153"/>
    <n v="1.0318876996462627"/>
    <x v="1"/>
    <x v="2"/>
    <e v="#N/A"/>
    <n v="37.71"/>
    <x v="4"/>
    <x v="0"/>
  </r>
  <r>
    <s v="OR"/>
    <n v="95"/>
    <x v="0"/>
    <x v="0"/>
    <x v="1"/>
    <n v="0"/>
    <x v="1007"/>
    <n v="120"/>
    <n v="45.73"/>
    <n v="233.7"/>
    <n v="120"/>
    <n v="19.86"/>
    <n v="179.3"/>
    <n v="61"/>
    <n v="8.07"/>
    <x v="48"/>
    <n v="4"/>
    <n v="1.97"/>
    <n v="2"/>
    <x v="1"/>
    <n v="1"/>
    <x v="0"/>
    <x v="2"/>
    <x v="0"/>
    <x v="2"/>
    <n v="1.6429642788605068"/>
    <n v="0.66719234988523879"/>
    <n v="-0.42157669448591784"/>
    <n v="-1.0710005939952616"/>
    <n v="3.1787426941415093"/>
    <n v="2.114059231674668"/>
    <n v="2.6142088199873696"/>
    <x v="0"/>
    <x v="1"/>
    <n v="45.73"/>
    <e v="#N/A"/>
    <x v="1"/>
    <x v="1"/>
  </r>
  <r>
    <s v="PA"/>
    <n v="79"/>
    <x v="0"/>
    <x v="0"/>
    <x v="1"/>
    <n v="0"/>
    <x v="1008"/>
    <n v="114"/>
    <n v="45.61"/>
    <n v="185.5"/>
    <n v="111"/>
    <n v="15.77"/>
    <n v="264.60000000000002"/>
    <n v="88"/>
    <n v="11.91"/>
    <x v="21"/>
    <n v="7"/>
    <n v="1.7"/>
    <n v="1"/>
    <x v="1"/>
    <n v="1"/>
    <x v="0"/>
    <x v="2"/>
    <x v="0"/>
    <x v="0"/>
    <n v="1.6300042854955645"/>
    <n v="-0.29202082751681779"/>
    <n v="1.2724449437424288"/>
    <n v="-1.4333060809676228"/>
    <n v="3.5735020963389759"/>
    <n v="2.5329178018703944"/>
    <n v="2.8392653890619037"/>
    <x v="0"/>
    <x v="1"/>
    <n v="45.61"/>
    <e v="#N/A"/>
    <x v="4"/>
    <x v="1"/>
  </r>
  <r>
    <s v="OK"/>
    <n v="123"/>
    <x v="0"/>
    <x v="0"/>
    <x v="0"/>
    <n v="27"/>
    <x v="1009"/>
    <n v="127"/>
    <n v="33.78"/>
    <n v="249"/>
    <n v="105"/>
    <n v="21.17"/>
    <n v="173.2"/>
    <n v="124"/>
    <n v="7.79"/>
    <x v="60"/>
    <n v="5"/>
    <n v="3.38"/>
    <n v="1"/>
    <x v="0"/>
    <n v="0"/>
    <x v="0"/>
    <x v="0"/>
    <x v="0"/>
    <x v="2"/>
    <n v="0.34141065949556276"/>
    <n v="0.97167288130124452"/>
    <n v="-0.54272009417165001"/>
    <n v="0.81298793826101701"/>
    <n v="3.0303311180168726"/>
    <n v="1.4199309543245551"/>
    <n v="1.6880465471297563"/>
    <x v="0"/>
    <x v="0"/>
    <e v="#N/A"/>
    <n v="33.78"/>
    <x v="1"/>
    <x v="0"/>
  </r>
  <r>
    <s v="VT"/>
    <n v="99"/>
    <x v="0"/>
    <x v="0"/>
    <x v="1"/>
    <n v="0"/>
    <x v="977"/>
    <n v="75"/>
    <n v="19.64"/>
    <n v="218.1"/>
    <n v="111"/>
    <n v="18.54"/>
    <n v="254.9"/>
    <n v="98"/>
    <n v="11.47"/>
    <x v="73"/>
    <n v="7"/>
    <n v="3.11"/>
    <n v="7"/>
    <x v="1"/>
    <n v="1"/>
    <x v="1"/>
    <x v="2"/>
    <x v="0"/>
    <x v="0"/>
    <n v="-1.1989771233090363"/>
    <n v="0.35674161197088022"/>
    <n v="1.0798070786683962"/>
    <n v="0.45068245128865581"/>
    <n v="2.8827793457373239"/>
    <n v="1.7128656453358861"/>
    <n v="2.3574139818313897"/>
    <x v="0"/>
    <x v="1"/>
    <n v="19.64"/>
    <e v="#N/A"/>
    <x v="4"/>
    <x v="3"/>
  </r>
  <r>
    <s v="PA"/>
    <n v="141"/>
    <x v="2"/>
    <x v="0"/>
    <x v="1"/>
    <n v="0"/>
    <x v="515"/>
    <n v="113"/>
    <n v="36.65"/>
    <n v="200.6"/>
    <n v="81"/>
    <n v="17.05"/>
    <n v="153.80000000000001"/>
    <n v="107"/>
    <n v="6.92"/>
    <x v="70"/>
    <n v="6"/>
    <n v="3.35"/>
    <n v="1"/>
    <x v="0"/>
    <n v="0"/>
    <x v="0"/>
    <x v="1"/>
    <x v="0"/>
    <x v="0"/>
    <n v="0.6543019278777471"/>
    <n v="8.4795662336189549E-3"/>
    <n v="-0.92799582431971428"/>
    <n v="0.77675738956378104"/>
    <n v="2.6297903579516899"/>
    <n v="1.3757584119549524"/>
    <n v="2.2067227033213639"/>
    <x v="0"/>
    <x v="1"/>
    <e v="#N/A"/>
    <n v="36.65"/>
    <x v="1"/>
    <x v="0"/>
  </r>
  <r>
    <s v="NM"/>
    <n v="132"/>
    <x v="1"/>
    <x v="0"/>
    <x v="1"/>
    <n v="0"/>
    <x v="445"/>
    <n v="107"/>
    <n v="28.88"/>
    <n v="209.4"/>
    <n v="121"/>
    <n v="17.8"/>
    <n v="206.1"/>
    <n v="79"/>
    <n v="9.27"/>
    <x v="73"/>
    <n v="2"/>
    <n v="3.11"/>
    <n v="1"/>
    <x v="0"/>
    <n v="0"/>
    <x v="0"/>
    <x v="1"/>
    <x v="0"/>
    <x v="0"/>
    <n v="-0.19180049609064431"/>
    <n v="0.18360562351864199"/>
    <n v="0.11065988118254236"/>
    <n v="0.45068245128865581"/>
    <n v="2.322101129643058"/>
    <n v="0.53465758807967234"/>
    <n v="1.7831331460922319"/>
    <x v="0"/>
    <x v="1"/>
    <e v="#N/A"/>
    <n v="28.88"/>
    <x v="0"/>
    <x v="3"/>
  </r>
  <r>
    <s v="FL"/>
    <n v="133"/>
    <x v="2"/>
    <x v="0"/>
    <x v="1"/>
    <n v="0"/>
    <x v="1010"/>
    <n v="85"/>
    <n v="34.29"/>
    <n v="169.4"/>
    <n v="116"/>
    <n v="14.4"/>
    <n v="286.3"/>
    <n v="80"/>
    <n v="12.88"/>
    <x v="120"/>
    <n v="4"/>
    <n v="1.62"/>
    <n v="0"/>
    <x v="0"/>
    <n v="0"/>
    <x v="0"/>
    <x v="1"/>
    <x v="0"/>
    <x v="0"/>
    <n v="0.3969534882024594"/>
    <n v="-0.61242190959509812"/>
    <n v="1.7033976934441299"/>
    <n v="-1.541997727059331"/>
    <n v="3.1150949342547256"/>
    <n v="2.4107993196106414"/>
    <n v="3.1496174798617709"/>
    <x v="0"/>
    <x v="1"/>
    <e v="#N/A"/>
    <n v="34.29"/>
    <x v="1"/>
    <x v="1"/>
  </r>
  <r>
    <s v="TX"/>
    <n v="133"/>
    <x v="1"/>
    <x v="0"/>
    <x v="1"/>
    <n v="0"/>
    <x v="307"/>
    <n v="133"/>
    <n v="37.590000000000003"/>
    <n v="160.19999999999999"/>
    <n v="140"/>
    <n v="13.62"/>
    <n v="161.80000000000001"/>
    <n v="84"/>
    <n v="7.28"/>
    <x v="80"/>
    <n v="3"/>
    <n v="2.27"/>
    <n v="4"/>
    <x v="0"/>
    <n v="0"/>
    <x v="1"/>
    <x v="1"/>
    <x v="0"/>
    <x v="1"/>
    <n v="0.75613044717372424"/>
    <n v="-0.7955082422112586"/>
    <n v="-0.76911923456793507"/>
    <n v="-0.67246455832566399"/>
    <n v="1.8128420835509673"/>
    <n v="1.4994397606291756"/>
    <n v="3.0348381788190859"/>
    <x v="0"/>
    <x v="1"/>
    <e v="#N/A"/>
    <n v="37.590000000000003"/>
    <x v="0"/>
    <x v="1"/>
  </r>
  <r>
    <s v="VT"/>
    <n v="93"/>
    <x v="2"/>
    <x v="0"/>
    <x v="0"/>
    <n v="32"/>
    <x v="911"/>
    <n v="117"/>
    <n v="37.18"/>
    <n v="115"/>
    <n v="61"/>
    <n v="9.7799999999999994"/>
    <n v="192.7"/>
    <n v="85"/>
    <n v="8.67"/>
    <x v="27"/>
    <n v="5"/>
    <n v="2.54"/>
    <n v="2"/>
    <x v="0"/>
    <n v="0"/>
    <x v="0"/>
    <x v="2"/>
    <x v="0"/>
    <x v="1"/>
    <n v="0.71169618420820679"/>
    <n v="-1.6950193546297847"/>
    <n v="-0.15545840665168803"/>
    <n v="-0.31015907135330267"/>
    <n v="2.1452474775825703"/>
    <n v="1.8708201508770206"/>
    <n v="3.2245696354367439"/>
    <x v="0"/>
    <x v="0"/>
    <e v="#N/A"/>
    <n v="37.18"/>
    <x v="1"/>
    <x v="2"/>
  </r>
  <r>
    <s v="MA"/>
    <n v="34"/>
    <x v="0"/>
    <x v="0"/>
    <x v="1"/>
    <n v="0"/>
    <x v="1011"/>
    <n v="89"/>
    <n v="49.93"/>
    <n v="272.5"/>
    <n v="71"/>
    <n v="23.16"/>
    <n v="178.2"/>
    <n v="76"/>
    <n v="8.02"/>
    <x v="34"/>
    <n v="10"/>
    <n v="2.97"/>
    <n v="2"/>
    <x v="1"/>
    <n v="1"/>
    <x v="0"/>
    <x v="3"/>
    <x v="0"/>
    <x v="2"/>
    <n v="2.1002669018806222"/>
    <n v="1.4393390570055669"/>
    <n v="-0.44342222557678795"/>
    <n v="0.26952970780247515"/>
    <n v="4.1813292618381794"/>
    <n v="2.5984779224924082"/>
    <n v="2.0051585053198933"/>
    <x v="1"/>
    <x v="1"/>
    <n v="49.93"/>
    <e v="#N/A"/>
    <x v="4"/>
    <x v="3"/>
  </r>
  <r>
    <s v="DE"/>
    <n v="96"/>
    <x v="0"/>
    <x v="0"/>
    <x v="0"/>
    <n v="26"/>
    <x v="1012"/>
    <n v="96"/>
    <n v="29.89"/>
    <n v="206.6"/>
    <n v="84"/>
    <n v="17.559999999999999"/>
    <n v="178"/>
    <n v="105"/>
    <n v="8.01"/>
    <x v="22"/>
    <n v="2"/>
    <n v="3"/>
    <n v="2"/>
    <x v="0"/>
    <n v="0"/>
    <x v="0"/>
    <x v="2"/>
    <x v="0"/>
    <x v="0"/>
    <n v="-8.2566266300414221E-2"/>
    <n v="0.12788369620067996"/>
    <n v="-0.44739414032058222"/>
    <n v="0.30576025649971117"/>
    <n v="2.0308100284102126"/>
    <n v="0.56286968237124002"/>
    <n v="2.1235477831153013"/>
    <x v="0"/>
    <x v="0"/>
    <e v="#N/A"/>
    <n v="29.89"/>
    <x v="0"/>
    <x v="3"/>
  </r>
  <r>
    <s v="FL"/>
    <n v="144"/>
    <x v="2"/>
    <x v="0"/>
    <x v="1"/>
    <n v="0"/>
    <x v="1013"/>
    <n v="95"/>
    <n v="47.35"/>
    <n v="240.7"/>
    <n v="90"/>
    <n v="20.46"/>
    <n v="120"/>
    <n v="90"/>
    <n v="5.4"/>
    <x v="43"/>
    <n v="5"/>
    <n v="3.13"/>
    <n v="1"/>
    <x v="1"/>
    <n v="1"/>
    <x v="0"/>
    <x v="1"/>
    <x v="0"/>
    <x v="2"/>
    <n v="1.8188499030990126"/>
    <n v="0.80649716818014328"/>
    <n v="-1.599249416020982"/>
    <n v="0.48691299998589177"/>
    <n v="3.71205562013458"/>
    <n v="2.5987180717585723"/>
    <n v="2.7798047244359556"/>
    <x v="0"/>
    <x v="1"/>
    <n v="47.35"/>
    <e v="#N/A"/>
    <x v="1"/>
    <x v="3"/>
  </r>
  <r>
    <s v="ID"/>
    <n v="24"/>
    <x v="1"/>
    <x v="0"/>
    <x v="0"/>
    <n v="29"/>
    <x v="246"/>
    <n v="105"/>
    <n v="40.17"/>
    <n v="190.8"/>
    <n v="114"/>
    <n v="16.22"/>
    <n v="129"/>
    <n v="105"/>
    <n v="5.81"/>
    <x v="68"/>
    <n v="2"/>
    <n v="1.94"/>
    <n v="3"/>
    <x v="0"/>
    <n v="0"/>
    <x v="0"/>
    <x v="3"/>
    <x v="0"/>
    <x v="0"/>
    <n v="1.037547445955334"/>
    <n v="-0.18654717937924703"/>
    <n v="-1.4205132525502302"/>
    <n v="-1.1072311426924974"/>
    <n v="2.2364335446036567"/>
    <n v="2.0868932068416335"/>
    <n v="3.4217848433376168"/>
    <x v="0"/>
    <x v="0"/>
    <e v="#N/A"/>
    <n v="40.17"/>
    <x v="0"/>
    <x v="1"/>
  </r>
  <r>
    <s v="MD"/>
    <n v="54"/>
    <x v="0"/>
    <x v="0"/>
    <x v="1"/>
    <n v="0"/>
    <x v="1014"/>
    <n v="113"/>
    <n v="46.55"/>
    <n v="119.6"/>
    <n v="156"/>
    <n v="10.17"/>
    <n v="267.60000000000002"/>
    <n v="117"/>
    <n v="12.04"/>
    <x v="50"/>
    <n v="3"/>
    <n v="3.16"/>
    <n v="1"/>
    <x v="0"/>
    <n v="0"/>
    <x v="0"/>
    <x v="3"/>
    <x v="0"/>
    <x v="1"/>
    <n v="1.7318328047915414"/>
    <n v="-1.6034761883217048"/>
    <n v="1.332023664899346"/>
    <n v="0.52314354868312773"/>
    <n v="3.9478341691048935"/>
    <n v="2.7601353167276965"/>
    <n v="2.7660982098513567"/>
    <x v="0"/>
    <x v="1"/>
    <e v="#N/A"/>
    <n v="46.55"/>
    <x v="0"/>
    <x v="3"/>
  </r>
  <r>
    <s v="WV"/>
    <n v="50"/>
    <x v="1"/>
    <x v="0"/>
    <x v="1"/>
    <n v="0"/>
    <x v="1015"/>
    <n v="129"/>
    <n v="22.29"/>
    <n v="160.5"/>
    <n v="94"/>
    <n v="13.64"/>
    <n v="206.9"/>
    <n v="88"/>
    <n v="9.31"/>
    <x v="113"/>
    <n v="9"/>
    <n v="1.51"/>
    <n v="5"/>
    <x v="1"/>
    <n v="1"/>
    <x v="1"/>
    <x v="3"/>
    <x v="0"/>
    <x v="1"/>
    <n v="-0.91015441403317399"/>
    <n v="-0.78953803571290537"/>
    <n v="0.12654754015772052"/>
    <n v="-1.6869199218482758"/>
    <n v="1.339154511995071"/>
    <n v="2.076888169803571"/>
    <n v="3.8514405269643324"/>
    <x v="2"/>
    <x v="1"/>
    <n v="22.29"/>
    <e v="#N/A"/>
    <x v="4"/>
    <x v="1"/>
  </r>
  <r>
    <s v="ID"/>
    <n v="92"/>
    <x v="0"/>
    <x v="0"/>
    <x v="0"/>
    <n v="23"/>
    <x v="1016"/>
    <n v="83"/>
    <n v="28.46"/>
    <n v="258.60000000000002"/>
    <n v="129"/>
    <n v="21.98"/>
    <n v="116.4"/>
    <n v="110"/>
    <n v="5.24"/>
    <x v="7"/>
    <n v="3"/>
    <n v="3.02"/>
    <n v="4"/>
    <x v="0"/>
    <n v="0"/>
    <x v="1"/>
    <x v="2"/>
    <x v="0"/>
    <x v="2"/>
    <n v="-0.23808618667972481"/>
    <n v="1.1627194892485426"/>
    <n v="-1.6707438814092825"/>
    <n v="0.34199080519694713"/>
    <n v="2.740201621009823"/>
    <n v="2.077725793041973"/>
    <n v="3.0207919521805748"/>
    <x v="0"/>
    <x v="0"/>
    <e v="#N/A"/>
    <n v="28.46"/>
    <x v="0"/>
    <x v="3"/>
  </r>
  <r>
    <s v="NV"/>
    <n v="96"/>
    <x v="1"/>
    <x v="0"/>
    <x v="1"/>
    <n v="0"/>
    <x v="1017"/>
    <n v="68"/>
    <n v="33.61"/>
    <n v="250.5"/>
    <n v="53"/>
    <n v="21.29"/>
    <n v="181.2"/>
    <n v="67"/>
    <n v="8.15"/>
    <x v="26"/>
    <n v="3"/>
    <n v="2.84"/>
    <n v="3"/>
    <x v="0"/>
    <n v="0"/>
    <x v="0"/>
    <x v="2"/>
    <x v="0"/>
    <x v="2"/>
    <n v="0.32289638325993059"/>
    <n v="1.0015239137930099"/>
    <n v="-0.38384350441987075"/>
    <n v="8.8376964316294535E-2"/>
    <n v="2.7056175010203183"/>
    <n v="1.123591806631173"/>
    <n v="1.79012598272579"/>
    <x v="0"/>
    <x v="1"/>
    <e v="#N/A"/>
    <n v="33.61"/>
    <x v="0"/>
    <x v="3"/>
  </r>
  <r>
    <s v="OH"/>
    <n v="146"/>
    <x v="0"/>
    <x v="0"/>
    <x v="1"/>
    <n v="0"/>
    <x v="316"/>
    <n v="93"/>
    <n v="28.82"/>
    <n v="230.9"/>
    <n v="71"/>
    <n v="19.63"/>
    <n v="269.8"/>
    <n v="115"/>
    <n v="12.14"/>
    <x v="62"/>
    <n v="7"/>
    <n v="2.4300000000000002"/>
    <n v="2"/>
    <x v="0"/>
    <n v="0"/>
    <x v="0"/>
    <x v="1"/>
    <x v="0"/>
    <x v="0"/>
    <n v="-0.19920620658489729"/>
    <n v="0.61147042256727724"/>
    <n v="1.3757147270810852"/>
    <n v="-0.45508126614224731"/>
    <n v="3.0296970992758339"/>
    <n v="1.5853293536416857"/>
    <n v="1.9614978474817477"/>
    <x v="0"/>
    <x v="1"/>
    <e v="#N/A"/>
    <n v="28.82"/>
    <x v="4"/>
    <x v="2"/>
  </r>
  <r>
    <s v="ID"/>
    <n v="138"/>
    <x v="0"/>
    <x v="1"/>
    <x v="0"/>
    <n v="17"/>
    <x v="985"/>
    <n v="116"/>
    <n v="38.28"/>
    <n v="173.4"/>
    <n v="88"/>
    <n v="14.74"/>
    <n v="145.80000000000001"/>
    <n v="99"/>
    <n v="6.56"/>
    <x v="50"/>
    <n v="4"/>
    <n v="3.16"/>
    <n v="0"/>
    <x v="0"/>
    <n v="0"/>
    <x v="0"/>
    <x v="1"/>
    <x v="2"/>
    <x v="0"/>
    <n v="0.83203897973981611"/>
    <n v="-0.53281915628372412"/>
    <n v="-1.0868724140714936"/>
    <n v="0.52314354868312773"/>
    <n v="2.4294315899492207"/>
    <n v="1.5592164487676963"/>
    <n v="2.6382141721195218"/>
    <x v="0"/>
    <x v="0"/>
    <e v="#N/A"/>
    <n v="38.28"/>
    <x v="5"/>
    <x v="3"/>
  </r>
  <r>
    <s v="MO"/>
    <n v="76"/>
    <x v="2"/>
    <x v="0"/>
    <x v="1"/>
    <n v="0"/>
    <x v="1018"/>
    <n v="84"/>
    <n v="22.05"/>
    <n v="177.5"/>
    <n v="80"/>
    <n v="15.09"/>
    <n v="228.9"/>
    <n v="87"/>
    <n v="10.3"/>
    <x v="4"/>
    <n v="3"/>
    <n v="2.0299999999999998"/>
    <n v="5"/>
    <x v="1"/>
    <n v="1"/>
    <x v="1"/>
    <x v="2"/>
    <x v="0"/>
    <x v="0"/>
    <n v="-0.93607440076305914"/>
    <n v="-0.45122633413956581"/>
    <n v="0.56345816197511356"/>
    <n v="-0.99853949660078922"/>
    <n v="1.6582046242537383"/>
    <n v="1.547387060483925"/>
    <n v="3.1684650627724595"/>
    <x v="0"/>
    <x v="1"/>
    <n v="22.05"/>
    <e v="#N/A"/>
    <x v="0"/>
    <x v="1"/>
  </r>
  <r>
    <s v="NE"/>
    <n v="99"/>
    <x v="0"/>
    <x v="0"/>
    <x v="1"/>
    <n v="0"/>
    <x v="1019"/>
    <n v="66"/>
    <n v="34"/>
    <n v="107.9"/>
    <n v="104"/>
    <n v="9.17"/>
    <n v="233.7"/>
    <n v="82"/>
    <n v="10.52"/>
    <x v="37"/>
    <n v="2"/>
    <n v="3.08"/>
    <n v="3"/>
    <x v="0"/>
    <n v="0"/>
    <x v="0"/>
    <x v="2"/>
    <x v="0"/>
    <x v="1"/>
    <n v="0.36547921860188487"/>
    <n v="-1.8363142417574734"/>
    <n v="0.65878411582618068"/>
    <n v="0.41445190259141979"/>
    <n v="2.7048463791982202"/>
    <n v="2.0276567620131614"/>
    <n v="2.9843910524617372"/>
    <x v="0"/>
    <x v="1"/>
    <e v="#N/A"/>
    <n v="34"/>
    <x v="0"/>
    <x v="3"/>
  </r>
  <r>
    <s v="NC"/>
    <n v="83"/>
    <x v="2"/>
    <x v="0"/>
    <x v="0"/>
    <n v="36"/>
    <x v="889"/>
    <n v="87"/>
    <n v="16.3"/>
    <n v="261.60000000000002"/>
    <n v="105"/>
    <n v="22.24"/>
    <n v="228.6"/>
    <n v="109"/>
    <n v="10.29"/>
    <x v="64"/>
    <n v="4"/>
    <n v="3.59"/>
    <n v="0"/>
    <x v="0"/>
    <n v="0"/>
    <x v="0"/>
    <x v="2"/>
    <x v="0"/>
    <x v="2"/>
    <n v="-1.5618569375274272"/>
    <n v="1.2224215542320731"/>
    <n v="0.55750028985942157"/>
    <n v="1.1028323278389063"/>
    <n v="3.478872192949833"/>
    <n v="2.3368263234724207"/>
    <n v="2.6113143811628046"/>
    <x v="0"/>
    <x v="0"/>
    <e v="#N/A"/>
    <n v="16.3"/>
    <x v="1"/>
    <x v="0"/>
  </r>
  <r>
    <s v="ME"/>
    <n v="36"/>
    <x v="2"/>
    <x v="0"/>
    <x v="0"/>
    <n v="25"/>
    <x v="1020"/>
    <n v="110"/>
    <n v="25.98"/>
    <n v="242.8"/>
    <n v="67"/>
    <n v="20.64"/>
    <n v="147.4"/>
    <n v="74"/>
    <n v="6.63"/>
    <x v="9"/>
    <n v="2"/>
    <n v="2.46"/>
    <n v="1"/>
    <x v="0"/>
    <n v="0"/>
    <x v="0"/>
    <x v="3"/>
    <x v="0"/>
    <x v="2"/>
    <n v="-0.50839461971995481"/>
    <n v="0.84828861366861508"/>
    <n v="-1.0550970961211379"/>
    <n v="-0.41885071744501134"/>
    <n v="1.9996541770897536"/>
    <n v="1.5055645011713967"/>
    <n v="2.9214434970443044"/>
    <x v="0"/>
    <x v="0"/>
    <e v="#N/A"/>
    <n v="25.98"/>
    <x v="0"/>
    <x v="2"/>
  </r>
  <r>
    <s v="AZ"/>
    <n v="109"/>
    <x v="0"/>
    <x v="1"/>
    <x v="1"/>
    <n v="0"/>
    <x v="1021"/>
    <n v="85"/>
    <n v="45.63"/>
    <n v="150.6"/>
    <n v="131"/>
    <n v="12.8"/>
    <n v="297.89999999999998"/>
    <n v="84"/>
    <n v="13.41"/>
    <x v="84"/>
    <n v="8"/>
    <n v="2.62"/>
    <n v="2"/>
    <x v="1"/>
    <n v="1"/>
    <x v="0"/>
    <x v="0"/>
    <x v="1"/>
    <x v="1"/>
    <n v="1.6318557131191269"/>
    <n v="-0.98655485015855615"/>
    <n v="1.9337687485842092"/>
    <n v="-0.20146742526159472"/>
    <n v="4.0213801871770034"/>
    <n v="2.7232873952731063"/>
    <n v="2.580908728468911"/>
    <x v="1"/>
    <x v="1"/>
    <n v="45.63"/>
    <e v="#N/A"/>
    <x v="2"/>
    <x v="2"/>
  </r>
  <r>
    <s v="AZ"/>
    <n v="100"/>
    <x v="0"/>
    <x v="0"/>
    <x v="1"/>
    <n v="0"/>
    <x v="1022"/>
    <n v="152"/>
    <n v="32.049999999999997"/>
    <n v="148.30000000000001"/>
    <n v="115"/>
    <n v="12.61"/>
    <n v="179.8"/>
    <n v="88"/>
    <n v="8.09"/>
    <x v="126"/>
    <n v="5"/>
    <n v="4.0999999999999996"/>
    <n v="2"/>
    <x v="0"/>
    <n v="0"/>
    <x v="0"/>
    <x v="2"/>
    <x v="0"/>
    <x v="1"/>
    <n v="0.15256504189211453"/>
    <n v="-1.0323264333125959"/>
    <n v="-0.41164690762643164"/>
    <n v="1.7912127530863922"/>
    <n v="3.0767643992317875"/>
    <n v="2.1134971635422612"/>
    <n v="2.7326290184037467"/>
    <x v="0"/>
    <x v="1"/>
    <e v="#N/A"/>
    <n v="32.049999999999997"/>
    <x v="1"/>
    <x v="0"/>
  </r>
  <r>
    <s v="HI"/>
    <n v="104"/>
    <x v="1"/>
    <x v="0"/>
    <x v="1"/>
    <n v="0"/>
    <x v="1023"/>
    <n v="97"/>
    <n v="29"/>
    <n v="162.1"/>
    <n v="111"/>
    <n v="13.78"/>
    <n v="210.7"/>
    <n v="131"/>
    <n v="9.48"/>
    <x v="49"/>
    <n v="1"/>
    <n v="1.65"/>
    <n v="1"/>
    <x v="0"/>
    <n v="0"/>
    <x v="0"/>
    <x v="0"/>
    <x v="0"/>
    <x v="1"/>
    <n v="-0.17884050272570198"/>
    <n v="-0.75769693438835584"/>
    <n v="0.20201392028981532"/>
    <n v="-1.5057671783620949"/>
    <n v="1.5600165380044611"/>
    <n v="1.7071124711688153"/>
    <n v="3.3756205917716482"/>
    <x v="2"/>
    <x v="1"/>
    <e v="#N/A"/>
    <n v="29"/>
    <x v="0"/>
    <x v="1"/>
  </r>
  <r>
    <s v="NJ"/>
    <n v="106"/>
    <x v="0"/>
    <x v="0"/>
    <x v="1"/>
    <n v="0"/>
    <x v="786"/>
    <n v="124"/>
    <n v="32.54"/>
    <n v="200.7"/>
    <n v="116"/>
    <n v="17.059999999999999"/>
    <n v="230.1"/>
    <n v="76"/>
    <n v="10.35"/>
    <x v="45"/>
    <n v="3"/>
    <n v="2.21"/>
    <n v="1"/>
    <x v="0"/>
    <n v="0"/>
    <x v="0"/>
    <x v="0"/>
    <x v="0"/>
    <x v="0"/>
    <n v="0.20625644297544801"/>
    <n v="1.0469635066403192E-2"/>
    <n v="0.58728965043788017"/>
    <n v="-0.74492565572013658"/>
    <n v="2.2495899282109217"/>
    <n v="0.97081136148524283"/>
    <n v="2.1964276801364622"/>
    <x v="0"/>
    <x v="1"/>
    <e v="#N/A"/>
    <n v="32.54"/>
    <x v="0"/>
    <x v="1"/>
  </r>
  <r>
    <s v="SC"/>
    <n v="100"/>
    <x v="2"/>
    <x v="0"/>
    <x v="1"/>
    <n v="0"/>
    <x v="928"/>
    <n v="87"/>
    <n v="19.7"/>
    <n v="111.3"/>
    <n v="56"/>
    <n v="9.4600000000000009"/>
    <n v="170.2"/>
    <n v="77"/>
    <n v="7.66"/>
    <x v="5"/>
    <n v="4"/>
    <n v="1.92"/>
    <n v="1"/>
    <x v="0"/>
    <n v="0"/>
    <x v="0"/>
    <x v="2"/>
    <x v="0"/>
    <x v="1"/>
    <n v="-1.1915714128147832"/>
    <n v="-1.7686519014428057"/>
    <n v="-0.60229881532856722"/>
    <n v="-1.1434616913897337"/>
    <n v="0.89792696862548749"/>
    <n v="2.4936400066843523"/>
    <n v="4.4305990706549512"/>
    <x v="2"/>
    <x v="1"/>
    <e v="#N/A"/>
    <n v="19.7"/>
    <x v="1"/>
    <x v="1"/>
  </r>
  <r>
    <s v="MN"/>
    <n v="99"/>
    <x v="1"/>
    <x v="0"/>
    <x v="1"/>
    <n v="0"/>
    <x v="10"/>
    <n v="86"/>
    <n v="21.9"/>
    <n v="203.9"/>
    <n v="105"/>
    <n v="17.329999999999998"/>
    <n v="282.60000000000002"/>
    <n v="131"/>
    <n v="12.72"/>
    <x v="71"/>
    <n v="4"/>
    <n v="3.81"/>
    <n v="2"/>
    <x v="0"/>
    <n v="0"/>
    <x v="0"/>
    <x v="2"/>
    <x v="0"/>
    <x v="0"/>
    <n v="-0.95273724937512771"/>
    <n v="7.4151837715502739E-2"/>
    <n v="1.6299172706839322"/>
    <n v="1.3926767174167949"/>
    <n v="3.7144855179114984"/>
    <n v="2.3472080244179572"/>
    <n v="2.2850313689334429"/>
    <x v="1"/>
    <x v="1"/>
    <e v="#N/A"/>
    <n v="21.9"/>
    <x v="1"/>
    <x v="0"/>
  </r>
  <r>
    <s v="WV"/>
    <n v="50"/>
    <x v="2"/>
    <x v="0"/>
    <x v="1"/>
    <n v="0"/>
    <x v="1024"/>
    <n v="108"/>
    <n v="22.39"/>
    <n v="216.5"/>
    <n v="103"/>
    <n v="18.399999999999999"/>
    <n v="196.1"/>
    <n v="126"/>
    <n v="8.82"/>
    <x v="34"/>
    <n v="5"/>
    <n v="2.97"/>
    <n v="1"/>
    <x v="0"/>
    <n v="0"/>
    <x v="0"/>
    <x v="3"/>
    <x v="0"/>
    <x v="0"/>
    <n v="-0.89904584829179468"/>
    <n v="0.32490051064633074"/>
    <n v="-8.7935856007181734E-2"/>
    <n v="0.26952970780247515"/>
    <n v="2.0516139465329295"/>
    <n v="0.99710719449252927"/>
    <n v="2.4040228220649453"/>
    <x v="0"/>
    <x v="1"/>
    <e v="#N/A"/>
    <n v="22.39"/>
    <x v="1"/>
    <x v="3"/>
  </r>
  <r>
    <s v="MS"/>
    <n v="105"/>
    <x v="0"/>
    <x v="0"/>
    <x v="1"/>
    <n v="0"/>
    <x v="1025"/>
    <n v="48"/>
    <n v="17.239999999999998"/>
    <n v="159.1"/>
    <n v="119"/>
    <n v="13.52"/>
    <n v="259.2"/>
    <n v="53"/>
    <n v="11.66"/>
    <x v="1"/>
    <n v="2"/>
    <n v="3.29"/>
    <n v="1"/>
    <x v="0"/>
    <n v="0"/>
    <x v="0"/>
    <x v="0"/>
    <x v="0"/>
    <x v="1"/>
    <n v="-1.46002841823145"/>
    <n v="-0.81739899937188643"/>
    <n v="1.1652032456599772"/>
    <n v="0.70429629216930834"/>
    <n v="2.7995892944375735"/>
    <n v="2.1572102301531886"/>
    <n v="3.0772409292458192"/>
    <x v="0"/>
    <x v="1"/>
    <e v="#N/A"/>
    <n v="17.239999999999998"/>
    <x v="0"/>
    <x v="0"/>
  </r>
  <r>
    <s v="NM"/>
    <n v="161"/>
    <x v="1"/>
    <x v="0"/>
    <x v="1"/>
    <n v="0"/>
    <x v="1026"/>
    <n v="121"/>
    <n v="18.28"/>
    <n v="256.39999999999998"/>
    <n v="46"/>
    <n v="21.79"/>
    <n v="247.2"/>
    <n v="131"/>
    <n v="11.12"/>
    <x v="44"/>
    <n v="3"/>
    <n v="3.4"/>
    <n v="2"/>
    <x v="0"/>
    <n v="0"/>
    <x v="0"/>
    <x v="1"/>
    <x v="0"/>
    <x v="2"/>
    <n v="-1.3470913331940939"/>
    <n v="1.1189379749272861"/>
    <n v="0.92688836103230821"/>
    <n v="0.84921848695825297"/>
    <n v="3.4267883365561618"/>
    <n v="2.1556834934910643"/>
    <n v="2.3560696816228366"/>
    <x v="0"/>
    <x v="1"/>
    <e v="#N/A"/>
    <n v="18.28"/>
    <x v="0"/>
    <x v="0"/>
  </r>
  <r>
    <s v="HI"/>
    <n v="97"/>
    <x v="0"/>
    <x v="0"/>
    <x v="0"/>
    <n v="43"/>
    <x v="537"/>
    <n v="105"/>
    <n v="20.59"/>
    <n v="260.2"/>
    <n v="115"/>
    <n v="22.12"/>
    <n v="222.4"/>
    <n v="100"/>
    <n v="10.01"/>
    <x v="24"/>
    <n v="5"/>
    <n v="2.2400000000000002"/>
    <n v="3"/>
    <x v="0"/>
    <n v="0"/>
    <x v="0"/>
    <x v="2"/>
    <x v="0"/>
    <x v="2"/>
    <n v="-1.0952971763894959"/>
    <n v="1.1945605905730916"/>
    <n v="0.43437093280179284"/>
    <n v="-0.70869510702289995"/>
    <n v="2.6395939557180785"/>
    <n v="1.821421909151868"/>
    <n v="2.7690610847746675"/>
    <x v="0"/>
    <x v="0"/>
    <e v="#N/A"/>
    <n v="20.59"/>
    <x v="1"/>
    <x v="1"/>
  </r>
  <r>
    <s v="WA"/>
    <n v="130"/>
    <x v="2"/>
    <x v="0"/>
    <x v="1"/>
    <n v="0"/>
    <x v="76"/>
    <n v="70"/>
    <n v="21.13"/>
    <n v="270.7"/>
    <n v="99"/>
    <n v="23.01"/>
    <n v="239.5"/>
    <n v="83"/>
    <n v="10.78"/>
    <x v="30"/>
    <n v="6"/>
    <n v="0.95"/>
    <n v="0"/>
    <x v="0"/>
    <n v="0"/>
    <x v="0"/>
    <x v="1"/>
    <x v="0"/>
    <x v="2"/>
    <n v="-1.0360514924354729"/>
    <n v="1.4035178180154484"/>
    <n v="0.77396964339622087"/>
    <n v="-2.4477614444902343"/>
    <n v="3.3198161255509815"/>
    <n v="3.1038411780399473"/>
    <n v="4.0306923734669313"/>
    <x v="0"/>
    <x v="1"/>
    <e v="#N/A"/>
    <n v="21.13"/>
    <x v="1"/>
    <x v="1"/>
  </r>
  <r>
    <s v="WI"/>
    <n v="92"/>
    <x v="0"/>
    <x v="0"/>
    <x v="1"/>
    <n v="0"/>
    <x v="1027"/>
    <n v="101"/>
    <n v="26.81"/>
    <n v="298.60000000000002"/>
    <n v="100"/>
    <n v="25.38"/>
    <n v="216.9"/>
    <n v="99"/>
    <n v="9.76"/>
    <x v="12"/>
    <n v="3"/>
    <n v="3.73"/>
    <n v="1"/>
    <x v="0"/>
    <n v="0"/>
    <x v="0"/>
    <x v="2"/>
    <x v="0"/>
    <x v="2"/>
    <n v="-0.41767466616535748"/>
    <n v="1.9587470223622827"/>
    <n v="0.32514327734744458"/>
    <n v="1.2839850713250869"/>
    <n v="4.008226446734052"/>
    <n v="2.4011409451673962"/>
    <n v="1.8614715761516381"/>
    <x v="1"/>
    <x v="1"/>
    <e v="#N/A"/>
    <n v="26.81"/>
    <x v="0"/>
    <x v="0"/>
  </r>
  <r>
    <s v="CO"/>
    <n v="119"/>
    <x v="1"/>
    <x v="0"/>
    <x v="1"/>
    <n v="0"/>
    <x v="76"/>
    <n v="68"/>
    <n v="21.13"/>
    <n v="207.1"/>
    <n v="88"/>
    <n v="17.600000000000001"/>
    <n v="157.4"/>
    <n v="93"/>
    <n v="7.08"/>
    <x v="102"/>
    <n v="1"/>
    <n v="4"/>
    <n v="0"/>
    <x v="0"/>
    <n v="0"/>
    <x v="0"/>
    <x v="0"/>
    <x v="0"/>
    <x v="0"/>
    <n v="-1.0360514924354729"/>
    <n v="0.13783404036460173"/>
    <n v="-0.85650135893141377"/>
    <n v="1.6462905582974481"/>
    <n v="2.8843390217590592"/>
    <n v="2.1298516609970006"/>
    <n v="2.9585679987557083"/>
    <x v="0"/>
    <x v="1"/>
    <e v="#N/A"/>
    <n v="21.13"/>
    <x v="0"/>
    <x v="0"/>
  </r>
  <r>
    <s v="NV"/>
    <n v="115"/>
    <x v="0"/>
    <x v="0"/>
    <x v="1"/>
    <n v="0"/>
    <x v="1028"/>
    <n v="125"/>
    <n v="48.69"/>
    <n v="205.7"/>
    <n v="74"/>
    <n v="17.48"/>
    <n v="191.4"/>
    <n v="141"/>
    <n v="8.61"/>
    <x v="72"/>
    <n v="6"/>
    <n v="1.86"/>
    <n v="1"/>
    <x v="1"/>
    <n v="1"/>
    <x v="0"/>
    <x v="0"/>
    <x v="0"/>
    <x v="0"/>
    <n v="1.9651126853605068"/>
    <n v="0.1099730767056207"/>
    <n v="-0.18127585248635184"/>
    <n v="-1.2159227887842059"/>
    <n v="3.2773259447811158"/>
    <n v="2.3205799074249298"/>
    <n v="2.8336049239710812"/>
    <x v="0"/>
    <x v="1"/>
    <n v="48.69"/>
    <e v="#N/A"/>
    <x v="1"/>
    <x v="1"/>
  </r>
  <r>
    <s v="RI"/>
    <n v="134"/>
    <x v="0"/>
    <x v="0"/>
    <x v="1"/>
    <n v="0"/>
    <x v="281"/>
    <n v="95"/>
    <n v="24.09"/>
    <n v="205.6"/>
    <n v="101"/>
    <n v="17.48"/>
    <n v="218.5"/>
    <n v="60"/>
    <n v="9.83"/>
    <x v="82"/>
    <n v="6"/>
    <n v="2.38"/>
    <n v="0"/>
    <x v="0"/>
    <n v="0"/>
    <x v="0"/>
    <x v="1"/>
    <x v="0"/>
    <x v="0"/>
    <n v="-0.71390308593547269"/>
    <n v="0.10798300787283646"/>
    <n v="0.35691859529780035"/>
    <n v="-0.52754236353671935"/>
    <n v="1.8368239116718861"/>
    <n v="0.9628134684832359"/>
    <n v="2.5456035566631008"/>
    <x v="0"/>
    <x v="1"/>
    <e v="#N/A"/>
    <n v="24.09"/>
    <x v="1"/>
    <x v="2"/>
  </r>
  <r>
    <s v="VA"/>
    <n v="127"/>
    <x v="1"/>
    <x v="0"/>
    <x v="0"/>
    <n v="25"/>
    <x v="1029"/>
    <n v="91"/>
    <n v="29.41"/>
    <n v="245.8"/>
    <n v="64"/>
    <n v="20.89"/>
    <n v="300"/>
    <n v="99"/>
    <n v="13.5"/>
    <x v="104"/>
    <n v="3"/>
    <n v="1.3"/>
    <n v="0"/>
    <x v="0"/>
    <n v="0"/>
    <x v="0"/>
    <x v="0"/>
    <x v="0"/>
    <x v="2"/>
    <n v="-0.13440623976018459"/>
    <n v="0.90799067865214556"/>
    <n v="1.9754738533940517"/>
    <n v="-1.9767643114261646"/>
    <n v="3.7679164215647156"/>
    <n v="2.941531267584514"/>
    <n v="3.3328693698459984"/>
    <x v="0"/>
    <x v="0"/>
    <e v="#N/A"/>
    <n v="29.41"/>
    <x v="0"/>
    <x v="1"/>
  </r>
  <r>
    <s v="NJ"/>
    <n v="80"/>
    <x v="0"/>
    <x v="0"/>
    <x v="1"/>
    <n v="0"/>
    <x v="1030"/>
    <n v="120"/>
    <n v="45.68"/>
    <n v="301"/>
    <n v="147"/>
    <n v="25.59"/>
    <n v="167"/>
    <n v="140"/>
    <n v="7.52"/>
    <x v="41"/>
    <n v="1"/>
    <n v="1.57"/>
    <n v="2"/>
    <x v="1"/>
    <n v="1"/>
    <x v="0"/>
    <x v="2"/>
    <x v="0"/>
    <x v="2"/>
    <n v="1.637409995989817"/>
    <n v="2.0065086743491065"/>
    <n v="-0.66584945122927874"/>
    <n v="-1.6144588244538034"/>
    <n v="4.0600790795348249"/>
    <n v="3.1236231115108413"/>
    <n v="3.3211143541668338"/>
    <x v="0"/>
    <x v="1"/>
    <n v="45.68"/>
    <e v="#N/A"/>
    <x v="0"/>
    <x v="1"/>
  </r>
  <r>
    <s v="ND"/>
    <n v="153"/>
    <x v="0"/>
    <x v="0"/>
    <x v="0"/>
    <n v="31"/>
    <x v="963"/>
    <n v="130"/>
    <n v="37.15"/>
    <n v="134.19999999999999"/>
    <n v="103"/>
    <n v="11.41"/>
    <n v="118.9"/>
    <n v="105"/>
    <n v="5.35"/>
    <x v="27"/>
    <n v="6"/>
    <n v="2.54"/>
    <n v="0"/>
    <x v="0"/>
    <n v="0"/>
    <x v="0"/>
    <x v="1"/>
    <x v="0"/>
    <x v="1"/>
    <n v="0.70799332896108058"/>
    <n v="-1.3129261387351896"/>
    <n v="-1.6210949471118514"/>
    <n v="-0.31015907135330267"/>
    <n v="1.9689599844190031"/>
    <n v="2.2246746001880382"/>
    <n v="3.7445361172247136"/>
    <x v="2"/>
    <x v="0"/>
    <e v="#N/A"/>
    <n v="37.15"/>
    <x v="1"/>
    <x v="2"/>
  </r>
  <r>
    <s v="MN"/>
    <n v="85"/>
    <x v="0"/>
    <x v="0"/>
    <x v="1"/>
    <n v="0"/>
    <x v="1031"/>
    <n v="114"/>
    <n v="43.4"/>
    <n v="194.6"/>
    <n v="83"/>
    <n v="16.54"/>
    <n v="276.60000000000002"/>
    <n v="78"/>
    <n v="12.45"/>
    <x v="103"/>
    <n v="5"/>
    <n v="1"/>
    <n v="3"/>
    <x v="0"/>
    <n v="0"/>
    <x v="0"/>
    <x v="2"/>
    <x v="0"/>
    <x v="0"/>
    <n v="1.3893186944323459"/>
    <n v="-0.11092456373344206"/>
    <n v="1.5107598283700978"/>
    <n v="-2.3753003470957617"/>
    <n v="3.8333620903086141"/>
    <n v="3.1411713884264172"/>
    <n v="3.6109902336509117"/>
    <x v="0"/>
    <x v="1"/>
    <e v="#N/A"/>
    <n v="43.4"/>
    <x v="1"/>
    <x v="1"/>
  </r>
  <r>
    <s v="HI"/>
    <n v="79"/>
    <x v="0"/>
    <x v="0"/>
    <x v="1"/>
    <n v="0"/>
    <x v="1032"/>
    <n v="124"/>
    <n v="7.12"/>
    <n v="211"/>
    <n v="95"/>
    <n v="17.940000000000001"/>
    <n v="237.9"/>
    <n v="55"/>
    <n v="10.71"/>
    <x v="37"/>
    <n v="5"/>
    <n v="3.08"/>
    <n v="1"/>
    <x v="0"/>
    <n v="0"/>
    <x v="0"/>
    <x v="2"/>
    <x v="0"/>
    <x v="0"/>
    <n v="-2.561627854251566"/>
    <n v="0.21544672484319149"/>
    <n v="0.74219432544586517"/>
    <n v="0.41445190259141979"/>
    <n v="2.9919738549102748"/>
    <n v="2.7075777645727612"/>
    <n v="3.7027080838152782"/>
    <x v="0"/>
    <x v="1"/>
    <e v="#N/A"/>
    <n v="7.12"/>
    <x v="1"/>
    <x v="3"/>
  </r>
  <r>
    <s v="ND"/>
    <n v="35"/>
    <x v="0"/>
    <x v="0"/>
    <x v="1"/>
    <n v="0"/>
    <x v="811"/>
    <n v="87"/>
    <n v="44.34"/>
    <n v="258.10000000000002"/>
    <n v="78"/>
    <n v="21.94"/>
    <n v="131.30000000000001"/>
    <n v="123"/>
    <n v="5.91"/>
    <x v="41"/>
    <n v="2"/>
    <n v="1.57"/>
    <n v="1"/>
    <x v="0"/>
    <n v="0"/>
    <x v="0"/>
    <x v="3"/>
    <x v="0"/>
    <x v="2"/>
    <n v="1.4911472137283228"/>
    <n v="1.1527691450846209"/>
    <n v="-1.3748362329965935"/>
    <n v="-1.6144588244538034"/>
    <n v="3.3702064151934348"/>
    <n v="2.8370845384453895"/>
    <n v="3.56928649390334"/>
    <x v="0"/>
    <x v="1"/>
    <e v="#N/A"/>
    <n v="44.34"/>
    <x v="0"/>
    <x v="1"/>
  </r>
  <r>
    <s v="WI"/>
    <n v="120"/>
    <x v="1"/>
    <x v="0"/>
    <x v="0"/>
    <n v="26"/>
    <x v="1033"/>
    <n v="94"/>
    <n v="40.700000000000003"/>
    <n v="259.39999999999998"/>
    <n v="88"/>
    <n v="22.05"/>
    <n v="238"/>
    <n v="132"/>
    <n v="10.71"/>
    <x v="18"/>
    <n v="3"/>
    <n v="2.08"/>
    <n v="0"/>
    <x v="0"/>
    <n v="0"/>
    <x v="0"/>
    <x v="0"/>
    <x v="0"/>
    <x v="2"/>
    <n v="1.0949417022857937"/>
    <n v="1.1786400399108166"/>
    <n v="0.74418028281776227"/>
    <n v="-0.92607839920631685"/>
    <n v="3.4903986049608795"/>
    <n v="1.9998787888011467"/>
    <n v="1.9534963317806948"/>
    <x v="1"/>
    <x v="0"/>
    <e v="#N/A"/>
    <n v="40.700000000000003"/>
    <x v="0"/>
    <x v="1"/>
  </r>
  <r>
    <s v="MN"/>
    <n v="68"/>
    <x v="2"/>
    <x v="0"/>
    <x v="1"/>
    <n v="0"/>
    <x v="1034"/>
    <n v="94"/>
    <n v="38.54"/>
    <n v="168.4"/>
    <n v="129"/>
    <n v="14.31"/>
    <n v="188.7"/>
    <n v="117"/>
    <n v="8.49"/>
    <x v="39"/>
    <n v="1"/>
    <n v="2.75"/>
    <n v="0"/>
    <x v="0"/>
    <n v="0"/>
    <x v="0"/>
    <x v="3"/>
    <x v="0"/>
    <x v="0"/>
    <n v="0.85981039409326443"/>
    <n v="-0.63232259792294154"/>
    <n v="-0.23489670152757766"/>
    <n v="-2.0314681775414092E-2"/>
    <n v="2.2669909029490318"/>
    <n v="1.0930210100080442"/>
    <n v="2.2913188565942417"/>
    <x v="0"/>
    <x v="1"/>
    <e v="#N/A"/>
    <n v="38.54"/>
    <x v="0"/>
    <x v="2"/>
  </r>
  <r>
    <s v="KS"/>
    <n v="120"/>
    <x v="2"/>
    <x v="0"/>
    <x v="1"/>
    <n v="0"/>
    <x v="239"/>
    <n v="110"/>
    <n v="26.86"/>
    <n v="197"/>
    <n v="103"/>
    <n v="16.75"/>
    <n v="154.9"/>
    <n v="132"/>
    <n v="6.97"/>
    <x v="13"/>
    <n v="5"/>
    <n v="2.7"/>
    <n v="1"/>
    <x v="0"/>
    <n v="0"/>
    <x v="0"/>
    <x v="0"/>
    <x v="0"/>
    <x v="0"/>
    <n v="-0.4121203832946676"/>
    <n v="-6.3162911746617534E-2"/>
    <n v="-0.90615029322884477"/>
    <n v="-9.277577916988608E-2"/>
    <n v="1.4335723658003887"/>
    <n v="1.0017726602710595"/>
    <n v="2.8199232609676788"/>
    <x v="0"/>
    <x v="1"/>
    <e v="#N/A"/>
    <n v="26.86"/>
    <x v="1"/>
    <x v="2"/>
  </r>
  <r>
    <s v="ME"/>
    <n v="23"/>
    <x v="2"/>
    <x v="0"/>
    <x v="1"/>
    <n v="0"/>
    <x v="1035"/>
    <n v="74"/>
    <n v="19.23"/>
    <n v="168.8"/>
    <n v="95"/>
    <n v="14.35"/>
    <n v="262.89999999999998"/>
    <n v="126"/>
    <n v="11.83"/>
    <x v="72"/>
    <n v="2"/>
    <n v="1.86"/>
    <n v="1"/>
    <x v="1"/>
    <n v="1"/>
    <x v="0"/>
    <x v="3"/>
    <x v="0"/>
    <x v="0"/>
    <n v="-1.2434113862745535"/>
    <n v="-0.62436232259180402"/>
    <n v="1.2386836684201747"/>
    <n v="-1.2159227887842059"/>
    <n v="2.2931811933696569"/>
    <n v="2.2245686422506861"/>
    <n v="3.5550993379293692"/>
    <x v="0"/>
    <x v="1"/>
    <n v="19.23"/>
    <e v="#N/A"/>
    <x v="0"/>
    <x v="1"/>
  </r>
  <r>
    <s v="WY"/>
    <n v="225"/>
    <x v="0"/>
    <x v="0"/>
    <x v="1"/>
    <n v="0"/>
    <x v="1036"/>
    <n v="142"/>
    <n v="31.06"/>
    <n v="246.5"/>
    <n v="63"/>
    <n v="20.95"/>
    <n v="218"/>
    <n v="103"/>
    <n v="9.81"/>
    <x v="82"/>
    <n v="2"/>
    <n v="2.38"/>
    <n v="1"/>
    <x v="0"/>
    <n v="0"/>
    <x v="0"/>
    <x v="1"/>
    <x v="0"/>
    <x v="2"/>
    <n v="4.5182239725447555E-2"/>
    <n v="0.92192116048163586"/>
    <n v="0.34698880843831414"/>
    <n v="-0.52754236353671935"/>
    <n v="2.6122369589405783"/>
    <n v="1.1183390538820341"/>
    <n v="1.9177024141457419"/>
    <x v="0"/>
    <x v="1"/>
    <e v="#N/A"/>
    <n v="31.06"/>
    <x v="0"/>
    <x v="2"/>
  </r>
  <r>
    <s v="NY"/>
    <n v="181"/>
    <x v="0"/>
    <x v="1"/>
    <x v="1"/>
    <n v="0"/>
    <x v="534"/>
    <n v="83"/>
    <n v="27.42"/>
    <n v="124.4"/>
    <n v="83"/>
    <n v="10.57"/>
    <n v="262"/>
    <n v="98"/>
    <n v="11.79"/>
    <x v="71"/>
    <n v="3"/>
    <n v="3.81"/>
    <n v="0"/>
    <x v="1"/>
    <n v="1"/>
    <x v="0"/>
    <x v="1"/>
    <x v="2"/>
    <x v="1"/>
    <n v="-0.35102327171708114"/>
    <n v="-1.5079528843480556"/>
    <n v="1.2208100520731002"/>
    <n v="1.3926767174167949"/>
    <n v="3.3669104662921532"/>
    <n v="2.413931411862841"/>
    <n v="2.8841018765516262"/>
    <x v="0"/>
    <x v="1"/>
    <n v="27.42"/>
    <e v="#N/A"/>
    <x v="3"/>
    <x v="0"/>
  </r>
  <r>
    <s v="VT"/>
    <n v="63"/>
    <x v="0"/>
    <x v="0"/>
    <x v="1"/>
    <n v="0"/>
    <x v="698"/>
    <n v="92"/>
    <n v="24.23"/>
    <n v="208.3"/>
    <n v="102"/>
    <n v="17.71"/>
    <n v="228.9"/>
    <n v="120"/>
    <n v="10.3"/>
    <x v="4"/>
    <n v="2"/>
    <n v="2.0299999999999998"/>
    <n v="2"/>
    <x v="0"/>
    <n v="0"/>
    <x v="0"/>
    <x v="3"/>
    <x v="0"/>
    <x v="0"/>
    <n v="-0.69909166494696673"/>
    <n v="0.16171486635801427"/>
    <n v="0.56345816197511356"/>
    <n v="-0.99853949660078922"/>
    <n v="1.9709213109960497"/>
    <n v="1.3525705455049815"/>
    <n v="2.7882545341121387"/>
    <x v="0"/>
    <x v="1"/>
    <e v="#N/A"/>
    <n v="24.23"/>
    <x v="0"/>
    <x v="1"/>
  </r>
  <r>
    <s v="NC"/>
    <n v="54"/>
    <x v="0"/>
    <x v="1"/>
    <x v="1"/>
    <n v="0"/>
    <x v="740"/>
    <n v="108"/>
    <n v="32.39"/>
    <n v="259.7"/>
    <n v="108"/>
    <n v="22.07"/>
    <n v="141.5"/>
    <n v="111"/>
    <n v="6.37"/>
    <x v="84"/>
    <n v="2"/>
    <n v="2.62"/>
    <n v="2"/>
    <x v="1"/>
    <n v="1"/>
    <x v="0"/>
    <x v="3"/>
    <x v="1"/>
    <x v="2"/>
    <n v="0.18959359436337894"/>
    <n v="1.1846102464091699"/>
    <n v="-1.1722685810630751"/>
    <n v="-0.20146742526159472"/>
    <n v="2.6182027395536327"/>
    <n v="1.6893933575429942"/>
    <n v="2.6178453444798135"/>
    <x v="0"/>
    <x v="1"/>
    <n v="32.39"/>
    <e v="#N/A"/>
    <x v="3"/>
    <x v="2"/>
  </r>
  <r>
    <s v="MO"/>
    <n v="80"/>
    <x v="1"/>
    <x v="1"/>
    <x v="0"/>
    <n v="15"/>
    <x v="377"/>
    <n v="110"/>
    <n v="27.08"/>
    <n v="170.6"/>
    <n v="120"/>
    <n v="14.5"/>
    <n v="141.19999999999999"/>
    <n v="82"/>
    <n v="6.35"/>
    <x v="78"/>
    <n v="5"/>
    <n v="3.21"/>
    <n v="1"/>
    <x v="0"/>
    <n v="0"/>
    <x v="0"/>
    <x v="2"/>
    <x v="2"/>
    <x v="0"/>
    <n v="-0.38805182418834555"/>
    <n v="-0.58854108360168611"/>
    <n v="-1.1782264531787672"/>
    <n v="0.59560464607760044"/>
    <n v="1.7667761219124494"/>
    <n v="1.4966386653906782"/>
    <n v="3.0591431356712926"/>
    <x v="0"/>
    <x v="2"/>
    <e v="#N/A"/>
    <n v="27.08"/>
    <x v="5"/>
    <x v="3"/>
  </r>
  <r>
    <s v="NC"/>
    <n v="118"/>
    <x v="1"/>
    <x v="1"/>
    <x v="0"/>
    <n v="39"/>
    <x v="659"/>
    <n v="106"/>
    <n v="26.15"/>
    <n v="123.3"/>
    <n v="111"/>
    <n v="10.48"/>
    <n v="117.8"/>
    <n v="103"/>
    <n v="5.3"/>
    <x v="29"/>
    <n v="6"/>
    <n v="2.48"/>
    <n v="1"/>
    <x v="0"/>
    <n v="0"/>
    <x v="0"/>
    <x v="0"/>
    <x v="1"/>
    <x v="1"/>
    <n v="-0.48988034348432263"/>
    <n v="-1.5298436415086838"/>
    <n v="-1.6429404782027213"/>
    <n v="-0.38262016874777532"/>
    <n v="1.1556325812988419"/>
    <n v="2.3293896039191107"/>
    <n v="4.1852867513150684"/>
    <x v="2"/>
    <x v="0"/>
    <e v="#N/A"/>
    <n v="26.15"/>
    <x v="5"/>
    <x v="2"/>
  </r>
  <r>
    <s v="NJ"/>
    <n v="42"/>
    <x v="1"/>
    <x v="1"/>
    <x v="1"/>
    <n v="0"/>
    <x v="50"/>
    <n v="127"/>
    <n v="30.72"/>
    <n v="174.6"/>
    <n v="94"/>
    <n v="14.84"/>
    <n v="165.3"/>
    <n v="114"/>
    <n v="7.44"/>
    <x v="42"/>
    <n v="6"/>
    <n v="3.24"/>
    <n v="2"/>
    <x v="0"/>
    <n v="0"/>
    <x v="0"/>
    <x v="3"/>
    <x v="2"/>
    <x v="0"/>
    <n v="8.15368725418315E-3"/>
    <n v="-0.5089383302903121"/>
    <n v="-0.69961072655153156"/>
    <n v="0.63183519477483641"/>
    <n v="2.0026570448009813"/>
    <n v="1.0713335562357071"/>
    <n v="2.5069654840747799"/>
    <x v="0"/>
    <x v="1"/>
    <e v="#N/A"/>
    <n v="30.72"/>
    <x v="5"/>
    <x v="3"/>
  </r>
  <r>
    <s v="OH"/>
    <n v="134"/>
    <x v="1"/>
    <x v="0"/>
    <x v="1"/>
    <n v="0"/>
    <x v="1037"/>
    <n v="105"/>
    <n v="34.46"/>
    <n v="224.9"/>
    <n v="90"/>
    <n v="19.12"/>
    <n v="253.9"/>
    <n v="108"/>
    <n v="11.43"/>
    <x v="47"/>
    <n v="7"/>
    <n v="3.27"/>
    <n v="0"/>
    <x v="0"/>
    <n v="0"/>
    <x v="0"/>
    <x v="1"/>
    <x v="0"/>
    <x v="0"/>
    <n v="0.41546776443809158"/>
    <n v="0.49206629260021628"/>
    <n v="1.0599475049494238"/>
    <n v="0.66806574347207237"/>
    <n v="3.3549423037318418"/>
    <n v="1.4087381766850464"/>
    <n v="0.84465888945200873"/>
    <x v="1"/>
    <x v="1"/>
    <e v="#N/A"/>
    <n v="34.46"/>
    <x v="4"/>
    <x v="0"/>
  </r>
  <r>
    <s v="TX"/>
    <n v="66"/>
    <x v="0"/>
    <x v="0"/>
    <x v="0"/>
    <n v="35"/>
    <x v="1038"/>
    <n v="100"/>
    <n v="32.44"/>
    <n v="261.3"/>
    <n v="93"/>
    <n v="22.21"/>
    <n v="209.5"/>
    <n v="108"/>
    <n v="9.43"/>
    <x v="56"/>
    <n v="6"/>
    <n v="2.4"/>
    <n v="0"/>
    <x v="0"/>
    <n v="0"/>
    <x v="0"/>
    <x v="3"/>
    <x v="0"/>
    <x v="2"/>
    <n v="0.19514787723406882"/>
    <n v="1.2164513477337198"/>
    <n v="0.17818243182704865"/>
    <n v="-0.49131181483948333"/>
    <n v="2.826289535365321"/>
    <n v="1.3382723391764526"/>
    <n v="1.8957935462212403"/>
    <x v="0"/>
    <x v="0"/>
    <e v="#N/A"/>
    <n v="32.44"/>
    <x v="1"/>
    <x v="2"/>
  </r>
  <r>
    <s v="TN"/>
    <n v="127"/>
    <x v="0"/>
    <x v="0"/>
    <x v="0"/>
    <n v="28"/>
    <x v="865"/>
    <n v="124"/>
    <n v="40.049999999999997"/>
    <n v="236.8"/>
    <n v="113"/>
    <n v="20.13"/>
    <n v="241.2"/>
    <n v="127"/>
    <n v="10.85"/>
    <x v="18"/>
    <n v="2"/>
    <n v="2.08"/>
    <n v="1"/>
    <x v="0"/>
    <n v="0"/>
    <x v="0"/>
    <x v="0"/>
    <x v="0"/>
    <x v="2"/>
    <n v="1.0245874525903911"/>
    <n v="0.72888448370155412"/>
    <n v="0.8077309187184738"/>
    <n v="-0.92607839920631685"/>
    <n v="3.2189053090647257"/>
    <n v="1.7581531438179303"/>
    <n v="1.9547003774258263"/>
    <x v="0"/>
    <x v="0"/>
    <e v="#N/A"/>
    <n v="40.049999999999997"/>
    <x v="0"/>
    <x v="1"/>
  </r>
  <r>
    <s v="HI"/>
    <n v="146"/>
    <x v="2"/>
    <x v="0"/>
    <x v="1"/>
    <n v="0"/>
    <x v="705"/>
    <n v="77"/>
    <n v="32.18"/>
    <n v="155.9"/>
    <n v="128"/>
    <n v="13.25"/>
    <n v="186"/>
    <n v="83"/>
    <n v="8.3699999999999992"/>
    <x v="33"/>
    <n v="3"/>
    <n v="2"/>
    <n v="0"/>
    <x v="0"/>
    <n v="0"/>
    <x v="0"/>
    <x v="1"/>
    <x v="0"/>
    <x v="1"/>
    <n v="0.1673764628806205"/>
    <n v="-0.88108120202098539"/>
    <n v="-0.28851755056880296"/>
    <n v="-1.0347700452980251"/>
    <n v="1.3727074409717044"/>
    <n v="1.3993964372233734"/>
    <n v="3.167379841213847"/>
    <x v="2"/>
    <x v="1"/>
    <e v="#N/A"/>
    <n v="32.18"/>
    <x v="0"/>
    <x v="1"/>
  </r>
  <r>
    <s v="WY"/>
    <n v="93"/>
    <x v="1"/>
    <x v="0"/>
    <x v="0"/>
    <n v="42"/>
    <x v="626"/>
    <n v="101"/>
    <n v="28.37"/>
    <n v="273.2"/>
    <n v="84"/>
    <n v="23.22"/>
    <n v="171"/>
    <n v="106"/>
    <n v="7.69"/>
    <x v="73"/>
    <n v="1"/>
    <n v="3.11"/>
    <n v="1"/>
    <x v="0"/>
    <n v="0"/>
    <x v="0"/>
    <x v="2"/>
    <x v="0"/>
    <x v="2"/>
    <n v="-0.24734332479754093"/>
    <n v="1.4532695388350572"/>
    <n v="-0.58641115635338903"/>
    <n v="0.45068245128865581"/>
    <n v="2.9766690791837438"/>
    <n v="1.6492919053409048"/>
    <n v="2.140039432131442"/>
    <x v="0"/>
    <x v="0"/>
    <e v="#N/A"/>
    <n v="28.37"/>
    <x v="0"/>
    <x v="3"/>
  </r>
  <r>
    <s v="CT"/>
    <n v="77"/>
    <x v="0"/>
    <x v="0"/>
    <x v="1"/>
    <n v="0"/>
    <x v="733"/>
    <n v="87"/>
    <n v="41.68"/>
    <n v="254.1"/>
    <n v="83"/>
    <n v="21.6"/>
    <n v="239.4"/>
    <n v="91"/>
    <n v="10.77"/>
    <x v="4"/>
    <n v="4"/>
    <n v="2.0299999999999998"/>
    <n v="0"/>
    <x v="1"/>
    <n v="1"/>
    <x v="0"/>
    <x v="2"/>
    <x v="0"/>
    <x v="2"/>
    <n v="1.2023245044524602"/>
    <n v="1.0731663917732464"/>
    <n v="0.77198368602432377"/>
    <n v="-0.99853949660078922"/>
    <n v="3.5054501034098893"/>
    <n v="2.0470247326786066"/>
    <n v="2.0229780238300763"/>
    <x v="1"/>
    <x v="1"/>
    <n v="41.68"/>
    <e v="#N/A"/>
    <x v="1"/>
    <x v="1"/>
  </r>
  <r>
    <s v="NM"/>
    <n v="111"/>
    <x v="0"/>
    <x v="0"/>
    <x v="1"/>
    <n v="0"/>
    <x v="1039"/>
    <n v="125"/>
    <n v="22.54"/>
    <n v="221.1"/>
    <n v="67"/>
    <n v="18.79"/>
    <n v="127.9"/>
    <n v="101"/>
    <n v="5.76"/>
    <x v="8"/>
    <n v="2"/>
    <n v="3.43"/>
    <n v="4"/>
    <x v="1"/>
    <n v="1"/>
    <x v="1"/>
    <x v="0"/>
    <x v="0"/>
    <x v="0"/>
    <n v="-0.88238299967972567"/>
    <n v="0.41644367695441076"/>
    <n v="-1.4423587836410998"/>
    <n v="0.88544903565548905"/>
    <n v="2.4022376668987433"/>
    <n v="1.9535720999463952"/>
    <n v="3.1404047654897642"/>
    <x v="0"/>
    <x v="1"/>
    <n v="22.54"/>
    <e v="#N/A"/>
    <x v="0"/>
    <x v="0"/>
  </r>
  <r>
    <s v="NJ"/>
    <n v="125"/>
    <x v="0"/>
    <x v="0"/>
    <x v="1"/>
    <n v="0"/>
    <x v="161"/>
    <n v="64"/>
    <n v="30.99"/>
    <n v="139.80000000000001"/>
    <n v="121"/>
    <n v="11.88"/>
    <n v="171.6"/>
    <n v="96"/>
    <n v="7.72"/>
    <x v="43"/>
    <n v="7"/>
    <n v="3.13"/>
    <n v="2"/>
    <x v="0"/>
    <n v="0"/>
    <x v="0"/>
    <x v="0"/>
    <x v="0"/>
    <x v="1"/>
    <n v="3.7776529231195094E-2"/>
    <n v="-1.2014822840992656"/>
    <n v="-0.57449541212200572"/>
    <n v="0.48691299998589177"/>
    <n v="1.8733765396367248"/>
    <n v="1.4184907448656963"/>
    <n v="2.9179945728664416"/>
    <x v="0"/>
    <x v="1"/>
    <e v="#N/A"/>
    <n v="30.99"/>
    <x v="4"/>
    <x v="3"/>
  </r>
  <r>
    <s v="AL"/>
    <n v="115"/>
    <x v="2"/>
    <x v="0"/>
    <x v="0"/>
    <n v="14"/>
    <x v="773"/>
    <n v="86"/>
    <n v="32.69"/>
    <n v="88.7"/>
    <n v="90"/>
    <n v="7.54"/>
    <n v="229.4"/>
    <n v="120"/>
    <n v="10.32"/>
    <x v="26"/>
    <n v="3"/>
    <n v="2.84"/>
    <n v="2"/>
    <x v="0"/>
    <n v="0"/>
    <x v="0"/>
    <x v="0"/>
    <x v="0"/>
    <x v="1"/>
    <n v="0.22291929158751711"/>
    <n v="-2.2184074576520687"/>
    <n v="0.57338794883459976"/>
    <n v="8.8376964316294535E-2"/>
    <n v="2.5768512530977401"/>
    <n v="2.3038248384846249"/>
    <n v="3.4604992981137888"/>
    <x v="0"/>
    <x v="2"/>
    <e v="#N/A"/>
    <n v="32.69"/>
    <x v="0"/>
    <x v="3"/>
  </r>
  <r>
    <s v="MN"/>
    <n v="115"/>
    <x v="2"/>
    <x v="1"/>
    <x v="1"/>
    <n v="0"/>
    <x v="1040"/>
    <n v="110"/>
    <n v="20.74"/>
    <n v="220.2"/>
    <n v="100"/>
    <n v="18.72"/>
    <n v="179.7"/>
    <n v="124"/>
    <n v="8.09"/>
    <x v="81"/>
    <n v="2"/>
    <n v="2.92"/>
    <n v="2"/>
    <x v="1"/>
    <n v="1"/>
    <x v="0"/>
    <x v="0"/>
    <x v="2"/>
    <x v="0"/>
    <n v="-1.0786343277774268"/>
    <n v="0.39853305745935147"/>
    <n v="-0.41363286499832935"/>
    <n v="0.19706861040800316"/>
    <n v="1.9336177867784068"/>
    <n v="1.2378242182000754"/>
    <n v="2.7065734508746351"/>
    <x v="0"/>
    <x v="1"/>
    <n v="20.74"/>
    <e v="#N/A"/>
    <x v="3"/>
    <x v="3"/>
  </r>
  <r>
    <s v="NC"/>
    <n v="114"/>
    <x v="1"/>
    <x v="0"/>
    <x v="1"/>
    <n v="0"/>
    <x v="715"/>
    <n v="101"/>
    <n v="32.81"/>
    <n v="250"/>
    <n v="81"/>
    <n v="21.25"/>
    <n v="133.30000000000001"/>
    <n v="79"/>
    <n v="6"/>
    <x v="63"/>
    <n v="2"/>
    <n v="2.59"/>
    <n v="2"/>
    <x v="0"/>
    <n v="0"/>
    <x v="0"/>
    <x v="0"/>
    <x v="0"/>
    <x v="2"/>
    <n v="0.23587928495245944"/>
    <n v="0.99157356962908805"/>
    <n v="-1.3351170855586487"/>
    <n v="-0.23769797395883072"/>
    <n v="2.4874024061577864"/>
    <n v="1.6964360111809134"/>
    <n v="2.7511124204407333"/>
    <x v="0"/>
    <x v="1"/>
    <e v="#N/A"/>
    <n v="32.81"/>
    <x v="0"/>
    <x v="2"/>
  </r>
  <r>
    <s v="ND"/>
    <n v="118"/>
    <x v="0"/>
    <x v="0"/>
    <x v="0"/>
    <n v="39"/>
    <x v="1041"/>
    <n v="125"/>
    <n v="15.56"/>
    <n v="219.9"/>
    <n v="113"/>
    <n v="18.690000000000001"/>
    <n v="229"/>
    <n v="99"/>
    <n v="10.31"/>
    <x v="8"/>
    <n v="8"/>
    <n v="3.43"/>
    <n v="2"/>
    <x v="0"/>
    <n v="0"/>
    <x v="0"/>
    <x v="0"/>
    <x v="0"/>
    <x v="0"/>
    <n v="-1.643319752964209"/>
    <n v="0.39256285096099874"/>
    <n v="0.56544411934701067"/>
    <n v="0.88544903565548905"/>
    <n v="2.8911286646019247"/>
    <n v="1.9895608684542245"/>
    <n v="2.7491962358634479"/>
    <x v="0"/>
    <x v="0"/>
    <e v="#N/A"/>
    <n v="15.56"/>
    <x v="4"/>
    <x v="0"/>
  </r>
  <r>
    <s v="NY"/>
    <n v="21"/>
    <x v="0"/>
    <x v="0"/>
    <x v="1"/>
    <n v="0"/>
    <x v="1042"/>
    <n v="81"/>
    <n v="41.6"/>
    <n v="168"/>
    <n v="117"/>
    <n v="14.28"/>
    <n v="281.5"/>
    <n v="87"/>
    <n v="12.67"/>
    <x v="2"/>
    <n v="1"/>
    <n v="1.78"/>
    <n v="1"/>
    <x v="0"/>
    <n v="0"/>
    <x v="0"/>
    <x v="3"/>
    <x v="0"/>
    <x v="0"/>
    <n v="1.1930673663346441"/>
    <n v="-0.64028287325407907"/>
    <n v="1.6080717395930622"/>
    <n v="-1.3246144348759143"/>
    <n v="3.4418532238824628"/>
    <n v="2.4847273530821603"/>
    <n v="2.9157137074066877"/>
    <x v="0"/>
    <x v="1"/>
    <e v="#N/A"/>
    <n v="41.6"/>
    <x v="0"/>
    <x v="1"/>
  </r>
  <r>
    <s v="WI"/>
    <n v="142"/>
    <x v="1"/>
    <x v="0"/>
    <x v="0"/>
    <n v="24"/>
    <x v="452"/>
    <n v="103"/>
    <n v="40.770000000000003"/>
    <n v="285.89999999999998"/>
    <n v="65"/>
    <n v="24.3"/>
    <n v="256.7"/>
    <n v="106"/>
    <n v="11.55"/>
    <x v="17"/>
    <n v="4"/>
    <n v="2.57"/>
    <n v="0"/>
    <x v="0"/>
    <n v="0"/>
    <x v="0"/>
    <x v="1"/>
    <x v="0"/>
    <x v="2"/>
    <n v="1.1023474127800468"/>
    <n v="1.7060082805986694"/>
    <n v="1.1155543113625461"/>
    <n v="-0.27392852265606671"/>
    <n v="4.0920771367642352"/>
    <n v="2.3334807325234528"/>
    <n v="1.4646396706657236"/>
    <x v="1"/>
    <x v="0"/>
    <e v="#N/A"/>
    <n v="40.770000000000003"/>
    <x v="1"/>
    <x v="2"/>
  </r>
  <r>
    <s v="WY"/>
    <n v="62"/>
    <x v="0"/>
    <x v="0"/>
    <x v="1"/>
    <n v="0"/>
    <x v="1043"/>
    <n v="132"/>
    <n v="29.31"/>
    <n v="230.5"/>
    <n v="100"/>
    <n v="19.59"/>
    <n v="228.2"/>
    <n v="109"/>
    <n v="10.27"/>
    <x v="34"/>
    <n v="5"/>
    <n v="2.97"/>
    <n v="0"/>
    <x v="0"/>
    <n v="0"/>
    <x v="0"/>
    <x v="3"/>
    <x v="0"/>
    <x v="0"/>
    <n v="-0.14551480550156382"/>
    <n v="0.60351014723613983"/>
    <n v="0.54955646037183248"/>
    <n v="0.26952970780247515"/>
    <n v="2.7044815848475321"/>
    <n v="0.87181283711680357"/>
    <n v="1.4852254384920434"/>
    <x v="0"/>
    <x v="1"/>
    <e v="#N/A"/>
    <n v="29.31"/>
    <x v="1"/>
    <x v="3"/>
  </r>
  <r>
    <s v="OR"/>
    <n v="149"/>
    <x v="0"/>
    <x v="0"/>
    <x v="1"/>
    <n v="0"/>
    <x v="484"/>
    <n v="83"/>
    <n v="41.23"/>
    <n v="245.4"/>
    <n v="97"/>
    <n v="20.86"/>
    <n v="219.6"/>
    <n v="80"/>
    <n v="9.8800000000000008"/>
    <x v="13"/>
    <n v="3"/>
    <n v="2.7"/>
    <n v="3"/>
    <x v="1"/>
    <n v="1"/>
    <x v="0"/>
    <x v="1"/>
    <x v="0"/>
    <x v="2"/>
    <n v="1.1523359586162534"/>
    <n v="0.90003040332100803"/>
    <n v="0.37876412638866985"/>
    <n v="-9.277577916988608E-2"/>
    <n v="3.3116026203899915"/>
    <n v="1.5132754200943619"/>
    <n v="1.2701547459855738"/>
    <x v="1"/>
    <x v="1"/>
    <n v="41.23"/>
    <e v="#N/A"/>
    <x v="0"/>
    <x v="2"/>
  </r>
  <r>
    <s v="CO"/>
    <n v="54"/>
    <x v="2"/>
    <x v="0"/>
    <x v="0"/>
    <n v="39"/>
    <x v="806"/>
    <n v="82"/>
    <n v="19.989999999999998"/>
    <n v="159.19999999999999"/>
    <n v="60"/>
    <n v="13.53"/>
    <n v="236.4"/>
    <n v="113"/>
    <n v="10.64"/>
    <x v="61"/>
    <n v="10"/>
    <n v="3.05"/>
    <n v="2"/>
    <x v="0"/>
    <n v="0"/>
    <x v="0"/>
    <x v="3"/>
    <x v="0"/>
    <x v="1"/>
    <n v="-1.1600971432142086"/>
    <n v="-0.81540893053910213"/>
    <n v="0.71240496486740656"/>
    <n v="0.37822135389418376"/>
    <n v="2.2116803164613392"/>
    <n v="1.6313458652922044"/>
    <n v="2.9036268427932352"/>
    <x v="0"/>
    <x v="0"/>
    <e v="#N/A"/>
    <n v="19.989999999999998"/>
    <x v="4"/>
    <x v="3"/>
  </r>
  <r>
    <s v="LA"/>
    <n v="112"/>
    <x v="2"/>
    <x v="0"/>
    <x v="1"/>
    <n v="0"/>
    <x v="990"/>
    <n v="127"/>
    <n v="29.67"/>
    <n v="259.3"/>
    <n v="71"/>
    <n v="22.04"/>
    <n v="170.5"/>
    <n v="120"/>
    <n v="7.67"/>
    <x v="61"/>
    <n v="7"/>
    <n v="3.05"/>
    <n v="1"/>
    <x v="0"/>
    <n v="0"/>
    <x v="0"/>
    <x v="0"/>
    <x v="0"/>
    <x v="2"/>
    <n v="-0.10663482540673629"/>
    <n v="1.1766499710780329"/>
    <n v="-0.59634094321287534"/>
    <n v="0.37822135389418376"/>
    <n v="2.7565088728727578"/>
    <n v="1.3764265521708858"/>
    <n v="2.0471343240773971"/>
    <x v="0"/>
    <x v="1"/>
    <e v="#N/A"/>
    <n v="29.67"/>
    <x v="4"/>
    <x v="3"/>
  </r>
  <r>
    <s v="AL"/>
    <n v="68"/>
    <x v="2"/>
    <x v="0"/>
    <x v="1"/>
    <n v="0"/>
    <x v="1044"/>
    <n v="83"/>
    <n v="26.74"/>
    <n v="220.9"/>
    <n v="85"/>
    <n v="18.78"/>
    <n v="218.9"/>
    <n v="129"/>
    <n v="9.85"/>
    <x v="42"/>
    <n v="7"/>
    <n v="3.24"/>
    <n v="1"/>
    <x v="0"/>
    <n v="0"/>
    <x v="0"/>
    <x v="3"/>
    <x v="0"/>
    <x v="0"/>
    <n v="-0.42508037665960996"/>
    <n v="0.41246353928884227"/>
    <n v="0.36486242478538944"/>
    <n v="0.63183519477483641"/>
    <n v="2.6175028872226864"/>
    <n v="0.93976582202173309"/>
    <n v="1.7073365912617431"/>
    <x v="0"/>
    <x v="1"/>
    <e v="#N/A"/>
    <n v="26.74"/>
    <x v="4"/>
    <x v="3"/>
  </r>
  <r>
    <s v="TX"/>
    <n v="201"/>
    <x v="0"/>
    <x v="0"/>
    <x v="0"/>
    <n v="21"/>
    <x v="478"/>
    <n v="97"/>
    <n v="32.64"/>
    <n v="239.1"/>
    <n v="81"/>
    <n v="20.32"/>
    <n v="116.1"/>
    <n v="125"/>
    <n v="5.22"/>
    <x v="127"/>
    <n v="3"/>
    <n v="4.08"/>
    <n v="1"/>
    <x v="0"/>
    <n v="0"/>
    <x v="0"/>
    <x v="1"/>
    <x v="0"/>
    <x v="2"/>
    <n v="0.21736500871682723"/>
    <n v="0.77465606685559374"/>
    <n v="-1.6767017535249744"/>
    <n v="1.7549822043891561"/>
    <n v="3.5607911943555743"/>
    <n v="2.5570746717542274"/>
    <n v="2.8979350965909818"/>
    <x v="0"/>
    <x v="0"/>
    <e v="#N/A"/>
    <n v="32.64"/>
    <x v="0"/>
    <x v="0"/>
  </r>
  <r>
    <s v="PA"/>
    <n v="88"/>
    <x v="2"/>
    <x v="0"/>
    <x v="1"/>
    <n v="0"/>
    <x v="4"/>
    <n v="76"/>
    <n v="37.090000000000003"/>
    <n v="169.3"/>
    <n v="60"/>
    <n v="14.39"/>
    <n v="141.1"/>
    <n v="99"/>
    <n v="6.35"/>
    <x v="40"/>
    <n v="1"/>
    <n v="2.16"/>
    <n v="1"/>
    <x v="0"/>
    <n v="0"/>
    <x v="0"/>
    <x v="2"/>
    <x v="0"/>
    <x v="0"/>
    <n v="0.70243904609039076"/>
    <n v="-0.61441197842788231"/>
    <n v="-1.1802124105506642"/>
    <n v="-0.81738675311460851"/>
    <n v="1.7643131634966522"/>
    <n v="1.7122923613954173"/>
    <n v="3.2788853781275464"/>
    <x v="0"/>
    <x v="1"/>
    <e v="#N/A"/>
    <n v="37.090000000000003"/>
    <x v="0"/>
    <x v="1"/>
  </r>
  <r>
    <s v="IL"/>
    <n v="85"/>
    <x v="0"/>
    <x v="0"/>
    <x v="0"/>
    <n v="29"/>
    <x v="744"/>
    <n v="97"/>
    <n v="24.58"/>
    <n v="140"/>
    <n v="102"/>
    <n v="11.9"/>
    <n v="165.4"/>
    <n v="148"/>
    <n v="7.44"/>
    <x v="54"/>
    <n v="3"/>
    <n v="2.94"/>
    <n v="1"/>
    <x v="0"/>
    <n v="0"/>
    <x v="0"/>
    <x v="2"/>
    <x v="0"/>
    <x v="1"/>
    <n v="-0.66021168485213921"/>
    <n v="-1.1975021464336972"/>
    <n v="-0.69762476917963445"/>
    <n v="0.23329915910523916"/>
    <n v="1.3292557289777986"/>
    <n v="1.5527394101203082"/>
    <n v="3.3249178273246431"/>
    <x v="2"/>
    <x v="0"/>
    <e v="#N/A"/>
    <n v="24.58"/>
    <x v="0"/>
    <x v="3"/>
  </r>
  <r>
    <s v="DE"/>
    <n v="51"/>
    <x v="0"/>
    <x v="1"/>
    <x v="1"/>
    <n v="0"/>
    <x v="1045"/>
    <n v="108"/>
    <n v="26.11"/>
    <n v="232.9"/>
    <n v="85"/>
    <n v="19.8"/>
    <n v="214.2"/>
    <n v="92"/>
    <n v="9.64"/>
    <x v="71"/>
    <n v="4"/>
    <n v="3.81"/>
    <n v="0"/>
    <x v="1"/>
    <n v="1"/>
    <x v="0"/>
    <x v="3"/>
    <x v="2"/>
    <x v="0"/>
    <n v="-0.4935831987314494"/>
    <n v="0.6512717992229643"/>
    <n v="0.27152242830621875"/>
    <n v="1.3926767174167949"/>
    <n v="3.2132269903121173"/>
    <n v="1.6373918892071047"/>
    <n v="1.7427784444421368"/>
    <x v="0"/>
    <x v="1"/>
    <n v="26.11"/>
    <e v="#N/A"/>
    <x v="5"/>
    <x v="0"/>
  </r>
  <r>
    <s v="MO"/>
    <n v="45"/>
    <x v="2"/>
    <x v="0"/>
    <x v="0"/>
    <n v="29"/>
    <x v="1046"/>
    <n v="104"/>
    <n v="23.09"/>
    <n v="222.5"/>
    <n v="101"/>
    <n v="18.91"/>
    <n v="235.6"/>
    <n v="92"/>
    <n v="10.6"/>
    <x v="57"/>
    <n v="6"/>
    <n v="2.13"/>
    <n v="2"/>
    <x v="0"/>
    <n v="0"/>
    <x v="0"/>
    <x v="3"/>
    <x v="0"/>
    <x v="0"/>
    <n v="-0.82313731572570226"/>
    <n v="0.44430464061339175"/>
    <n v="0.69651730589222838"/>
    <n v="-0.85361730181184459"/>
    <n v="2.2398426657930148"/>
    <n v="1.445254479173343"/>
    <n v="2.6759345753651127"/>
    <x v="0"/>
    <x v="0"/>
    <e v="#N/A"/>
    <n v="23.09"/>
    <x v="1"/>
    <x v="1"/>
  </r>
  <r>
    <s v="AR"/>
    <n v="116"/>
    <x v="2"/>
    <x v="0"/>
    <x v="1"/>
    <n v="0"/>
    <x v="1047"/>
    <n v="69"/>
    <n v="27.32"/>
    <n v="146.80000000000001"/>
    <n v="106"/>
    <n v="12.48"/>
    <n v="287.8"/>
    <n v="144"/>
    <n v="12.95"/>
    <x v="45"/>
    <n v="5"/>
    <n v="2.21"/>
    <n v="0"/>
    <x v="0"/>
    <n v="0"/>
    <x v="0"/>
    <x v="0"/>
    <x v="0"/>
    <x v="1"/>
    <n v="-0.36213183745846089"/>
    <n v="-1.062177465804361"/>
    <n v="1.7331870540225884"/>
    <n v="-0.74492565572013658"/>
    <n v="2.8188856350381526"/>
    <n v="2.1950426039931865"/>
    <n v="3.1129259296144411"/>
    <x v="0"/>
    <x v="1"/>
    <e v="#N/A"/>
    <n v="27.32"/>
    <x v="1"/>
    <x v="1"/>
  </r>
  <r>
    <s v="OH"/>
    <n v="146"/>
    <x v="1"/>
    <x v="0"/>
    <x v="0"/>
    <n v="31"/>
    <x v="1048"/>
    <n v="91"/>
    <n v="34.43"/>
    <n v="241.4"/>
    <n v="108"/>
    <n v="20.52"/>
    <n v="169.6"/>
    <n v="77"/>
    <n v="7.63"/>
    <x v="35"/>
    <n v="2"/>
    <n v="2.11"/>
    <n v="1"/>
    <x v="0"/>
    <n v="0"/>
    <x v="0"/>
    <x v="1"/>
    <x v="0"/>
    <x v="2"/>
    <n v="0.41176490919096537"/>
    <n v="0.82042765000963402"/>
    <n v="-0.61421455955995052"/>
    <n v="-0.88984785050908088"/>
    <n v="2.3383756947581298"/>
    <n v="1.4183584143552821"/>
    <n v="2.5603672184492003"/>
    <x v="0"/>
    <x v="0"/>
    <e v="#N/A"/>
    <n v="34.43"/>
    <x v="0"/>
    <x v="1"/>
  </r>
  <r>
    <s v="WI"/>
    <n v="63"/>
    <x v="2"/>
    <x v="0"/>
    <x v="0"/>
    <n v="34"/>
    <x v="275"/>
    <n v="119"/>
    <n v="25.87"/>
    <n v="227.1"/>
    <n v="91"/>
    <n v="19.3"/>
    <n v="195.7"/>
    <n v="103"/>
    <n v="8.81"/>
    <x v="10"/>
    <n v="5"/>
    <n v="3.32"/>
    <n v="1"/>
    <x v="0"/>
    <n v="0"/>
    <x v="0"/>
    <x v="3"/>
    <x v="0"/>
    <x v="0"/>
    <n v="-0.51950318546133456"/>
    <n v="0.53584780692147171"/>
    <n v="-9.5879685494770814E-2"/>
    <n v="0.74052684086654508"/>
    <n v="2.5370401852720446"/>
    <n v="1.0557411368424487"/>
    <n v="1.9474613717241129"/>
    <x v="0"/>
    <x v="0"/>
    <e v="#N/A"/>
    <n v="25.87"/>
    <x v="1"/>
    <x v="0"/>
  </r>
  <r>
    <s v="GA"/>
    <n v="133"/>
    <x v="2"/>
    <x v="0"/>
    <x v="1"/>
    <n v="0"/>
    <x v="392"/>
    <n v="90"/>
    <n v="38.659999999999997"/>
    <n v="73.2"/>
    <n v="135"/>
    <n v="6.22"/>
    <n v="114.3"/>
    <n v="99"/>
    <n v="5.14"/>
    <x v="86"/>
    <n v="7"/>
    <n v="1.27"/>
    <n v="0"/>
    <x v="0"/>
    <n v="0"/>
    <x v="0"/>
    <x v="1"/>
    <x v="0"/>
    <x v="1"/>
    <n v="0.87277038745820723"/>
    <n v="-2.526868126733643"/>
    <n v="-1.7124489862191248"/>
    <n v="-2.0129948601234005"/>
    <n v="2.7152048440544143"/>
    <n v="3.7591781703468747"/>
    <n v="5.3749887151182367"/>
    <x v="2"/>
    <x v="1"/>
    <e v="#N/A"/>
    <n v="38.659999999999997"/>
    <x v="4"/>
    <x v="1"/>
  </r>
  <r>
    <s v="KY"/>
    <n v="125"/>
    <x v="1"/>
    <x v="0"/>
    <x v="1"/>
    <n v="0"/>
    <x v="1049"/>
    <n v="115"/>
    <n v="32.57"/>
    <n v="205.6"/>
    <n v="108"/>
    <n v="17.48"/>
    <n v="210.2"/>
    <n v="123"/>
    <n v="9.4600000000000009"/>
    <x v="29"/>
    <n v="3"/>
    <n v="2.48"/>
    <n v="2"/>
    <x v="0"/>
    <n v="0"/>
    <x v="0"/>
    <x v="0"/>
    <x v="0"/>
    <x v="0"/>
    <n v="0.20995929822257425"/>
    <n v="0.10798300787283646"/>
    <n v="0.19208413343032912"/>
    <n v="-0.38262016874777532"/>
    <n v="2.119870346578669"/>
    <n v="0.48891486451900551"/>
    <n v="1.9960524049212005"/>
    <x v="0"/>
    <x v="1"/>
    <e v="#N/A"/>
    <n v="32.57"/>
    <x v="0"/>
    <x v="2"/>
  </r>
  <r>
    <s v="OH"/>
    <n v="72"/>
    <x v="2"/>
    <x v="0"/>
    <x v="1"/>
    <n v="0"/>
    <x v="1050"/>
    <n v="111"/>
    <n v="23.61"/>
    <n v="211.6"/>
    <n v="102"/>
    <n v="17.989999999999998"/>
    <n v="179.5"/>
    <n v="91"/>
    <n v="8.08"/>
    <x v="81"/>
    <n v="3"/>
    <n v="2.92"/>
    <n v="1"/>
    <x v="0"/>
    <n v="0"/>
    <x v="0"/>
    <x v="3"/>
    <x v="0"/>
    <x v="0"/>
    <n v="-0.76574305939524256"/>
    <n v="0.22738713783989747"/>
    <n v="-0.41760477974212362"/>
    <n v="0.19706861040800316"/>
    <n v="1.825791048000752"/>
    <n v="0.92265764655077531"/>
    <n v="2.5237038880418492"/>
    <x v="0"/>
    <x v="1"/>
    <e v="#N/A"/>
    <n v="23.61"/>
    <x v="0"/>
    <x v="3"/>
  </r>
  <r>
    <s v="TN"/>
    <n v="130"/>
    <x v="1"/>
    <x v="0"/>
    <x v="1"/>
    <n v="0"/>
    <x v="613"/>
    <n v="102"/>
    <n v="21.59"/>
    <n v="206.9"/>
    <n v="107"/>
    <n v="17.59"/>
    <n v="231.7"/>
    <n v="99"/>
    <n v="10.43"/>
    <x v="49"/>
    <n v="6"/>
    <n v="1.65"/>
    <n v="0"/>
    <x v="0"/>
    <n v="0"/>
    <x v="0"/>
    <x v="1"/>
    <x v="0"/>
    <x v="0"/>
    <n v="-0.98606294659926585"/>
    <n v="0.13385390269903324"/>
    <n v="0.61906496838823588"/>
    <n v="-1.5057671783620949"/>
    <n v="2.0403408354227679"/>
    <n v="1.9080915157407576"/>
    <n v="3.3344618366672072"/>
    <x v="0"/>
    <x v="1"/>
    <e v="#N/A"/>
    <n v="21.59"/>
    <x v="1"/>
    <x v="1"/>
  </r>
  <r>
    <s v="SD"/>
    <n v="97"/>
    <x v="0"/>
    <x v="0"/>
    <x v="1"/>
    <n v="0"/>
    <x v="917"/>
    <n v="87"/>
    <n v="28.66"/>
    <n v="259.2"/>
    <n v="105"/>
    <n v="22.03"/>
    <n v="279.8"/>
    <n v="123"/>
    <n v="12.59"/>
    <x v="48"/>
    <n v="4"/>
    <n v="1.97"/>
    <n v="1"/>
    <x v="0"/>
    <n v="0"/>
    <x v="0"/>
    <x v="2"/>
    <x v="0"/>
    <x v="2"/>
    <n v="-0.21586905519696639"/>
    <n v="1.174659902245248"/>
    <n v="1.5743104642708092"/>
    <n v="-1.0710005939952616"/>
    <n v="3.4606534758384688"/>
    <n v="2.2476478917270875"/>
    <n v="2.4754231174765988"/>
    <x v="0"/>
    <x v="1"/>
    <e v="#N/A"/>
    <n v="28.66"/>
    <x v="1"/>
    <x v="1"/>
  </r>
  <r>
    <s v="NY"/>
    <n v="54"/>
    <x v="0"/>
    <x v="0"/>
    <x v="1"/>
    <n v="0"/>
    <x v="1051"/>
    <n v="73"/>
    <n v="48.72"/>
    <n v="223.2"/>
    <n v="108"/>
    <n v="18.97"/>
    <n v="203.7"/>
    <n v="107"/>
    <n v="9.17"/>
    <x v="73"/>
    <n v="5"/>
    <n v="3.11"/>
    <n v="1"/>
    <x v="1"/>
    <n v="1"/>
    <x v="0"/>
    <x v="3"/>
    <x v="0"/>
    <x v="0"/>
    <n v="1.968815540607634"/>
    <n v="0.458235122442882"/>
    <n v="6.2996904257008463E-2"/>
    <n v="0.45068245128865581"/>
    <n v="3.7649378984806976"/>
    <n v="2.0720273507422369"/>
    <n v="1.5530091129904973"/>
    <x v="1"/>
    <x v="1"/>
    <n v="48.72"/>
    <e v="#N/A"/>
    <x v="1"/>
    <x v="3"/>
  </r>
  <r>
    <s v="GA"/>
    <n v="160"/>
    <x v="0"/>
    <x v="0"/>
    <x v="0"/>
    <n v="29"/>
    <x v="1052"/>
    <n v="121"/>
    <n v="27.98"/>
    <n v="262.8"/>
    <n v="108"/>
    <n v="22.34"/>
    <n v="123.8"/>
    <n v="131"/>
    <n v="5.57"/>
    <x v="126"/>
    <n v="4"/>
    <n v="4.0999999999999996"/>
    <n v="1"/>
    <x v="0"/>
    <n v="0"/>
    <x v="0"/>
    <x v="1"/>
    <x v="0"/>
    <x v="2"/>
    <n v="-0.28992616013949518"/>
    <n v="1.2463023802254851"/>
    <n v="-1.5237830358888869"/>
    <n v="1.7912127530863922"/>
    <n v="3.6898911289004204"/>
    <n v="2.6772531947074087"/>
    <n v="2.9529769376011115"/>
    <x v="0"/>
    <x v="0"/>
    <e v="#N/A"/>
    <n v="27.98"/>
    <x v="1"/>
    <x v="0"/>
  </r>
  <r>
    <s v="TX"/>
    <n v="79"/>
    <x v="0"/>
    <x v="0"/>
    <x v="1"/>
    <n v="0"/>
    <x v="672"/>
    <n v="90"/>
    <n v="24.48"/>
    <n v="135.80000000000001"/>
    <n v="91"/>
    <n v="11.54"/>
    <n v="212.4"/>
    <n v="129"/>
    <n v="9.56"/>
    <x v="14"/>
    <n v="4"/>
    <n v="3.51"/>
    <n v="1"/>
    <x v="0"/>
    <n v="0"/>
    <x v="0"/>
    <x v="2"/>
    <x v="0"/>
    <x v="1"/>
    <n v="-0.67132025059351841"/>
    <n v="-1.2810850374106397"/>
    <n v="0.23577519561206875"/>
    <n v="0.99414068174719761"/>
    <n v="2.385534860071274"/>
    <n v="1.7708064236118686"/>
    <n v="2.9292890282788488"/>
    <x v="0"/>
    <x v="1"/>
    <e v="#N/A"/>
    <n v="24.48"/>
    <x v="1"/>
    <x v="0"/>
  </r>
  <r>
    <s v="WV"/>
    <n v="92"/>
    <x v="0"/>
    <x v="0"/>
    <x v="0"/>
    <n v="47"/>
    <x v="1053"/>
    <n v="95"/>
    <n v="24.07"/>
    <n v="207.9"/>
    <n v="130"/>
    <n v="17.670000000000002"/>
    <n v="203.6"/>
    <n v="95"/>
    <n v="9.16"/>
    <x v="39"/>
    <n v="11"/>
    <n v="2.75"/>
    <n v="0"/>
    <x v="0"/>
    <n v="0"/>
    <x v="0"/>
    <x v="2"/>
    <x v="0"/>
    <x v="0"/>
    <n v="-0.71575451355903585"/>
    <n v="0.15375459102687675"/>
    <n v="6.1010946885111335E-2"/>
    <n v="-2.0314681775414092E-2"/>
    <n v="1.8701531234186426"/>
    <n v="0.73490136744833201"/>
    <n v="2.3627711134856781"/>
    <x v="0"/>
    <x v="0"/>
    <e v="#N/A"/>
    <n v="24.07"/>
    <x v="4"/>
    <x v="2"/>
  </r>
  <r>
    <s v="ND"/>
    <n v="132"/>
    <x v="2"/>
    <x v="0"/>
    <x v="1"/>
    <n v="0"/>
    <x v="1054"/>
    <n v="80"/>
    <n v="27.74"/>
    <n v="167.6"/>
    <n v="90"/>
    <n v="14.25"/>
    <n v="87.5"/>
    <n v="90"/>
    <n v="3.94"/>
    <x v="46"/>
    <n v="10"/>
    <n v="1.67"/>
    <n v="1"/>
    <x v="0"/>
    <n v="0"/>
    <x v="0"/>
    <x v="1"/>
    <x v="0"/>
    <x v="0"/>
    <n v="-0.3158461468693804"/>
    <n v="-0.64824314858521659"/>
    <n v="-2.2446855618875854"/>
    <n v="-1.4695366296648587"/>
    <n v="1.5367192885622165"/>
    <n v="2.7781521099200539"/>
    <n v="4.5907245746033736"/>
    <x v="2"/>
    <x v="1"/>
    <e v="#N/A"/>
    <n v="27.74"/>
    <x v="4"/>
    <x v="1"/>
  </r>
  <r>
    <s v="SD"/>
    <n v="93"/>
    <x v="0"/>
    <x v="0"/>
    <x v="1"/>
    <n v="0"/>
    <x v="884"/>
    <n v="103"/>
    <n v="29.94"/>
    <n v="199.7"/>
    <n v="130"/>
    <n v="16.97"/>
    <n v="263.89999999999998"/>
    <n v="96"/>
    <n v="11.88"/>
    <x v="31"/>
    <n v="6"/>
    <n v="2.2999999999999998"/>
    <n v="2"/>
    <x v="0"/>
    <n v="0"/>
    <x v="0"/>
    <x v="2"/>
    <x v="0"/>
    <x v="0"/>
    <n v="-7.7011983429724873E-2"/>
    <n v="-9.4310532614403104E-3"/>
    <n v="1.2585432421391471"/>
    <n v="-0.63623400962842791"/>
    <n v="2.6582845952490661"/>
    <n v="1.4123542748543592"/>
    <n v="2.2187862010703676"/>
    <x v="0"/>
    <x v="1"/>
    <e v="#N/A"/>
    <n v="29.94"/>
    <x v="1"/>
    <x v="1"/>
  </r>
  <r>
    <s v="AK"/>
    <n v="101"/>
    <x v="2"/>
    <x v="0"/>
    <x v="1"/>
    <n v="0"/>
    <x v="668"/>
    <n v="105"/>
    <n v="29.73"/>
    <n v="262"/>
    <n v="75"/>
    <n v="22.27"/>
    <n v="210"/>
    <n v="93"/>
    <n v="9.4499999999999993"/>
    <x v="31"/>
    <n v="5"/>
    <n v="2.2999999999999998"/>
    <n v="1"/>
    <x v="0"/>
    <n v="0"/>
    <x v="0"/>
    <x v="0"/>
    <x v="0"/>
    <x v="2"/>
    <n v="-9.9229114912483304E-2"/>
    <n v="1.2303818295632101"/>
    <n v="0.18811221868653485"/>
    <n v="-0.63623400962842791"/>
    <n v="2.7073839094244341"/>
    <n v="1.4013799576105919"/>
    <n v="2.1442490382823998"/>
    <x v="0"/>
    <x v="1"/>
    <e v="#N/A"/>
    <n v="29.73"/>
    <x v="1"/>
    <x v="1"/>
  </r>
  <r>
    <s v="CT"/>
    <n v="125"/>
    <x v="0"/>
    <x v="1"/>
    <x v="1"/>
    <n v="0"/>
    <x v="543"/>
    <n v="118"/>
    <n v="31.84"/>
    <n v="160.69999999999999"/>
    <n v="111"/>
    <n v="13.66"/>
    <n v="263.8"/>
    <n v="112"/>
    <n v="11.87"/>
    <x v="63"/>
    <n v="2"/>
    <n v="2.59"/>
    <n v="0"/>
    <x v="1"/>
    <n v="1"/>
    <x v="0"/>
    <x v="0"/>
    <x v="1"/>
    <x v="1"/>
    <n v="0.13034791040935609"/>
    <n v="-0.78555789804733689"/>
    <n v="1.2565572847672506"/>
    <n v="-0.23769797395883072"/>
    <n v="2.6451515971677866"/>
    <n v="1.506495378571874"/>
    <n v="2.3541940615245669"/>
    <x v="0"/>
    <x v="1"/>
    <n v="31.84"/>
    <e v="#N/A"/>
    <x v="3"/>
    <x v="2"/>
  </r>
  <r>
    <s v="CO"/>
    <n v="63"/>
    <x v="0"/>
    <x v="0"/>
    <x v="1"/>
    <n v="0"/>
    <x v="812"/>
    <n v="84"/>
    <n v="36.01"/>
    <n v="230.9"/>
    <n v="137"/>
    <n v="19.63"/>
    <n v="217.1"/>
    <n v="99"/>
    <n v="9.77"/>
    <x v="85"/>
    <n v="9"/>
    <n v="2.89"/>
    <n v="3"/>
    <x v="0"/>
    <n v="0"/>
    <x v="0"/>
    <x v="3"/>
    <x v="0"/>
    <x v="0"/>
    <n v="0.58394767818234505"/>
    <n v="0.61147042256727724"/>
    <n v="0.32911519209123885"/>
    <n v="0.16083806171076653"/>
    <n v="2.8670227361136398"/>
    <n v="0.92145355840068555"/>
    <n v="1.2158675714016023"/>
    <x v="0"/>
    <x v="1"/>
    <e v="#N/A"/>
    <n v="36.01"/>
    <x v="4"/>
    <x v="3"/>
  </r>
  <r>
    <s v="MD"/>
    <n v="107"/>
    <x v="0"/>
    <x v="0"/>
    <x v="1"/>
    <n v="0"/>
    <x v="496"/>
    <n v="102"/>
    <n v="41.12"/>
    <n v="126.9"/>
    <n v="117"/>
    <n v="10.79"/>
    <n v="185.6"/>
    <n v="92"/>
    <n v="8.35"/>
    <x v="50"/>
    <n v="6"/>
    <n v="3.16"/>
    <n v="0"/>
    <x v="0"/>
    <n v="0"/>
    <x v="0"/>
    <x v="0"/>
    <x v="0"/>
    <x v="1"/>
    <n v="1.1412273928748742"/>
    <n v="-1.4582011635284469"/>
    <n v="-0.296461380056392"/>
    <n v="0.52314354868312773"/>
    <n v="2.7585749788439213"/>
    <n v="1.9468741916100833"/>
    <n v="2.8232786476030109"/>
    <x v="0"/>
    <x v="1"/>
    <e v="#N/A"/>
    <n v="41.12"/>
    <x v="1"/>
    <x v="3"/>
  </r>
  <r>
    <s v="ND"/>
    <n v="110"/>
    <x v="1"/>
    <x v="0"/>
    <x v="1"/>
    <n v="0"/>
    <x v="925"/>
    <n v="103"/>
    <n v="33.340000000000003"/>
    <n v="199.7"/>
    <n v="123"/>
    <n v="16.97"/>
    <n v="135.9"/>
    <n v="71"/>
    <n v="6.12"/>
    <x v="89"/>
    <n v="1"/>
    <n v="3.48"/>
    <n v="3"/>
    <x v="0"/>
    <n v="0"/>
    <x v="0"/>
    <x v="0"/>
    <x v="0"/>
    <x v="0"/>
    <n v="0.29327354128291916"/>
    <n v="-9.4310532614403104E-3"/>
    <n v="-1.2834821938893206"/>
    <n v="0.95791013304996164"/>
    <n v="2.5627246309693952"/>
    <n v="1.6281943003870831"/>
    <n v="2.5950868627945276"/>
    <x v="0"/>
    <x v="1"/>
    <e v="#N/A"/>
    <n v="33.340000000000003"/>
    <x v="0"/>
    <x v="0"/>
  </r>
  <r>
    <s v="NH"/>
    <n v="83"/>
    <x v="0"/>
    <x v="0"/>
    <x v="1"/>
    <n v="0"/>
    <x v="391"/>
    <n v="100"/>
    <n v="39.32"/>
    <n v="210.4"/>
    <n v="84"/>
    <n v="17.88"/>
    <n v="217.4"/>
    <n v="106"/>
    <n v="9.7799999999999994"/>
    <x v="70"/>
    <n v="2"/>
    <n v="3.35"/>
    <n v="3"/>
    <x v="0"/>
    <n v="0"/>
    <x v="0"/>
    <x v="2"/>
    <x v="0"/>
    <x v="0"/>
    <n v="0.944976064777173"/>
    <n v="0.20350631184648549"/>
    <n v="0.33507306420693078"/>
    <n v="0.77675738956378104"/>
    <n v="3.1891450646451962"/>
    <n v="1.2845312695929485"/>
    <n v="1.0627299383066855"/>
    <x v="1"/>
    <x v="1"/>
    <e v="#N/A"/>
    <n v="39.32"/>
    <x v="0"/>
    <x v="0"/>
  </r>
  <r>
    <s v="MN"/>
    <n v="117"/>
    <x v="1"/>
    <x v="0"/>
    <x v="1"/>
    <n v="0"/>
    <x v="0"/>
    <n v="104"/>
    <n v="27.47"/>
    <n v="196.3"/>
    <n v="119"/>
    <n v="16.690000000000001"/>
    <n v="294.8"/>
    <n v="111"/>
    <n v="13.27"/>
    <x v="12"/>
    <n v="2"/>
    <n v="3.73"/>
    <n v="1"/>
    <x v="0"/>
    <n v="0"/>
    <x v="0"/>
    <x v="0"/>
    <x v="0"/>
    <x v="0"/>
    <n v="-0.34546898884639182"/>
    <n v="-7.7093393576107769E-2"/>
    <n v="1.8722040700553955"/>
    <n v="1.2839850713250869"/>
    <n v="3.8400926388332439"/>
    <n v="2.297620063653977"/>
    <n v="1.9523842959287858"/>
    <x v="1"/>
    <x v="1"/>
    <e v="#N/A"/>
    <n v="27.47"/>
    <x v="0"/>
    <x v="0"/>
  </r>
  <r>
    <s v="KY"/>
    <n v="124"/>
    <x v="0"/>
    <x v="0"/>
    <x v="1"/>
    <n v="0"/>
    <x v="574"/>
    <n v="103"/>
    <n v="32.979999999999997"/>
    <n v="241"/>
    <n v="116"/>
    <n v="20.49"/>
    <n v="227.5"/>
    <n v="153"/>
    <n v="10.24"/>
    <x v="78"/>
    <n v="5"/>
    <n v="3.21"/>
    <n v="0"/>
    <x v="0"/>
    <n v="0"/>
    <x v="0"/>
    <x v="0"/>
    <x v="0"/>
    <x v="2"/>
    <n v="0.25439356118809164"/>
    <n v="0.8124673746784965"/>
    <n v="0.53565475876855206"/>
    <n v="0.59560464607760044"/>
    <n v="3.1245369121418665"/>
    <n v="1.168969731820096"/>
    <n v="0.98501246311204915"/>
    <x v="1"/>
    <x v="1"/>
    <e v="#N/A"/>
    <n v="32.979999999999997"/>
    <x v="1"/>
    <x v="3"/>
  </r>
  <r>
    <s v="NH"/>
    <n v="115"/>
    <x v="2"/>
    <x v="0"/>
    <x v="1"/>
    <n v="0"/>
    <x v="1055"/>
    <n v="148"/>
    <n v="18.649999999999999"/>
    <n v="223.8"/>
    <n v="87"/>
    <n v="19.02"/>
    <n v="240.3"/>
    <n v="96"/>
    <n v="10.81"/>
    <x v="93"/>
    <n v="8"/>
    <n v="4.16"/>
    <n v="3"/>
    <x v="0"/>
    <n v="0"/>
    <x v="0"/>
    <x v="0"/>
    <x v="0"/>
    <x v="0"/>
    <n v="-1.306359925475703"/>
    <n v="0.47017553543958857"/>
    <n v="0.78985730237139906"/>
    <n v="1.8636738504808648"/>
    <n v="3.6958746723506035"/>
    <n v="2.4545460004021895"/>
    <n v="2.5278652144562779"/>
    <x v="0"/>
    <x v="1"/>
    <e v="#N/A"/>
    <n v="18.649999999999999"/>
    <x v="4"/>
    <x v="0"/>
  </r>
  <r>
    <s v="CO"/>
    <n v="156"/>
    <x v="1"/>
    <x v="1"/>
    <x v="1"/>
    <n v="0"/>
    <x v="1056"/>
    <n v="119"/>
    <n v="47.09"/>
    <n v="238.3"/>
    <n v="106"/>
    <n v="20.260000000000002"/>
    <n v="94.4"/>
    <n v="96"/>
    <n v="4.25"/>
    <x v="24"/>
    <n v="3"/>
    <n v="2.2400000000000002"/>
    <n v="1"/>
    <x v="0"/>
    <n v="0"/>
    <x v="0"/>
    <x v="1"/>
    <x v="1"/>
    <x v="2"/>
    <n v="1.7910784887455644"/>
    <n v="0.75873551619331936"/>
    <n v="-2.1076545032266756"/>
    <n v="-0.70869510702289995"/>
    <n v="3.4921378531565357"/>
    <n v="2.9543354576063496"/>
    <n v="3.6415888299877439"/>
    <x v="0"/>
    <x v="1"/>
    <e v="#N/A"/>
    <n v="47.09"/>
    <x v="3"/>
    <x v="1"/>
  </r>
  <r>
    <s v="KY"/>
    <n v="89"/>
    <x v="1"/>
    <x v="0"/>
    <x v="1"/>
    <n v="0"/>
    <x v="48"/>
    <n v="83"/>
    <n v="32.659999999999997"/>
    <n v="163.6"/>
    <n v="88"/>
    <n v="13.91"/>
    <n v="169.7"/>
    <n v="138"/>
    <n v="7.64"/>
    <x v="49"/>
    <n v="3"/>
    <n v="1.65"/>
    <n v="0"/>
    <x v="0"/>
    <n v="0"/>
    <x v="0"/>
    <x v="2"/>
    <x v="0"/>
    <x v="1"/>
    <n v="0.21921643634039034"/>
    <n v="-0.7278459018965906"/>
    <n v="-0.61222860218805342"/>
    <n v="-1.5057671783620949"/>
    <n v="1.4023992539310721"/>
    <n v="1.7944286443431303"/>
    <n v="3.5317452699553264"/>
    <x v="2"/>
    <x v="1"/>
    <e v="#N/A"/>
    <n v="32.659999999999997"/>
    <x v="0"/>
    <x v="1"/>
  </r>
  <r>
    <s v="KY"/>
    <n v="72"/>
    <x v="0"/>
    <x v="0"/>
    <x v="1"/>
    <n v="0"/>
    <x v="46"/>
    <n v="147"/>
    <n v="33.729999999999997"/>
    <n v="216.9"/>
    <n v="121"/>
    <n v="18.440000000000001"/>
    <n v="112.8"/>
    <n v="125"/>
    <n v="5.08"/>
    <x v="67"/>
    <n v="4"/>
    <n v="3.54"/>
    <n v="0"/>
    <x v="0"/>
    <n v="0"/>
    <x v="0"/>
    <x v="3"/>
    <x v="0"/>
    <x v="0"/>
    <n v="0.33585637662487344"/>
    <n v="0.33286078597746827"/>
    <n v="-1.7422383467975833"/>
    <n v="1.0303712304444337"/>
    <n v="2.8695566261426282"/>
    <n v="2.0786185648503865"/>
    <n v="2.8994749603406289"/>
    <x v="0"/>
    <x v="1"/>
    <e v="#N/A"/>
    <n v="33.729999999999997"/>
    <x v="1"/>
    <x v="0"/>
  </r>
  <r>
    <s v="IN"/>
    <n v="101"/>
    <x v="0"/>
    <x v="0"/>
    <x v="0"/>
    <n v="42"/>
    <x v="971"/>
    <n v="82"/>
    <n v="35.56"/>
    <n v="159.69999999999999"/>
    <n v="74"/>
    <n v="13.57"/>
    <n v="181.6"/>
    <n v="100"/>
    <n v="8.17"/>
    <x v="17"/>
    <n v="3"/>
    <n v="2.57"/>
    <n v="0"/>
    <x v="0"/>
    <n v="0"/>
    <x v="0"/>
    <x v="0"/>
    <x v="0"/>
    <x v="1"/>
    <n v="0.53581055996970095"/>
    <n v="-0.80545858637518042"/>
    <n v="-0.37589967493228166"/>
    <n v="-0.27392852265606671"/>
    <n v="1.8202311511705382"/>
    <n v="1.0734029493527948"/>
    <n v="2.6440775971341939"/>
    <x v="0"/>
    <x v="0"/>
    <e v="#N/A"/>
    <n v="35.56"/>
    <x v="0"/>
    <x v="2"/>
  </r>
  <r>
    <s v="OR"/>
    <n v="53"/>
    <x v="0"/>
    <x v="0"/>
    <x v="1"/>
    <n v="0"/>
    <x v="982"/>
    <n v="98"/>
    <n v="31.42"/>
    <n v="216.4"/>
    <n v="125"/>
    <n v="18.39"/>
    <n v="141.1"/>
    <n v="116"/>
    <n v="6.35"/>
    <x v="144"/>
    <n v="3"/>
    <n v="4.97"/>
    <n v="2"/>
    <x v="0"/>
    <n v="0"/>
    <x v="0"/>
    <x v="3"/>
    <x v="0"/>
    <x v="0"/>
    <n v="8.4062219820275591E-2"/>
    <n v="0.3229104418135465"/>
    <n v="-1.1802124105506642"/>
    <n v="2.9505903113979479"/>
    <n v="4.3087031987511963"/>
    <n v="3.1953438203058182"/>
    <n v="3.1393504113119279"/>
    <x v="1"/>
    <x v="1"/>
    <e v="#N/A"/>
    <n v="31.42"/>
    <x v="0"/>
    <x v="0"/>
  </r>
  <r>
    <s v="SD"/>
    <n v="116"/>
    <x v="1"/>
    <x v="0"/>
    <x v="1"/>
    <n v="0"/>
    <x v="697"/>
    <n v="119"/>
    <n v="28.53"/>
    <n v="142"/>
    <n v="123"/>
    <n v="12.07"/>
    <n v="190.7"/>
    <n v="128"/>
    <n v="8.58"/>
    <x v="48"/>
    <n v="4"/>
    <n v="1.97"/>
    <n v="2"/>
    <x v="0"/>
    <n v="0"/>
    <x v="0"/>
    <x v="0"/>
    <x v="0"/>
    <x v="1"/>
    <n v="-0.23068047618547183"/>
    <n v="-1.1577007697780102"/>
    <n v="-0.19517755408963286"/>
    <n v="-1.0710005939952616"/>
    <n v="1.1267219338859147"/>
    <n v="1.6058085516014566"/>
    <n v="3.4478601903924591"/>
    <x v="2"/>
    <x v="1"/>
    <e v="#N/A"/>
    <n v="28.53"/>
    <x v="1"/>
    <x v="1"/>
  </r>
  <r>
    <s v="DE"/>
    <n v="78"/>
    <x v="1"/>
    <x v="0"/>
    <x v="1"/>
    <n v="0"/>
    <x v="1057"/>
    <n v="140"/>
    <n v="23.66"/>
    <n v="191.4"/>
    <n v="113"/>
    <n v="16.27"/>
    <n v="286.5"/>
    <n v="125"/>
    <n v="12.89"/>
    <x v="23"/>
    <n v="3"/>
    <n v="3.19"/>
    <n v="3"/>
    <x v="0"/>
    <n v="0"/>
    <x v="0"/>
    <x v="2"/>
    <x v="0"/>
    <x v="0"/>
    <n v="-0.76018877652455319"/>
    <n v="-0.17460676638254102"/>
    <n v="1.7073696081879242"/>
    <n v="0.55937409738036437"/>
    <n v="3.2404137365353107"/>
    <n v="1.9586691549632234"/>
    <n v="2.2743105621884534"/>
    <x v="0"/>
    <x v="1"/>
    <e v="#N/A"/>
    <n v="23.66"/>
    <x v="0"/>
    <x v="3"/>
  </r>
  <r>
    <s v="NE"/>
    <n v="56"/>
    <x v="2"/>
    <x v="0"/>
    <x v="1"/>
    <n v="0"/>
    <x v="1058"/>
    <n v="84"/>
    <n v="20.67"/>
    <n v="165.3"/>
    <n v="115"/>
    <n v="14.05"/>
    <n v="243.9"/>
    <n v="95"/>
    <n v="10.98"/>
    <x v="56"/>
    <n v="2"/>
    <n v="2.4"/>
    <n v="1"/>
    <x v="0"/>
    <n v="0"/>
    <x v="0"/>
    <x v="3"/>
    <x v="0"/>
    <x v="0"/>
    <n v="-1.0860400382716799"/>
    <n v="-0.69401473173925632"/>
    <n v="0.86135176775969968"/>
    <n v="-0.49131181483948333"/>
    <n v="1.9556134448408895"/>
    <n v="1.626177597872966"/>
    <n v="3.0764400228194488"/>
    <x v="0"/>
    <x v="1"/>
    <e v="#N/A"/>
    <n v="20.67"/>
    <x v="0"/>
    <x v="2"/>
  </r>
  <r>
    <s v="OH"/>
    <n v="123"/>
    <x v="1"/>
    <x v="0"/>
    <x v="0"/>
    <n v="39"/>
    <x v="1059"/>
    <n v="99"/>
    <n v="45.97"/>
    <n v="245.1"/>
    <n v="110"/>
    <n v="20.83"/>
    <n v="108.9"/>
    <n v="113"/>
    <n v="4.9000000000000004"/>
    <x v="93"/>
    <n v="7"/>
    <n v="4.16"/>
    <n v="1"/>
    <x v="0"/>
    <n v="0"/>
    <x v="0"/>
    <x v="0"/>
    <x v="0"/>
    <x v="2"/>
    <n v="1.6688842655903915"/>
    <n v="0.89406019682265481"/>
    <n v="-1.8196906843015757"/>
    <n v="1.8636738504808648"/>
    <n v="4.4252602174519096"/>
    <n v="3.2201044602586815"/>
    <n v="3.025758992020545"/>
    <x v="1"/>
    <x v="0"/>
    <e v="#N/A"/>
    <n v="45.97"/>
    <x v="4"/>
    <x v="0"/>
  </r>
  <r>
    <s v="OH"/>
    <n v="127"/>
    <x v="1"/>
    <x v="0"/>
    <x v="1"/>
    <n v="0"/>
    <x v="820"/>
    <n v="94"/>
    <n v="23.73"/>
    <n v="240.9"/>
    <n v="112"/>
    <n v="20.48"/>
    <n v="127.1"/>
    <n v="88"/>
    <n v="5.72"/>
    <x v="82"/>
    <n v="4"/>
    <n v="2.38"/>
    <n v="2"/>
    <x v="0"/>
    <n v="0"/>
    <x v="0"/>
    <x v="0"/>
    <x v="0"/>
    <x v="2"/>
    <n v="-0.75278306603030021"/>
    <n v="0.81047730584571231"/>
    <n v="-1.458246442616278"/>
    <n v="-0.52754236353671935"/>
    <n v="1.9422024374010736"/>
    <n v="1.9048200546303165"/>
    <n v="3.3888830863865769"/>
    <x v="0"/>
    <x v="1"/>
    <e v="#N/A"/>
    <n v="23.73"/>
    <x v="1"/>
    <x v="2"/>
  </r>
  <r>
    <s v="AR"/>
    <n v="116"/>
    <x v="0"/>
    <x v="0"/>
    <x v="0"/>
    <n v="23"/>
    <x v="570"/>
    <n v="78"/>
    <n v="43.01"/>
    <n v="138.9"/>
    <n v="121"/>
    <n v="11.81"/>
    <n v="277.8"/>
    <n v="104"/>
    <n v="12.5"/>
    <x v="23"/>
    <n v="3"/>
    <n v="3.19"/>
    <n v="2"/>
    <x v="0"/>
    <n v="0"/>
    <x v="0"/>
    <x v="0"/>
    <x v="0"/>
    <x v="1"/>
    <n v="1.3467358590903915"/>
    <n v="-1.219392903594325"/>
    <n v="1.5345913168328644"/>
    <n v="0.55937409738036437"/>
    <n v="3.796195879750365"/>
    <n v="2.4430485910057245"/>
    <n v="2.3507168435599519"/>
    <x v="1"/>
    <x v="0"/>
    <e v="#N/A"/>
    <n v="43.01"/>
    <x v="0"/>
    <x v="3"/>
  </r>
  <r>
    <s v="KS"/>
    <n v="138"/>
    <x v="2"/>
    <x v="0"/>
    <x v="0"/>
    <n v="26"/>
    <x v="1060"/>
    <n v="83"/>
    <n v="31.26"/>
    <n v="240.7"/>
    <n v="93"/>
    <n v="20.46"/>
    <n v="185.7"/>
    <n v="125"/>
    <n v="8.36"/>
    <x v="51"/>
    <n v="3"/>
    <n v="4.05"/>
    <n v="1"/>
    <x v="0"/>
    <n v="0"/>
    <x v="0"/>
    <x v="1"/>
    <x v="0"/>
    <x v="2"/>
    <n v="6.7399371208206507E-2"/>
    <n v="0.80649716818014328"/>
    <n v="-0.29447542268449489"/>
    <n v="1.71875165569192"/>
    <n v="3.5060161053284298"/>
    <n v="1.9224472388158746"/>
    <n v="1.7605277166915694"/>
    <x v="1"/>
    <x v="0"/>
    <e v="#N/A"/>
    <n v="31.26"/>
    <x v="0"/>
    <x v="0"/>
  </r>
  <r>
    <s v="TX"/>
    <n v="120"/>
    <x v="0"/>
    <x v="0"/>
    <x v="1"/>
    <n v="0"/>
    <x v="1061"/>
    <n v="108"/>
    <n v="34.56"/>
    <n v="259.89999999999998"/>
    <n v="66"/>
    <n v="22.09"/>
    <n v="115.9"/>
    <n v="103"/>
    <n v="5.22"/>
    <x v="35"/>
    <n v="2"/>
    <n v="2.11"/>
    <n v="3"/>
    <x v="0"/>
    <n v="0"/>
    <x v="0"/>
    <x v="0"/>
    <x v="0"/>
    <x v="2"/>
    <n v="0.42657633017947133"/>
    <n v="1.1885903840747383"/>
    <n v="-1.6806736682687686"/>
    <n v="-0.88984785050908088"/>
    <n v="2.7019433809398508"/>
    <n v="2.282806965744574"/>
    <n v="3.3349538605352893"/>
    <x v="0"/>
    <x v="1"/>
    <e v="#N/A"/>
    <n v="34.56"/>
    <x v="0"/>
    <x v="1"/>
  </r>
  <r>
    <s v="WI"/>
    <n v="102"/>
    <x v="1"/>
    <x v="0"/>
    <x v="1"/>
    <n v="0"/>
    <x v="894"/>
    <n v="106"/>
    <n v="34.1"/>
    <n v="152.5"/>
    <n v="127"/>
    <n v="12.96"/>
    <n v="199.4"/>
    <n v="128"/>
    <n v="8.9700000000000006"/>
    <x v="18"/>
    <n v="2"/>
    <n v="2.08"/>
    <n v="3"/>
    <x v="0"/>
    <n v="0"/>
    <x v="0"/>
    <x v="0"/>
    <x v="0"/>
    <x v="1"/>
    <n v="0.37658778434326406"/>
    <n v="-0.94874354233565339"/>
    <n v="-2.2399262734572555E-2"/>
    <n v="-0.92607839920631685"/>
    <n v="1.6907953031106995"/>
    <n v="1.3784250421723188"/>
    <n v="2.9902044138744626"/>
    <x v="0"/>
    <x v="1"/>
    <e v="#N/A"/>
    <n v="34.1"/>
    <x v="0"/>
    <x v="1"/>
  </r>
  <r>
    <s v="OR"/>
    <n v="95"/>
    <x v="0"/>
    <x v="0"/>
    <x v="1"/>
    <n v="0"/>
    <x v="876"/>
    <n v="96"/>
    <n v="28.49"/>
    <n v="176"/>
    <n v="89"/>
    <n v="14.96"/>
    <n v="250.9"/>
    <n v="113"/>
    <n v="11.29"/>
    <x v="83"/>
    <n v="6"/>
    <n v="3.62"/>
    <n v="2"/>
    <x v="0"/>
    <n v="0"/>
    <x v="0"/>
    <x v="2"/>
    <x v="0"/>
    <x v="0"/>
    <n v="-0.2343833314325986"/>
    <n v="-0.4810773666313311"/>
    <n v="1.0003687837925066"/>
    <n v="1.1390628765361424"/>
    <n v="3.0712399521296132"/>
    <n v="1.6076606977306094"/>
    <n v="1.9330367286987151"/>
    <x v="0"/>
    <x v="1"/>
    <e v="#N/A"/>
    <n v="28.49"/>
    <x v="1"/>
    <x v="0"/>
  </r>
  <r>
    <s v="VA"/>
    <n v="102"/>
    <x v="1"/>
    <x v="0"/>
    <x v="1"/>
    <n v="0"/>
    <x v="1062"/>
    <n v="67"/>
    <n v="26.61"/>
    <n v="204.3"/>
    <n v="103"/>
    <n v="17.37"/>
    <n v="141.9"/>
    <n v="72"/>
    <n v="6.39"/>
    <x v="79"/>
    <n v="2"/>
    <n v="2.67"/>
    <n v="2"/>
    <x v="0"/>
    <n v="0"/>
    <x v="0"/>
    <x v="0"/>
    <x v="0"/>
    <x v="0"/>
    <n v="-0.43989179764811592"/>
    <n v="8.2112113046640248E-2"/>
    <n v="-1.164324751575486"/>
    <n v="-0.12900632786712207"/>
    <n v="1.5067582501582608"/>
    <n v="1.2540103478473181"/>
    <n v="2.9790541251538749"/>
    <x v="0"/>
    <x v="1"/>
    <e v="#N/A"/>
    <n v="26.61"/>
    <x v="0"/>
    <x v="2"/>
  </r>
  <r>
    <s v="AR"/>
    <n v="89"/>
    <x v="0"/>
    <x v="0"/>
    <x v="0"/>
    <n v="25"/>
    <x v="1063"/>
    <n v="140"/>
    <n v="36.57"/>
    <n v="197.4"/>
    <n v="69"/>
    <n v="16.78"/>
    <n v="162.1"/>
    <n v="117"/>
    <n v="7.29"/>
    <x v="15"/>
    <n v="10"/>
    <n v="2.86"/>
    <n v="1"/>
    <x v="0"/>
    <n v="0"/>
    <x v="0"/>
    <x v="2"/>
    <x v="0"/>
    <x v="0"/>
    <n v="0.64504478975993096"/>
    <n v="-5.5202636415480025E-2"/>
    <n v="-0.76316136245224364"/>
    <n v="0.12460751301353053"/>
    <n v="2.2180281822182764"/>
    <n v="1.008500078980183"/>
    <n v="2.2615251052092167"/>
    <x v="0"/>
    <x v="0"/>
    <e v="#N/A"/>
    <n v="36.57"/>
    <x v="4"/>
    <x v="3"/>
  </r>
  <r>
    <s v="CT"/>
    <n v="50"/>
    <x v="1"/>
    <x v="0"/>
    <x v="1"/>
    <n v="0"/>
    <x v="1064"/>
    <n v="82"/>
    <n v="51.29"/>
    <n v="167.1"/>
    <n v="118"/>
    <n v="14.2"/>
    <n v="72.2"/>
    <n v="89"/>
    <n v="3.25"/>
    <x v="26"/>
    <n v="6"/>
    <n v="2.84"/>
    <n v="1"/>
    <x v="0"/>
    <n v="0"/>
    <x v="0"/>
    <x v="3"/>
    <x v="0"/>
    <x v="0"/>
    <n v="2.2483811117656796"/>
    <n v="-0.65819349274913841"/>
    <n v="-2.5485370397878628"/>
    <n v="8.8376964316294535E-2"/>
    <n v="3.7750950869778599"/>
    <n v="3.4628438931944983"/>
    <n v="4.2108470337385189"/>
    <x v="0"/>
    <x v="1"/>
    <e v="#N/A"/>
    <n v="51.29"/>
    <x v="1"/>
    <x v="3"/>
  </r>
  <r>
    <s v="OH"/>
    <n v="93"/>
    <x v="0"/>
    <x v="0"/>
    <x v="0"/>
    <n v="42"/>
    <x v="1065"/>
    <n v="90"/>
    <n v="25.89"/>
    <n v="267.5"/>
    <n v="102"/>
    <n v="22.74"/>
    <n v="266.89999999999998"/>
    <n v="130"/>
    <n v="12.01"/>
    <x v="61"/>
    <n v="5"/>
    <n v="3.05"/>
    <n v="7"/>
    <x v="0"/>
    <n v="0"/>
    <x v="1"/>
    <x v="2"/>
    <x v="0"/>
    <x v="2"/>
    <n v="-0.51765175783777095"/>
    <n v="1.3398356153663493"/>
    <n v="1.3181219632960646"/>
    <n v="0.37822135389418376"/>
    <n v="3.6028702544914566"/>
    <n v="1.9858549094185303"/>
    <n v="1.7048652063503513"/>
    <x v="1"/>
    <x v="0"/>
    <e v="#N/A"/>
    <n v="25.89"/>
    <x v="1"/>
    <x v="3"/>
  </r>
  <r>
    <s v="WY"/>
    <n v="68"/>
    <x v="2"/>
    <x v="0"/>
    <x v="1"/>
    <n v="0"/>
    <x v="456"/>
    <n v="116"/>
    <n v="33.22"/>
    <n v="212.1"/>
    <n v="101"/>
    <n v="18.03"/>
    <n v="138.4"/>
    <n v="134"/>
    <n v="6.23"/>
    <x v="127"/>
    <n v="11"/>
    <n v="4.08"/>
    <n v="1"/>
    <x v="0"/>
    <n v="0"/>
    <x v="0"/>
    <x v="3"/>
    <x v="0"/>
    <x v="0"/>
    <n v="0.28031354791797686"/>
    <n v="0.23733748200381924"/>
    <n v="-1.2338332595918895"/>
    <n v="1.7549822043891561"/>
    <n v="3.2885881112030693"/>
    <n v="2.1765136837860783"/>
    <n v="2.5806223796344012"/>
    <x v="0"/>
    <x v="1"/>
    <e v="#N/A"/>
    <n v="33.22"/>
    <x v="4"/>
    <x v="0"/>
  </r>
  <r>
    <s v="IL"/>
    <n v="70"/>
    <x v="1"/>
    <x v="0"/>
    <x v="1"/>
    <n v="0"/>
    <x v="1066"/>
    <n v="97"/>
    <n v="35.479999999999997"/>
    <n v="275.5"/>
    <n v="83"/>
    <n v="23.42"/>
    <n v="182.5"/>
    <n v="122"/>
    <n v="8.2100000000000009"/>
    <x v="40"/>
    <n v="3"/>
    <n v="2.16"/>
    <n v="2"/>
    <x v="0"/>
    <n v="0"/>
    <x v="0"/>
    <x v="3"/>
    <x v="0"/>
    <x v="2"/>
    <n v="0.52655342185188481"/>
    <n v="1.4990411219890973"/>
    <n v="-0.35802605858520636"/>
    <n v="-0.81738675311460851"/>
    <n v="3.0035062874170735"/>
    <n v="1.8222751038939098"/>
    <n v="2.370722060889725"/>
    <x v="0"/>
    <x v="1"/>
    <e v="#N/A"/>
    <n v="35.479999999999997"/>
    <x v="0"/>
    <x v="1"/>
  </r>
  <r>
    <s v="DC"/>
    <n v="141"/>
    <x v="0"/>
    <x v="0"/>
    <x v="0"/>
    <n v="37"/>
    <x v="841"/>
    <n v="87"/>
    <n v="31.52"/>
    <n v="178.5"/>
    <n v="128"/>
    <n v="15.17"/>
    <n v="218.3"/>
    <n v="107"/>
    <n v="9.82"/>
    <x v="40"/>
    <n v="3"/>
    <n v="2.16"/>
    <n v="4"/>
    <x v="0"/>
    <n v="0"/>
    <x v="1"/>
    <x v="1"/>
    <x v="0"/>
    <x v="0"/>
    <n v="9.5170785561654814E-2"/>
    <n v="-0.43132564581172234"/>
    <n v="0.35294668055400608"/>
    <n v="-0.81738675311460851"/>
    <n v="1.8402722323121965"/>
    <n v="0.99387713256752985"/>
    <n v="2.5669011707235625"/>
    <x v="0"/>
    <x v="0"/>
    <e v="#N/A"/>
    <n v="31.52"/>
    <x v="0"/>
    <x v="1"/>
  </r>
  <r>
    <s v="MA"/>
    <n v="112"/>
    <x v="0"/>
    <x v="0"/>
    <x v="0"/>
    <n v="17"/>
    <x v="113"/>
    <n v="95"/>
    <n v="31.14"/>
    <n v="252.8"/>
    <n v="125"/>
    <n v="21.49"/>
    <n v="156.69999999999999"/>
    <n v="95"/>
    <n v="7.05"/>
    <x v="84"/>
    <n v="3"/>
    <n v="2.62"/>
    <n v="0"/>
    <x v="0"/>
    <n v="0"/>
    <x v="0"/>
    <x v="0"/>
    <x v="0"/>
    <x v="2"/>
    <n v="5.443937784326365E-2"/>
    <n v="1.04729549694705"/>
    <n v="-0.87040306053469474"/>
    <n v="-0.20146742526159472"/>
    <n v="2.4408422507411816"/>
    <n v="1.3776727169452221"/>
    <n v="2.4162477805529758"/>
    <x v="0"/>
    <x v="0"/>
    <e v="#N/A"/>
    <n v="31.14"/>
    <x v="0"/>
    <x v="2"/>
  </r>
  <r>
    <s v="NH"/>
    <n v="117"/>
    <x v="2"/>
    <x v="1"/>
    <x v="1"/>
    <n v="0"/>
    <x v="1067"/>
    <n v="100"/>
    <n v="9.2100000000000009"/>
    <n v="303.2"/>
    <n v="84"/>
    <n v="25.77"/>
    <n v="171.8"/>
    <n v="84"/>
    <n v="7.73"/>
    <x v="53"/>
    <n v="2"/>
    <n v="2.3199999999999998"/>
    <n v="1"/>
    <x v="1"/>
    <n v="1"/>
    <x v="0"/>
    <x v="0"/>
    <x v="1"/>
    <x v="2"/>
    <n v="-2.3339022565532903"/>
    <n v="2.0502901886703619"/>
    <n v="-0.57052349737821095"/>
    <n v="-0.60000346093119195"/>
    <n v="3.3805343901087443"/>
    <n v="3.2150102356124095"/>
    <n v="4.1526580484645281"/>
    <x v="0"/>
    <x v="1"/>
    <n v="9.2100000000000009"/>
    <e v="#N/A"/>
    <x v="3"/>
    <x v="2"/>
  </r>
  <r>
    <s v="IA"/>
    <n v="1"/>
    <x v="1"/>
    <x v="0"/>
    <x v="0"/>
    <n v="26"/>
    <x v="1068"/>
    <n v="115"/>
    <n v="35.36"/>
    <n v="185"/>
    <n v="113"/>
    <n v="15.73"/>
    <n v="177.7"/>
    <n v="144"/>
    <n v="8"/>
    <x v="111"/>
    <n v="9"/>
    <n v="2.19"/>
    <n v="1"/>
    <x v="0"/>
    <n v="0"/>
    <x v="0"/>
    <x v="3"/>
    <x v="0"/>
    <x v="0"/>
    <n v="0.51359342848694245"/>
    <n v="-0.30197117168073956"/>
    <n v="-0.45335201243627415"/>
    <n v="-0.78115620441737255"/>
    <n v="1.7677460058209999"/>
    <n v="1.081987921000501"/>
    <n v="2.6863487825086811"/>
    <x v="0"/>
    <x v="0"/>
    <e v="#N/A"/>
    <n v="35.36"/>
    <x v="4"/>
    <x v="1"/>
  </r>
  <r>
    <s v="AL"/>
    <n v="70"/>
    <x v="0"/>
    <x v="0"/>
    <x v="1"/>
    <n v="0"/>
    <x v="1069"/>
    <n v="110"/>
    <n v="39.15"/>
    <n v="77.900000000000006"/>
    <n v="87"/>
    <n v="6.62"/>
    <n v="247.1"/>
    <n v="105"/>
    <n v="11.12"/>
    <x v="32"/>
    <n v="4"/>
    <n v="3.56"/>
    <n v="1"/>
    <x v="0"/>
    <n v="0"/>
    <x v="0"/>
    <x v="3"/>
    <x v="0"/>
    <x v="1"/>
    <n v="0.92646178854154082"/>
    <n v="-2.4333348915927786"/>
    <n v="0.9249024036604111"/>
    <n v="1.0666017791416695"/>
    <n v="3.7069928663725666"/>
    <n v="2.9618463754616666"/>
    <n v="3.4355890022430979"/>
    <x v="0"/>
    <x v="1"/>
    <e v="#N/A"/>
    <n v="39.15"/>
    <x v="1"/>
    <x v="0"/>
  </r>
  <r>
    <s v="OR"/>
    <n v="87"/>
    <x v="2"/>
    <x v="0"/>
    <x v="0"/>
    <n v="22"/>
    <x v="1070"/>
    <n v="102"/>
    <n v="40.94"/>
    <n v="75.900000000000006"/>
    <n v="106"/>
    <n v="6.45"/>
    <n v="224.6"/>
    <n v="115"/>
    <n v="10.11"/>
    <x v="5"/>
    <n v="3"/>
    <n v="1.92"/>
    <n v="2"/>
    <x v="0"/>
    <n v="0"/>
    <x v="0"/>
    <x v="2"/>
    <x v="0"/>
    <x v="1"/>
    <n v="1.1208616890156788"/>
    <n v="-2.4731362682484654"/>
    <n v="0.47806199498353191"/>
    <n v="-1.1434616913897337"/>
    <n v="2.9788308590241499"/>
    <n v="2.9847582545245657"/>
    <n v="4.1163248643942705"/>
    <x v="2"/>
    <x v="0"/>
    <e v="#N/A"/>
    <n v="40.94"/>
    <x v="0"/>
    <x v="1"/>
  </r>
  <r>
    <s v="WV"/>
    <n v="52"/>
    <x v="2"/>
    <x v="0"/>
    <x v="0"/>
    <n v="21"/>
    <x v="1071"/>
    <n v="119"/>
    <n v="33.270000000000003"/>
    <n v="106.2"/>
    <n v="95"/>
    <n v="9.0299999999999994"/>
    <n v="157.4"/>
    <n v="94"/>
    <n v="7.08"/>
    <x v="58"/>
    <n v="3"/>
    <n v="1.43"/>
    <n v="2"/>
    <x v="0"/>
    <n v="0"/>
    <x v="0"/>
    <x v="3"/>
    <x v="0"/>
    <x v="1"/>
    <n v="0.28586783078866618"/>
    <n v="-1.8701454119148075"/>
    <n v="-0.85650135893141377"/>
    <n v="-1.795611567939984"/>
    <n v="1.7504852879021837"/>
    <n v="2.7453560350448298"/>
    <n v="4.4732271097220346"/>
    <x v="2"/>
    <x v="0"/>
    <e v="#N/A"/>
    <n v="33.270000000000003"/>
    <x v="0"/>
    <x v="1"/>
  </r>
  <r>
    <s v="WA"/>
    <n v="97"/>
    <x v="1"/>
    <x v="0"/>
    <x v="1"/>
    <n v="0"/>
    <x v="1072"/>
    <n v="82"/>
    <n v="46.94"/>
    <n v="201.1"/>
    <n v="106"/>
    <n v="17.09"/>
    <n v="231.3"/>
    <n v="73"/>
    <n v="10.41"/>
    <x v="56"/>
    <n v="4"/>
    <n v="2.4"/>
    <n v="0"/>
    <x v="1"/>
    <n v="1"/>
    <x v="0"/>
    <x v="2"/>
    <x v="0"/>
    <x v="0"/>
    <n v="1.7744156401334958"/>
    <n v="1.8429910397540706E-2"/>
    <n v="0.61112113890064745"/>
    <n v="-0.49131181483948333"/>
    <n v="3.4042703506836993"/>
    <n v="1.9400378530739333"/>
    <n v="1.9845496018430264"/>
    <x v="0"/>
    <x v="1"/>
    <n v="46.94"/>
    <e v="#N/A"/>
    <x v="1"/>
    <x v="2"/>
  </r>
  <r>
    <s v="NV"/>
    <n v="105"/>
    <x v="1"/>
    <x v="0"/>
    <x v="1"/>
    <n v="0"/>
    <x v="1073"/>
    <n v="93"/>
    <n v="28.24"/>
    <n v="175.9"/>
    <n v="106"/>
    <n v="14.95"/>
    <n v="243.5"/>
    <n v="55"/>
    <n v="10.96"/>
    <x v="76"/>
    <n v="3"/>
    <n v="4.37"/>
    <n v="2"/>
    <x v="0"/>
    <n v="0"/>
    <x v="0"/>
    <x v="0"/>
    <x v="0"/>
    <x v="0"/>
    <n v="-0.26215474578604692"/>
    <n v="-0.48306743546411529"/>
    <n v="0.85340793827211059"/>
    <n v="2.1535182400587534"/>
    <n v="3.7671518646687225"/>
    <n v="2.3807614700586091"/>
    <n v="2.2681748572705378"/>
    <x v="1"/>
    <x v="1"/>
    <e v="#N/A"/>
    <n v="28.24"/>
    <x v="0"/>
    <x v="0"/>
  </r>
  <r>
    <s v="SC"/>
    <n v="77"/>
    <x v="2"/>
    <x v="0"/>
    <x v="0"/>
    <n v="28"/>
    <x v="673"/>
    <n v="117"/>
    <n v="23.1"/>
    <n v="244.5"/>
    <n v="102"/>
    <n v="20.78"/>
    <n v="207.5"/>
    <n v="74"/>
    <n v="9.34"/>
    <x v="73"/>
    <n v="3"/>
    <n v="3.11"/>
    <n v="4"/>
    <x v="1"/>
    <n v="1"/>
    <x v="1"/>
    <x v="2"/>
    <x v="0"/>
    <x v="2"/>
    <n v="-0.82128588810213921"/>
    <n v="0.8821197838259488"/>
    <n v="0.13846328438910385"/>
    <n v="0.45068245128865581"/>
    <n v="2.6410020520324036"/>
    <n v="1.2941918621426376"/>
    <n v="2.0916436869680002"/>
    <x v="0"/>
    <x v="0"/>
    <n v="23.1"/>
    <e v="#N/A"/>
    <x v="0"/>
    <x v="3"/>
  </r>
  <r>
    <s v="NC"/>
    <n v="80"/>
    <x v="0"/>
    <x v="1"/>
    <x v="1"/>
    <n v="0"/>
    <x v="748"/>
    <n v="122"/>
    <n v="32.15"/>
    <n v="223.2"/>
    <n v="92"/>
    <n v="18.97"/>
    <n v="269"/>
    <n v="116"/>
    <n v="12.11"/>
    <x v="55"/>
    <n v="3"/>
    <n v="3.75"/>
    <n v="2"/>
    <x v="1"/>
    <n v="1"/>
    <x v="0"/>
    <x v="2"/>
    <x v="2"/>
    <x v="0"/>
    <n v="0.16367360763349376"/>
    <n v="0.458235122442882"/>
    <n v="1.359827068105907"/>
    <n v="1.320215620022323"/>
    <n v="3.7990485982926896"/>
    <n v="1.9567491959319774"/>
    <n v="1.106781179534251"/>
    <x v="1"/>
    <x v="1"/>
    <n v="32.15"/>
    <e v="#N/A"/>
    <x v="3"/>
    <x v="0"/>
  </r>
  <r>
    <s v="NH"/>
    <n v="120"/>
    <x v="2"/>
    <x v="0"/>
    <x v="0"/>
    <n v="43"/>
    <x v="469"/>
    <n v="117"/>
    <n v="30.24"/>
    <n v="175.1"/>
    <n v="70"/>
    <n v="14.88"/>
    <n v="161.30000000000001"/>
    <n v="117"/>
    <n v="7.26"/>
    <x v="73"/>
    <n v="4"/>
    <n v="3.11"/>
    <n v="1"/>
    <x v="0"/>
    <n v="0"/>
    <x v="0"/>
    <x v="0"/>
    <x v="0"/>
    <x v="0"/>
    <n v="-4.3686286205586698E-2"/>
    <n v="-0.49898798612639034"/>
    <n v="-0.77904902142742127"/>
    <n v="0.45068245128865581"/>
    <n v="1.8217705307326706"/>
    <n v="1.030014345330919"/>
    <n v="2.6082582764229785"/>
    <x v="0"/>
    <x v="0"/>
    <e v="#N/A"/>
    <n v="30.24"/>
    <x v="1"/>
    <x v="3"/>
  </r>
  <r>
    <s v="WY"/>
    <n v="54"/>
    <x v="1"/>
    <x v="0"/>
    <x v="0"/>
    <n v="39"/>
    <x v="75"/>
    <n v="73"/>
    <n v="24.46"/>
    <n v="210.3"/>
    <n v="117"/>
    <n v="17.88"/>
    <n v="129.19999999999999"/>
    <n v="117"/>
    <n v="5.81"/>
    <x v="60"/>
    <n v="8"/>
    <n v="3.38"/>
    <n v="2"/>
    <x v="0"/>
    <n v="0"/>
    <x v="0"/>
    <x v="3"/>
    <x v="0"/>
    <x v="0"/>
    <n v="-0.67317167821708157"/>
    <n v="0.20151624301370127"/>
    <n v="-1.416541337806436"/>
    <n v="0.81298793826101701"/>
    <n v="2.2385017276130719"/>
    <n v="1.7780066518504101"/>
    <n v="3.0515119733538492"/>
    <x v="0"/>
    <x v="0"/>
    <e v="#N/A"/>
    <n v="24.46"/>
    <x v="4"/>
    <x v="0"/>
  </r>
  <r>
    <s v="FL"/>
    <n v="148"/>
    <x v="2"/>
    <x v="1"/>
    <x v="1"/>
    <n v="0"/>
    <x v="849"/>
    <n v="138"/>
    <n v="25.19"/>
    <n v="159.6"/>
    <n v="123"/>
    <n v="13.57"/>
    <n v="197.4"/>
    <n v="62"/>
    <n v="8.8800000000000008"/>
    <x v="53"/>
    <n v="3"/>
    <n v="2.3199999999999998"/>
    <n v="2"/>
    <x v="0"/>
    <n v="0"/>
    <x v="0"/>
    <x v="1"/>
    <x v="1"/>
    <x v="1"/>
    <n v="-0.59356029040386338"/>
    <n v="-0.80744865520796461"/>
    <n v="-6.2118410172517374E-2"/>
    <n v="-0.60000346093119195"/>
    <n v="1.1144004512392141"/>
    <n v="1.169679442904439"/>
    <n v="3.0813003152215321"/>
    <x v="2"/>
    <x v="1"/>
    <e v="#N/A"/>
    <n v="25.19"/>
    <x v="3"/>
    <x v="2"/>
  </r>
  <r>
    <s v="PA"/>
    <n v="119"/>
    <x v="1"/>
    <x v="0"/>
    <x v="1"/>
    <n v="0"/>
    <x v="772"/>
    <n v="115"/>
    <n v="48.81"/>
    <n v="159.30000000000001"/>
    <n v="99"/>
    <n v="13.54"/>
    <n v="216.8"/>
    <n v="86"/>
    <n v="9.76"/>
    <x v="55"/>
    <n v="1"/>
    <n v="3.75"/>
    <n v="2"/>
    <x v="1"/>
    <n v="1"/>
    <x v="0"/>
    <x v="0"/>
    <x v="0"/>
    <x v="1"/>
    <n v="1.9780726787254501"/>
    <n v="-0.81341886170631739"/>
    <n v="0.32315731997554747"/>
    <n v="1.320215620022323"/>
    <n v="4.004731603708092"/>
    <n v="2.5341313509177823"/>
    <n v="2.1922062379416718"/>
    <x v="1"/>
    <x v="1"/>
    <n v="48.81"/>
    <e v="#N/A"/>
    <x v="0"/>
    <x v="0"/>
  </r>
  <r>
    <s v="NC"/>
    <n v="162"/>
    <x v="1"/>
    <x v="0"/>
    <x v="0"/>
    <n v="26"/>
    <x v="1074"/>
    <n v="144"/>
    <n v="30.55"/>
    <n v="218.1"/>
    <n v="129"/>
    <n v="18.54"/>
    <n v="212.3"/>
    <n v="105"/>
    <n v="9.5500000000000007"/>
    <x v="38"/>
    <n v="8"/>
    <n v="2.5099999999999998"/>
    <n v="1"/>
    <x v="1"/>
    <n v="1"/>
    <x v="0"/>
    <x v="1"/>
    <x v="0"/>
    <x v="0"/>
    <n v="-1.0360588981449053E-2"/>
    <n v="0.35674161197088022"/>
    <n v="0.23378923824017164"/>
    <n v="-0.34638962005053869"/>
    <n v="2.1839359831893947"/>
    <n v="0.54955900166524507"/>
    <n v="1.9581761447717549"/>
    <x v="0"/>
    <x v="0"/>
    <n v="30.55"/>
    <e v="#N/A"/>
    <x v="4"/>
    <x v="2"/>
  </r>
  <r>
    <s v="MO"/>
    <n v="85"/>
    <x v="2"/>
    <x v="0"/>
    <x v="1"/>
    <n v="0"/>
    <x v="1075"/>
    <n v="96"/>
    <n v="28.19"/>
    <n v="190"/>
    <n v="141"/>
    <n v="16.149999999999999"/>
    <n v="144"/>
    <n v="116"/>
    <n v="6.48"/>
    <x v="54"/>
    <n v="3"/>
    <n v="2.94"/>
    <n v="5"/>
    <x v="1"/>
    <n v="1"/>
    <x v="1"/>
    <x v="2"/>
    <x v="0"/>
    <x v="0"/>
    <n v="-0.26770902865673624"/>
    <n v="-0.20246773004152205"/>
    <n v="-1.1226196467656442"/>
    <n v="0.23329915910523916"/>
    <n v="1.6457126668889088"/>
    <n v="1.1947236813070758"/>
    <n v="2.8541827494737011"/>
    <x v="0"/>
    <x v="1"/>
    <n v="28.19"/>
    <e v="#N/A"/>
    <x v="0"/>
    <x v="3"/>
  </r>
  <r>
    <s v="KS"/>
    <n v="101"/>
    <x v="2"/>
    <x v="0"/>
    <x v="0"/>
    <n v="25"/>
    <x v="1076"/>
    <n v="144"/>
    <n v="24.5"/>
    <n v="167.6"/>
    <n v="105"/>
    <n v="14.25"/>
    <n v="240"/>
    <n v="107"/>
    <n v="10.8"/>
    <x v="25"/>
    <n v="3"/>
    <n v="3.92"/>
    <n v="1"/>
    <x v="0"/>
    <n v="0"/>
    <x v="0"/>
    <x v="0"/>
    <x v="0"/>
    <x v="0"/>
    <n v="-0.66946882296995536"/>
    <n v="-0.64824314858521659"/>
    <n v="0.78389943025570719"/>
    <n v="1.5375989122057394"/>
    <n v="3.1392179213938776"/>
    <n v="1.96140674419865"/>
    <n v="2.4165147784309946"/>
    <x v="0"/>
    <x v="0"/>
    <e v="#N/A"/>
    <n v="24.5"/>
    <x v="0"/>
    <x v="0"/>
  </r>
  <r>
    <s v="KY"/>
    <n v="172"/>
    <x v="0"/>
    <x v="0"/>
    <x v="1"/>
    <n v="0"/>
    <x v="762"/>
    <n v="85"/>
    <n v="29.33"/>
    <n v="253.1"/>
    <n v="71"/>
    <n v="21.51"/>
    <n v="221.6"/>
    <n v="113"/>
    <n v="9.9700000000000006"/>
    <x v="96"/>
    <n v="6"/>
    <n v="1.59"/>
    <n v="0"/>
    <x v="0"/>
    <n v="0"/>
    <x v="0"/>
    <x v="1"/>
    <x v="0"/>
    <x v="2"/>
    <n v="-0.14366337787800068"/>
    <n v="1.0532657034454027"/>
    <n v="0.41848327382661471"/>
    <n v="-1.5782282757565671"/>
    <n v="2.701047055558778"/>
    <n v="1.9483173635390729"/>
    <n v="2.8803169793953138"/>
    <x v="0"/>
    <x v="1"/>
    <e v="#N/A"/>
    <n v="29.33"/>
    <x v="1"/>
    <x v="1"/>
  </r>
  <r>
    <s v="WI"/>
    <n v="67"/>
    <x v="2"/>
    <x v="0"/>
    <x v="1"/>
    <n v="0"/>
    <x v="640"/>
    <n v="134"/>
    <n v="18.55"/>
    <n v="142.30000000000001"/>
    <n v="76"/>
    <n v="12.1"/>
    <n v="91.2"/>
    <n v="86"/>
    <n v="4.0999999999999996"/>
    <x v="54"/>
    <n v="5"/>
    <n v="2.94"/>
    <n v="2"/>
    <x v="0"/>
    <n v="0"/>
    <x v="0"/>
    <x v="3"/>
    <x v="0"/>
    <x v="1"/>
    <n v="-1.3174684912170824"/>
    <n v="-1.1517305632796568"/>
    <n v="-2.1712051391273874"/>
    <n v="0.23329915910523916"/>
    <n v="1.7368237390469148"/>
    <n v="2.7983507231143632"/>
    <n v="4.5436743763822305"/>
    <x v="2"/>
    <x v="1"/>
    <e v="#N/A"/>
    <n v="18.55"/>
    <x v="1"/>
    <x v="3"/>
  </r>
  <r>
    <s v="CO"/>
    <n v="86"/>
    <x v="1"/>
    <x v="0"/>
    <x v="1"/>
    <n v="0"/>
    <x v="1077"/>
    <n v="106"/>
    <n v="29.21"/>
    <n v="301.7"/>
    <n v="44"/>
    <n v="25.64"/>
    <n v="139.4"/>
    <n v="108"/>
    <n v="6.27"/>
    <x v="84"/>
    <n v="5"/>
    <n v="2.62"/>
    <n v="1"/>
    <x v="0"/>
    <n v="0"/>
    <x v="0"/>
    <x v="2"/>
    <x v="0"/>
    <x v="2"/>
    <n v="-0.15662337124294304"/>
    <n v="2.0204391561785968"/>
    <n v="-1.2139736858729171"/>
    <n v="-0.20146742526159472"/>
    <n v="3.2431120617818436"/>
    <n v="2.3708704092954127"/>
    <n v="2.9536887361518498"/>
    <x v="0"/>
    <x v="1"/>
    <e v="#N/A"/>
    <n v="29.21"/>
    <x v="1"/>
    <x v="2"/>
  </r>
  <r>
    <s v="NM"/>
    <n v="107"/>
    <x v="0"/>
    <x v="0"/>
    <x v="1"/>
    <n v="0"/>
    <x v="365"/>
    <n v="101"/>
    <n v="37.79"/>
    <n v="286"/>
    <n v="111"/>
    <n v="24.31"/>
    <n v="249.4"/>
    <n v="117"/>
    <n v="11.22"/>
    <x v="47"/>
    <n v="4"/>
    <n v="3.27"/>
    <n v="1"/>
    <x v="1"/>
    <n v="1"/>
    <x v="0"/>
    <x v="0"/>
    <x v="0"/>
    <x v="2"/>
    <n v="0.77834757865648319"/>
    <n v="1.7079983494314541"/>
    <n v="0.97057942321404789"/>
    <n v="0.66806574347207237"/>
    <n v="4.1426322258651576"/>
    <n v="2.2161722787789739"/>
    <n v="0.81328800537095924"/>
    <x v="1"/>
    <x v="1"/>
    <n v="37.79"/>
    <e v="#N/A"/>
    <x v="1"/>
    <x v="0"/>
  </r>
  <r>
    <s v="IL"/>
    <n v="116"/>
    <x v="2"/>
    <x v="0"/>
    <x v="1"/>
    <n v="0"/>
    <x v="1052"/>
    <n v="110"/>
    <n v="27.98"/>
    <n v="270.60000000000002"/>
    <n v="103"/>
    <n v="23"/>
    <n v="230.4"/>
    <n v="109"/>
    <n v="10.37"/>
    <x v="40"/>
    <n v="3"/>
    <n v="2.16"/>
    <n v="0"/>
    <x v="0"/>
    <n v="0"/>
    <x v="0"/>
    <x v="0"/>
    <x v="0"/>
    <x v="2"/>
    <n v="-0.28992616013949518"/>
    <n v="1.4015277491826648"/>
    <n v="0.59324752255357216"/>
    <n v="-0.81738675311460851"/>
    <n v="2.9737729661508658"/>
    <n v="1.7516851706986196"/>
    <n v="2.3007555759535139"/>
    <x v="0"/>
    <x v="1"/>
    <e v="#N/A"/>
    <n v="27.98"/>
    <x v="0"/>
    <x v="1"/>
  </r>
  <r>
    <s v="WA"/>
    <n v="63"/>
    <x v="1"/>
    <x v="0"/>
    <x v="1"/>
    <n v="0"/>
    <x v="224"/>
    <n v="107"/>
    <n v="35.99"/>
    <n v="271.7"/>
    <n v="77"/>
    <n v="23.09"/>
    <n v="203.3"/>
    <n v="108"/>
    <n v="9.15"/>
    <x v="33"/>
    <n v="7"/>
    <n v="2"/>
    <n v="0"/>
    <x v="0"/>
    <n v="0"/>
    <x v="0"/>
    <x v="3"/>
    <x v="0"/>
    <x v="2"/>
    <n v="0.58209625055878145"/>
    <n v="1.4234185063432918"/>
    <n v="5.5053074769419952E-2"/>
    <n v="-1.0347700452980251"/>
    <n v="3.080638204909778"/>
    <n v="1.8543829639000688"/>
    <n v="2.3210214570434"/>
    <x v="0"/>
    <x v="1"/>
    <e v="#N/A"/>
    <n v="35.99"/>
    <x v="4"/>
    <x v="1"/>
  </r>
  <r>
    <s v="MA"/>
    <n v="119"/>
    <x v="1"/>
    <x v="1"/>
    <x v="0"/>
    <n v="16"/>
    <x v="505"/>
    <n v="103"/>
    <n v="25.02"/>
    <n v="160.1"/>
    <n v="96"/>
    <n v="13.61"/>
    <n v="184"/>
    <n v="120"/>
    <n v="8.2799999999999994"/>
    <x v="18"/>
    <n v="2"/>
    <n v="2.08"/>
    <n v="0"/>
    <x v="1"/>
    <n v="1"/>
    <x v="0"/>
    <x v="0"/>
    <x v="1"/>
    <x v="1"/>
    <n v="-0.61207456663949555"/>
    <n v="-0.7974983110440429"/>
    <n v="-0.32823669800674776"/>
    <n v="-0.92607839920631685"/>
    <n v="0.80512322836117978"/>
    <n v="1.4057024445592796"/>
    <n v="3.3621087597567603"/>
    <x v="2"/>
    <x v="2"/>
    <n v="25.02"/>
    <e v="#N/A"/>
    <x v="3"/>
    <x v="1"/>
  </r>
  <r>
    <s v="OH"/>
    <n v="133"/>
    <x v="1"/>
    <x v="1"/>
    <x v="1"/>
    <n v="0"/>
    <x v="850"/>
    <n v="103"/>
    <n v="43.3"/>
    <n v="252.2"/>
    <n v="80"/>
    <n v="21.44"/>
    <n v="178.1"/>
    <n v="103"/>
    <n v="8.01"/>
    <x v="40"/>
    <n v="3"/>
    <n v="2.16"/>
    <n v="0"/>
    <x v="1"/>
    <n v="1"/>
    <x v="0"/>
    <x v="1"/>
    <x v="1"/>
    <x v="2"/>
    <n v="1.378210128690966"/>
    <n v="1.0353550839503436"/>
    <n v="-0.44540818294868512"/>
    <n v="-0.81738675311460851"/>
    <n v="3.184253980989757"/>
    <n v="1.9590642823279392"/>
    <n v="2.3529539538922242"/>
    <x v="0"/>
    <x v="1"/>
    <n v="43.3"/>
    <e v="#N/A"/>
    <x v="3"/>
    <x v="1"/>
  </r>
  <r>
    <s v="TN"/>
    <n v="94"/>
    <x v="1"/>
    <x v="1"/>
    <x v="1"/>
    <n v="0"/>
    <x v="135"/>
    <n v="113"/>
    <n v="28.92"/>
    <n v="271.8"/>
    <n v="94"/>
    <n v="23.1"/>
    <n v="110.7"/>
    <n v="78"/>
    <n v="4.9800000000000004"/>
    <x v="6"/>
    <n v="4"/>
    <n v="2.35"/>
    <n v="1"/>
    <x v="0"/>
    <n v="0"/>
    <x v="0"/>
    <x v="2"/>
    <x v="1"/>
    <x v="2"/>
    <n v="-0.18809764084351807"/>
    <n v="1.4254085751760766"/>
    <n v="-1.7839434516074253"/>
    <n v="-0.56377291223395598"/>
    <n v="2.7104711038416394"/>
    <n v="2.35954751250704"/>
    <n v="3.4334057905810966"/>
    <x v="0"/>
    <x v="1"/>
    <e v="#N/A"/>
    <n v="28.92"/>
    <x v="5"/>
    <x v="2"/>
  </r>
  <r>
    <s v="MA"/>
    <n v="69"/>
    <x v="2"/>
    <x v="0"/>
    <x v="1"/>
    <n v="0"/>
    <x v="1078"/>
    <n v="91"/>
    <n v="33.17"/>
    <n v="261.5"/>
    <n v="57"/>
    <n v="22.23"/>
    <n v="203.8"/>
    <n v="90"/>
    <n v="9.17"/>
    <x v="37"/>
    <n v="5"/>
    <n v="3.08"/>
    <n v="0"/>
    <x v="0"/>
    <n v="0"/>
    <x v="0"/>
    <x v="3"/>
    <x v="0"/>
    <x v="2"/>
    <n v="0.27475926504728698"/>
    <n v="1.2204314853992884"/>
    <n v="6.4982861628906152E-2"/>
    <n v="0.41445190259141979"/>
    <n v="3.1129069766833974"/>
    <n v="1.3194464051830099"/>
    <n v="1.3385394229594305"/>
    <x v="0"/>
    <x v="1"/>
    <e v="#N/A"/>
    <n v="33.17"/>
    <x v="1"/>
    <x v="3"/>
  </r>
  <r>
    <s v="MI"/>
    <n v="146"/>
    <x v="1"/>
    <x v="0"/>
    <x v="1"/>
    <n v="0"/>
    <x v="176"/>
    <n v="83"/>
    <n v="25.38"/>
    <n v="187.1"/>
    <n v="130"/>
    <n v="15.9"/>
    <n v="149.80000000000001"/>
    <n v="100"/>
    <n v="6.74"/>
    <x v="57"/>
    <n v="4"/>
    <n v="2.13"/>
    <n v="7"/>
    <x v="1"/>
    <n v="1"/>
    <x v="1"/>
    <x v="1"/>
    <x v="0"/>
    <x v="0"/>
    <n v="-0.57319458654466759"/>
    <n v="-0.26017972619226831"/>
    <n v="-1.007434119195604"/>
    <n v="-0.85361730181184459"/>
    <n v="0.86659105635171629"/>
    <n v="1.4628162996212315"/>
    <n v="3.3953914345663181"/>
    <x v="2"/>
    <x v="1"/>
    <n v="25.38"/>
    <e v="#N/A"/>
    <x v="1"/>
    <x v="1"/>
  </r>
  <r>
    <s v="TX"/>
    <n v="119"/>
    <x v="2"/>
    <x v="0"/>
    <x v="1"/>
    <n v="0"/>
    <x v="1079"/>
    <n v="75"/>
    <n v="13.92"/>
    <n v="253.8"/>
    <n v="114"/>
    <n v="21.57"/>
    <n v="213.1"/>
    <n v="125"/>
    <n v="9.59"/>
    <x v="56"/>
    <n v="1"/>
    <n v="2.4"/>
    <n v="2"/>
    <x v="1"/>
    <n v="1"/>
    <x v="0"/>
    <x v="0"/>
    <x v="0"/>
    <x v="2"/>
    <n v="-1.8210568048262781"/>
    <n v="1.0671961852748937"/>
    <n v="0.24967689721534922"/>
    <n v="-0.49131181483948333"/>
    <n v="2.6015169348521052"/>
    <n v="2.1814860615354221"/>
    <n v="3.2786998202068403"/>
    <x v="0"/>
    <x v="1"/>
    <n v="13.92"/>
    <e v="#N/A"/>
    <x v="0"/>
    <x v="2"/>
  </r>
  <r>
    <s v="NH"/>
    <n v="142"/>
    <x v="1"/>
    <x v="1"/>
    <x v="0"/>
    <n v="25"/>
    <x v="962"/>
    <n v="109"/>
    <n v="32.49"/>
    <n v="149.6"/>
    <n v="120"/>
    <n v="12.72"/>
    <n v="227.8"/>
    <n v="60"/>
    <n v="10.25"/>
    <x v="52"/>
    <n v="3"/>
    <n v="2.65"/>
    <n v="0"/>
    <x v="0"/>
    <n v="0"/>
    <x v="0"/>
    <x v="1"/>
    <x v="1"/>
    <x v="1"/>
    <n v="0.20070216010475816"/>
    <n v="-1.0064555384863996"/>
    <n v="0.54161263088424394"/>
    <n v="-0.16523687656435807"/>
    <n v="2.1248826619856565"/>
    <n v="1.1721269450578984"/>
    <n v="2.4965249494956527"/>
    <x v="0"/>
    <x v="0"/>
    <e v="#N/A"/>
    <n v="32.49"/>
    <x v="3"/>
    <x v="2"/>
  </r>
  <r>
    <s v="MS"/>
    <n v="101"/>
    <x v="1"/>
    <x v="0"/>
    <x v="1"/>
    <n v="0"/>
    <x v="1080"/>
    <n v="156"/>
    <n v="40.630000000000003"/>
    <n v="273"/>
    <n v="106"/>
    <n v="23.21"/>
    <n v="278.2"/>
    <n v="93"/>
    <n v="12.52"/>
    <x v="88"/>
    <n v="8"/>
    <n v="3.65"/>
    <n v="1"/>
    <x v="1"/>
    <n v="1"/>
    <x v="0"/>
    <x v="0"/>
    <x v="0"/>
    <x v="2"/>
    <n v="1.0875359917915408"/>
    <n v="1.4492894011694886"/>
    <n v="1.5425351463204529"/>
    <n v="1.1752934252333782"/>
    <n v="4.6425436501819357"/>
    <n v="2.6540353454343619"/>
    <n v="0.73116050617164174"/>
    <x v="1"/>
    <x v="1"/>
    <n v="40.630000000000003"/>
    <e v="#N/A"/>
    <x v="4"/>
    <x v="0"/>
  </r>
  <r>
    <s v="AZ"/>
    <n v="43"/>
    <x v="0"/>
    <x v="0"/>
    <x v="1"/>
    <n v="0"/>
    <x v="70"/>
    <n v="97"/>
    <n v="30.48"/>
    <n v="252.7"/>
    <n v="126"/>
    <n v="21.48"/>
    <n v="227.5"/>
    <n v="114"/>
    <n v="10.24"/>
    <x v="40"/>
    <n v="5"/>
    <n v="2.16"/>
    <n v="0"/>
    <x v="0"/>
    <n v="0"/>
    <x v="0"/>
    <x v="3"/>
    <x v="0"/>
    <x v="2"/>
    <n v="-1.7766299475701512E-2"/>
    <n v="1.0453054281142653"/>
    <n v="0.53565475876855206"/>
    <n v="-0.81738675311460851"/>
    <n v="2.745840576724341"/>
    <n v="1.4310926609415777"/>
    <n v="2.134575352527015"/>
    <x v="0"/>
    <x v="1"/>
    <e v="#N/A"/>
    <n v="30.48"/>
    <x v="1"/>
    <x v="1"/>
  </r>
  <r>
    <s v="IN"/>
    <n v="69"/>
    <x v="1"/>
    <x v="0"/>
    <x v="1"/>
    <n v="0"/>
    <x v="582"/>
    <n v="91"/>
    <n v="31.5"/>
    <n v="219.1"/>
    <n v="88"/>
    <n v="18.62"/>
    <n v="243.6"/>
    <n v="107"/>
    <n v="10.96"/>
    <x v="129"/>
    <n v="5"/>
    <n v="1.49"/>
    <n v="0"/>
    <x v="0"/>
    <n v="0"/>
    <x v="0"/>
    <x v="3"/>
    <x v="0"/>
    <x v="0"/>
    <n v="9.3319357938091693E-2"/>
    <n v="0.37664230029872375"/>
    <n v="0.8553938956440077"/>
    <n v="-1.7231504705455116"/>
    <n v="2.6562989953047764"/>
    <n v="1.9625274993707835"/>
    <n v="2.9405958612355962"/>
    <x v="0"/>
    <x v="1"/>
    <e v="#N/A"/>
    <n v="31.5"/>
    <x v="1"/>
    <x v="1"/>
  </r>
  <r>
    <s v="NY"/>
    <n v="15"/>
    <x v="2"/>
    <x v="1"/>
    <x v="1"/>
    <n v="0"/>
    <x v="854"/>
    <n v="80"/>
    <n v="24.04"/>
    <n v="123.9"/>
    <n v="76"/>
    <n v="10.53"/>
    <n v="323.5"/>
    <n v="88"/>
    <n v="14.56"/>
    <x v="111"/>
    <n v="3"/>
    <n v="2.19"/>
    <n v="2"/>
    <x v="0"/>
    <n v="0"/>
    <x v="0"/>
    <x v="3"/>
    <x v="1"/>
    <x v="1"/>
    <n v="-0.71945736880616207"/>
    <n v="-1.5179032285119773"/>
    <n v="2.4421738357899034"/>
    <n v="-0.78115620441737255"/>
    <n v="3.4990543357715782"/>
    <n v="3.0653005034699445"/>
    <n v="3.8142827777269361"/>
    <x v="0"/>
    <x v="1"/>
    <e v="#N/A"/>
    <n v="24.04"/>
    <x v="3"/>
    <x v="1"/>
  </r>
  <r>
    <s v="WI"/>
    <n v="107"/>
    <x v="2"/>
    <x v="0"/>
    <x v="0"/>
    <n v="25"/>
    <x v="59"/>
    <n v="91"/>
    <n v="42.26"/>
    <n v="119.3"/>
    <n v="115"/>
    <n v="10.14"/>
    <n v="194.3"/>
    <n v="83"/>
    <n v="8.74"/>
    <x v="42"/>
    <n v="1"/>
    <n v="3.24"/>
    <n v="1"/>
    <x v="0"/>
    <n v="0"/>
    <x v="0"/>
    <x v="0"/>
    <x v="0"/>
    <x v="1"/>
    <n v="1.2652730436536097"/>
    <n v="-1.6094463948200577"/>
    <n v="-0.12368308870133173"/>
    <n v="0.63183519477483641"/>
    <n v="2.9889302940009692"/>
    <n v="2.1461003687112603"/>
    <n v="2.8771147496699703"/>
    <x v="0"/>
    <x v="0"/>
    <e v="#N/A"/>
    <n v="42.26"/>
    <x v="0"/>
    <x v="3"/>
  </r>
  <r>
    <s v="WV"/>
    <n v="67"/>
    <x v="2"/>
    <x v="0"/>
    <x v="1"/>
    <n v="0"/>
    <x v="1081"/>
    <n v="131"/>
    <n v="25.93"/>
    <n v="252.4"/>
    <n v="107"/>
    <n v="21.45"/>
    <n v="185.4"/>
    <n v="104"/>
    <n v="8.34"/>
    <x v="140"/>
    <n v="3"/>
    <n v="1.32"/>
    <n v="2"/>
    <x v="0"/>
    <n v="0"/>
    <x v="0"/>
    <x v="3"/>
    <x v="0"/>
    <x v="2"/>
    <n v="-0.51394890259064474"/>
    <n v="1.0393352216159126"/>
    <n v="-0.30043329480018627"/>
    <n v="-1.9405337627289283"/>
    <n v="2.4019015694389356"/>
    <n v="2.28041501185221"/>
    <n v="3.5540757030891461"/>
    <x v="0"/>
    <x v="1"/>
    <e v="#N/A"/>
    <n v="25.93"/>
    <x v="0"/>
    <x v="1"/>
  </r>
  <r>
    <s v="NY"/>
    <n v="99"/>
    <x v="0"/>
    <x v="0"/>
    <x v="1"/>
    <n v="0"/>
    <x v="417"/>
    <n v="102"/>
    <n v="24.75"/>
    <n v="230.9"/>
    <n v="87"/>
    <n v="19.63"/>
    <n v="181.5"/>
    <n v="86"/>
    <n v="8.17"/>
    <x v="37"/>
    <n v="7"/>
    <n v="3.08"/>
    <n v="1"/>
    <x v="0"/>
    <n v="0"/>
    <x v="0"/>
    <x v="2"/>
    <x v="0"/>
    <x v="0"/>
    <n v="-0.64169740861650704"/>
    <n v="0.61147042256727724"/>
    <n v="-0.37788563230417876"/>
    <n v="0.41445190259141979"/>
    <n v="2.261176273765348"/>
    <n v="1.048923053690461"/>
    <n v="2.255562236802013"/>
    <x v="0"/>
    <x v="1"/>
    <e v="#N/A"/>
    <n v="24.75"/>
    <x v="4"/>
    <x v="3"/>
  </r>
  <r>
    <s v="OK"/>
    <n v="46"/>
    <x v="0"/>
    <x v="0"/>
    <x v="1"/>
    <n v="0"/>
    <x v="432"/>
    <n v="116"/>
    <n v="27.91"/>
    <n v="196.2"/>
    <n v="153"/>
    <n v="16.68"/>
    <n v="236.1"/>
    <n v="119"/>
    <n v="10.62"/>
    <x v="111"/>
    <n v="1"/>
    <n v="2.19"/>
    <n v="1"/>
    <x v="0"/>
    <n v="0"/>
    <x v="0"/>
    <x v="3"/>
    <x v="0"/>
    <x v="0"/>
    <n v="-0.29733187063374816"/>
    <n v="-7.9083462408892566E-2"/>
    <n v="0.70644709275171458"/>
    <n v="-0.78115620441737255"/>
    <n v="2.0740501576532933"/>
    <n v="1.0972387825255943"/>
    <n v="2.4710689661146339"/>
    <x v="0"/>
    <x v="1"/>
    <e v="#N/A"/>
    <n v="27.91"/>
    <x v="0"/>
    <x v="1"/>
  </r>
  <r>
    <s v="NC"/>
    <n v="55"/>
    <x v="1"/>
    <x v="1"/>
    <x v="1"/>
    <n v="0"/>
    <x v="292"/>
    <n v="115"/>
    <n v="37.57"/>
    <n v="165.4"/>
    <n v="97"/>
    <n v="14.06"/>
    <n v="235.4"/>
    <n v="117"/>
    <n v="10.59"/>
    <x v="84"/>
    <n v="4"/>
    <n v="2.62"/>
    <n v="1"/>
    <x v="0"/>
    <n v="0"/>
    <x v="0"/>
    <x v="3"/>
    <x v="1"/>
    <x v="0"/>
    <n v="0.75427901955016108"/>
    <n v="-0.69202466290647213"/>
    <n v="0.69254539114843416"/>
    <n v="-0.20146742526159472"/>
    <n v="2.5835455987282088"/>
    <n v="1.2522153231959918"/>
    <n v="2.1121975690227903"/>
    <x v="0"/>
    <x v="1"/>
    <e v="#N/A"/>
    <n v="37.57"/>
    <x v="5"/>
    <x v="2"/>
  </r>
  <r>
    <s v="CT"/>
    <n v="56"/>
    <x v="0"/>
    <x v="0"/>
    <x v="1"/>
    <n v="0"/>
    <x v="283"/>
    <n v="99"/>
    <n v="27.59"/>
    <n v="149.1"/>
    <n v="78"/>
    <n v="12.67"/>
    <n v="255.5"/>
    <n v="115"/>
    <n v="11.5"/>
    <x v="102"/>
    <n v="1"/>
    <n v="4"/>
    <n v="4"/>
    <x v="1"/>
    <n v="1"/>
    <x v="1"/>
    <x v="3"/>
    <x v="0"/>
    <x v="1"/>
    <n v="-0.33250899548144897"/>
    <n v="-1.0164058826503215"/>
    <n v="1.0917228228997795"/>
    <n v="1.6462905582974481"/>
    <n v="3.4386002211470821"/>
    <n v="2.2462801416434788"/>
    <n v="2.5035130254526208"/>
    <x v="0"/>
    <x v="1"/>
    <n v="27.59"/>
    <e v="#N/A"/>
    <x v="0"/>
    <x v="0"/>
  </r>
  <r>
    <s v="NE"/>
    <n v="76"/>
    <x v="0"/>
    <x v="0"/>
    <x v="1"/>
    <n v="0"/>
    <x v="1082"/>
    <n v="97"/>
    <n v="46.36"/>
    <n v="236.4"/>
    <n v="95"/>
    <n v="20.09"/>
    <n v="235.5"/>
    <n v="105"/>
    <n v="10.6"/>
    <x v="18"/>
    <n v="2"/>
    <n v="2.08"/>
    <n v="0"/>
    <x v="1"/>
    <n v="1"/>
    <x v="0"/>
    <x v="2"/>
    <x v="0"/>
    <x v="2"/>
    <n v="1.7114671009323457"/>
    <n v="0.7209242083704166"/>
    <n v="0.69453134852033127"/>
    <n v="-0.92607839920631685"/>
    <n v="3.6318775949329347"/>
    <n v="2.1883432882759242"/>
    <n v="2.0945543273232925"/>
    <x v="1"/>
    <x v="1"/>
    <n v="46.36"/>
    <e v="#N/A"/>
    <x v="0"/>
    <x v="1"/>
  </r>
  <r>
    <s v="HI"/>
    <n v="132"/>
    <x v="1"/>
    <x v="1"/>
    <x v="0"/>
    <n v="33"/>
    <x v="110"/>
    <n v="75"/>
    <n v="34.049999999999997"/>
    <n v="226.6"/>
    <n v="67"/>
    <n v="19.260000000000002"/>
    <n v="198.8"/>
    <n v="91"/>
    <n v="8.9499999999999993"/>
    <x v="89"/>
    <n v="3"/>
    <n v="3.48"/>
    <n v="2"/>
    <x v="0"/>
    <n v="0"/>
    <x v="0"/>
    <x v="1"/>
    <x v="2"/>
    <x v="0"/>
    <n v="0.37103350147257474"/>
    <n v="0.52589746275755"/>
    <n v="-3.4315006965955887E-2"/>
    <n v="0.95791013304996164"/>
    <n v="2.995672799869999"/>
    <n v="1.1545576396406967"/>
    <n v="1.3007502306839833"/>
    <x v="0"/>
    <x v="0"/>
    <e v="#N/A"/>
    <n v="34.049999999999997"/>
    <x v="3"/>
    <x v="0"/>
  </r>
  <r>
    <s v="SC"/>
    <n v="140"/>
    <x v="2"/>
    <x v="0"/>
    <x v="0"/>
    <n v="28"/>
    <x v="62"/>
    <n v="77"/>
    <n v="26.71"/>
    <n v="172.4"/>
    <n v="97"/>
    <n v="14.65"/>
    <n v="184.5"/>
    <n v="94"/>
    <n v="8.3000000000000007"/>
    <x v="22"/>
    <n v="9"/>
    <n v="3"/>
    <n v="1"/>
    <x v="0"/>
    <n v="0"/>
    <x v="0"/>
    <x v="1"/>
    <x v="0"/>
    <x v="0"/>
    <n v="-0.42878323190673673"/>
    <n v="-0.55271984461156753"/>
    <n v="-0.31830691114726156"/>
    <n v="0.30576025649971117"/>
    <n v="1.6419693810784026"/>
    <n v="0.82714140915003254"/>
    <n v="2.5830722740686936"/>
    <x v="0"/>
    <x v="0"/>
    <e v="#N/A"/>
    <n v="26.71"/>
    <x v="4"/>
    <x v="3"/>
  </r>
  <r>
    <s v="AK"/>
    <n v="51"/>
    <x v="2"/>
    <x v="1"/>
    <x v="0"/>
    <n v="12"/>
    <x v="1046"/>
    <n v="60"/>
    <n v="23.09"/>
    <n v="200.6"/>
    <n v="134"/>
    <n v="17.05"/>
    <n v="192.4"/>
    <n v="98"/>
    <n v="8.66"/>
    <x v="10"/>
    <n v="7"/>
    <n v="3.32"/>
    <n v="2"/>
    <x v="0"/>
    <n v="0"/>
    <x v="0"/>
    <x v="3"/>
    <x v="2"/>
    <x v="0"/>
    <n v="-0.82313731572570226"/>
    <n v="8.4795662336189549E-3"/>
    <n v="-0.16141627876737941"/>
    <n v="0.74052684086654508"/>
    <n v="2.1865424271878839"/>
    <n v="1.1189558349990936"/>
    <n v="2.3923119644946711"/>
    <x v="0"/>
    <x v="2"/>
    <e v="#N/A"/>
    <n v="23.09"/>
    <x v="2"/>
    <x v="0"/>
  </r>
  <r>
    <s v="SD"/>
    <n v="27"/>
    <x v="1"/>
    <x v="0"/>
    <x v="1"/>
    <n v="0"/>
    <x v="1083"/>
    <n v="110"/>
    <n v="40.24"/>
    <n v="231.9"/>
    <n v="92"/>
    <n v="19.71"/>
    <n v="164.7"/>
    <n v="85"/>
    <n v="7.41"/>
    <x v="8"/>
    <n v="6"/>
    <n v="3.43"/>
    <n v="1"/>
    <x v="0"/>
    <n v="0"/>
    <x v="0"/>
    <x v="3"/>
    <x v="0"/>
    <x v="0"/>
    <n v="1.0449531564495864"/>
    <n v="0.63137111089512077"/>
    <n v="-0.71152647078291553"/>
    <n v="0.88544903565548905"/>
    <n v="3.2374897925166466"/>
    <n v="1.667587026878933"/>
    <n v="1.755093395742904"/>
    <x v="0"/>
    <x v="1"/>
    <e v="#N/A"/>
    <n v="40.24"/>
    <x v="1"/>
    <x v="0"/>
  </r>
  <r>
    <s v="ID"/>
    <n v="224"/>
    <x v="2"/>
    <x v="0"/>
    <x v="1"/>
    <n v="0"/>
    <x v="1084"/>
    <n v="133"/>
    <n v="18.940000000000001"/>
    <n v="175"/>
    <n v="66"/>
    <n v="14.88"/>
    <n v="217.2"/>
    <n v="106"/>
    <n v="9.77"/>
    <x v="129"/>
    <n v="6"/>
    <n v="1.49"/>
    <n v="3"/>
    <x v="0"/>
    <n v="0"/>
    <x v="0"/>
    <x v="1"/>
    <x v="0"/>
    <x v="0"/>
    <n v="-1.274885655875128"/>
    <n v="-0.50097805495917458"/>
    <n v="0.33110114946313596"/>
    <n v="-1.7231504705455116"/>
    <n v="1.6184442834371855"/>
    <n v="2.2260251486503608"/>
    <n v="3.9103726198736117"/>
    <x v="2"/>
    <x v="1"/>
    <e v="#N/A"/>
    <n v="18.940000000000001"/>
    <x v="1"/>
    <x v="1"/>
  </r>
  <r>
    <s v="OK"/>
    <n v="105"/>
    <x v="2"/>
    <x v="1"/>
    <x v="0"/>
    <n v="28"/>
    <x v="373"/>
    <n v="89"/>
    <n v="26.54"/>
    <n v="107.1"/>
    <n v="114"/>
    <n v="9.1"/>
    <n v="167.7"/>
    <n v="95"/>
    <n v="7.55"/>
    <x v="20"/>
    <n v="3"/>
    <n v="3.97"/>
    <n v="0"/>
    <x v="1"/>
    <n v="1"/>
    <x v="0"/>
    <x v="0"/>
    <x v="2"/>
    <x v="1"/>
    <n v="-0.4472975081423689"/>
    <n v="-1.8522347924197484"/>
    <n v="-0.65194774962599822"/>
    <n v="1.6100600096002116"/>
    <n v="2.8222930054516007"/>
    <n v="2.5784060754266069"/>
    <n v="3.6511666588876288"/>
    <x v="0"/>
    <x v="0"/>
    <n v="26.54"/>
    <e v="#N/A"/>
    <x v="3"/>
    <x v="0"/>
  </r>
  <r>
    <s v="WA"/>
    <n v="117"/>
    <x v="1"/>
    <x v="0"/>
    <x v="1"/>
    <n v="0"/>
    <x v="962"/>
    <n v="93"/>
    <n v="32.49"/>
    <n v="282.8"/>
    <n v="56"/>
    <n v="24.04"/>
    <n v="84.8"/>
    <n v="118"/>
    <n v="3.82"/>
    <x v="42"/>
    <n v="4"/>
    <n v="3.24"/>
    <n v="2"/>
    <x v="0"/>
    <n v="0"/>
    <x v="0"/>
    <x v="0"/>
    <x v="0"/>
    <x v="2"/>
    <n v="0.20070216010475816"/>
    <n v="1.644316146782355"/>
    <n v="-2.2983064109288107"/>
    <n v="0.63183519477483641"/>
    <n v="3.5752733043753162"/>
    <n v="2.9026686031155045"/>
    <n v="3.4739589574498773"/>
    <x v="0"/>
    <x v="1"/>
    <e v="#N/A"/>
    <n v="32.49"/>
    <x v="1"/>
    <x v="3"/>
  </r>
  <r>
    <s v="SD"/>
    <n v="91"/>
    <x v="0"/>
    <x v="0"/>
    <x v="1"/>
    <n v="0"/>
    <x v="1085"/>
    <n v="123"/>
    <n v="26.01"/>
    <n v="141.1"/>
    <n v="127"/>
    <n v="11.99"/>
    <n v="171.5"/>
    <n v="76"/>
    <n v="7.72"/>
    <x v="19"/>
    <n v="15"/>
    <n v="2.78"/>
    <n v="1"/>
    <x v="1"/>
    <n v="1"/>
    <x v="0"/>
    <x v="2"/>
    <x v="0"/>
    <x v="1"/>
    <n v="-0.5046917644728286"/>
    <n v="-1.1756113892730695"/>
    <n v="-0.57648136949390283"/>
    <n v="1.591586692182255E-2"/>
    <n v="1.2196813876060975"/>
    <n v="1.4033388756493181"/>
    <n v="3.2328156941812582"/>
    <x v="2"/>
    <x v="1"/>
    <n v="26.01"/>
    <e v="#N/A"/>
    <x v="4"/>
    <x v="2"/>
  </r>
  <r>
    <s v="OH"/>
    <n v="135"/>
    <x v="0"/>
    <x v="0"/>
    <x v="1"/>
    <n v="0"/>
    <x v="1086"/>
    <n v="123"/>
    <n v="37.200000000000003"/>
    <n v="242.8"/>
    <n v="64"/>
    <n v="20.64"/>
    <n v="85.8"/>
    <n v="80"/>
    <n v="3.86"/>
    <x v="19"/>
    <n v="3"/>
    <n v="2.78"/>
    <n v="4"/>
    <x v="0"/>
    <n v="0"/>
    <x v="1"/>
    <x v="1"/>
    <x v="0"/>
    <x v="2"/>
    <n v="0.7135476118317704"/>
    <n v="0.84828861366861508"/>
    <n v="-2.2784468372098385"/>
    <n v="1.591586692182255E-2"/>
    <n v="3.0031529401059105"/>
    <n v="2.5338344601102167"/>
    <n v="3.4382708678661857"/>
    <x v="0"/>
    <x v="1"/>
    <e v="#N/A"/>
    <n v="37.200000000000003"/>
    <x v="0"/>
    <x v="2"/>
  </r>
  <r>
    <s v="VA"/>
    <n v="146"/>
    <x v="0"/>
    <x v="0"/>
    <x v="1"/>
    <n v="0"/>
    <x v="1087"/>
    <n v="101"/>
    <n v="34.92"/>
    <n v="134.9"/>
    <n v="77"/>
    <n v="11.47"/>
    <n v="310.5"/>
    <n v="83"/>
    <n v="13.97"/>
    <x v="19"/>
    <n v="2"/>
    <n v="2.78"/>
    <n v="3"/>
    <x v="0"/>
    <n v="0"/>
    <x v="0"/>
    <x v="1"/>
    <x v="0"/>
    <x v="1"/>
    <n v="0.46545631027429885"/>
    <n v="-1.2989956569056988"/>
    <n v="2.183999377443262"/>
    <n v="1.591586692182255E-2"/>
    <n v="3.661543074223466"/>
    <n v="2.5834368366434783"/>
    <n v="2.8180479224915769"/>
    <x v="0"/>
    <x v="1"/>
    <e v="#N/A"/>
    <n v="34.92"/>
    <x v="0"/>
    <x v="2"/>
  </r>
  <r>
    <s v="WI"/>
    <n v="147"/>
    <x v="0"/>
    <x v="1"/>
    <x v="1"/>
    <n v="0"/>
    <x v="985"/>
    <n v="111"/>
    <n v="38.28"/>
    <n v="184.9"/>
    <n v="98"/>
    <n v="15.72"/>
    <n v="143.19999999999999"/>
    <n v="146"/>
    <n v="6.44"/>
    <x v="79"/>
    <n v="1"/>
    <n v="2.67"/>
    <n v="0"/>
    <x v="1"/>
    <n v="1"/>
    <x v="0"/>
    <x v="1"/>
    <x v="1"/>
    <x v="0"/>
    <n v="0.83203897973981611"/>
    <n v="-0.3039612405135238"/>
    <n v="-1.1385073057408224"/>
    <n v="-0.12900632786712207"/>
    <n v="2.1491047039715578"/>
    <n v="1.4482827132145091"/>
    <n v="2.752525132702567"/>
    <x v="0"/>
    <x v="1"/>
    <n v="38.28"/>
    <e v="#N/A"/>
    <x v="3"/>
    <x v="2"/>
  </r>
  <r>
    <s v="IN"/>
    <n v="68"/>
    <x v="2"/>
    <x v="0"/>
    <x v="1"/>
    <n v="0"/>
    <x v="521"/>
    <n v="127"/>
    <n v="42.48"/>
    <n v="254.5"/>
    <n v="118"/>
    <n v="21.63"/>
    <n v="273.2"/>
    <n v="98"/>
    <n v="12.29"/>
    <x v="56"/>
    <n v="6"/>
    <n v="2.4"/>
    <n v="2"/>
    <x v="1"/>
    <n v="1"/>
    <x v="0"/>
    <x v="3"/>
    <x v="0"/>
    <x v="2"/>
    <n v="1.2893416027599318"/>
    <n v="1.0811266671043838"/>
    <n v="1.4432372777255909"/>
    <n v="-0.49131181483948333"/>
    <n v="3.9749648103662838"/>
    <n v="2.2705853382221561"/>
    <n v="1.5845410416422092"/>
    <x v="1"/>
    <x v="1"/>
    <n v="42.48"/>
    <e v="#N/A"/>
    <x v="1"/>
    <x v="2"/>
  </r>
  <r>
    <s v="NM"/>
    <n v="68"/>
    <x v="1"/>
    <x v="0"/>
    <x v="1"/>
    <n v="0"/>
    <x v="760"/>
    <n v="89"/>
    <n v="22.37"/>
    <n v="137"/>
    <n v="109"/>
    <n v="11.65"/>
    <n v="256.3"/>
    <n v="107"/>
    <n v="11.53"/>
    <x v="39"/>
    <n v="5"/>
    <n v="2.75"/>
    <n v="3"/>
    <x v="0"/>
    <n v="0"/>
    <x v="0"/>
    <x v="3"/>
    <x v="0"/>
    <x v="1"/>
    <n v="-0.90089727591535784"/>
    <n v="-1.2572042114172277"/>
    <n v="1.1076104818749577"/>
    <n v="-2.0314681775414092E-2"/>
    <n v="2.3404658985650175"/>
    <n v="1.9024699726439411"/>
    <n v="3.1242604518954433"/>
    <x v="0"/>
    <x v="1"/>
    <e v="#N/A"/>
    <n v="22.37"/>
    <x v="1"/>
    <x v="2"/>
  </r>
  <r>
    <s v="HI"/>
    <n v="86"/>
    <x v="1"/>
    <x v="0"/>
    <x v="0"/>
    <n v="21"/>
    <x v="934"/>
    <n v="99"/>
    <n v="33.64"/>
    <n v="165.6"/>
    <n v="100"/>
    <n v="14.08"/>
    <n v="208"/>
    <n v="120"/>
    <n v="9.36"/>
    <x v="3"/>
    <n v="9"/>
    <n v="2.73"/>
    <n v="0"/>
    <x v="0"/>
    <n v="0"/>
    <x v="0"/>
    <x v="2"/>
    <x v="0"/>
    <x v="0"/>
    <n v="0.32659923850705735"/>
    <n v="-0.68804452524090365"/>
    <n v="0.14839307124859005"/>
    <n v="-5.6545230472650088E-2"/>
    <n v="2.0164561255022018"/>
    <n v="0.77800398327461318"/>
    <n v="2.2681457382423593"/>
    <x v="0"/>
    <x v="0"/>
    <e v="#N/A"/>
    <n v="33.64"/>
    <x v="4"/>
    <x v="2"/>
  </r>
  <r>
    <s v="KY"/>
    <n v="131"/>
    <x v="0"/>
    <x v="0"/>
    <x v="1"/>
    <n v="0"/>
    <x v="399"/>
    <n v="129"/>
    <n v="28.31"/>
    <n v="210.2"/>
    <n v="107"/>
    <n v="17.87"/>
    <n v="257.2"/>
    <n v="93"/>
    <n v="11.57"/>
    <x v="79"/>
    <n v="5"/>
    <n v="2.67"/>
    <n v="1"/>
    <x v="0"/>
    <n v="0"/>
    <x v="0"/>
    <x v="1"/>
    <x v="0"/>
    <x v="0"/>
    <n v="-0.25474903529179388"/>
    <n v="0.19952617418091645"/>
    <n v="1.1254840982220324"/>
    <n v="-0.12900632786712207"/>
    <n v="2.6964003173924045"/>
    <n v="1.1781616413488405"/>
    <n v="1.8723127502257009"/>
    <x v="0"/>
    <x v="1"/>
    <e v="#N/A"/>
    <n v="28.31"/>
    <x v="1"/>
    <x v="2"/>
  </r>
  <r>
    <s v="OH"/>
    <n v="86"/>
    <x v="0"/>
    <x v="0"/>
    <x v="0"/>
    <n v="29"/>
    <x v="1088"/>
    <n v="79"/>
    <n v="38.32"/>
    <n v="187.1"/>
    <n v="112"/>
    <n v="15.9"/>
    <n v="281.10000000000002"/>
    <n v="112"/>
    <n v="12.65"/>
    <x v="89"/>
    <n v="3"/>
    <n v="3.48"/>
    <n v="1"/>
    <x v="0"/>
    <n v="0"/>
    <x v="0"/>
    <x v="2"/>
    <x v="0"/>
    <x v="0"/>
    <n v="0.83574183498694288"/>
    <n v="-0.26017972619226831"/>
    <n v="1.6001279101054735"/>
    <n v="0.95791013304996164"/>
    <n v="3.8093778179995943"/>
    <n v="2.0601356888241926"/>
    <n v="1.4060436524044735"/>
    <x v="1"/>
    <x v="0"/>
    <e v="#N/A"/>
    <n v="38.32"/>
    <x v="0"/>
    <x v="0"/>
  </r>
  <r>
    <s v="VT"/>
    <n v="159"/>
    <x v="0"/>
    <x v="0"/>
    <x v="1"/>
    <n v="0"/>
    <x v="1089"/>
    <n v="103"/>
    <n v="46.89"/>
    <n v="189.5"/>
    <n v="108"/>
    <n v="16.11"/>
    <n v="223.9"/>
    <n v="93"/>
    <n v="10.08"/>
    <x v="33"/>
    <n v="5"/>
    <n v="2"/>
    <n v="2"/>
    <x v="1"/>
    <n v="1"/>
    <x v="0"/>
    <x v="1"/>
    <x v="0"/>
    <x v="0"/>
    <n v="1.768861357262806"/>
    <n v="-0.21241807420544381"/>
    <n v="0.46416029338025144"/>
    <n v="-1.0347700452980251"/>
    <n v="3.2298378947468653"/>
    <n v="2.1119151886531062"/>
    <n v="2.5472570937744985"/>
    <x v="0"/>
    <x v="1"/>
    <n v="46.89"/>
    <e v="#N/A"/>
    <x v="1"/>
    <x v="1"/>
  </r>
  <r>
    <s v="AZ"/>
    <n v="134"/>
    <x v="0"/>
    <x v="0"/>
    <x v="0"/>
    <n v="40"/>
    <x v="1090"/>
    <n v="105"/>
    <n v="24.29"/>
    <n v="88.6"/>
    <n v="61"/>
    <n v="7.53"/>
    <n v="290"/>
    <n v="96"/>
    <n v="13.05"/>
    <x v="81"/>
    <n v="6"/>
    <n v="2.92"/>
    <n v="1"/>
    <x v="0"/>
    <n v="0"/>
    <x v="0"/>
    <x v="1"/>
    <x v="0"/>
    <x v="1"/>
    <n v="-0.69168595445271375"/>
    <n v="-2.2203975264848532"/>
    <n v="1.7768781162043277"/>
    <n v="0.19706861040800316"/>
    <n v="3.2754317278201248"/>
    <n v="2.9333814126807987"/>
    <n v="3.8053909156500163"/>
    <x v="0"/>
    <x v="0"/>
    <e v="#N/A"/>
    <n v="24.29"/>
    <x v="1"/>
    <x v="3"/>
  </r>
  <r>
    <s v="VT"/>
    <n v="113"/>
    <x v="2"/>
    <x v="0"/>
    <x v="1"/>
    <n v="0"/>
    <x v="439"/>
    <n v="113"/>
    <n v="35.22"/>
    <n v="256"/>
    <n v="80"/>
    <n v="21.76"/>
    <n v="211"/>
    <n v="87"/>
    <n v="9.49"/>
    <x v="79"/>
    <n v="1"/>
    <n v="2.67"/>
    <n v="1"/>
    <x v="0"/>
    <n v="0"/>
    <x v="0"/>
    <x v="0"/>
    <x v="0"/>
    <x v="2"/>
    <n v="0.49878200749843649"/>
    <n v="1.1109776995961491"/>
    <n v="0.20797179240550728"/>
    <n v="-0.12900632786712207"/>
    <n v="2.986703899340573"/>
    <n v="1.2421553200265418"/>
    <n v="1.4715636227510853"/>
    <x v="0"/>
    <x v="1"/>
    <e v="#N/A"/>
    <n v="35.22"/>
    <x v="0"/>
    <x v="2"/>
  </r>
  <r>
    <s v="MO"/>
    <n v="132"/>
    <x v="1"/>
    <x v="0"/>
    <x v="1"/>
    <n v="0"/>
    <x v="211"/>
    <n v="100"/>
    <n v="35.049999999999997"/>
    <n v="211.2"/>
    <n v="118"/>
    <n v="17.95"/>
    <n v="196.2"/>
    <n v="122"/>
    <n v="8.83"/>
    <x v="39"/>
    <n v="6"/>
    <n v="2.75"/>
    <n v="1"/>
    <x v="0"/>
    <n v="0"/>
    <x v="0"/>
    <x v="1"/>
    <x v="0"/>
    <x v="0"/>
    <n v="0.48026773126280431"/>
    <n v="0.21942686250875995"/>
    <n v="-8.59498986352846E-2"/>
    <n v="-2.0314681775414092E-2"/>
    <n v="2.3395438315568149"/>
    <n v="0.5353553147712381"/>
    <n v="1.7606093508589804"/>
    <x v="0"/>
    <x v="1"/>
    <e v="#N/A"/>
    <n v="35.049999999999997"/>
    <x v="1"/>
    <x v="2"/>
  </r>
  <r>
    <s v="AL"/>
    <n v="85"/>
    <x v="0"/>
    <x v="0"/>
    <x v="1"/>
    <n v="0"/>
    <x v="1091"/>
    <n v="66"/>
    <n v="35.75"/>
    <n v="195.8"/>
    <n v="76"/>
    <n v="16.64"/>
    <n v="221.6"/>
    <n v="82"/>
    <n v="9.9700000000000006"/>
    <x v="7"/>
    <n v="7"/>
    <n v="3.02"/>
    <n v="1"/>
    <x v="0"/>
    <n v="0"/>
    <x v="0"/>
    <x v="2"/>
    <x v="0"/>
    <x v="0"/>
    <n v="0.55617626382889673"/>
    <n v="-8.704373774002952E-2"/>
    <n v="0.41848327382661471"/>
    <n v="0.34199080519694713"/>
    <n v="2.6586101294216085"/>
    <n v="0.78038106719622768"/>
    <n v="1.4662132859217532"/>
    <x v="0"/>
    <x v="1"/>
    <e v="#N/A"/>
    <n v="35.75"/>
    <x v="4"/>
    <x v="3"/>
  </r>
  <r>
    <s v="NJ"/>
    <n v="93"/>
    <x v="2"/>
    <x v="1"/>
    <x v="0"/>
    <n v="38"/>
    <x v="1092"/>
    <n v="117"/>
    <n v="38.369999999999997"/>
    <n v="119.6"/>
    <n v="122"/>
    <n v="10.17"/>
    <n v="193.2"/>
    <n v="125"/>
    <n v="8.69"/>
    <x v="100"/>
    <n v="7"/>
    <n v="3.78"/>
    <n v="1"/>
    <x v="1"/>
    <n v="1"/>
    <x v="0"/>
    <x v="2"/>
    <x v="2"/>
    <x v="1"/>
    <n v="0.84129611785763225"/>
    <n v="-1.6034761883217048"/>
    <n v="-0.14552861979220183"/>
    <n v="1.3564461687195588"/>
    <n v="3.1682037164892329"/>
    <n v="2.2671655943599753"/>
    <n v="2.8709867424498934"/>
    <x v="0"/>
    <x v="0"/>
    <n v="38.369999999999997"/>
    <e v="#N/A"/>
    <x v="2"/>
    <x v="0"/>
  </r>
  <r>
    <s v="WA"/>
    <n v="174"/>
    <x v="1"/>
    <x v="0"/>
    <x v="0"/>
    <n v="33"/>
    <x v="697"/>
    <n v="91"/>
    <n v="28.53"/>
    <n v="205.3"/>
    <n v="91"/>
    <n v="17.45"/>
    <n v="130"/>
    <n v="132"/>
    <n v="5.85"/>
    <x v="25"/>
    <n v="4"/>
    <n v="3.92"/>
    <n v="4"/>
    <x v="1"/>
    <n v="1"/>
    <x v="1"/>
    <x v="1"/>
    <x v="0"/>
    <x v="0"/>
    <n v="-0.23068047618547183"/>
    <n v="0.10201280137448375"/>
    <n v="-1.4006536788312578"/>
    <n v="1.5375989122057394"/>
    <n v="2.8993475738007373"/>
    <n v="2.0951518409359347"/>
    <n v="2.8936319944751525"/>
    <x v="0"/>
    <x v="0"/>
    <n v="28.53"/>
    <e v="#N/A"/>
    <x v="1"/>
    <x v="0"/>
  </r>
  <r>
    <s v="NY"/>
    <n v="61"/>
    <x v="0"/>
    <x v="0"/>
    <x v="1"/>
    <n v="0"/>
    <x v="1017"/>
    <n v="118"/>
    <n v="33.61"/>
    <n v="152.19999999999999"/>
    <n v="96"/>
    <n v="12.94"/>
    <n v="221"/>
    <n v="93"/>
    <n v="9.9499999999999993"/>
    <x v="99"/>
    <n v="3"/>
    <n v="1.89"/>
    <n v="2"/>
    <x v="0"/>
    <n v="0"/>
    <x v="0"/>
    <x v="3"/>
    <x v="0"/>
    <x v="1"/>
    <n v="0.32289638325993059"/>
    <n v="-0.95471374883400661"/>
    <n v="0.40656752959523135"/>
    <n v="-1.1796922400869698"/>
    <n v="1.9398008149926063"/>
    <n v="1.6039673793371263"/>
    <n v="3.0631022683072859"/>
    <x v="0"/>
    <x v="1"/>
    <e v="#N/A"/>
    <n v="33.61"/>
    <x v="0"/>
    <x v="1"/>
  </r>
  <r>
    <s v="DC"/>
    <n v="91"/>
    <x v="0"/>
    <x v="0"/>
    <x v="0"/>
    <n v="39"/>
    <x v="944"/>
    <n v="105"/>
    <n v="28.87"/>
    <n v="65.2"/>
    <n v="116"/>
    <n v="5.54"/>
    <n v="144.4"/>
    <n v="92"/>
    <n v="6.5"/>
    <x v="54"/>
    <n v="4"/>
    <n v="2.94"/>
    <n v="1"/>
    <x v="0"/>
    <n v="0"/>
    <x v="0"/>
    <x v="2"/>
    <x v="0"/>
    <x v="1"/>
    <n v="-0.19365192371420742"/>
    <n v="-2.6860736333563908"/>
    <n v="-1.1146758172780551"/>
    <n v="0.23329915910523916"/>
    <n v="2.2421460425555466"/>
    <n v="2.9239396892949636"/>
    <n v="4.48013702213684"/>
    <x v="2"/>
    <x v="0"/>
    <e v="#N/A"/>
    <n v="28.87"/>
    <x v="1"/>
    <x v="3"/>
  </r>
  <r>
    <s v="NE"/>
    <n v="88"/>
    <x v="1"/>
    <x v="0"/>
    <x v="0"/>
    <n v="28"/>
    <x v="683"/>
    <n v="104"/>
    <n v="32.4"/>
    <n v="237.3"/>
    <n v="105"/>
    <n v="20.170000000000002"/>
    <n v="211.6"/>
    <n v="116"/>
    <n v="9.52"/>
    <x v="52"/>
    <n v="1"/>
    <n v="2.65"/>
    <n v="2"/>
    <x v="0"/>
    <n v="0"/>
    <x v="0"/>
    <x v="2"/>
    <x v="0"/>
    <x v="2"/>
    <n v="0.19144502198694205"/>
    <n v="0.73883482786547583"/>
    <n v="0.21988753663689062"/>
    <n v="-0.16523687656435807"/>
    <n v="2.5744985673535488"/>
    <n v="0.81128407691484539"/>
    <n v="1.6396099638650872"/>
    <x v="0"/>
    <x v="0"/>
    <e v="#N/A"/>
    <n v="32.4"/>
    <x v="0"/>
    <x v="2"/>
  </r>
  <r>
    <s v="MA"/>
    <n v="88"/>
    <x v="1"/>
    <x v="0"/>
    <x v="0"/>
    <n v="45"/>
    <x v="1093"/>
    <n v="140"/>
    <n v="13.65"/>
    <n v="153.30000000000001"/>
    <n v="101"/>
    <n v="13.03"/>
    <n v="309.2"/>
    <n v="123"/>
    <n v="13.91"/>
    <x v="75"/>
    <n v="3"/>
    <n v="3.46"/>
    <n v="2"/>
    <x v="0"/>
    <n v="0"/>
    <x v="0"/>
    <x v="2"/>
    <x v="0"/>
    <x v="1"/>
    <n v="-1.8506796468032898"/>
    <n v="-0.93282299167337834"/>
    <n v="2.1581819316085977"/>
    <n v="0.92167958435272568"/>
    <n v="3.7940920059996124"/>
    <n v="3.1308810892496144"/>
    <n v="3.6345149112435267"/>
    <x v="0"/>
    <x v="0"/>
    <e v="#N/A"/>
    <n v="13.65"/>
    <x v="0"/>
    <x v="0"/>
  </r>
  <r>
    <s v="VT"/>
    <n v="195"/>
    <x v="0"/>
    <x v="0"/>
    <x v="0"/>
    <n v="36"/>
    <x v="1094"/>
    <n v="110"/>
    <n v="39.39"/>
    <n v="225.1"/>
    <n v="88"/>
    <n v="19.13"/>
    <n v="201.7"/>
    <n v="89"/>
    <n v="9.08"/>
    <x v="47"/>
    <n v="2"/>
    <n v="3.27"/>
    <n v="0"/>
    <x v="0"/>
    <n v="0"/>
    <x v="0"/>
    <x v="1"/>
    <x v="0"/>
    <x v="0"/>
    <n v="0.95238177527142542"/>
    <n v="0.49604643026578477"/>
    <n v="2.3277756819063647E-2"/>
    <n v="0.66806574347207237"/>
    <n v="3.1431656351628514"/>
    <n v="1.2648900341183815"/>
    <n v="1.1490880674497093"/>
    <x v="1"/>
    <x v="0"/>
    <e v="#N/A"/>
    <n v="39.39"/>
    <x v="0"/>
    <x v="0"/>
  </r>
  <r>
    <s v="NM"/>
    <n v="182"/>
    <x v="0"/>
    <x v="0"/>
    <x v="1"/>
    <n v="0"/>
    <x v="357"/>
    <n v="114"/>
    <n v="11.75"/>
    <n v="230.3"/>
    <n v="109"/>
    <n v="19.579999999999998"/>
    <n v="256.7"/>
    <n v="96"/>
    <n v="11.55"/>
    <x v="94"/>
    <n v="4"/>
    <n v="1.76"/>
    <n v="0"/>
    <x v="0"/>
    <n v="0"/>
    <x v="0"/>
    <x v="1"/>
    <x v="0"/>
    <x v="0"/>
    <n v="-2.0580395406423704"/>
    <n v="0.59953000957057134"/>
    <n v="1.1155543113625461"/>
    <n v="-1.3608449835731504"/>
    <n v="2.8781457689933139"/>
    <n v="2.7733235429965473"/>
    <n v="3.8857333774596174"/>
    <x v="0"/>
    <x v="1"/>
    <e v="#N/A"/>
    <n v="11.75"/>
    <x v="1"/>
    <x v="1"/>
  </r>
  <r>
    <s v="CO"/>
    <n v="118"/>
    <x v="1"/>
    <x v="0"/>
    <x v="1"/>
    <n v="0"/>
    <x v="1095"/>
    <n v="60"/>
    <n v="32.1"/>
    <n v="217.4"/>
    <n v="64"/>
    <n v="18.48"/>
    <n v="220.1"/>
    <n v="100"/>
    <n v="9.9"/>
    <x v="45"/>
    <n v="7"/>
    <n v="2.21"/>
    <n v="4"/>
    <x v="0"/>
    <n v="0"/>
    <x v="1"/>
    <x v="0"/>
    <x v="0"/>
    <x v="0"/>
    <n v="0.15811932476280441"/>
    <n v="0.34281113014139003"/>
    <n v="0.38869391324815611"/>
    <n v="-0.74492565572013658"/>
    <n v="2.2666971141780126"/>
    <n v="0.92115057539932244"/>
    <n v="2.1352098158480994"/>
    <x v="0"/>
    <x v="1"/>
    <e v="#N/A"/>
    <n v="32.1"/>
    <x v="4"/>
    <x v="1"/>
  </r>
  <r>
    <s v="NH"/>
    <n v="103"/>
    <x v="1"/>
    <x v="0"/>
    <x v="1"/>
    <n v="0"/>
    <x v="535"/>
    <n v="125"/>
    <n v="25.6"/>
    <n v="169.1"/>
    <n v="126"/>
    <n v="14.37"/>
    <n v="221.2"/>
    <n v="104"/>
    <n v="9.9499999999999993"/>
    <x v="91"/>
    <n v="8"/>
    <n v="2.81"/>
    <n v="8"/>
    <x v="1"/>
    <n v="1"/>
    <x v="1"/>
    <x v="0"/>
    <x v="0"/>
    <x v="0"/>
    <n v="-0.54912602743834604"/>
    <n v="-0.61839211609345135"/>
    <n v="0.41053944433902562"/>
    <n v="5.2146415619058542E-2"/>
    <n v="1.856218069120501"/>
    <n v="0.92477569565644802"/>
    <n v="2.5029731629452789"/>
    <x v="0"/>
    <x v="1"/>
    <n v="25.6"/>
    <e v="#N/A"/>
    <x v="4"/>
    <x v="3"/>
  </r>
  <r>
    <s v="UT"/>
    <n v="61"/>
    <x v="1"/>
    <x v="0"/>
    <x v="0"/>
    <n v="25"/>
    <x v="1096"/>
    <n v="78"/>
    <n v="27.83"/>
    <n v="113.2"/>
    <n v="112"/>
    <n v="9.6199999999999992"/>
    <n v="134.1"/>
    <n v="118"/>
    <n v="6.03"/>
    <x v="79"/>
    <n v="3"/>
    <n v="2.67"/>
    <n v="3"/>
    <x v="0"/>
    <n v="0"/>
    <x v="0"/>
    <x v="3"/>
    <x v="0"/>
    <x v="1"/>
    <n v="-0.30658900875156425"/>
    <n v="-1.7308405936199029"/>
    <n v="-1.319229426583471"/>
    <n v="-0.12900632786712207"/>
    <n v="1.3694831798014744"/>
    <n v="2.2015482945879881"/>
    <n v="3.9772032393438734"/>
    <x v="2"/>
    <x v="0"/>
    <e v="#N/A"/>
    <n v="27.83"/>
    <x v="0"/>
    <x v="2"/>
  </r>
  <r>
    <s v="WV"/>
    <n v="172"/>
    <x v="0"/>
    <x v="0"/>
    <x v="1"/>
    <n v="0"/>
    <x v="224"/>
    <n v="100"/>
    <n v="35.99"/>
    <n v="198.7"/>
    <n v="101"/>
    <n v="16.89"/>
    <n v="301.7"/>
    <n v="136"/>
    <n v="13.58"/>
    <x v="94"/>
    <n v="9"/>
    <n v="1.76"/>
    <n v="1"/>
    <x v="0"/>
    <n v="0"/>
    <x v="0"/>
    <x v="1"/>
    <x v="0"/>
    <x v="0"/>
    <n v="0.58209625055878145"/>
    <n v="-2.9331741589283811E-2"/>
    <n v="2.0092351287163046"/>
    <n v="-1.3608449835731504"/>
    <n v="3.5540020506449328"/>
    <n v="2.4957205908841411"/>
    <n v="2.7975546392408104"/>
    <x v="0"/>
    <x v="1"/>
    <e v="#N/A"/>
    <n v="35.99"/>
    <x v="4"/>
    <x v="1"/>
  </r>
  <r>
    <s v="NJ"/>
    <n v="72"/>
    <x v="0"/>
    <x v="0"/>
    <x v="1"/>
    <n v="0"/>
    <x v="44"/>
    <n v="103"/>
    <n v="29.84"/>
    <n v="132.30000000000001"/>
    <n v="120"/>
    <n v="11.25"/>
    <n v="242.9"/>
    <n v="96"/>
    <n v="10.93"/>
    <x v="23"/>
    <n v="3"/>
    <n v="3.19"/>
    <n v="1"/>
    <x v="0"/>
    <n v="0"/>
    <x v="0"/>
    <x v="3"/>
    <x v="0"/>
    <x v="1"/>
    <n v="-8.8120549171104096E-2"/>
    <n v="-1.3507374465580919"/>
    <n v="0.84149219404072728"/>
    <n v="0.55937409738036437"/>
    <n v="2.6033213335191365"/>
    <n v="1.689161145116731"/>
    <n v="2.6323466304398959"/>
    <x v="0"/>
    <x v="1"/>
    <e v="#N/A"/>
    <n v="29.84"/>
    <x v="0"/>
    <x v="3"/>
  </r>
  <r>
    <s v="NM"/>
    <n v="113"/>
    <x v="2"/>
    <x v="0"/>
    <x v="1"/>
    <n v="0"/>
    <x v="278"/>
    <n v="120"/>
    <n v="25.52"/>
    <n v="200.1"/>
    <n v="85"/>
    <n v="17.010000000000002"/>
    <n v="266.7"/>
    <n v="105"/>
    <n v="12"/>
    <x v="34"/>
    <n v="3"/>
    <n v="2.97"/>
    <n v="2"/>
    <x v="0"/>
    <n v="0"/>
    <x v="0"/>
    <x v="0"/>
    <x v="0"/>
    <x v="0"/>
    <n v="-0.55838316555616208"/>
    <n v="-1.4707779303027957E-3"/>
    <n v="1.3141500485522701"/>
    <n v="0.26952970780247515"/>
    <n v="2.8564107131151193"/>
    <n v="1.4530762320891022"/>
    <n v="2.0158816707648546"/>
    <x v="0"/>
    <x v="1"/>
    <e v="#N/A"/>
    <n v="25.52"/>
    <x v="0"/>
    <x v="3"/>
  </r>
  <r>
    <s v="ND"/>
    <n v="177"/>
    <x v="1"/>
    <x v="0"/>
    <x v="1"/>
    <n v="0"/>
    <x v="498"/>
    <n v="99"/>
    <n v="32.22"/>
    <n v="176.3"/>
    <n v="117"/>
    <n v="14.99"/>
    <n v="225.9"/>
    <n v="112"/>
    <n v="10.17"/>
    <x v="66"/>
    <n v="2"/>
    <n v="3.83"/>
    <n v="1"/>
    <x v="0"/>
    <n v="0"/>
    <x v="0"/>
    <x v="1"/>
    <x v="0"/>
    <x v="0"/>
    <n v="0.17107931812774674"/>
    <n v="-0.47510716013297782"/>
    <n v="0.50387944081819624"/>
    <n v="1.428907266114031"/>
    <n v="3.131801900278401"/>
    <n v="1.5970802774855779"/>
    <n v="1.8147031941558427"/>
    <x v="0"/>
    <x v="1"/>
    <e v="#N/A"/>
    <n v="32.22"/>
    <x v="0"/>
    <x v="0"/>
  </r>
  <r>
    <s v="WA"/>
    <n v="100"/>
    <x v="1"/>
    <x v="0"/>
    <x v="1"/>
    <n v="0"/>
    <x v="1097"/>
    <n v="94"/>
    <n v="12.04"/>
    <n v="215.6"/>
    <n v="102"/>
    <n v="18.329999999999998"/>
    <n v="230.8"/>
    <n v="125"/>
    <n v="10.39"/>
    <x v="17"/>
    <n v="1"/>
    <n v="2.57"/>
    <n v="6"/>
    <x v="1"/>
    <n v="1"/>
    <x v="1"/>
    <x v="2"/>
    <x v="0"/>
    <x v="0"/>
    <n v="-2.0265652710417958"/>
    <n v="0.30698989115127151"/>
    <n v="0.60119135204116114"/>
    <n v="-0.27392852265606671"/>
    <n v="2.4193082414906399"/>
    <n v="2.153526751251396"/>
    <n v="3.3796897149540595"/>
    <x v="0"/>
    <x v="1"/>
    <n v="12.04"/>
    <e v="#N/A"/>
    <x v="0"/>
    <x v="2"/>
  </r>
  <r>
    <s v="DE"/>
    <n v="136"/>
    <x v="0"/>
    <x v="0"/>
    <x v="1"/>
    <n v="0"/>
    <x v="1098"/>
    <n v="105"/>
    <n v="17.29"/>
    <n v="202.8"/>
    <n v="99"/>
    <n v="17.239999999999998"/>
    <n v="136.19999999999999"/>
    <n v="119"/>
    <n v="6.13"/>
    <x v="27"/>
    <n v="6"/>
    <n v="2.54"/>
    <n v="3"/>
    <x v="0"/>
    <n v="0"/>
    <x v="0"/>
    <x v="1"/>
    <x v="0"/>
    <x v="0"/>
    <n v="-1.4544741353607604"/>
    <n v="5.2261080554875002E-2"/>
    <n v="-1.2775243217736292"/>
    <n v="-0.31015907135330267"/>
    <n v="1.3662724389280767"/>
    <n v="1.9612478867394882"/>
    <n v="3.7183714404434833"/>
    <x v="2"/>
    <x v="1"/>
    <e v="#N/A"/>
    <n v="17.29"/>
    <x v="1"/>
    <x v="2"/>
  </r>
  <r>
    <s v="GA"/>
    <n v="71"/>
    <x v="0"/>
    <x v="0"/>
    <x v="1"/>
    <n v="0"/>
    <x v="1099"/>
    <n v="132"/>
    <n v="43.93"/>
    <n v="126.8"/>
    <n v="119"/>
    <n v="10.78"/>
    <n v="182.4"/>
    <n v="87"/>
    <n v="8.2100000000000009"/>
    <x v="84"/>
    <n v="8"/>
    <n v="2.62"/>
    <n v="4"/>
    <x v="0"/>
    <n v="0"/>
    <x v="1"/>
    <x v="3"/>
    <x v="0"/>
    <x v="1"/>
    <n v="1.4467129507628049"/>
    <n v="-1.4601912323612314"/>
    <n v="-0.36001201595710353"/>
    <n v="-0.20146742526159472"/>
    <n v="2.6917316222852197"/>
    <n v="2.0965053236384752"/>
    <n v="3.089538803394241"/>
    <x v="0"/>
    <x v="1"/>
    <e v="#N/A"/>
    <n v="43.93"/>
    <x v="4"/>
    <x v="2"/>
  </r>
  <r>
    <s v="HI"/>
    <n v="134"/>
    <x v="1"/>
    <x v="0"/>
    <x v="1"/>
    <n v="0"/>
    <x v="1100"/>
    <n v="126"/>
    <n v="41.21"/>
    <n v="152.9"/>
    <n v="115"/>
    <n v="13"/>
    <n v="318.3"/>
    <n v="115"/>
    <n v="14.32"/>
    <x v="23"/>
    <n v="6"/>
    <n v="3.19"/>
    <n v="1"/>
    <x v="0"/>
    <n v="0"/>
    <x v="0"/>
    <x v="1"/>
    <x v="0"/>
    <x v="1"/>
    <n v="1.1504845309926903"/>
    <n v="-0.94078326700451587"/>
    <n v="2.3389040524512468"/>
    <n v="0.55937409738036437"/>
    <n v="4.2670854440193358"/>
    <n v="2.8270230559587102"/>
    <n v="2.4033519366257101"/>
    <x v="1"/>
    <x v="1"/>
    <e v="#N/A"/>
    <n v="41.21"/>
    <x v="1"/>
    <x v="3"/>
  </r>
  <r>
    <s v="ME"/>
    <n v="39"/>
    <x v="1"/>
    <x v="0"/>
    <x v="1"/>
    <n v="0"/>
    <x v="73"/>
    <n v="104"/>
    <n v="26.2"/>
    <n v="204.2"/>
    <n v="112"/>
    <n v="17.36"/>
    <n v="196.2"/>
    <n v="92"/>
    <n v="8.83"/>
    <x v="52"/>
    <n v="4"/>
    <n v="2.65"/>
    <n v="2"/>
    <x v="0"/>
    <n v="0"/>
    <x v="0"/>
    <x v="3"/>
    <x v="0"/>
    <x v="0"/>
    <n v="-0.48432606061363331"/>
    <n v="8.0122044213855451E-2"/>
    <n v="-8.59498986352846E-2"/>
    <n v="-0.16523687656435807"/>
    <n v="1.7218885858881368"/>
    <n v="0.52505417378656127"/>
    <n v="2.3635700684789374"/>
    <x v="0"/>
    <x v="1"/>
    <e v="#N/A"/>
    <n v="26.2"/>
    <x v="1"/>
    <x v="2"/>
  </r>
  <r>
    <s v="OK"/>
    <n v="110"/>
    <x v="2"/>
    <x v="0"/>
    <x v="1"/>
    <n v="0"/>
    <x v="1101"/>
    <n v="127"/>
    <n v="31.96"/>
    <n v="90.5"/>
    <n v="118"/>
    <n v="7.69"/>
    <n v="150.30000000000001"/>
    <n v="64"/>
    <n v="6.76"/>
    <x v="107"/>
    <n v="3"/>
    <n v="4.13"/>
    <n v="3"/>
    <x v="0"/>
    <n v="0"/>
    <x v="0"/>
    <x v="0"/>
    <x v="0"/>
    <x v="1"/>
    <n v="0.14330790377429845"/>
    <n v="-2.1825862186619505"/>
    <n v="-0.99750433233611768"/>
    <n v="1.8274433017836287"/>
    <n v="3.2711014934667113"/>
    <n v="3.0197323840765145"/>
    <n v="3.9417587904792848"/>
    <x v="0"/>
    <x v="1"/>
    <e v="#N/A"/>
    <n v="31.96"/>
    <x v="0"/>
    <x v="0"/>
  </r>
  <r>
    <s v="TN"/>
    <n v="102"/>
    <x v="2"/>
    <x v="0"/>
    <x v="1"/>
    <n v="0"/>
    <x v="405"/>
    <n v="70"/>
    <n v="17.53"/>
    <n v="275"/>
    <n v="129"/>
    <n v="23.38"/>
    <n v="141.1"/>
    <n v="92"/>
    <n v="6.35"/>
    <x v="7"/>
    <n v="5"/>
    <n v="3.02"/>
    <n v="1"/>
    <x v="0"/>
    <n v="0"/>
    <x v="0"/>
    <x v="0"/>
    <x v="0"/>
    <x v="2"/>
    <n v="-1.4285541486308755"/>
    <n v="1.4890907778251756"/>
    <n v="-1.1802124105506642"/>
    <n v="0.34199080519694713"/>
    <n v="2.8657716923566512"/>
    <n v="2.4016696994032167"/>
    <n v="3.3650241154188438"/>
    <x v="0"/>
    <x v="1"/>
    <e v="#N/A"/>
    <n v="17.53"/>
    <x v="1"/>
    <x v="3"/>
  </r>
  <r>
    <s v="WY"/>
    <n v="70"/>
    <x v="0"/>
    <x v="0"/>
    <x v="1"/>
    <n v="0"/>
    <x v="666"/>
    <n v="130"/>
    <n v="29.82"/>
    <n v="159.5"/>
    <n v="130"/>
    <n v="13.56"/>
    <n v="260.60000000000002"/>
    <n v="96"/>
    <n v="11.73"/>
    <x v="43"/>
    <n v="4"/>
    <n v="3.13"/>
    <n v="0"/>
    <x v="0"/>
    <n v="0"/>
    <x v="0"/>
    <x v="3"/>
    <x v="0"/>
    <x v="1"/>
    <n v="-8.9971976794667202E-2"/>
    <n v="-0.8094387240407489"/>
    <n v="1.1930066488665392"/>
    <n v="0.48691299998589177"/>
    <n v="2.8079624346515244"/>
    <n v="1.524347446739124"/>
    <n v="2.1823421460316568"/>
    <x v="0"/>
    <x v="1"/>
    <e v="#N/A"/>
    <n v="29.82"/>
    <x v="1"/>
    <x v="3"/>
  </r>
  <r>
    <s v="NY"/>
    <n v="142"/>
    <x v="0"/>
    <x v="0"/>
    <x v="1"/>
    <n v="0"/>
    <x v="808"/>
    <n v="93"/>
    <n v="24.72"/>
    <n v="209.1"/>
    <n v="98"/>
    <n v="17.77"/>
    <n v="214"/>
    <n v="96"/>
    <n v="9.6300000000000008"/>
    <x v="54"/>
    <n v="1"/>
    <n v="2.94"/>
    <n v="1"/>
    <x v="0"/>
    <n v="0"/>
    <x v="0"/>
    <x v="1"/>
    <x v="0"/>
    <x v="0"/>
    <n v="-0.64540026386363325"/>
    <n v="0.17763541702028873"/>
    <n v="0.26755051356242449"/>
    <n v="0.23329915910523916"/>
    <n v="2.1541302812435896"/>
    <n v="0.75769889594874562"/>
    <n v="2.1231905155386572"/>
    <x v="0"/>
    <x v="1"/>
    <e v="#N/A"/>
    <n v="24.72"/>
    <x v="0"/>
    <x v="3"/>
  </r>
  <r>
    <s v="DE"/>
    <n v="81"/>
    <x v="2"/>
    <x v="1"/>
    <x v="1"/>
    <n v="0"/>
    <x v="1102"/>
    <n v="85"/>
    <n v="42.6"/>
    <n v="187.9"/>
    <n v="50"/>
    <n v="15.97"/>
    <n v="120.3"/>
    <n v="131"/>
    <n v="5.41"/>
    <x v="35"/>
    <n v="5"/>
    <n v="2.11"/>
    <n v="1"/>
    <x v="0"/>
    <n v="0"/>
    <x v="0"/>
    <x v="2"/>
    <x v="1"/>
    <x v="0"/>
    <n v="1.3023015961248741"/>
    <n v="-0.24425917552999329"/>
    <n v="-1.5932915439052904"/>
    <n v="-0.88984785050908088"/>
    <n v="2.4971714369255347"/>
    <n v="2.2552292861338339"/>
    <n v="3.4548882877272171"/>
    <x v="0"/>
    <x v="1"/>
    <e v="#N/A"/>
    <n v="42.6"/>
    <x v="5"/>
    <x v="1"/>
  </r>
  <r>
    <s v="RI"/>
    <n v="17"/>
    <x v="0"/>
    <x v="0"/>
    <x v="1"/>
    <n v="0"/>
    <x v="474"/>
    <n v="123"/>
    <n v="27.46"/>
    <n v="214.2"/>
    <n v="81"/>
    <n v="18.21"/>
    <n v="315"/>
    <n v="106"/>
    <n v="14.18"/>
    <x v="53"/>
    <n v="5"/>
    <n v="2.3199999999999998"/>
    <n v="1"/>
    <x v="0"/>
    <n v="0"/>
    <x v="0"/>
    <x v="3"/>
    <x v="0"/>
    <x v="0"/>
    <n v="-0.34732041646995493"/>
    <n v="0.27912892749229046"/>
    <n v="2.2733674591786377"/>
    <n v="-0.60000346093119195"/>
    <n v="3.5968170937623678"/>
    <n v="2.3930625122302178"/>
    <n v="2.5527246559121961"/>
    <x v="0"/>
    <x v="1"/>
    <e v="#N/A"/>
    <n v="27.46"/>
    <x v="1"/>
    <x v="2"/>
  </r>
  <r>
    <s v="PA"/>
    <n v="119"/>
    <x v="1"/>
    <x v="0"/>
    <x v="1"/>
    <n v="0"/>
    <x v="1103"/>
    <n v="101"/>
    <n v="44.22"/>
    <n v="256.5"/>
    <n v="68"/>
    <n v="21.8"/>
    <n v="229.1"/>
    <n v="89"/>
    <n v="10.31"/>
    <x v="13"/>
    <n v="2"/>
    <n v="2.7"/>
    <n v="1"/>
    <x v="1"/>
    <n v="1"/>
    <x v="0"/>
    <x v="0"/>
    <x v="0"/>
    <x v="2"/>
    <n v="1.4781872203633806"/>
    <n v="1.1209280437600708"/>
    <n v="0.56743007671890777"/>
    <n v="-9.277577916988608E-2"/>
    <n v="3.7309034426321124"/>
    <n v="1.9421898400772262"/>
    <n v="1.2745831677667234"/>
    <x v="1"/>
    <x v="1"/>
    <n v="44.22"/>
    <e v="#N/A"/>
    <x v="0"/>
    <x v="2"/>
  </r>
  <r>
    <s v="HI"/>
    <n v="105"/>
    <x v="0"/>
    <x v="0"/>
    <x v="1"/>
    <n v="0"/>
    <x v="1104"/>
    <n v="124"/>
    <n v="47.82"/>
    <n v="301.5"/>
    <n v="96"/>
    <n v="25.63"/>
    <n v="202.8"/>
    <n v="109"/>
    <n v="9.1300000000000008"/>
    <x v="6"/>
    <n v="3"/>
    <n v="2.35"/>
    <n v="0"/>
    <x v="1"/>
    <n v="1"/>
    <x v="0"/>
    <x v="0"/>
    <x v="0"/>
    <x v="2"/>
    <n v="1.8706898765587832"/>
    <n v="2.0164590185130282"/>
    <n v="4.5123287909933744E-2"/>
    <n v="-0.56377291223395598"/>
    <n v="4.3153750864528782"/>
    <n v="2.8081067635121353"/>
    <n v="2.269022929321566"/>
    <x v="1"/>
    <x v="1"/>
    <n v="47.82"/>
    <e v="#N/A"/>
    <x v="0"/>
    <x v="2"/>
  </r>
  <r>
    <s v="MD"/>
    <n v="108"/>
    <x v="0"/>
    <x v="1"/>
    <x v="0"/>
    <n v="42"/>
    <x v="647"/>
    <n v="90"/>
    <n v="22.12"/>
    <n v="167"/>
    <n v="128"/>
    <n v="14.2"/>
    <n v="244.7"/>
    <n v="80"/>
    <n v="11.01"/>
    <x v="109"/>
    <n v="5"/>
    <n v="3.67"/>
    <n v="3"/>
    <x v="1"/>
    <n v="1"/>
    <x v="0"/>
    <x v="0"/>
    <x v="2"/>
    <x v="0"/>
    <n v="-0.92866869026880616"/>
    <n v="-0.6601835615819226"/>
    <n v="0.8772394267348772"/>
    <n v="1.2115239739306143"/>
    <n v="2.921545741576685"/>
    <n v="1.8803210424008279"/>
    <n v="2.5565181252762148"/>
    <x v="0"/>
    <x v="0"/>
    <n v="22.12"/>
    <e v="#N/A"/>
    <x v="5"/>
    <x v="0"/>
  </r>
  <r>
    <s v="VA"/>
    <n v="90"/>
    <x v="0"/>
    <x v="0"/>
    <x v="1"/>
    <n v="0"/>
    <x v="300"/>
    <n v="118"/>
    <n v="17.34"/>
    <n v="113.3"/>
    <n v="134"/>
    <n v="9.6300000000000008"/>
    <n v="188.6"/>
    <n v="105"/>
    <n v="8.49"/>
    <x v="37"/>
    <n v="3"/>
    <n v="3.08"/>
    <n v="2"/>
    <x v="0"/>
    <n v="0"/>
    <x v="0"/>
    <x v="2"/>
    <x v="0"/>
    <x v="1"/>
    <n v="-1.4489198524900708"/>
    <n v="-1.7288505247871186"/>
    <n v="-0.2368826588994748"/>
    <n v="0.41445190259141979"/>
    <n v="1.8209267921789134"/>
    <n v="2.3056835536659137"/>
    <n v="3.9136401107940375"/>
    <x v="2"/>
    <x v="1"/>
    <e v="#N/A"/>
    <n v="17.34"/>
    <x v="0"/>
    <x v="3"/>
  </r>
  <r>
    <s v="IN"/>
    <n v="100"/>
    <x v="0"/>
    <x v="0"/>
    <x v="0"/>
    <n v="33"/>
    <x v="911"/>
    <n v="104"/>
    <n v="37.18"/>
    <n v="155"/>
    <n v="144"/>
    <n v="13.18"/>
    <n v="99"/>
    <n v="117"/>
    <n v="4.46"/>
    <x v="47"/>
    <n v="4"/>
    <n v="3.27"/>
    <n v="1"/>
    <x v="0"/>
    <n v="0"/>
    <x v="0"/>
    <x v="2"/>
    <x v="0"/>
    <x v="1"/>
    <n v="0.71169618420820679"/>
    <n v="-0.89899182151604462"/>
    <n v="-2.0163004641194027"/>
    <n v="0.66806574347207237"/>
    <n v="2.5991183961235649"/>
    <n v="2.4138096762127432"/>
    <n v="3.5913142258633686"/>
    <x v="0"/>
    <x v="0"/>
    <e v="#N/A"/>
    <n v="37.18"/>
    <x v="1"/>
    <x v="0"/>
  </r>
  <r>
    <s v="OR"/>
    <n v="155"/>
    <x v="1"/>
    <x v="0"/>
    <x v="0"/>
    <n v="30"/>
    <x v="1105"/>
    <n v="86"/>
    <n v="21.85"/>
    <n v="188.4"/>
    <n v="91"/>
    <n v="16.010000000000002"/>
    <n v="254.4"/>
    <n v="85"/>
    <n v="11.45"/>
    <x v="36"/>
    <n v="6"/>
    <n v="1.84"/>
    <n v="1"/>
    <x v="0"/>
    <n v="0"/>
    <x v="0"/>
    <x v="1"/>
    <x v="0"/>
    <x v="0"/>
    <n v="-0.95829153224581753"/>
    <n v="-0.23430883136607153"/>
    <n v="1.0698772918089099"/>
    <n v="-1.2521533374814422"/>
    <n v="2.2217101230258662"/>
    <n v="1.9198303803525074"/>
    <n v="3.2304026850987628"/>
    <x v="0"/>
    <x v="0"/>
    <e v="#N/A"/>
    <n v="21.85"/>
    <x v="1"/>
    <x v="1"/>
  </r>
  <r>
    <s v="AZ"/>
    <n v="113"/>
    <x v="2"/>
    <x v="0"/>
    <x v="1"/>
    <n v="0"/>
    <x v="965"/>
    <n v="100"/>
    <n v="21.88"/>
    <n v="227.1"/>
    <n v="67"/>
    <n v="19.3"/>
    <n v="178.1"/>
    <n v="135"/>
    <n v="8.01"/>
    <x v="29"/>
    <n v="4"/>
    <n v="2.48"/>
    <n v="2"/>
    <x v="1"/>
    <n v="1"/>
    <x v="0"/>
    <x v="0"/>
    <x v="0"/>
    <x v="0"/>
    <n v="-0.95458867699869132"/>
    <n v="0.53584780692147171"/>
    <n v="-0.44540818294868512"/>
    <n v="-0.38262016874777532"/>
    <n v="1.7463162983433238"/>
    <n v="1.2422395330236791"/>
    <n v="2.8349069651320566"/>
    <x v="0"/>
    <x v="1"/>
    <n v="21.88"/>
    <e v="#N/A"/>
    <x v="1"/>
    <x v="2"/>
  </r>
  <r>
    <s v="WI"/>
    <n v="123"/>
    <x v="0"/>
    <x v="0"/>
    <x v="1"/>
    <n v="0"/>
    <x v="1106"/>
    <n v="92"/>
    <n v="29.27"/>
    <n v="162.6"/>
    <n v="76"/>
    <n v="13.82"/>
    <n v="250.3"/>
    <n v="101"/>
    <n v="11.26"/>
    <x v="6"/>
    <n v="4"/>
    <n v="2.35"/>
    <n v="1"/>
    <x v="0"/>
    <n v="0"/>
    <x v="0"/>
    <x v="0"/>
    <x v="0"/>
    <x v="1"/>
    <n v="-0.14921766074869056"/>
    <n v="-0.74774659022443413"/>
    <n v="0.98845303956112318"/>
    <n v="-0.56377291223395598"/>
    <n v="2.2207435543452654"/>
    <n v="1.3697701199317929"/>
    <n v="2.6116734919874407"/>
    <x v="0"/>
    <x v="1"/>
    <e v="#N/A"/>
    <n v="29.27"/>
    <x v="1"/>
    <x v="2"/>
  </r>
  <r>
    <s v="MO"/>
    <n v="42"/>
    <x v="0"/>
    <x v="0"/>
    <x v="1"/>
    <n v="0"/>
    <x v="6"/>
    <n v="98"/>
    <n v="31.37"/>
    <n v="200.5"/>
    <n v="93"/>
    <n v="17.04"/>
    <n v="279.2"/>
    <n v="91"/>
    <n v="12.56"/>
    <x v="82"/>
    <n v="3"/>
    <n v="2.38"/>
    <n v="2"/>
    <x v="0"/>
    <n v="0"/>
    <x v="0"/>
    <x v="3"/>
    <x v="0"/>
    <x v="0"/>
    <n v="7.850793694958573E-2"/>
    <n v="6.4894974008347182E-3"/>
    <n v="1.5623947200394253"/>
    <n v="-0.52754236353671935"/>
    <n v="2.9942083090492937"/>
    <n v="1.6509342253020189"/>
    <n v="2.1179906124832861"/>
    <x v="0"/>
    <x v="1"/>
    <e v="#N/A"/>
    <n v="31.37"/>
    <x v="0"/>
    <x v="2"/>
  </r>
  <r>
    <s v="NV"/>
    <n v="125"/>
    <x v="2"/>
    <x v="0"/>
    <x v="1"/>
    <n v="0"/>
    <x v="917"/>
    <n v="99"/>
    <n v="28.66"/>
    <n v="175.6"/>
    <n v="107"/>
    <n v="14.93"/>
    <n v="243.3"/>
    <n v="92"/>
    <n v="10.95"/>
    <x v="54"/>
    <n v="7"/>
    <n v="2.94"/>
    <n v="0"/>
    <x v="0"/>
    <n v="0"/>
    <x v="0"/>
    <x v="0"/>
    <x v="0"/>
    <x v="0"/>
    <n v="-0.21586905519696639"/>
    <n v="-0.48903764196246857"/>
    <n v="0.84943602352831626"/>
    <n v="0.23329915910523916"/>
    <n v="2.4119254322849399"/>
    <n v="1.0304015333619474"/>
    <n v="2.0751073102387769"/>
    <x v="0"/>
    <x v="1"/>
    <e v="#N/A"/>
    <n v="28.66"/>
    <x v="4"/>
    <x v="3"/>
  </r>
  <r>
    <s v="HI"/>
    <n v="131"/>
    <x v="0"/>
    <x v="0"/>
    <x v="0"/>
    <n v="30"/>
    <x v="789"/>
    <n v="118"/>
    <n v="29.58"/>
    <n v="205.3"/>
    <n v="81"/>
    <n v="17.45"/>
    <n v="218.2"/>
    <n v="90"/>
    <n v="9.82"/>
    <x v="92"/>
    <n v="3"/>
    <n v="1.81"/>
    <n v="1"/>
    <x v="0"/>
    <n v="0"/>
    <x v="0"/>
    <x v="1"/>
    <x v="0"/>
    <x v="0"/>
    <n v="-0.11589196352455239"/>
    <n v="0.10201280137448375"/>
    <n v="0.35096072318210841"/>
    <n v="-1.2883838861786781"/>
    <n v="1.9759401245842321"/>
    <n v="1.344226181204349"/>
    <n v="2.7766074041046034"/>
    <x v="0"/>
    <x v="0"/>
    <e v="#N/A"/>
    <n v="29.58"/>
    <x v="0"/>
    <x v="1"/>
  </r>
  <r>
    <s v="WA"/>
    <n v="107"/>
    <x v="0"/>
    <x v="0"/>
    <x v="1"/>
    <n v="0"/>
    <x v="1107"/>
    <n v="65"/>
    <n v="39.17"/>
    <n v="257.39999999999998"/>
    <n v="80"/>
    <n v="21.88"/>
    <n v="107.3"/>
    <n v="88"/>
    <n v="4.83"/>
    <x v="31"/>
    <n v="3"/>
    <n v="2.2999999999999998"/>
    <n v="1"/>
    <x v="0"/>
    <n v="0"/>
    <x v="0"/>
    <x v="0"/>
    <x v="0"/>
    <x v="2"/>
    <n v="0.92831321616510387"/>
    <n v="1.1388386632551295"/>
    <n v="-1.8514660022519316"/>
    <n v="-0.63623400962842791"/>
    <n v="3.0249533444028347"/>
    <n v="2.4477416123304652"/>
    <n v="3.2912817056056438"/>
    <x v="0"/>
    <x v="1"/>
    <e v="#N/A"/>
    <n v="39.17"/>
    <x v="0"/>
    <x v="1"/>
  </r>
  <r>
    <s v="IL"/>
    <n v="48"/>
    <x v="1"/>
    <x v="0"/>
    <x v="1"/>
    <n v="0"/>
    <x v="80"/>
    <n v="73"/>
    <n v="33.69"/>
    <n v="202.8"/>
    <n v="115"/>
    <n v="17.239999999999998"/>
    <n v="146.4"/>
    <n v="73"/>
    <n v="6.59"/>
    <x v="118"/>
    <n v="5"/>
    <n v="1.38"/>
    <n v="1"/>
    <x v="0"/>
    <n v="0"/>
    <x v="0"/>
    <x v="3"/>
    <x v="0"/>
    <x v="0"/>
    <n v="0.33215352137774667"/>
    <n v="5.2261080554875002E-2"/>
    <n v="-1.0749566698401103"/>
    <n v="-1.8680726653344564"/>
    <n v="1.9081548786259543"/>
    <n v="2.1813492401052885"/>
    <n v="3.7249850971234517"/>
    <x v="2"/>
    <x v="1"/>
    <e v="#N/A"/>
    <n v="33.69"/>
    <x v="1"/>
    <x v="1"/>
  </r>
  <r>
    <s v="IL"/>
    <n v="76"/>
    <x v="2"/>
    <x v="0"/>
    <x v="1"/>
    <n v="0"/>
    <x v="42"/>
    <n v="96"/>
    <n v="31.64"/>
    <n v="211.6"/>
    <n v="100"/>
    <n v="17.989999999999998"/>
    <n v="230.6"/>
    <n v="100"/>
    <n v="10.38"/>
    <x v="40"/>
    <n v="4"/>
    <n v="2.16"/>
    <n v="0"/>
    <x v="0"/>
    <n v="0"/>
    <x v="0"/>
    <x v="2"/>
    <x v="0"/>
    <x v="0"/>
    <n v="0.10813077892659714"/>
    <n v="0.22738713783989747"/>
    <n v="0.59721943729736637"/>
    <n v="-0.81738675311460851"/>
    <n v="2.3062720000376848"/>
    <n v="1.0431631398105083"/>
    <n v="2.2039709921777129"/>
    <x v="0"/>
    <x v="1"/>
    <e v="#N/A"/>
    <n v="31.64"/>
    <x v="1"/>
    <x v="1"/>
  </r>
  <r>
    <s v="LA"/>
    <n v="128"/>
    <x v="0"/>
    <x v="0"/>
    <x v="1"/>
    <n v="0"/>
    <x v="115"/>
    <n v="105"/>
    <n v="25.25"/>
    <n v="243"/>
    <n v="106"/>
    <n v="20.66"/>
    <n v="255.2"/>
    <n v="114"/>
    <n v="11.48"/>
    <x v="36"/>
    <n v="2"/>
    <n v="1.84"/>
    <n v="1"/>
    <x v="0"/>
    <n v="0"/>
    <x v="0"/>
    <x v="1"/>
    <x v="0"/>
    <x v="2"/>
    <n v="-0.58800600753317356"/>
    <n v="0.85226875133418356"/>
    <n v="1.0857649507840874"/>
    <n v="-1.2521533374814422"/>
    <n v="2.8310131247523787"/>
    <n v="1.9541971748810092"/>
    <n v="2.7610030576052624"/>
    <x v="0"/>
    <x v="1"/>
    <e v="#N/A"/>
    <n v="25.25"/>
    <x v="0"/>
    <x v="1"/>
  </r>
  <r>
    <s v="WI"/>
    <n v="73"/>
    <x v="0"/>
    <x v="0"/>
    <x v="1"/>
    <n v="0"/>
    <x v="62"/>
    <n v="109"/>
    <n v="26.71"/>
    <n v="268.8"/>
    <n v="83"/>
    <n v="22.85"/>
    <n v="181.5"/>
    <n v="91"/>
    <n v="8.17"/>
    <x v="13"/>
    <n v="8"/>
    <n v="2.7"/>
    <n v="0"/>
    <x v="0"/>
    <n v="0"/>
    <x v="0"/>
    <x v="3"/>
    <x v="0"/>
    <x v="2"/>
    <n v="-0.42878323190673673"/>
    <n v="1.3657065101925461"/>
    <n v="-0.37788563230417876"/>
    <n v="-9.277577916988608E-2"/>
    <n v="2.6707560655875495"/>
    <n v="1.4833793271611941"/>
    <n v="2.2951885531750347"/>
    <x v="0"/>
    <x v="1"/>
    <e v="#N/A"/>
    <n v="26.71"/>
    <x v="4"/>
    <x v="2"/>
  </r>
  <r>
    <s v="TX"/>
    <n v="52"/>
    <x v="0"/>
    <x v="0"/>
    <x v="1"/>
    <n v="0"/>
    <x v="330"/>
    <n v="110"/>
    <n v="26.35"/>
    <n v="133.4"/>
    <n v="104"/>
    <n v="11.34"/>
    <n v="176.1"/>
    <n v="84"/>
    <n v="7.92"/>
    <x v="99"/>
    <n v="4"/>
    <n v="1.89"/>
    <n v="4"/>
    <x v="1"/>
    <n v="1"/>
    <x v="1"/>
    <x v="3"/>
    <x v="0"/>
    <x v="1"/>
    <n v="-0.46766321200156424"/>
    <n v="-1.3288466893974642"/>
    <n v="-0.48512733038662992"/>
    <n v="-1.1796922400869698"/>
    <n v="0.83000347471949509"/>
    <n v="1.900411721651835"/>
    <n v="3.8123776905675215"/>
    <x v="2"/>
    <x v="1"/>
    <n v="26.35"/>
    <e v="#N/A"/>
    <x v="1"/>
    <x v="1"/>
  </r>
  <r>
    <s v="MI"/>
    <n v="126"/>
    <x v="0"/>
    <x v="1"/>
    <x v="0"/>
    <n v="26"/>
    <x v="1108"/>
    <n v="123"/>
    <n v="21.98"/>
    <n v="176.5"/>
    <n v="114"/>
    <n v="15"/>
    <n v="154.5"/>
    <n v="102"/>
    <n v="6.95"/>
    <x v="63"/>
    <n v="7"/>
    <n v="2.59"/>
    <n v="1"/>
    <x v="0"/>
    <n v="0"/>
    <x v="0"/>
    <x v="0"/>
    <x v="1"/>
    <x v="0"/>
    <n v="-0.94348011125731157"/>
    <n v="-0.47112702246740934"/>
    <n v="-0.91409412271643387"/>
    <n v="-0.23769797395883072"/>
    <n v="0.93348022091847493"/>
    <n v="1.4156919804978678"/>
    <n v="3.3372117470196505"/>
    <x v="2"/>
    <x v="0"/>
    <e v="#N/A"/>
    <n v="21.98"/>
    <x v="2"/>
    <x v="2"/>
  </r>
  <r>
    <s v="WA"/>
    <n v="137"/>
    <x v="1"/>
    <x v="0"/>
    <x v="1"/>
    <n v="0"/>
    <x v="725"/>
    <n v="120"/>
    <n v="35.5"/>
    <n v="225.3"/>
    <n v="100"/>
    <n v="19.149999999999999"/>
    <n v="221.6"/>
    <n v="130"/>
    <n v="9.9700000000000006"/>
    <x v="22"/>
    <n v="5"/>
    <n v="3"/>
    <n v="0"/>
    <x v="0"/>
    <n v="0"/>
    <x v="0"/>
    <x v="1"/>
    <x v="0"/>
    <x v="0"/>
    <n v="0.52840484947544841"/>
    <n v="0.5000265679313538"/>
    <n v="0.41848327382661471"/>
    <n v="0.30576025649971117"/>
    <n v="2.8815283677208603"/>
    <n v="0.89322776407464555"/>
    <n v="1.1368843138365199"/>
    <x v="0"/>
    <x v="1"/>
    <e v="#N/A"/>
    <n v="35.5"/>
    <x v="1"/>
    <x v="3"/>
  </r>
  <r>
    <s v="ND"/>
    <n v="71"/>
    <x v="2"/>
    <x v="0"/>
    <x v="1"/>
    <n v="0"/>
    <x v="1109"/>
    <n v="82"/>
    <n v="40.46"/>
    <n v="278.5"/>
    <n v="94"/>
    <n v="23.67"/>
    <n v="193.1"/>
    <n v="134"/>
    <n v="8.69"/>
    <x v="23"/>
    <n v="10"/>
    <n v="3.19"/>
    <n v="0"/>
    <x v="1"/>
    <n v="1"/>
    <x v="0"/>
    <x v="3"/>
    <x v="0"/>
    <x v="2"/>
    <n v="1.0690217155559085"/>
    <n v="1.5587431869726278"/>
    <n v="-0.14751457716409896"/>
    <n v="0.55937409738036437"/>
    <n v="3.7398391045671051"/>
    <n v="1.9766506222799423"/>
    <n v="1.3519980906310773"/>
    <x v="1"/>
    <x v="1"/>
    <n v="40.46"/>
    <e v="#N/A"/>
    <x v="4"/>
    <x v="3"/>
  </r>
  <r>
    <s v="NE"/>
    <n v="139"/>
    <x v="0"/>
    <x v="0"/>
    <x v="1"/>
    <n v="0"/>
    <x v="1110"/>
    <n v="103"/>
    <n v="35.89"/>
    <n v="206.9"/>
    <n v="108"/>
    <n v="17.59"/>
    <n v="193.9"/>
    <n v="70"/>
    <n v="8.73"/>
    <x v="113"/>
    <n v="4"/>
    <n v="1.51"/>
    <n v="0"/>
    <x v="0"/>
    <n v="0"/>
    <x v="0"/>
    <x v="1"/>
    <x v="0"/>
    <x v="0"/>
    <n v="0.57098768481740214"/>
    <n v="0.13385390269903324"/>
    <n v="-0.13162691818892081"/>
    <n v="-1.6869199218482758"/>
    <n v="2.231492273515614"/>
    <n v="1.7908010140161874"/>
    <n v="3.0715433867752751"/>
    <x v="0"/>
    <x v="1"/>
    <e v="#N/A"/>
    <n v="35.89"/>
    <x v="1"/>
    <x v="1"/>
  </r>
  <r>
    <s v="MS"/>
    <n v="107"/>
    <x v="2"/>
    <x v="0"/>
    <x v="0"/>
    <n v="30"/>
    <x v="343"/>
    <n v="87"/>
    <n v="33.81"/>
    <n v="207"/>
    <n v="90"/>
    <n v="17.600000000000001"/>
    <n v="159.80000000000001"/>
    <n v="76"/>
    <n v="7.19"/>
    <x v="44"/>
    <n v="4"/>
    <n v="3.4"/>
    <n v="3"/>
    <x v="0"/>
    <n v="0"/>
    <x v="0"/>
    <x v="0"/>
    <x v="0"/>
    <x v="0"/>
    <n v="0.34511351474268953"/>
    <n v="0.13584397153181749"/>
    <n v="-0.80883838200587987"/>
    <n v="0.84921848695825297"/>
    <n v="2.5603952179128333"/>
    <n v="1.2300197110035043"/>
    <n v="2.1143020850870351"/>
    <x v="0"/>
    <x v="0"/>
    <e v="#N/A"/>
    <n v="33.81"/>
    <x v="1"/>
    <x v="0"/>
  </r>
  <r>
    <s v="KY"/>
    <n v="147"/>
    <x v="1"/>
    <x v="0"/>
    <x v="1"/>
    <n v="0"/>
    <x v="1111"/>
    <n v="79"/>
    <n v="36.18"/>
    <n v="204.1"/>
    <n v="91"/>
    <n v="17.350000000000001"/>
    <n v="156.19999999999999"/>
    <n v="113"/>
    <n v="7.03"/>
    <x v="39"/>
    <n v="2"/>
    <n v="2.75"/>
    <n v="1"/>
    <x v="0"/>
    <n v="0"/>
    <x v="0"/>
    <x v="1"/>
    <x v="0"/>
    <x v="0"/>
    <n v="0.60246195441797723"/>
    <n v="7.8131975381071209E-2"/>
    <n v="-0.88033284739418094"/>
    <n v="-2.0314681775414092E-2"/>
    <n v="2.1689528399330786"/>
    <n v="1.0697960649557745"/>
    <n v="2.3631696552164749"/>
    <x v="0"/>
    <x v="1"/>
    <e v="#N/A"/>
    <n v="36.18"/>
    <x v="0"/>
    <x v="2"/>
  </r>
  <r>
    <s v="RI"/>
    <n v="116"/>
    <x v="2"/>
    <x v="0"/>
    <x v="1"/>
    <n v="0"/>
    <x v="1112"/>
    <n v="126"/>
    <n v="23.36"/>
    <n v="120"/>
    <n v="94"/>
    <n v="10.199999999999999"/>
    <n v="130.30000000000001"/>
    <n v="64"/>
    <n v="5.86"/>
    <x v="70"/>
    <n v="2"/>
    <n v="3.35"/>
    <n v="3"/>
    <x v="0"/>
    <n v="0"/>
    <x v="0"/>
    <x v="0"/>
    <x v="0"/>
    <x v="1"/>
    <n v="-0.79351447374869089"/>
    <n v="-1.5955159129905672"/>
    <n v="-1.3946958067155659"/>
    <n v="0.77675738956378104"/>
    <n v="1.9261170983054541"/>
    <n v="2.3924599650081313"/>
    <n v="3.9670899021762529"/>
    <x v="2"/>
    <x v="1"/>
    <e v="#N/A"/>
    <n v="23.36"/>
    <x v="0"/>
    <x v="0"/>
  </r>
  <r>
    <s v="NY"/>
    <n v="60"/>
    <x v="2"/>
    <x v="0"/>
    <x v="0"/>
    <n v="31"/>
    <x v="1113"/>
    <n v="75"/>
    <n v="32.61"/>
    <n v="267.8"/>
    <n v="135"/>
    <n v="22.76"/>
    <n v="200.5"/>
    <n v="62"/>
    <n v="9.02"/>
    <x v="75"/>
    <n v="3"/>
    <n v="3.46"/>
    <n v="2"/>
    <x v="0"/>
    <n v="0"/>
    <x v="0"/>
    <x v="3"/>
    <x v="0"/>
    <x v="2"/>
    <n v="0.21366215346970102"/>
    <n v="1.3458058218647027"/>
    <n v="-5.5373164370301896E-4"/>
    <n v="0.92167958435272568"/>
    <n v="3.415776053096637"/>
    <n v="1.6450952522032225"/>
    <n v="1.3210415333117773"/>
    <x v="1"/>
    <x v="0"/>
    <e v="#N/A"/>
    <n v="32.61"/>
    <x v="0"/>
    <x v="0"/>
  </r>
  <r>
    <s v="TX"/>
    <n v="38"/>
    <x v="2"/>
    <x v="0"/>
    <x v="1"/>
    <n v="0"/>
    <x v="342"/>
    <n v="92"/>
    <n v="25.33"/>
    <n v="49.2"/>
    <n v="78"/>
    <n v="4.18"/>
    <n v="163.30000000000001"/>
    <n v="93"/>
    <n v="7.35"/>
    <x v="55"/>
    <n v="11"/>
    <n v="3.75"/>
    <n v="0"/>
    <x v="0"/>
    <n v="0"/>
    <x v="0"/>
    <x v="3"/>
    <x v="0"/>
    <x v="1"/>
    <n v="-0.57874886941535741"/>
    <n v="-3.0044846466018869"/>
    <n v="-0.73932987398947636"/>
    <n v="1.320215620022323"/>
    <n v="3.1059234780450478"/>
    <n v="3.4134229435334031"/>
    <n v="4.6536170589562946"/>
    <x v="2"/>
    <x v="1"/>
    <e v="#N/A"/>
    <n v="25.33"/>
    <x v="4"/>
    <x v="0"/>
  </r>
  <r>
    <s v="DE"/>
    <n v="63"/>
    <x v="1"/>
    <x v="0"/>
    <x v="1"/>
    <n v="0"/>
    <x v="948"/>
    <n v="118"/>
    <n v="19.91"/>
    <n v="249.6"/>
    <n v="90"/>
    <n v="21.22"/>
    <n v="162.19999999999999"/>
    <n v="84"/>
    <n v="7.3"/>
    <x v="22"/>
    <n v="4"/>
    <n v="3"/>
    <n v="3"/>
    <x v="0"/>
    <n v="0"/>
    <x v="0"/>
    <x v="3"/>
    <x v="0"/>
    <x v="2"/>
    <n v="-1.1693542813320248"/>
    <n v="0.98361329429795052"/>
    <n v="-0.76117540508034653"/>
    <n v="0.30576025649971117"/>
    <n v="2.3927911752833309"/>
    <n v="1.7342900218081176"/>
    <n v="2.8792488865974439"/>
    <x v="0"/>
    <x v="1"/>
    <e v="#N/A"/>
    <n v="19.91"/>
    <x v="1"/>
    <x v="3"/>
  </r>
  <r>
    <s v="RI"/>
    <n v="131"/>
    <x v="0"/>
    <x v="0"/>
    <x v="1"/>
    <n v="0"/>
    <x v="915"/>
    <n v="133"/>
    <n v="19.18"/>
    <n v="199.4"/>
    <n v="116"/>
    <n v="16.95"/>
    <n v="142.69999999999999"/>
    <n v="105"/>
    <n v="6.42"/>
    <x v="3"/>
    <n v="5"/>
    <n v="2.73"/>
    <n v="0"/>
    <x v="0"/>
    <n v="0"/>
    <x v="0"/>
    <x v="1"/>
    <x v="0"/>
    <x v="0"/>
    <n v="-1.2489656691452431"/>
    <n v="-1.5401259759793021E-2"/>
    <n v="-1.1484370926003085"/>
    <n v="-5.6545230472650088E-2"/>
    <n v="1.3941158690363864"/>
    <n v="1.6977212846209675"/>
    <n v="3.4381617274658645"/>
    <x v="2"/>
    <x v="1"/>
    <e v="#N/A"/>
    <n v="19.18"/>
    <x v="1"/>
    <x v="2"/>
  </r>
  <r>
    <s v="MS"/>
    <n v="158"/>
    <x v="2"/>
    <x v="0"/>
    <x v="1"/>
    <n v="0"/>
    <x v="520"/>
    <n v="105"/>
    <n v="29.9"/>
    <n v="188.3"/>
    <n v="88"/>
    <n v="16.010000000000002"/>
    <n v="188.3"/>
    <n v="98"/>
    <n v="8.4700000000000006"/>
    <x v="34"/>
    <n v="6"/>
    <n v="2.97"/>
    <n v="1"/>
    <x v="0"/>
    <n v="0"/>
    <x v="0"/>
    <x v="1"/>
    <x v="0"/>
    <x v="0"/>
    <n v="-8.07148386768511E-2"/>
    <n v="-0.23629890019885577"/>
    <n v="-0.24284053101516617"/>
    <n v="0.26952970780247515"/>
    <n v="1.9008736723235551"/>
    <n v="0.44042007482588075"/>
    <n v="2.1850901506542999"/>
    <x v="0"/>
    <x v="1"/>
    <e v="#N/A"/>
    <n v="29.9"/>
    <x v="1"/>
    <x v="3"/>
  </r>
  <r>
    <s v="NY"/>
    <n v="139"/>
    <x v="2"/>
    <x v="0"/>
    <x v="1"/>
    <n v="0"/>
    <x v="966"/>
    <n v="109"/>
    <n v="40.22"/>
    <n v="169.9"/>
    <n v="107"/>
    <n v="14.44"/>
    <n v="212.3"/>
    <n v="118"/>
    <n v="9.5500000000000007"/>
    <x v="22"/>
    <n v="2"/>
    <n v="3"/>
    <n v="1"/>
    <x v="1"/>
    <n v="1"/>
    <x v="0"/>
    <x v="1"/>
    <x v="0"/>
    <x v="0"/>
    <n v="1.0431017288260234"/>
    <n v="-0.6024715654311763"/>
    <n v="0.23378923824017164"/>
    <n v="0.30576025649971117"/>
    <n v="2.7494616313878759"/>
    <n v="1.2645868677969971"/>
    <n v="1.9075692988552631"/>
    <x v="0"/>
    <x v="1"/>
    <n v="40.22"/>
    <e v="#N/A"/>
    <x v="0"/>
    <x v="3"/>
  </r>
  <r>
    <s v="NE"/>
    <n v="77"/>
    <x v="0"/>
    <x v="0"/>
    <x v="1"/>
    <n v="0"/>
    <x v="550"/>
    <n v="102"/>
    <n v="28.8"/>
    <n v="184.9"/>
    <n v="144"/>
    <n v="15.72"/>
    <n v="234.3"/>
    <n v="89"/>
    <n v="10.54"/>
    <x v="145"/>
    <n v="7"/>
    <n v="0.54"/>
    <n v="1"/>
    <x v="0"/>
    <n v="0"/>
    <x v="0"/>
    <x v="2"/>
    <x v="0"/>
    <x v="0"/>
    <n v="-0.2010576342084604"/>
    <n v="-0.3039612405135238"/>
    <n v="0.67069986005756466"/>
    <n v="-2.9912196749487761"/>
    <n v="2.8069507788458865"/>
    <n v="3.0870779151310583"/>
    <n v="4.3796264033951928"/>
    <x v="2"/>
    <x v="1"/>
    <e v="#N/A"/>
    <n v="28.8"/>
    <x v="4"/>
    <x v="1"/>
  </r>
  <r>
    <s v="WI"/>
    <n v="140"/>
    <x v="0"/>
    <x v="0"/>
    <x v="1"/>
    <n v="0"/>
    <x v="825"/>
    <n v="79"/>
    <n v="22.03"/>
    <n v="246.2"/>
    <n v="99"/>
    <n v="20.93"/>
    <n v="172.1"/>
    <n v="124"/>
    <n v="7.74"/>
    <x v="27"/>
    <n v="10"/>
    <n v="2.54"/>
    <n v="3"/>
    <x v="0"/>
    <n v="0"/>
    <x v="0"/>
    <x v="1"/>
    <x v="0"/>
    <x v="2"/>
    <n v="-0.9379258283866222"/>
    <n v="0.91595095398328252"/>
    <n v="-0.56456562526251952"/>
    <n v="-0.31015907135330267"/>
    <n v="2.0833158335667918"/>
    <n v="1.4606861416568651"/>
    <n v="2.815493410837032"/>
    <x v="0"/>
    <x v="1"/>
    <e v="#N/A"/>
    <n v="22.03"/>
    <x v="4"/>
    <x v="2"/>
  </r>
  <r>
    <s v="SD"/>
    <n v="52"/>
    <x v="2"/>
    <x v="0"/>
    <x v="0"/>
    <n v="20"/>
    <x v="922"/>
    <n v="63"/>
    <n v="22.66"/>
    <n v="184.1"/>
    <n v="123"/>
    <n v="15.65"/>
    <n v="272.89999999999998"/>
    <n v="107"/>
    <n v="12.28"/>
    <x v="88"/>
    <n v="2"/>
    <n v="3.65"/>
    <n v="1"/>
    <x v="0"/>
    <n v="0"/>
    <x v="0"/>
    <x v="3"/>
    <x v="0"/>
    <x v="0"/>
    <n v="-0.86942300631478275"/>
    <n v="-0.31988179117579885"/>
    <n v="1.437279405609899"/>
    <n v="1.1752934252333782"/>
    <n v="3.3394376047663794"/>
    <n v="2.0749234803776315"/>
    <n v="2.3364013744896299"/>
    <x v="0"/>
    <x v="0"/>
    <e v="#N/A"/>
    <n v="22.66"/>
    <x v="0"/>
    <x v="0"/>
  </r>
  <r>
    <s v="VA"/>
    <n v="103"/>
    <x v="2"/>
    <x v="0"/>
    <x v="1"/>
    <n v="0"/>
    <x v="697"/>
    <n v="121"/>
    <n v="28.53"/>
    <n v="212.9"/>
    <n v="123"/>
    <n v="18.100000000000001"/>
    <n v="208.2"/>
    <n v="73"/>
    <n v="9.3699999999999992"/>
    <x v="14"/>
    <n v="3"/>
    <n v="3.51"/>
    <n v="5"/>
    <x v="0"/>
    <n v="0"/>
    <x v="1"/>
    <x v="0"/>
    <x v="0"/>
    <x v="0"/>
    <n v="-0.23068047618547183"/>
    <n v="0.25325803266609426"/>
    <n v="0.15236498599238429"/>
    <n v="0.99414068174719761"/>
    <n v="2.7325904094292484"/>
    <n v="1.0624894810134822"/>
    <n v="1.6705440577320583"/>
    <x v="0"/>
    <x v="1"/>
    <e v="#N/A"/>
    <n v="28.53"/>
    <x v="0"/>
    <x v="0"/>
  </r>
  <r>
    <s v="KS"/>
    <n v="74"/>
    <x v="0"/>
    <x v="0"/>
    <x v="0"/>
    <n v="32"/>
    <x v="1114"/>
    <n v="107"/>
    <n v="29.68"/>
    <n v="310.60000000000002"/>
    <n v="115"/>
    <n v="26.4"/>
    <n v="234.7"/>
    <n v="92"/>
    <n v="10.56"/>
    <x v="62"/>
    <n v="4"/>
    <n v="2.4300000000000002"/>
    <n v="1"/>
    <x v="0"/>
    <n v="0"/>
    <x v="0"/>
    <x v="2"/>
    <x v="0"/>
    <x v="2"/>
    <n v="-0.10478339778317318"/>
    <n v="2.1975552822964048"/>
    <n v="0.67864368954515319"/>
    <n v="-0.45508126614224731"/>
    <n v="3.7603927469328498"/>
    <n v="2.3468883644845375"/>
    <n v="2.2079892163506214"/>
    <x v="1"/>
    <x v="0"/>
    <e v="#N/A"/>
    <n v="29.68"/>
    <x v="1"/>
    <x v="2"/>
  </r>
  <r>
    <s v="ND"/>
    <n v="124"/>
    <x v="0"/>
    <x v="0"/>
    <x v="1"/>
    <n v="0"/>
    <x v="1115"/>
    <n v="101"/>
    <n v="25.55"/>
    <n v="255.9"/>
    <n v="112"/>
    <n v="21.75"/>
    <n v="136.69999999999999"/>
    <n v="62"/>
    <n v="6.15"/>
    <x v="60"/>
    <n v="4"/>
    <n v="3.38"/>
    <n v="2"/>
    <x v="0"/>
    <n v="0"/>
    <x v="0"/>
    <x v="0"/>
    <x v="0"/>
    <x v="2"/>
    <n v="-0.55468031030903531"/>
    <n v="1.1089876307633648"/>
    <n v="-1.2675945349141429"/>
    <n v="0.81298793826101701"/>
    <n v="2.829252649046242"/>
    <n v="1.9507098975841513"/>
    <n v="2.7578737565251901"/>
    <x v="0"/>
    <x v="1"/>
    <e v="#N/A"/>
    <n v="25.55"/>
    <x v="1"/>
    <x v="0"/>
  </r>
  <r>
    <s v="CO"/>
    <n v="85"/>
    <x v="2"/>
    <x v="0"/>
    <x v="0"/>
    <n v="21"/>
    <x v="994"/>
    <n v="110"/>
    <n v="48.14"/>
    <n v="239.7"/>
    <n v="108"/>
    <n v="20.37"/>
    <n v="149.5"/>
    <n v="80"/>
    <n v="6.73"/>
    <x v="21"/>
    <n v="1"/>
    <n v="1.7"/>
    <n v="5"/>
    <x v="0"/>
    <n v="0"/>
    <x v="1"/>
    <x v="2"/>
    <x v="0"/>
    <x v="2"/>
    <n v="1.9058670014064838"/>
    <n v="0.78659647985229975"/>
    <n v="-1.0133919913112959"/>
    <n v="-1.4333060809676228"/>
    <n v="3.4385932467970881"/>
    <n v="2.7078391198442366"/>
    <n v="3.2925464128845747"/>
    <x v="0"/>
    <x v="0"/>
    <e v="#N/A"/>
    <n v="48.14"/>
    <x v="0"/>
    <x v="1"/>
  </r>
  <r>
    <s v="KY"/>
    <n v="113"/>
    <x v="1"/>
    <x v="0"/>
    <x v="0"/>
    <n v="20"/>
    <x v="1116"/>
    <n v="83"/>
    <n v="26.83"/>
    <n v="161.5"/>
    <n v="56"/>
    <n v="13.73"/>
    <n v="271.5"/>
    <n v="100"/>
    <n v="12.22"/>
    <x v="6"/>
    <n v="2"/>
    <n v="2.35"/>
    <n v="5"/>
    <x v="1"/>
    <n v="1"/>
    <x v="1"/>
    <x v="0"/>
    <x v="0"/>
    <x v="1"/>
    <n v="-0.41582323854179387"/>
    <n v="-0.76963734738506184"/>
    <n v="1.4094760024033379"/>
    <n v="-0.56377291223395598"/>
    <n v="2.5278841189037919"/>
    <n v="1.7520596765295839"/>
    <n v="2.7837435409239655"/>
    <x v="0"/>
    <x v="0"/>
    <n v="26.83"/>
    <e v="#N/A"/>
    <x v="0"/>
    <x v="2"/>
  </r>
  <r>
    <s v="WA"/>
    <n v="71"/>
    <x v="1"/>
    <x v="0"/>
    <x v="1"/>
    <n v="0"/>
    <x v="968"/>
    <n v="132"/>
    <n v="24"/>
    <n v="149.1"/>
    <n v="90"/>
    <n v="12.67"/>
    <n v="171.4"/>
    <n v="72"/>
    <n v="7.71"/>
    <x v="99"/>
    <n v="2"/>
    <n v="1.89"/>
    <n v="2"/>
    <x v="0"/>
    <n v="0"/>
    <x v="0"/>
    <x v="3"/>
    <x v="0"/>
    <x v="1"/>
    <n v="-0.72316022405328884"/>
    <n v="-1.0164058826503215"/>
    <n v="-0.57846732686580005"/>
    <n v="-1.1796922400869698"/>
    <n v="0.53561974403386103"/>
    <n v="1.8117228975512947"/>
    <n v="3.77859645964271"/>
    <x v="2"/>
    <x v="1"/>
    <e v="#N/A"/>
    <n v="24"/>
    <x v="0"/>
    <x v="1"/>
  </r>
  <r>
    <s v="SC"/>
    <n v="49"/>
    <x v="0"/>
    <x v="1"/>
    <x v="1"/>
    <n v="0"/>
    <x v="1117"/>
    <n v="92"/>
    <n v="40.43"/>
    <n v="208.9"/>
    <n v="119"/>
    <n v="17.760000000000002"/>
    <n v="167.8"/>
    <n v="86"/>
    <n v="7.55"/>
    <x v="95"/>
    <n v="6"/>
    <n v="4.21"/>
    <n v="2"/>
    <x v="1"/>
    <n v="1"/>
    <x v="0"/>
    <x v="3"/>
    <x v="2"/>
    <x v="0"/>
    <n v="1.0653188603087822"/>
    <n v="0.17365527935472025"/>
    <n v="-0.64996179225410056"/>
    <n v="1.9361349478753367"/>
    <n v="3.7929439606354904"/>
    <n v="2.3100063415392964"/>
    <n v="2.0702257624187479"/>
    <x v="1"/>
    <x v="1"/>
    <n v="40.43"/>
    <e v="#N/A"/>
    <x v="5"/>
    <x v="0"/>
  </r>
  <r>
    <s v="RI"/>
    <n v="106"/>
    <x v="2"/>
    <x v="1"/>
    <x v="1"/>
    <n v="0"/>
    <x v="1118"/>
    <n v="84"/>
    <n v="34.68"/>
    <n v="168.5"/>
    <n v="61"/>
    <n v="14.32"/>
    <n v="164"/>
    <n v="102"/>
    <n v="7.38"/>
    <x v="64"/>
    <n v="3"/>
    <n v="3.59"/>
    <n v="3"/>
    <x v="1"/>
    <n v="1"/>
    <x v="0"/>
    <x v="0"/>
    <x v="2"/>
    <x v="0"/>
    <n v="0.43953632354441363"/>
    <n v="-0.63033252909015736"/>
    <n v="-0.72542817238619595"/>
    <n v="1.1028323278389063"/>
    <n v="2.5896355638151531"/>
    <n v="1.5274149578822025"/>
    <n v="2.4412661783894762"/>
    <x v="0"/>
    <x v="1"/>
    <n v="34.68"/>
    <e v="#N/A"/>
    <x v="3"/>
    <x v="0"/>
  </r>
  <r>
    <s v="ID"/>
    <n v="60"/>
    <x v="2"/>
    <x v="0"/>
    <x v="1"/>
    <n v="0"/>
    <x v="307"/>
    <n v="106"/>
    <n v="37.590000000000003"/>
    <n v="178.6"/>
    <n v="48"/>
    <n v="15.18"/>
    <n v="202.7"/>
    <n v="90"/>
    <n v="9.1199999999999992"/>
    <x v="33"/>
    <n v="3"/>
    <n v="2"/>
    <n v="1"/>
    <x v="0"/>
    <n v="0"/>
    <x v="0"/>
    <x v="3"/>
    <x v="0"/>
    <x v="0"/>
    <n v="0.75613044717372424"/>
    <n v="-0.42933557697893809"/>
    <n v="4.3137330538036055E-2"/>
    <n v="-1.0347700452980251"/>
    <n v="2.1210837978742361"/>
    <n v="1.3522840554909308"/>
    <n v="2.6755088966148857"/>
    <x v="0"/>
    <x v="1"/>
    <e v="#N/A"/>
    <n v="37.590000000000003"/>
    <x v="0"/>
    <x v="1"/>
  </r>
  <r>
    <s v="ME"/>
    <n v="66"/>
    <x v="2"/>
    <x v="0"/>
    <x v="1"/>
    <n v="0"/>
    <x v="1119"/>
    <n v="133"/>
    <n v="20.059999999999999"/>
    <n v="248.1"/>
    <n v="99"/>
    <n v="21.09"/>
    <n v="214.4"/>
    <n v="122"/>
    <n v="9.65"/>
    <x v="58"/>
    <n v="5"/>
    <n v="1.43"/>
    <n v="1"/>
    <x v="0"/>
    <n v="0"/>
    <x v="0"/>
    <x v="3"/>
    <x v="0"/>
    <x v="2"/>
    <n v="-1.1526914327199558"/>
    <n v="0.95376226180618529"/>
    <n v="0.27549434305001358"/>
    <n v="-1.795611567939984"/>
    <n v="2.4698957944570457"/>
    <n v="2.3533971248142715"/>
    <n v="3.6023007673834737"/>
    <x v="0"/>
    <x v="1"/>
    <e v="#N/A"/>
    <n v="20.059999999999999"/>
    <x v="1"/>
    <x v="1"/>
  </r>
  <r>
    <s v="SD"/>
    <n v="125"/>
    <x v="0"/>
    <x v="0"/>
    <x v="1"/>
    <n v="0"/>
    <x v="637"/>
    <n v="73"/>
    <n v="27.85"/>
    <n v="255.6"/>
    <n v="85"/>
    <n v="21.73"/>
    <n v="192.9"/>
    <n v="95"/>
    <n v="8.68"/>
    <x v="135"/>
    <n v="4"/>
    <n v="4.24"/>
    <n v="0"/>
    <x v="0"/>
    <n v="0"/>
    <x v="0"/>
    <x v="0"/>
    <x v="0"/>
    <x v="2"/>
    <n v="-0.30473758112800065"/>
    <n v="1.1030174242650115"/>
    <n v="-0.15148649190789321"/>
    <n v="1.9723654965725728"/>
    <n v="3.8027626715965166"/>
    <n v="2.2853197239958565"/>
    <n v="1.9960883109925562"/>
    <x v="1"/>
    <x v="1"/>
    <e v="#N/A"/>
    <n v="27.85"/>
    <x v="1"/>
    <x v="0"/>
  </r>
  <r>
    <s v="SC"/>
    <n v="114"/>
    <x v="2"/>
    <x v="0"/>
    <x v="0"/>
    <n v="4"/>
    <x v="402"/>
    <n v="96"/>
    <n v="24.02"/>
    <n v="230.4"/>
    <n v="88"/>
    <n v="19.579999999999998"/>
    <n v="223.7"/>
    <n v="85"/>
    <n v="10.07"/>
    <x v="27"/>
    <n v="3"/>
    <n v="2.54"/>
    <n v="3"/>
    <x v="0"/>
    <n v="0"/>
    <x v="0"/>
    <x v="0"/>
    <x v="0"/>
    <x v="0"/>
    <n v="-0.72130879642972523"/>
    <n v="0.60152007840335553"/>
    <n v="0.46018837863645662"/>
    <n v="-0.31015907135330267"/>
    <n v="2.2914113459651109"/>
    <n v="1.0909100686601401"/>
    <n v="2.2648628213184354"/>
    <x v="0"/>
    <x v="2"/>
    <e v="#N/A"/>
    <n v="24.02"/>
    <x v="0"/>
    <x v="2"/>
  </r>
  <r>
    <s v="TN"/>
    <n v="112"/>
    <x v="0"/>
    <x v="0"/>
    <x v="1"/>
    <n v="0"/>
    <x v="1120"/>
    <n v="119"/>
    <n v="46.33"/>
    <n v="226.1"/>
    <n v="94"/>
    <n v="19.22"/>
    <n v="159.1"/>
    <n v="94"/>
    <n v="7.16"/>
    <x v="123"/>
    <n v="5"/>
    <n v="4.43"/>
    <n v="3"/>
    <x v="1"/>
    <n v="1"/>
    <x v="0"/>
    <x v="0"/>
    <x v="0"/>
    <x v="0"/>
    <n v="1.7077642456852196"/>
    <n v="0.5159471185936283"/>
    <n v="-0.82274008360916084"/>
    <n v="2.2259793374532255"/>
    <n v="4.4797819857910062"/>
    <n v="2.9689300099483291"/>
    <n v="2.3581018145376929"/>
    <x v="1"/>
    <x v="1"/>
    <n v="46.33"/>
    <e v="#N/A"/>
    <x v="1"/>
    <x v="0"/>
  </r>
  <r>
    <s v="MT"/>
    <n v="101"/>
    <x v="1"/>
    <x v="0"/>
    <x v="0"/>
    <n v="16"/>
    <x v="1121"/>
    <n v="112"/>
    <n v="20.21"/>
    <n v="228.3"/>
    <n v="97"/>
    <n v="19.41"/>
    <n v="180.1"/>
    <n v="111"/>
    <n v="8.1"/>
    <x v="45"/>
    <n v="5"/>
    <n v="2.21"/>
    <n v="2"/>
    <x v="0"/>
    <n v="0"/>
    <x v="0"/>
    <x v="0"/>
    <x v="0"/>
    <x v="0"/>
    <n v="-1.1360285841078865"/>
    <n v="0.55972863291488428"/>
    <n v="-0.40568903551074026"/>
    <n v="-0.74492565572013658"/>
    <n v="1.6939674222519412"/>
    <n v="1.5242555272980463"/>
    <n v="3.1268489246118696"/>
    <x v="0"/>
    <x v="2"/>
    <e v="#N/A"/>
    <n v="20.21"/>
    <x v="1"/>
    <x v="1"/>
  </r>
  <r>
    <s v="WI"/>
    <n v="70"/>
    <x v="0"/>
    <x v="0"/>
    <x v="1"/>
    <n v="0"/>
    <x v="1122"/>
    <n v="100"/>
    <n v="1.34"/>
    <n v="136.4"/>
    <n v="83"/>
    <n v="11.59"/>
    <n v="156.6"/>
    <n v="89"/>
    <n v="7.05"/>
    <x v="47"/>
    <n v="1"/>
    <n v="3.27"/>
    <n v="0"/>
    <x v="0"/>
    <n v="0"/>
    <x v="0"/>
    <x v="3"/>
    <x v="0"/>
    <x v="1"/>
    <n v="-3.1911132462630611"/>
    <n v="-1.2691446244139337"/>
    <n v="-0.87238901790659185"/>
    <n v="0.66806574347207237"/>
    <n v="2.7698635298686196"/>
    <n v="3.6057324171822951"/>
    <n v="5.131322300785861"/>
    <x v="2"/>
    <x v="1"/>
    <e v="#N/A"/>
    <n v="1.34"/>
    <x v="0"/>
    <x v="0"/>
  </r>
  <r>
    <s v="AK"/>
    <n v="59"/>
    <x v="1"/>
    <x v="0"/>
    <x v="1"/>
    <n v="0"/>
    <x v="297"/>
    <n v="96"/>
    <n v="27.12"/>
    <n v="167.2"/>
    <n v="123"/>
    <n v="14.21"/>
    <n v="138.6"/>
    <n v="106"/>
    <n v="6.24"/>
    <x v="39"/>
    <n v="4"/>
    <n v="2.75"/>
    <n v="0"/>
    <x v="0"/>
    <n v="0"/>
    <x v="0"/>
    <x v="3"/>
    <x v="0"/>
    <x v="0"/>
    <n v="-0.38434896894121934"/>
    <n v="-0.65620342391635411"/>
    <n v="-1.2298613448480953"/>
    <n v="-2.0314681775414092E-2"/>
    <n v="1.2287562160049328"/>
    <n v="1.4461323166753888"/>
    <n v="3.2669183516419711"/>
    <x v="2"/>
    <x v="1"/>
    <e v="#N/A"/>
    <n v="27.12"/>
    <x v="1"/>
    <x v="2"/>
  </r>
  <r>
    <s v="AZ"/>
    <n v="59"/>
    <x v="1"/>
    <x v="0"/>
    <x v="1"/>
    <n v="0"/>
    <x v="1123"/>
    <n v="70"/>
    <n v="25.53"/>
    <n v="185.7"/>
    <n v="98"/>
    <n v="15.78"/>
    <n v="212.5"/>
    <n v="128"/>
    <n v="9.56"/>
    <x v="47"/>
    <n v="2"/>
    <n v="3.27"/>
    <n v="1"/>
    <x v="0"/>
    <n v="0"/>
    <x v="0"/>
    <x v="3"/>
    <x v="0"/>
    <x v="0"/>
    <n v="-0.55653173793259902"/>
    <n v="-0.28804068985124937"/>
    <n v="0.23776115298396588"/>
    <n v="0.66806574347207237"/>
    <n v="2.2400995859893817"/>
    <n v="0.94632828226013643"/>
    <n v="2.1847261339721826"/>
    <x v="0"/>
    <x v="1"/>
    <e v="#N/A"/>
    <n v="25.53"/>
    <x v="0"/>
    <x v="0"/>
  </r>
  <r>
    <s v="MT"/>
    <n v="124"/>
    <x v="0"/>
    <x v="0"/>
    <x v="0"/>
    <n v="30"/>
    <x v="1124"/>
    <n v="35"/>
    <n v="24.57"/>
    <n v="262.3"/>
    <n v="101"/>
    <n v="22.3"/>
    <n v="226.5"/>
    <n v="82"/>
    <n v="10.19"/>
    <x v="42"/>
    <n v="7"/>
    <n v="3.24"/>
    <n v="2"/>
    <x v="0"/>
    <n v="0"/>
    <x v="0"/>
    <x v="0"/>
    <x v="0"/>
    <x v="2"/>
    <n v="-0.66206311247570238"/>
    <n v="1.2363520360615634"/>
    <n v="0.51579518504957966"/>
    <n v="0.63183519477483641"/>
    <n v="3.1742704539896454"/>
    <n v="1.6223915397495987"/>
    <n v="1.7855855346161715"/>
    <x v="0"/>
    <x v="0"/>
    <e v="#N/A"/>
    <n v="24.57"/>
    <x v="4"/>
    <x v="3"/>
  </r>
  <r>
    <s v="MA"/>
    <n v="81"/>
    <x v="2"/>
    <x v="0"/>
    <x v="1"/>
    <n v="0"/>
    <x v="1125"/>
    <n v="77"/>
    <n v="37.54"/>
    <n v="148.5"/>
    <n v="87"/>
    <n v="12.62"/>
    <n v="183.9"/>
    <n v="100"/>
    <n v="8.2799999999999994"/>
    <x v="98"/>
    <n v="3"/>
    <n v="2.0499999999999998"/>
    <n v="2"/>
    <x v="0"/>
    <n v="0"/>
    <x v="0"/>
    <x v="2"/>
    <x v="0"/>
    <x v="1"/>
    <n v="0.75057616430303487"/>
    <n v="-1.0283462956470273"/>
    <n v="-0.33022265537864487"/>
    <n v="-0.96230894790355315"/>
    <n v="1.8749247254967345"/>
    <n v="1.629707395679171"/>
    <n v="3.1299440354076249"/>
    <x v="0"/>
    <x v="1"/>
    <e v="#N/A"/>
    <n v="37.54"/>
    <x v="0"/>
    <x v="1"/>
  </r>
  <r>
    <s v="IN"/>
    <n v="86"/>
    <x v="2"/>
    <x v="0"/>
    <x v="1"/>
    <n v="0"/>
    <x v="1126"/>
    <n v="96"/>
    <n v="36.770000000000003"/>
    <n v="266.3"/>
    <n v="77"/>
    <n v="22.64"/>
    <n v="214"/>
    <n v="110"/>
    <n v="9.6300000000000008"/>
    <x v="141"/>
    <n v="3"/>
    <n v="1.22"/>
    <n v="0"/>
    <x v="0"/>
    <n v="0"/>
    <x v="0"/>
    <x v="2"/>
    <x v="0"/>
    <x v="2"/>
    <n v="0.6672619212426899"/>
    <n v="1.3159547893729373"/>
    <n v="0.26755051356242449"/>
    <n v="-2.085455957517873"/>
    <n v="3.3057991228428749"/>
    <n v="2.5685959797656701"/>
    <n v="3.2042257682547914"/>
    <x v="0"/>
    <x v="1"/>
    <e v="#N/A"/>
    <n v="36.770000000000003"/>
    <x v="0"/>
    <x v="1"/>
  </r>
  <r>
    <s v="MD"/>
    <n v="84"/>
    <x v="2"/>
    <x v="0"/>
    <x v="1"/>
    <n v="0"/>
    <x v="316"/>
    <n v="96"/>
    <n v="28.82"/>
    <n v="157.6"/>
    <n v="94"/>
    <n v="13.4"/>
    <n v="98.2"/>
    <n v="70"/>
    <n v="4.42"/>
    <x v="15"/>
    <n v="7"/>
    <n v="2.86"/>
    <n v="0"/>
    <x v="0"/>
    <n v="0"/>
    <x v="0"/>
    <x v="2"/>
    <x v="0"/>
    <x v="1"/>
    <n v="-0.19920620658489729"/>
    <n v="-0.84725003186365166"/>
    <n v="-2.0321881230945804"/>
    <n v="0.12460751301353053"/>
    <n v="1.7305368046134693"/>
    <n v="2.2142338018332648"/>
    <n v="3.8484938646488955"/>
    <x v="2"/>
    <x v="1"/>
    <e v="#N/A"/>
    <n v="28.82"/>
    <x v="4"/>
    <x v="3"/>
  </r>
  <r>
    <s v="NV"/>
    <n v="118"/>
    <x v="2"/>
    <x v="0"/>
    <x v="0"/>
    <n v="35"/>
    <x v="605"/>
    <n v="119"/>
    <n v="43.57"/>
    <n v="258.10000000000002"/>
    <n v="91"/>
    <n v="21.94"/>
    <n v="215.5"/>
    <n v="130"/>
    <n v="9.6999999999999993"/>
    <x v="50"/>
    <n v="1"/>
    <n v="3.16"/>
    <n v="1"/>
    <x v="0"/>
    <n v="0"/>
    <x v="0"/>
    <x v="0"/>
    <x v="0"/>
    <x v="2"/>
    <n v="1.407832970667978"/>
    <n v="1.1527691450846209"/>
    <n v="0.29733987414088314"/>
    <n v="0.52314354868312773"/>
    <n v="3.7993593704195794"/>
    <n v="1.916496947151715"/>
    <n v="0.95435290709916332"/>
    <x v="1"/>
    <x v="0"/>
    <e v="#N/A"/>
    <n v="43.57"/>
    <x v="0"/>
    <x v="3"/>
  </r>
  <r>
    <s v="CO"/>
    <n v="89"/>
    <x v="0"/>
    <x v="0"/>
    <x v="1"/>
    <n v="0"/>
    <x v="1074"/>
    <n v="128"/>
    <n v="30.55"/>
    <n v="299.8"/>
    <n v="92"/>
    <n v="25.48"/>
    <n v="185.3"/>
    <n v="120"/>
    <n v="8.34"/>
    <x v="98"/>
    <n v="3"/>
    <n v="2.0499999999999998"/>
    <n v="1"/>
    <x v="0"/>
    <n v="0"/>
    <x v="0"/>
    <x v="2"/>
    <x v="0"/>
    <x v="2"/>
    <n v="-1.0360588981449053E-2"/>
    <n v="1.9826278483556947"/>
    <n v="-0.30241925217208343"/>
    <n v="-0.96230894790355315"/>
    <n v="3.2192381957190368"/>
    <n v="2.2245036395068318"/>
    <n v="2.744692755771021"/>
    <x v="0"/>
    <x v="1"/>
    <e v="#N/A"/>
    <n v="30.55"/>
    <x v="0"/>
    <x v="1"/>
  </r>
  <r>
    <s v="KS"/>
    <n v="93"/>
    <x v="0"/>
    <x v="0"/>
    <x v="1"/>
    <n v="0"/>
    <x v="1127"/>
    <n v="120"/>
    <n v="45.22"/>
    <n v="130.1"/>
    <n v="84"/>
    <n v="11.06"/>
    <n v="165.8"/>
    <n v="63"/>
    <n v="7.46"/>
    <x v="67"/>
    <n v="6"/>
    <n v="3.54"/>
    <n v="3"/>
    <x v="0"/>
    <n v="0"/>
    <x v="0"/>
    <x v="2"/>
    <x v="0"/>
    <x v="1"/>
    <n v="1.5874214501536101"/>
    <n v="-1.394518960879348"/>
    <n v="-0.68968093969204536"/>
    <n v="1.0303712304444337"/>
    <n v="3.3270257323644472"/>
    <n v="2.4498805407125235"/>
    <n v="2.9891017218737446"/>
    <x v="0"/>
    <x v="1"/>
    <e v="#N/A"/>
    <n v="45.22"/>
    <x v="1"/>
    <x v="0"/>
  </r>
  <r>
    <s v="AR"/>
    <n v="85"/>
    <x v="0"/>
    <x v="0"/>
    <x v="1"/>
    <n v="0"/>
    <x v="1128"/>
    <n v="97"/>
    <n v="16.440000000000001"/>
    <n v="193.8"/>
    <n v="95"/>
    <n v="16.47"/>
    <n v="171.7"/>
    <n v="88"/>
    <n v="7.73"/>
    <x v="84"/>
    <n v="3"/>
    <n v="2.62"/>
    <n v="2"/>
    <x v="0"/>
    <n v="0"/>
    <x v="0"/>
    <x v="2"/>
    <x v="0"/>
    <x v="0"/>
    <n v="-1.5470455165389214"/>
    <n v="-0.12684511439571652"/>
    <n v="-0.57250945475010862"/>
    <n v="-0.20146742526159472"/>
    <n v="1.371882170820935"/>
    <n v="1.6666720470773617"/>
    <n v="3.4166549042011436"/>
    <x v="2"/>
    <x v="1"/>
    <e v="#N/A"/>
    <n v="16.440000000000001"/>
    <x v="0"/>
    <x v="2"/>
  </r>
  <r>
    <s v="WY"/>
    <n v="160"/>
    <x v="1"/>
    <x v="0"/>
    <x v="1"/>
    <n v="0"/>
    <x v="1129"/>
    <n v="116"/>
    <n v="14.06"/>
    <n v="194.6"/>
    <n v="95"/>
    <n v="16.54"/>
    <n v="159"/>
    <n v="54"/>
    <n v="7.15"/>
    <x v="54"/>
    <n v="9"/>
    <n v="2.94"/>
    <n v="0"/>
    <x v="0"/>
    <n v="0"/>
    <x v="0"/>
    <x v="1"/>
    <x v="0"/>
    <x v="0"/>
    <n v="-1.8062453838377723"/>
    <n v="-0.11092456373344206"/>
    <n v="-0.82472604098105795"/>
    <n v="0.23329915910523916"/>
    <n v="1.7298076560392925"/>
    <n v="2.0023556591640301"/>
    <n v="3.6092411729725522"/>
    <x v="2"/>
    <x v="1"/>
    <e v="#N/A"/>
    <n v="14.06"/>
    <x v="4"/>
    <x v="3"/>
  </r>
  <r>
    <s v="PA"/>
    <n v="28"/>
    <x v="0"/>
    <x v="0"/>
    <x v="1"/>
    <n v="0"/>
    <x v="385"/>
    <n v="87"/>
    <n v="28.59"/>
    <n v="161.69999999999999"/>
    <n v="92"/>
    <n v="13.74"/>
    <n v="192.4"/>
    <n v="112"/>
    <n v="8.66"/>
    <x v="3"/>
    <n v="3"/>
    <n v="2.73"/>
    <n v="3"/>
    <x v="0"/>
    <n v="0"/>
    <x v="0"/>
    <x v="3"/>
    <x v="0"/>
    <x v="1"/>
    <n v="-0.22327476569121937"/>
    <n v="-0.76565720971949336"/>
    <n v="-0.16141627876737941"/>
    <n v="-5.6545230472650088E-2"/>
    <n v="1.5005159754660189"/>
    <n v="0.81568079659277415"/>
    <n v="2.6606619723729859"/>
    <x v="0"/>
    <x v="1"/>
    <e v="#N/A"/>
    <n v="28.59"/>
    <x v="0"/>
    <x v="2"/>
  </r>
  <r>
    <s v="TX"/>
    <n v="73"/>
    <x v="1"/>
    <x v="0"/>
    <x v="1"/>
    <n v="0"/>
    <x v="1028"/>
    <n v="109"/>
    <n v="48.69"/>
    <n v="178.2"/>
    <n v="67"/>
    <n v="15.15"/>
    <n v="214.2"/>
    <n v="152"/>
    <n v="9.64"/>
    <x v="85"/>
    <n v="14"/>
    <n v="2.89"/>
    <n v="1"/>
    <x v="1"/>
    <n v="1"/>
    <x v="0"/>
    <x v="3"/>
    <x v="0"/>
    <x v="0"/>
    <n v="1.9651126853605068"/>
    <n v="-0.43729585231007562"/>
    <n v="0.27152242830621875"/>
    <n v="0.16083806171076653"/>
    <n v="3.4745997590967783"/>
    <n v="2.0377656488861913"/>
    <n v="2.0572151549232101"/>
    <x v="0"/>
    <x v="1"/>
    <n v="48.69"/>
    <e v="#N/A"/>
    <x v="4"/>
    <x v="3"/>
  </r>
  <r>
    <s v="NY"/>
    <n v="156"/>
    <x v="1"/>
    <x v="0"/>
    <x v="1"/>
    <n v="0"/>
    <x v="901"/>
    <n v="95"/>
    <n v="29.63"/>
    <n v="186.6"/>
    <n v="128"/>
    <n v="15.86"/>
    <n v="258.2"/>
    <n v="105"/>
    <n v="11.62"/>
    <x v="89"/>
    <n v="5"/>
    <n v="3.48"/>
    <n v="3"/>
    <x v="0"/>
    <n v="0"/>
    <x v="0"/>
    <x v="1"/>
    <x v="0"/>
    <x v="0"/>
    <n v="-0.11033768065386253"/>
    <n v="-0.27013007035619008"/>
    <n v="1.1453436719410048"/>
    <n v="0.95791013304996164"/>
    <n v="3.1241191905078849"/>
    <n v="1.5213640618004007"/>
    <n v="1.693805331369572"/>
    <x v="0"/>
    <x v="1"/>
    <e v="#N/A"/>
    <n v="29.63"/>
    <x v="1"/>
    <x v="0"/>
  </r>
  <r>
    <s v="OR"/>
    <n v="33"/>
    <x v="0"/>
    <x v="1"/>
    <x v="1"/>
    <n v="0"/>
    <x v="683"/>
    <n v="100"/>
    <n v="32.4"/>
    <n v="161.69999999999999"/>
    <n v="104"/>
    <n v="13.74"/>
    <n v="189.9"/>
    <n v="136"/>
    <n v="8.5500000000000007"/>
    <x v="14"/>
    <n v="6"/>
    <n v="3.51"/>
    <n v="1"/>
    <x v="0"/>
    <n v="0"/>
    <x v="0"/>
    <x v="3"/>
    <x v="2"/>
    <x v="1"/>
    <n v="0.19144502198694205"/>
    <n v="-0.76565720971949336"/>
    <n v="-0.21106521306481044"/>
    <n v="0.99414068174719761"/>
    <n v="2.4644417096798148"/>
    <n v="1.2867580885737215"/>
    <n v="2.2886720640166485"/>
    <x v="0"/>
    <x v="1"/>
    <e v="#N/A"/>
    <n v="32.4"/>
    <x v="5"/>
    <x v="0"/>
  </r>
  <r>
    <s v="NY"/>
    <n v="119"/>
    <x v="0"/>
    <x v="0"/>
    <x v="1"/>
    <n v="0"/>
    <x v="905"/>
    <n v="102"/>
    <n v="22.68"/>
    <n v="204.6"/>
    <n v="71"/>
    <n v="17.39"/>
    <n v="196.9"/>
    <n v="103"/>
    <n v="8.86"/>
    <x v="22"/>
    <n v="7"/>
    <n v="3"/>
    <n v="1"/>
    <x v="0"/>
    <n v="0"/>
    <x v="0"/>
    <x v="0"/>
    <x v="0"/>
    <x v="0"/>
    <n v="-0.8675715786912197"/>
    <n v="8.808231954499296E-2"/>
    <n v="-7.2048197032003575E-2"/>
    <n v="0.30576025649971117"/>
    <n v="1.9410215910603608"/>
    <n v="0.92688684116214159"/>
    <n v="2.4394002573740479"/>
    <x v="0"/>
    <x v="1"/>
    <e v="#N/A"/>
    <n v="22.68"/>
    <x v="4"/>
    <x v="3"/>
  </r>
  <r>
    <s v="AR"/>
    <n v="91"/>
    <x v="2"/>
    <x v="0"/>
    <x v="0"/>
    <n v="27"/>
    <x v="1130"/>
    <n v="96"/>
    <n v="34.78"/>
    <n v="136"/>
    <n v="93"/>
    <n v="11.56"/>
    <n v="210.5"/>
    <n v="82"/>
    <n v="9.4700000000000006"/>
    <x v="2"/>
    <n v="2"/>
    <n v="1.78"/>
    <n v="3"/>
    <x v="0"/>
    <n v="0"/>
    <x v="0"/>
    <x v="2"/>
    <x v="0"/>
    <x v="1"/>
    <n v="0.45064488928579288"/>
    <n v="-1.2771048997450711"/>
    <n v="0.19804200554602108"/>
    <n v="-1.3246144348759143"/>
    <n v="1.929206287221835"/>
    <n v="1.9047051683225413"/>
    <n v="3.3961694094689894"/>
    <x v="0"/>
    <x v="0"/>
    <e v="#N/A"/>
    <n v="34.78"/>
    <x v="0"/>
    <x v="1"/>
  </r>
  <r>
    <s v="MI"/>
    <n v="102"/>
    <x v="2"/>
    <x v="0"/>
    <x v="1"/>
    <n v="0"/>
    <x v="952"/>
    <n v="88"/>
    <n v="41.17"/>
    <n v="233.2"/>
    <n v="89"/>
    <n v="19.82"/>
    <n v="188.5"/>
    <n v="121"/>
    <n v="8.48"/>
    <x v="46"/>
    <n v="6"/>
    <n v="1.67"/>
    <n v="3"/>
    <x v="0"/>
    <n v="0"/>
    <x v="0"/>
    <x v="0"/>
    <x v="0"/>
    <x v="2"/>
    <n v="1.1467816757455636"/>
    <n v="0.65724200572131697"/>
    <n v="-0.23886861627137193"/>
    <n v="-1.4695366296648587"/>
    <n v="2.8556799993587925"/>
    <n v="1.9908971313647861"/>
    <n v="2.7879086277378669"/>
    <x v="0"/>
    <x v="1"/>
    <e v="#N/A"/>
    <n v="41.17"/>
    <x v="1"/>
    <x v="1"/>
  </r>
  <r>
    <s v="OK"/>
    <n v="86"/>
    <x v="0"/>
    <x v="0"/>
    <x v="0"/>
    <n v="33"/>
    <x v="1131"/>
    <n v="112"/>
    <n v="43.03"/>
    <n v="210.1"/>
    <n v="94"/>
    <n v="17.86"/>
    <n v="95"/>
    <n v="98"/>
    <n v="4.2699999999999996"/>
    <x v="78"/>
    <n v="4"/>
    <n v="3.21"/>
    <n v="3"/>
    <x v="0"/>
    <n v="0"/>
    <x v="0"/>
    <x v="2"/>
    <x v="0"/>
    <x v="0"/>
    <n v="1.3485872867139546"/>
    <n v="0.19753610534813223"/>
    <n v="-2.0957387589952923"/>
    <n v="0.59560464607760044"/>
    <n v="3.270558451010432"/>
    <n v="2.5699365796040503"/>
    <n v="3.2423132891344992"/>
    <x v="0"/>
    <x v="0"/>
    <e v="#N/A"/>
    <n v="43.03"/>
    <x v="1"/>
    <x v="3"/>
  </r>
  <r>
    <s v="TX"/>
    <n v="82"/>
    <x v="0"/>
    <x v="0"/>
    <x v="1"/>
    <n v="0"/>
    <x v="1132"/>
    <n v="110"/>
    <n v="22.1"/>
    <n v="185.3"/>
    <n v="88"/>
    <n v="15.75"/>
    <n v="178.7"/>
    <n v="105"/>
    <n v="8.0399999999999991"/>
    <x v="24"/>
    <n v="4"/>
    <n v="2.2400000000000002"/>
    <n v="0"/>
    <x v="0"/>
    <n v="0"/>
    <x v="0"/>
    <x v="2"/>
    <x v="0"/>
    <x v="0"/>
    <n v="-0.93052011789236921"/>
    <n v="-0.29600096518238628"/>
    <n v="-0.43349243871730175"/>
    <n v="-0.70869510702289995"/>
    <n v="0.95196189666640119"/>
    <n v="1.2820486380534111"/>
    <n v="3.2219661649316742"/>
    <x v="2"/>
    <x v="1"/>
    <e v="#N/A"/>
    <n v="22.1"/>
    <x v="1"/>
    <x v="1"/>
  </r>
  <r>
    <s v="NC"/>
    <n v="89"/>
    <x v="1"/>
    <x v="0"/>
    <x v="1"/>
    <n v="0"/>
    <x v="996"/>
    <n v="151"/>
    <n v="18"/>
    <n v="189.6"/>
    <n v="142"/>
    <n v="16.12"/>
    <n v="170.9"/>
    <n v="67"/>
    <n v="7.69"/>
    <x v="8"/>
    <n v="7"/>
    <n v="3.43"/>
    <n v="0"/>
    <x v="0"/>
    <n v="0"/>
    <x v="0"/>
    <x v="2"/>
    <x v="0"/>
    <x v="0"/>
    <n v="-1.3767141751711052"/>
    <n v="-0.21042800537265957"/>
    <n v="-0.58839711372528625"/>
    <n v="0.88544903565548905"/>
    <n v="2.1188847317677597"/>
    <n v="1.752099604402003"/>
    <n v="3.1064503120077065"/>
    <x v="0"/>
    <x v="1"/>
    <e v="#N/A"/>
    <n v="18"/>
    <x v="4"/>
    <x v="0"/>
  </r>
  <r>
    <s v="IL"/>
    <n v="134"/>
    <x v="1"/>
    <x v="0"/>
    <x v="1"/>
    <n v="0"/>
    <x v="428"/>
    <n v="111"/>
    <n v="31.25"/>
    <n v="123.5"/>
    <n v="92"/>
    <n v="10.5"/>
    <n v="160.69999999999999"/>
    <n v="105"/>
    <n v="7.23"/>
    <x v="49"/>
    <n v="2"/>
    <n v="1.65"/>
    <n v="1"/>
    <x v="0"/>
    <n v="0"/>
    <x v="0"/>
    <x v="1"/>
    <x v="0"/>
    <x v="1"/>
    <n v="6.5547943584643401E-2"/>
    <n v="-1.525863503843115"/>
    <n v="-0.79096476565880514"/>
    <n v="-1.5057671783620949"/>
    <n v="1.3082129079993263"/>
    <n v="2.2859387614752054"/>
    <n v="4.0914069743516759"/>
    <x v="2"/>
    <x v="1"/>
    <e v="#N/A"/>
    <n v="31.25"/>
    <x v="0"/>
    <x v="1"/>
  </r>
  <r>
    <s v="OR"/>
    <n v="92"/>
    <x v="0"/>
    <x v="0"/>
    <x v="1"/>
    <n v="0"/>
    <x v="527"/>
    <n v="82"/>
    <n v="33.409999999999997"/>
    <n v="190"/>
    <n v="89"/>
    <n v="16.149999999999999"/>
    <n v="163.19999999999999"/>
    <n v="99"/>
    <n v="7.34"/>
    <x v="81"/>
    <n v="2"/>
    <n v="2.92"/>
    <n v="2"/>
    <x v="0"/>
    <n v="0"/>
    <x v="0"/>
    <x v="2"/>
    <x v="0"/>
    <x v="0"/>
    <n v="0.30067925177717214"/>
    <n v="-0.20246773004152205"/>
    <n v="-0.74131583136137413"/>
    <n v="0.19706861040800316"/>
    <n v="1.9564547004101964"/>
    <n v="0.84840225906853495"/>
    <n v="2.3689360041225336"/>
    <x v="0"/>
    <x v="1"/>
    <e v="#N/A"/>
    <n v="33.409999999999997"/>
    <x v="0"/>
    <x v="3"/>
  </r>
  <r>
    <s v="SD"/>
    <n v="87"/>
    <x v="2"/>
    <x v="0"/>
    <x v="1"/>
    <n v="0"/>
    <x v="6"/>
    <n v="81"/>
    <n v="31.37"/>
    <n v="172"/>
    <n v="103"/>
    <n v="14.62"/>
    <n v="183.4"/>
    <n v="96"/>
    <n v="8.25"/>
    <x v="0"/>
    <n v="3"/>
    <n v="3.7"/>
    <n v="3"/>
    <x v="0"/>
    <n v="0"/>
    <x v="0"/>
    <x v="2"/>
    <x v="0"/>
    <x v="0"/>
    <n v="7.850793694958573E-2"/>
    <n v="-0.56068011994270506"/>
    <n v="-0.34015244223813113"/>
    <n v="1.2477545226278501"/>
    <n v="2.6161002504787665"/>
    <n v="1.4117792765733124"/>
    <n v="2.2676553818798539"/>
    <x v="0"/>
    <x v="1"/>
    <e v="#N/A"/>
    <n v="31.37"/>
    <x v="0"/>
    <x v="0"/>
  </r>
  <r>
    <s v="NE"/>
    <n v="64"/>
    <x v="1"/>
    <x v="0"/>
    <x v="1"/>
    <n v="0"/>
    <x v="1133"/>
    <n v="113"/>
    <n v="44.52"/>
    <n v="148.1"/>
    <n v="99"/>
    <n v="12.59"/>
    <n v="145.19999999999999"/>
    <n v="74"/>
    <n v="6.53"/>
    <x v="12"/>
    <n v="4"/>
    <n v="3.73"/>
    <n v="0"/>
    <x v="0"/>
    <n v="0"/>
    <x v="0"/>
    <x v="3"/>
    <x v="0"/>
    <x v="1"/>
    <n v="1.5115129175875177"/>
    <n v="-1.0363065709781649"/>
    <n v="-1.0987881583028773"/>
    <n v="1.2839850713250869"/>
    <n v="3.3963748627855983"/>
    <n v="2.4929010588667113"/>
    <n v="2.982238952538117"/>
    <x v="0"/>
    <x v="1"/>
    <e v="#N/A"/>
    <n v="44.52"/>
    <x v="1"/>
    <x v="0"/>
  </r>
  <r>
    <s v="RI"/>
    <n v="80"/>
    <x v="2"/>
    <x v="0"/>
    <x v="1"/>
    <n v="0"/>
    <x v="872"/>
    <n v="118"/>
    <n v="34.409999999999997"/>
    <n v="260.2"/>
    <n v="67"/>
    <n v="22.12"/>
    <n v="177.4"/>
    <n v="112"/>
    <n v="7.98"/>
    <x v="29"/>
    <n v="5"/>
    <n v="2.48"/>
    <n v="3"/>
    <x v="0"/>
    <n v="0"/>
    <x v="0"/>
    <x v="2"/>
    <x v="0"/>
    <x v="2"/>
    <n v="0.40991348156740226"/>
    <n v="1.1945605905730916"/>
    <n v="-0.45930988455196553"/>
    <n v="-0.38262016874777532"/>
    <n v="2.7344937133192069"/>
    <n v="1.397271566482607"/>
    <n v="2.1041102140380508"/>
    <x v="0"/>
    <x v="1"/>
    <e v="#N/A"/>
    <n v="34.409999999999997"/>
    <x v="1"/>
    <x v="2"/>
  </r>
  <r>
    <s v="ID"/>
    <n v="153"/>
    <x v="0"/>
    <x v="0"/>
    <x v="0"/>
    <n v="22"/>
    <x v="588"/>
    <n v="104"/>
    <n v="28.51"/>
    <n v="246.8"/>
    <n v="91"/>
    <n v="20.98"/>
    <n v="203.9"/>
    <n v="117"/>
    <n v="9.18"/>
    <x v="4"/>
    <n v="11"/>
    <n v="2.0299999999999998"/>
    <n v="1"/>
    <x v="0"/>
    <n v="0"/>
    <x v="0"/>
    <x v="1"/>
    <x v="0"/>
    <x v="2"/>
    <n v="-0.23253190380903546"/>
    <n v="0.92789136697998909"/>
    <n v="6.6968819000803287E-2"/>
    <n v="-0.99853949660078922"/>
    <n v="2.3332803079221116"/>
    <n v="1.3844202484055075"/>
    <n v="2.5276554063110011"/>
    <x v="0"/>
    <x v="0"/>
    <e v="#N/A"/>
    <n v="28.51"/>
    <x v="4"/>
    <x v="1"/>
  </r>
  <r>
    <s v="NY"/>
    <n v="104"/>
    <x v="0"/>
    <x v="0"/>
    <x v="0"/>
    <n v="26"/>
    <x v="748"/>
    <n v="112"/>
    <n v="32.15"/>
    <n v="178.2"/>
    <n v="97"/>
    <n v="15.15"/>
    <n v="199.3"/>
    <n v="104"/>
    <n v="8.9700000000000006"/>
    <x v="22"/>
    <n v="4"/>
    <n v="3"/>
    <n v="1"/>
    <x v="0"/>
    <n v="0"/>
    <x v="0"/>
    <x v="0"/>
    <x v="0"/>
    <x v="0"/>
    <n v="0.16367360763349376"/>
    <n v="-0.43729585231007562"/>
    <n v="-2.4385220106469683E-2"/>
    <n v="0.30576025649971117"/>
    <n v="2.0802899483319837"/>
    <n v="0.55865972263782226"/>
    <n v="2.0728229789985564"/>
    <x v="0"/>
    <x v="0"/>
    <e v="#N/A"/>
    <n v="32.15"/>
    <x v="1"/>
    <x v="3"/>
  </r>
  <r>
    <s v="OK"/>
    <n v="87"/>
    <x v="0"/>
    <x v="0"/>
    <x v="1"/>
    <n v="0"/>
    <x v="260"/>
    <n v="106"/>
    <n v="34.880000000000003"/>
    <n v="99.5"/>
    <n v="122"/>
    <n v="8.4600000000000009"/>
    <n v="189.5"/>
    <n v="75"/>
    <n v="8.5299999999999994"/>
    <x v="83"/>
    <n v="3"/>
    <n v="3.62"/>
    <n v="1"/>
    <x v="0"/>
    <n v="0"/>
    <x v="0"/>
    <x v="2"/>
    <x v="0"/>
    <x v="1"/>
    <n v="0.46175345502717208"/>
    <n v="-2.0034800237113588"/>
    <n v="-0.21900904255239953"/>
    <n v="1.1390628765361424"/>
    <n v="2.8860409190899601"/>
    <n v="2.3606307750392705"/>
    <n v="3.288757079120225"/>
    <x v="0"/>
    <x v="1"/>
    <e v="#N/A"/>
    <n v="34.880000000000003"/>
    <x v="0"/>
    <x v="0"/>
  </r>
  <r>
    <s v="SC"/>
    <n v="159"/>
    <x v="0"/>
    <x v="0"/>
    <x v="0"/>
    <n v="23"/>
    <x v="1045"/>
    <n v="93"/>
    <n v="26.11"/>
    <n v="216.9"/>
    <n v="88"/>
    <n v="18.440000000000001"/>
    <n v="161.30000000000001"/>
    <n v="91"/>
    <n v="7.26"/>
    <x v="44"/>
    <n v="3"/>
    <n v="3.4"/>
    <n v="2"/>
    <x v="0"/>
    <n v="0"/>
    <x v="0"/>
    <x v="1"/>
    <x v="0"/>
    <x v="0"/>
    <n v="-0.4935831987314494"/>
    <n v="0.33286078597746827"/>
    <n v="-0.77904902142742127"/>
    <n v="0.84921848695825297"/>
    <n v="2.345507237005227"/>
    <n v="1.2971160677788995"/>
    <n v="2.4214904475831602"/>
    <x v="0"/>
    <x v="0"/>
    <e v="#N/A"/>
    <n v="26.11"/>
    <x v="0"/>
    <x v="0"/>
  </r>
  <r>
    <s v="IN"/>
    <n v="119"/>
    <x v="2"/>
    <x v="0"/>
    <x v="1"/>
    <n v="0"/>
    <x v="1134"/>
    <n v="129"/>
    <n v="26.27"/>
    <n v="193.6"/>
    <n v="87"/>
    <n v="16.46"/>
    <n v="180.9"/>
    <n v="145"/>
    <n v="8.14"/>
    <x v="83"/>
    <n v="3"/>
    <n v="3.62"/>
    <n v="2"/>
    <x v="0"/>
    <n v="0"/>
    <x v="0"/>
    <x v="0"/>
    <x v="0"/>
    <x v="0"/>
    <n v="-0.47692035011938033"/>
    <n v="-0.13082525206128556"/>
    <n v="-0.38980137653556213"/>
    <n v="1.1390628765361424"/>
    <n v="2.444792304558105"/>
    <n v="1.3015289534953502"/>
    <n v="2.3261439811728923"/>
    <x v="0"/>
    <x v="1"/>
    <e v="#N/A"/>
    <n v="26.27"/>
    <x v="0"/>
    <x v="0"/>
  </r>
  <r>
    <s v="NV"/>
    <n v="69"/>
    <x v="0"/>
    <x v="0"/>
    <x v="1"/>
    <n v="0"/>
    <x v="565"/>
    <n v="109"/>
    <n v="26.13"/>
    <n v="194"/>
    <n v="105"/>
    <n v="16.489999999999998"/>
    <n v="256.10000000000002"/>
    <n v="114"/>
    <n v="11.52"/>
    <x v="71"/>
    <n v="6"/>
    <n v="3.81"/>
    <n v="1"/>
    <x v="0"/>
    <n v="0"/>
    <x v="0"/>
    <x v="3"/>
    <x v="0"/>
    <x v="0"/>
    <n v="-0.4917317711078863"/>
    <n v="-0.12286497673014804"/>
    <n v="1.1036385671311633"/>
    <n v="1.3926767174167949"/>
    <n v="3.343336587413507"/>
    <n v="1.8478264159054403"/>
    <n v="1.9107656554109655"/>
    <x v="0"/>
    <x v="1"/>
    <e v="#N/A"/>
    <n v="26.13"/>
    <x v="1"/>
    <x v="0"/>
  </r>
  <r>
    <s v="IL"/>
    <n v="87"/>
    <x v="1"/>
    <x v="1"/>
    <x v="0"/>
    <n v="36"/>
    <x v="617"/>
    <n v="138"/>
    <n v="29.1"/>
    <n v="185.8"/>
    <n v="102"/>
    <n v="15.79"/>
    <n v="227.6"/>
    <n v="97"/>
    <n v="10.24"/>
    <x v="81"/>
    <n v="3"/>
    <n v="2.92"/>
    <n v="1"/>
    <x v="0"/>
    <n v="0"/>
    <x v="0"/>
    <x v="2"/>
    <x v="2"/>
    <x v="0"/>
    <n v="-0.16773193698432276"/>
    <n v="-0.28605062101846451"/>
    <n v="0.53764071614044917"/>
    <n v="0.19706861040800316"/>
    <n v="2.2360022527763803"/>
    <n v="0.66170426727482901"/>
    <n v="1.9687556984649948"/>
    <x v="0"/>
    <x v="0"/>
    <e v="#N/A"/>
    <n v="29.1"/>
    <x v="3"/>
    <x v="3"/>
  </r>
  <r>
    <s v="SD"/>
    <n v="93"/>
    <x v="2"/>
    <x v="0"/>
    <x v="1"/>
    <n v="0"/>
    <x v="1135"/>
    <n v="106"/>
    <n v="55.78"/>
    <n v="151.69999999999999"/>
    <n v="89"/>
    <n v="12.89"/>
    <n v="303.5"/>
    <n v="114"/>
    <n v="13.66"/>
    <x v="6"/>
    <n v="3"/>
    <n v="2.35"/>
    <n v="1"/>
    <x v="1"/>
    <n v="1"/>
    <x v="0"/>
    <x v="2"/>
    <x v="0"/>
    <x v="1"/>
    <n v="2.7371580043863704"/>
    <n v="-0.96466409299792844"/>
    <n v="2.044982361410455"/>
    <n v="-0.56377291223395598"/>
    <n v="4.8404349215204219"/>
    <n v="3.5947744725287745"/>
    <n v="3.2272274148585578"/>
    <x v="1"/>
    <x v="1"/>
    <n v="55.78"/>
    <e v="#N/A"/>
    <x v="0"/>
    <x v="2"/>
  </r>
  <r>
    <s v="OK"/>
    <n v="154"/>
    <x v="0"/>
    <x v="1"/>
    <x v="1"/>
    <n v="0"/>
    <x v="1136"/>
    <n v="69"/>
    <n v="24.8"/>
    <n v="208.2"/>
    <n v="141"/>
    <n v="17.7"/>
    <n v="180.9"/>
    <n v="106"/>
    <n v="8.14"/>
    <x v="90"/>
    <n v="10"/>
    <n v="3.89"/>
    <n v="0"/>
    <x v="1"/>
    <n v="1"/>
    <x v="0"/>
    <x v="1"/>
    <x v="2"/>
    <x v="0"/>
    <n v="-0.63614312574581711"/>
    <n v="0.15972479752522944"/>
    <n v="-0.38980137653556213"/>
    <n v="1.5013683635085036"/>
    <n v="2.8471985320620097"/>
    <n v="1.6841146527096529"/>
    <n v="2.3592254758641968"/>
    <x v="0"/>
    <x v="1"/>
    <n v="24.8"/>
    <e v="#N/A"/>
    <x v="2"/>
    <x v="0"/>
  </r>
  <r>
    <s v="KS"/>
    <n v="57"/>
    <x v="0"/>
    <x v="0"/>
    <x v="0"/>
    <n v="37"/>
    <x v="544"/>
    <n v="76"/>
    <n v="34.200000000000003"/>
    <n v="280.10000000000002"/>
    <n v="122"/>
    <n v="23.81"/>
    <n v="154.19999999999999"/>
    <n v="110"/>
    <n v="6.94"/>
    <x v="23"/>
    <n v="1"/>
    <n v="3.19"/>
    <n v="1"/>
    <x v="0"/>
    <n v="0"/>
    <x v="0"/>
    <x v="3"/>
    <x v="0"/>
    <x v="2"/>
    <n v="0.38769635008464326"/>
    <n v="1.5905842882971779"/>
    <n v="-0.92005199483212574"/>
    <n v="0.55937409738036437"/>
    <n v="3.3278923320807099"/>
    <n v="1.9595055223350266"/>
    <n v="2.1457997134405034"/>
    <x v="0"/>
    <x v="0"/>
    <e v="#N/A"/>
    <n v="34.200000000000003"/>
    <x v="0"/>
    <x v="3"/>
  </r>
  <r>
    <s v="IA"/>
    <n v="130"/>
    <x v="2"/>
    <x v="0"/>
    <x v="1"/>
    <n v="0"/>
    <x v="1137"/>
    <n v="72"/>
    <n v="23.65"/>
    <n v="246"/>
    <n v="112"/>
    <n v="20.91"/>
    <n v="207.2"/>
    <n v="121"/>
    <n v="9.32"/>
    <x v="37"/>
    <n v="9"/>
    <n v="3.08"/>
    <n v="5"/>
    <x v="0"/>
    <n v="0"/>
    <x v="1"/>
    <x v="1"/>
    <x v="0"/>
    <x v="2"/>
    <n v="-0.76204020414811635"/>
    <n v="0.91197081631771404"/>
    <n v="0.13250541227341189"/>
    <n v="0.41445190259141979"/>
    <n v="2.6449007468080072"/>
    <n v="1.2655923934650899"/>
    <n v="2.0513284116220487"/>
    <x v="0"/>
    <x v="1"/>
    <e v="#N/A"/>
    <n v="23.65"/>
    <x v="4"/>
    <x v="3"/>
  </r>
  <r>
    <s v="NJ"/>
    <n v="151"/>
    <x v="0"/>
    <x v="0"/>
    <x v="1"/>
    <n v="0"/>
    <x v="1121"/>
    <n v="128"/>
    <n v="20.21"/>
    <n v="278.3"/>
    <n v="65"/>
    <n v="23.66"/>
    <n v="194.8"/>
    <n v="61"/>
    <n v="8.77"/>
    <x v="32"/>
    <n v="10"/>
    <n v="3.56"/>
    <n v="2"/>
    <x v="0"/>
    <n v="0"/>
    <x v="0"/>
    <x v="1"/>
    <x v="0"/>
    <x v="2"/>
    <n v="-1.1360285841078865"/>
    <n v="1.5547630493070594"/>
    <n v="-0.11375330184184552"/>
    <n v="1.0666017791416695"/>
    <n v="3.4061112925661789"/>
    <n v="2.2041842600719326"/>
    <n v="2.4729056527394766"/>
    <x v="0"/>
    <x v="1"/>
    <e v="#N/A"/>
    <n v="20.21"/>
    <x v="4"/>
    <x v="0"/>
  </r>
  <r>
    <s v="NJ"/>
    <n v="162"/>
    <x v="1"/>
    <x v="0"/>
    <x v="1"/>
    <n v="0"/>
    <x v="665"/>
    <n v="87"/>
    <n v="36.99"/>
    <n v="279"/>
    <n v="71"/>
    <n v="23.72"/>
    <n v="250.7"/>
    <n v="65"/>
    <n v="11.28"/>
    <x v="91"/>
    <n v="4"/>
    <n v="2.81"/>
    <n v="2"/>
    <x v="1"/>
    <n v="1"/>
    <x v="0"/>
    <x v="1"/>
    <x v="0"/>
    <x v="2"/>
    <n v="0.69133048034901146"/>
    <n v="1.5686935311365495"/>
    <n v="0.99639686904871172"/>
    <n v="5.2146415619058542E-2"/>
    <n v="3.8146294432497507"/>
    <n v="1.983497717921864"/>
    <n v="1.1476622345858474"/>
    <x v="1"/>
    <x v="1"/>
    <n v="36.99"/>
    <e v="#N/A"/>
    <x v="1"/>
    <x v="3"/>
  </r>
  <r>
    <s v="MT"/>
    <n v="60"/>
    <x v="0"/>
    <x v="0"/>
    <x v="1"/>
    <n v="0"/>
    <x v="531"/>
    <n v="133"/>
    <n v="24.65"/>
    <n v="209.1"/>
    <n v="92"/>
    <n v="17.77"/>
    <n v="328.5"/>
    <n v="112"/>
    <n v="14.78"/>
    <x v="28"/>
    <n v="2"/>
    <n v="3.94"/>
    <n v="1"/>
    <x v="0"/>
    <n v="0"/>
    <x v="0"/>
    <x v="3"/>
    <x v="0"/>
    <x v="0"/>
    <n v="-0.65280597435788623"/>
    <n v="0.17763541702028873"/>
    <n v="2.5414717043847652"/>
    <n v="1.5738294609029755"/>
    <n v="4.5468658209399759"/>
    <n v="3.0649188533682055"/>
    <n v="2.4725424893885219"/>
    <x v="1"/>
    <x v="1"/>
    <e v="#N/A"/>
    <n v="24.65"/>
    <x v="0"/>
    <x v="0"/>
  </r>
  <r>
    <s v="IA"/>
    <n v="81"/>
    <x v="2"/>
    <x v="0"/>
    <x v="1"/>
    <n v="0"/>
    <x v="171"/>
    <n v="89"/>
    <n v="34.6"/>
    <n v="289.60000000000002"/>
    <n v="69"/>
    <n v="24.62"/>
    <n v="212.9"/>
    <n v="71"/>
    <n v="9.58"/>
    <x v="6"/>
    <n v="3"/>
    <n v="2.35"/>
    <n v="3"/>
    <x v="0"/>
    <n v="0"/>
    <x v="0"/>
    <x v="2"/>
    <x v="0"/>
    <x v="2"/>
    <n v="0.43027918542659754"/>
    <n v="1.7796408274116913"/>
    <n v="0.24570498247155498"/>
    <n v="-0.56377291223395598"/>
    <n v="3.3932545812440638"/>
    <n v="1.9314431099522575"/>
    <n v="1.9866475079465589"/>
    <x v="0"/>
    <x v="1"/>
    <e v="#N/A"/>
    <n v="34.6"/>
    <x v="0"/>
    <x v="2"/>
  </r>
  <r>
    <s v="WA"/>
    <n v="132"/>
    <x v="0"/>
    <x v="0"/>
    <x v="1"/>
    <n v="0"/>
    <x v="1138"/>
    <n v="115"/>
    <n v="40.82"/>
    <n v="180.4"/>
    <n v="91"/>
    <n v="15.33"/>
    <n v="133.4"/>
    <n v="122"/>
    <n v="6"/>
    <x v="40"/>
    <n v="6"/>
    <n v="2.16"/>
    <n v="3"/>
    <x v="0"/>
    <n v="0"/>
    <x v="0"/>
    <x v="1"/>
    <x v="0"/>
    <x v="0"/>
    <n v="1.1079016956507359"/>
    <n v="-0.39351433798881957"/>
    <n v="-1.3331311281867515"/>
    <n v="-0.81738675311460851"/>
    <n v="2.2260724074605913"/>
    <n v="1.9564404950154446"/>
    <n v="3.2710732883589091"/>
    <x v="0"/>
    <x v="1"/>
    <e v="#N/A"/>
    <n v="40.82"/>
    <x v="1"/>
    <x v="1"/>
  </r>
  <r>
    <s v="NE"/>
    <n v="86"/>
    <x v="1"/>
    <x v="0"/>
    <x v="1"/>
    <n v="0"/>
    <x v="1139"/>
    <n v="121"/>
    <n v="14.25"/>
    <n v="240.2"/>
    <n v="96"/>
    <n v="20.420000000000002"/>
    <n v="158.6"/>
    <n v="108"/>
    <n v="7.14"/>
    <x v="92"/>
    <n v="8"/>
    <n v="1.81"/>
    <n v="1"/>
    <x v="0"/>
    <n v="0"/>
    <x v="0"/>
    <x v="2"/>
    <x v="0"/>
    <x v="2"/>
    <n v="-1.785879679978577"/>
    <n v="0.79654682401622157"/>
    <n v="-0.83266987046864704"/>
    <n v="-1.2883838861786781"/>
    <n v="1.9890580686200439"/>
    <n v="2.4853823097386565"/>
    <n v="4.0494318676551684"/>
    <x v="2"/>
    <x v="1"/>
    <e v="#N/A"/>
    <n v="14.25"/>
    <x v="4"/>
    <x v="1"/>
  </r>
  <r>
    <s v="TX"/>
    <n v="136"/>
    <x v="1"/>
    <x v="0"/>
    <x v="1"/>
    <n v="0"/>
    <x v="1140"/>
    <n v="106"/>
    <n v="45.87"/>
    <n v="228.8"/>
    <n v="101"/>
    <n v="19.45"/>
    <n v="257.5"/>
    <n v="106"/>
    <n v="11.59"/>
    <x v="3"/>
    <n v="8"/>
    <n v="2.73"/>
    <n v="1"/>
    <x v="1"/>
    <n v="1"/>
    <x v="0"/>
    <x v="1"/>
    <x v="0"/>
    <x v="0"/>
    <n v="1.6577756998490127"/>
    <n v="0.5696789770788061"/>
    <n v="1.1314419703377243"/>
    <n v="-5.6545230472650088E-2"/>
    <n v="3.8679213457427157"/>
    <n v="2.087130255462355"/>
    <n v="1.3234084288988677"/>
    <x v="1"/>
    <x v="1"/>
    <n v="45.87"/>
    <e v="#N/A"/>
    <x v="4"/>
    <x v="2"/>
  </r>
  <r>
    <s v="MS"/>
    <n v="121"/>
    <x v="0"/>
    <x v="0"/>
    <x v="0"/>
    <n v="21"/>
    <x v="31"/>
    <n v="84"/>
    <n v="21.47"/>
    <n v="209.6"/>
    <n v="102"/>
    <n v="17.82"/>
    <n v="192.5"/>
    <n v="129"/>
    <n v="8.66"/>
    <x v="15"/>
    <n v="2"/>
    <n v="2.86"/>
    <n v="1"/>
    <x v="0"/>
    <n v="0"/>
    <x v="0"/>
    <x v="0"/>
    <x v="0"/>
    <x v="0"/>
    <n v="-0.99902293996420843"/>
    <n v="0.18758576118421047"/>
    <n v="-0.1594303213954823"/>
    <n v="0.12460751301353053"/>
    <n v="1.8389291279789914"/>
    <n v="1.0364267036570769"/>
    <n v="2.6012881974855024"/>
    <x v="0"/>
    <x v="0"/>
    <e v="#N/A"/>
    <n v="21.47"/>
    <x v="0"/>
    <x v="3"/>
  </r>
  <r>
    <s v="IA"/>
    <n v="105"/>
    <x v="2"/>
    <x v="0"/>
    <x v="0"/>
    <n v="15"/>
    <x v="1141"/>
    <n v="125"/>
    <n v="14.98"/>
    <n v="175.9"/>
    <n v="142"/>
    <n v="14.95"/>
    <n v="269.89999999999998"/>
    <n v="85"/>
    <n v="12.15"/>
    <x v="84"/>
    <n v="1"/>
    <n v="2.62"/>
    <n v="2"/>
    <x v="0"/>
    <n v="0"/>
    <x v="0"/>
    <x v="0"/>
    <x v="0"/>
    <x v="0"/>
    <n v="-1.7062682921653587"/>
    <n v="-0.48306743546411529"/>
    <n v="1.3777006844529818"/>
    <n v="-0.20146742526159472"/>
    <n v="2.6565295019183099"/>
    <n v="2.2546294443740678"/>
    <n v="3.3331004887813829"/>
    <x v="0"/>
    <x v="2"/>
    <e v="#N/A"/>
    <n v="14.98"/>
    <x v="0"/>
    <x v="2"/>
  </r>
  <r>
    <s v="MT"/>
    <n v="51"/>
    <x v="0"/>
    <x v="0"/>
    <x v="0"/>
    <n v="26"/>
    <x v="784"/>
    <n v="61"/>
    <n v="40.26"/>
    <n v="263.39999999999998"/>
    <n v="97"/>
    <n v="22.39"/>
    <n v="181.1"/>
    <n v="91"/>
    <n v="8.15"/>
    <x v="7"/>
    <n v="8"/>
    <n v="3.02"/>
    <n v="1"/>
    <x v="0"/>
    <n v="0"/>
    <x v="0"/>
    <x v="3"/>
    <x v="0"/>
    <x v="2"/>
    <n v="1.0468045840731501"/>
    <n v="1.2582427932221905"/>
    <n v="-0.38582946179176786"/>
    <n v="0.34199080519694713"/>
    <n v="3.386327552047935"/>
    <n v="1.7160410392405894"/>
    <n v="1.5563995010783327"/>
    <x v="1"/>
    <x v="0"/>
    <e v="#N/A"/>
    <n v="40.26"/>
    <x v="4"/>
    <x v="3"/>
  </r>
  <r>
    <s v="GA"/>
    <n v="64"/>
    <x v="1"/>
    <x v="0"/>
    <x v="1"/>
    <n v="0"/>
    <x v="1142"/>
    <n v="117"/>
    <n v="21.1"/>
    <n v="192.8"/>
    <n v="108"/>
    <n v="16.39"/>
    <n v="162.9"/>
    <n v="84"/>
    <n v="7.33"/>
    <x v="69"/>
    <n v="5"/>
    <n v="1.73"/>
    <n v="3"/>
    <x v="0"/>
    <n v="0"/>
    <x v="0"/>
    <x v="3"/>
    <x v="0"/>
    <x v="0"/>
    <n v="-1.0397543476825994"/>
    <n v="-0.14674580272356003"/>
    <n v="-0.74727370347706545"/>
    <n v="-1.3970755322703865"/>
    <n v="0.97527570082081916"/>
    <n v="1.9007528679233296"/>
    <n v="3.7781689000395398"/>
    <x v="2"/>
    <x v="1"/>
    <e v="#N/A"/>
    <n v="21.1"/>
    <x v="1"/>
    <x v="1"/>
  </r>
  <r>
    <s v="MT"/>
    <n v="80"/>
    <x v="2"/>
    <x v="1"/>
    <x v="0"/>
    <n v="30"/>
    <x v="1143"/>
    <n v="132"/>
    <n v="31.31"/>
    <n v="167.5"/>
    <n v="109"/>
    <n v="14.24"/>
    <n v="212.8"/>
    <n v="114"/>
    <n v="9.58"/>
    <x v="13"/>
    <n v="10"/>
    <n v="2.7"/>
    <n v="0"/>
    <x v="0"/>
    <n v="0"/>
    <x v="0"/>
    <x v="2"/>
    <x v="1"/>
    <x v="0"/>
    <n v="7.2953654078895855E-2"/>
    <n v="-0.65023321741800089"/>
    <n v="0.24371902509965784"/>
    <n v="-9.277577916988608E-2"/>
    <n v="1.9087847302026149"/>
    <n v="0.7043662265280296"/>
    <n v="2.3127482387609772"/>
    <x v="0"/>
    <x v="0"/>
    <e v="#N/A"/>
    <n v="31.31"/>
    <x v="2"/>
    <x v="2"/>
  </r>
  <r>
    <s v="ND"/>
    <n v="56"/>
    <x v="0"/>
    <x v="0"/>
    <x v="1"/>
    <n v="0"/>
    <x v="989"/>
    <n v="133"/>
    <n v="37.86"/>
    <n v="277"/>
    <n v="89"/>
    <n v="23.55"/>
    <n v="101.8"/>
    <n v="94"/>
    <n v="4.58"/>
    <x v="109"/>
    <n v="4"/>
    <n v="3.67"/>
    <n v="4"/>
    <x v="0"/>
    <n v="0"/>
    <x v="1"/>
    <x v="3"/>
    <x v="0"/>
    <x v="2"/>
    <n v="0.78575328915073561"/>
    <n v="1.5288921544808627"/>
    <n v="-1.9606936577062799"/>
    <n v="1.2115239739306143"/>
    <n v="3.924026112290087"/>
    <n v="2.8752442348820724"/>
    <n v="3.0225945627077948"/>
    <x v="0"/>
    <x v="1"/>
    <e v="#N/A"/>
    <n v="37.86"/>
    <x v="1"/>
    <x v="0"/>
  </r>
  <r>
    <s v="VT"/>
    <n v="120"/>
    <x v="0"/>
    <x v="0"/>
    <x v="1"/>
    <n v="0"/>
    <x v="1144"/>
    <n v="98"/>
    <n v="25.36"/>
    <n v="193.6"/>
    <n v="88"/>
    <n v="16.46"/>
    <n v="248.9"/>
    <n v="119"/>
    <n v="11.2"/>
    <x v="22"/>
    <n v="5"/>
    <n v="3"/>
    <n v="1"/>
    <x v="0"/>
    <n v="0"/>
    <x v="0"/>
    <x v="0"/>
    <x v="0"/>
    <x v="0"/>
    <n v="-0.5750460141682312"/>
    <n v="-0.13082525206128556"/>
    <n v="0.96064963635456169"/>
    <n v="0.30576025649971117"/>
    <n v="2.5466070518476345"/>
    <n v="1.167959855162235"/>
    <n v="2.0598672214541103"/>
    <x v="0"/>
    <x v="1"/>
    <e v="#N/A"/>
    <n v="25.36"/>
    <x v="1"/>
    <x v="3"/>
  </r>
  <r>
    <s v="SD"/>
    <n v="103"/>
    <x v="2"/>
    <x v="0"/>
    <x v="1"/>
    <n v="0"/>
    <x v="303"/>
    <n v="125"/>
    <n v="35.11"/>
    <n v="180.2"/>
    <n v="113"/>
    <n v="15.32"/>
    <n v="220.6"/>
    <n v="95"/>
    <n v="9.93"/>
    <x v="1"/>
    <n v="4"/>
    <n v="3.29"/>
    <n v="3"/>
    <x v="0"/>
    <n v="0"/>
    <x v="0"/>
    <x v="0"/>
    <x v="0"/>
    <x v="0"/>
    <n v="0.48582201413349418"/>
    <n v="-0.39749447565438861"/>
    <n v="0.39862370010764231"/>
    <n v="0.70429629216930834"/>
    <n v="2.7260693444143231"/>
    <n v="1.0241869990599497"/>
    <n v="1.6329310908704364"/>
    <x v="0"/>
    <x v="1"/>
    <e v="#N/A"/>
    <n v="35.11"/>
    <x v="1"/>
    <x v="0"/>
  </r>
  <r>
    <s v="OH"/>
    <n v="164"/>
    <x v="2"/>
    <x v="0"/>
    <x v="0"/>
    <n v="27"/>
    <x v="657"/>
    <n v="102"/>
    <n v="27.15"/>
    <n v="168.8"/>
    <n v="113"/>
    <n v="14.35"/>
    <n v="244.1"/>
    <n v="127"/>
    <n v="10.98"/>
    <x v="63"/>
    <n v="9"/>
    <n v="2.59"/>
    <n v="3"/>
    <x v="0"/>
    <n v="0"/>
    <x v="0"/>
    <x v="1"/>
    <x v="0"/>
    <x v="0"/>
    <n v="-0.38064611369409307"/>
    <n v="-0.62436232259180402"/>
    <n v="0.8653236825034939"/>
    <n v="-0.23769797395883072"/>
    <n v="2.1413172862949854"/>
    <n v="1.1575859259978019"/>
    <n v="2.4687589253612141"/>
    <x v="0"/>
    <x v="0"/>
    <e v="#N/A"/>
    <n v="27.15"/>
    <x v="4"/>
    <x v="2"/>
  </r>
  <r>
    <s v="OH"/>
    <n v="116"/>
    <x v="0"/>
    <x v="0"/>
    <x v="0"/>
    <n v="27"/>
    <x v="1145"/>
    <n v="118"/>
    <n v="34.799999999999997"/>
    <n v="209.4"/>
    <n v="91"/>
    <n v="17.8"/>
    <n v="212.9"/>
    <n v="67"/>
    <n v="9.58"/>
    <x v="99"/>
    <n v="2"/>
    <n v="1.89"/>
    <n v="2"/>
    <x v="0"/>
    <n v="0"/>
    <x v="0"/>
    <x v="0"/>
    <x v="0"/>
    <x v="0"/>
    <n v="0.45249631690935599"/>
    <n v="0.18360562351864199"/>
    <n v="0.24570498247155498"/>
    <n v="-1.1796922400869698"/>
    <n v="2.2571526370988138"/>
    <n v="1.3001956243338775"/>
    <n v="2.5072453601336662"/>
    <x v="0"/>
    <x v="0"/>
    <e v="#N/A"/>
    <n v="34.799999999999997"/>
    <x v="0"/>
    <x v="1"/>
  </r>
  <r>
    <s v="MT"/>
    <n v="121"/>
    <x v="1"/>
    <x v="0"/>
    <x v="1"/>
    <n v="0"/>
    <x v="1146"/>
    <n v="79"/>
    <n v="36.24"/>
    <n v="120.7"/>
    <n v="116"/>
    <n v="10.26"/>
    <n v="244.4"/>
    <n v="102"/>
    <n v="11"/>
    <x v="4"/>
    <n v="4"/>
    <n v="2.0299999999999998"/>
    <n v="1"/>
    <x v="0"/>
    <n v="0"/>
    <x v="0"/>
    <x v="0"/>
    <x v="0"/>
    <x v="1"/>
    <n v="0.60986766491222966"/>
    <n v="-1.5815854311610766"/>
    <n v="0.87128155461918588"/>
    <n v="-0.99853949660078922"/>
    <n v="2.5360623616143485"/>
    <n v="2.151642098132923"/>
    <n v="3.2905189765322351"/>
    <x v="0"/>
    <x v="1"/>
    <e v="#N/A"/>
    <n v="36.24"/>
    <x v="1"/>
    <x v="1"/>
  </r>
  <r>
    <s v="IL"/>
    <n v="55"/>
    <x v="0"/>
    <x v="1"/>
    <x v="1"/>
    <n v="0"/>
    <x v="1147"/>
    <n v="121"/>
    <n v="45.83"/>
    <n v="171.7"/>
    <n v="91"/>
    <n v="14.59"/>
    <n v="219"/>
    <n v="98"/>
    <n v="9.86"/>
    <x v="45"/>
    <n v="6"/>
    <n v="2.21"/>
    <n v="1"/>
    <x v="0"/>
    <n v="0"/>
    <x v="0"/>
    <x v="3"/>
    <x v="1"/>
    <x v="0"/>
    <n v="1.6540728446018864"/>
    <n v="-0.56665032644105839"/>
    <n v="0.36684838215728655"/>
    <n v="-0.74492565572013658"/>
    <n v="3.0274134215436423"/>
    <n v="1.935598495490898"/>
    <n v="2.515522022672565"/>
    <x v="0"/>
    <x v="1"/>
    <e v="#N/A"/>
    <n v="45.83"/>
    <x v="5"/>
    <x v="1"/>
  </r>
  <r>
    <s v="NV"/>
    <n v="183"/>
    <x v="0"/>
    <x v="0"/>
    <x v="1"/>
    <n v="0"/>
    <x v="716"/>
    <n v="92"/>
    <n v="19.84"/>
    <n v="213.8"/>
    <n v="112"/>
    <n v="18.170000000000002"/>
    <n v="214.3"/>
    <n v="112"/>
    <n v="9.64"/>
    <x v="84"/>
    <n v="6"/>
    <n v="2.62"/>
    <n v="2"/>
    <x v="0"/>
    <n v="0"/>
    <x v="0"/>
    <x v="1"/>
    <x v="0"/>
    <x v="0"/>
    <n v="-1.1767599918262774"/>
    <n v="0.27116865216115354"/>
    <n v="0.27350838567811647"/>
    <n v="-0.20146742526159472"/>
    <n v="1.9765099843558744"/>
    <n v="1.2544690019110329"/>
    <n v="2.6908722071575357"/>
    <x v="0"/>
    <x v="1"/>
    <e v="#N/A"/>
    <n v="19.84"/>
    <x v="1"/>
    <x v="2"/>
  </r>
  <r>
    <s v="NH"/>
    <n v="90"/>
    <x v="1"/>
    <x v="0"/>
    <x v="1"/>
    <n v="0"/>
    <x v="1148"/>
    <n v="97"/>
    <n v="23.83"/>
    <n v="213.9"/>
    <n v="102"/>
    <n v="18.18"/>
    <n v="120"/>
    <n v="126"/>
    <n v="5.4"/>
    <x v="5"/>
    <n v="2"/>
    <n v="1.92"/>
    <n v="1"/>
    <x v="0"/>
    <n v="0"/>
    <x v="0"/>
    <x v="2"/>
    <x v="0"/>
    <x v="0"/>
    <n v="-0.74167450028892101"/>
    <n v="0.27315872099393773"/>
    <n v="-1.599249416020982"/>
    <n v="-1.1434616913897337"/>
    <n v="1.4378269409570086"/>
    <n v="2.1189148367863178"/>
    <n v="3.8616387530379619"/>
    <x v="2"/>
    <x v="1"/>
    <e v="#N/A"/>
    <n v="23.83"/>
    <x v="0"/>
    <x v="1"/>
  </r>
  <r>
    <s v="VT"/>
    <n v="101"/>
    <x v="0"/>
    <x v="0"/>
    <x v="1"/>
    <n v="0"/>
    <x v="1149"/>
    <n v="92"/>
    <n v="23.15"/>
    <n v="220.9"/>
    <n v="110"/>
    <n v="18.78"/>
    <n v="196.9"/>
    <n v="116"/>
    <n v="8.86"/>
    <x v="64"/>
    <n v="7"/>
    <n v="3.59"/>
    <n v="3"/>
    <x v="0"/>
    <n v="0"/>
    <x v="0"/>
    <x v="0"/>
    <x v="0"/>
    <x v="0"/>
    <n v="-0.81573160523144983"/>
    <n v="0.41246353928884227"/>
    <n v="-7.2048197032003575E-2"/>
    <n v="1.1028323278389063"/>
    <n v="2.7040721955537523"/>
    <n v="1.4342155727220018"/>
    <n v="2.1913334249515088"/>
    <x v="0"/>
    <x v="1"/>
    <e v="#N/A"/>
    <n v="23.15"/>
    <x v="4"/>
    <x v="0"/>
  </r>
  <r>
    <s v="NY"/>
    <n v="9"/>
    <x v="0"/>
    <x v="0"/>
    <x v="0"/>
    <n v="16"/>
    <x v="1150"/>
    <n v="87"/>
    <n v="15.05"/>
    <n v="178.8"/>
    <n v="108"/>
    <n v="15.2"/>
    <n v="228.7"/>
    <n v="96"/>
    <n v="10.29"/>
    <x v="73"/>
    <n v="3"/>
    <n v="3.11"/>
    <n v="2"/>
    <x v="0"/>
    <n v="0"/>
    <x v="0"/>
    <x v="3"/>
    <x v="0"/>
    <x v="0"/>
    <n v="-1.6988625816711056"/>
    <n v="-0.42535543931336905"/>
    <n v="0.55948624723131868"/>
    <n v="0.45068245128865581"/>
    <n v="2.3141093770535606"/>
    <n v="1.8929344557845154"/>
    <n v="3.1322993948256639"/>
    <x v="0"/>
    <x v="2"/>
    <e v="#N/A"/>
    <n v="15.05"/>
    <x v="0"/>
    <x v="3"/>
  </r>
  <r>
    <s v="CT"/>
    <n v="97"/>
    <x v="0"/>
    <x v="0"/>
    <x v="1"/>
    <n v="0"/>
    <x v="1151"/>
    <n v="58"/>
    <n v="36.6"/>
    <n v="242.4"/>
    <n v="91"/>
    <n v="20.6"/>
    <n v="279.8"/>
    <n v="105"/>
    <n v="12.59"/>
    <x v="47"/>
    <n v="9"/>
    <n v="3.27"/>
    <n v="0"/>
    <x v="0"/>
    <n v="0"/>
    <x v="0"/>
    <x v="2"/>
    <x v="0"/>
    <x v="2"/>
    <n v="0.64874764500705773"/>
    <n v="0.84032833833747755"/>
    <n v="1.5743104642708092"/>
    <n v="0.66806574347207237"/>
    <n v="3.9388697466155853"/>
    <n v="2.0129059835542975"/>
    <n v="0.76738915580939726"/>
    <x v="1"/>
    <x v="1"/>
    <e v="#N/A"/>
    <n v="36.6"/>
    <x v="4"/>
    <x v="0"/>
  </r>
  <r>
    <s v="KS"/>
    <n v="94"/>
    <x v="1"/>
    <x v="0"/>
    <x v="1"/>
    <n v="0"/>
    <x v="1152"/>
    <n v="104"/>
    <n v="45.76"/>
    <n v="193.8"/>
    <n v="144"/>
    <n v="16.47"/>
    <n v="257.60000000000002"/>
    <n v="61"/>
    <n v="11.59"/>
    <x v="56"/>
    <n v="2"/>
    <n v="2.4"/>
    <n v="3"/>
    <x v="1"/>
    <n v="1"/>
    <x v="0"/>
    <x v="2"/>
    <x v="0"/>
    <x v="0"/>
    <n v="1.6466671341076331"/>
    <n v="-0.12684511439571652"/>
    <n v="1.133427927709622"/>
    <n v="-0.49131181483948333"/>
    <n v="3.5464806168190761"/>
    <n v="2.0624375142799605"/>
    <n v="1.9823653132420351"/>
    <x v="1"/>
    <x v="1"/>
    <n v="45.76"/>
    <e v="#N/A"/>
    <x v="0"/>
    <x v="2"/>
  </r>
  <r>
    <s v="MI"/>
    <n v="127"/>
    <x v="2"/>
    <x v="0"/>
    <x v="0"/>
    <n v="25"/>
    <x v="321"/>
    <n v="118"/>
    <n v="34.65"/>
    <n v="267.10000000000002"/>
    <n v="48"/>
    <n v="22.7"/>
    <n v="225.1"/>
    <n v="105"/>
    <n v="10.130000000000001"/>
    <x v="48"/>
    <n v="5"/>
    <n v="1.97"/>
    <n v="0"/>
    <x v="0"/>
    <n v="0"/>
    <x v="0"/>
    <x v="0"/>
    <x v="0"/>
    <x v="2"/>
    <n v="0.43583346829728742"/>
    <n v="1.3318753400352124"/>
    <n v="0.48799178184301811"/>
    <n v="-1.0710005939952616"/>
    <n v="3.1174382074592906"/>
    <n v="1.8300330557032247"/>
    <n v="2.2315064401892211"/>
    <x v="0"/>
    <x v="0"/>
    <e v="#N/A"/>
    <n v="34.65"/>
    <x v="1"/>
    <x v="1"/>
  </r>
  <r>
    <s v="SD"/>
    <n v="125"/>
    <x v="2"/>
    <x v="0"/>
    <x v="0"/>
    <n v="34"/>
    <x v="1021"/>
    <n v="112"/>
    <n v="45.63"/>
    <n v="222.2"/>
    <n v="108"/>
    <n v="18.89"/>
    <n v="117.6"/>
    <n v="102"/>
    <n v="5.29"/>
    <x v="19"/>
    <n v="3"/>
    <n v="2.78"/>
    <n v="0"/>
    <x v="0"/>
    <n v="0"/>
    <x v="0"/>
    <x v="0"/>
    <x v="0"/>
    <x v="0"/>
    <n v="1.6318557131191269"/>
    <n v="0.43833443411503847"/>
    <n v="-1.6469123929465159"/>
    <n v="1.591586692182255E-2"/>
    <n v="3.2320351377808567"/>
    <n v="2.3595897714287495"/>
    <n v="2.9477579016961744"/>
    <x v="0"/>
    <x v="0"/>
    <e v="#N/A"/>
    <n v="45.63"/>
    <x v="0"/>
    <x v="2"/>
  </r>
  <r>
    <s v="MD"/>
    <n v="90"/>
    <x v="0"/>
    <x v="0"/>
    <x v="1"/>
    <n v="0"/>
    <x v="519"/>
    <n v="122"/>
    <n v="19.45"/>
    <n v="127.7"/>
    <n v="154"/>
    <n v="10.85"/>
    <n v="253.1"/>
    <n v="109"/>
    <n v="11.39"/>
    <x v="3"/>
    <n v="5"/>
    <n v="2.73"/>
    <n v="2"/>
    <x v="0"/>
    <n v="0"/>
    <x v="0"/>
    <x v="2"/>
    <x v="0"/>
    <x v="1"/>
    <n v="-1.2193428271682316"/>
    <n v="-1.4422806128661723"/>
    <n v="1.0440598459742456"/>
    <n v="-5.6545230472650088E-2"/>
    <n v="2.3047800269039973"/>
    <n v="2.1587562672708578"/>
    <n v="3.4653205148365172"/>
    <x v="0"/>
    <x v="1"/>
    <e v="#N/A"/>
    <n v="19.45"/>
    <x v="1"/>
    <x v="2"/>
  </r>
  <r>
    <s v="VA"/>
    <n v="67"/>
    <x v="0"/>
    <x v="0"/>
    <x v="1"/>
    <n v="0"/>
    <x v="1050"/>
    <n v="65"/>
    <n v="23.61"/>
    <n v="208.9"/>
    <n v="109"/>
    <n v="17.760000000000002"/>
    <n v="232.4"/>
    <n v="82"/>
    <n v="10.46"/>
    <x v="29"/>
    <n v="3"/>
    <n v="2.48"/>
    <n v="2"/>
    <x v="0"/>
    <n v="0"/>
    <x v="0"/>
    <x v="3"/>
    <x v="0"/>
    <x v="0"/>
    <n v="-0.76574305939524256"/>
    <n v="0.17365527935472025"/>
    <n v="0.63296666999151696"/>
    <n v="-0.38262016874777532"/>
    <n v="2.1166201903787361"/>
    <n v="1.078686046962914"/>
    <n v="2.4180666131242208"/>
    <x v="0"/>
    <x v="1"/>
    <e v="#N/A"/>
    <n v="23.61"/>
    <x v="0"/>
    <x v="2"/>
  </r>
  <r>
    <s v="NJ"/>
    <n v="113"/>
    <x v="0"/>
    <x v="0"/>
    <x v="1"/>
    <n v="0"/>
    <x v="866"/>
    <n v="55"/>
    <n v="31.62"/>
    <n v="237.4"/>
    <n v="105"/>
    <n v="20.18"/>
    <n v="148.1"/>
    <n v="83"/>
    <n v="6.66"/>
    <x v="1"/>
    <n v="6"/>
    <n v="3.29"/>
    <n v="1"/>
    <x v="0"/>
    <n v="0"/>
    <x v="0"/>
    <x v="0"/>
    <x v="0"/>
    <x v="2"/>
    <n v="0.10627935130303402"/>
    <n v="0.74082489669826002"/>
    <n v="-1.0411953945178574"/>
    <n v="0.70429629216930834"/>
    <n v="2.6759387579157159"/>
    <n v="1.4629552094339777"/>
    <n v="2.262703615921565"/>
    <x v="0"/>
    <x v="1"/>
    <e v="#N/A"/>
    <n v="31.62"/>
    <x v="1"/>
    <x v="0"/>
  </r>
  <r>
    <s v="TN"/>
    <n v="121"/>
    <x v="2"/>
    <x v="0"/>
    <x v="0"/>
    <n v="26"/>
    <x v="1153"/>
    <n v="91"/>
    <n v="28.97"/>
    <n v="254.5"/>
    <n v="90"/>
    <n v="21.63"/>
    <n v="219.6"/>
    <n v="122"/>
    <n v="9.8800000000000008"/>
    <x v="127"/>
    <n v="5"/>
    <n v="4.08"/>
    <n v="0"/>
    <x v="0"/>
    <n v="0"/>
    <x v="0"/>
    <x v="0"/>
    <x v="0"/>
    <x v="2"/>
    <n v="-0.18254335797282822"/>
    <n v="1.0811266671043838"/>
    <n v="0.37876412638866985"/>
    <n v="1.7549822043891561"/>
    <n v="3.8066049215599702"/>
    <n v="2.1037066689597728"/>
    <n v="1.5365293583941244"/>
    <x v="1"/>
    <x v="0"/>
    <e v="#N/A"/>
    <n v="28.97"/>
    <x v="1"/>
    <x v="0"/>
  </r>
  <r>
    <s v="DC"/>
    <n v="93"/>
    <x v="1"/>
    <x v="0"/>
    <x v="1"/>
    <n v="0"/>
    <x v="1154"/>
    <n v="95"/>
    <n v="27.97"/>
    <n v="230.9"/>
    <n v="87"/>
    <n v="19.63"/>
    <n v="149.9"/>
    <n v="91"/>
    <n v="6.75"/>
    <x v="79"/>
    <n v="3"/>
    <n v="2.67"/>
    <n v="4"/>
    <x v="0"/>
    <n v="0"/>
    <x v="1"/>
    <x v="2"/>
    <x v="0"/>
    <x v="0"/>
    <n v="-0.29177758776305829"/>
    <n v="0.61147042256727724"/>
    <n v="-1.0054481618237068"/>
    <n v="-0.12900632786712207"/>
    <n v="1.9639438809107161"/>
    <n v="1.219261611443526"/>
    <n v="2.6676060779120077"/>
    <x v="0"/>
    <x v="1"/>
    <e v="#N/A"/>
    <n v="27.97"/>
    <x v="0"/>
    <x v="2"/>
  </r>
  <r>
    <s v="DC"/>
    <n v="121"/>
    <x v="1"/>
    <x v="0"/>
    <x v="1"/>
    <n v="0"/>
    <x v="917"/>
    <n v="121"/>
    <n v="28.66"/>
    <n v="168.6"/>
    <n v="94"/>
    <n v="14.33"/>
    <n v="95.3"/>
    <n v="59"/>
    <n v="4.29"/>
    <x v="10"/>
    <n v="4"/>
    <n v="3.32"/>
    <n v="1"/>
    <x v="0"/>
    <n v="0"/>
    <x v="0"/>
    <x v="0"/>
    <x v="0"/>
    <x v="0"/>
    <n v="-0.21586905519696639"/>
    <n v="-0.62834246025737306"/>
    <n v="-2.0897808868796006"/>
    <n v="0.74052684086654508"/>
    <n v="2.2293601617123699"/>
    <n v="2.3145146043101552"/>
    <n v="3.7072778391293775"/>
    <x v="2"/>
    <x v="1"/>
    <e v="#N/A"/>
    <n v="28.66"/>
    <x v="1"/>
    <x v="0"/>
  </r>
  <r>
    <s v="OR"/>
    <n v="53"/>
    <x v="1"/>
    <x v="0"/>
    <x v="1"/>
    <n v="0"/>
    <x v="526"/>
    <n v="119"/>
    <n v="44.4"/>
    <n v="250.8"/>
    <n v="105"/>
    <n v="21.32"/>
    <n v="176"/>
    <n v="112"/>
    <n v="7.92"/>
    <x v="52"/>
    <n v="2"/>
    <n v="2.65"/>
    <n v="0"/>
    <x v="1"/>
    <n v="1"/>
    <x v="0"/>
    <x v="3"/>
    <x v="0"/>
    <x v="2"/>
    <n v="1.4985529242225755"/>
    <n v="1.0074941202913632"/>
    <n v="-0.48711328775852702"/>
    <n v="-0.16523687656435807"/>
    <n v="3.3515192987639906"/>
    <n v="1.8775749917394422"/>
    <n v="1.9539432154551626"/>
    <x v="0"/>
    <x v="1"/>
    <n v="44.4"/>
    <e v="#N/A"/>
    <x v="0"/>
    <x v="2"/>
  </r>
  <r>
    <s v="RI"/>
    <n v="75"/>
    <x v="0"/>
    <x v="0"/>
    <x v="1"/>
    <n v="0"/>
    <x v="740"/>
    <n v="91"/>
    <n v="32.39"/>
    <n v="178.4"/>
    <n v="75"/>
    <n v="15.16"/>
    <n v="162.4"/>
    <n v="113"/>
    <n v="7.31"/>
    <x v="67"/>
    <n v="5"/>
    <n v="3.54"/>
    <n v="1"/>
    <x v="0"/>
    <n v="0"/>
    <x v="0"/>
    <x v="2"/>
    <x v="0"/>
    <x v="0"/>
    <n v="0.18959359436337894"/>
    <n v="-0.43331571464450658"/>
    <n v="-0.75720349033655165"/>
    <n v="1.0303712304444337"/>
    <n v="2.4326161796593491"/>
    <n v="1.3633525728464144"/>
    <n v="2.4082854893540815"/>
    <x v="0"/>
    <x v="1"/>
    <e v="#N/A"/>
    <n v="32.39"/>
    <x v="1"/>
    <x v="0"/>
  </r>
  <r>
    <s v="AK"/>
    <n v="132"/>
    <x v="2"/>
    <x v="0"/>
    <x v="1"/>
    <n v="0"/>
    <x v="1155"/>
    <n v="121"/>
    <n v="30.79"/>
    <n v="314.39999999999998"/>
    <n v="109"/>
    <n v="26.72"/>
    <n v="246.7"/>
    <n v="81"/>
    <n v="11.1"/>
    <x v="134"/>
    <n v="9"/>
    <n v="1.1299999999999999"/>
    <n v="2"/>
    <x v="0"/>
    <n v="0"/>
    <x v="0"/>
    <x v="1"/>
    <x v="0"/>
    <x v="2"/>
    <n v="1.5559397748436135E-2"/>
    <n v="2.273177897942209"/>
    <n v="0.91695857417282201"/>
    <n v="-2.1941476036095811"/>
    <n v="4.1043602566336386"/>
    <n v="3.2897836682259176"/>
    <n v="3.577650073891828"/>
    <x v="0"/>
    <x v="1"/>
    <e v="#N/A"/>
    <n v="30.79"/>
    <x v="4"/>
    <x v="1"/>
  </r>
  <r>
    <s v="WI"/>
    <n v="162"/>
    <x v="1"/>
    <x v="0"/>
    <x v="1"/>
    <n v="0"/>
    <x v="232"/>
    <n v="131"/>
    <n v="30.11"/>
    <n v="114.7"/>
    <n v="122"/>
    <n v="9.75"/>
    <n v="153.6"/>
    <n v="88"/>
    <n v="6.91"/>
    <x v="94"/>
    <n v="6"/>
    <n v="1.76"/>
    <n v="3"/>
    <x v="0"/>
    <n v="0"/>
    <x v="0"/>
    <x v="1"/>
    <x v="0"/>
    <x v="1"/>
    <n v="-5.8497707194092669E-2"/>
    <n v="-1.7009895611281376"/>
    <n v="-0.93196773906350916"/>
    <n v="-1.3608449835731504"/>
    <n v="1.2298985416966057"/>
    <n v="2.370073923907273"/>
    <n v="4.2097328165458432"/>
    <x v="2"/>
    <x v="1"/>
    <e v="#N/A"/>
    <n v="30.11"/>
    <x v="1"/>
    <x v="1"/>
  </r>
  <r>
    <s v="IN"/>
    <n v="140"/>
    <x v="0"/>
    <x v="0"/>
    <x v="1"/>
    <n v="0"/>
    <x v="1156"/>
    <n v="114"/>
    <n v="27.29"/>
    <n v="240.5"/>
    <n v="103"/>
    <n v="20.440000000000001"/>
    <n v="233.5"/>
    <n v="121"/>
    <n v="10.51"/>
    <x v="61"/>
    <n v="4"/>
    <n v="3.05"/>
    <n v="1"/>
    <x v="0"/>
    <n v="0"/>
    <x v="0"/>
    <x v="1"/>
    <x v="0"/>
    <x v="2"/>
    <n v="-0.36583469270558711"/>
    <n v="0.80251703051457479"/>
    <n v="0.65481220108238647"/>
    <n v="0.37822135389418376"/>
    <n v="2.879085063601273"/>
    <n v="1.1617654745605206"/>
    <n v="1.5525035369717248"/>
    <x v="0"/>
    <x v="1"/>
    <e v="#N/A"/>
    <n v="27.29"/>
    <x v="1"/>
    <x v="3"/>
  </r>
  <r>
    <s v="MI"/>
    <n v="91"/>
    <x v="1"/>
    <x v="0"/>
    <x v="1"/>
    <n v="0"/>
    <x v="216"/>
    <n v="116"/>
    <n v="22.9"/>
    <n v="295.3"/>
    <n v="98"/>
    <n v="25.1"/>
    <n v="195.5"/>
    <n v="121"/>
    <n v="8.8000000000000007"/>
    <x v="2"/>
    <n v="5"/>
    <n v="1.78"/>
    <n v="2"/>
    <x v="0"/>
    <n v="0"/>
    <x v="0"/>
    <x v="2"/>
    <x v="0"/>
    <x v="2"/>
    <n v="-0.84350301958489815"/>
    <n v="1.8930747508803989"/>
    <n v="-9.9851600238565069E-2"/>
    <n v="-1.3246144348759143"/>
    <n v="3.0512316352554438"/>
    <n v="2.4616667320377807"/>
    <n v="3.287794352945379"/>
    <x v="0"/>
    <x v="1"/>
    <e v="#N/A"/>
    <n v="22.9"/>
    <x v="1"/>
    <x v="1"/>
  </r>
  <r>
    <s v="ID"/>
    <n v="73"/>
    <x v="2"/>
    <x v="0"/>
    <x v="0"/>
    <n v="28"/>
    <x v="80"/>
    <n v="107"/>
    <n v="33.69"/>
    <n v="139.1"/>
    <n v="123"/>
    <n v="11.82"/>
    <n v="199.1"/>
    <n v="139"/>
    <n v="8.9600000000000009"/>
    <x v="82"/>
    <n v="1"/>
    <n v="2.38"/>
    <n v="2"/>
    <x v="0"/>
    <n v="0"/>
    <x v="0"/>
    <x v="3"/>
    <x v="0"/>
    <x v="1"/>
    <n v="0.33215352137774667"/>
    <n v="-1.2154127659287564"/>
    <n v="-2.8357134850264504E-2"/>
    <n v="-0.52754236353671935"/>
    <n v="1.7286820817874708"/>
    <n v="1.3662573790355357"/>
    <n v="2.957190678945989"/>
    <x v="0"/>
    <x v="0"/>
    <e v="#N/A"/>
    <n v="33.69"/>
    <x v="0"/>
    <x v="2"/>
  </r>
  <r>
    <s v="NH"/>
    <n v="95"/>
    <x v="1"/>
    <x v="1"/>
    <x v="1"/>
    <n v="0"/>
    <x v="1157"/>
    <n v="134"/>
    <n v="38.909999999999997"/>
    <n v="255.7"/>
    <n v="71"/>
    <n v="21.73"/>
    <n v="208"/>
    <n v="120"/>
    <n v="9.36"/>
    <x v="3"/>
    <n v="2"/>
    <n v="2.73"/>
    <n v="4"/>
    <x v="1"/>
    <n v="1"/>
    <x v="1"/>
    <x v="2"/>
    <x v="1"/>
    <x v="2"/>
    <n v="0.90054180181165555"/>
    <n v="1.1050074930977958"/>
    <n v="0.14839307124859005"/>
    <n v="-5.6545230472650088E-2"/>
    <n v="3.2018790162445296"/>
    <n v="1.4343064398155132"/>
    <n v="1.3647126774253511"/>
    <x v="1"/>
    <x v="1"/>
    <n v="38.909999999999997"/>
    <e v="#N/A"/>
    <x v="3"/>
    <x v="2"/>
  </r>
  <r>
    <s v="MN"/>
    <n v="145"/>
    <x v="1"/>
    <x v="0"/>
    <x v="1"/>
    <n v="0"/>
    <x v="555"/>
    <n v="137"/>
    <n v="41.09"/>
    <n v="135.80000000000001"/>
    <n v="100"/>
    <n v="11.54"/>
    <n v="277.60000000000002"/>
    <n v="123"/>
    <n v="12.49"/>
    <x v="67"/>
    <n v="3"/>
    <n v="3.54"/>
    <n v="0"/>
    <x v="0"/>
    <n v="0"/>
    <x v="0"/>
    <x v="1"/>
    <x v="0"/>
    <x v="1"/>
    <n v="1.1375245376277474"/>
    <n v="-1.2810850374106397"/>
    <n v="1.5306194020890702"/>
    <n v="1.0303712304444337"/>
    <n v="3.8954411610064072"/>
    <n v="2.5178565434435933"/>
    <n v="2.3462185123855148"/>
    <x v="1"/>
    <x v="1"/>
    <e v="#N/A"/>
    <n v="41.09"/>
    <x v="0"/>
    <x v="0"/>
  </r>
  <r>
    <s v="AZ"/>
    <n v="100"/>
    <x v="0"/>
    <x v="0"/>
    <x v="1"/>
    <n v="0"/>
    <x v="1015"/>
    <n v="108"/>
    <n v="22.29"/>
    <n v="176.2"/>
    <n v="81"/>
    <n v="14.98"/>
    <n v="89.7"/>
    <n v="81"/>
    <n v="4.04"/>
    <x v="146"/>
    <n v="4"/>
    <n v="1.1599999999999999"/>
    <n v="1"/>
    <x v="0"/>
    <n v="0"/>
    <x v="0"/>
    <x v="2"/>
    <x v="0"/>
    <x v="0"/>
    <n v="-0.91015441403317399"/>
    <n v="-0.47709722896576262"/>
    <n v="-2.2009944997058457"/>
    <n v="-2.1579170549123452"/>
    <n v="1.7506168146266561"/>
    <n v="3.2491515241502413"/>
    <n v="5.1038526646173956"/>
    <x v="2"/>
    <x v="1"/>
    <e v="#N/A"/>
    <n v="22.29"/>
    <x v="1"/>
    <x v="1"/>
  </r>
  <r>
    <s v="MN"/>
    <n v="122"/>
    <x v="0"/>
    <x v="0"/>
    <x v="1"/>
    <n v="0"/>
    <x v="921"/>
    <n v="101"/>
    <n v="39.799999999999997"/>
    <n v="200.2"/>
    <n v="121"/>
    <n v="17.02"/>
    <n v="237.4"/>
    <n v="89"/>
    <n v="10.68"/>
    <x v="67"/>
    <n v="9"/>
    <n v="3.54"/>
    <n v="2"/>
    <x v="0"/>
    <n v="0"/>
    <x v="0"/>
    <x v="0"/>
    <x v="0"/>
    <x v="0"/>
    <n v="0.99681603823694287"/>
    <n v="5.192909024814413E-4"/>
    <n v="0.73226453858637897"/>
    <n v="1.0303712304444337"/>
    <n v="3.4801524258412315"/>
    <n v="1.609819465265635"/>
    <n v="1.0351697997950193"/>
    <x v="1"/>
    <x v="1"/>
    <e v="#N/A"/>
    <n v="39.799999999999997"/>
    <x v="4"/>
    <x v="0"/>
  </r>
  <r>
    <s v="MO"/>
    <n v="109"/>
    <x v="0"/>
    <x v="0"/>
    <x v="1"/>
    <n v="0"/>
    <x v="492"/>
    <n v="72"/>
    <n v="34.020000000000003"/>
    <n v="300.89999999999998"/>
    <n v="120"/>
    <n v="25.58"/>
    <n v="236"/>
    <n v="68"/>
    <n v="10.62"/>
    <x v="78"/>
    <n v="5"/>
    <n v="3.21"/>
    <n v="0"/>
    <x v="0"/>
    <n v="0"/>
    <x v="0"/>
    <x v="0"/>
    <x v="0"/>
    <x v="2"/>
    <n v="0.36733064622544798"/>
    <n v="2.004518605516322"/>
    <n v="0.70446113537981747"/>
    <n v="0.59560464607760044"/>
    <n v="4.0432495712737948"/>
    <n v="2.2369705025340298"/>
    <n v="1.2884901873157493"/>
    <x v="1"/>
    <x v="1"/>
    <e v="#N/A"/>
    <n v="34.020000000000003"/>
    <x v="1"/>
    <x v="3"/>
  </r>
  <r>
    <s v="AL"/>
    <n v="82"/>
    <x v="1"/>
    <x v="0"/>
    <x v="1"/>
    <n v="0"/>
    <x v="35"/>
    <n v="107"/>
    <n v="26.18"/>
    <n v="94.4"/>
    <n v="114"/>
    <n v="8.02"/>
    <n v="287.60000000000002"/>
    <n v="95"/>
    <n v="12.94"/>
    <x v="3"/>
    <n v="7"/>
    <n v="2.73"/>
    <n v="1"/>
    <x v="0"/>
    <n v="0"/>
    <x v="0"/>
    <x v="2"/>
    <x v="0"/>
    <x v="1"/>
    <n v="-0.48617748823719642"/>
    <n v="-2.1049735341833609"/>
    <n v="1.7292151392787942"/>
    <n v="-5.6545230472650088E-2"/>
    <n v="3.1342785874029095"/>
    <n v="2.7677905431374685"/>
    <n v="3.6739116371940721"/>
    <x v="0"/>
    <x v="1"/>
    <e v="#N/A"/>
    <n v="26.18"/>
    <x v="4"/>
    <x v="2"/>
  </r>
  <r>
    <s v="PA"/>
    <n v="65"/>
    <x v="0"/>
    <x v="0"/>
    <x v="0"/>
    <n v="23"/>
    <x v="1158"/>
    <n v="106"/>
    <n v="38.11"/>
    <n v="189.6"/>
    <n v="100"/>
    <n v="16.12"/>
    <n v="222.8"/>
    <n v="75"/>
    <n v="10.029999999999999"/>
    <x v="52"/>
    <n v="4"/>
    <n v="2.65"/>
    <n v="0"/>
    <x v="0"/>
    <n v="0"/>
    <x v="0"/>
    <x v="3"/>
    <x v="0"/>
    <x v="0"/>
    <n v="0.81352470350418393"/>
    <n v="-0.21042800537265957"/>
    <n v="0.44231476228938194"/>
    <n v="-0.16523687656435807"/>
    <n v="2.5863868872783979"/>
    <n v="0.9638713415039083"/>
    <n v="1.7800839292739674"/>
    <x v="0"/>
    <x v="0"/>
    <e v="#N/A"/>
    <n v="38.11"/>
    <x v="1"/>
    <x v="2"/>
  </r>
  <r>
    <s v="AK"/>
    <n v="52"/>
    <x v="2"/>
    <x v="0"/>
    <x v="1"/>
    <n v="0"/>
    <x v="1159"/>
    <n v="83"/>
    <n v="25.21"/>
    <n v="181.6"/>
    <n v="79"/>
    <n v="15.44"/>
    <n v="155.6"/>
    <n v="104"/>
    <n v="7"/>
    <x v="24"/>
    <n v="6"/>
    <n v="2.2400000000000002"/>
    <n v="3"/>
    <x v="0"/>
    <n v="0"/>
    <x v="0"/>
    <x v="3"/>
    <x v="0"/>
    <x v="0"/>
    <n v="-0.59170886278029977"/>
    <n v="-0.36963351199540756"/>
    <n v="-0.89224859162556425"/>
    <n v="-0.70869510702289995"/>
    <n v="0.81273148616900182"/>
    <n v="1.3360780723665879"/>
    <n v="3.3029799821232886"/>
    <x v="2"/>
    <x v="1"/>
    <e v="#N/A"/>
    <n v="25.21"/>
    <x v="1"/>
    <x v="1"/>
  </r>
  <r>
    <s v="MS"/>
    <n v="136"/>
    <x v="0"/>
    <x v="0"/>
    <x v="0"/>
    <n v="24"/>
    <x v="1114"/>
    <n v="76"/>
    <n v="29.68"/>
    <n v="176.6"/>
    <n v="114"/>
    <n v="15.01"/>
    <n v="214.4"/>
    <n v="91"/>
    <n v="9.65"/>
    <x v="82"/>
    <n v="5"/>
    <n v="2.38"/>
    <n v="2"/>
    <x v="0"/>
    <n v="0"/>
    <x v="0"/>
    <x v="1"/>
    <x v="0"/>
    <x v="0"/>
    <n v="-0.10478339778317318"/>
    <n v="-0.4691369536346251"/>
    <n v="0.27549434305001358"/>
    <n v="-0.52754236353671935"/>
    <n v="1.7126968138833043"/>
    <n v="0.76502752897855242"/>
    <n v="2.4974394615093352"/>
    <x v="0"/>
    <x v="0"/>
    <e v="#N/A"/>
    <n v="29.68"/>
    <x v="1"/>
    <x v="2"/>
  </r>
  <r>
    <s v="IA"/>
    <n v="75"/>
    <x v="0"/>
    <x v="0"/>
    <x v="1"/>
    <n v="0"/>
    <x v="1160"/>
    <n v="110"/>
    <n v="23.55"/>
    <n v="153.19999999999999"/>
    <n v="86"/>
    <n v="13.02"/>
    <n v="215.6"/>
    <n v="103"/>
    <n v="9.6999999999999993"/>
    <x v="22"/>
    <n v="7"/>
    <n v="3"/>
    <n v="1"/>
    <x v="0"/>
    <n v="0"/>
    <x v="0"/>
    <x v="2"/>
    <x v="0"/>
    <x v="1"/>
    <n v="-0.77314876988949555"/>
    <n v="-0.9348130605061632"/>
    <n v="0.29932583151278025"/>
    <n v="0.30576025649971117"/>
    <n v="1.8571398120695681"/>
    <n v="1.286359112511015"/>
    <n v="2.8036531973670464"/>
    <x v="0"/>
    <x v="1"/>
    <e v="#N/A"/>
    <n v="23.55"/>
    <x v="4"/>
    <x v="3"/>
  </r>
  <r>
    <s v="WY"/>
    <n v="146"/>
    <x v="1"/>
    <x v="0"/>
    <x v="1"/>
    <n v="0"/>
    <x v="1161"/>
    <n v="69"/>
    <n v="18.53"/>
    <n v="265.8"/>
    <n v="98"/>
    <n v="22.59"/>
    <n v="228.3"/>
    <n v="80"/>
    <n v="10.27"/>
    <x v="44"/>
    <n v="2"/>
    <n v="3.4"/>
    <n v="1"/>
    <x v="0"/>
    <n v="0"/>
    <x v="0"/>
    <x v="1"/>
    <x v="0"/>
    <x v="2"/>
    <n v="-1.3193199188406455"/>
    <n v="1.3060044452090156"/>
    <n v="0.55154241774373014"/>
    <n v="0.84921848695825297"/>
    <n v="3.3535823530157072"/>
    <n v="2.1146214167830748"/>
    <n v="2.3867829549787207"/>
    <x v="0"/>
    <x v="1"/>
    <e v="#N/A"/>
    <n v="18.53"/>
    <x v="0"/>
    <x v="0"/>
  </r>
  <r>
    <s v="NE"/>
    <n v="105"/>
    <x v="1"/>
    <x v="0"/>
    <x v="1"/>
    <n v="0"/>
    <x v="283"/>
    <n v="99"/>
    <n v="27.59"/>
    <n v="212.5"/>
    <n v="95"/>
    <n v="18.059999999999999"/>
    <n v="214.7"/>
    <n v="114"/>
    <n v="9.66"/>
    <x v="22"/>
    <n v="8"/>
    <n v="3"/>
    <n v="4"/>
    <x v="0"/>
    <n v="0"/>
    <x v="1"/>
    <x v="0"/>
    <x v="0"/>
    <x v="0"/>
    <n v="-0.33250899548144897"/>
    <n v="0.24529775733495673"/>
    <n v="0.28145221516570496"/>
    <n v="0.30576025649971117"/>
    <n v="2.311588279245234"/>
    <n v="0.58603575463114277"/>
    <n v="1.8285063408881701"/>
    <x v="0"/>
    <x v="1"/>
    <e v="#N/A"/>
    <n v="27.59"/>
    <x v="4"/>
    <x v="3"/>
  </r>
  <r>
    <s v="ND"/>
    <n v="48"/>
    <x v="0"/>
    <x v="0"/>
    <x v="1"/>
    <n v="0"/>
    <x v="1162"/>
    <n v="84"/>
    <n v="35.840000000000003"/>
    <n v="189.6"/>
    <n v="98"/>
    <n v="16.12"/>
    <n v="157.6"/>
    <n v="99"/>
    <n v="7.09"/>
    <x v="123"/>
    <n v="3"/>
    <n v="4.43"/>
    <n v="2"/>
    <x v="0"/>
    <n v="0"/>
    <x v="0"/>
    <x v="3"/>
    <x v="0"/>
    <x v="0"/>
    <n v="0.56543340194671288"/>
    <n v="-0.21042800537265957"/>
    <n v="-0.85252944418761945"/>
    <n v="2.2259793374532255"/>
    <n v="3.6746014642593585"/>
    <n v="2.4588178748044154"/>
    <n v="2.5668803559531912"/>
    <x v="0"/>
    <x v="1"/>
    <e v="#N/A"/>
    <n v="35.840000000000003"/>
    <x v="0"/>
    <x v="0"/>
  </r>
  <r>
    <s v="CT"/>
    <n v="45"/>
    <x v="0"/>
    <x v="0"/>
    <x v="1"/>
    <n v="0"/>
    <x v="1163"/>
    <n v="107"/>
    <n v="24.21"/>
    <n v="318.7"/>
    <n v="78"/>
    <n v="27.09"/>
    <n v="224.1"/>
    <n v="108"/>
    <n v="10.08"/>
    <x v="22"/>
    <n v="7"/>
    <n v="3"/>
    <n v="1"/>
    <x v="0"/>
    <n v="0"/>
    <x v="0"/>
    <x v="3"/>
    <x v="0"/>
    <x v="2"/>
    <n v="-0.70094309257052989"/>
    <n v="2.3587508577519363"/>
    <n v="0.46813220812404571"/>
    <n v="0.30576025649971117"/>
    <n v="3.902699627990351"/>
    <n v="2.5234230574173839"/>
    <n v="2.3461166780651324"/>
    <x v="1"/>
    <x v="1"/>
    <e v="#N/A"/>
    <n v="24.21"/>
    <x v="4"/>
    <x v="3"/>
  </r>
  <r>
    <s v="CT"/>
    <n v="33"/>
    <x v="2"/>
    <x v="0"/>
    <x v="1"/>
    <n v="0"/>
    <x v="273"/>
    <n v="65"/>
    <n v="31.03"/>
    <n v="232.1"/>
    <n v="96"/>
    <n v="19.73"/>
    <n v="149.19999999999999"/>
    <n v="82"/>
    <n v="6.71"/>
    <x v="4"/>
    <n v="2"/>
    <n v="2.0299999999999998"/>
    <n v="2"/>
    <x v="0"/>
    <n v="0"/>
    <x v="0"/>
    <x v="3"/>
    <x v="0"/>
    <x v="0"/>
    <n v="4.1479384478321321E-2"/>
    <n v="0.63535124856068925"/>
    <n v="-1.0193498634269877"/>
    <n v="-0.99853949660078922"/>
    <n v="1.9389248476274605"/>
    <n v="1.5625450453425986"/>
    <n v="3.0205404272583798"/>
    <x v="0"/>
    <x v="1"/>
    <e v="#N/A"/>
    <n v="31.03"/>
    <x v="0"/>
    <x v="1"/>
  </r>
  <r>
    <s v="ND"/>
    <n v="68"/>
    <x v="1"/>
    <x v="0"/>
    <x v="1"/>
    <n v="0"/>
    <x v="926"/>
    <n v="97"/>
    <n v="37.33"/>
    <n v="141.1"/>
    <n v="144"/>
    <n v="11.99"/>
    <n v="205.7"/>
    <n v="101"/>
    <n v="9.26"/>
    <x v="81"/>
    <n v="4"/>
    <n v="2.92"/>
    <n v="2"/>
    <x v="0"/>
    <n v="0"/>
    <x v="0"/>
    <x v="3"/>
    <x v="0"/>
    <x v="1"/>
    <n v="0.72835903282027592"/>
    <n v="-1.1756113892730695"/>
    <n v="0.10271605169495328"/>
    <n v="0.19706861040800316"/>
    <n v="2.3805504101076527"/>
    <n v="1.4006982700651078"/>
    <n v="2.5013778268112681"/>
    <x v="0"/>
    <x v="1"/>
    <e v="#N/A"/>
    <n v="37.33"/>
    <x v="1"/>
    <x v="3"/>
  </r>
  <r>
    <s v="WA"/>
    <n v="106"/>
    <x v="1"/>
    <x v="0"/>
    <x v="1"/>
    <n v="0"/>
    <x v="1164"/>
    <n v="66"/>
    <n v="32.909999999999997"/>
    <n v="238.2"/>
    <n v="82"/>
    <n v="20.25"/>
    <n v="176.4"/>
    <n v="107"/>
    <n v="7.94"/>
    <x v="89"/>
    <n v="3"/>
    <n v="3.48"/>
    <n v="0"/>
    <x v="0"/>
    <n v="0"/>
    <x v="0"/>
    <x v="0"/>
    <x v="0"/>
    <x v="2"/>
    <n v="0.24698785069383866"/>
    <n v="0.75674544736053451"/>
    <n v="-0.47916945827093799"/>
    <n v="0.95791013304996164"/>
    <n v="2.9573315351677278"/>
    <n v="1.3344893642254017"/>
    <n v="1.678068508006727"/>
    <x v="0"/>
    <x v="1"/>
    <e v="#N/A"/>
    <n v="32.909999999999997"/>
    <x v="0"/>
    <x v="0"/>
  </r>
  <r>
    <s v="KS"/>
    <n v="94"/>
    <x v="2"/>
    <x v="0"/>
    <x v="0"/>
    <n v="28"/>
    <x v="1165"/>
    <n v="88"/>
    <n v="39.64"/>
    <n v="113.3"/>
    <n v="102"/>
    <n v="9.6300000000000008"/>
    <n v="118"/>
    <n v="71"/>
    <n v="5.31"/>
    <x v="137"/>
    <n v="4"/>
    <n v="4.3499999999999996"/>
    <n v="0"/>
    <x v="0"/>
    <n v="0"/>
    <x v="0"/>
    <x v="2"/>
    <x v="0"/>
    <x v="1"/>
    <n v="0.98015318962487374"/>
    <n v="-1.7288505247871186"/>
    <n v="-1.6389685634589268"/>
    <n v="2.117287691361518"/>
    <n v="3.8181138167512514"/>
    <n v="3.3344788996462573"/>
    <n v="3.9572093635168488"/>
    <x v="0"/>
    <x v="0"/>
    <e v="#N/A"/>
    <n v="39.64"/>
    <x v="1"/>
    <x v="0"/>
  </r>
  <r>
    <s v="CO"/>
    <n v="65"/>
    <x v="2"/>
    <x v="0"/>
    <x v="1"/>
    <n v="0"/>
    <x v="622"/>
    <n v="53"/>
    <n v="27"/>
    <n v="188.5"/>
    <n v="132"/>
    <n v="16.02"/>
    <n v="189.3"/>
    <n v="87"/>
    <n v="8.52"/>
    <x v="52"/>
    <n v="4"/>
    <n v="2.65"/>
    <n v="2"/>
    <x v="0"/>
    <n v="0"/>
    <x v="0"/>
    <x v="3"/>
    <x v="0"/>
    <x v="0"/>
    <n v="-0.39730896230616164"/>
    <n v="-0.23231876253328732"/>
    <n v="-0.22298095729619377"/>
    <n v="-0.16523687656435807"/>
    <n v="1.5010526420639843"/>
    <n v="0.53744781295235433"/>
    <n v="2.5148640657195114"/>
    <x v="0"/>
    <x v="1"/>
    <e v="#N/A"/>
    <n v="27"/>
    <x v="1"/>
    <x v="2"/>
  </r>
  <r>
    <s v="MO"/>
    <n v="85"/>
    <x v="0"/>
    <x v="0"/>
    <x v="1"/>
    <n v="0"/>
    <x v="1166"/>
    <n v="112"/>
    <n v="21.44"/>
    <n v="274.7"/>
    <n v="126"/>
    <n v="23.35"/>
    <n v="184.4"/>
    <n v="95"/>
    <n v="8.3000000000000007"/>
    <x v="52"/>
    <n v="4"/>
    <n v="2.65"/>
    <n v="1"/>
    <x v="0"/>
    <n v="0"/>
    <x v="0"/>
    <x v="2"/>
    <x v="0"/>
    <x v="2"/>
    <n v="-1.0027257952113349"/>
    <n v="1.4831205713268223"/>
    <n v="-0.32029286851915867"/>
    <n v="-0.16523687656435807"/>
    <n v="2.7064231854127914"/>
    <n v="1.8261972501556285"/>
    <n v="2.710215182307862"/>
    <x v="0"/>
    <x v="1"/>
    <e v="#N/A"/>
    <n v="21.44"/>
    <x v="1"/>
    <x v="2"/>
  </r>
  <r>
    <s v="MA"/>
    <n v="71"/>
    <x v="2"/>
    <x v="0"/>
    <x v="1"/>
    <n v="0"/>
    <x v="1167"/>
    <n v="108"/>
    <n v="49.37"/>
    <n v="253.9"/>
    <n v="92"/>
    <n v="21.58"/>
    <n v="263.3"/>
    <n v="126"/>
    <n v="11.85"/>
    <x v="3"/>
    <n v="5"/>
    <n v="2.73"/>
    <n v="3"/>
    <x v="1"/>
    <n v="1"/>
    <x v="0"/>
    <x v="3"/>
    <x v="0"/>
    <x v="2"/>
    <n v="2.0391697903030352"/>
    <n v="1.0691862541076778"/>
    <n v="1.2466274979077645"/>
    <n v="-5.6545230472650088E-2"/>
    <n v="4.4108419587396197"/>
    <n v="2.6189024726564964"/>
    <n v="1.5039193919870359"/>
    <x v="1"/>
    <x v="1"/>
    <n v="49.37"/>
    <e v="#N/A"/>
    <x v="1"/>
    <x v="2"/>
  </r>
  <r>
    <s v="NY"/>
    <n v="112"/>
    <x v="1"/>
    <x v="0"/>
    <x v="0"/>
    <n v="30"/>
    <x v="1168"/>
    <n v="113"/>
    <n v="10.3"/>
    <n v="165.9"/>
    <n v="96"/>
    <n v="14.1"/>
    <n v="132.80000000000001"/>
    <n v="99"/>
    <n v="5.98"/>
    <x v="64"/>
    <n v="7"/>
    <n v="3.59"/>
    <n v="0"/>
    <x v="0"/>
    <n v="0"/>
    <x v="0"/>
    <x v="0"/>
    <x v="0"/>
    <x v="0"/>
    <n v="-2.2154108886452444"/>
    <n v="-0.68207431874255031"/>
    <n v="-1.3450468724181348"/>
    <n v="1.1028323278389063"/>
    <n v="2.4737141124653772"/>
    <n v="2.8980443430258989"/>
    <n v="4.321812179870669"/>
    <x v="2"/>
    <x v="0"/>
    <e v="#N/A"/>
    <n v="10.3"/>
    <x v="4"/>
    <x v="0"/>
  </r>
  <r>
    <s v="AK"/>
    <n v="110"/>
    <x v="0"/>
    <x v="0"/>
    <x v="1"/>
    <n v="0"/>
    <x v="960"/>
    <n v="95"/>
    <n v="25.23"/>
    <n v="193.8"/>
    <n v="98"/>
    <n v="16.47"/>
    <n v="206"/>
    <n v="106"/>
    <n v="9.27"/>
    <x v="72"/>
    <n v="6"/>
    <n v="1.86"/>
    <n v="0"/>
    <x v="0"/>
    <n v="0"/>
    <x v="0"/>
    <x v="0"/>
    <x v="0"/>
    <x v="0"/>
    <n v="-0.58985743515673661"/>
    <n v="-0.12684511439571652"/>
    <n v="0.10867392381064522"/>
    <n v="-1.2159227887842059"/>
    <n v="1.485394525977823"/>
    <n v="1.3617267445625456"/>
    <n v="3.0825642825266333"/>
    <x v="0"/>
    <x v="1"/>
    <e v="#N/A"/>
    <n v="25.23"/>
    <x v="1"/>
    <x v="1"/>
  </r>
  <r>
    <s v="WI"/>
    <n v="111"/>
    <x v="0"/>
    <x v="0"/>
    <x v="1"/>
    <n v="0"/>
    <x v="117"/>
    <n v="108"/>
    <n v="41.91"/>
    <n v="216.3"/>
    <n v="89"/>
    <n v="18.39"/>
    <n v="179.6"/>
    <n v="99"/>
    <n v="8.08"/>
    <x v="8"/>
    <n v="3"/>
    <n v="3.43"/>
    <n v="2"/>
    <x v="0"/>
    <n v="0"/>
    <x v="0"/>
    <x v="0"/>
    <x v="0"/>
    <x v="0"/>
    <n v="1.2263930635587823"/>
    <n v="0.32092037298076226"/>
    <n v="-0.41561882237022646"/>
    <n v="0.88544903565548905"/>
    <n v="3.2554686501394037"/>
    <n v="1.6011835723585401"/>
    <n v="1.5904406724996822"/>
    <x v="1"/>
    <x v="1"/>
    <e v="#N/A"/>
    <n v="41.91"/>
    <x v="0"/>
    <x v="0"/>
  </r>
  <r>
    <s v="NH"/>
    <n v="74"/>
    <x v="1"/>
    <x v="0"/>
    <x v="1"/>
    <n v="0"/>
    <x v="1169"/>
    <n v="112"/>
    <n v="50.68"/>
    <n v="201.3"/>
    <n v="100"/>
    <n v="17.11"/>
    <n v="214.7"/>
    <n v="88"/>
    <n v="9.66"/>
    <x v="84"/>
    <n v="4"/>
    <n v="2.62"/>
    <n v="2"/>
    <x v="1"/>
    <n v="1"/>
    <x v="0"/>
    <x v="2"/>
    <x v="0"/>
    <x v="0"/>
    <n v="2.1817297173174044"/>
    <n v="2.2410048063109745E-2"/>
    <n v="0.28145221516570496"/>
    <n v="-0.20146742526159472"/>
    <n v="3.667219703414637"/>
    <n v="2.2091290687832821"/>
    <n v="2.0765360897355101"/>
    <x v="1"/>
    <x v="1"/>
    <n v="50.68"/>
    <e v="#N/A"/>
    <x v="1"/>
    <x v="2"/>
  </r>
  <r>
    <s v="TN"/>
    <n v="105"/>
    <x v="2"/>
    <x v="0"/>
    <x v="1"/>
    <n v="0"/>
    <x v="24"/>
    <n v="82"/>
    <n v="20.28"/>
    <n v="185.1"/>
    <n v="111"/>
    <n v="15.73"/>
    <n v="157"/>
    <n v="74"/>
    <n v="7.07"/>
    <x v="54"/>
    <n v="4"/>
    <n v="2.94"/>
    <n v="2"/>
    <x v="0"/>
    <n v="0"/>
    <x v="0"/>
    <x v="0"/>
    <x v="0"/>
    <x v="0"/>
    <n v="-1.1286228736136339"/>
    <n v="-0.29998110284795532"/>
    <n v="-0.86444518841900275"/>
    <n v="0.23329915910523916"/>
    <n v="1.4303748539383108"/>
    <n v="1.4715543599642349"/>
    <n v="3.2070192150781471"/>
    <x v="2"/>
    <x v="1"/>
    <e v="#N/A"/>
    <n v="20.28"/>
    <x v="1"/>
    <x v="3"/>
  </r>
  <r>
    <s v="NY"/>
    <n v="40"/>
    <x v="1"/>
    <x v="0"/>
    <x v="1"/>
    <n v="0"/>
    <x v="484"/>
    <n v="82"/>
    <n v="41.23"/>
    <n v="232.9"/>
    <n v="97"/>
    <n v="19.8"/>
    <n v="154"/>
    <n v="86"/>
    <n v="6.93"/>
    <x v="63"/>
    <n v="7"/>
    <n v="2.59"/>
    <n v="0"/>
    <x v="0"/>
    <n v="0"/>
    <x v="0"/>
    <x v="3"/>
    <x v="0"/>
    <x v="0"/>
    <n v="1.1523359586162534"/>
    <n v="0.6512717992229643"/>
    <n v="-0.92402390957592007"/>
    <n v="-0.23769797395883072"/>
    <n v="2.818887258987878"/>
    <n v="1.6316720351453162"/>
    <n v="2.3191769836876022"/>
    <x v="0"/>
    <x v="1"/>
    <e v="#N/A"/>
    <n v="41.23"/>
    <x v="4"/>
    <x v="2"/>
  </r>
  <r>
    <s v="GA"/>
    <n v="128"/>
    <x v="1"/>
    <x v="1"/>
    <x v="0"/>
    <n v="18"/>
    <x v="1170"/>
    <n v="89"/>
    <n v="37.76"/>
    <n v="160.6"/>
    <n v="109"/>
    <n v="13.65"/>
    <n v="218.8"/>
    <n v="102"/>
    <n v="9.85"/>
    <x v="109"/>
    <n v="2"/>
    <n v="3.67"/>
    <n v="0"/>
    <x v="1"/>
    <n v="1"/>
    <x v="0"/>
    <x v="1"/>
    <x v="2"/>
    <x v="1"/>
    <n v="0.77464472340935642"/>
    <n v="-0.78754796688012108"/>
    <n v="0.36287646741349228"/>
    <n v="1.2115239739306143"/>
    <n v="3.1532158685064324"/>
    <n v="1.6792188415016351"/>
    <n v="1.9227016206128837"/>
    <x v="0"/>
    <x v="0"/>
    <n v="37.76"/>
    <e v="#N/A"/>
    <x v="3"/>
    <x v="0"/>
  </r>
  <r>
    <s v="MN"/>
    <n v="123"/>
    <x v="1"/>
    <x v="0"/>
    <x v="1"/>
    <n v="0"/>
    <x v="276"/>
    <n v="135"/>
    <n v="40.15"/>
    <n v="273.89999999999998"/>
    <n v="88"/>
    <n v="23.28"/>
    <n v="227"/>
    <n v="77"/>
    <n v="10.220000000000001"/>
    <x v="3"/>
    <n v="6"/>
    <n v="2.73"/>
    <n v="2"/>
    <x v="1"/>
    <n v="1"/>
    <x v="0"/>
    <x v="0"/>
    <x v="0"/>
    <x v="2"/>
    <n v="1.0356960183317703"/>
    <n v="1.4672000206645472"/>
    <n v="0.52572497190906586"/>
    <n v="-5.6545230472650088E-2"/>
    <n v="3.6672984352340068"/>
    <n v="1.8721448267172933"/>
    <n v="1.2493096859221324"/>
    <x v="1"/>
    <x v="1"/>
    <n v="40.15"/>
    <e v="#N/A"/>
    <x v="1"/>
    <x v="2"/>
  </r>
  <r>
    <s v="MI"/>
    <n v="122"/>
    <x v="2"/>
    <x v="0"/>
    <x v="1"/>
    <n v="0"/>
    <x v="462"/>
    <n v="87"/>
    <n v="24.51"/>
    <n v="212.2"/>
    <n v="74"/>
    <n v="18.04"/>
    <n v="169.3"/>
    <n v="87"/>
    <n v="7.62"/>
    <x v="17"/>
    <n v="4"/>
    <n v="2.57"/>
    <n v="0"/>
    <x v="0"/>
    <n v="0"/>
    <x v="0"/>
    <x v="0"/>
    <x v="0"/>
    <x v="0"/>
    <n v="-0.6676173953463922"/>
    <n v="0.23932755083660345"/>
    <n v="-0.62017243167564196"/>
    <n v="-0.27392852265606671"/>
    <n v="1.5224518862711449"/>
    <n v="0.98114287628946373"/>
    <n v="2.7581557137653698"/>
    <x v="0"/>
    <x v="1"/>
    <e v="#N/A"/>
    <n v="24.51"/>
    <x v="1"/>
    <x v="2"/>
  </r>
  <r>
    <s v="ID"/>
    <n v="114"/>
    <x v="1"/>
    <x v="0"/>
    <x v="0"/>
    <n v="19"/>
    <x v="270"/>
    <n v="100"/>
    <n v="26.28"/>
    <n v="241.6"/>
    <n v="109"/>
    <n v="20.54"/>
    <n v="160"/>
    <n v="112"/>
    <n v="7.2"/>
    <x v="44"/>
    <n v="1"/>
    <n v="3.4"/>
    <n v="3"/>
    <x v="0"/>
    <n v="0"/>
    <x v="0"/>
    <x v="0"/>
    <x v="0"/>
    <x v="2"/>
    <n v="-0.47506892249581723"/>
    <n v="0.82440778767520251"/>
    <n v="-0.80486646726208555"/>
    <n v="0.84921848695825297"/>
    <n v="2.6573864077259404"/>
    <n v="1.5080851269790685"/>
    <n v="2.3424216060445584"/>
    <x v="0"/>
    <x v="0"/>
    <e v="#N/A"/>
    <n v="26.28"/>
    <x v="0"/>
    <x v="0"/>
  </r>
  <r>
    <s v="CT"/>
    <n v="102"/>
    <x v="0"/>
    <x v="0"/>
    <x v="0"/>
    <n v="25"/>
    <x v="1112"/>
    <n v="100"/>
    <n v="23.36"/>
    <n v="176.7"/>
    <n v="83"/>
    <n v="15.02"/>
    <n v="188.2"/>
    <n v="93"/>
    <n v="8.4700000000000006"/>
    <x v="39"/>
    <n v="6"/>
    <n v="2.75"/>
    <n v="2"/>
    <x v="0"/>
    <n v="0"/>
    <x v="0"/>
    <x v="0"/>
    <x v="0"/>
    <x v="0"/>
    <n v="-0.79351447374869089"/>
    <n v="-0.46714688480184086"/>
    <n v="-0.24482648838706386"/>
    <n v="-2.0314681775414092E-2"/>
    <n v="1.3625854359687997"/>
    <n v="0.95301842990589836"/>
    <n v="2.8213204683563196"/>
    <x v="0"/>
    <x v="0"/>
    <e v="#N/A"/>
    <n v="23.36"/>
    <x v="1"/>
    <x v="2"/>
  </r>
  <r>
    <s v="NC"/>
    <n v="126"/>
    <x v="0"/>
    <x v="0"/>
    <x v="1"/>
    <n v="0"/>
    <x v="959"/>
    <n v="93"/>
    <n v="17.63"/>
    <n v="127"/>
    <n v="107"/>
    <n v="10.8"/>
    <n v="329.3"/>
    <n v="66"/>
    <n v="14.82"/>
    <x v="90"/>
    <n v="1"/>
    <n v="3.89"/>
    <n v="0"/>
    <x v="0"/>
    <n v="0"/>
    <x v="0"/>
    <x v="0"/>
    <x v="0"/>
    <x v="1"/>
    <n v="-1.4174455828894961"/>
    <n v="-1.4562110946956628"/>
    <n v="2.5573593633599434"/>
    <n v="1.5013683635085036"/>
    <n v="4.3924980031461871"/>
    <n v="3.5949821430817512"/>
    <n v="3.8149383363968132"/>
    <x v="0"/>
    <x v="1"/>
    <e v="#N/A"/>
    <n v="17.63"/>
    <x v="0"/>
    <x v="0"/>
  </r>
  <r>
    <s v="LA"/>
    <n v="150"/>
    <x v="0"/>
    <x v="0"/>
    <x v="1"/>
    <n v="0"/>
    <x v="1171"/>
    <n v="112"/>
    <n v="23.22"/>
    <n v="209.4"/>
    <n v="81"/>
    <n v="17.8"/>
    <n v="161.1"/>
    <n v="78"/>
    <n v="7.25"/>
    <x v="1"/>
    <n v="2"/>
    <n v="3.29"/>
    <n v="4"/>
    <x v="1"/>
    <n v="1"/>
    <x v="1"/>
    <x v="1"/>
    <x v="0"/>
    <x v="0"/>
    <n v="-0.80832589473719685"/>
    <n v="0.18360562351864199"/>
    <n v="-0.78302093617121604"/>
    <n v="0.70429629216930834"/>
    <n v="2.0950816213921875"/>
    <n v="1.340245063686579"/>
    <n v="2.6838678546413508"/>
    <x v="0"/>
    <x v="1"/>
    <n v="23.22"/>
    <e v="#N/A"/>
    <x v="0"/>
    <x v="0"/>
  </r>
  <r>
    <s v="NJ"/>
    <n v="60"/>
    <x v="1"/>
    <x v="0"/>
    <x v="1"/>
    <n v="0"/>
    <x v="1172"/>
    <n v="101"/>
    <n v="49.27"/>
    <n v="255.6"/>
    <n v="115"/>
    <n v="21.73"/>
    <n v="242.8"/>
    <n v="76"/>
    <n v="10.93"/>
    <x v="50"/>
    <n v="4"/>
    <n v="3.16"/>
    <n v="2"/>
    <x v="1"/>
    <n v="1"/>
    <x v="0"/>
    <x v="3"/>
    <x v="0"/>
    <x v="2"/>
    <n v="2.0280612245616569"/>
    <n v="1.1030174242650115"/>
    <n v="0.83950623666883006"/>
    <n v="0.52314354868312773"/>
    <n v="4.3926741890441452"/>
    <n v="2.5115990250709577"/>
    <n v="1.1492052881796764"/>
    <x v="1"/>
    <x v="1"/>
    <n v="49.27"/>
    <e v="#N/A"/>
    <x v="1"/>
    <x v="3"/>
  </r>
  <r>
    <s v="TX"/>
    <n v="123"/>
    <x v="1"/>
    <x v="0"/>
    <x v="1"/>
    <n v="0"/>
    <x v="1173"/>
    <n v="85"/>
    <n v="44.35"/>
    <n v="168.5"/>
    <n v="103"/>
    <n v="14.32"/>
    <n v="178.3"/>
    <n v="91"/>
    <n v="8.02"/>
    <x v="64"/>
    <n v="5"/>
    <n v="3.59"/>
    <n v="3"/>
    <x v="0"/>
    <n v="0"/>
    <x v="0"/>
    <x v="0"/>
    <x v="0"/>
    <x v="0"/>
    <n v="1.4929986413518854"/>
    <n v="-0.63033252909015736"/>
    <n v="-0.44143626820489029"/>
    <n v="1.1028323278389063"/>
    <n v="3.329503492461376"/>
    <n v="2.0093454562421593"/>
    <n v="2.2336841358458726"/>
    <x v="0"/>
    <x v="1"/>
    <e v="#N/A"/>
    <n v="44.35"/>
    <x v="1"/>
    <x v="0"/>
  </r>
  <r>
    <s v="MD"/>
    <n v="29"/>
    <x v="2"/>
    <x v="0"/>
    <x v="1"/>
    <n v="0"/>
    <x v="1174"/>
    <n v="71"/>
    <n v="33.25"/>
    <n v="126.4"/>
    <n v="74"/>
    <n v="10.74"/>
    <n v="148.6"/>
    <n v="87"/>
    <n v="6.69"/>
    <x v="66"/>
    <n v="4"/>
    <n v="3.83"/>
    <n v="1"/>
    <x v="0"/>
    <n v="0"/>
    <x v="0"/>
    <x v="3"/>
    <x v="0"/>
    <x v="1"/>
    <n v="0.28401640316510307"/>
    <n v="-1.4681515076923686"/>
    <n v="-1.0312656076583711"/>
    <n v="1.428907266114031"/>
    <n v="2.7871907009308621"/>
    <n v="2.3111509893338167"/>
    <n v="3.3036957771020461"/>
    <x v="0"/>
    <x v="1"/>
    <e v="#N/A"/>
    <n v="33.25"/>
    <x v="1"/>
    <x v="0"/>
  </r>
  <r>
    <s v="WY"/>
    <n v="111"/>
    <x v="0"/>
    <x v="0"/>
    <x v="1"/>
    <n v="0"/>
    <x v="832"/>
    <n v="96"/>
    <n v="37.770000000000003"/>
    <n v="162.5"/>
    <n v="111"/>
    <n v="13.81"/>
    <n v="184.9"/>
    <n v="120"/>
    <n v="8.32"/>
    <x v="78"/>
    <n v="7"/>
    <n v="3.21"/>
    <n v="4"/>
    <x v="0"/>
    <n v="0"/>
    <x v="1"/>
    <x v="0"/>
    <x v="0"/>
    <x v="1"/>
    <n v="0.77649615103291947"/>
    <n v="-0.74973665905721831"/>
    <n v="-0.31036308165967247"/>
    <n v="0.59560464607760044"/>
    <n v="2.4980239350688751"/>
    <n v="1.2712676615841882"/>
    <n v="2.2343051167202908"/>
    <x v="0"/>
    <x v="1"/>
    <e v="#N/A"/>
    <n v="37.770000000000003"/>
    <x v="4"/>
    <x v="3"/>
  </r>
  <r>
    <s v="TX"/>
    <n v="37"/>
    <x v="2"/>
    <x v="1"/>
    <x v="1"/>
    <n v="0"/>
    <x v="1175"/>
    <n v="119"/>
    <n v="29.39"/>
    <n v="183"/>
    <n v="86"/>
    <n v="15.56"/>
    <n v="226.4"/>
    <n v="100"/>
    <n v="10.19"/>
    <x v="52"/>
    <n v="1"/>
    <n v="2.65"/>
    <n v="0"/>
    <x v="1"/>
    <n v="1"/>
    <x v="0"/>
    <x v="3"/>
    <x v="1"/>
    <x v="0"/>
    <n v="-0.1362576673837477"/>
    <n v="-0.34177254833642656"/>
    <n v="0.51380922767768245"/>
    <n v="-0.16523687656435807"/>
    <n v="2.0415097465667453"/>
    <n v="0.65320576738170066"/>
    <n v="2.1646231782355136"/>
    <x v="0"/>
    <x v="1"/>
    <n v="29.39"/>
    <e v="#N/A"/>
    <x v="3"/>
    <x v="2"/>
  </r>
  <r>
    <s v="CA"/>
    <n v="111"/>
    <x v="1"/>
    <x v="0"/>
    <x v="1"/>
    <n v="0"/>
    <x v="1176"/>
    <n v="109"/>
    <n v="42.47"/>
    <n v="242.4"/>
    <n v="106"/>
    <n v="20.6"/>
    <n v="231.8"/>
    <n v="78"/>
    <n v="10.43"/>
    <x v="43"/>
    <n v="4"/>
    <n v="3.13"/>
    <n v="0"/>
    <x v="1"/>
    <n v="1"/>
    <x v="0"/>
    <x v="0"/>
    <x v="0"/>
    <x v="2"/>
    <n v="1.2874901751363688"/>
    <n v="0.84032833833747755"/>
    <n v="0.62105092576013365"/>
    <n v="0.48691299998589177"/>
    <n v="3.668533231097713"/>
    <n v="1.7281698959386151"/>
    <n v="0.71763940164175777"/>
    <x v="1"/>
    <x v="1"/>
    <n v="42.47"/>
    <e v="#N/A"/>
    <x v="1"/>
    <x v="3"/>
  </r>
  <r>
    <s v="UT"/>
    <n v="81"/>
    <x v="2"/>
    <x v="0"/>
    <x v="1"/>
    <n v="0"/>
    <x v="1134"/>
    <n v="84"/>
    <n v="26.27"/>
    <n v="216.2"/>
    <n v="91"/>
    <n v="18.38"/>
    <n v="229.8"/>
    <n v="82"/>
    <n v="10.34"/>
    <x v="0"/>
    <n v="3"/>
    <n v="3.7"/>
    <n v="1"/>
    <x v="0"/>
    <n v="0"/>
    <x v="0"/>
    <x v="2"/>
    <x v="0"/>
    <x v="0"/>
    <n v="-0.47692035011938033"/>
    <n v="0.31893030414797746"/>
    <n v="0.58133177832218874"/>
    <n v="1.2477545226278501"/>
    <n v="3.0929274246973009"/>
    <n v="1.4913106800688467"/>
    <n v="1.6975909502969595"/>
    <x v="0"/>
    <x v="1"/>
    <e v="#N/A"/>
    <n v="26.27"/>
    <x v="0"/>
    <x v="0"/>
  </r>
  <r>
    <s v="WA"/>
    <n v="46"/>
    <x v="2"/>
    <x v="0"/>
    <x v="1"/>
    <n v="0"/>
    <x v="857"/>
    <n v="108"/>
    <n v="15.37"/>
    <n v="276.2"/>
    <n v="77"/>
    <n v="23.48"/>
    <n v="146.5"/>
    <n v="111"/>
    <n v="6.59"/>
    <x v="8"/>
    <n v="2"/>
    <n v="3.43"/>
    <n v="1"/>
    <x v="0"/>
    <n v="0"/>
    <x v="0"/>
    <x v="3"/>
    <x v="0"/>
    <x v="2"/>
    <n v="-1.6636854568234043"/>
    <n v="1.5129716038185876"/>
    <n v="-1.0729707124682131"/>
    <n v="0.88544903565548905"/>
    <n v="3.211813733411355"/>
    <n v="2.6442803402371822"/>
    <n v="3.4159463662944045"/>
    <x v="0"/>
    <x v="1"/>
    <e v="#N/A"/>
    <n v="15.37"/>
    <x v="0"/>
    <x v="0"/>
  </r>
  <r>
    <s v="MS"/>
    <n v="69"/>
    <x v="2"/>
    <x v="0"/>
    <x v="0"/>
    <n v="27"/>
    <x v="1177"/>
    <n v="78"/>
    <n v="45.7"/>
    <n v="246.6"/>
    <n v="89"/>
    <n v="20.96"/>
    <n v="271.89999999999998"/>
    <n v="102"/>
    <n v="12.24"/>
    <x v="123"/>
    <n v="3"/>
    <n v="4.43"/>
    <n v="0"/>
    <x v="0"/>
    <n v="0"/>
    <x v="0"/>
    <x v="3"/>
    <x v="0"/>
    <x v="2"/>
    <n v="1.6392614236133805"/>
    <n v="0.92391122931442005"/>
    <n v="1.4174198318909266"/>
    <n v="2.2259793374532255"/>
    <n v="5.1882556422896657"/>
    <n v="3.2411190914877928"/>
    <n v="1.446274289567075"/>
    <x v="1"/>
    <x v="0"/>
    <e v="#N/A"/>
    <n v="45.7"/>
    <x v="0"/>
    <x v="0"/>
  </r>
  <r>
    <s v="OH"/>
    <n v="125"/>
    <x v="1"/>
    <x v="0"/>
    <x v="1"/>
    <n v="0"/>
    <x v="1178"/>
    <n v="95"/>
    <n v="18.04"/>
    <n v="157.6"/>
    <n v="113"/>
    <n v="13.4"/>
    <n v="192.5"/>
    <n v="69"/>
    <n v="8.66"/>
    <x v="111"/>
    <n v="3"/>
    <n v="2.19"/>
    <n v="1"/>
    <x v="0"/>
    <n v="0"/>
    <x v="0"/>
    <x v="0"/>
    <x v="0"/>
    <x v="1"/>
    <n v="-1.3730113199239791"/>
    <n v="-0.84725003186365166"/>
    <n v="-0.1594303213954823"/>
    <n v="-0.78115620441737255"/>
    <n v="0.95755939189765016"/>
    <n v="1.7996154434246134"/>
    <n v="3.6824328234759882"/>
    <x v="2"/>
    <x v="1"/>
    <e v="#N/A"/>
    <n v="18.04"/>
    <x v="0"/>
    <x v="1"/>
  </r>
  <r>
    <s v="KS"/>
    <n v="43"/>
    <x v="0"/>
    <x v="0"/>
    <x v="1"/>
    <n v="0"/>
    <x v="1179"/>
    <n v="117"/>
    <n v="4.59"/>
    <n v="160.9"/>
    <n v="97"/>
    <n v="13.68"/>
    <n v="279.5"/>
    <n v="96"/>
    <n v="12.58"/>
    <x v="85"/>
    <n v="3"/>
    <n v="2.89"/>
    <n v="3"/>
    <x v="0"/>
    <n v="0"/>
    <x v="0"/>
    <x v="3"/>
    <x v="0"/>
    <x v="1"/>
    <n v="-2.837490570162486"/>
    <n v="-0.78157776038176785"/>
    <n v="1.5683525921551174"/>
    <n v="0.16083806171076653"/>
    <n v="3.3716553669291618"/>
    <n v="3.3388344173826536"/>
    <n v="4.3505827908517851"/>
    <x v="0"/>
    <x v="1"/>
    <e v="#N/A"/>
    <n v="4.59"/>
    <x v="0"/>
    <x v="3"/>
  </r>
  <r>
    <s v="IN"/>
    <n v="94"/>
    <x v="2"/>
    <x v="0"/>
    <x v="1"/>
    <n v="0"/>
    <x v="863"/>
    <n v="112"/>
    <n v="41.65"/>
    <n v="180.4"/>
    <n v="91"/>
    <n v="15.33"/>
    <n v="262.89999999999998"/>
    <n v="105"/>
    <n v="11.83"/>
    <x v="84"/>
    <n v="6"/>
    <n v="2.62"/>
    <n v="1"/>
    <x v="0"/>
    <n v="0"/>
    <x v="0"/>
    <x v="2"/>
    <x v="0"/>
    <x v="0"/>
    <n v="1.1986216492053339"/>
    <n v="-0.39351433798881957"/>
    <n v="1.2386836684201747"/>
    <n v="-0.20146742526159472"/>
    <n v="3.2941039532396483"/>
    <n v="1.7794588351515443"/>
    <n v="1.8659653365614008"/>
    <x v="0"/>
    <x v="1"/>
    <e v="#N/A"/>
    <n v="41.65"/>
    <x v="1"/>
    <x v="2"/>
  </r>
  <r>
    <s v="VT"/>
    <n v="46"/>
    <x v="1"/>
    <x v="0"/>
    <x v="1"/>
    <n v="0"/>
    <x v="1180"/>
    <n v="85"/>
    <n v="33.44"/>
    <n v="205.9"/>
    <n v="74"/>
    <n v="17.5"/>
    <n v="216.6"/>
    <n v="112"/>
    <n v="9.75"/>
    <x v="7"/>
    <n v="5"/>
    <n v="3.02"/>
    <n v="3"/>
    <x v="0"/>
    <n v="0"/>
    <x v="0"/>
    <x v="3"/>
    <x v="0"/>
    <x v="0"/>
    <n v="0.30438210702429835"/>
    <n v="0.11395321437118974"/>
    <n v="0.31918540523175265"/>
    <n v="0.34199080519694713"/>
    <n v="2.5462705864740038"/>
    <n v="0.56962341585848819"/>
    <n v="1.4715460482927187"/>
    <x v="0"/>
    <x v="1"/>
    <e v="#N/A"/>
    <n v="33.44"/>
    <x v="1"/>
    <x v="3"/>
  </r>
  <r>
    <s v="MT"/>
    <n v="73"/>
    <x v="1"/>
    <x v="0"/>
    <x v="0"/>
    <n v="26"/>
    <x v="51"/>
    <n v="98"/>
    <n v="22.3"/>
    <n v="106.5"/>
    <n v="97"/>
    <n v="9.0500000000000007"/>
    <n v="221.7"/>
    <n v="96"/>
    <n v="9.98"/>
    <x v="39"/>
    <n v="6"/>
    <n v="2.75"/>
    <n v="2"/>
    <x v="0"/>
    <n v="0"/>
    <x v="0"/>
    <x v="3"/>
    <x v="0"/>
    <x v="1"/>
    <n v="-0.90830298640961082"/>
    <n v="-1.8641752054164544"/>
    <n v="0.42046923119851182"/>
    <n v="-2.0314681775414092E-2"/>
    <n v="1.932025695347882"/>
    <n v="2.1159798137719559"/>
    <n v="3.6362092702560913"/>
    <x v="2"/>
    <x v="0"/>
    <e v="#N/A"/>
    <n v="22.3"/>
    <x v="1"/>
    <x v="2"/>
  </r>
  <r>
    <s v="CT"/>
    <n v="146"/>
    <x v="1"/>
    <x v="0"/>
    <x v="0"/>
    <n v="23"/>
    <x v="1181"/>
    <n v="96"/>
    <n v="25.43"/>
    <n v="239.8"/>
    <n v="124"/>
    <n v="20.38"/>
    <n v="293.5"/>
    <n v="135"/>
    <n v="13.21"/>
    <x v="33"/>
    <n v="4"/>
    <n v="2"/>
    <n v="2"/>
    <x v="0"/>
    <n v="0"/>
    <x v="0"/>
    <x v="1"/>
    <x v="0"/>
    <x v="2"/>
    <n v="-0.56764030367397822"/>
    <n v="0.7885865486850846"/>
    <n v="1.846386624220731"/>
    <n v="-1.0347700452980251"/>
    <n v="3.3895578649341669"/>
    <n v="2.3289432951167885"/>
    <n v="2.7127202627624212"/>
    <x v="0"/>
    <x v="0"/>
    <e v="#N/A"/>
    <n v="25.43"/>
    <x v="1"/>
    <x v="1"/>
  </r>
  <r>
    <s v="NM"/>
    <n v="93"/>
    <x v="0"/>
    <x v="0"/>
    <x v="1"/>
    <n v="0"/>
    <x v="452"/>
    <n v="70"/>
    <n v="40.770000000000003"/>
    <n v="251.8"/>
    <n v="99"/>
    <n v="21.4"/>
    <n v="168.6"/>
    <n v="112"/>
    <n v="7.59"/>
    <x v="54"/>
    <n v="10"/>
    <n v="2.94"/>
    <n v="1"/>
    <x v="0"/>
    <n v="0"/>
    <x v="0"/>
    <x v="2"/>
    <x v="0"/>
    <x v="2"/>
    <n v="1.1023474127800468"/>
    <n v="1.0273948086192066"/>
    <n v="-0.63407413327892292"/>
    <n v="0.23329915910523916"/>
    <n v="3.1914139358322551"/>
    <n v="1.651420120797003"/>
    <n v="1.8081078288979475"/>
    <x v="0"/>
    <x v="1"/>
    <e v="#N/A"/>
    <n v="40.770000000000003"/>
    <x v="4"/>
    <x v="3"/>
  </r>
  <r>
    <s v="OH"/>
    <n v="52"/>
    <x v="1"/>
    <x v="0"/>
    <x v="0"/>
    <n v="31"/>
    <x v="130"/>
    <n v="77"/>
    <n v="24.16"/>
    <n v="193"/>
    <n v="97"/>
    <n v="16.41"/>
    <n v="253.4"/>
    <n v="88"/>
    <n v="11.4"/>
    <x v="34"/>
    <n v="4"/>
    <n v="2.97"/>
    <n v="1"/>
    <x v="0"/>
    <n v="0"/>
    <x v="0"/>
    <x v="3"/>
    <x v="0"/>
    <x v="0"/>
    <n v="-0.70649737544121971"/>
    <n v="-0.14276566505799154"/>
    <n v="1.0500177180899375"/>
    <n v="0.26952970780247515"/>
    <n v="2.5759023310486895"/>
    <n v="1.3018079921077721"/>
    <n v="2.1803979631088604"/>
    <x v="0"/>
    <x v="0"/>
    <e v="#N/A"/>
    <n v="24.16"/>
    <x v="1"/>
    <x v="3"/>
  </r>
  <r>
    <s v="MN"/>
    <n v="129"/>
    <x v="2"/>
    <x v="0"/>
    <x v="0"/>
    <n v="31"/>
    <x v="715"/>
    <n v="99"/>
    <n v="32.81"/>
    <n v="224.8"/>
    <n v="87"/>
    <n v="19.11"/>
    <n v="197.6"/>
    <n v="91"/>
    <n v="8.89"/>
    <x v="19"/>
    <n v="8"/>
    <n v="2.78"/>
    <n v="2"/>
    <x v="0"/>
    <n v="0"/>
    <x v="0"/>
    <x v="1"/>
    <x v="0"/>
    <x v="0"/>
    <n v="0.23587928495245944"/>
    <n v="0.49007622376743204"/>
    <n v="-5.8146495428723119E-2"/>
    <n v="1.591586692182255E-2"/>
    <n v="2.3805246968574654"/>
    <n v="0.54721848645887805"/>
    <n v="1.7123078903913174"/>
    <x v="0"/>
    <x v="0"/>
    <e v="#N/A"/>
    <n v="32.81"/>
    <x v="4"/>
    <x v="2"/>
  </r>
  <r>
    <s v="CT"/>
    <n v="94"/>
    <x v="0"/>
    <x v="0"/>
    <x v="1"/>
    <n v="0"/>
    <x v="1182"/>
    <n v="49"/>
    <n v="35.04"/>
    <n v="224.6"/>
    <n v="115"/>
    <n v="19.09"/>
    <n v="256.7"/>
    <n v="74"/>
    <n v="11.55"/>
    <x v="14"/>
    <n v="1"/>
    <n v="3.51"/>
    <n v="1"/>
    <x v="0"/>
    <n v="0"/>
    <x v="0"/>
    <x v="2"/>
    <x v="0"/>
    <x v="0"/>
    <n v="0.4784163036392412"/>
    <n v="0.486096086101863"/>
    <n v="1.1155543113625461"/>
    <n v="0.99414068174719761"/>
    <n v="3.584182395877396"/>
    <n v="1.64254335748428"/>
    <n v="0.74130554801244797"/>
    <x v="1"/>
    <x v="1"/>
    <e v="#N/A"/>
    <n v="35.04"/>
    <x v="0"/>
    <x v="0"/>
  </r>
  <r>
    <s v="AL"/>
    <n v="100"/>
    <x v="0"/>
    <x v="0"/>
    <x v="1"/>
    <n v="0"/>
    <x v="888"/>
    <n v="138"/>
    <n v="27.25"/>
    <n v="221.3"/>
    <n v="92"/>
    <n v="18.809999999999999"/>
    <n v="150.4"/>
    <n v="120"/>
    <n v="6.77"/>
    <x v="7"/>
    <n v="2"/>
    <n v="3.02"/>
    <n v="0"/>
    <x v="0"/>
    <n v="0"/>
    <x v="0"/>
    <x v="2"/>
    <x v="0"/>
    <x v="0"/>
    <n v="-0.36953754795271332"/>
    <n v="0.4204238146199798"/>
    <n v="-0.99551837496422058"/>
    <n v="0.34199080519694713"/>
    <n v="2.0533012742355088"/>
    <n v="1.1921949207143847"/>
    <n v="2.5742205296316771"/>
    <x v="0"/>
    <x v="1"/>
    <e v="#N/A"/>
    <n v="27.25"/>
    <x v="0"/>
    <x v="3"/>
  </r>
  <r>
    <s v="WV"/>
    <n v="43"/>
    <x v="0"/>
    <x v="0"/>
    <x v="1"/>
    <n v="0"/>
    <x v="1183"/>
    <n v="108"/>
    <n v="33.979999999999997"/>
    <n v="288.39999999999998"/>
    <n v="80"/>
    <n v="24.51"/>
    <n v="180.6"/>
    <n v="103"/>
    <n v="8.1300000000000008"/>
    <x v="61"/>
    <n v="7"/>
    <n v="3.05"/>
    <n v="1"/>
    <x v="0"/>
    <n v="0"/>
    <x v="0"/>
    <x v="3"/>
    <x v="0"/>
    <x v="2"/>
    <n v="0.36362779097832176"/>
    <n v="1.7557600014182781"/>
    <n v="-0.39575924865125406"/>
    <n v="0.37822135389418376"/>
    <n v="3.4231995156090016"/>
    <n v="1.874725347454032"/>
    <n v="1.8195865830203248"/>
    <x v="1"/>
    <x v="1"/>
    <e v="#N/A"/>
    <n v="33.979999999999997"/>
    <x v="4"/>
    <x v="3"/>
  </r>
  <r>
    <s v="NH"/>
    <n v="130"/>
    <x v="0"/>
    <x v="0"/>
    <x v="1"/>
    <n v="0"/>
    <x v="1184"/>
    <n v="105"/>
    <n v="36.229999999999997"/>
    <n v="206.2"/>
    <n v="108"/>
    <n v="17.53"/>
    <n v="163.4"/>
    <n v="93"/>
    <n v="7.35"/>
    <x v="56"/>
    <n v="3"/>
    <n v="2.4"/>
    <n v="0"/>
    <x v="0"/>
    <n v="0"/>
    <x v="0"/>
    <x v="1"/>
    <x v="0"/>
    <x v="0"/>
    <n v="0.60801623728866661"/>
    <n v="0.11992342086954245"/>
    <n v="-0.73734391661757925"/>
    <n v="-0.49131181483948333"/>
    <n v="2.0414937119314951"/>
    <n v="1.0812625594431446"/>
    <n v="2.4840613657982056"/>
    <x v="0"/>
    <x v="1"/>
    <e v="#N/A"/>
    <n v="36.229999999999997"/>
    <x v="0"/>
    <x v="2"/>
  </r>
  <r>
    <s v="WY"/>
    <n v="124"/>
    <x v="0"/>
    <x v="0"/>
    <x v="1"/>
    <n v="0"/>
    <x v="84"/>
    <n v="102"/>
    <n v="30.31"/>
    <n v="235"/>
    <n v="120"/>
    <n v="19.98"/>
    <n v="239.7"/>
    <n v="119"/>
    <n v="10.79"/>
    <x v="54"/>
    <n v="1"/>
    <n v="2.94"/>
    <n v="3"/>
    <x v="0"/>
    <n v="0"/>
    <x v="0"/>
    <x v="0"/>
    <x v="0"/>
    <x v="2"/>
    <n v="-3.6280575711333717E-2"/>
    <n v="0.69306324471143554"/>
    <n v="0.7779415581400152"/>
    <n v="0.23329915910523916"/>
    <n v="2.9115839811613071"/>
    <n v="1.0683045010035366"/>
    <n v="1.3435876355391572"/>
    <x v="0"/>
    <x v="1"/>
    <e v="#N/A"/>
    <n v="30.31"/>
    <x v="0"/>
    <x v="3"/>
  </r>
  <r>
    <s v="VA"/>
    <n v="92"/>
    <x v="2"/>
    <x v="1"/>
    <x v="1"/>
    <n v="0"/>
    <x v="1185"/>
    <n v="120"/>
    <n v="42.89"/>
    <n v="207"/>
    <n v="112"/>
    <n v="17.600000000000001"/>
    <n v="284.60000000000002"/>
    <n v="95"/>
    <n v="12.81"/>
    <x v="42"/>
    <n v="5"/>
    <n v="3.24"/>
    <n v="3"/>
    <x v="1"/>
    <n v="1"/>
    <x v="0"/>
    <x v="2"/>
    <x v="2"/>
    <x v="0"/>
    <n v="1.3337758657254493"/>
    <n v="0.13584397153181749"/>
    <n v="1.669636418121877"/>
    <n v="0.63183519477483641"/>
    <n v="4.0652793295142926"/>
    <n v="2.2325575304274281"/>
    <n v="1.2008872662994869"/>
    <x v="1"/>
    <x v="1"/>
    <n v="42.89"/>
    <e v="#N/A"/>
    <x v="5"/>
    <x v="3"/>
  </r>
  <r>
    <s v="VT"/>
    <n v="48"/>
    <x v="0"/>
    <x v="0"/>
    <x v="1"/>
    <n v="0"/>
    <x v="1017"/>
    <n v="64"/>
    <n v="33.61"/>
    <n v="136.69999999999999"/>
    <n v="126"/>
    <n v="11.62"/>
    <n v="244.4"/>
    <n v="81"/>
    <n v="11"/>
    <x v="32"/>
    <n v="5"/>
    <n v="3.56"/>
    <n v="4"/>
    <x v="0"/>
    <n v="0"/>
    <x v="1"/>
    <x v="3"/>
    <x v="0"/>
    <x v="1"/>
    <n v="0.32289638325993059"/>
    <n v="-1.2631744179155808"/>
    <n v="0.87128155461918588"/>
    <n v="1.0666017791416695"/>
    <n v="3.0970717113584763"/>
    <n v="1.8964816337329793"/>
    <n v="2.366734456772897"/>
    <x v="0"/>
    <x v="1"/>
    <e v="#N/A"/>
    <n v="33.61"/>
    <x v="1"/>
    <x v="0"/>
  </r>
  <r>
    <s v="OH"/>
    <n v="98"/>
    <x v="2"/>
    <x v="0"/>
    <x v="0"/>
    <n v="29"/>
    <x v="1186"/>
    <n v="105"/>
    <n v="18.89"/>
    <n v="217.9"/>
    <n v="101"/>
    <n v="18.52"/>
    <n v="248.1"/>
    <n v="108"/>
    <n v="11.16"/>
    <x v="2"/>
    <n v="3"/>
    <n v="1.78"/>
    <n v="2"/>
    <x v="0"/>
    <n v="0"/>
    <x v="0"/>
    <x v="2"/>
    <x v="0"/>
    <x v="0"/>
    <n v="-1.2804399387458181"/>
    <n v="0.35276147430531174"/>
    <n v="0.9447619773793835"/>
    <n v="-1.3246144348759143"/>
    <n v="2.4075057311663492"/>
    <n v="2.1002727654933042"/>
    <n v="3.3205733741850918"/>
    <x v="0"/>
    <x v="0"/>
    <e v="#N/A"/>
    <n v="18.89"/>
    <x v="0"/>
    <x v="1"/>
  </r>
  <r>
    <s v="MT"/>
    <n v="100"/>
    <x v="0"/>
    <x v="0"/>
    <x v="1"/>
    <n v="0"/>
    <x v="1187"/>
    <n v="86"/>
    <n v="16.41"/>
    <n v="210.2"/>
    <n v="133"/>
    <n v="17.87"/>
    <n v="146.4"/>
    <n v="106"/>
    <n v="6.59"/>
    <x v="60"/>
    <n v="3"/>
    <n v="3.38"/>
    <n v="1"/>
    <x v="1"/>
    <n v="1"/>
    <x v="0"/>
    <x v="2"/>
    <x v="0"/>
    <x v="0"/>
    <n v="-1.550748371786048"/>
    <n v="0.19952617418091645"/>
    <n v="-1.0749566698401103"/>
    <n v="0.81298793826101701"/>
    <n v="2.2438205316387365"/>
    <n v="2.0642462151041943"/>
    <n v="3.3893206243936911"/>
    <x v="0"/>
    <x v="1"/>
    <n v="16.41"/>
    <e v="#N/A"/>
    <x v="0"/>
    <x v="0"/>
  </r>
  <r>
    <s v="VA"/>
    <n v="164"/>
    <x v="0"/>
    <x v="0"/>
    <x v="1"/>
    <n v="0"/>
    <x v="1188"/>
    <n v="78"/>
    <n v="20.96"/>
    <n v="170"/>
    <n v="85"/>
    <n v="14.45"/>
    <n v="165.9"/>
    <n v="78"/>
    <n v="7.47"/>
    <x v="8"/>
    <n v="2"/>
    <n v="3.43"/>
    <n v="1"/>
    <x v="0"/>
    <n v="0"/>
    <x v="0"/>
    <x v="1"/>
    <x v="0"/>
    <x v="0"/>
    <n v="-1.054565768671105"/>
    <n v="-0.60048149659839212"/>
    <n v="-0.68769498232014825"/>
    <n v="0.88544903565548905"/>
    <n v="1.9532140046070618"/>
    <n v="1.652159608409995"/>
    <n v="3.1055140952070688"/>
    <x v="0"/>
    <x v="1"/>
    <e v="#N/A"/>
    <n v="20.96"/>
    <x v="0"/>
    <x v="0"/>
  </r>
  <r>
    <s v="NM"/>
    <n v="105"/>
    <x v="0"/>
    <x v="0"/>
    <x v="1"/>
    <n v="0"/>
    <x v="449"/>
    <n v="108"/>
    <n v="32.93"/>
    <n v="183.2"/>
    <n v="124"/>
    <n v="15.57"/>
    <n v="293.7"/>
    <n v="72"/>
    <n v="13.22"/>
    <x v="81"/>
    <n v="5"/>
    <n v="2.92"/>
    <n v="1"/>
    <x v="0"/>
    <n v="0"/>
    <x v="0"/>
    <x v="0"/>
    <x v="0"/>
    <x v="0"/>
    <n v="0.24883927831740177"/>
    <n v="-0.33779241067085808"/>
    <n v="1.8503585389645252"/>
    <n v="0.19706861040800316"/>
    <n v="3.3993581001573774"/>
    <n v="1.907534392630295"/>
    <n v="1.929181024432203"/>
    <x v="0"/>
    <x v="1"/>
    <e v="#N/A"/>
    <n v="32.93"/>
    <x v="1"/>
    <x v="3"/>
  </r>
  <r>
    <s v="AR"/>
    <n v="89"/>
    <x v="1"/>
    <x v="1"/>
    <x v="1"/>
    <n v="0"/>
    <x v="179"/>
    <n v="134"/>
    <n v="35.17"/>
    <n v="167.7"/>
    <n v="105"/>
    <n v="14.25"/>
    <n v="155.69999999999999"/>
    <n v="86"/>
    <n v="7.01"/>
    <x v="54"/>
    <n v="4"/>
    <n v="2.94"/>
    <n v="0"/>
    <x v="0"/>
    <n v="0"/>
    <x v="0"/>
    <x v="2"/>
    <x v="2"/>
    <x v="0"/>
    <n v="0.49322772462774717"/>
    <n v="-0.6462530797524324"/>
    <n v="-0.89026263425366714"/>
    <n v="0.23329915910523916"/>
    <n v="1.9717847312706913"/>
    <n v="1.22797096342644"/>
    <n v="2.6698109198152378"/>
    <x v="0"/>
    <x v="1"/>
    <e v="#N/A"/>
    <n v="35.17"/>
    <x v="5"/>
    <x v="3"/>
  </r>
  <r>
    <s v="NE"/>
    <n v="126"/>
    <x v="0"/>
    <x v="0"/>
    <x v="1"/>
    <n v="0"/>
    <x v="1176"/>
    <n v="96"/>
    <n v="42.47"/>
    <n v="261.89999999999998"/>
    <n v="92"/>
    <n v="22.26"/>
    <n v="166.8"/>
    <n v="108"/>
    <n v="7.51"/>
    <x v="8"/>
    <n v="4"/>
    <n v="3.43"/>
    <n v="3"/>
    <x v="1"/>
    <n v="1"/>
    <x v="0"/>
    <x v="0"/>
    <x v="0"/>
    <x v="2"/>
    <n v="1.2874901751363688"/>
    <n v="1.2283917607304253"/>
    <n v="-0.66982136597307296"/>
    <n v="0.88544903565548905"/>
    <n v="3.7232079094590946"/>
    <n v="2.0974408039228045"/>
    <n v="1.7135456559023807"/>
    <x v="1"/>
    <x v="1"/>
    <n v="42.47"/>
    <e v="#N/A"/>
    <x v="1"/>
    <x v="0"/>
  </r>
  <r>
    <s v="WY"/>
    <n v="96"/>
    <x v="1"/>
    <x v="0"/>
    <x v="1"/>
    <n v="0"/>
    <x v="672"/>
    <n v="102"/>
    <n v="24.48"/>
    <n v="224.7"/>
    <n v="73"/>
    <n v="19.100000000000001"/>
    <n v="227.7"/>
    <n v="91"/>
    <n v="10.25"/>
    <x v="13"/>
    <n v="7"/>
    <n v="2.7"/>
    <n v="1"/>
    <x v="0"/>
    <n v="0"/>
    <x v="0"/>
    <x v="2"/>
    <x v="0"/>
    <x v="0"/>
    <n v="-0.67132025059351841"/>
    <n v="0.48808615493464724"/>
    <n v="0.53962667351234628"/>
    <n v="-9.277577916988608E-2"/>
    <n v="2.3486031727027856"/>
    <n v="0.99433558996065952"/>
    <n v="2.112219133540655"/>
    <x v="0"/>
    <x v="1"/>
    <e v="#N/A"/>
    <n v="24.48"/>
    <x v="4"/>
    <x v="2"/>
  </r>
  <r>
    <s v="IA"/>
    <n v="120"/>
    <x v="0"/>
    <x v="0"/>
    <x v="0"/>
    <n v="33"/>
    <x v="1189"/>
    <n v="83"/>
    <n v="50.92"/>
    <n v="163.4"/>
    <n v="84"/>
    <n v="13.89"/>
    <n v="146.69999999999999"/>
    <n v="88"/>
    <n v="6.6"/>
    <x v="43"/>
    <n v="5"/>
    <n v="3.13"/>
    <n v="0"/>
    <x v="0"/>
    <n v="0"/>
    <x v="0"/>
    <x v="0"/>
    <x v="0"/>
    <x v="1"/>
    <n v="2.2076497040472889"/>
    <n v="-0.73182603956215908"/>
    <n v="-1.0689987977244189"/>
    <n v="0.48691299998589177"/>
    <n v="3.5463509415377996"/>
    <n v="2.605595760484122"/>
    <n v="3.0002755762695577"/>
    <x v="0"/>
    <x v="0"/>
    <e v="#N/A"/>
    <n v="50.92"/>
    <x v="1"/>
    <x v="3"/>
  </r>
  <r>
    <s v="SC"/>
    <n v="212"/>
    <x v="0"/>
    <x v="0"/>
    <x v="1"/>
    <n v="0"/>
    <x v="124"/>
    <n v="127"/>
    <n v="38.42"/>
    <n v="304.60000000000002"/>
    <n v="83"/>
    <n v="25.89"/>
    <n v="181.2"/>
    <n v="132"/>
    <n v="8.15"/>
    <x v="44"/>
    <n v="4"/>
    <n v="3.4"/>
    <n v="2"/>
    <x v="1"/>
    <n v="1"/>
    <x v="0"/>
    <x v="1"/>
    <x v="0"/>
    <x v="2"/>
    <n v="0.84685040072832207"/>
    <n v="2.0781511523293439"/>
    <n v="-0.38384350441987075"/>
    <n v="0.84921848695825297"/>
    <n v="4.0847434140727348"/>
    <n v="2.42989211439901"/>
    <n v="1.7673773271224216"/>
    <x v="1"/>
    <x v="1"/>
    <n v="38.42"/>
    <e v="#N/A"/>
    <x v="1"/>
    <x v="0"/>
  </r>
  <r>
    <s v="NC"/>
    <n v="72"/>
    <x v="0"/>
    <x v="0"/>
    <x v="1"/>
    <n v="0"/>
    <x v="974"/>
    <n v="106"/>
    <n v="23.39"/>
    <n v="143.5"/>
    <n v="94"/>
    <n v="12.2"/>
    <n v="273.7"/>
    <n v="110"/>
    <n v="12.32"/>
    <x v="63"/>
    <n v="6"/>
    <n v="2.59"/>
    <n v="2"/>
    <x v="0"/>
    <n v="0"/>
    <x v="0"/>
    <x v="3"/>
    <x v="0"/>
    <x v="1"/>
    <n v="-0.78981161850156467"/>
    <n v="-1.1278497372862448"/>
    <n v="1.4531670645850772"/>
    <n v="-0.23769797395883072"/>
    <n v="2.5806312670958107"/>
    <n v="2.01594699013532"/>
    <n v="3.0770808889853356"/>
    <x v="0"/>
    <x v="1"/>
    <e v="#N/A"/>
    <n v="23.39"/>
    <x v="1"/>
    <x v="2"/>
  </r>
  <r>
    <s v="HI"/>
    <n v="155"/>
    <x v="0"/>
    <x v="1"/>
    <x v="0"/>
    <n v="26"/>
    <x v="224"/>
    <n v="121"/>
    <n v="35.99"/>
    <n v="139.19999999999999"/>
    <n v="123"/>
    <n v="11.83"/>
    <n v="146.69999999999999"/>
    <n v="89"/>
    <n v="6.6"/>
    <x v="22"/>
    <n v="3"/>
    <n v="3"/>
    <n v="1"/>
    <x v="0"/>
    <n v="0"/>
    <x v="0"/>
    <x v="1"/>
    <x v="2"/>
    <x v="1"/>
    <n v="0.58209625055878145"/>
    <n v="-1.2134226970959723"/>
    <n v="-1.0689987977244189"/>
    <n v="0.30576025649971117"/>
    <n v="2.0635766220834837"/>
    <n v="1.7457028529315284"/>
    <n v="3.1363367845716241"/>
    <x v="0"/>
    <x v="0"/>
    <e v="#N/A"/>
    <n v="35.99"/>
    <x v="3"/>
    <x v="3"/>
  </r>
  <r>
    <s v="UT"/>
    <n v="89"/>
    <x v="0"/>
    <x v="0"/>
    <x v="1"/>
    <n v="0"/>
    <x v="436"/>
    <n v="80"/>
    <n v="15.25"/>
    <n v="179.8"/>
    <n v="81"/>
    <n v="15.28"/>
    <n v="145.69999999999999"/>
    <n v="120"/>
    <n v="6.56"/>
    <x v="17"/>
    <n v="4"/>
    <n v="2.57"/>
    <n v="2"/>
    <x v="0"/>
    <n v="0"/>
    <x v="0"/>
    <x v="2"/>
    <x v="0"/>
    <x v="0"/>
    <n v="-1.676645450188347"/>
    <n v="-0.40545475098552552"/>
    <n v="-1.0888583714433913"/>
    <n v="-0.27392852265606671"/>
    <n v="1.1603485333184369"/>
    <n v="2.0581989479447582"/>
    <n v="3.889210343998839"/>
    <x v="2"/>
    <x v="1"/>
    <e v="#N/A"/>
    <n v="15.25"/>
    <x v="1"/>
    <x v="2"/>
  </r>
  <r>
    <s v="WY"/>
    <n v="126"/>
    <x v="1"/>
    <x v="1"/>
    <x v="1"/>
    <n v="0"/>
    <x v="1190"/>
    <n v="126"/>
    <n v="33.590000000000003"/>
    <n v="246.5"/>
    <n v="112"/>
    <n v="20.95"/>
    <n v="285.3"/>
    <n v="104"/>
    <n v="12.84"/>
    <x v="60"/>
    <n v="8"/>
    <n v="3.38"/>
    <n v="2"/>
    <x v="0"/>
    <n v="0"/>
    <x v="0"/>
    <x v="0"/>
    <x v="2"/>
    <x v="2"/>
    <n v="0.32104495563636748"/>
    <n v="0.92192116048163586"/>
    <n v="1.6835381197251575"/>
    <n v="0.81298793826101701"/>
    <n v="3.9908949906277082"/>
    <n v="2.1090894902798651"/>
    <n v="0.98451720645229235"/>
    <x v="1"/>
    <x v="1"/>
    <e v="#N/A"/>
    <n v="33.590000000000003"/>
    <x v="2"/>
    <x v="0"/>
  </r>
  <r>
    <s v="AL"/>
    <n v="172"/>
    <x v="1"/>
    <x v="0"/>
    <x v="1"/>
    <n v="0"/>
    <x v="1191"/>
    <n v="102"/>
    <n v="45.9"/>
    <n v="256.60000000000002"/>
    <n v="111"/>
    <n v="21.81"/>
    <n v="168.5"/>
    <n v="104"/>
    <n v="7.58"/>
    <x v="42"/>
    <n v="5"/>
    <n v="3.24"/>
    <n v="2"/>
    <x v="1"/>
    <n v="1"/>
    <x v="0"/>
    <x v="1"/>
    <x v="0"/>
    <x v="2"/>
    <n v="1.6614785550961391"/>
    <n v="1.1229181125928556"/>
    <n v="-0.63606009065082014"/>
    <n v="0.63183519477483641"/>
    <n v="3.7928337391104243"/>
    <n v="2.1966438557281744"/>
    <n v="1.8069036181496563"/>
    <x v="1"/>
    <x v="1"/>
    <n v="45.9"/>
    <e v="#N/A"/>
    <x v="1"/>
    <x v="3"/>
  </r>
  <r>
    <s v="VA"/>
    <n v="75"/>
    <x v="0"/>
    <x v="0"/>
    <x v="1"/>
    <n v="0"/>
    <x v="597"/>
    <n v="116"/>
    <n v="38.200000000000003"/>
    <n v="192"/>
    <n v="79"/>
    <n v="16.32"/>
    <n v="212.2"/>
    <n v="98"/>
    <n v="9.5500000000000007"/>
    <x v="61"/>
    <n v="11"/>
    <n v="3.05"/>
    <n v="3"/>
    <x v="0"/>
    <n v="0"/>
    <x v="0"/>
    <x v="2"/>
    <x v="0"/>
    <x v="0"/>
    <n v="0.82278184162200008"/>
    <n v="-0.16266635338583504"/>
    <n v="0.23180328086827395"/>
    <n v="0.37822135389418376"/>
    <n v="2.7277270209804398"/>
    <n v="0.94879631902193884"/>
    <n v="1.5362077362753825"/>
    <x v="0"/>
    <x v="1"/>
    <e v="#N/A"/>
    <n v="38.200000000000003"/>
    <x v="4"/>
    <x v="3"/>
  </r>
  <r>
    <s v="WI"/>
    <n v="143"/>
    <x v="2"/>
    <x v="0"/>
    <x v="1"/>
    <n v="0"/>
    <x v="805"/>
    <n v="99"/>
    <n v="33.03"/>
    <n v="123.6"/>
    <n v="133"/>
    <n v="10.51"/>
    <n v="229.5"/>
    <n v="99"/>
    <n v="10.33"/>
    <x v="39"/>
    <n v="2"/>
    <n v="2.75"/>
    <n v="2"/>
    <x v="0"/>
    <n v="0"/>
    <x v="0"/>
    <x v="1"/>
    <x v="0"/>
    <x v="1"/>
    <n v="0.25994784405878152"/>
    <n v="-1.5238734350103307"/>
    <n v="0.57537390620649687"/>
    <n v="-2.0314681775414092E-2"/>
    <n v="2.3029325245779608"/>
    <n v="1.6496153932962532"/>
    <n v="2.8528869025674477"/>
    <x v="0"/>
    <x v="1"/>
    <e v="#N/A"/>
    <n v="33.03"/>
    <x v="0"/>
    <x v="2"/>
  </r>
  <r>
    <s v="FL"/>
    <n v="166"/>
    <x v="2"/>
    <x v="1"/>
    <x v="1"/>
    <n v="0"/>
    <x v="1192"/>
    <n v="89"/>
    <n v="8.11"/>
    <n v="264.39999999999998"/>
    <n v="95"/>
    <n v="22.47"/>
    <n v="235.2"/>
    <n v="97"/>
    <n v="10.58"/>
    <x v="32"/>
    <n v="3"/>
    <n v="3.56"/>
    <n v="0"/>
    <x v="1"/>
    <n v="1"/>
    <x v="0"/>
    <x v="1"/>
    <x v="2"/>
    <x v="2"/>
    <n v="-2.4542450520848997"/>
    <n v="1.2781434815500341"/>
    <n v="0.6885734764046394"/>
    <n v="1.0666017791416695"/>
    <n v="3.7982745678546053"/>
    <n v="3.0444609248253127"/>
    <n v="3.4800280103420596"/>
    <x v="0"/>
    <x v="1"/>
    <n v="8.11"/>
    <e v="#N/A"/>
    <x v="3"/>
    <x v="0"/>
  </r>
  <r>
    <s v="KS"/>
    <n v="132"/>
    <x v="0"/>
    <x v="0"/>
    <x v="1"/>
    <n v="0"/>
    <x v="1193"/>
    <n v="105"/>
    <n v="32.32"/>
    <n v="182.2"/>
    <n v="116"/>
    <n v="15.49"/>
    <n v="279.8"/>
    <n v="105"/>
    <n v="12.59"/>
    <x v="14"/>
    <n v="2"/>
    <n v="3.51"/>
    <n v="1"/>
    <x v="0"/>
    <n v="0"/>
    <x v="0"/>
    <x v="1"/>
    <x v="0"/>
    <x v="0"/>
    <n v="0.18218788386912596"/>
    <n v="-0.35769309899870161"/>
    <n v="1.5743104642708092"/>
    <n v="0.99414068174719761"/>
    <n v="3.5233219797364845"/>
    <n v="1.9047062532362724"/>
    <n v="1.6858274079337112"/>
    <x v="1"/>
    <x v="1"/>
    <e v="#N/A"/>
    <n v="32.32"/>
    <x v="0"/>
    <x v="0"/>
  </r>
  <r>
    <s v="NV"/>
    <n v="94"/>
    <x v="1"/>
    <x v="1"/>
    <x v="1"/>
    <n v="0"/>
    <x v="864"/>
    <n v="94"/>
    <n v="15.22"/>
    <n v="339.9"/>
    <n v="106"/>
    <n v="28.89"/>
    <n v="172.9"/>
    <n v="76"/>
    <n v="7.78"/>
    <x v="57"/>
    <n v="1"/>
    <n v="2.13"/>
    <n v="1"/>
    <x v="1"/>
    <n v="1"/>
    <x v="0"/>
    <x v="2"/>
    <x v="1"/>
    <x v="2"/>
    <n v="-1.6803483054354735"/>
    <n v="2.7806454503022184"/>
    <n v="-0.54867796628734145"/>
    <n v="-0.85361730181184459"/>
    <n v="3.8705649858958782"/>
    <n v="3.4037140826614745"/>
    <n v="4.0235886721896561"/>
    <x v="0"/>
    <x v="1"/>
    <n v="15.22"/>
    <e v="#N/A"/>
    <x v="3"/>
    <x v="1"/>
  </r>
  <r>
    <s v="NY"/>
    <n v="99"/>
    <x v="0"/>
    <x v="0"/>
    <x v="1"/>
    <n v="0"/>
    <x v="1194"/>
    <n v="83"/>
    <n v="31.04"/>
    <n v="154.5"/>
    <n v="111"/>
    <n v="13.13"/>
    <n v="196"/>
    <n v="57"/>
    <n v="8.82"/>
    <x v="47"/>
    <n v="5"/>
    <n v="3.27"/>
    <n v="0"/>
    <x v="0"/>
    <n v="0"/>
    <x v="0"/>
    <x v="2"/>
    <x v="0"/>
    <x v="1"/>
    <n v="4.3330812101884435E-2"/>
    <n v="-0.90894216567996633"/>
    <n v="-8.9921813379078855E-2"/>
    <n v="0.66806574347207237"/>
    <n v="2.1696811615950611"/>
    <n v="1.1324536149223381"/>
    <n v="2.4202037180619418"/>
    <x v="0"/>
    <x v="1"/>
    <e v="#N/A"/>
    <n v="31.04"/>
    <x v="1"/>
    <x v="0"/>
  </r>
  <r>
    <s v="VA"/>
    <n v="136"/>
    <x v="0"/>
    <x v="0"/>
    <x v="0"/>
    <n v="35"/>
    <x v="477"/>
    <n v="86"/>
    <n v="34.94"/>
    <n v="298.5"/>
    <n v="119"/>
    <n v="25.37"/>
    <n v="214.2"/>
    <n v="104"/>
    <n v="9.64"/>
    <x v="72"/>
    <n v="4"/>
    <n v="1.86"/>
    <n v="1"/>
    <x v="0"/>
    <n v="0"/>
    <x v="0"/>
    <x v="1"/>
    <x v="0"/>
    <x v="2"/>
    <n v="0.46730773789786195"/>
    <n v="1.956756953529498"/>
    <n v="0.27152242830621875"/>
    <n v="-1.2159227887842059"/>
    <n v="3.5438391070055748"/>
    <n v="2.3663192841295371"/>
    <n v="2.5768465791631017"/>
    <x v="0"/>
    <x v="0"/>
    <e v="#N/A"/>
    <n v="34.94"/>
    <x v="1"/>
    <x v="1"/>
  </r>
  <r>
    <s v="KS"/>
    <n v="119"/>
    <x v="0"/>
    <x v="0"/>
    <x v="1"/>
    <n v="0"/>
    <x v="1195"/>
    <n v="82"/>
    <n v="39.36"/>
    <n v="266.89999999999998"/>
    <n v="97"/>
    <n v="22.69"/>
    <n v="211"/>
    <n v="118"/>
    <n v="9.49"/>
    <x v="33"/>
    <n v="10"/>
    <n v="2"/>
    <n v="1"/>
    <x v="0"/>
    <n v="0"/>
    <x v="0"/>
    <x v="0"/>
    <x v="0"/>
    <x v="2"/>
    <n v="0.94867892002429921"/>
    <n v="1.3278952023696429"/>
    <n v="0.20797179240550728"/>
    <n v="-1.0347700452980251"/>
    <n v="3.2675450132875095"/>
    <n v="1.9435273794977066"/>
    <n v="2.208562187454628"/>
    <x v="0"/>
    <x v="1"/>
    <e v="#N/A"/>
    <n v="39.36"/>
    <x v="4"/>
    <x v="1"/>
  </r>
  <r>
    <s v="NC"/>
    <n v="115"/>
    <x v="2"/>
    <x v="1"/>
    <x v="1"/>
    <n v="0"/>
    <x v="1196"/>
    <n v="69"/>
    <n v="42.72"/>
    <n v="252.5"/>
    <n v="96"/>
    <n v="21.46"/>
    <n v="118.3"/>
    <n v="112"/>
    <n v="5.32"/>
    <x v="79"/>
    <n v="1"/>
    <n v="2.67"/>
    <n v="3"/>
    <x v="1"/>
    <n v="1"/>
    <x v="0"/>
    <x v="0"/>
    <x v="1"/>
    <x v="2"/>
    <n v="1.315261589489817"/>
    <n v="1.0413252904486969"/>
    <n v="-1.6330106913432352"/>
    <n v="-0.12900632786712207"/>
    <n v="3.2690637316275626"/>
    <n v="2.3447042372091227"/>
    <n v="2.8824465716696466"/>
    <x v="0"/>
    <x v="1"/>
    <n v="42.72"/>
    <e v="#N/A"/>
    <x v="3"/>
    <x v="2"/>
  </r>
  <r>
    <s v="MO"/>
    <n v="160"/>
    <x v="0"/>
    <x v="0"/>
    <x v="1"/>
    <n v="0"/>
    <x v="617"/>
    <n v="103"/>
    <n v="29.1"/>
    <n v="243.5"/>
    <n v="121"/>
    <n v="20.7"/>
    <n v="178.2"/>
    <n v="92"/>
    <n v="8.02"/>
    <x v="14"/>
    <n v="3"/>
    <n v="3.51"/>
    <n v="2"/>
    <x v="0"/>
    <n v="0"/>
    <x v="0"/>
    <x v="1"/>
    <x v="0"/>
    <x v="2"/>
    <n v="-0.16773193698432276"/>
    <n v="0.86221909549810527"/>
    <n v="-0.44342222557678795"/>
    <n v="0.99414068174719761"/>
    <n v="2.9063561319863611"/>
    <n v="1.398747559985839"/>
    <n v="1.8617420624774943"/>
    <x v="0"/>
    <x v="1"/>
    <e v="#N/A"/>
    <n v="29.1"/>
    <x v="0"/>
    <x v="0"/>
  </r>
  <r>
    <s v="CA"/>
    <n v="120"/>
    <x v="2"/>
    <x v="0"/>
    <x v="1"/>
    <n v="0"/>
    <x v="1001"/>
    <n v="94"/>
    <n v="22.92"/>
    <n v="204.1"/>
    <n v="106"/>
    <n v="17.350000000000001"/>
    <n v="238.4"/>
    <n v="109"/>
    <n v="10.73"/>
    <x v="92"/>
    <n v="8"/>
    <n v="1.81"/>
    <n v="1"/>
    <x v="0"/>
    <n v="0"/>
    <x v="0"/>
    <x v="0"/>
    <x v="0"/>
    <x v="0"/>
    <n v="-0.84165159196133443"/>
    <n v="7.8131975381071209E-2"/>
    <n v="0.75212411230535137"/>
    <n v="-1.2883838861786781"/>
    <n v="2.0833979325603647"/>
    <n v="1.7146736500873812"/>
    <n v="3.0886347319181597"/>
    <x v="0"/>
    <x v="1"/>
    <e v="#N/A"/>
    <n v="22.92"/>
    <x v="4"/>
    <x v="1"/>
  </r>
  <r>
    <s v="WV"/>
    <n v="173"/>
    <x v="0"/>
    <x v="0"/>
    <x v="1"/>
    <n v="0"/>
    <x v="786"/>
    <n v="114"/>
    <n v="32.54"/>
    <n v="168.5"/>
    <n v="138"/>
    <n v="14.32"/>
    <n v="109.3"/>
    <n v="99"/>
    <n v="4.92"/>
    <x v="19"/>
    <n v="3"/>
    <n v="2.78"/>
    <n v="1"/>
    <x v="0"/>
    <n v="0"/>
    <x v="0"/>
    <x v="1"/>
    <x v="0"/>
    <x v="0"/>
    <n v="0.20625644297544801"/>
    <n v="-0.63033252909015736"/>
    <n v="-1.8117468548139868"/>
    <n v="1.591586692182255E-2"/>
    <n v="1.8118296416144033"/>
    <n v="1.9293887110290464"/>
    <n v="3.4874568020636576"/>
    <x v="2"/>
    <x v="1"/>
    <e v="#N/A"/>
    <n v="32.54"/>
    <x v="0"/>
    <x v="2"/>
  </r>
  <r>
    <s v="IL"/>
    <n v="156"/>
    <x v="0"/>
    <x v="0"/>
    <x v="1"/>
    <n v="0"/>
    <x v="990"/>
    <n v="65"/>
    <n v="29.67"/>
    <n v="197.4"/>
    <n v="116"/>
    <n v="16.78"/>
    <n v="238.5"/>
    <n v="86"/>
    <n v="10.73"/>
    <x v="15"/>
    <n v="2"/>
    <n v="2.86"/>
    <n v="0"/>
    <x v="0"/>
    <n v="0"/>
    <x v="0"/>
    <x v="1"/>
    <x v="0"/>
    <x v="0"/>
    <n v="-0.10663482540673629"/>
    <n v="-5.5202636415480025E-2"/>
    <n v="0.75411006967724847"/>
    <n v="0.12460751301353053"/>
    <n v="2.4560919340044891"/>
    <n v="0.77371011790255562"/>
    <n v="1.7790073369178836"/>
    <x v="0"/>
    <x v="1"/>
    <e v="#N/A"/>
    <n v="29.67"/>
    <x v="0"/>
    <x v="3"/>
  </r>
  <r>
    <s v="NY"/>
    <n v="70"/>
    <x v="0"/>
    <x v="0"/>
    <x v="1"/>
    <n v="0"/>
    <x v="1197"/>
    <n v="125"/>
    <n v="30.16"/>
    <n v="226.2"/>
    <n v="104"/>
    <n v="19.23"/>
    <n v="254.1"/>
    <n v="72"/>
    <n v="11.43"/>
    <x v="54"/>
    <n v="4"/>
    <n v="2.94"/>
    <n v="0"/>
    <x v="0"/>
    <n v="0"/>
    <x v="0"/>
    <x v="3"/>
    <x v="0"/>
    <x v="0"/>
    <n v="-5.29434243234028E-2"/>
    <n v="0.51793718742641248"/>
    <n v="1.063919419693218"/>
    <n v="0.23329915910523916"/>
    <n v="2.9969717465035886"/>
    <n v="1.2072344285754264"/>
    <n v="1.3903202083458697"/>
    <x v="0"/>
    <x v="1"/>
    <e v="#N/A"/>
    <n v="30.16"/>
    <x v="1"/>
    <x v="3"/>
  </r>
  <r>
    <s v="NV"/>
    <n v="41"/>
    <x v="2"/>
    <x v="0"/>
    <x v="1"/>
    <n v="0"/>
    <x v="538"/>
    <n v="89"/>
    <n v="30.96"/>
    <n v="211.5"/>
    <n v="104"/>
    <n v="17.98"/>
    <n v="207.4"/>
    <n v="124"/>
    <n v="9.33"/>
    <x v="36"/>
    <n v="1"/>
    <n v="1.84"/>
    <n v="1"/>
    <x v="0"/>
    <n v="0"/>
    <x v="0"/>
    <x v="3"/>
    <x v="0"/>
    <x v="0"/>
    <n v="3.4073673984068339E-2"/>
    <n v="0.22539706900711323"/>
    <n v="0.13647732701720672"/>
    <n v="-1.2521533374814422"/>
    <n v="1.9814308871079351"/>
    <n v="1.2800308181178475"/>
    <n v="2.7112523730330889"/>
    <x v="0"/>
    <x v="1"/>
    <e v="#N/A"/>
    <n v="30.96"/>
    <x v="0"/>
    <x v="1"/>
  </r>
  <r>
    <s v="AL"/>
    <n v="132"/>
    <x v="1"/>
    <x v="0"/>
    <x v="1"/>
    <n v="0"/>
    <x v="497"/>
    <n v="85"/>
    <n v="37.81"/>
    <n v="165.4"/>
    <n v="76"/>
    <n v="14.06"/>
    <n v="208.4"/>
    <n v="97"/>
    <n v="9.3800000000000008"/>
    <x v="7"/>
    <n v="4"/>
    <n v="3.02"/>
    <n v="0"/>
    <x v="0"/>
    <n v="0"/>
    <x v="0"/>
    <x v="1"/>
    <x v="0"/>
    <x v="0"/>
    <n v="0.78019900628004624"/>
    <n v="-0.69202466290647213"/>
    <n v="0.15633690073617912"/>
    <n v="0.34199080519694713"/>
    <n v="2.5302196860066597"/>
    <n v="1.1086061342254236"/>
    <n v="2.0139521995888674"/>
    <x v="0"/>
    <x v="1"/>
    <e v="#N/A"/>
    <n v="37.81"/>
    <x v="1"/>
    <x v="3"/>
  </r>
  <r>
    <s v="UT"/>
    <n v="93"/>
    <x v="0"/>
    <x v="0"/>
    <x v="1"/>
    <n v="0"/>
    <x v="206"/>
    <n v="68"/>
    <n v="28.03"/>
    <n v="210.4"/>
    <n v="86"/>
    <n v="17.88"/>
    <n v="229.4"/>
    <n v="104"/>
    <n v="10.32"/>
    <x v="35"/>
    <n v="4"/>
    <n v="2.11"/>
    <n v="2"/>
    <x v="0"/>
    <n v="0"/>
    <x v="0"/>
    <x v="2"/>
    <x v="0"/>
    <x v="0"/>
    <n v="-0.28437187726880531"/>
    <n v="0.20350631184648549"/>
    <n v="0.57338794883459976"/>
    <n v="-0.88984785050908088"/>
    <n v="2.1090837314515332"/>
    <n v="1.1148475772351683"/>
    <n v="2.4571398117853871"/>
    <x v="0"/>
    <x v="1"/>
    <e v="#N/A"/>
    <n v="28.03"/>
    <x v="1"/>
    <x v="1"/>
  </r>
  <r>
    <s v="OH"/>
    <n v="109"/>
    <x v="0"/>
    <x v="0"/>
    <x v="1"/>
    <n v="0"/>
    <x v="1164"/>
    <n v="58"/>
    <n v="32.909999999999997"/>
    <n v="148.69999999999999"/>
    <n v="115"/>
    <n v="12.64"/>
    <n v="282.5"/>
    <n v="105"/>
    <n v="12.71"/>
    <x v="67"/>
    <n v="1"/>
    <n v="3.54"/>
    <n v="2"/>
    <x v="0"/>
    <n v="0"/>
    <x v="0"/>
    <x v="0"/>
    <x v="0"/>
    <x v="1"/>
    <n v="0.24698785069383866"/>
    <n v="-1.0243661579814589"/>
    <n v="1.6279313133120346"/>
    <n v="1.0303712304444337"/>
    <n v="3.5473937940881579"/>
    <n v="2.1959404038810977"/>
    <n v="2.2495123437002476"/>
    <x v="0"/>
    <x v="1"/>
    <e v="#N/A"/>
    <n v="32.909999999999997"/>
    <x v="0"/>
    <x v="0"/>
  </r>
  <r>
    <s v="WY"/>
    <n v="80"/>
    <x v="2"/>
    <x v="0"/>
    <x v="1"/>
    <n v="0"/>
    <x v="1198"/>
    <n v="121"/>
    <n v="17.190000000000001"/>
    <n v="263.2"/>
    <n v="110"/>
    <n v="22.37"/>
    <n v="137.69999999999999"/>
    <n v="74"/>
    <n v="6.2"/>
    <x v="48"/>
    <n v="5"/>
    <n v="1.97"/>
    <n v="0"/>
    <x v="0"/>
    <n v="0"/>
    <x v="0"/>
    <x v="2"/>
    <x v="0"/>
    <x v="2"/>
    <n v="-1.4655827011021401"/>
    <n v="1.2542626555566221"/>
    <n v="-1.2477349611951705"/>
    <n v="-1.0710005939952616"/>
    <n v="2.3162212906259221"/>
    <n v="2.5347568460546093"/>
    <n v="3.9351116210461696"/>
    <x v="2"/>
    <x v="1"/>
    <e v="#N/A"/>
    <n v="17.190000000000001"/>
    <x v="1"/>
    <x v="1"/>
  </r>
  <r>
    <s v="NM"/>
    <n v="54"/>
    <x v="0"/>
    <x v="0"/>
    <x v="0"/>
    <n v="24"/>
    <x v="1199"/>
    <n v="88"/>
    <n v="15.69"/>
    <n v="193.1"/>
    <n v="98"/>
    <n v="16.41"/>
    <n v="99.3"/>
    <n v="119"/>
    <n v="4.47"/>
    <x v="43"/>
    <n v="3"/>
    <n v="3.13"/>
    <n v="2"/>
    <x v="0"/>
    <n v="0"/>
    <x v="0"/>
    <x v="3"/>
    <x v="0"/>
    <x v="0"/>
    <n v="-1.6285083319757032"/>
    <n v="-0.1407755962252073"/>
    <n v="-2.010342592003711"/>
    <n v="0.48691299998589177"/>
    <n v="2.0892562605264224"/>
    <n v="2.636364686947978"/>
    <n v="4.1875823338799885"/>
    <x v="2"/>
    <x v="0"/>
    <e v="#N/A"/>
    <n v="15.69"/>
    <x v="0"/>
    <x v="3"/>
  </r>
  <r>
    <s v="AL"/>
    <n v="121"/>
    <x v="0"/>
    <x v="0"/>
    <x v="1"/>
    <n v="0"/>
    <x v="1200"/>
    <n v="128"/>
    <n v="28.71"/>
    <n v="123.9"/>
    <n v="99"/>
    <n v="10.53"/>
    <n v="266.3"/>
    <n v="105"/>
    <n v="11.98"/>
    <x v="147"/>
    <n v="7"/>
    <n v="0.78"/>
    <n v="2"/>
    <x v="0"/>
    <n v="0"/>
    <x v="0"/>
    <x v="0"/>
    <x v="0"/>
    <x v="1"/>
    <n v="-0.21031477232627652"/>
    <n v="-1.5179032285119773"/>
    <n v="1.3062062190646817"/>
    <n v="-2.6651447366736507"/>
    <n v="2.9971854516919376"/>
    <n v="3.3402744900274666"/>
    <n v="4.6186303928353807"/>
    <x v="2"/>
    <x v="1"/>
    <e v="#N/A"/>
    <n v="28.71"/>
    <x v="4"/>
    <x v="1"/>
  </r>
  <r>
    <s v="DC"/>
    <n v="157"/>
    <x v="2"/>
    <x v="0"/>
    <x v="0"/>
    <n v="29"/>
    <x v="139"/>
    <n v="102"/>
    <n v="37.26"/>
    <n v="206"/>
    <n v="109"/>
    <n v="17.510000000000002"/>
    <n v="192.4"/>
    <n v="117"/>
    <n v="8.66"/>
    <x v="51"/>
    <n v="5"/>
    <n v="4.05"/>
    <n v="1"/>
    <x v="0"/>
    <n v="0"/>
    <x v="0"/>
    <x v="1"/>
    <x v="0"/>
    <x v="0"/>
    <n v="0.72095332232602294"/>
    <n v="0.11594328320397398"/>
    <n v="-0.16141627876737941"/>
    <n v="1.71875165569192"/>
    <n v="3.5073983195235963"/>
    <n v="1.8744009728144808"/>
    <n v="1.6507316686787097"/>
    <x v="1"/>
    <x v="0"/>
    <e v="#N/A"/>
    <n v="37.26"/>
    <x v="1"/>
    <x v="0"/>
  </r>
  <r>
    <s v="AR"/>
    <n v="138"/>
    <x v="2"/>
    <x v="0"/>
    <x v="1"/>
    <n v="0"/>
    <x v="1201"/>
    <n v="101"/>
    <n v="24.91"/>
    <n v="284.5"/>
    <n v="142"/>
    <n v="24.18"/>
    <n v="176"/>
    <n v="98"/>
    <n v="7.92"/>
    <x v="100"/>
    <n v="6"/>
    <n v="3.78"/>
    <n v="3"/>
    <x v="0"/>
    <n v="0"/>
    <x v="0"/>
    <x v="1"/>
    <x v="0"/>
    <x v="2"/>
    <n v="-0.62503456000443791"/>
    <n v="1.678147316939689"/>
    <n v="-0.48711328775852702"/>
    <n v="1.3564461687195588"/>
    <n v="3.6233911544421029"/>
    <n v="2.2987109827676706"/>
    <n v="2.3322051596084217"/>
    <x v="0"/>
    <x v="1"/>
    <e v="#N/A"/>
    <n v="24.91"/>
    <x v="1"/>
    <x v="0"/>
  </r>
  <r>
    <s v="ID"/>
    <n v="92"/>
    <x v="0"/>
    <x v="0"/>
    <x v="0"/>
    <n v="31"/>
    <x v="223"/>
    <n v="116"/>
    <n v="29.29"/>
    <n v="266.2"/>
    <n v="91"/>
    <n v="22.63"/>
    <n v="228.2"/>
    <n v="90"/>
    <n v="10.27"/>
    <x v="23"/>
    <n v="5"/>
    <n v="3.19"/>
    <n v="1"/>
    <x v="0"/>
    <n v="0"/>
    <x v="0"/>
    <x v="2"/>
    <x v="0"/>
    <x v="2"/>
    <n v="-0.14736623312512692"/>
    <n v="1.3139647205401526"/>
    <n v="0.54955646037183248"/>
    <n v="0.55937409738036437"/>
    <n v="3.3036630984076765"/>
    <n v="1.5372481183745732"/>
    <n v="1.3461328638406092"/>
    <x v="1"/>
    <x v="0"/>
    <e v="#N/A"/>
    <n v="29.29"/>
    <x v="1"/>
    <x v="3"/>
  </r>
  <r>
    <s v="TX"/>
    <n v="126"/>
    <x v="0"/>
    <x v="0"/>
    <x v="1"/>
    <n v="0"/>
    <x v="1202"/>
    <n v="143"/>
    <n v="32.450000000000003"/>
    <n v="149.69999999999999"/>
    <n v="72"/>
    <n v="12.72"/>
    <n v="191.4"/>
    <n v="87"/>
    <n v="8.61"/>
    <x v="14"/>
    <n v="3"/>
    <n v="3.51"/>
    <n v="1"/>
    <x v="0"/>
    <n v="0"/>
    <x v="0"/>
    <x v="0"/>
    <x v="0"/>
    <x v="1"/>
    <n v="0.19699930485763192"/>
    <n v="-1.0044654696536155"/>
    <n v="-0.18127585248635184"/>
    <n v="0.99414068174719761"/>
    <n v="2.465711573678075"/>
    <n v="1.4383797258166164"/>
    <n v="2.461328687256247"/>
    <x v="0"/>
    <x v="1"/>
    <e v="#N/A"/>
    <n v="32.450000000000003"/>
    <x v="0"/>
    <x v="0"/>
  </r>
  <r>
    <s v="NM"/>
    <n v="41"/>
    <x v="0"/>
    <x v="0"/>
    <x v="1"/>
    <n v="0"/>
    <x v="143"/>
    <n v="74"/>
    <n v="39.46"/>
    <n v="327.10000000000002"/>
    <n v="88"/>
    <n v="27.8"/>
    <n v="226.5"/>
    <n v="119"/>
    <n v="10.19"/>
    <x v="54"/>
    <n v="2"/>
    <n v="2.94"/>
    <n v="3"/>
    <x v="1"/>
    <n v="1"/>
    <x v="0"/>
    <x v="3"/>
    <x v="0"/>
    <x v="2"/>
    <n v="0.95978748576567841"/>
    <n v="2.5259166397058226"/>
    <n v="0.51579518504957966"/>
    <n v="0.23329915910523916"/>
    <n v="4.4823561882549381"/>
    <n v="2.76078250848101"/>
    <n v="1.7754782791918517"/>
    <x v="1"/>
    <x v="1"/>
    <n v="39.46"/>
    <e v="#N/A"/>
    <x v="0"/>
    <x v="3"/>
  </r>
  <r>
    <s v="WA"/>
    <n v="167"/>
    <x v="0"/>
    <x v="0"/>
    <x v="1"/>
    <n v="0"/>
    <x v="265"/>
    <n v="124"/>
    <n v="28.76"/>
    <n v="173.3"/>
    <n v="108"/>
    <n v="14.73"/>
    <n v="216.5"/>
    <n v="64"/>
    <n v="9.74"/>
    <x v="70"/>
    <n v="4"/>
    <n v="3.35"/>
    <n v="4"/>
    <x v="1"/>
    <n v="1"/>
    <x v="1"/>
    <x v="1"/>
    <x v="0"/>
    <x v="0"/>
    <n v="-0.20476048945558717"/>
    <n v="-0.5348092251165083"/>
    <n v="0.31719944785985554"/>
    <n v="0.77675738956378104"/>
    <n v="2.3959736106600653"/>
    <n v="1.0158323174994721"/>
    <n v="2.0792164513521114"/>
    <x v="0"/>
    <x v="1"/>
    <n v="28.76"/>
    <e v="#N/A"/>
    <x v="1"/>
    <x v="0"/>
  </r>
  <r>
    <s v="UT"/>
    <n v="91"/>
    <x v="2"/>
    <x v="0"/>
    <x v="1"/>
    <n v="0"/>
    <x v="1203"/>
    <n v="107"/>
    <n v="21.05"/>
    <n v="319"/>
    <n v="125"/>
    <n v="27.12"/>
    <n v="237.6"/>
    <n v="78"/>
    <n v="10.69"/>
    <x v="48"/>
    <n v="4"/>
    <n v="1.97"/>
    <n v="2"/>
    <x v="0"/>
    <n v="0"/>
    <x v="0"/>
    <x v="2"/>
    <x v="0"/>
    <x v="2"/>
    <n v="-1.045308630553289"/>
    <n v="2.3647210642502898"/>
    <n v="0.73623645333017329"/>
    <n v="-1.0710005939952616"/>
    <n v="3.7872098989140324"/>
    <n v="2.8937280854234753"/>
    <n v="3.2255798930277306"/>
    <x v="0"/>
    <x v="1"/>
    <e v="#N/A"/>
    <n v="21.05"/>
    <x v="1"/>
    <x v="1"/>
  </r>
  <r>
    <s v="RI"/>
    <n v="127"/>
    <x v="2"/>
    <x v="0"/>
    <x v="1"/>
    <n v="0"/>
    <x v="1204"/>
    <n v="117"/>
    <n v="16.32"/>
    <n v="177"/>
    <n v="68"/>
    <n v="15.05"/>
    <n v="162.19999999999999"/>
    <n v="127"/>
    <n v="7.3"/>
    <x v="84"/>
    <n v="4"/>
    <n v="2.62"/>
    <n v="3"/>
    <x v="0"/>
    <n v="0"/>
    <x v="0"/>
    <x v="0"/>
    <x v="0"/>
    <x v="0"/>
    <n v="-1.5600055099038641"/>
    <n v="-0.46117667830348757"/>
    <n v="-0.76117540508034653"/>
    <n v="-0.20146742526159472"/>
    <n v="1.1395736936168865"/>
    <n v="1.8072847701129502"/>
    <n v="3.6378466539122845"/>
    <x v="2"/>
    <x v="1"/>
    <e v="#N/A"/>
    <n v="16.32"/>
    <x v="1"/>
    <x v="2"/>
  </r>
  <r>
    <s v="NC"/>
    <n v="88"/>
    <x v="1"/>
    <x v="0"/>
    <x v="0"/>
    <n v="27"/>
    <x v="1205"/>
    <n v="106"/>
    <n v="15.88"/>
    <n v="252"/>
    <n v="92"/>
    <n v="21.42"/>
    <n v="189"/>
    <n v="104"/>
    <n v="8.5"/>
    <x v="54"/>
    <n v="1"/>
    <n v="2.94"/>
    <n v="1"/>
    <x v="0"/>
    <n v="0"/>
    <x v="0"/>
    <x v="2"/>
    <x v="0"/>
    <x v="2"/>
    <n v="-1.6081426281165077"/>
    <n v="1.031374946284775"/>
    <n v="-0.22893882941188573"/>
    <n v="0.23329915910523916"/>
    <n v="2.5713583517596938"/>
    <n v="1.9382204408789747"/>
    <n v="2.9835403770885764"/>
    <x v="0"/>
    <x v="0"/>
    <e v="#N/A"/>
    <n v="15.88"/>
    <x v="0"/>
    <x v="3"/>
  </r>
  <r>
    <s v="RI"/>
    <n v="113"/>
    <x v="0"/>
    <x v="0"/>
    <x v="1"/>
    <n v="0"/>
    <x v="1206"/>
    <n v="130"/>
    <n v="15.4"/>
    <n v="170.6"/>
    <n v="100"/>
    <n v="14.5"/>
    <n v="137.4"/>
    <n v="74"/>
    <n v="6.18"/>
    <x v="11"/>
    <n v="9"/>
    <n v="1.46"/>
    <n v="1"/>
    <x v="0"/>
    <n v="0"/>
    <x v="0"/>
    <x v="0"/>
    <x v="0"/>
    <x v="0"/>
    <n v="-1.6599826015762782"/>
    <n v="-0.58854108360168611"/>
    <n v="-1.2536928333108619"/>
    <n v="-1.7593810192427477"/>
    <n v="1.1161966942822013"/>
    <n v="2.7873087621915271"/>
    <n v="4.7214706619074542"/>
    <x v="2"/>
    <x v="1"/>
    <e v="#N/A"/>
    <n v="15.4"/>
    <x v="4"/>
    <x v="1"/>
  </r>
  <r>
    <s v="NY"/>
    <n v="78"/>
    <x v="2"/>
    <x v="0"/>
    <x v="1"/>
    <n v="0"/>
    <x v="1207"/>
    <n v="81"/>
    <n v="25.99"/>
    <n v="256.60000000000002"/>
    <n v="82"/>
    <n v="21.81"/>
    <n v="173.6"/>
    <n v="112"/>
    <n v="7.81"/>
    <x v="58"/>
    <n v="6"/>
    <n v="1.43"/>
    <n v="2"/>
    <x v="0"/>
    <n v="0"/>
    <x v="0"/>
    <x v="2"/>
    <x v="0"/>
    <x v="2"/>
    <n v="-0.50654319209639176"/>
    <n v="1.1229181125928556"/>
    <n v="-0.53477626468406092"/>
    <n v="-1.795611567939984"/>
    <n v="2.3663710243709599"/>
    <n v="2.242261726301733"/>
    <n v="3.5292723716784442"/>
    <x v="0"/>
    <x v="1"/>
    <e v="#N/A"/>
    <n v="25.99"/>
    <x v="1"/>
    <x v="1"/>
  </r>
  <r>
    <s v="DE"/>
    <n v="136"/>
    <x v="1"/>
    <x v="1"/>
    <x v="0"/>
    <n v="29"/>
    <x v="1208"/>
    <n v="98"/>
    <n v="14.48"/>
    <n v="230.4"/>
    <n v="85"/>
    <n v="19.579999999999998"/>
    <n v="243.6"/>
    <n v="104"/>
    <n v="10.96"/>
    <x v="62"/>
    <n v="3"/>
    <n v="2.4300000000000002"/>
    <n v="2"/>
    <x v="0"/>
    <n v="0"/>
    <x v="0"/>
    <x v="1"/>
    <x v="1"/>
    <x v="0"/>
    <n v="-1.7599596932486918"/>
    <n v="0.60152007840335553"/>
    <n v="0.8553938956440077"/>
    <n v="-0.45508126614224731"/>
    <n v="2.6233238899140763"/>
    <n v="2.0971605093747763"/>
    <n v="3.1487038877557576"/>
    <x v="0"/>
    <x v="0"/>
    <e v="#N/A"/>
    <n v="14.48"/>
    <x v="3"/>
    <x v="2"/>
  </r>
  <r>
    <s v="MS"/>
    <n v="68"/>
    <x v="0"/>
    <x v="0"/>
    <x v="0"/>
    <n v="34"/>
    <x v="214"/>
    <n v="72"/>
    <n v="27.2"/>
    <n v="184.5"/>
    <n v="119"/>
    <n v="15.68"/>
    <n v="208.3"/>
    <n v="101"/>
    <n v="9.3699999999999992"/>
    <x v="49"/>
    <n v="10"/>
    <n v="1.65"/>
    <n v="1"/>
    <x v="0"/>
    <n v="0"/>
    <x v="0"/>
    <x v="3"/>
    <x v="0"/>
    <x v="0"/>
    <n v="-0.37509183082340319"/>
    <n v="-0.31192151584466132"/>
    <n v="0.15435094336428198"/>
    <n v="-1.5057671783620949"/>
    <n v="1.5659785309561296"/>
    <n v="1.590329501313257"/>
    <n v="3.256686519467145"/>
    <x v="2"/>
    <x v="0"/>
    <e v="#N/A"/>
    <n v="27.2"/>
    <x v="4"/>
    <x v="1"/>
  </r>
  <r>
    <s v="OH"/>
    <n v="132"/>
    <x v="0"/>
    <x v="0"/>
    <x v="0"/>
    <n v="10"/>
    <x v="1209"/>
    <n v="54"/>
    <n v="31.09"/>
    <n v="292.39999999999998"/>
    <n v="68"/>
    <n v="24.85"/>
    <n v="142.30000000000001"/>
    <n v="116"/>
    <n v="6.4"/>
    <x v="73"/>
    <n v="4"/>
    <n v="3.11"/>
    <n v="0"/>
    <x v="0"/>
    <n v="0"/>
    <x v="0"/>
    <x v="1"/>
    <x v="0"/>
    <x v="2"/>
    <n v="4.888509497257431E-2"/>
    <n v="1.835362754729652"/>
    <n v="-1.1563809220878969"/>
    <n v="0.45068245128865581"/>
    <n v="3.3568402494955984"/>
    <n v="2.2161402714692273"/>
    <n v="2.5601130727024013"/>
    <x v="0"/>
    <x v="2"/>
    <e v="#N/A"/>
    <n v="31.09"/>
    <x v="1"/>
    <x v="3"/>
  </r>
  <r>
    <s v="WA"/>
    <n v="110"/>
    <x v="0"/>
    <x v="0"/>
    <x v="1"/>
    <n v="0"/>
    <x v="1210"/>
    <n v="105"/>
    <n v="41"/>
    <n v="174.3"/>
    <n v="85"/>
    <n v="14.82"/>
    <n v="245.3"/>
    <n v="59"/>
    <n v="11.04"/>
    <x v="31"/>
    <n v="4"/>
    <n v="2.2999999999999998"/>
    <n v="2"/>
    <x v="0"/>
    <n v="0"/>
    <x v="0"/>
    <x v="0"/>
    <x v="0"/>
    <x v="0"/>
    <n v="1.1282673995099313"/>
    <n v="-0.51490853678866477"/>
    <n v="0.88915517096626118"/>
    <n v="-0.63623400962842791"/>
    <n v="2.9096509768762391"/>
    <n v="1.653332622045139"/>
    <n v="2.2362801056666526"/>
    <x v="0"/>
    <x v="1"/>
    <e v="#N/A"/>
    <n v="41"/>
    <x v="1"/>
    <x v="1"/>
  </r>
  <r>
    <s v="WV"/>
    <n v="121"/>
    <x v="2"/>
    <x v="0"/>
    <x v="1"/>
    <n v="0"/>
    <x v="943"/>
    <n v="142"/>
    <n v="30.12"/>
    <n v="123.5"/>
    <n v="88"/>
    <n v="10.5"/>
    <n v="213.2"/>
    <n v="51"/>
    <n v="9.59"/>
    <x v="80"/>
    <n v="6"/>
    <n v="2.27"/>
    <n v="1"/>
    <x v="0"/>
    <n v="0"/>
    <x v="0"/>
    <x v="0"/>
    <x v="0"/>
    <x v="1"/>
    <n v="-5.6646279570529555E-2"/>
    <n v="-1.525863503843115"/>
    <n v="0.25166285458724635"/>
    <n v="-0.67246455832566399"/>
    <n v="1.6853450785013073"/>
    <n v="1.6873088063341286"/>
    <n v="3.2944853895922539"/>
    <x v="2"/>
    <x v="1"/>
    <e v="#N/A"/>
    <n v="30.12"/>
    <x v="1"/>
    <x v="1"/>
  </r>
  <r>
    <s v="NY"/>
    <n v="116"/>
    <x v="2"/>
    <x v="0"/>
    <x v="1"/>
    <n v="0"/>
    <x v="864"/>
    <n v="128"/>
    <n v="15.22"/>
    <n v="180.8"/>
    <n v="137"/>
    <n v="15.37"/>
    <n v="193.1"/>
    <n v="94"/>
    <n v="8.69"/>
    <x v="100"/>
    <n v="3"/>
    <n v="3.78"/>
    <n v="2"/>
    <x v="0"/>
    <n v="0"/>
    <x v="0"/>
    <x v="0"/>
    <x v="0"/>
    <x v="0"/>
    <n v="-1.6803483054354735"/>
    <n v="-0.38555406265768205"/>
    <n v="-0.14751457716409896"/>
    <n v="1.3564461687195588"/>
    <n v="2.6683304834383228"/>
    <n v="2.1986198220523674"/>
    <n v="3.2477485547678993"/>
    <x v="0"/>
    <x v="1"/>
    <e v="#N/A"/>
    <n v="15.22"/>
    <x v="0"/>
    <x v="0"/>
  </r>
  <r>
    <s v="NE"/>
    <n v="112"/>
    <x v="0"/>
    <x v="1"/>
    <x v="0"/>
    <n v="16"/>
    <x v="110"/>
    <n v="72"/>
    <n v="34.049999999999997"/>
    <n v="197.8"/>
    <n v="91"/>
    <n v="16.809999999999999"/>
    <n v="151.1"/>
    <n v="92"/>
    <n v="6.8"/>
    <x v="91"/>
    <n v="3"/>
    <n v="2.81"/>
    <n v="1"/>
    <x v="0"/>
    <n v="0"/>
    <x v="0"/>
    <x v="0"/>
    <x v="1"/>
    <x v="0"/>
    <n v="0.37103350147257474"/>
    <n v="-4.7242361084342509E-2"/>
    <n v="-0.98161667336094016"/>
    <n v="5.2146415619058542E-2"/>
    <n v="1.9735323679308221"/>
    <n v="1.0517548392938045"/>
    <n v="2.5134729910395368"/>
    <x v="0"/>
    <x v="2"/>
    <e v="#N/A"/>
    <n v="34.049999999999997"/>
    <x v="3"/>
    <x v="3"/>
  </r>
  <r>
    <s v="PA"/>
    <n v="97"/>
    <x v="2"/>
    <x v="1"/>
    <x v="1"/>
    <n v="0"/>
    <x v="531"/>
    <n v="103"/>
    <n v="24.65"/>
    <n v="294.3"/>
    <n v="93"/>
    <n v="25.02"/>
    <n v="239.8"/>
    <n v="120"/>
    <n v="10.79"/>
    <x v="34"/>
    <n v="2"/>
    <n v="2.97"/>
    <n v="4"/>
    <x v="1"/>
    <n v="1"/>
    <x v="1"/>
    <x v="2"/>
    <x v="2"/>
    <x v="2"/>
    <n v="-0.65280597435788623"/>
    <n v="1.8731740625525555"/>
    <n v="0.77992751551191286"/>
    <n v="0.26952970780247515"/>
    <n v="3.6270539732179041"/>
    <n v="2.1484575633737024"/>
    <n v="2.0189649027656604"/>
    <x v="1"/>
    <x v="1"/>
    <n v="24.65"/>
    <e v="#N/A"/>
    <x v="3"/>
    <x v="3"/>
  </r>
  <r>
    <s v="MS"/>
    <n v="43"/>
    <x v="2"/>
    <x v="0"/>
    <x v="1"/>
    <n v="0"/>
    <x v="297"/>
    <n v="99"/>
    <n v="27.12"/>
    <n v="119.7"/>
    <n v="149"/>
    <n v="10.17"/>
    <n v="173.9"/>
    <n v="126"/>
    <n v="7.83"/>
    <x v="36"/>
    <n v="3"/>
    <n v="1.84"/>
    <n v="2"/>
    <x v="0"/>
    <n v="0"/>
    <x v="0"/>
    <x v="3"/>
    <x v="0"/>
    <x v="1"/>
    <n v="-0.38434896894121934"/>
    <n v="-1.6014861194889203"/>
    <n v="-0.52881839256836893"/>
    <n v="-1.2521533374814422"/>
    <n v="1.0131165563578877"/>
    <n v="2.1354200508860934"/>
    <n v="4.0116869806462061"/>
    <x v="2"/>
    <x v="1"/>
    <e v="#N/A"/>
    <n v="27.12"/>
    <x v="0"/>
    <x v="1"/>
  </r>
  <r>
    <s v="IN"/>
    <n v="110"/>
    <x v="0"/>
    <x v="0"/>
    <x v="1"/>
    <n v="0"/>
    <x v="853"/>
    <n v="106"/>
    <n v="25.81"/>
    <n v="138"/>
    <n v="126"/>
    <n v="11.73"/>
    <n v="233.5"/>
    <n v="112"/>
    <n v="10.51"/>
    <x v="7"/>
    <n v="8"/>
    <n v="3.02"/>
    <n v="3"/>
    <x v="0"/>
    <n v="0"/>
    <x v="0"/>
    <x v="0"/>
    <x v="0"/>
    <x v="1"/>
    <n v="-0.5269088959555871"/>
    <n v="-1.2373035230893841"/>
    <n v="0.65481220108238647"/>
    <n v="0.34199080519694713"/>
    <n v="2.195329336769515"/>
    <n v="1.5343694869268463"/>
    <n v="2.8087556938871399"/>
    <x v="0"/>
    <x v="1"/>
    <e v="#N/A"/>
    <n v="25.81"/>
    <x v="4"/>
    <x v="3"/>
  </r>
  <r>
    <s v="VA"/>
    <n v="67"/>
    <x v="1"/>
    <x v="0"/>
    <x v="1"/>
    <n v="0"/>
    <x v="295"/>
    <n v="120"/>
    <n v="29.95"/>
    <n v="236"/>
    <n v="138"/>
    <n v="20.059999999999999"/>
    <n v="152.5"/>
    <n v="104"/>
    <n v="6.86"/>
    <x v="15"/>
    <n v="4"/>
    <n v="2.86"/>
    <n v="1"/>
    <x v="0"/>
    <n v="0"/>
    <x v="0"/>
    <x v="3"/>
    <x v="0"/>
    <x v="2"/>
    <n v="-7.5160555806161752E-2"/>
    <n v="0.71296393303927907"/>
    <n v="-0.95381327015437867"/>
    <n v="0.12460751301353053"/>
    <n v="2.2486548658632506"/>
    <n v="1.1996889036687535"/>
    <n v="2.4128941595937019"/>
    <x v="0"/>
    <x v="1"/>
    <e v="#N/A"/>
    <n v="29.95"/>
    <x v="1"/>
    <x v="3"/>
  </r>
  <r>
    <s v="MN"/>
    <n v="166"/>
    <x v="1"/>
    <x v="0"/>
    <x v="1"/>
    <n v="0"/>
    <x v="1211"/>
    <n v="95"/>
    <n v="25.86"/>
    <n v="121"/>
    <n v="105"/>
    <n v="10.29"/>
    <n v="198"/>
    <n v="126"/>
    <n v="8.91"/>
    <x v="52"/>
    <n v="5"/>
    <n v="2.65"/>
    <n v="0"/>
    <x v="0"/>
    <n v="0"/>
    <x v="0"/>
    <x v="1"/>
    <x v="0"/>
    <x v="1"/>
    <n v="-0.52135461308489772"/>
    <n v="-1.5756152246627237"/>
    <n v="-5.0202665941134039E-2"/>
    <n v="-0.16523687656435807"/>
    <n v="1.4694824739723791"/>
    <n v="1.6685914724156452"/>
    <n v="3.3777235325473929"/>
    <x v="2"/>
    <x v="1"/>
    <e v="#N/A"/>
    <n v="25.86"/>
    <x v="1"/>
    <x v="2"/>
  </r>
  <r>
    <s v="DE"/>
    <n v="129"/>
    <x v="1"/>
    <x v="0"/>
    <x v="1"/>
    <n v="0"/>
    <x v="534"/>
    <n v="122"/>
    <n v="27.42"/>
    <n v="220.6"/>
    <n v="95"/>
    <n v="18.75"/>
    <n v="224.7"/>
    <n v="104"/>
    <n v="10.11"/>
    <x v="63"/>
    <n v="3"/>
    <n v="2.59"/>
    <n v="1"/>
    <x v="0"/>
    <n v="0"/>
    <x v="0"/>
    <x v="1"/>
    <x v="0"/>
    <x v="0"/>
    <n v="-0.35102327171708114"/>
    <n v="0.40649333279048899"/>
    <n v="0.48004795235542908"/>
    <n v="-0.23769797395883072"/>
    <n v="2.273992218371661"/>
    <n v="0.75855160027176549"/>
    <n v="1.9949336959745916"/>
    <x v="0"/>
    <x v="1"/>
    <e v="#N/A"/>
    <n v="27.42"/>
    <x v="0"/>
    <x v="2"/>
  </r>
  <r>
    <s v="OR"/>
    <n v="103"/>
    <x v="2"/>
    <x v="1"/>
    <x v="1"/>
    <n v="0"/>
    <x v="237"/>
    <n v="78"/>
    <n v="29.19"/>
    <n v="144.5"/>
    <n v="86"/>
    <n v="12.28"/>
    <n v="157.9"/>
    <n v="106"/>
    <n v="7.11"/>
    <x v="36"/>
    <n v="3"/>
    <n v="1.84"/>
    <n v="3"/>
    <x v="0"/>
    <n v="0"/>
    <x v="0"/>
    <x v="0"/>
    <x v="1"/>
    <x v="1"/>
    <n v="-0.15847479886650667"/>
    <n v="-1.1079490489584014"/>
    <n v="-0.84657157207192757"/>
    <n v="-1.2521533374814422"/>
    <n v="0.89829797362194885"/>
    <n v="1.8807543072315043"/>
    <n v="3.7772389756178271"/>
    <x v="2"/>
    <x v="1"/>
    <e v="#N/A"/>
    <n v="29.19"/>
    <x v="3"/>
    <x v="1"/>
  </r>
  <r>
    <s v="UT"/>
    <n v="71"/>
    <x v="0"/>
    <x v="0"/>
    <x v="1"/>
    <n v="0"/>
    <x v="1212"/>
    <n v="110"/>
    <n v="47.41"/>
    <n v="190.2"/>
    <n v="67"/>
    <n v="16.170000000000002"/>
    <n v="255.2"/>
    <n v="84"/>
    <n v="11.48"/>
    <x v="50"/>
    <n v="7"/>
    <n v="3.16"/>
    <n v="0"/>
    <x v="1"/>
    <n v="1"/>
    <x v="0"/>
    <x v="3"/>
    <x v="0"/>
    <x v="0"/>
    <n v="1.826255613593265"/>
    <n v="-0.19848759237595359"/>
    <n v="1.0857649507840874"/>
    <n v="0.52314354868312773"/>
    <n v="3.9115885050394956"/>
    <n v="2.1970825181107929"/>
    <n v="1.5342159398269237"/>
    <x v="1"/>
    <x v="1"/>
    <n v="47.41"/>
    <e v="#N/A"/>
    <x v="4"/>
    <x v="3"/>
  </r>
  <r>
    <s v="CT"/>
    <n v="112"/>
    <x v="0"/>
    <x v="0"/>
    <x v="0"/>
    <n v="27"/>
    <x v="21"/>
    <n v="121"/>
    <n v="36.21"/>
    <n v="226.2"/>
    <n v="101"/>
    <n v="19.23"/>
    <n v="189.8"/>
    <n v="99"/>
    <n v="8.5399999999999991"/>
    <x v="22"/>
    <n v="3"/>
    <n v="3"/>
    <n v="4"/>
    <x v="0"/>
    <n v="0"/>
    <x v="1"/>
    <x v="0"/>
    <x v="0"/>
    <x v="0"/>
    <n v="0.60616480966510344"/>
    <n v="0.51793718742641248"/>
    <n v="-0.21305117043670757"/>
    <n v="0.30576025649971117"/>
    <n v="2.6848085608817205"/>
    <n v="0.88009933659487216"/>
    <n v="1.5300172142710338"/>
    <x v="0"/>
    <x v="0"/>
    <e v="#N/A"/>
    <n v="36.21"/>
    <x v="0"/>
    <x v="3"/>
  </r>
  <r>
    <s v="TX"/>
    <n v="98"/>
    <x v="0"/>
    <x v="0"/>
    <x v="1"/>
    <n v="0"/>
    <x v="169"/>
    <n v="121"/>
    <n v="36.92"/>
    <n v="303.39999999999998"/>
    <n v="73"/>
    <n v="25.79"/>
    <n v="197.1"/>
    <n v="71"/>
    <n v="8.8699999999999992"/>
    <x v="70"/>
    <n v="2"/>
    <n v="3.35"/>
    <n v="0"/>
    <x v="1"/>
    <n v="1"/>
    <x v="0"/>
    <x v="2"/>
    <x v="0"/>
    <x v="2"/>
    <n v="0.68392476985475847"/>
    <n v="2.0542703263359305"/>
    <n v="-6.8076282288209319E-2"/>
    <n v="0.77675738956378104"/>
    <n v="4.023620073251184"/>
    <n v="2.3012531557691212"/>
    <n v="1.5498431146425167"/>
    <x v="1"/>
    <x v="1"/>
    <n v="36.92"/>
    <e v="#N/A"/>
    <x v="0"/>
    <x v="0"/>
  </r>
  <r>
    <s v="CT"/>
    <n v="90"/>
    <x v="0"/>
    <x v="0"/>
    <x v="1"/>
    <n v="0"/>
    <x v="520"/>
    <n v="111"/>
    <n v="29.9"/>
    <n v="285.2"/>
    <n v="115"/>
    <n v="24.24"/>
    <n v="150.80000000000001"/>
    <n v="122"/>
    <n v="6.79"/>
    <x v="14"/>
    <n v="7"/>
    <n v="3.51"/>
    <n v="1"/>
    <x v="0"/>
    <n v="0"/>
    <x v="0"/>
    <x v="2"/>
    <x v="0"/>
    <x v="2"/>
    <n v="-8.07148386768511E-2"/>
    <n v="1.6920777987691791"/>
    <n v="-0.98757454547663148"/>
    <n v="0.99414068174719761"/>
    <n v="3.4740638354777142"/>
    <n v="2.1984679529727829"/>
    <n v="2.3658831643854583"/>
    <x v="0"/>
    <x v="1"/>
    <e v="#N/A"/>
    <n v="29.9"/>
    <x v="4"/>
    <x v="0"/>
  </r>
  <r>
    <s v="AR"/>
    <n v="58"/>
    <x v="0"/>
    <x v="0"/>
    <x v="1"/>
    <n v="0"/>
    <x v="1213"/>
    <n v="107"/>
    <n v="40.61"/>
    <n v="187.2"/>
    <n v="88"/>
    <n v="15.91"/>
    <n v="181.1"/>
    <n v="84"/>
    <n v="8.15"/>
    <x v="23"/>
    <n v="3"/>
    <n v="3.19"/>
    <n v="2"/>
    <x v="0"/>
    <n v="0"/>
    <x v="0"/>
    <x v="3"/>
    <x v="0"/>
    <x v="0"/>
    <n v="1.0856845641679775"/>
    <n v="-0.25818965735948407"/>
    <n v="-0.38582946179176786"/>
    <n v="0.55937409738036437"/>
    <n v="2.7765474444426159"/>
    <n v="1.3065743861130303"/>
    <n v="1.9248526025783017"/>
    <x v="0"/>
    <x v="1"/>
    <e v="#N/A"/>
    <n v="40.61"/>
    <x v="0"/>
    <x v="3"/>
  </r>
  <r>
    <s v="MI"/>
    <n v="116"/>
    <x v="1"/>
    <x v="0"/>
    <x v="1"/>
    <n v="0"/>
    <x v="922"/>
    <n v="94"/>
    <n v="22.66"/>
    <n v="247.8"/>
    <n v="126"/>
    <n v="21.06"/>
    <n v="219"/>
    <n v="78"/>
    <n v="9.86"/>
    <x v="61"/>
    <n v="5"/>
    <n v="3.05"/>
    <n v="5"/>
    <x v="1"/>
    <n v="1"/>
    <x v="1"/>
    <x v="0"/>
    <x v="0"/>
    <x v="2"/>
    <n v="-0.86942300631478275"/>
    <n v="0.94779205530783261"/>
    <n v="0.36684838215728655"/>
    <n v="0.37822135389418376"/>
    <n v="2.7529462112682275"/>
    <n v="1.3899047708555605"/>
    <n v="2.0700139376240947"/>
    <x v="0"/>
    <x v="1"/>
    <n v="22.66"/>
    <e v="#N/A"/>
    <x v="1"/>
    <x v="3"/>
  </r>
  <r>
    <s v="DE"/>
    <n v="87"/>
    <x v="0"/>
    <x v="0"/>
    <x v="1"/>
    <n v="0"/>
    <x v="943"/>
    <n v="72"/>
    <n v="30.12"/>
    <n v="248.9"/>
    <n v="105"/>
    <n v="21.16"/>
    <n v="200.8"/>
    <n v="87"/>
    <n v="9.0399999999999991"/>
    <x v="53"/>
    <n v="7"/>
    <n v="2.3199999999999998"/>
    <n v="3"/>
    <x v="0"/>
    <n v="0"/>
    <x v="0"/>
    <x v="2"/>
    <x v="0"/>
    <x v="2"/>
    <n v="-5.6646279570529555E-2"/>
    <n v="0.96968281246846033"/>
    <n v="5.4041404719889297E-3"/>
    <n v="-0.60000346093119195"/>
    <n v="2.4372938560064994"/>
    <n v="1.1417210323233846"/>
    <n v="2.1602436183847691"/>
    <x v="0"/>
    <x v="1"/>
    <e v="#N/A"/>
    <n v="30.12"/>
    <x v="4"/>
    <x v="2"/>
  </r>
  <r>
    <s v="FL"/>
    <n v="120"/>
    <x v="0"/>
    <x v="0"/>
    <x v="1"/>
    <n v="0"/>
    <x v="6"/>
    <n v="103"/>
    <n v="31.37"/>
    <n v="209"/>
    <n v="86"/>
    <n v="17.77"/>
    <n v="169.7"/>
    <n v="70"/>
    <n v="7.64"/>
    <x v="39"/>
    <n v="6"/>
    <n v="2.75"/>
    <n v="2"/>
    <x v="0"/>
    <n v="0"/>
    <x v="0"/>
    <x v="0"/>
    <x v="0"/>
    <x v="0"/>
    <n v="7.850793694958573E-2"/>
    <n v="0.17564534818750449"/>
    <n v="-0.61222860218805342"/>
    <n v="-2.0314681775414092E-2"/>
    <n v="1.9119286949266725"/>
    <n v="0.64206801208031217"/>
    <n v="2.2735503798661507"/>
    <x v="0"/>
    <x v="1"/>
    <e v="#N/A"/>
    <n v="31.37"/>
    <x v="1"/>
    <x v="2"/>
  </r>
  <r>
    <s v="AK"/>
    <n v="97"/>
    <x v="0"/>
    <x v="0"/>
    <x v="0"/>
    <n v="24"/>
    <x v="884"/>
    <n v="109"/>
    <n v="29.94"/>
    <n v="159.4"/>
    <n v="81"/>
    <n v="13.55"/>
    <n v="269.10000000000002"/>
    <n v="94"/>
    <n v="12.11"/>
    <x v="47"/>
    <n v="9"/>
    <n v="3.27"/>
    <n v="0"/>
    <x v="0"/>
    <n v="0"/>
    <x v="0"/>
    <x v="2"/>
    <x v="0"/>
    <x v="1"/>
    <n v="-7.7011983429724873E-2"/>
    <n v="-0.81142879287353309"/>
    <n v="1.3618130254778047"/>
    <n v="0.66806574347207237"/>
    <n v="3.0410639701839752"/>
    <n v="1.7219738922114598"/>
    <n v="2.1638664700402948"/>
    <x v="0"/>
    <x v="0"/>
    <e v="#N/A"/>
    <n v="29.94"/>
    <x v="4"/>
    <x v="0"/>
  </r>
  <r>
    <s v="ID"/>
    <n v="134"/>
    <x v="0"/>
    <x v="0"/>
    <x v="1"/>
    <n v="0"/>
    <x v="1145"/>
    <n v="108"/>
    <n v="34.799999999999997"/>
    <n v="143.1"/>
    <n v="105"/>
    <n v="12.16"/>
    <n v="165.8"/>
    <n v="84"/>
    <n v="7.46"/>
    <x v="34"/>
    <n v="4"/>
    <n v="2.97"/>
    <n v="6"/>
    <x v="0"/>
    <n v="0"/>
    <x v="1"/>
    <x v="1"/>
    <x v="0"/>
    <x v="1"/>
    <n v="0.45249631690935599"/>
    <n v="-1.1358100126173825"/>
    <n v="-0.68968093969204536"/>
    <n v="0.26952970780247515"/>
    <n v="1.95862030734541"/>
    <n v="1.4293786634552164"/>
    <n v="2.8722905874469276"/>
    <x v="0"/>
    <x v="1"/>
    <e v="#N/A"/>
    <n v="34.799999999999997"/>
    <x v="1"/>
    <x v="3"/>
  </r>
  <r>
    <s v="OH"/>
    <n v="68"/>
    <x v="2"/>
    <x v="0"/>
    <x v="1"/>
    <n v="0"/>
    <x v="694"/>
    <n v="80"/>
    <n v="24.41"/>
    <n v="134.30000000000001"/>
    <n v="65"/>
    <n v="11.42"/>
    <n v="215.6"/>
    <n v="84"/>
    <n v="9.6999999999999993"/>
    <x v="121"/>
    <n v="5"/>
    <n v="4.1900000000000004"/>
    <n v="2"/>
    <x v="0"/>
    <n v="0"/>
    <x v="0"/>
    <x v="3"/>
    <x v="0"/>
    <x v="1"/>
    <n v="-0.67872596108777139"/>
    <n v="-1.3109360699024049"/>
    <n v="0.29932583151278025"/>
    <n v="1.8999043991781008"/>
    <n v="3.2089860374352219"/>
    <n v="2.4245525337787179"/>
    <n v="3.0756005250440746"/>
    <x v="0"/>
    <x v="1"/>
    <e v="#N/A"/>
    <n v="24.41"/>
    <x v="1"/>
    <x v="0"/>
  </r>
  <r>
    <s v="NH"/>
    <n v="93"/>
    <x v="1"/>
    <x v="0"/>
    <x v="1"/>
    <n v="0"/>
    <x v="70"/>
    <n v="93"/>
    <n v="30.48"/>
    <n v="188.8"/>
    <n v="65"/>
    <n v="16.05"/>
    <n v="253.2"/>
    <n v="88"/>
    <n v="11.39"/>
    <x v="47"/>
    <n v="5"/>
    <n v="3.27"/>
    <n v="1"/>
    <x v="0"/>
    <n v="0"/>
    <x v="0"/>
    <x v="2"/>
    <x v="0"/>
    <x v="0"/>
    <n v="-1.7766299475701512E-2"/>
    <n v="-0.22634855603493403"/>
    <n v="1.0460458033461426"/>
    <n v="0.66806574347207237"/>
    <n v="2.9209701047991383"/>
    <n v="1.2617737398262532"/>
    <n v="1.6285206746922101"/>
    <x v="0"/>
    <x v="1"/>
    <e v="#N/A"/>
    <n v="30.48"/>
    <x v="1"/>
    <x v="0"/>
  </r>
  <r>
    <s v="MA"/>
    <n v="120"/>
    <x v="0"/>
    <x v="0"/>
    <x v="1"/>
    <n v="0"/>
    <x v="1214"/>
    <n v="100"/>
    <n v="23.34"/>
    <n v="212.2"/>
    <n v="129"/>
    <n v="18.04"/>
    <n v="152.69999999999999"/>
    <n v="92"/>
    <n v="6.87"/>
    <x v="26"/>
    <n v="2"/>
    <n v="2.84"/>
    <n v="1"/>
    <x v="0"/>
    <n v="0"/>
    <x v="0"/>
    <x v="0"/>
    <x v="0"/>
    <x v="0"/>
    <n v="-0.79536590137225394"/>
    <n v="0.23932755083660345"/>
    <n v="-0.94984135541058434"/>
    <n v="8.8376964316294535E-2"/>
    <n v="1.6627952966812374"/>
    <n v="1.2648690374600544"/>
    <n v="2.9042897867094815"/>
    <x v="0"/>
    <x v="1"/>
    <e v="#N/A"/>
    <n v="23.34"/>
    <x v="0"/>
    <x v="3"/>
  </r>
  <r>
    <s v="SC"/>
    <n v="41"/>
    <x v="1"/>
    <x v="0"/>
    <x v="1"/>
    <n v="0"/>
    <x v="1117"/>
    <n v="92"/>
    <n v="40.43"/>
    <n v="223.5"/>
    <n v="155"/>
    <n v="19"/>
    <n v="217.4"/>
    <n v="90"/>
    <n v="9.7799999999999994"/>
    <x v="39"/>
    <n v="6"/>
    <n v="2.75"/>
    <n v="2"/>
    <x v="0"/>
    <n v="0"/>
    <x v="0"/>
    <x v="3"/>
    <x v="0"/>
    <x v="0"/>
    <n v="1.0653188603087822"/>
    <n v="0.46420532894123528"/>
    <n v="0.33507306420693078"/>
    <n v="-2.0314681775414092E-2"/>
    <n v="3.0251682018629591"/>
    <n v="1.2095774081056994"/>
    <n v="1.3321082399101931"/>
    <x v="0"/>
    <x v="1"/>
    <e v="#N/A"/>
    <n v="40.43"/>
    <x v="1"/>
    <x v="2"/>
  </r>
  <r>
    <s v="OR"/>
    <n v="80"/>
    <x v="2"/>
    <x v="0"/>
    <x v="1"/>
    <n v="0"/>
    <x v="1215"/>
    <n v="92"/>
    <n v="34.630000000000003"/>
    <n v="216.4"/>
    <n v="97"/>
    <n v="18.39"/>
    <n v="154.19999999999999"/>
    <n v="66"/>
    <n v="6.94"/>
    <x v="98"/>
    <n v="5"/>
    <n v="2.0499999999999998"/>
    <n v="2"/>
    <x v="0"/>
    <n v="0"/>
    <x v="0"/>
    <x v="2"/>
    <x v="0"/>
    <x v="0"/>
    <n v="0.43398204067372381"/>
    <n v="0.3229104418135465"/>
    <n v="-0.92005199483212574"/>
    <n v="-0.96230894790355315"/>
    <n v="1.9529999562141698"/>
    <n v="1.4370614981514767"/>
    <n v="2.8837618955049296"/>
    <x v="0"/>
    <x v="1"/>
    <e v="#N/A"/>
    <n v="34.630000000000003"/>
    <x v="1"/>
    <x v="1"/>
  </r>
  <r>
    <s v="OH"/>
    <n v="83"/>
    <x v="0"/>
    <x v="0"/>
    <x v="0"/>
    <n v="25"/>
    <x v="458"/>
    <n v="95"/>
    <n v="32.520000000000003"/>
    <n v="250.7"/>
    <n v="136"/>
    <n v="21.31"/>
    <n v="249.4"/>
    <n v="86"/>
    <n v="11.22"/>
    <x v="148"/>
    <n v="5"/>
    <n v="4.75"/>
    <n v="2"/>
    <x v="0"/>
    <n v="0"/>
    <x v="0"/>
    <x v="2"/>
    <x v="0"/>
    <x v="2"/>
    <n v="0.20440501535188491"/>
    <n v="1.0055040514585782"/>
    <n v="0.97057942321404789"/>
    <n v="2.6607459218200598"/>
    <n v="4.7704173725931316"/>
    <n v="3.0123766505948772"/>
    <n v="1.841723177179478"/>
    <x v="1"/>
    <x v="0"/>
    <e v="#N/A"/>
    <n v="32.520000000000003"/>
    <x v="1"/>
    <x v="0"/>
  </r>
  <r>
    <s v="NC"/>
    <n v="109"/>
    <x v="2"/>
    <x v="1"/>
    <x v="1"/>
    <n v="0"/>
    <x v="646"/>
    <n v="141"/>
    <n v="35.549999999999997"/>
    <n v="205"/>
    <n v="93"/>
    <n v="17.43"/>
    <n v="119.4"/>
    <n v="111"/>
    <n v="5.37"/>
    <x v="35"/>
    <n v="3"/>
    <n v="2.11"/>
    <n v="2"/>
    <x v="0"/>
    <n v="0"/>
    <x v="0"/>
    <x v="0"/>
    <x v="1"/>
    <x v="0"/>
    <n v="0.53395913234613779"/>
    <n v="9.6042594876130483E-2"/>
    <n v="-1.6111651602523653"/>
    <n v="-0.88984785050908088"/>
    <n v="1.9849424018431081"/>
    <n v="1.9188587508498489"/>
    <n v="3.3799469630145675"/>
    <x v="0"/>
    <x v="1"/>
    <e v="#N/A"/>
    <n v="35.549999999999997"/>
    <x v="3"/>
    <x v="1"/>
  </r>
  <r>
    <s v="KY"/>
    <n v="66"/>
    <x v="2"/>
    <x v="0"/>
    <x v="0"/>
    <n v="33"/>
    <x v="1216"/>
    <n v="104"/>
    <n v="15.1"/>
    <n v="109.6"/>
    <n v="94"/>
    <n v="9.32"/>
    <n v="172.7"/>
    <n v="107"/>
    <n v="7.77"/>
    <x v="5"/>
    <n v="9"/>
    <n v="1.92"/>
    <n v="3"/>
    <x v="0"/>
    <n v="0"/>
    <x v="0"/>
    <x v="3"/>
    <x v="0"/>
    <x v="1"/>
    <n v="-1.693308298800416"/>
    <n v="-1.8024830716001397"/>
    <n v="-0.55264988103113621"/>
    <n v="-1.1434616913897337"/>
    <n v="1.1598960570793322"/>
    <n v="2.7801375413585268"/>
    <n v="4.7024430495768774"/>
    <x v="2"/>
    <x v="0"/>
    <e v="#N/A"/>
    <n v="15.1"/>
    <x v="4"/>
    <x v="1"/>
  </r>
  <r>
    <s v="ID"/>
    <n v="104"/>
    <x v="2"/>
    <x v="0"/>
    <x v="1"/>
    <n v="0"/>
    <x v="314"/>
    <n v="88"/>
    <n v="16.52"/>
    <n v="155.6"/>
    <n v="85"/>
    <n v="13.23"/>
    <n v="261.60000000000002"/>
    <n v="105"/>
    <n v="11.77"/>
    <x v="70"/>
    <n v="5"/>
    <n v="3.35"/>
    <n v="0"/>
    <x v="0"/>
    <n v="0"/>
    <x v="0"/>
    <x v="0"/>
    <x v="0"/>
    <x v="1"/>
    <n v="-1.5377883784211055"/>
    <n v="-0.88705140851933861"/>
    <n v="1.2128662225855116"/>
    <n v="0.77675738956378104"/>
    <n v="2.8906084938489407"/>
    <n v="2.2860555142633663"/>
    <n v="3.1774962098917197"/>
    <x v="0"/>
    <x v="1"/>
    <e v="#N/A"/>
    <n v="16.52"/>
    <x v="1"/>
    <x v="0"/>
  </r>
  <r>
    <s v="WA"/>
    <n v="89"/>
    <x v="2"/>
    <x v="0"/>
    <x v="1"/>
    <n v="0"/>
    <x v="1217"/>
    <n v="96"/>
    <n v="23.44"/>
    <n v="192.6"/>
    <n v="63"/>
    <n v="16.37"/>
    <n v="255.7"/>
    <n v="125"/>
    <n v="11.51"/>
    <x v="34"/>
    <n v="5"/>
    <n v="2.97"/>
    <n v="1"/>
    <x v="0"/>
    <n v="0"/>
    <x v="0"/>
    <x v="2"/>
    <x v="0"/>
    <x v="0"/>
    <n v="-0.78425733563087474"/>
    <n v="-0.15072594038912907"/>
    <n v="1.0956947376435737"/>
    <n v="0.26952970780247515"/>
    <n v="2.6022016520510136"/>
    <n v="1.3823787827816705"/>
    <n v="2.2473292505177884"/>
    <x v="0"/>
    <x v="1"/>
    <e v="#N/A"/>
    <n v="23.44"/>
    <x v="1"/>
    <x v="3"/>
  </r>
  <r>
    <s v="WV"/>
    <n v="127"/>
    <x v="2"/>
    <x v="0"/>
    <x v="1"/>
    <n v="0"/>
    <x v="1218"/>
    <n v="112"/>
    <n v="38.130000000000003"/>
    <n v="185.7"/>
    <n v="103"/>
    <n v="15.78"/>
    <n v="159.4"/>
    <n v="83"/>
    <n v="7.17"/>
    <x v="13"/>
    <n v="1"/>
    <n v="2.7"/>
    <n v="2"/>
    <x v="0"/>
    <n v="0"/>
    <x v="0"/>
    <x v="0"/>
    <x v="0"/>
    <x v="0"/>
    <n v="0.81537613112774754"/>
    <n v="-0.28804068985124937"/>
    <n v="-0.81678221149346897"/>
    <n v="-9.277577916988608E-2"/>
    <n v="2.1584951011438189"/>
    <n v="1.1931245536135693"/>
    <n v="2.487567345663086"/>
    <x v="0"/>
    <x v="1"/>
    <e v="#N/A"/>
    <n v="38.130000000000003"/>
    <x v="0"/>
    <x v="2"/>
  </r>
  <r>
    <s v="RI"/>
    <n v="117"/>
    <x v="1"/>
    <x v="0"/>
    <x v="0"/>
    <n v="13"/>
    <x v="228"/>
    <n v="65"/>
    <n v="35.29"/>
    <n v="152.69999999999999"/>
    <n v="77"/>
    <n v="12.98"/>
    <n v="232.8"/>
    <n v="95"/>
    <n v="10.48"/>
    <x v="84"/>
    <n v="3"/>
    <n v="2.62"/>
    <n v="1"/>
    <x v="0"/>
    <n v="0"/>
    <x v="0"/>
    <x v="0"/>
    <x v="0"/>
    <x v="1"/>
    <n v="0.50618771799268947"/>
    <n v="-0.94476340467008491"/>
    <n v="0.64091049947910605"/>
    <n v="-0.20146742526159472"/>
    <n v="2.3668320733661656"/>
    <n v="1.264974026782586"/>
    <n v="2.3660990075130668"/>
    <x v="0"/>
    <x v="2"/>
    <e v="#N/A"/>
    <n v="35.29"/>
    <x v="0"/>
    <x v="2"/>
  </r>
  <r>
    <s v="KS"/>
    <n v="128"/>
    <x v="2"/>
    <x v="0"/>
    <x v="1"/>
    <n v="0"/>
    <x v="1219"/>
    <n v="95"/>
    <n v="45.58"/>
    <n v="120.5"/>
    <n v="126"/>
    <n v="10.24"/>
    <n v="220.8"/>
    <n v="121"/>
    <n v="9.94"/>
    <x v="90"/>
    <n v="6"/>
    <n v="3.89"/>
    <n v="2"/>
    <x v="0"/>
    <n v="0"/>
    <x v="0"/>
    <x v="1"/>
    <x v="0"/>
    <x v="1"/>
    <n v="1.6263014302484382"/>
    <n v="-1.5855655688266455"/>
    <n v="0.40259561485143713"/>
    <n v="1.5013683635085036"/>
    <n v="3.9324883199676459"/>
    <n v="2.7522835440990607"/>
    <n v="2.7723031990666209"/>
    <x v="0"/>
    <x v="1"/>
    <e v="#N/A"/>
    <n v="45.58"/>
    <x v="1"/>
    <x v="0"/>
  </r>
  <r>
    <s v="NV"/>
    <n v="88"/>
    <x v="0"/>
    <x v="0"/>
    <x v="1"/>
    <n v="0"/>
    <x v="3"/>
    <n v="61"/>
    <n v="28.34"/>
    <n v="179.3"/>
    <n v="88"/>
    <n v="15.24"/>
    <n v="242.7"/>
    <n v="131"/>
    <n v="10.92"/>
    <x v="36"/>
    <n v="7"/>
    <n v="1.84"/>
    <n v="4"/>
    <x v="1"/>
    <n v="1"/>
    <x v="1"/>
    <x v="2"/>
    <x v="0"/>
    <x v="0"/>
    <n v="-0.25104618004466767"/>
    <n v="-0.41540509514944729"/>
    <n v="0.8375202792969324"/>
    <n v="-1.2521533374814422"/>
    <n v="2.0839254088458676"/>
    <n v="1.5826919398261519"/>
    <n v="2.9439909040531895"/>
    <x v="0"/>
    <x v="1"/>
    <n v="28.34"/>
    <e v="#N/A"/>
    <x v="4"/>
    <x v="1"/>
  </r>
  <r>
    <s v="NE"/>
    <n v="61"/>
    <x v="1"/>
    <x v="0"/>
    <x v="1"/>
    <n v="0"/>
    <x v="1220"/>
    <n v="104"/>
    <n v="45.41"/>
    <n v="180.4"/>
    <n v="131"/>
    <n v="15.33"/>
    <n v="230.6"/>
    <n v="106"/>
    <n v="10.38"/>
    <x v="143"/>
    <n v="4"/>
    <n v="4.67"/>
    <n v="1"/>
    <x v="1"/>
    <n v="1"/>
    <x v="0"/>
    <x v="3"/>
    <x v="0"/>
    <x v="0"/>
    <n v="1.6077871540128059"/>
    <n v="-0.39351433798881957"/>
    <n v="0.59721943729736637"/>
    <n v="2.5520542757283513"/>
    <n v="4.7261589274441382"/>
    <n v="3.0999169584620359"/>
    <n v="2.2096135615218131"/>
    <x v="1"/>
    <x v="1"/>
    <n v="45.41"/>
    <e v="#N/A"/>
    <x v="1"/>
    <x v="0"/>
  </r>
  <r>
    <s v="FL"/>
    <n v="22"/>
    <x v="0"/>
    <x v="0"/>
    <x v="1"/>
    <n v="0"/>
    <x v="196"/>
    <n v="108"/>
    <n v="30.91"/>
    <n v="198.6"/>
    <n v="148"/>
    <n v="16.88"/>
    <n v="206.6"/>
    <n v="96"/>
    <n v="9.3000000000000007"/>
    <x v="38"/>
    <n v="3"/>
    <n v="2.5099999999999998"/>
    <n v="2"/>
    <x v="0"/>
    <n v="0"/>
    <x v="0"/>
    <x v="3"/>
    <x v="0"/>
    <x v="0"/>
    <n v="2.8519391113378992E-2"/>
    <n v="-3.1321810422068046E-2"/>
    <n v="0.12058966804202856"/>
    <n v="-0.34638962005053869"/>
    <n v="1.9181025274370602"/>
    <n v="0.36921815826803134"/>
    <n v="2.1432514530566018"/>
    <x v="0"/>
    <x v="1"/>
    <e v="#N/A"/>
    <n v="30.91"/>
    <x v="0"/>
    <x v="2"/>
  </r>
  <r>
    <s v="WY"/>
    <n v="78"/>
    <x v="0"/>
    <x v="0"/>
    <x v="1"/>
    <n v="0"/>
    <x v="141"/>
    <n v="80"/>
    <n v="25.01"/>
    <n v="199.7"/>
    <n v="100"/>
    <n v="16.97"/>
    <n v="160.69999999999999"/>
    <n v="106"/>
    <n v="7.23"/>
    <x v="0"/>
    <n v="7"/>
    <n v="3.7"/>
    <n v="0"/>
    <x v="0"/>
    <n v="0"/>
    <x v="0"/>
    <x v="2"/>
    <x v="0"/>
    <x v="0"/>
    <n v="-0.61392599426305872"/>
    <n v="-9.4310532614403104E-3"/>
    <n v="-0.79096476565880514"/>
    <n v="1.2477545226278501"/>
    <n v="2.4952707467003532"/>
    <n v="1.5998470803328197"/>
    <n v="2.6253847835241895"/>
    <x v="0"/>
    <x v="1"/>
    <e v="#N/A"/>
    <n v="25.01"/>
    <x v="4"/>
    <x v="0"/>
  </r>
  <r>
    <s v="WA"/>
    <n v="56"/>
    <x v="0"/>
    <x v="0"/>
    <x v="0"/>
    <n v="29"/>
    <x v="1221"/>
    <n v="115"/>
    <n v="6.41"/>
    <n v="144.1"/>
    <n v="111"/>
    <n v="12.25"/>
    <n v="226.6"/>
    <n v="101"/>
    <n v="10.199999999999999"/>
    <x v="140"/>
    <n v="3"/>
    <n v="1.32"/>
    <n v="1"/>
    <x v="0"/>
    <n v="0"/>
    <x v="0"/>
    <x v="3"/>
    <x v="0"/>
    <x v="1"/>
    <n v="-2.6393878144412217"/>
    <n v="-1.1159093242895388"/>
    <n v="0.51778114242147677"/>
    <n v="-1.9405337627289283"/>
    <n v="2.4267860912570973"/>
    <n v="3.499341402434939"/>
    <n v="5.1576632081662481"/>
    <x v="2"/>
    <x v="0"/>
    <e v="#N/A"/>
    <n v="6.41"/>
    <x v="0"/>
    <x v="1"/>
  </r>
  <r>
    <s v="CO"/>
    <n v="192"/>
    <x v="0"/>
    <x v="0"/>
    <x v="1"/>
    <n v="0"/>
    <x v="1222"/>
    <n v="88"/>
    <n v="31.45"/>
    <n v="224.9"/>
    <n v="98"/>
    <n v="19.12"/>
    <n v="212.4"/>
    <n v="105"/>
    <n v="9.56"/>
    <x v="37"/>
    <n v="3"/>
    <n v="3.08"/>
    <n v="2"/>
    <x v="0"/>
    <n v="0"/>
    <x v="0"/>
    <x v="1"/>
    <x v="0"/>
    <x v="0"/>
    <n v="8.7765075067401832E-2"/>
    <n v="0.49206629260021628"/>
    <n v="0.23577519561206875"/>
    <n v="0.41445190259141979"/>
    <n v="2.6338772178833012"/>
    <n v="0.69079104448629425"/>
    <n v="1.4202377742477674"/>
    <x v="0"/>
    <x v="1"/>
    <e v="#N/A"/>
    <n v="31.45"/>
    <x v="0"/>
    <x v="3"/>
  </r>
  <r>
    <s v="WI"/>
    <n v="70"/>
    <x v="0"/>
    <x v="0"/>
    <x v="1"/>
    <n v="0"/>
    <x v="450"/>
    <n v="108"/>
    <n v="26.59"/>
    <n v="171"/>
    <n v="116"/>
    <n v="14.54"/>
    <n v="196.1"/>
    <n v="96"/>
    <n v="8.82"/>
    <x v="53"/>
    <n v="4"/>
    <n v="2.3199999999999998"/>
    <n v="2"/>
    <x v="0"/>
    <n v="0"/>
    <x v="0"/>
    <x v="3"/>
    <x v="0"/>
    <x v="0"/>
    <n v="-0.44174322527167903"/>
    <n v="-0.58058080827054859"/>
    <n v="-8.7935856007181734E-2"/>
    <n v="-0.60000346093119195"/>
    <n v="1.2163146463581824"/>
    <n v="0.94865590174026382"/>
    <n v="2.8845233091219482"/>
    <x v="0"/>
    <x v="1"/>
    <e v="#N/A"/>
    <n v="26.59"/>
    <x v="1"/>
    <x v="2"/>
  </r>
  <r>
    <s v="RI"/>
    <n v="65"/>
    <x v="0"/>
    <x v="0"/>
    <x v="0"/>
    <n v="29"/>
    <x v="236"/>
    <n v="129"/>
    <n v="36.64"/>
    <n v="161.9"/>
    <n v="77"/>
    <n v="13.76"/>
    <n v="128.30000000000001"/>
    <n v="91"/>
    <n v="5.77"/>
    <x v="82"/>
    <n v="5"/>
    <n v="2.38"/>
    <n v="2"/>
    <x v="0"/>
    <n v="0"/>
    <x v="0"/>
    <x v="3"/>
    <x v="0"/>
    <x v="1"/>
    <n v="0.65245050025418394"/>
    <n v="-0.76167707205392432"/>
    <n v="-1.4344149541535107"/>
    <n v="-0.52754236353671935"/>
    <n v="1.7886651571548429"/>
    <n v="1.8280292184206739"/>
    <n v="3.3888137456017908"/>
    <x v="2"/>
    <x v="0"/>
    <e v="#N/A"/>
    <n v="36.64"/>
    <x v="1"/>
    <x v="2"/>
  </r>
  <r>
    <s v="MT"/>
    <n v="119"/>
    <x v="2"/>
    <x v="0"/>
    <x v="1"/>
    <n v="0"/>
    <x v="1223"/>
    <n v="70"/>
    <n v="22.93"/>
    <n v="211.5"/>
    <n v="74"/>
    <n v="17.98"/>
    <n v="188.5"/>
    <n v="105"/>
    <n v="8.48"/>
    <x v="61"/>
    <n v="6"/>
    <n v="3.05"/>
    <n v="1"/>
    <x v="0"/>
    <n v="0"/>
    <x v="0"/>
    <x v="0"/>
    <x v="0"/>
    <x v="0"/>
    <n v="-0.83980016433777138"/>
    <n v="0.22539706900711323"/>
    <n v="-0.23886861627137193"/>
    <n v="0.37822135389418376"/>
    <n v="2.0015186853247218"/>
    <n v="0.97784342464409635"/>
    <n v="2.430283621007101"/>
    <x v="0"/>
    <x v="1"/>
    <e v="#N/A"/>
    <n v="22.93"/>
    <x v="1"/>
    <x v="3"/>
  </r>
  <r>
    <s v="CO"/>
    <n v="80"/>
    <x v="0"/>
    <x v="0"/>
    <x v="1"/>
    <n v="0"/>
    <x v="465"/>
    <n v="116"/>
    <n v="33.119999999999997"/>
    <n v="209.9"/>
    <n v="93"/>
    <n v="17.84"/>
    <n v="194.1"/>
    <n v="100"/>
    <n v="8.73"/>
    <x v="75"/>
    <n v="3"/>
    <n v="3.46"/>
    <n v="0"/>
    <x v="0"/>
    <n v="0"/>
    <x v="0"/>
    <x v="2"/>
    <x v="0"/>
    <x v="0"/>
    <n v="0.26920498217659761"/>
    <n v="0.19355596768256375"/>
    <n v="-0.12765500344512654"/>
    <n v="0.92167958435272568"/>
    <n v="2.7366576973938384"/>
    <n v="0.98778757391021288"/>
    <n v="1.5691249885327501"/>
    <x v="0"/>
    <x v="1"/>
    <e v="#N/A"/>
    <n v="33.119999999999997"/>
    <x v="0"/>
    <x v="0"/>
  </r>
  <r>
    <s v="CT"/>
    <n v="152"/>
    <x v="1"/>
    <x v="0"/>
    <x v="0"/>
    <n v="20"/>
    <x v="1224"/>
    <n v="105"/>
    <n v="40.65"/>
    <n v="209.1"/>
    <n v="111"/>
    <n v="17.77"/>
    <n v="268.2"/>
    <n v="130"/>
    <n v="12.07"/>
    <x v="64"/>
    <n v="3"/>
    <n v="3.59"/>
    <n v="5"/>
    <x v="0"/>
    <n v="0"/>
    <x v="1"/>
    <x v="1"/>
    <x v="0"/>
    <x v="0"/>
    <n v="1.0893874194151039"/>
    <n v="0.17763541702028873"/>
    <n v="1.3439394091307288"/>
    <n v="1.1028323278389063"/>
    <n v="3.9583229676860832"/>
    <n v="2.059303661362526"/>
    <n v="0.90174410055794063"/>
    <x v="1"/>
    <x v="0"/>
    <e v="#N/A"/>
    <n v="40.65"/>
    <x v="0"/>
    <x v="0"/>
  </r>
  <r>
    <s v="FL"/>
    <n v="113"/>
    <x v="2"/>
    <x v="0"/>
    <x v="1"/>
    <n v="0"/>
    <x v="1225"/>
    <n v="85"/>
    <n v="15.74"/>
    <n v="177.6"/>
    <n v="92"/>
    <n v="15.1"/>
    <n v="159.80000000000001"/>
    <n v="72"/>
    <n v="7.19"/>
    <x v="90"/>
    <n v="4"/>
    <n v="3.89"/>
    <n v="3"/>
    <x v="0"/>
    <n v="0"/>
    <x v="0"/>
    <x v="0"/>
    <x v="0"/>
    <x v="0"/>
    <n v="-1.6229540491050136"/>
    <n v="-0.44923626530678157"/>
    <n v="-0.80883838200587987"/>
    <n v="1.5013683635085036"/>
    <n v="2.6428770105521164"/>
    <n v="2.3966892912355648"/>
    <n v="3.5360203936829295"/>
    <x v="0"/>
    <x v="1"/>
    <e v="#N/A"/>
    <n v="15.74"/>
    <x v="1"/>
    <x v="0"/>
  </r>
  <r>
    <s v="VT"/>
    <n v="75"/>
    <x v="2"/>
    <x v="0"/>
    <x v="1"/>
    <n v="0"/>
    <x v="430"/>
    <n v="133"/>
    <n v="35.6"/>
    <n v="211.5"/>
    <n v="121"/>
    <n v="17.98"/>
    <n v="291.2"/>
    <n v="123"/>
    <n v="13.1"/>
    <x v="68"/>
    <n v="4"/>
    <n v="1.94"/>
    <n v="1"/>
    <x v="0"/>
    <n v="0"/>
    <x v="0"/>
    <x v="2"/>
    <x v="0"/>
    <x v="0"/>
    <n v="0.53951341521682761"/>
    <n v="0.22539706900711323"/>
    <n v="1.8007096046670943"/>
    <n v="-1.1072311426924974"/>
    <n v="3.4244959249503357"/>
    <n v="2.1932611444158625"/>
    <n v="2.4276771933696835"/>
    <x v="0"/>
    <x v="1"/>
    <e v="#N/A"/>
    <n v="35.6"/>
    <x v="1"/>
    <x v="1"/>
  </r>
  <r>
    <s v="OH"/>
    <n v="80"/>
    <x v="0"/>
    <x v="0"/>
    <x v="1"/>
    <n v="0"/>
    <x v="1190"/>
    <n v="83"/>
    <n v="33.590000000000003"/>
    <n v="164.5"/>
    <n v="86"/>
    <n v="13.98"/>
    <n v="94"/>
    <n v="98"/>
    <n v="4.2300000000000004"/>
    <x v="69"/>
    <n v="6"/>
    <n v="1.73"/>
    <n v="1"/>
    <x v="0"/>
    <n v="0"/>
    <x v="0"/>
    <x v="2"/>
    <x v="0"/>
    <x v="1"/>
    <n v="0.32104495563636748"/>
    <n v="-0.70993528240153136"/>
    <n v="-2.1155983327142645"/>
    <n v="-1.3970755322703865"/>
    <n v="1.7976445514868697"/>
    <n v="2.652292275936055"/>
    <n v="4.3402514559054861"/>
    <x v="2"/>
    <x v="1"/>
    <e v="#N/A"/>
    <n v="33.590000000000003"/>
    <x v="1"/>
    <x v="1"/>
  </r>
  <r>
    <s v="RI"/>
    <n v="63"/>
    <x v="0"/>
    <x v="1"/>
    <x v="1"/>
    <n v="0"/>
    <x v="1226"/>
    <n v="112"/>
    <n v="10.69"/>
    <n v="202.9"/>
    <n v="111"/>
    <n v="17.25"/>
    <n v="259"/>
    <n v="58"/>
    <n v="11.66"/>
    <x v="56"/>
    <n v="8"/>
    <n v="2.4"/>
    <n v="1"/>
    <x v="0"/>
    <n v="0"/>
    <x v="0"/>
    <x v="3"/>
    <x v="1"/>
    <x v="0"/>
    <n v="-2.1728280533032898"/>
    <n v="5.4251149387659237E-2"/>
    <n v="1.1612313309161828"/>
    <n v="-0.49131181483948333"/>
    <n v="2.7233537530141065"/>
    <n v="2.5127615166851553"/>
    <n v="3.6347331697680016"/>
    <x v="0"/>
    <x v="1"/>
    <e v="#N/A"/>
    <n v="10.69"/>
    <x v="2"/>
    <x v="2"/>
  </r>
  <r>
    <s v="FL"/>
    <n v="97"/>
    <x v="0"/>
    <x v="0"/>
    <x v="0"/>
    <n v="28"/>
    <x v="571"/>
    <n v="97"/>
    <n v="34.39"/>
    <n v="69.2"/>
    <n v="84"/>
    <n v="5.88"/>
    <n v="257.60000000000002"/>
    <n v="64"/>
    <n v="11.59"/>
    <x v="92"/>
    <n v="3"/>
    <n v="1.81"/>
    <n v="1"/>
    <x v="0"/>
    <n v="0"/>
    <x v="0"/>
    <x v="2"/>
    <x v="0"/>
    <x v="1"/>
    <n v="0.40806205394383915"/>
    <n v="-2.6064708800450167"/>
    <n v="1.133427927709622"/>
    <n v="-1.2883838861786781"/>
    <n v="3.0328315852892396"/>
    <n v="3.1471887445573561"/>
    <n v="4.3141078525007899"/>
    <x v="2"/>
    <x v="0"/>
    <e v="#N/A"/>
    <n v="34.39"/>
    <x v="0"/>
    <x v="1"/>
  </r>
  <r>
    <s v="MD"/>
    <n v="166"/>
    <x v="0"/>
    <x v="0"/>
    <x v="1"/>
    <n v="0"/>
    <x v="175"/>
    <n v="116"/>
    <n v="23.14"/>
    <n v="181.4"/>
    <n v="93"/>
    <n v="15.42"/>
    <n v="131.4"/>
    <n v="108"/>
    <n v="5.91"/>
    <x v="61"/>
    <n v="4"/>
    <n v="3.05"/>
    <n v="0"/>
    <x v="0"/>
    <n v="0"/>
    <x v="0"/>
    <x v="1"/>
    <x v="0"/>
    <x v="0"/>
    <n v="-0.81758303285501299"/>
    <n v="-0.37361364966097604"/>
    <n v="-1.3728502756246963"/>
    <n v="0.37822135389418376"/>
    <n v="1.5697602486229374"/>
    <n v="1.6839829116264065"/>
    <n v="3.3477529262391439"/>
    <x v="2"/>
    <x v="1"/>
    <e v="#N/A"/>
    <n v="23.14"/>
    <x v="1"/>
    <x v="3"/>
  </r>
  <r>
    <s v="WY"/>
    <n v="94"/>
    <x v="1"/>
    <x v="0"/>
    <x v="1"/>
    <n v="0"/>
    <x v="255"/>
    <n v="109"/>
    <n v="35.19"/>
    <n v="167.4"/>
    <n v="80"/>
    <n v="14.23"/>
    <n v="238.2"/>
    <n v="117"/>
    <n v="10.72"/>
    <x v="149"/>
    <n v="6"/>
    <n v="0.7"/>
    <n v="1"/>
    <x v="0"/>
    <n v="0"/>
    <x v="0"/>
    <x v="2"/>
    <x v="0"/>
    <x v="0"/>
    <n v="0.49507915225131027"/>
    <n v="-0.65222328625078507"/>
    <n v="0.7481521975615566"/>
    <n v="-2.7738363827653596"/>
    <n v="2.9255327605043315"/>
    <n v="2.9873731891396913"/>
    <n v="4.1581312160148585"/>
    <x v="2"/>
    <x v="1"/>
    <e v="#N/A"/>
    <n v="35.19"/>
    <x v="1"/>
    <x v="1"/>
  </r>
  <r>
    <s v="FL"/>
    <n v="85"/>
    <x v="1"/>
    <x v="0"/>
    <x v="0"/>
    <n v="33"/>
    <x v="198"/>
    <n v="95"/>
    <n v="35.340000000000003"/>
    <n v="233.5"/>
    <n v="88"/>
    <n v="19.850000000000001"/>
    <n v="221.3"/>
    <n v="92"/>
    <n v="9.9600000000000009"/>
    <x v="88"/>
    <n v="3"/>
    <n v="3.65"/>
    <n v="1"/>
    <x v="0"/>
    <n v="0"/>
    <x v="0"/>
    <x v="2"/>
    <x v="0"/>
    <x v="2"/>
    <n v="0.5117420008633794"/>
    <n v="0.66321221221967031"/>
    <n v="0.41252540171092333"/>
    <n v="1.1752934252333782"/>
    <n v="3.4320210133962226"/>
    <n v="1.5010736678586194"/>
    <n v="0.85303931696248703"/>
    <x v="1"/>
    <x v="0"/>
    <e v="#N/A"/>
    <n v="35.340000000000003"/>
    <x v="0"/>
    <x v="0"/>
  </r>
  <r>
    <s v="TN"/>
    <n v="80"/>
    <x v="0"/>
    <x v="1"/>
    <x v="1"/>
    <n v="0"/>
    <x v="1227"/>
    <n v="122"/>
    <n v="47.01"/>
    <n v="195.6"/>
    <n v="79"/>
    <n v="16.63"/>
    <n v="210.3"/>
    <n v="78"/>
    <n v="9.4600000000000009"/>
    <x v="68"/>
    <n v="3"/>
    <n v="1.94"/>
    <n v="1"/>
    <x v="1"/>
    <n v="1"/>
    <x v="0"/>
    <x v="2"/>
    <x v="1"/>
    <x v="0"/>
    <n v="1.7818213506277483"/>
    <n v="-9.1023875405598559E-2"/>
    <n v="0.19407009080222681"/>
    <n v="-1.1072311426924974"/>
    <n v="3.1626048633369646"/>
    <n v="2.108742913429436"/>
    <n v="2.6251711998029967"/>
    <x v="0"/>
    <x v="1"/>
    <n v="47.01"/>
    <e v="#N/A"/>
    <x v="3"/>
    <x v="1"/>
  </r>
  <r>
    <s v="NC"/>
    <n v="210"/>
    <x v="0"/>
    <x v="0"/>
    <x v="0"/>
    <n v="31"/>
    <x v="1228"/>
    <n v="87"/>
    <n v="53.35"/>
    <n v="147.69999999999999"/>
    <n v="103"/>
    <n v="12.55"/>
    <n v="192.7"/>
    <n v="97"/>
    <n v="8.67"/>
    <x v="3"/>
    <n v="7"/>
    <n v="2.73"/>
    <n v="3"/>
    <x v="0"/>
    <n v="0"/>
    <x v="0"/>
    <x v="1"/>
    <x v="0"/>
    <x v="1"/>
    <n v="2.4724038542168296"/>
    <n v="-1.0442668463093023"/>
    <n v="-0.15545840665168803"/>
    <n v="-5.6545230472650088E-2"/>
    <n v="3.6963367657048347"/>
    <n v="2.6889847050392266"/>
    <n v="2.9662049832013491"/>
    <x v="0"/>
    <x v="0"/>
    <e v="#N/A"/>
    <n v="53.35"/>
    <x v="4"/>
    <x v="2"/>
  </r>
  <r>
    <s v="IN"/>
    <n v="88"/>
    <x v="0"/>
    <x v="1"/>
    <x v="0"/>
    <n v="25"/>
    <x v="1229"/>
    <n v="114"/>
    <n v="49.05"/>
    <n v="203.4"/>
    <n v="74"/>
    <n v="17.29"/>
    <n v="228.4"/>
    <n v="117"/>
    <n v="10.28"/>
    <x v="14"/>
    <n v="5"/>
    <n v="3.51"/>
    <n v="1"/>
    <x v="0"/>
    <n v="0"/>
    <x v="0"/>
    <x v="2"/>
    <x v="2"/>
    <x v="0"/>
    <n v="2.0039926654553346"/>
    <n v="6.4201493551580988E-2"/>
    <n v="0.55352837511562736"/>
    <n v="0.99414068174719761"/>
    <n v="4.0677443656006016"/>
    <n v="2.3053888592027074"/>
    <n v="1.4432918486558699"/>
    <x v="1"/>
    <x v="0"/>
    <e v="#N/A"/>
    <n v="49.05"/>
    <x v="5"/>
    <x v="0"/>
  </r>
  <r>
    <s v="IA"/>
    <n v="100"/>
    <x v="1"/>
    <x v="0"/>
    <x v="1"/>
    <n v="0"/>
    <x v="1230"/>
    <n v="85"/>
    <n v="35.85"/>
    <n v="329.3"/>
    <n v="69"/>
    <n v="27.99"/>
    <n v="127.1"/>
    <n v="78"/>
    <n v="5.72"/>
    <x v="27"/>
    <n v="5"/>
    <n v="2.54"/>
    <n v="4"/>
    <x v="0"/>
    <n v="0"/>
    <x v="1"/>
    <x v="2"/>
    <x v="0"/>
    <x v="2"/>
    <n v="0.56728482957027593"/>
    <n v="2.569698154027078"/>
    <n v="-1.458246442616278"/>
    <n v="-0.31015907135330267"/>
    <n v="3.9855986949104736"/>
    <n v="3.0245399679317386"/>
    <n v="3.2265596350231891"/>
    <x v="0"/>
    <x v="1"/>
    <e v="#N/A"/>
    <n v="35.85"/>
    <x v="1"/>
    <x v="2"/>
  </r>
  <r>
    <s v="WV"/>
    <n v="154"/>
    <x v="1"/>
    <x v="0"/>
    <x v="0"/>
    <n v="35"/>
    <x v="1231"/>
    <n v="76"/>
    <n v="11.03"/>
    <n v="184.1"/>
    <n v="91"/>
    <n v="15.65"/>
    <n v="151.6"/>
    <n v="75"/>
    <n v="6.82"/>
    <x v="28"/>
    <n v="1"/>
    <n v="3.94"/>
    <n v="1"/>
    <x v="0"/>
    <n v="0"/>
    <x v="0"/>
    <x v="1"/>
    <x v="0"/>
    <x v="0"/>
    <n v="-2.1357995008320256"/>
    <n v="-0.31988179117579885"/>
    <n v="-0.97168688650145396"/>
    <n v="1.5738294609029755"/>
    <n v="2.8944776748616667"/>
    <n v="2.8434272358344614"/>
    <n v="3.9739345591866271"/>
    <x v="0"/>
    <x v="0"/>
    <e v="#N/A"/>
    <n v="11.03"/>
    <x v="0"/>
    <x v="0"/>
  </r>
  <r>
    <s v="UT"/>
    <n v="32"/>
    <x v="2"/>
    <x v="0"/>
    <x v="0"/>
    <n v="26"/>
    <x v="1232"/>
    <n v="137"/>
    <n v="41.4"/>
    <n v="236.8"/>
    <n v="108"/>
    <n v="20.13"/>
    <n v="173.3"/>
    <n v="149"/>
    <n v="7.8"/>
    <x v="62"/>
    <n v="9"/>
    <n v="2.4300000000000002"/>
    <n v="1"/>
    <x v="0"/>
    <n v="0"/>
    <x v="0"/>
    <x v="3"/>
    <x v="0"/>
    <x v="2"/>
    <n v="1.1708502348518857"/>
    <n v="0.72888448370155412"/>
    <n v="-0.54073413679975235"/>
    <n v="-0.45508126614224731"/>
    <n v="2.8652214329351025"/>
    <n v="1.5497274691144252"/>
    <n v="2.1433190610137633"/>
    <x v="0"/>
    <x v="0"/>
    <e v="#N/A"/>
    <n v="41.4"/>
    <x v="4"/>
    <x v="2"/>
  </r>
  <r>
    <s v="GA"/>
    <n v="18"/>
    <x v="1"/>
    <x v="0"/>
    <x v="1"/>
    <n v="0"/>
    <x v="111"/>
    <n v="97"/>
    <n v="33.49"/>
    <n v="203.7"/>
    <n v="107"/>
    <n v="17.309999999999999"/>
    <n v="202"/>
    <n v="105"/>
    <n v="9.09"/>
    <x v="6"/>
    <n v="3"/>
    <n v="2.35"/>
    <n v="3"/>
    <x v="0"/>
    <n v="0"/>
    <x v="0"/>
    <x v="3"/>
    <x v="0"/>
    <x v="0"/>
    <n v="0.30993638989498823"/>
    <n v="7.01717000499337E-2"/>
    <n v="2.9235628934755595E-2"/>
    <n v="-0.56377291223395598"/>
    <n v="2.0275159346176408"/>
    <n v="0.64782655999658012"/>
    <n v="2.1745200938472746"/>
    <x v="0"/>
    <x v="1"/>
    <e v="#N/A"/>
    <n v="33.49"/>
    <x v="0"/>
    <x v="2"/>
  </r>
  <r>
    <s v="AK"/>
    <n v="126"/>
    <x v="0"/>
    <x v="0"/>
    <x v="0"/>
    <n v="31"/>
    <x v="333"/>
    <n v="88"/>
    <n v="47.26"/>
    <n v="253.2"/>
    <n v="65"/>
    <n v="21.52"/>
    <n v="223.2"/>
    <n v="114"/>
    <n v="10.039999999999999"/>
    <x v="6"/>
    <n v="4"/>
    <n v="2.35"/>
    <n v="0"/>
    <x v="0"/>
    <n v="0"/>
    <x v="0"/>
    <x v="0"/>
    <x v="0"/>
    <x v="2"/>
    <n v="1.8095927649811965"/>
    <n v="1.055255772278187"/>
    <n v="0.45025859177697042"/>
    <n v="-0.56377291223395598"/>
    <n v="3.7962391718174526"/>
    <n v="2.215572931780053"/>
    <n v="1.8455608855932295"/>
    <x v="1"/>
    <x v="0"/>
    <e v="#N/A"/>
    <n v="47.26"/>
    <x v="1"/>
    <x v="2"/>
  </r>
  <r>
    <s v="MS"/>
    <n v="29"/>
    <x v="2"/>
    <x v="0"/>
    <x v="1"/>
    <n v="0"/>
    <x v="1233"/>
    <n v="103"/>
    <n v="53.24"/>
    <n v="216.3"/>
    <n v="151"/>
    <n v="18.39"/>
    <n v="218.4"/>
    <n v="106"/>
    <n v="9.83"/>
    <x v="75"/>
    <n v="4"/>
    <n v="3.46"/>
    <n v="2"/>
    <x v="1"/>
    <n v="1"/>
    <x v="0"/>
    <x v="3"/>
    <x v="0"/>
    <x v="0"/>
    <n v="2.46129528847545"/>
    <n v="0.32092037298076226"/>
    <n v="0.35493263792590324"/>
    <n v="0.92167958435272568"/>
    <n v="4.3879483342460741"/>
    <n v="2.6714106416916166"/>
    <n v="1.7374633950312539"/>
    <x v="1"/>
    <x v="1"/>
    <n v="53.24"/>
    <e v="#N/A"/>
    <x v="1"/>
    <x v="0"/>
  </r>
  <r>
    <s v="AR"/>
    <n v="86"/>
    <x v="1"/>
    <x v="0"/>
    <x v="0"/>
    <n v="16"/>
    <x v="160"/>
    <n v="88"/>
    <n v="24.77"/>
    <n v="191"/>
    <n v="129"/>
    <n v="16.239999999999998"/>
    <n v="215.5"/>
    <n v="82"/>
    <n v="9.6999999999999993"/>
    <x v="61"/>
    <n v="7"/>
    <n v="3.05"/>
    <n v="0"/>
    <x v="0"/>
    <n v="0"/>
    <x v="0"/>
    <x v="2"/>
    <x v="0"/>
    <x v="0"/>
    <n v="-0.63984598099294387"/>
    <n v="-0.18256704171367855"/>
    <n v="0.29733987414088314"/>
    <n v="0.37822135389418376"/>
    <n v="2.0929625911767893"/>
    <n v="0.82109439007252538"/>
    <n v="2.2288785491254752"/>
    <x v="0"/>
    <x v="2"/>
    <e v="#N/A"/>
    <n v="24.77"/>
    <x v="4"/>
    <x v="3"/>
  </r>
  <r>
    <s v="AK"/>
    <n v="138"/>
    <x v="0"/>
    <x v="0"/>
    <x v="0"/>
    <n v="37"/>
    <x v="1234"/>
    <n v="102"/>
    <n v="12.89"/>
    <n v="173.6"/>
    <n v="147"/>
    <n v="14.76"/>
    <n v="162.6"/>
    <n v="96"/>
    <n v="7.32"/>
    <x v="45"/>
    <n v="13"/>
    <n v="2.21"/>
    <n v="0"/>
    <x v="0"/>
    <n v="0"/>
    <x v="0"/>
    <x v="1"/>
    <x v="0"/>
    <x v="0"/>
    <n v="-1.9339938898636346"/>
    <n v="-0.52883901861815563"/>
    <n v="-0.75323157559275744"/>
    <n v="-0.74492565572013658"/>
    <n v="1.1046695583175727"/>
    <n v="2.2676585088286352"/>
    <n v="4.1308903873441469"/>
    <x v="2"/>
    <x v="0"/>
    <e v="#N/A"/>
    <n v="12.89"/>
    <x v="4"/>
    <x v="1"/>
  </r>
  <r>
    <s v="ME"/>
    <n v="175"/>
    <x v="0"/>
    <x v="0"/>
    <x v="1"/>
    <n v="0"/>
    <x v="877"/>
    <n v="95"/>
    <n v="22.44"/>
    <n v="231.2"/>
    <n v="74"/>
    <n v="19.649999999999999"/>
    <n v="313.39999999999998"/>
    <n v="108"/>
    <n v="14.1"/>
    <x v="6"/>
    <n v="10"/>
    <n v="2.35"/>
    <n v="1"/>
    <x v="0"/>
    <n v="0"/>
    <x v="0"/>
    <x v="1"/>
    <x v="0"/>
    <x v="0"/>
    <n v="-0.89349156542110486"/>
    <n v="0.61744062906563002"/>
    <n v="2.2415921412282813"/>
    <n v="-0.56377291223395598"/>
    <n v="3.6504344833680369"/>
    <n v="2.5538471630238102"/>
    <n v="2.7782366254167523"/>
    <x v="0"/>
    <x v="1"/>
    <e v="#N/A"/>
    <n v="22.44"/>
    <x v="4"/>
    <x v="2"/>
  </r>
  <r>
    <s v="WV"/>
    <n v="74"/>
    <x v="2"/>
    <x v="0"/>
    <x v="1"/>
    <n v="0"/>
    <x v="381"/>
    <n v="102"/>
    <n v="21.08"/>
    <n v="262.10000000000002"/>
    <n v="101"/>
    <n v="22.28"/>
    <n v="268.2"/>
    <n v="98"/>
    <n v="12.07"/>
    <x v="50"/>
    <n v="2"/>
    <n v="3.16"/>
    <n v="2"/>
    <x v="0"/>
    <n v="0"/>
    <x v="0"/>
    <x v="2"/>
    <x v="0"/>
    <x v="2"/>
    <n v="-1.0416057753061625"/>
    <n v="1.2323718983959948"/>
    <n v="1.3439394091307288"/>
    <n v="0.52314354868312773"/>
    <n v="3.577601648710782"/>
    <n v="2.1641477294886151"/>
    <n v="2.1372499229718902"/>
    <x v="1"/>
    <x v="1"/>
    <e v="#N/A"/>
    <n v="21.08"/>
    <x v="0"/>
    <x v="3"/>
  </r>
  <r>
    <s v="CT"/>
    <n v="48"/>
    <x v="0"/>
    <x v="0"/>
    <x v="1"/>
    <n v="0"/>
    <x v="1235"/>
    <n v="98"/>
    <n v="29.22"/>
    <n v="159"/>
    <n v="127"/>
    <n v="13.52"/>
    <n v="139.5"/>
    <n v="101"/>
    <n v="6.28"/>
    <x v="98"/>
    <n v="3"/>
    <n v="2.0499999999999998"/>
    <n v="2"/>
    <x v="0"/>
    <n v="0"/>
    <x v="0"/>
    <x v="3"/>
    <x v="0"/>
    <x v="1"/>
    <n v="-0.1547719436193799"/>
    <n v="-0.81938906820467061"/>
    <n v="-1.2119877285010199"/>
    <n v="-0.96230894790355315"/>
    <n v="0.890724530042873"/>
    <n v="1.7579264958687391"/>
    <n v="3.6588551407967205"/>
    <x v="2"/>
    <x v="1"/>
    <e v="#N/A"/>
    <n v="29.22"/>
    <x v="0"/>
    <x v="1"/>
  </r>
  <r>
    <s v="GA"/>
    <n v="74"/>
    <x v="2"/>
    <x v="0"/>
    <x v="0"/>
    <n v="31"/>
    <x v="824"/>
    <n v="70"/>
    <n v="42.4"/>
    <n v="209.5"/>
    <n v="59"/>
    <n v="17.809999999999999"/>
    <n v="180.6"/>
    <n v="75"/>
    <n v="8.1300000000000008"/>
    <x v="79"/>
    <n v="2"/>
    <n v="2.67"/>
    <n v="4"/>
    <x v="0"/>
    <n v="0"/>
    <x v="1"/>
    <x v="2"/>
    <x v="0"/>
    <x v="0"/>
    <n v="1.2800844646421157"/>
    <n v="0.18559569235142623"/>
    <n v="-0.39575924865125406"/>
    <n v="-0.12900632786712207"/>
    <n v="2.7799566856536799"/>
    <n v="1.3587972671301123"/>
    <n v="1.9911054347296453"/>
    <x v="0"/>
    <x v="0"/>
    <e v="#N/A"/>
    <n v="42.4"/>
    <x v="0"/>
    <x v="2"/>
  </r>
  <r>
    <s v="NV"/>
    <n v="105"/>
    <x v="0"/>
    <x v="1"/>
    <x v="1"/>
    <n v="0"/>
    <x v="1236"/>
    <n v="100"/>
    <n v="38.83"/>
    <n v="145.1"/>
    <n v="108"/>
    <n v="12.33"/>
    <n v="245.3"/>
    <n v="140"/>
    <n v="11.04"/>
    <x v="18"/>
    <n v="7"/>
    <n v="2.08"/>
    <n v="0"/>
    <x v="0"/>
    <n v="0"/>
    <x v="0"/>
    <x v="0"/>
    <x v="1"/>
    <x v="1"/>
    <n v="0.89128466369383952"/>
    <n v="-1.0960086359616954"/>
    <n v="0.88915517096626118"/>
    <n v="-0.92607839920631685"/>
    <n v="2.6759198419151518"/>
    <n v="1.9088848580705522"/>
    <n v="2.8508131826527769"/>
    <x v="0"/>
    <x v="1"/>
    <e v="#N/A"/>
    <n v="38.83"/>
    <x v="2"/>
    <x v="1"/>
  </r>
  <r>
    <s v="VT"/>
    <n v="157"/>
    <x v="2"/>
    <x v="0"/>
    <x v="1"/>
    <n v="0"/>
    <x v="917"/>
    <n v="71"/>
    <n v="28.66"/>
    <n v="205.1"/>
    <n v="48"/>
    <n v="17.43"/>
    <n v="175.8"/>
    <n v="88"/>
    <n v="7.91"/>
    <x v="96"/>
    <n v="2"/>
    <n v="1.59"/>
    <n v="3"/>
    <x v="0"/>
    <n v="0"/>
    <x v="0"/>
    <x v="1"/>
    <x v="0"/>
    <x v="0"/>
    <n v="-0.21586905519696639"/>
    <n v="9.8032663708914711E-2"/>
    <n v="-0.49108520250232129"/>
    <n v="-1.5782282757565671"/>
    <n v="1.5536663989305775"/>
    <n v="1.6697841233703801"/>
    <n v="3.3410295955219653"/>
    <x v="2"/>
    <x v="1"/>
    <e v="#N/A"/>
    <n v="28.66"/>
    <x v="0"/>
    <x v="1"/>
  </r>
  <r>
    <s v="DC"/>
    <n v="217"/>
    <x v="0"/>
    <x v="0"/>
    <x v="1"/>
    <n v="0"/>
    <x v="576"/>
    <n v="138"/>
    <n v="21.03"/>
    <n v="248.5"/>
    <n v="105"/>
    <n v="21.12"/>
    <n v="269.60000000000002"/>
    <n v="78"/>
    <n v="12.13"/>
    <x v="64"/>
    <n v="4"/>
    <n v="3.59"/>
    <n v="0"/>
    <x v="0"/>
    <n v="0"/>
    <x v="0"/>
    <x v="1"/>
    <x v="0"/>
    <x v="2"/>
    <n v="-1.0471600581768521"/>
    <n v="0.96172253713732281"/>
    <n v="1.3717428123372908"/>
    <n v="1.1028323278389063"/>
    <n v="3.7279548214373164"/>
    <n v="2.262602906478377"/>
    <n v="2.0835298591887428"/>
    <x v="1"/>
    <x v="1"/>
    <e v="#N/A"/>
    <n v="21.03"/>
    <x v="1"/>
    <x v="0"/>
  </r>
  <r>
    <s v="TN"/>
    <n v="68"/>
    <x v="0"/>
    <x v="0"/>
    <x v="1"/>
    <n v="0"/>
    <x v="126"/>
    <n v="61"/>
    <n v="30.38"/>
    <n v="252.3"/>
    <n v="84"/>
    <n v="21.45"/>
    <n v="255.7"/>
    <n v="76"/>
    <n v="11.51"/>
    <x v="80"/>
    <n v="4"/>
    <n v="2.27"/>
    <n v="1"/>
    <x v="0"/>
    <n v="0"/>
    <x v="0"/>
    <x v="3"/>
    <x v="0"/>
    <x v="2"/>
    <n v="-2.8874865217081255E-2"/>
    <n v="1.0373451527831283"/>
    <n v="1.0956947376435737"/>
    <n v="-0.67246455832566399"/>
    <n v="3.0972689902421813"/>
    <n v="1.6521725890922858"/>
    <n v="1.9662841428389726"/>
    <x v="0"/>
    <x v="1"/>
    <e v="#N/A"/>
    <n v="30.38"/>
    <x v="1"/>
    <x v="1"/>
  </r>
  <r>
    <s v="OR"/>
    <n v="80"/>
    <x v="0"/>
    <x v="0"/>
    <x v="1"/>
    <n v="0"/>
    <x v="768"/>
    <n v="86"/>
    <n v="19.239999999999998"/>
    <n v="185.5"/>
    <n v="97"/>
    <n v="15.77"/>
    <n v="237.3"/>
    <n v="145"/>
    <n v="10.68"/>
    <x v="17"/>
    <n v="5"/>
    <n v="2.57"/>
    <n v="1"/>
    <x v="0"/>
    <n v="0"/>
    <x v="0"/>
    <x v="2"/>
    <x v="0"/>
    <x v="0"/>
    <n v="-1.2415599586509902"/>
    <n v="-0.29202082751681779"/>
    <n v="0.73027858121448186"/>
    <n v="-0.27392852265606671"/>
    <n v="2.0200568014576823"/>
    <n v="1.4950220521230537"/>
    <n v="2.896472404762906"/>
    <x v="0"/>
    <x v="1"/>
    <e v="#N/A"/>
    <n v="19.239999999999998"/>
    <x v="1"/>
    <x v="2"/>
  </r>
  <r>
    <s v="MS"/>
    <n v="38"/>
    <x v="0"/>
    <x v="0"/>
    <x v="0"/>
    <n v="25"/>
    <x v="1163"/>
    <n v="106"/>
    <n v="24.21"/>
    <n v="313.7"/>
    <n v="109"/>
    <n v="26.66"/>
    <n v="126.6"/>
    <n v="117"/>
    <n v="5.7"/>
    <x v="83"/>
    <n v="6"/>
    <n v="3.62"/>
    <n v="2"/>
    <x v="0"/>
    <n v="0"/>
    <x v="0"/>
    <x v="3"/>
    <x v="0"/>
    <x v="2"/>
    <n v="-0.70094309257052989"/>
    <n v="2.2592474161127187"/>
    <n v="-1.4681762294757641"/>
    <n v="1.1390628765361424"/>
    <n v="3.9378811212300366"/>
    <n v="3.0080767582850667"/>
    <n v="3.2542501198478373"/>
    <x v="0"/>
    <x v="0"/>
    <e v="#N/A"/>
    <n v="24.21"/>
    <x v="1"/>
    <x v="0"/>
  </r>
  <r>
    <s v="CO"/>
    <n v="140"/>
    <x v="0"/>
    <x v="0"/>
    <x v="1"/>
    <n v="0"/>
    <x v="156"/>
    <n v="71"/>
    <n v="25.45"/>
    <n v="212.5"/>
    <n v="97"/>
    <n v="18.059999999999999"/>
    <n v="245.9"/>
    <n v="67"/>
    <n v="11.07"/>
    <x v="44"/>
    <n v="4"/>
    <n v="3.4"/>
    <n v="3"/>
    <x v="0"/>
    <n v="0"/>
    <x v="0"/>
    <x v="1"/>
    <x v="0"/>
    <x v="0"/>
    <n v="-0.56578887605041506"/>
    <n v="0.24529775733495673"/>
    <n v="0.90107091519764448"/>
    <n v="0.84921848695825297"/>
    <n v="2.9619225921187771"/>
    <n v="1.3832530046317399"/>
    <n v="1.7475103169772297"/>
    <x v="0"/>
    <x v="1"/>
    <e v="#N/A"/>
    <n v="25.45"/>
    <x v="1"/>
    <x v="0"/>
  </r>
  <r>
    <s v="AR"/>
    <n v="98"/>
    <x v="0"/>
    <x v="0"/>
    <x v="1"/>
    <n v="0"/>
    <x v="1237"/>
    <n v="116"/>
    <n v="38.61"/>
    <n v="120.5"/>
    <n v="103"/>
    <n v="10.24"/>
    <n v="117"/>
    <n v="102"/>
    <n v="5.27"/>
    <x v="86"/>
    <n v="4"/>
    <n v="1.27"/>
    <n v="5"/>
    <x v="1"/>
    <n v="1"/>
    <x v="1"/>
    <x v="2"/>
    <x v="0"/>
    <x v="1"/>
    <n v="0.86721610458751741"/>
    <n v="-1.5855655688266455"/>
    <n v="-1.6588281371778992"/>
    <n v="-2.0129948601234005"/>
    <n v="2.2999121978023385"/>
    <n v="3.1733170406816966"/>
    <n v="4.7801972724733544"/>
    <x v="2"/>
    <x v="1"/>
    <n v="38.61"/>
    <e v="#N/A"/>
    <x v="1"/>
    <x v="1"/>
  </r>
  <r>
    <s v="PA"/>
    <n v="114"/>
    <x v="0"/>
    <x v="0"/>
    <x v="1"/>
    <n v="0"/>
    <x v="336"/>
    <n v="75"/>
    <n v="26.4"/>
    <n v="169.9"/>
    <n v="87"/>
    <n v="14.44"/>
    <n v="207"/>
    <n v="133"/>
    <n v="9.32"/>
    <x v="44"/>
    <n v="5"/>
    <n v="3.4"/>
    <n v="2"/>
    <x v="0"/>
    <n v="0"/>
    <x v="0"/>
    <x v="0"/>
    <x v="0"/>
    <x v="0"/>
    <n v="-0.46210892913087437"/>
    <n v="-0.6024715654311763"/>
    <n v="0.12853349752961765"/>
    <n v="0.84921848695825297"/>
    <n v="2.2672786612955353"/>
    <n v="1.1463897889088319"/>
    <n v="2.3426195952955737"/>
    <x v="0"/>
    <x v="1"/>
    <e v="#N/A"/>
    <n v="26.4"/>
    <x v="1"/>
    <x v="0"/>
  </r>
  <r>
    <s v="MN"/>
    <n v="46"/>
    <x v="1"/>
    <x v="0"/>
    <x v="1"/>
    <n v="0"/>
    <x v="450"/>
    <n v="105"/>
    <n v="26.59"/>
    <n v="185.5"/>
    <n v="98"/>
    <n v="15.77"/>
    <n v="226.7"/>
    <n v="96"/>
    <n v="10.199999999999999"/>
    <x v="23"/>
    <n v="3"/>
    <n v="3.19"/>
    <n v="1"/>
    <x v="0"/>
    <n v="0"/>
    <x v="0"/>
    <x v="3"/>
    <x v="0"/>
    <x v="0"/>
    <n v="-0.44174322527167903"/>
    <n v="-0.29202082751681779"/>
    <n v="0.51976709979337388"/>
    <n v="0.55937409738036437"/>
    <n v="2.3567402802165596"/>
    <n v="0.92923111206241094"/>
    <n v="2.0427227346985353"/>
    <x v="0"/>
    <x v="1"/>
    <e v="#N/A"/>
    <n v="26.59"/>
    <x v="0"/>
    <x v="3"/>
  </r>
  <r>
    <s v="NM"/>
    <n v="118"/>
    <x v="0"/>
    <x v="0"/>
    <x v="0"/>
    <n v="42"/>
    <x v="1238"/>
    <n v="105"/>
    <n v="25.28"/>
    <n v="167.3"/>
    <n v="105"/>
    <n v="14.22"/>
    <n v="270.60000000000002"/>
    <n v="105"/>
    <n v="12.18"/>
    <x v="91"/>
    <n v="7"/>
    <n v="2.81"/>
    <n v="0"/>
    <x v="0"/>
    <n v="0"/>
    <x v="0"/>
    <x v="0"/>
    <x v="0"/>
    <x v="0"/>
    <n v="-0.58430315228604734"/>
    <n v="-0.65421335508356937"/>
    <n v="1.3916023860562634"/>
    <n v="5.2146415619058542E-2"/>
    <n v="2.6681728440811181"/>
    <n v="1.6458073208248021"/>
    <n v="2.5096249019861721"/>
    <x v="0"/>
    <x v="0"/>
    <e v="#N/A"/>
    <n v="25.28"/>
    <x v="4"/>
    <x v="3"/>
  </r>
  <r>
    <s v="UT"/>
    <n v="37"/>
    <x v="2"/>
    <x v="0"/>
    <x v="1"/>
    <n v="0"/>
    <x v="1239"/>
    <n v="112"/>
    <n v="46.19"/>
    <n v="155.1"/>
    <n v="96"/>
    <n v="13.18"/>
    <n v="199.5"/>
    <n v="97"/>
    <n v="8.98"/>
    <x v="2"/>
    <n v="4"/>
    <n v="1.78"/>
    <n v="3"/>
    <x v="0"/>
    <n v="0"/>
    <x v="0"/>
    <x v="3"/>
    <x v="0"/>
    <x v="1"/>
    <n v="1.6929528246967136"/>
    <n v="-0.89700175268326043"/>
    <n v="-2.0413305362675428E-2"/>
    <n v="-1.3246144348759143"/>
    <n v="2.8857526190982861"/>
    <n v="2.329317821827432"/>
    <n v="3.2440522270045475"/>
    <x v="0"/>
    <x v="1"/>
    <e v="#N/A"/>
    <n v="46.19"/>
    <x v="1"/>
    <x v="1"/>
  </r>
  <r>
    <s v="MS"/>
    <n v="98"/>
    <x v="0"/>
    <x v="1"/>
    <x v="0"/>
    <n v="23"/>
    <x v="1240"/>
    <n v="54"/>
    <n v="41.74"/>
    <n v="292.7"/>
    <n v="83"/>
    <n v="24.88"/>
    <n v="184"/>
    <n v="90"/>
    <n v="8.2799999999999994"/>
    <x v="81"/>
    <n v="7"/>
    <n v="2.92"/>
    <n v="1"/>
    <x v="0"/>
    <n v="0"/>
    <x v="0"/>
    <x v="2"/>
    <x v="2"/>
    <x v="2"/>
    <n v="1.20787878732315"/>
    <n v="1.8413329612280054"/>
    <n v="-0.32823669800674776"/>
    <n v="0.19706861040800316"/>
    <n v="3.8512518650435306"/>
    <n v="2.2351853628047165"/>
    <n v="1.7776294001258055"/>
    <x v="1"/>
    <x v="0"/>
    <e v="#N/A"/>
    <n v="41.74"/>
    <x v="2"/>
    <x v="3"/>
  </r>
  <r>
    <s v="NV"/>
    <n v="113"/>
    <x v="2"/>
    <x v="0"/>
    <x v="1"/>
    <n v="0"/>
    <x v="1241"/>
    <n v="108"/>
    <n v="41.7"/>
    <n v="259.89999999999998"/>
    <n v="140"/>
    <n v="22.09"/>
    <n v="204.3"/>
    <n v="115"/>
    <n v="9.19"/>
    <x v="85"/>
    <n v="2"/>
    <n v="2.89"/>
    <n v="3"/>
    <x v="1"/>
    <n v="1"/>
    <x v="0"/>
    <x v="0"/>
    <x v="0"/>
    <x v="2"/>
    <n v="1.2041759320760237"/>
    <n v="1.1885903840747383"/>
    <n v="7.4912648488392367E-2"/>
    <n v="0.16083806171076653"/>
    <n v="3.4858717153969332"/>
    <n v="1.7012547027134166"/>
    <n v="1.2795442590253274"/>
    <x v="1"/>
    <x v="1"/>
    <n v="41.7"/>
    <e v="#N/A"/>
    <x v="0"/>
    <x v="3"/>
  </r>
  <r>
    <s v="OR"/>
    <n v="69"/>
    <x v="1"/>
    <x v="0"/>
    <x v="1"/>
    <n v="0"/>
    <x v="925"/>
    <n v="87"/>
    <n v="33.340000000000003"/>
    <n v="236.8"/>
    <n v="66"/>
    <n v="20.13"/>
    <n v="182.3"/>
    <n v="75"/>
    <n v="8.1999999999999993"/>
    <x v="78"/>
    <n v="1"/>
    <n v="3.21"/>
    <n v="0"/>
    <x v="0"/>
    <n v="0"/>
    <x v="0"/>
    <x v="3"/>
    <x v="0"/>
    <x v="2"/>
    <n v="0.29327354128291916"/>
    <n v="0.72888448370155412"/>
    <n v="-0.36199797332900063"/>
    <n v="0.59560464607760044"/>
    <n v="2.7594562477392497"/>
    <n v="1.0502711020117772"/>
    <n v="1.6098260751568432"/>
    <x v="0"/>
    <x v="1"/>
    <e v="#N/A"/>
    <n v="33.340000000000003"/>
    <x v="0"/>
    <x v="3"/>
  </r>
  <r>
    <s v="VA"/>
    <n v="121"/>
    <x v="0"/>
    <x v="0"/>
    <x v="1"/>
    <n v="0"/>
    <x v="1242"/>
    <n v="112"/>
    <n v="22.8"/>
    <n v="195.1"/>
    <n v="104"/>
    <n v="16.579999999999998"/>
    <n v="159.6"/>
    <n v="139"/>
    <n v="7.18"/>
    <x v="26"/>
    <n v="2"/>
    <n v="2.84"/>
    <n v="2"/>
    <x v="0"/>
    <n v="0"/>
    <x v="0"/>
    <x v="0"/>
    <x v="0"/>
    <x v="0"/>
    <n v="-0.85461158532627735"/>
    <n v="-0.10097421956952031"/>
    <n v="-0.81281029674967464"/>
    <n v="8.8376964316294535E-2"/>
    <n v="1.4314291971513187"/>
    <n v="1.1870247769594469"/>
    <n v="2.9612608962693545"/>
    <x v="0"/>
    <x v="1"/>
    <e v="#N/A"/>
    <n v="22.8"/>
    <x v="0"/>
    <x v="3"/>
  </r>
  <r>
    <s v="NJ"/>
    <n v="59"/>
    <x v="2"/>
    <x v="1"/>
    <x v="0"/>
    <n v="31"/>
    <x v="192"/>
    <n v="78"/>
    <n v="38.25"/>
    <n v="191.3"/>
    <n v="79"/>
    <n v="16.260000000000002"/>
    <n v="226.7"/>
    <n v="79"/>
    <n v="10.199999999999999"/>
    <x v="9"/>
    <n v="3"/>
    <n v="2.46"/>
    <n v="1"/>
    <x v="0"/>
    <n v="0"/>
    <x v="0"/>
    <x v="3"/>
    <x v="1"/>
    <x v="0"/>
    <n v="0.8283361244926899"/>
    <n v="-0.17659683521532527"/>
    <n v="0.51976709979337388"/>
    <n v="-0.41885071744501134"/>
    <n v="2.5822920598047983"/>
    <n v="1.0783881207058308"/>
    <n v="1.912487802739667"/>
    <x v="0"/>
    <x v="0"/>
    <e v="#N/A"/>
    <n v="38.25"/>
    <x v="3"/>
    <x v="2"/>
  </r>
  <r>
    <s v="WV"/>
    <n v="59"/>
    <x v="2"/>
    <x v="0"/>
    <x v="1"/>
    <n v="0"/>
    <x v="14"/>
    <n v="100"/>
    <n v="32.25"/>
    <n v="115.9"/>
    <n v="133"/>
    <n v="9.85"/>
    <n v="220.6"/>
    <n v="115"/>
    <n v="9.93"/>
    <x v="33"/>
    <n v="4"/>
    <n v="2"/>
    <n v="0"/>
    <x v="0"/>
    <n v="0"/>
    <x v="0"/>
    <x v="3"/>
    <x v="0"/>
    <x v="1"/>
    <n v="0.17478217337487295"/>
    <n v="-1.6771087351347254"/>
    <n v="0.39862370010764231"/>
    <n v="-1.0347700452980251"/>
    <n v="1.948318917587148"/>
    <n v="2.0181408321840246"/>
    <n v="3.5142336621842456"/>
    <x v="2"/>
    <x v="1"/>
    <e v="#N/A"/>
    <n v="32.25"/>
    <x v="1"/>
    <x v="1"/>
  </r>
  <r>
    <s v="OR"/>
    <n v="190"/>
    <x v="0"/>
    <x v="0"/>
    <x v="1"/>
    <n v="0"/>
    <x v="1090"/>
    <n v="96"/>
    <n v="24.29"/>
    <n v="177.9"/>
    <n v="96"/>
    <n v="15.12"/>
    <n v="113.3"/>
    <n v="117"/>
    <n v="5.0999999999999996"/>
    <x v="2"/>
    <n v="4"/>
    <n v="1.78"/>
    <n v="0"/>
    <x v="0"/>
    <n v="0"/>
    <x v="0"/>
    <x v="1"/>
    <x v="0"/>
    <x v="0"/>
    <n v="-0.69168595445271375"/>
    <n v="-0.44326605880842829"/>
    <n v="-1.7323085599380972"/>
    <n v="-1.3246144348759143"/>
    <n v="1.0230643138360627"/>
    <n v="2.3303241419157037"/>
    <n v="4.2206824830287184"/>
    <x v="2"/>
    <x v="1"/>
    <e v="#N/A"/>
    <n v="24.29"/>
    <x v="1"/>
    <x v="1"/>
  </r>
  <r>
    <s v="KY"/>
    <n v="109"/>
    <x v="0"/>
    <x v="0"/>
    <x v="1"/>
    <n v="0"/>
    <x v="483"/>
    <n v="80"/>
    <n v="29.85"/>
    <n v="238"/>
    <n v="94"/>
    <n v="20.23"/>
    <n v="198.4"/>
    <n v="103"/>
    <n v="8.93"/>
    <x v="39"/>
    <n v="6"/>
    <n v="2.75"/>
    <n v="1"/>
    <x v="0"/>
    <n v="0"/>
    <x v="0"/>
    <x v="0"/>
    <x v="0"/>
    <x v="2"/>
    <n v="-8.6269121547540975E-2"/>
    <n v="0.75276530969496602"/>
    <n v="-4.2258836453544966E-2"/>
    <n v="-2.0314681775414092E-2"/>
    <n v="2.4050242843272329"/>
    <n v="0.7591419290006225"/>
    <n v="1.8353340645587808"/>
    <x v="0"/>
    <x v="1"/>
    <e v="#N/A"/>
    <n v="29.85"/>
    <x v="1"/>
    <x v="2"/>
  </r>
  <r>
    <s v="MO"/>
    <n v="136"/>
    <x v="0"/>
    <x v="0"/>
    <x v="1"/>
    <n v="0"/>
    <x v="1243"/>
    <n v="109"/>
    <n v="15.71"/>
    <n v="219"/>
    <n v="115"/>
    <n v="18.62"/>
    <n v="212.6"/>
    <n v="80"/>
    <n v="9.57"/>
    <x v="89"/>
    <n v="4"/>
    <n v="3.48"/>
    <n v="2"/>
    <x v="0"/>
    <n v="0"/>
    <x v="0"/>
    <x v="1"/>
    <x v="0"/>
    <x v="0"/>
    <n v="-1.6266569043521399"/>
    <n v="0.37465223146593951"/>
    <n v="0.23974711035586302"/>
    <n v="0.95791013304996164"/>
    <n v="2.7663608983612251"/>
    <n v="1.9394451471858327"/>
    <n v="2.8053773966978897"/>
    <x v="0"/>
    <x v="1"/>
    <e v="#N/A"/>
    <n v="15.71"/>
    <x v="1"/>
    <x v="0"/>
  </r>
  <r>
    <s v="FL"/>
    <n v="106"/>
    <x v="2"/>
    <x v="0"/>
    <x v="1"/>
    <n v="0"/>
    <x v="1244"/>
    <n v="94"/>
    <n v="27.13"/>
    <n v="276.8"/>
    <n v="118"/>
    <n v="23.53"/>
    <n v="223.5"/>
    <n v="65"/>
    <n v="10.06"/>
    <x v="82"/>
    <n v="3"/>
    <n v="2.38"/>
    <n v="0"/>
    <x v="0"/>
    <n v="0"/>
    <x v="0"/>
    <x v="0"/>
    <x v="0"/>
    <x v="2"/>
    <n v="-0.38249754131765618"/>
    <n v="1.5249120168152941"/>
    <n v="0.4562164638926624"/>
    <n v="-0.52754236353671935"/>
    <n v="3.016665806333465"/>
    <n v="1.7199114614986355"/>
    <n v="2.1945200577090223"/>
    <x v="0"/>
    <x v="1"/>
    <e v="#N/A"/>
    <n v="27.13"/>
    <x v="0"/>
    <x v="2"/>
  </r>
  <r>
    <s v="WV"/>
    <n v="129"/>
    <x v="0"/>
    <x v="0"/>
    <x v="1"/>
    <n v="0"/>
    <x v="501"/>
    <n v="100"/>
    <n v="27.05"/>
    <n v="202.5"/>
    <n v="90"/>
    <n v="17.21"/>
    <n v="233.1"/>
    <n v="96"/>
    <n v="10.49"/>
    <x v="73"/>
    <n v="6"/>
    <n v="3.11"/>
    <n v="2"/>
    <x v="0"/>
    <n v="0"/>
    <x v="0"/>
    <x v="1"/>
    <x v="0"/>
    <x v="0"/>
    <n v="-0.39175467943547232"/>
    <n v="4.6290874056521721E-2"/>
    <n v="0.64686837159479738"/>
    <n v="0.45068245128865581"/>
    <n v="2.5062605552812678"/>
    <n v="0.88157128807020646"/>
    <n v="1.8091417581109441"/>
    <x v="0"/>
    <x v="1"/>
    <e v="#N/A"/>
    <n v="27.05"/>
    <x v="1"/>
    <x v="3"/>
  </r>
  <r>
    <s v="DE"/>
    <n v="99"/>
    <x v="0"/>
    <x v="0"/>
    <x v="1"/>
    <n v="0"/>
    <x v="551"/>
    <n v="120"/>
    <n v="43.25"/>
    <n v="159.30000000000001"/>
    <n v="92"/>
    <n v="13.54"/>
    <n v="264.39999999999998"/>
    <n v="94"/>
    <n v="11.9"/>
    <x v="120"/>
    <n v="5"/>
    <n v="1.62"/>
    <n v="1"/>
    <x v="0"/>
    <n v="0"/>
    <x v="0"/>
    <x v="2"/>
    <x v="0"/>
    <x v="1"/>
    <n v="1.3726558458202767"/>
    <n v="-0.81341886170631739"/>
    <n v="1.2684730289986335"/>
    <n v="-1.541997727059331"/>
    <n v="3.3322724533422856"/>
    <n v="2.5558981065757083"/>
    <n v="3.1561353835174386"/>
    <x v="0"/>
    <x v="1"/>
    <e v="#N/A"/>
    <n v="43.25"/>
    <x v="1"/>
    <x v="1"/>
  </r>
  <r>
    <s v="MI"/>
    <n v="61"/>
    <x v="0"/>
    <x v="0"/>
    <x v="0"/>
    <n v="33"/>
    <x v="1245"/>
    <n v="53"/>
    <n v="46.02"/>
    <n v="200.7"/>
    <n v="116"/>
    <n v="17.059999999999999"/>
    <n v="201.7"/>
    <n v="102"/>
    <n v="9.08"/>
    <x v="54"/>
    <n v="3"/>
    <n v="2.94"/>
    <n v="3"/>
    <x v="0"/>
    <n v="0"/>
    <x v="0"/>
    <x v="3"/>
    <x v="0"/>
    <x v="0"/>
    <n v="1.6744385484610813"/>
    <n v="1.0469635066403192E-2"/>
    <n v="2.3277756819063647E-2"/>
    <n v="0.23329915910523916"/>
    <n v="3.2774677140036315"/>
    <n v="1.6908058485327686"/>
    <n v="1.725066438873889"/>
    <x v="0"/>
    <x v="0"/>
    <e v="#N/A"/>
    <n v="46.02"/>
    <x v="0"/>
    <x v="3"/>
  </r>
  <r>
    <s v="IL"/>
    <n v="71"/>
    <x v="0"/>
    <x v="0"/>
    <x v="1"/>
    <n v="0"/>
    <x v="255"/>
    <n v="112"/>
    <n v="35.19"/>
    <n v="173.8"/>
    <n v="96"/>
    <n v="14.77"/>
    <n v="178.4"/>
    <n v="61"/>
    <n v="8.0299999999999994"/>
    <x v="47"/>
    <n v="3"/>
    <n v="3.27"/>
    <n v="1"/>
    <x v="0"/>
    <n v="0"/>
    <x v="0"/>
    <x v="3"/>
    <x v="0"/>
    <x v="0"/>
    <n v="0.49507915225131027"/>
    <n v="-0.52485888095258659"/>
    <n v="-0.43945031083299313"/>
    <n v="0.66806574347207237"/>
    <n v="2.3574732306171349"/>
    <n v="1.0770369655683989"/>
    <n v="2.182277988095279"/>
    <x v="0"/>
    <x v="1"/>
    <e v="#N/A"/>
    <n v="35.19"/>
    <x v="0"/>
    <x v="0"/>
  </r>
  <r>
    <s v="UT"/>
    <n v="4"/>
    <x v="2"/>
    <x v="1"/>
    <x v="1"/>
    <n v="0"/>
    <x v="1246"/>
    <n v="89"/>
    <n v="24.7"/>
    <n v="303.8"/>
    <n v="93"/>
    <n v="25.82"/>
    <n v="206.1"/>
    <n v="82"/>
    <n v="9.27"/>
    <x v="56"/>
    <n v="4"/>
    <n v="2.4"/>
    <n v="0"/>
    <x v="0"/>
    <n v="0"/>
    <x v="0"/>
    <x v="3"/>
    <x v="1"/>
    <x v="2"/>
    <n v="-0.64725169148719641"/>
    <n v="2.0622306016670686"/>
    <n v="0.11065988118254236"/>
    <n v="-0.49131181483948333"/>
    <n v="3.3157226464731968"/>
    <n v="2.2193158214389763"/>
    <n v="2.6185317951561129"/>
    <x v="0"/>
    <x v="1"/>
    <e v="#N/A"/>
    <n v="24.7"/>
    <x v="5"/>
    <x v="2"/>
  </r>
  <r>
    <s v="IL"/>
    <n v="148"/>
    <x v="1"/>
    <x v="0"/>
    <x v="0"/>
    <n v="25"/>
    <x v="1247"/>
    <n v="102"/>
    <n v="39.22"/>
    <n v="233.8"/>
    <n v="109"/>
    <n v="19.87"/>
    <n v="215.8"/>
    <n v="90"/>
    <n v="9.7100000000000009"/>
    <x v="88"/>
    <n v="2"/>
    <n v="3.65"/>
    <n v="3"/>
    <x v="0"/>
    <n v="0"/>
    <x v="0"/>
    <x v="1"/>
    <x v="0"/>
    <x v="2"/>
    <n v="0.93386749903579325"/>
    <n v="0.66918241871802353"/>
    <n v="0.30329774625657507"/>
    <n v="1.1752934252333782"/>
    <n v="3.5995138494031855"/>
    <n v="1.6712922466037459"/>
    <n v="0.7936848209902061"/>
    <x v="1"/>
    <x v="0"/>
    <e v="#N/A"/>
    <n v="39.22"/>
    <x v="0"/>
    <x v="0"/>
  </r>
  <r>
    <s v="WA"/>
    <n v="141"/>
    <x v="0"/>
    <x v="0"/>
    <x v="1"/>
    <n v="0"/>
    <x v="1248"/>
    <n v="104"/>
    <n v="25.76"/>
    <n v="242.2"/>
    <n v="114"/>
    <n v="20.59"/>
    <n v="304.2"/>
    <n v="109"/>
    <n v="13.69"/>
    <x v="81"/>
    <n v="2"/>
    <n v="2.92"/>
    <n v="1"/>
    <x v="0"/>
    <n v="0"/>
    <x v="0"/>
    <x v="1"/>
    <x v="0"/>
    <x v="2"/>
    <n v="-0.53246317882627692"/>
    <n v="0.83634820067190851"/>
    <n v="2.0588840630137355"/>
    <n v="0.19706861040800316"/>
    <n v="3.7921643374526575"/>
    <n v="2.2936510134963886"/>
    <n v="2.0349839265159493"/>
    <x v="1"/>
    <x v="1"/>
    <e v="#N/A"/>
    <n v="25.76"/>
    <x v="0"/>
    <x v="3"/>
  </r>
  <r>
    <s v="NM"/>
    <n v="56"/>
    <x v="1"/>
    <x v="0"/>
    <x v="1"/>
    <n v="0"/>
    <x v="1249"/>
    <n v="57"/>
    <n v="24.84"/>
    <n v="196.2"/>
    <n v="97"/>
    <n v="16.68"/>
    <n v="310.10000000000002"/>
    <n v="110"/>
    <n v="13.95"/>
    <x v="29"/>
    <n v="3"/>
    <n v="2.48"/>
    <n v="0"/>
    <x v="0"/>
    <n v="0"/>
    <x v="0"/>
    <x v="3"/>
    <x v="0"/>
    <x v="0"/>
    <n v="-0.63244027049869089"/>
    <n v="-7.9083462408892566E-2"/>
    <n v="2.1760555479556736"/>
    <n v="-0.38262016874777532"/>
    <n v="3.3840322285251525"/>
    <n v="2.2995327419056855"/>
    <n v="2.6690873980624255"/>
    <x v="0"/>
    <x v="1"/>
    <e v="#N/A"/>
    <n v="24.84"/>
    <x v="0"/>
    <x v="2"/>
  </r>
  <r>
    <s v="MD"/>
    <n v="160"/>
    <x v="0"/>
    <x v="0"/>
    <x v="1"/>
    <n v="0"/>
    <x v="1250"/>
    <n v="111"/>
    <n v="43.52"/>
    <n v="187.4"/>
    <n v="61"/>
    <n v="15.93"/>
    <n v="119.1"/>
    <n v="81"/>
    <n v="5.36"/>
    <x v="73"/>
    <n v="4"/>
    <n v="3.11"/>
    <n v="3"/>
    <x v="0"/>
    <n v="0"/>
    <x v="0"/>
    <x v="1"/>
    <x v="0"/>
    <x v="0"/>
    <n v="1.4022786877972881"/>
    <n v="-0.25420951969391503"/>
    <n v="-1.6171230323680572"/>
    <n v="0.45068245128865581"/>
    <n v="2.9685799207560932"/>
    <n v="2.2020920897792413"/>
    <n v="2.9809314647975995"/>
    <x v="0"/>
    <x v="1"/>
    <e v="#N/A"/>
    <n v="43.52"/>
    <x v="1"/>
    <x v="3"/>
  </r>
  <r>
    <s v="MT"/>
    <n v="42"/>
    <x v="0"/>
    <x v="0"/>
    <x v="1"/>
    <n v="0"/>
    <x v="470"/>
    <n v="52"/>
    <n v="25.62"/>
    <n v="246.7"/>
    <n v="96"/>
    <n v="20.97"/>
    <n v="103.8"/>
    <n v="118"/>
    <n v="4.67"/>
    <x v="99"/>
    <n v="4"/>
    <n v="1.89"/>
    <n v="2"/>
    <x v="0"/>
    <n v="0"/>
    <x v="0"/>
    <x v="3"/>
    <x v="0"/>
    <x v="2"/>
    <n v="-0.54727459981478288"/>
    <n v="0.92590129814720423"/>
    <n v="-1.9209745102683351"/>
    <n v="-1.1796922400869698"/>
    <n v="2.1896436805766881"/>
    <n v="2.4977228733258605"/>
    <n v="3.9601388430181284"/>
    <x v="2"/>
    <x v="1"/>
    <e v="#N/A"/>
    <n v="25.62"/>
    <x v="1"/>
    <x v="1"/>
  </r>
  <r>
    <s v="CT"/>
    <n v="135"/>
    <x v="0"/>
    <x v="1"/>
    <x v="1"/>
    <n v="0"/>
    <x v="866"/>
    <n v="107"/>
    <n v="31.62"/>
    <n v="66"/>
    <n v="94"/>
    <n v="5.61"/>
    <n v="213.1"/>
    <n v="105"/>
    <n v="9.59"/>
    <x v="89"/>
    <n v="4"/>
    <n v="3.48"/>
    <n v="1"/>
    <x v="0"/>
    <n v="0"/>
    <x v="0"/>
    <x v="1"/>
    <x v="2"/>
    <x v="1"/>
    <n v="0.10627935130303402"/>
    <n v="-2.6701530826941164"/>
    <n v="0.24967689721534922"/>
    <n v="0.95791013304996164"/>
    <n v="3.0673065968835953"/>
    <n v="2.8497268573561865"/>
    <n v="3.8514304568288269"/>
    <x v="0"/>
    <x v="1"/>
    <e v="#N/A"/>
    <n v="31.62"/>
    <x v="5"/>
    <x v="0"/>
  </r>
  <r>
    <s v="AL"/>
    <n v="106"/>
    <x v="0"/>
    <x v="0"/>
    <x v="1"/>
    <n v="0"/>
    <x v="1251"/>
    <n v="110"/>
    <n v="36.19"/>
    <n v="187"/>
    <n v="69"/>
    <n v="15.9"/>
    <n v="128.1"/>
    <n v="71"/>
    <n v="5.76"/>
    <x v="21"/>
    <n v="3"/>
    <n v="1.7"/>
    <n v="3"/>
    <x v="0"/>
    <n v="0"/>
    <x v="0"/>
    <x v="0"/>
    <x v="0"/>
    <x v="0"/>
    <n v="0.60431338204154039"/>
    <n v="-0.26216979502505255"/>
    <n v="-1.4383868688973056"/>
    <n v="-1.4333060809676228"/>
    <n v="1.8703347416428009"/>
    <n v="2.134771831248699"/>
    <n v="3.6900338070524237"/>
    <x v="2"/>
    <x v="1"/>
    <e v="#N/A"/>
    <n v="36.19"/>
    <x v="0"/>
    <x v="1"/>
  </r>
  <r>
    <s v="MO"/>
    <n v="83"/>
    <x v="0"/>
    <x v="0"/>
    <x v="0"/>
    <n v="30"/>
    <x v="1120"/>
    <n v="105"/>
    <n v="46.33"/>
    <n v="253"/>
    <n v="83"/>
    <n v="21.51"/>
    <n v="180.8"/>
    <n v="123"/>
    <n v="8.14"/>
    <x v="6"/>
    <n v="6"/>
    <n v="2.35"/>
    <n v="3"/>
    <x v="0"/>
    <n v="0"/>
    <x v="0"/>
    <x v="2"/>
    <x v="0"/>
    <x v="2"/>
    <n v="1.7077642456852196"/>
    <n v="1.0512756346126186"/>
    <n v="-0.39178733390745923"/>
    <n v="-0.56377291223395598"/>
    <n v="3.4784961777559698"/>
    <n v="2.1196642164149591"/>
    <n v="2.2104336954627697"/>
    <x v="0"/>
    <x v="0"/>
    <e v="#N/A"/>
    <n v="46.33"/>
    <x v="1"/>
    <x v="2"/>
  </r>
  <r>
    <s v="ND"/>
    <n v="110"/>
    <x v="0"/>
    <x v="0"/>
    <x v="1"/>
    <n v="0"/>
    <x v="191"/>
    <n v="109"/>
    <n v="22.97"/>
    <n v="205.2"/>
    <n v="99"/>
    <n v="17.440000000000001"/>
    <n v="166.3"/>
    <n v="119"/>
    <n v="7.48"/>
    <x v="50"/>
    <n v="4"/>
    <n v="3.16"/>
    <n v="1"/>
    <x v="0"/>
    <n v="0"/>
    <x v="0"/>
    <x v="0"/>
    <x v="0"/>
    <x v="0"/>
    <n v="-0.83609730909064517"/>
    <n v="0.10002273254169895"/>
    <n v="-0.67975115283255916"/>
    <n v="0.52314354868312773"/>
    <n v="1.9129662041455253"/>
    <n v="1.2020000247918863"/>
    <n v="2.6888972499886363"/>
    <x v="0"/>
    <x v="1"/>
    <e v="#N/A"/>
    <n v="22.97"/>
    <x v="1"/>
    <x v="3"/>
  </r>
  <r>
    <s v="AR"/>
    <n v="153"/>
    <x v="1"/>
    <x v="0"/>
    <x v="1"/>
    <n v="0"/>
    <x v="270"/>
    <n v="56"/>
    <n v="26.28"/>
    <n v="263"/>
    <n v="84"/>
    <n v="22.36"/>
    <n v="367.7"/>
    <n v="89"/>
    <n v="16.55"/>
    <x v="121"/>
    <n v="2"/>
    <n v="4.1900000000000004"/>
    <n v="1"/>
    <x v="0"/>
    <n v="0"/>
    <x v="0"/>
    <x v="1"/>
    <x v="0"/>
    <x v="2"/>
    <n v="-0.47506892249581723"/>
    <n v="1.2502825178910535"/>
    <n v="3.3199669941684835"/>
    <n v="1.8999043991781008"/>
    <n v="5.693055805236181"/>
    <n v="4.0522480703986696"/>
    <n v="2.9035399853568582"/>
    <x v="1"/>
    <x v="1"/>
    <e v="#N/A"/>
    <n v="26.28"/>
    <x v="0"/>
    <x v="0"/>
  </r>
  <r>
    <s v="GA"/>
    <n v="109"/>
    <x v="2"/>
    <x v="0"/>
    <x v="0"/>
    <n v="35"/>
    <x v="1252"/>
    <n v="116"/>
    <n v="39.19"/>
    <n v="265.8"/>
    <n v="130"/>
    <n v="22.59"/>
    <n v="269.7"/>
    <n v="69"/>
    <n v="12.14"/>
    <x v="15"/>
    <n v="6"/>
    <n v="2.86"/>
    <n v="5"/>
    <x v="0"/>
    <n v="0"/>
    <x v="1"/>
    <x v="0"/>
    <x v="0"/>
    <x v="2"/>
    <n v="0.93016464378866703"/>
    <n v="1.3060044452090156"/>
    <n v="1.3737287697091876"/>
    <n v="0.12460751301353053"/>
    <n v="3.9928088338821262"/>
    <n v="2.1150677626228296"/>
    <n v="1.0022479219462319"/>
    <x v="1"/>
    <x v="0"/>
    <e v="#N/A"/>
    <n v="39.19"/>
    <x v="1"/>
    <x v="3"/>
  </r>
  <r>
    <s v="FL"/>
    <n v="31"/>
    <x v="2"/>
    <x v="0"/>
    <x v="1"/>
    <n v="0"/>
    <x v="338"/>
    <n v="84"/>
    <n v="28.12"/>
    <n v="203.7"/>
    <n v="107"/>
    <n v="17.309999999999999"/>
    <n v="201.7"/>
    <n v="65"/>
    <n v="9.08"/>
    <x v="45"/>
    <n v="1"/>
    <n v="2.21"/>
    <n v="1"/>
    <x v="0"/>
    <n v="0"/>
    <x v="0"/>
    <x v="3"/>
    <x v="0"/>
    <x v="0"/>
    <n v="-0.27511473915098922"/>
    <n v="7.01717000499337E-2"/>
    <n v="2.3277756819063647E-2"/>
    <n v="-0.74492565572013658"/>
    <n v="1.6681985486429249"/>
    <n v="0.79753888538341355"/>
    <n v="2.5474006653259069"/>
    <x v="0"/>
    <x v="1"/>
    <e v="#N/A"/>
    <n v="28.12"/>
    <x v="0"/>
    <x v="1"/>
  </r>
  <r>
    <s v="LA"/>
    <n v="124"/>
    <x v="2"/>
    <x v="0"/>
    <x v="1"/>
    <n v="0"/>
    <x v="208"/>
    <n v="120"/>
    <n v="24.36"/>
    <n v="230.7"/>
    <n v="111"/>
    <n v="19.61"/>
    <n v="214.3"/>
    <n v="91"/>
    <n v="9.64"/>
    <x v="35"/>
    <n v="2"/>
    <n v="2.11"/>
    <n v="4"/>
    <x v="1"/>
    <n v="1"/>
    <x v="1"/>
    <x v="0"/>
    <x v="0"/>
    <x v="0"/>
    <n v="-0.68428024395846077"/>
    <n v="0.6074902849017082"/>
    <n v="0.27350838567811647"/>
    <n v="-0.88984785050908088"/>
    <n v="2.0778982373634802"/>
    <n v="1.3053428410244146"/>
    <n v="2.6627389621194797"/>
    <x v="0"/>
    <x v="1"/>
    <n v="24.36"/>
    <e v="#N/A"/>
    <x v="0"/>
    <x v="1"/>
  </r>
  <r>
    <s v="UT"/>
    <n v="110"/>
    <x v="0"/>
    <x v="0"/>
    <x v="1"/>
    <n v="0"/>
    <x v="955"/>
    <n v="108"/>
    <n v="46.09"/>
    <n v="237"/>
    <n v="122"/>
    <n v="20.149999999999999"/>
    <n v="239.9"/>
    <n v="122"/>
    <n v="10.8"/>
    <x v="52"/>
    <n v="5"/>
    <n v="2.65"/>
    <n v="2"/>
    <x v="1"/>
    <n v="1"/>
    <x v="0"/>
    <x v="0"/>
    <x v="0"/>
    <x v="2"/>
    <n v="1.6818442589553348"/>
    <n v="0.73286462136712249"/>
    <n v="0.78191347288380997"/>
    <n v="-0.16523687656435807"/>
    <n v="3.7506204183268639"/>
    <n v="2.0010953423279365"/>
    <n v="1.3934172439735137"/>
    <x v="1"/>
    <x v="1"/>
    <n v="46.09"/>
    <e v="#N/A"/>
    <x v="1"/>
    <x v="2"/>
  </r>
  <r>
    <s v="AZ"/>
    <n v="124"/>
    <x v="0"/>
    <x v="0"/>
    <x v="1"/>
    <n v="0"/>
    <x v="1253"/>
    <n v="104"/>
    <n v="43.1"/>
    <n v="117.9"/>
    <n v="123"/>
    <n v="10.02"/>
    <n v="248.5"/>
    <n v="104"/>
    <n v="11.18"/>
    <x v="100"/>
    <n v="2"/>
    <n v="3.78"/>
    <n v="0"/>
    <x v="0"/>
    <n v="0"/>
    <x v="0"/>
    <x v="0"/>
    <x v="0"/>
    <x v="1"/>
    <n v="1.3559929972082077"/>
    <n v="-1.6373073584790385"/>
    <n v="0.95270580686697259"/>
    <n v="1.3564461687195588"/>
    <n v="3.9144299950708947"/>
    <n v="2.6957535046215417"/>
    <n v="2.6854071812386149"/>
    <x v="1"/>
    <x v="1"/>
    <e v="#N/A"/>
    <n v="43.1"/>
    <x v="0"/>
    <x v="0"/>
  </r>
  <r>
    <s v="NY"/>
    <n v="82"/>
    <x v="0"/>
    <x v="0"/>
    <x v="1"/>
    <n v="0"/>
    <x v="118"/>
    <n v="77"/>
    <n v="28.41"/>
    <n v="131.80000000000001"/>
    <n v="79"/>
    <n v="11.2"/>
    <n v="187.4"/>
    <n v="98"/>
    <n v="8.43"/>
    <x v="27"/>
    <n v="1"/>
    <n v="2.54"/>
    <n v="6"/>
    <x v="1"/>
    <n v="1"/>
    <x v="1"/>
    <x v="2"/>
    <x v="0"/>
    <x v="1"/>
    <n v="-0.24364046955041468"/>
    <n v="-1.3606877907220136"/>
    <n v="-0.26071414736224147"/>
    <n v="-0.31015907135330267"/>
    <n v="1.3132400772228663"/>
    <n v="1.4404868824117296"/>
    <n v="3.2288396393094856"/>
    <x v="2"/>
    <x v="1"/>
    <n v="28.41"/>
    <e v="#N/A"/>
    <x v="0"/>
    <x v="2"/>
  </r>
  <r>
    <s v="IN"/>
    <n v="69"/>
    <x v="2"/>
    <x v="0"/>
    <x v="1"/>
    <n v="0"/>
    <x v="644"/>
    <n v="101"/>
    <n v="23.02"/>
    <n v="238.1"/>
    <n v="124"/>
    <n v="20.239999999999998"/>
    <n v="195.6"/>
    <n v="102"/>
    <n v="8.8000000000000007"/>
    <x v="15"/>
    <n v="2"/>
    <n v="2.86"/>
    <n v="1"/>
    <x v="0"/>
    <n v="0"/>
    <x v="0"/>
    <x v="3"/>
    <x v="0"/>
    <x v="2"/>
    <n v="-0.83054302621995524"/>
    <n v="0.75475537852775032"/>
    <n v="-9.7865642866667935E-2"/>
    <n v="0.12460751301353053"/>
    <n v="2.2773823923710328"/>
    <n v="1.1333852461419693"/>
    <n v="2.3200546698866766"/>
    <x v="0"/>
    <x v="1"/>
    <e v="#N/A"/>
    <n v="23.02"/>
    <x v="0"/>
    <x v="3"/>
  </r>
  <r>
    <s v="FL"/>
    <n v="103"/>
    <x v="0"/>
    <x v="0"/>
    <x v="1"/>
    <n v="0"/>
    <x v="148"/>
    <n v="90"/>
    <n v="26.98"/>
    <n v="198.4"/>
    <n v="117"/>
    <n v="16.86"/>
    <n v="181.1"/>
    <n v="76"/>
    <n v="8.15"/>
    <x v="26"/>
    <n v="4"/>
    <n v="2.84"/>
    <n v="1"/>
    <x v="0"/>
    <n v="0"/>
    <x v="0"/>
    <x v="0"/>
    <x v="0"/>
    <x v="0"/>
    <n v="-0.3991603899297253"/>
    <n v="-3.5301948087636523E-2"/>
    <n v="-0.38582946179176786"/>
    <n v="8.8376964316294535E-2"/>
    <n v="1.6892070432159141"/>
    <n v="0.56324959461673951"/>
    <n v="2.404387609521724"/>
    <x v="0"/>
    <x v="1"/>
    <e v="#N/A"/>
    <n v="26.98"/>
    <x v="1"/>
    <x v="3"/>
  </r>
  <r>
    <s v="NM"/>
    <n v="16"/>
    <x v="2"/>
    <x v="0"/>
    <x v="1"/>
    <n v="0"/>
    <x v="643"/>
    <n v="84"/>
    <n v="24.62"/>
    <n v="164.9"/>
    <n v="141"/>
    <n v="14.02"/>
    <n v="231.5"/>
    <n v="75"/>
    <n v="10.42"/>
    <x v="45"/>
    <n v="4"/>
    <n v="2.21"/>
    <n v="2"/>
    <x v="0"/>
    <n v="0"/>
    <x v="0"/>
    <x v="3"/>
    <x v="0"/>
    <x v="1"/>
    <n v="-0.65650882960501245"/>
    <n v="-0.70197500707039384"/>
    <n v="0.61509305364444167"/>
    <n v="-0.74492565572013658"/>
    <n v="1.6971722286174553"/>
    <n v="1.3627275777251087"/>
    <n v="2.9721472589013391"/>
    <x v="0"/>
    <x v="1"/>
    <e v="#N/A"/>
    <n v="24.62"/>
    <x v="1"/>
    <x v="1"/>
  </r>
  <r>
    <s v="AL"/>
    <n v="119"/>
    <x v="0"/>
    <x v="0"/>
    <x v="1"/>
    <n v="0"/>
    <x v="1254"/>
    <n v="97"/>
    <n v="16.8"/>
    <n v="146.9"/>
    <n v="68"/>
    <n v="12.49"/>
    <n v="190.7"/>
    <n v="105"/>
    <n v="8.58"/>
    <x v="13"/>
    <n v="4"/>
    <n v="2.7"/>
    <n v="3"/>
    <x v="0"/>
    <n v="0"/>
    <x v="0"/>
    <x v="0"/>
    <x v="0"/>
    <x v="1"/>
    <n v="-1.508165536444094"/>
    <n v="-1.0601873969715769"/>
    <n v="-0.19517755408963286"/>
    <n v="-9.277577916988608E-2"/>
    <n v="1.316301519973931"/>
    <n v="1.8561417577426733"/>
    <n v="3.6273784966813762"/>
    <x v="2"/>
    <x v="1"/>
    <e v="#N/A"/>
    <n v="16.8"/>
    <x v="1"/>
    <x v="2"/>
  </r>
  <r>
    <s v="MN"/>
    <n v="124"/>
    <x v="2"/>
    <x v="1"/>
    <x v="1"/>
    <n v="0"/>
    <x v="1116"/>
    <n v="71"/>
    <n v="26.83"/>
    <n v="203.2"/>
    <n v="114"/>
    <n v="17.27"/>
    <n v="168.7"/>
    <n v="82"/>
    <n v="7.59"/>
    <x v="13"/>
    <n v="2"/>
    <n v="2.7"/>
    <n v="3"/>
    <x v="1"/>
    <n v="1"/>
    <x v="0"/>
    <x v="0"/>
    <x v="1"/>
    <x v="0"/>
    <n v="-0.41582323854179387"/>
    <n v="6.0221355886011949E-2"/>
    <n v="-0.63208817590702582"/>
    <n v="-9.277577916988608E-2"/>
    <n v="1.5568386908324183"/>
    <n v="0.76464265166035961"/>
    <n v="2.5972312296373561"/>
    <x v="0"/>
    <x v="1"/>
    <n v="26.83"/>
    <e v="#N/A"/>
    <x v="3"/>
    <x v="2"/>
  </r>
  <r>
    <s v="NY"/>
    <n v="122"/>
    <x v="0"/>
    <x v="0"/>
    <x v="0"/>
    <n v="37"/>
    <x v="395"/>
    <n v="107"/>
    <n v="27.71"/>
    <n v="312.8"/>
    <n v="118"/>
    <n v="26.59"/>
    <n v="200"/>
    <n v="85"/>
    <n v="9"/>
    <x v="43"/>
    <n v="5"/>
    <n v="3.13"/>
    <n v="1"/>
    <x v="0"/>
    <n v="0"/>
    <x v="0"/>
    <x v="0"/>
    <x v="0"/>
    <x v="2"/>
    <n v="-0.31954900211650661"/>
    <n v="2.2413367966176603"/>
    <n v="-1.0483518503189224E-2"/>
    <n v="0.48691299998589177"/>
    <n v="3.7628886412315143"/>
    <n v="2.3157928176634104"/>
    <n v="2.1369281275638929"/>
    <x v="1"/>
    <x v="0"/>
    <e v="#N/A"/>
    <n v="27.71"/>
    <x v="1"/>
    <x v="3"/>
  </r>
  <r>
    <s v="MD"/>
    <n v="139"/>
    <x v="0"/>
    <x v="0"/>
    <x v="1"/>
    <n v="0"/>
    <x v="829"/>
    <n v="119"/>
    <n v="30.87"/>
    <n v="335.7"/>
    <n v="118"/>
    <n v="28.53"/>
    <n v="149.80000000000001"/>
    <n v="64"/>
    <n v="6.74"/>
    <x v="24"/>
    <n v="6"/>
    <n v="2.2400000000000002"/>
    <n v="4"/>
    <x v="0"/>
    <n v="0"/>
    <x v="1"/>
    <x v="1"/>
    <x v="0"/>
    <x v="2"/>
    <n v="2.4816535866252237E-2"/>
    <n v="2.6970625593252762"/>
    <n v="-1.007434119195604"/>
    <n v="-0.70869510702289995"/>
    <n v="3.8475231391832172"/>
    <n v="2.9651196550230874"/>
    <n v="3.2833572499285215"/>
    <x v="0"/>
    <x v="1"/>
    <e v="#N/A"/>
    <n v="30.87"/>
    <x v="1"/>
    <x v="1"/>
  </r>
  <r>
    <s v="KS"/>
    <n v="67"/>
    <x v="2"/>
    <x v="0"/>
    <x v="1"/>
    <n v="0"/>
    <x v="1255"/>
    <n v="78"/>
    <n v="21.93"/>
    <n v="188"/>
    <n v="116"/>
    <n v="15.98"/>
    <n v="235"/>
    <n v="102"/>
    <n v="10.58"/>
    <x v="7"/>
    <n v="3"/>
    <n v="3.02"/>
    <n v="2"/>
    <x v="0"/>
    <n v="0"/>
    <x v="0"/>
    <x v="3"/>
    <x v="0"/>
    <x v="0"/>
    <n v="-0.9490343941280015"/>
    <n v="-0.24226910669720905"/>
    <n v="0.68460156166084507"/>
    <n v="0.34199080519694713"/>
    <n v="2.2837634164752387"/>
    <n v="1.2429793282132615"/>
    <n v="2.4237202557845507"/>
    <x v="0"/>
    <x v="1"/>
    <e v="#N/A"/>
    <n v="21.93"/>
    <x v="0"/>
    <x v="3"/>
  </r>
  <r>
    <s v="WV"/>
    <n v="84"/>
    <x v="1"/>
    <x v="0"/>
    <x v="1"/>
    <n v="0"/>
    <x v="1256"/>
    <n v="83"/>
    <n v="14.62"/>
    <n v="260.7"/>
    <n v="86"/>
    <n v="22.16"/>
    <n v="98.6"/>
    <n v="109"/>
    <n v="4.4400000000000004"/>
    <x v="56"/>
    <n v="4"/>
    <n v="2.4"/>
    <n v="1"/>
    <x v="0"/>
    <n v="0"/>
    <x v="0"/>
    <x v="2"/>
    <x v="0"/>
    <x v="2"/>
    <n v="-1.7451482722601861"/>
    <n v="1.2045109347370133"/>
    <n v="-2.0242442936069915"/>
    <n v="-0.49131181483948333"/>
    <n v="2.5928660689931102"/>
    <n v="2.9724302083774949"/>
    <n v="4.352898831309358"/>
    <x v="2"/>
    <x v="1"/>
    <e v="#N/A"/>
    <n v="14.62"/>
    <x v="1"/>
    <x v="2"/>
  </r>
  <r>
    <s v="ID"/>
    <n v="101"/>
    <x v="2"/>
    <x v="0"/>
    <x v="0"/>
    <n v="17"/>
    <x v="1257"/>
    <n v="71"/>
    <n v="32.96"/>
    <n v="189.8"/>
    <n v="81"/>
    <n v="16.13"/>
    <n v="196.3"/>
    <n v="97"/>
    <n v="8.83"/>
    <x v="44"/>
    <n v="7"/>
    <n v="3.4"/>
    <n v="0"/>
    <x v="0"/>
    <n v="0"/>
    <x v="0"/>
    <x v="0"/>
    <x v="0"/>
    <x v="0"/>
    <n v="0.25254213356452854"/>
    <n v="-0.20644786770709053"/>
    <n v="-8.396394126338691E-2"/>
    <n v="0.84921848695825297"/>
    <n v="2.5411253130128948"/>
    <n v="0.91357552141586762"/>
    <n v="1.7921837545926107"/>
    <x v="0"/>
    <x v="0"/>
    <e v="#N/A"/>
    <n v="32.96"/>
    <x v="4"/>
    <x v="0"/>
  </r>
  <r>
    <s v="MI"/>
    <n v="61"/>
    <x v="0"/>
    <x v="0"/>
    <x v="1"/>
    <n v="0"/>
    <x v="677"/>
    <n v="105"/>
    <n v="32.11"/>
    <n v="153.6"/>
    <n v="116"/>
    <n v="13.06"/>
    <n v="213.3"/>
    <n v="106"/>
    <n v="9.6"/>
    <x v="39"/>
    <n v="2"/>
    <n v="2.75"/>
    <n v="2"/>
    <x v="0"/>
    <n v="0"/>
    <x v="0"/>
    <x v="3"/>
    <x v="0"/>
    <x v="1"/>
    <n v="0.15997075238636752"/>
    <n v="-0.92685278517502567"/>
    <n v="0.25364881195914402"/>
    <n v="-2.0314681775414092E-2"/>
    <n v="1.9703556348791016"/>
    <n v="0.97437012121148514"/>
    <n v="2.4528540393426472"/>
    <x v="0"/>
    <x v="1"/>
    <e v="#N/A"/>
    <n v="32.11"/>
    <x v="0"/>
    <x v="2"/>
  </r>
  <r>
    <s v="TN"/>
    <n v="120"/>
    <x v="1"/>
    <x v="1"/>
    <x v="1"/>
    <n v="0"/>
    <x v="741"/>
    <n v="72"/>
    <n v="30.58"/>
    <n v="170"/>
    <n v="98"/>
    <n v="14.45"/>
    <n v="190.6"/>
    <n v="89"/>
    <n v="8.58"/>
    <x v="12"/>
    <n v="2"/>
    <n v="3.73"/>
    <n v="1"/>
    <x v="1"/>
    <n v="1"/>
    <x v="0"/>
    <x v="0"/>
    <x v="2"/>
    <x v="0"/>
    <n v="-6.6577337343222964E-3"/>
    <n v="-0.60048149659839212"/>
    <n v="-0.19716351146152997"/>
    <n v="1.2839850713250869"/>
    <n v="2.6471641667782402"/>
    <n v="1.4311231487237746"/>
    <n v="2.2558255268861922"/>
    <x v="0"/>
    <x v="1"/>
    <n v="30.58"/>
    <e v="#N/A"/>
    <x v="3"/>
    <x v="0"/>
  </r>
  <r>
    <s v="CA"/>
    <n v="95"/>
    <x v="0"/>
    <x v="0"/>
    <x v="1"/>
    <n v="0"/>
    <x v="482"/>
    <n v="98"/>
    <n v="31.18"/>
    <n v="281.3"/>
    <n v="95"/>
    <n v="23.91"/>
    <n v="105.2"/>
    <n v="113"/>
    <n v="4.7300000000000004"/>
    <x v="45"/>
    <n v="8"/>
    <n v="2.21"/>
    <n v="1"/>
    <x v="0"/>
    <n v="0"/>
    <x v="0"/>
    <x v="2"/>
    <x v="0"/>
    <x v="2"/>
    <n v="5.8142233090390412E-2"/>
    <n v="1.6144651142905899"/>
    <n v="-1.8931711070617736"/>
    <n v="-0.74492565572013658"/>
    <n v="2.9694966521098793"/>
    <n v="2.5978624285542224"/>
    <n v="3.5608802322593638"/>
    <x v="0"/>
    <x v="1"/>
    <e v="#N/A"/>
    <n v="31.18"/>
    <x v="4"/>
    <x v="1"/>
  </r>
  <r>
    <s v="FL"/>
    <n v="98"/>
    <x v="1"/>
    <x v="0"/>
    <x v="1"/>
    <n v="0"/>
    <x v="410"/>
    <n v="101"/>
    <n v="48.98"/>
    <n v="137.9"/>
    <n v="93"/>
    <n v="11.72"/>
    <n v="206.5"/>
    <n v="88"/>
    <n v="9.2899999999999991"/>
    <x v="77"/>
    <n v="0"/>
    <n v="0"/>
    <n v="0"/>
    <x v="0"/>
    <n v="0"/>
    <x v="0"/>
    <x v="2"/>
    <x v="0"/>
    <x v="1"/>
    <n v="1.9965869549610822"/>
    <n v="-1.2392935919221684"/>
    <n v="0.11860371067013144"/>
    <n v="-3.7158306488934985"/>
    <n v="4.2028329941567053"/>
    <n v="4.3981441912630741"/>
    <n v="5.387349949419475"/>
    <x v="2"/>
    <x v="1"/>
    <e v="#N/A"/>
    <n v="48.98"/>
    <x v="0"/>
    <x v="1"/>
  </r>
  <r>
    <s v="LA"/>
    <n v="114"/>
    <x v="0"/>
    <x v="0"/>
    <x v="1"/>
    <n v="0"/>
    <x v="265"/>
    <n v="96"/>
    <n v="28.76"/>
    <n v="149.9"/>
    <n v="83"/>
    <n v="12.74"/>
    <n v="196.9"/>
    <n v="119"/>
    <n v="8.86"/>
    <x v="117"/>
    <n v="4"/>
    <n v="1.24"/>
    <n v="2"/>
    <x v="0"/>
    <n v="0"/>
    <x v="0"/>
    <x v="0"/>
    <x v="0"/>
    <x v="1"/>
    <n v="-0.20476048945558717"/>
    <n v="-1.0004853319880465"/>
    <n v="-7.2048197032003575E-2"/>
    <n v="-2.0492254088206368"/>
    <n v="1.6107062493901374"/>
    <n v="2.2907233522223915"/>
    <n v="3.987537125972564"/>
    <x v="2"/>
    <x v="1"/>
    <e v="#N/A"/>
    <n v="28.76"/>
    <x v="1"/>
    <x v="1"/>
  </r>
  <r>
    <s v="IL"/>
    <n v="68"/>
    <x v="0"/>
    <x v="1"/>
    <x v="0"/>
    <n v="29"/>
    <x v="1258"/>
    <n v="113"/>
    <n v="33.24"/>
    <n v="171.6"/>
    <n v="96"/>
    <n v="14.59"/>
    <n v="204"/>
    <n v="85"/>
    <n v="9.18"/>
    <x v="88"/>
    <n v="9"/>
    <n v="3.65"/>
    <n v="1"/>
    <x v="1"/>
    <n v="1"/>
    <x v="0"/>
    <x v="3"/>
    <x v="2"/>
    <x v="0"/>
    <n v="0.28216497554153996"/>
    <n v="-0.56864039527384258"/>
    <n v="6.8954776372700408E-2"/>
    <n v="1.1752934252333782"/>
    <n v="2.775713229584158"/>
    <n v="1.3375493894211776"/>
    <n v="1.9681191034572612"/>
    <x v="0"/>
    <x v="0"/>
    <n v="33.24"/>
    <e v="#N/A"/>
    <x v="2"/>
    <x v="0"/>
  </r>
  <r>
    <s v="AL"/>
    <n v="149"/>
    <x v="0"/>
    <x v="0"/>
    <x v="0"/>
    <n v="20"/>
    <x v="1259"/>
    <n v="102"/>
    <n v="44.95"/>
    <n v="219.6"/>
    <n v="123"/>
    <n v="18.670000000000002"/>
    <n v="200.4"/>
    <n v="89"/>
    <n v="9.02"/>
    <x v="61"/>
    <n v="3"/>
    <n v="3.05"/>
    <n v="2"/>
    <x v="0"/>
    <n v="0"/>
    <x v="0"/>
    <x v="1"/>
    <x v="0"/>
    <x v="0"/>
    <n v="1.5577986081765982"/>
    <n v="0.38659264446264552"/>
    <n v="-2.539689015600147E-3"/>
    <n v="0.37822135389418376"/>
    <n v="3.3703700173700613"/>
    <n v="1.649014317388243"/>
    <n v="1.4419092842185872"/>
    <x v="1"/>
    <x v="0"/>
    <e v="#N/A"/>
    <n v="44.95"/>
    <x v="0"/>
    <x v="3"/>
  </r>
  <r>
    <s v="PA"/>
    <n v="176"/>
    <x v="0"/>
    <x v="0"/>
    <x v="1"/>
    <n v="0"/>
    <x v="316"/>
    <n v="151"/>
    <n v="28.82"/>
    <n v="112.9"/>
    <n v="84"/>
    <n v="9.6"/>
    <n v="56.6"/>
    <n v="99"/>
    <n v="2.5499999999999998"/>
    <x v="6"/>
    <n v="4"/>
    <n v="2.35"/>
    <n v="0"/>
    <x v="0"/>
    <n v="0"/>
    <x v="0"/>
    <x v="1"/>
    <x v="0"/>
    <x v="1"/>
    <n v="-0.19920620658489729"/>
    <n v="-1.7368108001182558"/>
    <n v="-2.8583463898038328"/>
    <n v="-0.56377291223395598"/>
    <n v="2.1972496970851623"/>
    <n v="3.3976725635091327"/>
    <n v="5.1244952401484971"/>
    <x v="2"/>
    <x v="1"/>
    <e v="#N/A"/>
    <n v="28.82"/>
    <x v="1"/>
    <x v="2"/>
  </r>
  <r>
    <s v="TX"/>
    <n v="152"/>
    <x v="0"/>
    <x v="0"/>
    <x v="1"/>
    <n v="0"/>
    <x v="1260"/>
    <n v="102"/>
    <n v="24.06"/>
    <n v="263"/>
    <n v="94"/>
    <n v="22.36"/>
    <n v="207.1"/>
    <n v="113"/>
    <n v="9.32"/>
    <x v="150"/>
    <n v="4"/>
    <n v="0.92"/>
    <n v="2"/>
    <x v="0"/>
    <n v="0"/>
    <x v="0"/>
    <x v="1"/>
    <x v="0"/>
    <x v="2"/>
    <n v="-0.71760594118259891"/>
    <n v="1.2502825178910535"/>
    <n v="0.13051945490151476"/>
    <n v="-2.4839919931874701"/>
    <n v="2.9366348578835613"/>
    <n v="2.8749636887605736"/>
    <n v="3.9883590779726448"/>
    <x v="0"/>
    <x v="1"/>
    <e v="#N/A"/>
    <n v="24.06"/>
    <x v="1"/>
    <x v="1"/>
  </r>
  <r>
    <s v="VA"/>
    <n v="118"/>
    <x v="1"/>
    <x v="0"/>
    <x v="1"/>
    <n v="0"/>
    <x v="950"/>
    <n v="71"/>
    <n v="26.32"/>
    <n v="244"/>
    <n v="73"/>
    <n v="20.74"/>
    <n v="159.6"/>
    <n v="81"/>
    <n v="7.18"/>
    <x v="75"/>
    <n v="4"/>
    <n v="3.46"/>
    <n v="0"/>
    <x v="0"/>
    <n v="0"/>
    <x v="0"/>
    <x v="0"/>
    <x v="0"/>
    <x v="2"/>
    <n v="-0.47136606724869046"/>
    <n v="0.87216943966202709"/>
    <n v="-0.81281029674967464"/>
    <n v="0.92167958435272568"/>
    <n v="2.7408693247912339"/>
    <n v="1.5789298070366455"/>
    <n v="2.3395884286591953"/>
    <x v="0"/>
    <x v="1"/>
    <e v="#N/A"/>
    <n v="26.32"/>
    <x v="1"/>
    <x v="0"/>
  </r>
  <r>
    <s v="MT"/>
    <n v="102"/>
    <x v="1"/>
    <x v="0"/>
    <x v="1"/>
    <n v="0"/>
    <x v="1261"/>
    <n v="85"/>
    <n v="46.44"/>
    <n v="211.1"/>
    <n v="82"/>
    <n v="17.940000000000001"/>
    <n v="203.7"/>
    <n v="129"/>
    <n v="9.17"/>
    <x v="67"/>
    <n v="7"/>
    <n v="3.54"/>
    <n v="2"/>
    <x v="1"/>
    <n v="1"/>
    <x v="0"/>
    <x v="0"/>
    <x v="0"/>
    <x v="0"/>
    <n v="1.7207242390501618"/>
    <n v="0.21743679367597574"/>
    <n v="6.2996904257008463E-2"/>
    <n v="1.0303712304444337"/>
    <n v="3.7599019247086152"/>
    <n v="2.0183667031965205"/>
    <n v="1.418007691698896"/>
    <x v="1"/>
    <x v="1"/>
    <n v="46.44"/>
    <e v="#N/A"/>
    <x v="4"/>
    <x v="0"/>
  </r>
  <r>
    <s v="ND"/>
    <n v="118"/>
    <x v="1"/>
    <x v="0"/>
    <x v="1"/>
    <n v="0"/>
    <x v="1262"/>
    <n v="94"/>
    <n v="38.18"/>
    <n v="225.9"/>
    <n v="120"/>
    <n v="19.2"/>
    <n v="269"/>
    <n v="105"/>
    <n v="12.11"/>
    <x v="60"/>
    <n v="8"/>
    <n v="3.38"/>
    <n v="2"/>
    <x v="0"/>
    <n v="0"/>
    <x v="0"/>
    <x v="0"/>
    <x v="0"/>
    <x v="0"/>
    <n v="0.82093041399843691"/>
    <n v="0.51196698092805981"/>
    <n v="1.359827068105907"/>
    <n v="0.81298793826101701"/>
    <n v="3.8023072968510165"/>
    <n v="1.856371723847259"/>
    <n v="0.65931113634823602"/>
    <x v="1"/>
    <x v="1"/>
    <e v="#N/A"/>
    <n v="38.18"/>
    <x v="4"/>
    <x v="0"/>
  </r>
  <r>
    <s v="FL"/>
    <n v="105"/>
    <x v="0"/>
    <x v="0"/>
    <x v="1"/>
    <n v="0"/>
    <x v="1014"/>
    <n v="97"/>
    <n v="46.55"/>
    <n v="289.7"/>
    <n v="106"/>
    <n v="24.62"/>
    <n v="269.10000000000002"/>
    <n v="126"/>
    <n v="12.11"/>
    <x v="41"/>
    <n v="3"/>
    <n v="1.57"/>
    <n v="2"/>
    <x v="1"/>
    <n v="1"/>
    <x v="0"/>
    <x v="0"/>
    <x v="0"/>
    <x v="2"/>
    <n v="1.7318328047915414"/>
    <n v="1.7816308962444749"/>
    <n v="1.3618130254778047"/>
    <n v="-1.6144588244538034"/>
    <n v="4.5995762120594144"/>
    <n v="3.2610528248439641"/>
    <n v="2.8483029547965506"/>
    <x v="1"/>
    <x v="1"/>
    <n v="46.55"/>
    <e v="#N/A"/>
    <x v="0"/>
    <x v="1"/>
  </r>
  <r>
    <s v="KY"/>
    <n v="71"/>
    <x v="0"/>
    <x v="0"/>
    <x v="1"/>
    <n v="0"/>
    <x v="1263"/>
    <n v="92"/>
    <n v="17.68"/>
    <n v="197"/>
    <n v="125"/>
    <n v="16.75"/>
    <n v="110.1"/>
    <n v="123"/>
    <n v="4.95"/>
    <x v="28"/>
    <n v="8"/>
    <n v="3.94"/>
    <n v="0"/>
    <x v="0"/>
    <n v="0"/>
    <x v="0"/>
    <x v="3"/>
    <x v="0"/>
    <x v="0"/>
    <n v="-1.4118913000188065"/>
    <n v="-6.3162911746617534E-2"/>
    <n v="-1.7958591958388088"/>
    <n v="1.5738294609029755"/>
    <n v="2.8818931497145335"/>
    <n v="2.7747929688130015"/>
    <n v="3.8850539138056481"/>
    <x v="0"/>
    <x v="1"/>
    <e v="#N/A"/>
    <n v="17.68"/>
    <x v="4"/>
    <x v="0"/>
  </r>
  <r>
    <s v="MD"/>
    <n v="71"/>
    <x v="0"/>
    <x v="0"/>
    <x v="0"/>
    <n v="31"/>
    <x v="819"/>
    <n v="90"/>
    <n v="19.62"/>
    <n v="217.4"/>
    <n v="78"/>
    <n v="18.48"/>
    <n v="239.9"/>
    <n v="102"/>
    <n v="10.8"/>
    <x v="67"/>
    <n v="4"/>
    <n v="3.54"/>
    <n v="1"/>
    <x v="0"/>
    <n v="0"/>
    <x v="0"/>
    <x v="3"/>
    <x v="0"/>
    <x v="0"/>
    <n v="-1.2008285509325993"/>
    <n v="0.34281113014139003"/>
    <n v="0.78191347288380997"/>
    <n v="1.0303712304444337"/>
    <n v="3.0234246801206361"/>
    <n v="1.7979327660645434"/>
    <n v="2.3073854611257376"/>
    <x v="0"/>
    <x v="0"/>
    <e v="#N/A"/>
    <n v="19.62"/>
    <x v="1"/>
    <x v="0"/>
  </r>
  <r>
    <s v="IN"/>
    <n v="68"/>
    <x v="0"/>
    <x v="0"/>
    <x v="1"/>
    <n v="0"/>
    <x v="1170"/>
    <n v="107"/>
    <n v="37.76"/>
    <n v="199.4"/>
    <n v="102"/>
    <n v="16.95"/>
    <n v="162.4"/>
    <n v="107"/>
    <n v="7.31"/>
    <x v="27"/>
    <n v="3"/>
    <n v="2.54"/>
    <n v="2"/>
    <x v="0"/>
    <n v="0"/>
    <x v="0"/>
    <x v="3"/>
    <x v="0"/>
    <x v="0"/>
    <n v="0.77464472340935642"/>
    <n v="-1.5401259759793021E-2"/>
    <n v="-0.75720349033655165"/>
    <n v="-0.31015907135330267"/>
    <n v="2.1572272076784507"/>
    <n v="1.1268839432828681"/>
    <n v="2.4261297611029233"/>
    <x v="0"/>
    <x v="1"/>
    <e v="#N/A"/>
    <n v="37.76"/>
    <x v="0"/>
    <x v="2"/>
  </r>
  <r>
    <s v="MA"/>
    <n v="66"/>
    <x v="0"/>
    <x v="0"/>
    <x v="1"/>
    <n v="0"/>
    <x v="1264"/>
    <n v="98"/>
    <n v="19.79"/>
    <n v="95.6"/>
    <n v="74"/>
    <n v="8.1300000000000008"/>
    <n v="181.5"/>
    <n v="94"/>
    <n v="8.17"/>
    <x v="26"/>
    <n v="3"/>
    <n v="2.84"/>
    <n v="3"/>
    <x v="0"/>
    <n v="0"/>
    <x v="0"/>
    <x v="3"/>
    <x v="0"/>
    <x v="1"/>
    <n v="-1.182314274696967"/>
    <n v="-2.0810927081899488"/>
    <n v="-0.37788563230417876"/>
    <n v="8.8376964316294535E-2"/>
    <n v="1.6654100520315358"/>
    <n v="2.4247519343547874"/>
    <n v="4.121316930898046"/>
    <x v="2"/>
    <x v="1"/>
    <e v="#N/A"/>
    <n v="19.79"/>
    <x v="0"/>
    <x v="3"/>
  </r>
  <r>
    <s v="ND"/>
    <n v="101"/>
    <x v="0"/>
    <x v="0"/>
    <x v="1"/>
    <n v="0"/>
    <x v="604"/>
    <n v="118"/>
    <n v="37.01"/>
    <n v="231.7"/>
    <n v="128"/>
    <n v="19.690000000000001"/>
    <n v="185.3"/>
    <n v="128"/>
    <n v="8.34"/>
    <x v="77"/>
    <n v="0"/>
    <n v="0"/>
    <n v="3"/>
    <x v="0"/>
    <n v="0"/>
    <x v="0"/>
    <x v="0"/>
    <x v="0"/>
    <x v="0"/>
    <n v="0.69318190797257462"/>
    <n v="0.62739097322955173"/>
    <n v="-0.30241925217208343"/>
    <n v="-3.7158306488934985"/>
    <n v="3.6575430778658111"/>
    <n v="3.8435628531573438"/>
    <n v="4.9161295188286012"/>
    <x v="2"/>
    <x v="1"/>
    <e v="#N/A"/>
    <n v="37.01"/>
    <x v="0"/>
    <x v="1"/>
  </r>
  <r>
    <s v="VT"/>
    <n v="116"/>
    <x v="0"/>
    <x v="0"/>
    <x v="1"/>
    <n v="0"/>
    <x v="1265"/>
    <n v="84"/>
    <n v="22"/>
    <n v="157.30000000000001"/>
    <n v="89"/>
    <n v="13.37"/>
    <n v="215.5"/>
    <n v="77"/>
    <n v="9.6999999999999993"/>
    <x v="64"/>
    <n v="3"/>
    <n v="3.59"/>
    <n v="0"/>
    <x v="0"/>
    <n v="0"/>
    <x v="0"/>
    <x v="0"/>
    <x v="0"/>
    <x v="1"/>
    <n v="-0.94162868363374852"/>
    <n v="-0.85322023836200434"/>
    <n v="0.29733987414088314"/>
    <n v="1.1028323278389063"/>
    <n v="2.4758727869260797"/>
    <n v="1.7085957676036303"/>
    <n v="2.7764460983611703"/>
    <x v="0"/>
    <x v="1"/>
    <e v="#N/A"/>
    <n v="22"/>
    <x v="0"/>
    <x v="0"/>
  </r>
  <r>
    <s v="CT"/>
    <n v="54"/>
    <x v="0"/>
    <x v="0"/>
    <x v="0"/>
    <n v="33"/>
    <x v="1266"/>
    <n v="73"/>
    <n v="27.51"/>
    <n v="273"/>
    <n v="58"/>
    <n v="23.21"/>
    <n v="153.9"/>
    <n v="76"/>
    <n v="6.93"/>
    <x v="0"/>
    <n v="4"/>
    <n v="3.7"/>
    <n v="0"/>
    <x v="0"/>
    <n v="0"/>
    <x v="0"/>
    <x v="3"/>
    <x v="0"/>
    <x v="2"/>
    <n v="-0.34176613359926505"/>
    <n v="1.4492894011694886"/>
    <n v="-0.92600986694781717"/>
    <n v="1.2477545226278501"/>
    <n v="3.3897146380397696"/>
    <n v="2.1521220878102092"/>
    <n v="2.402726292014981"/>
    <x v="0"/>
    <x v="0"/>
    <e v="#N/A"/>
    <n v="27.51"/>
    <x v="1"/>
    <x v="0"/>
  </r>
  <r>
    <s v="VA"/>
    <n v="112"/>
    <x v="1"/>
    <x v="0"/>
    <x v="0"/>
    <n v="29"/>
    <x v="587"/>
    <n v="122"/>
    <n v="33.799999999999997"/>
    <n v="238.6"/>
    <n v="114"/>
    <n v="20.28"/>
    <n v="289.5"/>
    <n v="69"/>
    <n v="13.03"/>
    <x v="73"/>
    <n v="5"/>
    <n v="3.11"/>
    <n v="1"/>
    <x v="0"/>
    <n v="0"/>
    <x v="0"/>
    <x v="0"/>
    <x v="0"/>
    <x v="2"/>
    <n v="0.34326208711912642"/>
    <n v="0.76470572269167203"/>
    <n v="1.7669483293448414"/>
    <n v="0.45068245128865581"/>
    <n v="3.8313211760609995"/>
    <n v="2.0069441380479049"/>
    <n v="1.1732977424150519"/>
    <x v="1"/>
    <x v="0"/>
    <e v="#N/A"/>
    <n v="33.799999999999997"/>
    <x v="1"/>
    <x v="3"/>
  </r>
  <r>
    <s v="MS"/>
    <n v="122"/>
    <x v="1"/>
    <x v="0"/>
    <x v="0"/>
    <n v="45"/>
    <x v="1267"/>
    <n v="85"/>
    <n v="25.13"/>
    <n v="147.4"/>
    <n v="93"/>
    <n v="12.53"/>
    <n v="203.5"/>
    <n v="110"/>
    <n v="9.16"/>
    <x v="100"/>
    <n v="5"/>
    <n v="3.78"/>
    <n v="1"/>
    <x v="0"/>
    <n v="0"/>
    <x v="0"/>
    <x v="0"/>
    <x v="0"/>
    <x v="1"/>
    <n v="-0.60096600089811592"/>
    <n v="-1.0502370528076552"/>
    <n v="5.9024989513214207E-2"/>
    <n v="1.3564461687195588"/>
    <n v="2.6145983187481385"/>
    <n v="1.8186775853203305"/>
    <n v="2.7890951848749417"/>
    <x v="0"/>
    <x v="0"/>
    <e v="#N/A"/>
    <n v="25.13"/>
    <x v="1"/>
    <x v="0"/>
  </r>
  <r>
    <s v="AK"/>
    <n v="74"/>
    <x v="0"/>
    <x v="0"/>
    <x v="1"/>
    <n v="0"/>
    <x v="1268"/>
    <n v="114"/>
    <n v="44.59"/>
    <n v="198.9"/>
    <n v="96"/>
    <n v="16.91"/>
    <n v="165.9"/>
    <n v="90"/>
    <n v="7.47"/>
    <x v="2"/>
    <n v="5"/>
    <n v="1.78"/>
    <n v="3"/>
    <x v="0"/>
    <n v="0"/>
    <x v="0"/>
    <x v="2"/>
    <x v="0"/>
    <x v="0"/>
    <n v="1.5189186280817712"/>
    <n v="-2.5351603923714772E-2"/>
    <n v="-0.68769498232014825"/>
    <n v="-1.3246144348759143"/>
    <n v="2.7382110047016552"/>
    <n v="2.1296206921292962"/>
    <n v="3.0939891852463339"/>
    <x v="0"/>
    <x v="1"/>
    <e v="#N/A"/>
    <n v="44.59"/>
    <x v="1"/>
    <x v="1"/>
  </r>
  <r>
    <s v="WY"/>
    <n v="90"/>
    <x v="0"/>
    <x v="0"/>
    <x v="1"/>
    <n v="0"/>
    <x v="690"/>
    <n v="83"/>
    <n v="41.89"/>
    <n v="160.30000000000001"/>
    <n v="88"/>
    <n v="13.63"/>
    <n v="170.9"/>
    <n v="99"/>
    <n v="7.69"/>
    <x v="98"/>
    <n v="7"/>
    <n v="2.0499999999999998"/>
    <n v="1"/>
    <x v="0"/>
    <n v="0"/>
    <x v="0"/>
    <x v="2"/>
    <x v="0"/>
    <x v="1"/>
    <n v="1.224541635935219"/>
    <n v="-0.79351817337847386"/>
    <n v="-0.58839711372528625"/>
    <n v="-0.96230894790355315"/>
    <n v="2.2720162380872444"/>
    <n v="1.8442947118821067"/>
    <n v="3.104961864889888"/>
    <x v="0"/>
    <x v="1"/>
    <e v="#N/A"/>
    <n v="41.89"/>
    <x v="4"/>
    <x v="1"/>
  </r>
  <r>
    <s v="NC"/>
    <n v="85"/>
    <x v="2"/>
    <x v="0"/>
    <x v="1"/>
    <n v="0"/>
    <x v="482"/>
    <n v="111"/>
    <n v="31.18"/>
    <n v="168.8"/>
    <n v="98"/>
    <n v="14.35"/>
    <n v="199.7"/>
    <n v="97"/>
    <n v="8.99"/>
    <x v="79"/>
    <n v="4"/>
    <n v="2.67"/>
    <n v="4"/>
    <x v="0"/>
    <n v="0"/>
    <x v="1"/>
    <x v="2"/>
    <x v="0"/>
    <x v="0"/>
    <n v="5.8142233090390412E-2"/>
    <n v="-0.62436232259180402"/>
    <n v="-1.6441390618881172E-2"/>
    <n v="-0.12900632786712207"/>
    <n v="1.7282320923768826"/>
    <n v="0.640407511742493"/>
    <n v="2.4152551411954484"/>
    <x v="0"/>
    <x v="1"/>
    <e v="#N/A"/>
    <n v="31.18"/>
    <x v="1"/>
    <x v="2"/>
  </r>
  <r>
    <s v="IL"/>
    <n v="100"/>
    <x v="0"/>
    <x v="0"/>
    <x v="1"/>
    <n v="0"/>
    <x v="40"/>
    <n v="95"/>
    <n v="32.619999999999997"/>
    <n v="200.9"/>
    <n v="101"/>
    <n v="17.079999999999998"/>
    <n v="271.89999999999998"/>
    <n v="74"/>
    <n v="12.24"/>
    <x v="114"/>
    <n v="3"/>
    <n v="4.91"/>
    <n v="1"/>
    <x v="0"/>
    <n v="0"/>
    <x v="0"/>
    <x v="2"/>
    <x v="0"/>
    <x v="0"/>
    <n v="0.21551358109326413"/>
    <n v="1.4449772731972232E-2"/>
    <n v="1.4174198318909266"/>
    <n v="2.8781292140034758"/>
    <n v="4.8363608686020214"/>
    <n v="3.2154877782236424"/>
    <n v="2.2996384177662232"/>
    <x v="1"/>
    <x v="1"/>
    <e v="#N/A"/>
    <n v="32.619999999999997"/>
    <x v="0"/>
    <x v="0"/>
  </r>
  <r>
    <s v="OH"/>
    <n v="114"/>
    <x v="0"/>
    <x v="0"/>
    <x v="1"/>
    <n v="0"/>
    <x v="448"/>
    <n v="109"/>
    <n v="31.93"/>
    <n v="154.6"/>
    <n v="97"/>
    <n v="13.14"/>
    <n v="213.9"/>
    <n v="102"/>
    <n v="9.6300000000000008"/>
    <x v="3"/>
    <n v="3"/>
    <n v="2.73"/>
    <n v="2"/>
    <x v="0"/>
    <n v="0"/>
    <x v="0"/>
    <x v="0"/>
    <x v="0"/>
    <x v="1"/>
    <n v="0.1396050485271722"/>
    <n v="-0.90695209684718214"/>
    <n v="0.26556455619052738"/>
    <n v="-5.6545230472650088E-2"/>
    <n v="1.9491326601694883"/>
    <n v="0.95696059069517148"/>
    <n v="2.4561003679304143"/>
    <x v="0"/>
    <x v="1"/>
    <e v="#N/A"/>
    <n v="31.93"/>
    <x v="0"/>
    <x v="2"/>
  </r>
  <r>
    <s v="RI"/>
    <n v="83"/>
    <x v="2"/>
    <x v="0"/>
    <x v="1"/>
    <n v="0"/>
    <x v="1269"/>
    <n v="106"/>
    <n v="44.15"/>
    <n v="152.69999999999999"/>
    <n v="116"/>
    <n v="12.98"/>
    <n v="224.7"/>
    <n v="92"/>
    <n v="10.11"/>
    <x v="39"/>
    <n v="2"/>
    <n v="2.75"/>
    <n v="0"/>
    <x v="0"/>
    <n v="0"/>
    <x v="0"/>
    <x v="2"/>
    <x v="0"/>
    <x v="1"/>
    <n v="1.470781509869127"/>
    <n v="-0.94476340467008491"/>
    <n v="0.48004795235542908"/>
    <n v="-2.0314681775414092E-2"/>
    <n v="3.0427187867088721"/>
    <n v="1.8129078474740508"/>
    <n v="2.3054570288502196"/>
    <x v="0"/>
    <x v="1"/>
    <e v="#N/A"/>
    <n v="44.15"/>
    <x v="0"/>
    <x v="2"/>
  </r>
  <r>
    <s v="WY"/>
    <n v="157"/>
    <x v="0"/>
    <x v="1"/>
    <x v="1"/>
    <n v="0"/>
    <x v="564"/>
    <n v="123"/>
    <n v="30.67"/>
    <n v="194"/>
    <n v="98"/>
    <n v="16.489999999999998"/>
    <n v="227.3"/>
    <n v="88"/>
    <n v="10.23"/>
    <x v="80"/>
    <n v="5"/>
    <n v="2.27"/>
    <n v="0"/>
    <x v="0"/>
    <n v="0"/>
    <x v="0"/>
    <x v="1"/>
    <x v="1"/>
    <x v="0"/>
    <n v="2.5994043834938049E-3"/>
    <n v="-0.12286497673014804"/>
    <n v="0.53168284402475774"/>
    <n v="-0.67246455832566399"/>
    <n v="2.0561865710458553"/>
    <n v="0.86602412682582575"/>
    <n v="2.2961037349256577"/>
    <x v="0"/>
    <x v="1"/>
    <e v="#N/A"/>
    <n v="30.67"/>
    <x v="5"/>
    <x v="1"/>
  </r>
  <r>
    <s v="OR"/>
    <n v="51"/>
    <x v="2"/>
    <x v="0"/>
    <x v="1"/>
    <n v="0"/>
    <x v="1270"/>
    <n v="107"/>
    <n v="8.81"/>
    <n v="230.2"/>
    <n v="104"/>
    <n v="19.57"/>
    <n v="227.5"/>
    <n v="118"/>
    <n v="10.24"/>
    <x v="91"/>
    <n v="4"/>
    <n v="2.81"/>
    <n v="2"/>
    <x v="0"/>
    <n v="0"/>
    <x v="0"/>
    <x v="3"/>
    <x v="0"/>
    <x v="0"/>
    <n v="-2.3783365195188071"/>
    <n v="0.59753994073778649"/>
    <n v="0.53565475876855206"/>
    <n v="5.2146415619058542E-2"/>
    <n v="2.8137507070314958"/>
    <n v="2.5106142376133898"/>
    <n v="3.5621867804613898"/>
    <x v="0"/>
    <x v="1"/>
    <e v="#N/A"/>
    <n v="8.81"/>
    <x v="1"/>
    <x v="3"/>
  </r>
  <r>
    <s v="NV"/>
    <n v="42"/>
    <x v="0"/>
    <x v="0"/>
    <x v="1"/>
    <n v="0"/>
    <x v="229"/>
    <n v="106"/>
    <n v="51.66"/>
    <n v="232.2"/>
    <n v="54"/>
    <n v="19.739999999999998"/>
    <n v="147.1"/>
    <n v="76"/>
    <n v="6.62"/>
    <x v="41"/>
    <n v="3"/>
    <n v="1.57"/>
    <n v="1"/>
    <x v="1"/>
    <n v="1"/>
    <x v="0"/>
    <x v="3"/>
    <x v="0"/>
    <x v="0"/>
    <n v="2.2891125194840702"/>
    <n v="0.63734131739347355"/>
    <n v="-1.0610549682368298"/>
    <n v="-1.6144588244538034"/>
    <n v="3.7256455966135849"/>
    <n v="3.0624426563108691"/>
    <n v="3.5884084124885436"/>
    <x v="0"/>
    <x v="1"/>
    <n v="51.66"/>
    <e v="#N/A"/>
    <x v="0"/>
    <x v="1"/>
  </r>
  <r>
    <s v="OR"/>
    <n v="112"/>
    <x v="2"/>
    <x v="0"/>
    <x v="1"/>
    <n v="0"/>
    <x v="211"/>
    <n v="122"/>
    <n v="35.049999999999997"/>
    <n v="164.5"/>
    <n v="94"/>
    <n v="13.98"/>
    <n v="140.30000000000001"/>
    <n v="101"/>
    <n v="6.31"/>
    <x v="44"/>
    <n v="7"/>
    <n v="3.4"/>
    <n v="3"/>
    <x v="0"/>
    <n v="0"/>
    <x v="0"/>
    <x v="0"/>
    <x v="0"/>
    <x v="1"/>
    <n v="0.48026773126280431"/>
    <n v="-0.70993528240153136"/>
    <n v="-1.1961000695258419"/>
    <n v="0.84921848695825297"/>
    <n v="2.3944507400215231"/>
    <n v="1.6989681026441465"/>
    <n v="2.835417232298429"/>
    <x v="0"/>
    <x v="1"/>
    <e v="#N/A"/>
    <n v="35.049999999999997"/>
    <x v="4"/>
    <x v="0"/>
  </r>
  <r>
    <s v="ND"/>
    <n v="56"/>
    <x v="2"/>
    <x v="0"/>
    <x v="1"/>
    <n v="0"/>
    <x v="1271"/>
    <n v="92"/>
    <n v="27.93"/>
    <n v="233.7"/>
    <n v="107"/>
    <n v="19.86"/>
    <n v="187.3"/>
    <n v="104"/>
    <n v="8.43"/>
    <x v="23"/>
    <n v="1"/>
    <n v="3.19"/>
    <n v="2"/>
    <x v="0"/>
    <n v="0"/>
    <x v="0"/>
    <x v="3"/>
    <x v="0"/>
    <x v="2"/>
    <n v="-0.29548044301018456"/>
    <n v="0.66719234988523879"/>
    <n v="-0.26270010473413857"/>
    <n v="0.55937409738036437"/>
    <n v="2.5002273594289113"/>
    <n v="0.95622437209804823"/>
    <n v="1.891452682662653"/>
    <x v="0"/>
    <x v="1"/>
    <e v="#N/A"/>
    <n v="27.93"/>
    <x v="0"/>
    <x v="3"/>
  </r>
  <r>
    <s v="NJ"/>
    <n v="53"/>
    <x v="1"/>
    <x v="0"/>
    <x v="1"/>
    <n v="0"/>
    <x v="425"/>
    <n v="117"/>
    <n v="38.86"/>
    <n v="132.80000000000001"/>
    <n v="123"/>
    <n v="11.29"/>
    <n v="227.2"/>
    <n v="124"/>
    <n v="10.220000000000001"/>
    <x v="3"/>
    <n v="2"/>
    <n v="2.73"/>
    <n v="9"/>
    <x v="1"/>
    <n v="1"/>
    <x v="1"/>
    <x v="3"/>
    <x v="0"/>
    <x v="1"/>
    <n v="0.89498751894096573"/>
    <n v="-1.3407871023941702"/>
    <n v="0.52969688665286008"/>
    <n v="-5.6545230472650088E-2"/>
    <n v="2.63385516178844"/>
    <n v="1.6977894062060814"/>
    <n v="2.6130030084888132"/>
    <x v="0"/>
    <x v="1"/>
    <n v="38.86"/>
    <e v="#N/A"/>
    <x v="0"/>
    <x v="2"/>
  </r>
  <r>
    <s v="WV"/>
    <n v="64"/>
    <x v="0"/>
    <x v="0"/>
    <x v="0"/>
    <n v="22"/>
    <x v="649"/>
    <n v="80"/>
    <n v="34.07"/>
    <n v="131.1"/>
    <n v="84"/>
    <n v="11.14"/>
    <n v="230.7"/>
    <n v="67"/>
    <n v="10.38"/>
    <x v="98"/>
    <n v="5"/>
    <n v="2.0499999999999998"/>
    <n v="1"/>
    <x v="0"/>
    <n v="0"/>
    <x v="0"/>
    <x v="3"/>
    <x v="0"/>
    <x v="1"/>
    <n v="0.37288492909613785"/>
    <n v="-1.3746182725515044"/>
    <n v="0.59920539466926348"/>
    <n v="-0.96230894790355315"/>
    <n v="2.1410348872487326"/>
    <n v="1.8203582564417109"/>
    <n v="3.1691288984790154"/>
    <x v="0"/>
    <x v="0"/>
    <e v="#N/A"/>
    <n v="34.07"/>
    <x v="1"/>
    <x v="1"/>
  </r>
  <r>
    <s v="VA"/>
    <n v="123"/>
    <x v="1"/>
    <x v="0"/>
    <x v="1"/>
    <n v="0"/>
    <x v="1272"/>
    <n v="107"/>
    <n v="26.23"/>
    <n v="183"/>
    <n v="111"/>
    <n v="15.56"/>
    <n v="54"/>
    <n v="134"/>
    <n v="2.4300000000000002"/>
    <x v="54"/>
    <n v="8"/>
    <n v="2.94"/>
    <n v="0"/>
    <x v="0"/>
    <n v="0"/>
    <x v="0"/>
    <x v="0"/>
    <x v="0"/>
    <x v="0"/>
    <n v="-0.48062320536650655"/>
    <n v="-0.34177254833642656"/>
    <n v="-2.9099812814731609"/>
    <n v="0.23329915910523916"/>
    <n v="2.4232356353344655"/>
    <n v="2.9782925807409426"/>
    <n v="4.4573963755356392"/>
    <x v="2"/>
    <x v="1"/>
    <e v="#N/A"/>
    <n v="26.23"/>
    <x v="4"/>
    <x v="3"/>
  </r>
  <r>
    <s v="ID"/>
    <n v="68"/>
    <x v="2"/>
    <x v="0"/>
    <x v="0"/>
    <n v="30"/>
    <x v="1273"/>
    <n v="93"/>
    <n v="20.89"/>
    <n v="233.5"/>
    <n v="91"/>
    <n v="19.850000000000001"/>
    <n v="199.5"/>
    <n v="144"/>
    <n v="8.98"/>
    <x v="63"/>
    <n v="2"/>
    <n v="2.59"/>
    <n v="2"/>
    <x v="0"/>
    <n v="0"/>
    <x v="0"/>
    <x v="3"/>
    <x v="0"/>
    <x v="2"/>
    <n v="-1.0619714791653578"/>
    <n v="0.66321221221967031"/>
    <n v="-2.0413305362675428E-2"/>
    <n v="-0.23769797395883072"/>
    <n v="2.0762489731059577"/>
    <n v="1.2745787111269078"/>
    <n v="2.6340637773964999"/>
    <x v="0"/>
    <x v="0"/>
    <e v="#N/A"/>
    <n v="20.89"/>
    <x v="0"/>
    <x v="2"/>
  </r>
  <r>
    <s v="CT"/>
    <n v="40"/>
    <x v="2"/>
    <x v="1"/>
    <x v="1"/>
    <n v="0"/>
    <x v="1125"/>
    <n v="100"/>
    <n v="37.54"/>
    <n v="265.7"/>
    <n v="106"/>
    <n v="22.58"/>
    <n v="212.8"/>
    <n v="94"/>
    <n v="9.58"/>
    <x v="69"/>
    <n v="3"/>
    <n v="1.73"/>
    <n v="0"/>
    <x v="0"/>
    <n v="0"/>
    <x v="0"/>
    <x v="3"/>
    <x v="1"/>
    <x v="2"/>
    <n v="0.75057616430303487"/>
    <n v="1.3040143763762309"/>
    <n v="0.24371902509965784"/>
    <n v="-1.3970755322703865"/>
    <n v="3.1745086462784968"/>
    <n v="2.0676162792645685"/>
    <n v="2.5441244095489481"/>
    <x v="0"/>
    <x v="1"/>
    <e v="#N/A"/>
    <n v="37.54"/>
    <x v="3"/>
    <x v="1"/>
  </r>
  <r>
    <s v="NM"/>
    <n v="132"/>
    <x v="1"/>
    <x v="0"/>
    <x v="1"/>
    <n v="0"/>
    <x v="359"/>
    <n v="78"/>
    <n v="36.479999999999997"/>
    <n v="251.7"/>
    <n v="98"/>
    <n v="21.39"/>
    <n v="240.8"/>
    <n v="88"/>
    <n v="10.84"/>
    <x v="55"/>
    <n v="2"/>
    <n v="3.75"/>
    <n v="0"/>
    <x v="0"/>
    <n v="0"/>
    <x v="0"/>
    <x v="1"/>
    <x v="0"/>
    <x v="2"/>
    <n v="0.63578765164211493"/>
    <n v="1.0254047397864219"/>
    <n v="0.79978708923088526"/>
    <n v="1.320215620022323"/>
    <n v="3.9243725219672867"/>
    <n v="1.9591604043080275"/>
    <n v="0.52528019993609454"/>
    <x v="1"/>
    <x v="1"/>
    <e v="#N/A"/>
    <n v="36.479999999999997"/>
    <x v="0"/>
    <x v="0"/>
  </r>
  <r>
    <s v="CT"/>
    <n v="120"/>
    <x v="1"/>
    <x v="1"/>
    <x v="1"/>
    <n v="0"/>
    <x v="134"/>
    <n v="123"/>
    <n v="34.340000000000003"/>
    <n v="184.3"/>
    <n v="78"/>
    <n v="15.67"/>
    <n v="176"/>
    <n v="89"/>
    <n v="7.92"/>
    <x v="33"/>
    <n v="2"/>
    <n v="2"/>
    <n v="2"/>
    <x v="1"/>
    <n v="1"/>
    <x v="0"/>
    <x v="0"/>
    <x v="1"/>
    <x v="0"/>
    <n v="0.40250777107314928"/>
    <n v="-0.31590165351022981"/>
    <n v="-0.48711328775852702"/>
    <n v="-1.0347700452980251"/>
    <n v="1.6429486696895024"/>
    <n v="1.2529304698273447"/>
    <n v="2.9052347914082666"/>
    <x v="0"/>
    <x v="1"/>
    <n v="34.340000000000003"/>
    <e v="#N/A"/>
    <x v="3"/>
    <x v="1"/>
  </r>
  <r>
    <s v="MI"/>
    <n v="108"/>
    <x v="1"/>
    <x v="0"/>
    <x v="0"/>
    <n v="32"/>
    <x v="1274"/>
    <n v="108"/>
    <n v="35.619999999999997"/>
    <n v="109.6"/>
    <n v="64"/>
    <n v="9.32"/>
    <n v="189.7"/>
    <n v="145"/>
    <n v="8.5399999999999991"/>
    <x v="9"/>
    <n v="6"/>
    <n v="2.46"/>
    <n v="6"/>
    <x v="1"/>
    <n v="1"/>
    <x v="1"/>
    <x v="0"/>
    <x v="0"/>
    <x v="1"/>
    <n v="0.54136484284039077"/>
    <n v="-1.8024830716001397"/>
    <n v="-0.21503712780860526"/>
    <n v="-0.41885071744501134"/>
    <n v="1.9934106095539674"/>
    <n v="1.9400252591935627"/>
    <n v="3.3990748968411655"/>
    <x v="0"/>
    <x v="0"/>
    <n v="35.619999999999997"/>
    <e v="#N/A"/>
    <x v="1"/>
    <x v="2"/>
  </r>
  <r>
    <s v="NY"/>
    <n v="122"/>
    <x v="2"/>
    <x v="0"/>
    <x v="1"/>
    <n v="0"/>
    <x v="417"/>
    <n v="102"/>
    <n v="24.75"/>
    <n v="284.7"/>
    <n v="111"/>
    <n v="24.2"/>
    <n v="228.2"/>
    <n v="91"/>
    <n v="10.27"/>
    <x v="1"/>
    <n v="5"/>
    <n v="3.29"/>
    <n v="0"/>
    <x v="0"/>
    <n v="0"/>
    <x v="0"/>
    <x v="0"/>
    <x v="0"/>
    <x v="2"/>
    <n v="-0.64169740861650704"/>
    <n v="1.6821274546052574"/>
    <n v="0.54955646037183248"/>
    <n v="0.70429629216930834"/>
    <n v="3.5535812225305246"/>
    <n v="2.0098193719988262"/>
    <n v="1.857635139364556"/>
    <x v="1"/>
    <x v="1"/>
    <e v="#N/A"/>
    <n v="24.75"/>
    <x v="1"/>
    <x v="0"/>
  </r>
  <r>
    <s v="MT"/>
    <n v="130"/>
    <x v="1"/>
    <x v="0"/>
    <x v="0"/>
    <n v="19"/>
    <x v="1207"/>
    <n v="87"/>
    <n v="25.99"/>
    <n v="213.2"/>
    <n v="99"/>
    <n v="18.12"/>
    <n v="205.3"/>
    <n v="114"/>
    <n v="9.24"/>
    <x v="81"/>
    <n v="6"/>
    <n v="2.92"/>
    <n v="2"/>
    <x v="0"/>
    <n v="0"/>
    <x v="0"/>
    <x v="1"/>
    <x v="0"/>
    <x v="0"/>
    <n v="-0.50654319209639176"/>
    <n v="0.25922823916444698"/>
    <n v="9.4772222207364767E-2"/>
    <n v="0.19706861040800316"/>
    <n v="2.1120262441827307"/>
    <n v="0.60959256618643676"/>
    <n v="2.069432612428566"/>
    <x v="0"/>
    <x v="0"/>
    <e v="#N/A"/>
    <n v="25.99"/>
    <x v="1"/>
    <x v="3"/>
  </r>
  <r>
    <s v="NE"/>
    <n v="139"/>
    <x v="0"/>
    <x v="0"/>
    <x v="0"/>
    <n v="25"/>
    <x v="213"/>
    <n v="96"/>
    <n v="23.51"/>
    <n v="80.599999999999994"/>
    <n v="79"/>
    <n v="6.85"/>
    <n v="163.69999999999999"/>
    <n v="83"/>
    <n v="7.37"/>
    <x v="24"/>
    <n v="8"/>
    <n v="2.2400000000000002"/>
    <n v="0"/>
    <x v="0"/>
    <n v="0"/>
    <x v="0"/>
    <x v="1"/>
    <x v="0"/>
    <x v="1"/>
    <n v="-0.77685162513662176"/>
    <n v="-2.3796030331076015"/>
    <n v="-0.73138604450188793"/>
    <n v="-0.70869510702289995"/>
    <n v="1.4526223610851521"/>
    <n v="2.702440257149568"/>
    <n v="4.5272789800276989"/>
    <x v="2"/>
    <x v="0"/>
    <e v="#N/A"/>
    <n v="23.51"/>
    <x v="4"/>
    <x v="1"/>
  </r>
  <r>
    <s v="IN"/>
    <n v="57"/>
    <x v="0"/>
    <x v="0"/>
    <x v="1"/>
    <n v="0"/>
    <x v="705"/>
    <n v="157"/>
    <n v="32.18"/>
    <n v="174.9"/>
    <n v="70"/>
    <n v="14.87"/>
    <n v="221.9"/>
    <n v="117"/>
    <n v="9.99"/>
    <x v="7"/>
    <n v="5"/>
    <n v="3.02"/>
    <n v="3"/>
    <x v="0"/>
    <n v="0"/>
    <x v="0"/>
    <x v="3"/>
    <x v="0"/>
    <x v="0"/>
    <n v="0.1673764628806205"/>
    <n v="-0.50296812379195877"/>
    <n v="0.42444114594230664"/>
    <n v="0.34199080519694713"/>
    <n v="2.3323336792880078"/>
    <n v="0.7603287519785803"/>
    <n v="1.9278016574921484"/>
    <x v="0"/>
    <x v="1"/>
    <e v="#N/A"/>
    <n v="32.18"/>
    <x v="1"/>
    <x v="3"/>
  </r>
  <r>
    <s v="CO"/>
    <n v="128"/>
    <x v="2"/>
    <x v="0"/>
    <x v="1"/>
    <n v="0"/>
    <x v="765"/>
    <n v="86"/>
    <n v="33.880000000000003"/>
    <n v="194.8"/>
    <n v="102"/>
    <n v="16.559999999999999"/>
    <n v="298.2"/>
    <n v="82"/>
    <n v="13.42"/>
    <x v="108"/>
    <n v="2"/>
    <n v="3.86"/>
    <n v="4"/>
    <x v="0"/>
    <n v="0"/>
    <x v="1"/>
    <x v="1"/>
    <x v="0"/>
    <x v="0"/>
    <n v="0.35251922523694251"/>
    <n v="-0.10694442606787302"/>
    <n v="1.9397266206999011"/>
    <n v="1.4651378148112675"/>
    <n v="4.1648233531844916"/>
    <n v="2.4586327692175654"/>
    <n v="1.656501320406947"/>
    <x v="1"/>
    <x v="1"/>
    <e v="#N/A"/>
    <n v="33.880000000000003"/>
    <x v="0"/>
    <x v="0"/>
  </r>
  <r>
    <s v="WY"/>
    <n v="127"/>
    <x v="2"/>
    <x v="1"/>
    <x v="1"/>
    <n v="0"/>
    <x v="1275"/>
    <n v="99"/>
    <n v="42.08"/>
    <n v="108.5"/>
    <n v="118"/>
    <n v="9.2200000000000006"/>
    <n v="232"/>
    <n v="72"/>
    <n v="10.44"/>
    <x v="15"/>
    <n v="3"/>
    <n v="2.86"/>
    <n v="2"/>
    <x v="0"/>
    <n v="0"/>
    <x v="0"/>
    <x v="0"/>
    <x v="2"/>
    <x v="1"/>
    <n v="1.2449073397944144"/>
    <n v="-1.8243738287607674"/>
    <n v="0.62502284050392787"/>
    <n v="0.12460751301353053"/>
    <n v="3.1023607888661906"/>
    <n v="2.2987637406206498"/>
    <n v="2.9906499303813598"/>
    <x v="0"/>
    <x v="1"/>
    <e v="#N/A"/>
    <n v="42.08"/>
    <x v="3"/>
    <x v="3"/>
  </r>
  <r>
    <s v="OK"/>
    <n v="177"/>
    <x v="1"/>
    <x v="0"/>
    <x v="1"/>
    <n v="0"/>
    <x v="666"/>
    <n v="99"/>
    <n v="29.82"/>
    <n v="155.30000000000001"/>
    <n v="83"/>
    <n v="13.2"/>
    <n v="179.4"/>
    <n v="86"/>
    <n v="8.07"/>
    <x v="73"/>
    <n v="3"/>
    <n v="3.11"/>
    <n v="1"/>
    <x v="0"/>
    <n v="0"/>
    <x v="0"/>
    <x v="1"/>
    <x v="0"/>
    <x v="1"/>
    <n v="-8.9971976794667202E-2"/>
    <n v="-0.89302161501769139"/>
    <n v="-0.41959073711402073"/>
    <n v="0.45068245128865581"/>
    <n v="1.8113392461913749"/>
    <n v="1.0884638809205314"/>
    <n v="2.6624344828265789"/>
    <x v="0"/>
    <x v="1"/>
    <e v="#N/A"/>
    <n v="29.82"/>
    <x v="0"/>
    <x v="3"/>
  </r>
  <r>
    <s v="SD"/>
    <n v="121"/>
    <x v="0"/>
    <x v="0"/>
    <x v="1"/>
    <n v="0"/>
    <x v="542"/>
    <n v="70"/>
    <n v="30.5"/>
    <n v="143"/>
    <n v="93"/>
    <n v="12.16"/>
    <n v="116.3"/>
    <n v="113"/>
    <n v="5.23"/>
    <x v="7"/>
    <n v="5"/>
    <n v="3.02"/>
    <n v="1"/>
    <x v="0"/>
    <n v="0"/>
    <x v="0"/>
    <x v="0"/>
    <x v="0"/>
    <x v="1"/>
    <n v="-1.5914871852138399E-2"/>
    <n v="-1.1378000814501668"/>
    <n v="-1.67272983878118"/>
    <n v="0.34199080519694713"/>
    <n v="1.8002547483923403"/>
    <n v="2.0517858399165947"/>
    <n v="3.6302524852488323"/>
    <x v="2"/>
    <x v="1"/>
    <e v="#N/A"/>
    <n v="30.5"/>
    <x v="1"/>
    <x v="3"/>
  </r>
  <r>
    <s v="SC"/>
    <n v="99"/>
    <x v="2"/>
    <x v="1"/>
    <x v="0"/>
    <n v="39"/>
    <x v="1276"/>
    <n v="94"/>
    <n v="21.56"/>
    <n v="293.60000000000002"/>
    <n v="115"/>
    <n v="24.96"/>
    <n v="174.1"/>
    <n v="91"/>
    <n v="7.83"/>
    <x v="80"/>
    <n v="4"/>
    <n v="2.27"/>
    <n v="0"/>
    <x v="0"/>
    <n v="0"/>
    <x v="0"/>
    <x v="2"/>
    <x v="1"/>
    <x v="2"/>
    <n v="-0.9897658018463924"/>
    <n v="1.8592435807230652"/>
    <n v="-0.52484647782457472"/>
    <n v="-0.67246455832566399"/>
    <n v="2.9169211384448528"/>
    <n v="2.2724646185262265"/>
    <n v="3.1336499416815338"/>
    <x v="0"/>
    <x v="0"/>
    <e v="#N/A"/>
    <n v="21.56"/>
    <x v="5"/>
    <x v="1"/>
  </r>
  <r>
    <s v="NY"/>
    <n v="126"/>
    <x v="0"/>
    <x v="1"/>
    <x v="1"/>
    <n v="0"/>
    <x v="1277"/>
    <n v="87"/>
    <n v="40.75"/>
    <n v="281.7"/>
    <n v="92"/>
    <n v="23.94"/>
    <n v="183.5"/>
    <n v="113"/>
    <n v="8.26"/>
    <x v="37"/>
    <n v="1"/>
    <n v="3.08"/>
    <n v="1"/>
    <x v="1"/>
    <n v="1"/>
    <x v="0"/>
    <x v="0"/>
    <x v="2"/>
    <x v="2"/>
    <n v="1.1004959851564831"/>
    <n v="1.6224253896217269"/>
    <n v="-0.33816648486623396"/>
    <n v="0.41445190259141979"/>
    <n v="3.7051175547194144"/>
    <n v="2.0321128190342148"/>
    <n v="1.5909333500421667"/>
    <x v="1"/>
    <x v="1"/>
    <n v="40.75"/>
    <e v="#N/A"/>
    <x v="3"/>
    <x v="3"/>
  </r>
  <r>
    <s v="NY"/>
    <n v="77"/>
    <x v="0"/>
    <x v="0"/>
    <x v="0"/>
    <n v="33"/>
    <x v="1278"/>
    <n v="101"/>
    <n v="24.31"/>
    <n v="212.2"/>
    <n v="102"/>
    <n v="18.04"/>
    <n v="104.9"/>
    <n v="120"/>
    <n v="4.72"/>
    <x v="107"/>
    <n v="4"/>
    <n v="4.13"/>
    <n v="5"/>
    <x v="1"/>
    <n v="1"/>
    <x v="1"/>
    <x v="2"/>
    <x v="0"/>
    <x v="0"/>
    <n v="-0.6898345268291507"/>
    <n v="0.23932755083660345"/>
    <n v="-1.8991289791774653"/>
    <n v="1.8274433017836287"/>
    <n v="3.2303256716634268"/>
    <n v="2.7348472081234334"/>
    <n v="3.5388945390550006"/>
    <x v="0"/>
    <x v="0"/>
    <n v="24.31"/>
    <e v="#N/A"/>
    <x v="1"/>
    <x v="0"/>
  </r>
  <r>
    <s v="WV"/>
    <n v="21"/>
    <x v="0"/>
    <x v="0"/>
    <x v="1"/>
    <n v="0"/>
    <x v="1279"/>
    <n v="109"/>
    <n v="15.62"/>
    <n v="198.4"/>
    <n v="111"/>
    <n v="16.86"/>
    <n v="171.7"/>
    <n v="125"/>
    <n v="7.73"/>
    <x v="14"/>
    <n v="7"/>
    <n v="3.51"/>
    <n v="2"/>
    <x v="0"/>
    <n v="0"/>
    <x v="0"/>
    <x v="3"/>
    <x v="0"/>
    <x v="0"/>
    <n v="-1.6359140424699561"/>
    <n v="-3.5301948087636523E-2"/>
    <n v="-0.57250945475010862"/>
    <n v="0.99414068174719761"/>
    <n v="2.3440081539216577"/>
    <n v="1.9983852863680278"/>
    <n v="3.239245788743613"/>
    <x v="0"/>
    <x v="1"/>
    <e v="#N/A"/>
    <n v="15.62"/>
    <x v="4"/>
    <x v="0"/>
  </r>
  <r>
    <s v="WA"/>
    <n v="56"/>
    <x v="1"/>
    <x v="0"/>
    <x v="1"/>
    <n v="0"/>
    <x v="594"/>
    <n v="80"/>
    <n v="35.770000000000003"/>
    <n v="176.6"/>
    <n v="96"/>
    <n v="15.01"/>
    <n v="149.69999999999999"/>
    <n v="56"/>
    <n v="6.74"/>
    <x v="121"/>
    <n v="4"/>
    <n v="4.1900000000000004"/>
    <n v="1"/>
    <x v="0"/>
    <n v="0"/>
    <x v="0"/>
    <x v="3"/>
    <x v="0"/>
    <x v="0"/>
    <n v="0.5580276914524599"/>
    <n v="-0.4691369536346251"/>
    <n v="-1.0094200765675017"/>
    <n v="1.8999043991781008"/>
    <n v="3.3344864857342045"/>
    <n v="2.2715743445212571"/>
    <n v="2.6835237807461874"/>
    <x v="0"/>
    <x v="1"/>
    <e v="#N/A"/>
    <n v="35.770000000000003"/>
    <x v="1"/>
    <x v="0"/>
  </r>
  <r>
    <s v="ID"/>
    <n v="92"/>
    <x v="0"/>
    <x v="0"/>
    <x v="0"/>
    <n v="29"/>
    <x v="397"/>
    <n v="130"/>
    <n v="34.22"/>
    <n v="203.7"/>
    <n v="115"/>
    <n v="17.309999999999999"/>
    <n v="129.9"/>
    <n v="113"/>
    <n v="5.85"/>
    <x v="69"/>
    <n v="6"/>
    <n v="1.73"/>
    <n v="1"/>
    <x v="1"/>
    <n v="1"/>
    <x v="0"/>
    <x v="2"/>
    <x v="0"/>
    <x v="0"/>
    <n v="0.38954777770820692"/>
    <n v="7.01717000499337E-2"/>
    <n v="-1.402639636203155"/>
    <n v="-1.3970755322703865"/>
    <n v="1.842796285293413"/>
    <n v="2.0188832384568465"/>
    <n v="3.5715376117231084"/>
    <x v="2"/>
    <x v="0"/>
    <n v="34.22"/>
    <e v="#N/A"/>
    <x v="1"/>
    <x v="1"/>
  </r>
  <r>
    <s v="MN"/>
    <n v="81"/>
    <x v="2"/>
    <x v="0"/>
    <x v="1"/>
    <n v="0"/>
    <x v="417"/>
    <n v="59"/>
    <n v="24.75"/>
    <n v="287.89999999999998"/>
    <n v="131"/>
    <n v="24.47"/>
    <n v="181.7"/>
    <n v="121"/>
    <n v="8.18"/>
    <x v="29"/>
    <n v="4"/>
    <n v="2.48"/>
    <n v="2"/>
    <x v="0"/>
    <n v="0"/>
    <x v="0"/>
    <x v="2"/>
    <x v="0"/>
    <x v="2"/>
    <n v="-0.64169740861650704"/>
    <n v="1.7458096572543564"/>
    <n v="-0.37391371756038455"/>
    <n v="-0.38262016874777532"/>
    <n v="2.9053387599313609"/>
    <n v="1.9354163855098772"/>
    <n v="2.6553116315492495"/>
    <x v="0"/>
    <x v="1"/>
    <e v="#N/A"/>
    <n v="24.75"/>
    <x v="1"/>
    <x v="2"/>
  </r>
  <r>
    <s v="TX"/>
    <n v="139"/>
    <x v="2"/>
    <x v="1"/>
    <x v="0"/>
    <n v="31"/>
    <x v="171"/>
    <n v="82"/>
    <n v="34.6"/>
    <n v="200.3"/>
    <n v="72"/>
    <n v="17.03"/>
    <n v="214"/>
    <n v="112"/>
    <n v="9.6300000000000008"/>
    <x v="83"/>
    <n v="6"/>
    <n v="3.62"/>
    <n v="1"/>
    <x v="1"/>
    <n v="1"/>
    <x v="0"/>
    <x v="1"/>
    <x v="2"/>
    <x v="0"/>
    <n v="0.43027918542659754"/>
    <n v="2.5093597352662438E-3"/>
    <n v="0.26755051356242449"/>
    <n v="1.1390628765361424"/>
    <n v="3.0385848447638955"/>
    <n v="1.246673168199254"/>
    <n v="1.3694488372287239"/>
    <x v="0"/>
    <x v="0"/>
    <n v="34.6"/>
    <e v="#N/A"/>
    <x v="5"/>
    <x v="0"/>
  </r>
  <r>
    <s v="AZ"/>
    <n v="68"/>
    <x v="0"/>
    <x v="0"/>
    <x v="1"/>
    <n v="0"/>
    <x v="150"/>
    <n v="76"/>
    <n v="39.51"/>
    <n v="153.30000000000001"/>
    <n v="103"/>
    <n v="13.03"/>
    <n v="214.6"/>
    <n v="107"/>
    <n v="9.66"/>
    <x v="26"/>
    <n v="2"/>
    <n v="2.84"/>
    <n v="1"/>
    <x v="0"/>
    <n v="0"/>
    <x v="0"/>
    <x v="3"/>
    <x v="0"/>
    <x v="1"/>
    <n v="0.96534176863636834"/>
    <n v="-0.93282299167337834"/>
    <n v="0.27946625779380785"/>
    <n v="8.8376964316294535E-2"/>
    <n v="2.5862481202084395"/>
    <n v="1.3740288720167062"/>
    <n v="2.2554891582513354"/>
    <x v="0"/>
    <x v="1"/>
    <e v="#N/A"/>
    <n v="39.51"/>
    <x v="0"/>
    <x v="3"/>
  </r>
  <r>
    <s v="DE"/>
    <n v="183"/>
    <x v="0"/>
    <x v="0"/>
    <x v="0"/>
    <n v="8"/>
    <x v="1280"/>
    <n v="119"/>
    <n v="14.71"/>
    <n v="285.2"/>
    <n v="97"/>
    <n v="24.24"/>
    <n v="180.4"/>
    <n v="133"/>
    <n v="8.1199999999999992"/>
    <x v="6"/>
    <n v="2"/>
    <n v="2.35"/>
    <n v="2"/>
    <x v="0"/>
    <n v="0"/>
    <x v="0"/>
    <x v="1"/>
    <x v="0"/>
    <x v="2"/>
    <n v="-1.73589113414237"/>
    <n v="1.6920777987691791"/>
    <n v="-0.39973116339504833"/>
    <n v="-0.56377291223395598"/>
    <n v="2.8878080587593002"/>
    <n v="2.5207281103362869"/>
    <n v="3.5169169777297755"/>
    <x v="0"/>
    <x v="2"/>
    <e v="#N/A"/>
    <n v="14.71"/>
    <x v="0"/>
    <x v="2"/>
  </r>
  <r>
    <s v="CO"/>
    <n v="90"/>
    <x v="1"/>
    <x v="0"/>
    <x v="1"/>
    <n v="0"/>
    <x v="1281"/>
    <n v="102"/>
    <n v="18.68"/>
    <n v="220.8"/>
    <n v="114"/>
    <n v="18.77"/>
    <n v="104"/>
    <n v="133"/>
    <n v="4.68"/>
    <x v="54"/>
    <n v="6"/>
    <n v="2.94"/>
    <n v="0"/>
    <x v="0"/>
    <n v="0"/>
    <x v="0"/>
    <x v="2"/>
    <x v="0"/>
    <x v="0"/>
    <n v="-1.3026570702285765"/>
    <n v="0.41047347045605803"/>
    <n v="-1.9170025955245404"/>
    <n v="0.23329915910523916"/>
    <n v="2.1078323674021462"/>
    <n v="2.3653184482119474"/>
    <n v="3.8401178932209121"/>
    <x v="2"/>
    <x v="1"/>
    <e v="#N/A"/>
    <n v="18.68"/>
    <x v="1"/>
    <x v="3"/>
  </r>
  <r>
    <s v="WI"/>
    <n v="165"/>
    <x v="1"/>
    <x v="0"/>
    <x v="1"/>
    <n v="0"/>
    <x v="777"/>
    <n v="88"/>
    <n v="26.52"/>
    <n v="276.10000000000002"/>
    <n v="81"/>
    <n v="23.47"/>
    <n v="175.9"/>
    <n v="94"/>
    <n v="7.92"/>
    <x v="38"/>
    <n v="5"/>
    <n v="2.5099999999999998"/>
    <n v="1"/>
    <x v="0"/>
    <n v="0"/>
    <x v="0"/>
    <x v="1"/>
    <x v="0"/>
    <x v="2"/>
    <n v="-0.44914893576593201"/>
    <n v="1.510981534985804"/>
    <n v="-0.48909924513042419"/>
    <n v="-0.34638962005053869"/>
    <n v="2.7012388406269174"/>
    <n v="1.6864174471445772"/>
    <n v="2.5281052861690343"/>
    <x v="0"/>
    <x v="1"/>
    <e v="#N/A"/>
    <n v="26.52"/>
    <x v="1"/>
    <x v="2"/>
  </r>
  <r>
    <s v="WI"/>
    <n v="89"/>
    <x v="0"/>
    <x v="0"/>
    <x v="1"/>
    <n v="0"/>
    <x v="1282"/>
    <n v="112"/>
    <n v="55.47"/>
    <n v="165.1"/>
    <n v="110"/>
    <n v="14.03"/>
    <n v="162.9"/>
    <n v="97"/>
    <n v="7.33"/>
    <x v="4"/>
    <n v="1"/>
    <n v="2.0299999999999998"/>
    <n v="1"/>
    <x v="1"/>
    <n v="1"/>
    <x v="0"/>
    <x v="2"/>
    <x v="0"/>
    <x v="0"/>
    <n v="2.7038323071622323"/>
    <n v="-0.69799486940482536"/>
    <n v="-0.74727370347706545"/>
    <n v="-0.99853949660078922"/>
    <n v="3.7247085218187062"/>
    <n v="3.0583337125221939"/>
    <n v="3.5823674604639151"/>
    <x v="0"/>
    <x v="1"/>
    <n v="55.47"/>
    <e v="#N/A"/>
    <x v="0"/>
    <x v="1"/>
  </r>
  <r>
    <s v="NJ"/>
    <n v="59"/>
    <x v="2"/>
    <x v="0"/>
    <x v="1"/>
    <n v="0"/>
    <x v="476"/>
    <n v="58"/>
    <n v="33.15"/>
    <n v="198.5"/>
    <n v="88"/>
    <n v="16.87"/>
    <n v="304.3"/>
    <n v="110"/>
    <n v="13.69"/>
    <x v="102"/>
    <n v="9"/>
    <n v="4"/>
    <n v="0"/>
    <x v="0"/>
    <n v="0"/>
    <x v="0"/>
    <x v="3"/>
    <x v="0"/>
    <x v="0"/>
    <n v="0.27290783742372382"/>
    <n v="-3.3311879254852288E-2"/>
    <n v="2.0608700203856332"/>
    <n v="1.6462905582974481"/>
    <n v="4.3504665595766037"/>
    <n v="2.6519891048589144"/>
    <n v="1.7718727772011404"/>
    <x v="1"/>
    <x v="1"/>
    <e v="#N/A"/>
    <n v="33.15"/>
    <x v="4"/>
    <x v="0"/>
  </r>
  <r>
    <s v="IL"/>
    <n v="16"/>
    <x v="0"/>
    <x v="1"/>
    <x v="1"/>
    <n v="0"/>
    <x v="1283"/>
    <n v="91"/>
    <n v="18.7"/>
    <n v="147.30000000000001"/>
    <n v="75"/>
    <n v="12.52"/>
    <n v="190.5"/>
    <n v="73"/>
    <n v="8.57"/>
    <x v="69"/>
    <n v="7"/>
    <n v="1.73"/>
    <n v="0"/>
    <x v="0"/>
    <n v="0"/>
    <x v="0"/>
    <x v="3"/>
    <x v="1"/>
    <x v="1"/>
    <n v="-1.3008056426050132"/>
    <n v="-1.0522271216404393"/>
    <n v="-0.1991494688334271"/>
    <n v="-1.3970755322703865"/>
    <n v="0.94458576024385044"/>
    <n v="2.1887799773284624"/>
    <n v="4.0852507046511253"/>
    <x v="2"/>
    <x v="1"/>
    <e v="#N/A"/>
    <n v="18.7"/>
    <x v="2"/>
    <x v="1"/>
  </r>
  <r>
    <s v="DC"/>
    <n v="114"/>
    <x v="0"/>
    <x v="0"/>
    <x v="1"/>
    <n v="0"/>
    <x v="141"/>
    <n v="119"/>
    <n v="25.01"/>
    <n v="161"/>
    <n v="111"/>
    <n v="13.69"/>
    <n v="275.89999999999998"/>
    <n v="106"/>
    <n v="12.42"/>
    <x v="62"/>
    <n v="3"/>
    <n v="2.4300000000000002"/>
    <n v="5"/>
    <x v="1"/>
    <n v="1"/>
    <x v="1"/>
    <x v="0"/>
    <x v="0"/>
    <x v="1"/>
    <n v="-0.61392599426305872"/>
    <n v="-0.77958769154898366"/>
    <n v="1.4968581267668162"/>
    <n v="-0.45508126614224731"/>
    <n v="2.594006872645696"/>
    <n v="1.8526589825728994"/>
    <n v="2.852335701856112"/>
    <x v="0"/>
    <x v="1"/>
    <n v="25.01"/>
    <e v="#N/A"/>
    <x v="0"/>
    <x v="2"/>
  </r>
  <r>
    <s v="IA"/>
    <n v="113"/>
    <x v="2"/>
    <x v="0"/>
    <x v="1"/>
    <n v="0"/>
    <x v="777"/>
    <n v="141"/>
    <n v="26.52"/>
    <n v="256.8"/>
    <n v="72"/>
    <n v="21.83"/>
    <n v="175.3"/>
    <n v="123"/>
    <n v="7.89"/>
    <x v="78"/>
    <n v="5"/>
    <n v="3.21"/>
    <n v="2"/>
    <x v="0"/>
    <n v="0"/>
    <x v="0"/>
    <x v="0"/>
    <x v="0"/>
    <x v="2"/>
    <n v="-0.44914893576593201"/>
    <n v="1.1268982502584242"/>
    <n v="-0.50101498936180755"/>
    <n v="0.59560464607760044"/>
    <n v="2.7608102595698556"/>
    <n v="1.4413172263348564"/>
    <n v="2.1290179436803798"/>
    <x v="0"/>
    <x v="1"/>
    <e v="#N/A"/>
    <n v="26.52"/>
    <x v="1"/>
    <x v="3"/>
  </r>
  <r>
    <s v="GA"/>
    <n v="120"/>
    <x v="1"/>
    <x v="0"/>
    <x v="1"/>
    <n v="0"/>
    <x v="346"/>
    <n v="99"/>
    <n v="16.690000000000001"/>
    <n v="186.7"/>
    <n v="85"/>
    <n v="15.87"/>
    <n v="146.69999999999999"/>
    <n v="96"/>
    <n v="6.6"/>
    <x v="38"/>
    <n v="4"/>
    <n v="2.5099999999999998"/>
    <n v="2"/>
    <x v="0"/>
    <n v="0"/>
    <x v="0"/>
    <x v="0"/>
    <x v="0"/>
    <x v="0"/>
    <n v="-1.5192741021854732"/>
    <n v="-0.26814000152340584"/>
    <n v="-1.0689987977244189"/>
    <n v="-0.34638962005053869"/>
    <n v="1.1123093155394248"/>
    <n v="1.9086217688173466"/>
    <n v="3.7481251445717669"/>
    <x v="2"/>
    <x v="1"/>
    <e v="#N/A"/>
    <n v="16.690000000000001"/>
    <x v="1"/>
    <x v="2"/>
  </r>
  <r>
    <s v="AK"/>
    <n v="115"/>
    <x v="0"/>
    <x v="0"/>
    <x v="1"/>
    <n v="0"/>
    <x v="1284"/>
    <n v="120"/>
    <n v="35.799999999999997"/>
    <n v="153.1"/>
    <n v="84"/>
    <n v="13.01"/>
    <n v="262.2"/>
    <n v="79"/>
    <n v="11.8"/>
    <x v="34"/>
    <n v="5"/>
    <n v="2.97"/>
    <n v="0"/>
    <x v="0"/>
    <n v="0"/>
    <x v="0"/>
    <x v="0"/>
    <x v="0"/>
    <x v="1"/>
    <n v="0.56173054669958611"/>
    <n v="-0.93680312933894738"/>
    <n v="1.2247819668168944"/>
    <n v="0.26952970780247515"/>
    <n v="3.0007260161205358"/>
    <n v="1.6630930340370642"/>
    <n v="2.1277688445652623"/>
    <x v="0"/>
    <x v="1"/>
    <e v="#N/A"/>
    <n v="35.799999999999997"/>
    <x v="1"/>
    <x v="3"/>
  </r>
  <r>
    <s v="CO"/>
    <n v="132"/>
    <x v="0"/>
    <x v="0"/>
    <x v="1"/>
    <n v="0"/>
    <x v="842"/>
    <n v="66"/>
    <n v="33.630000000000003"/>
    <n v="133.9"/>
    <n v="119"/>
    <n v="11.38"/>
    <n v="177.3"/>
    <n v="94"/>
    <n v="7.98"/>
    <x v="54"/>
    <n v="3"/>
    <n v="2.94"/>
    <n v="4"/>
    <x v="1"/>
    <n v="1"/>
    <x v="1"/>
    <x v="1"/>
    <x v="0"/>
    <x v="1"/>
    <n v="0.32474781088349419"/>
    <n v="-1.3188963452335425"/>
    <n v="-0.46129584192386269"/>
    <n v="0.23329915910523916"/>
    <n v="1.9151711743920257"/>
    <n v="1.4533310227059335"/>
    <n v="2.9251429872566606"/>
    <x v="0"/>
    <x v="1"/>
    <n v="33.630000000000003"/>
    <e v="#N/A"/>
    <x v="0"/>
    <x v="3"/>
  </r>
  <r>
    <s v="SC"/>
    <n v="1"/>
    <x v="1"/>
    <x v="0"/>
    <x v="1"/>
    <n v="0"/>
    <x v="1203"/>
    <n v="113"/>
    <n v="21.05"/>
    <n v="236.2"/>
    <n v="77"/>
    <n v="20.079999999999998"/>
    <n v="73.2"/>
    <n v="81"/>
    <n v="3.29"/>
    <x v="103"/>
    <n v="2"/>
    <n v="1"/>
    <n v="0"/>
    <x v="0"/>
    <n v="0"/>
    <x v="0"/>
    <x v="3"/>
    <x v="0"/>
    <x v="2"/>
    <n v="-1.045308630553289"/>
    <n v="0.71694407070484756"/>
    <n v="-2.5286774660688907"/>
    <n v="-2.3753003470957617"/>
    <n v="2.6792266895355596"/>
    <n v="3.6936351200336315"/>
    <n v="5.3016624888776214"/>
    <x v="2"/>
    <x v="1"/>
    <e v="#N/A"/>
    <n v="21.05"/>
    <x v="0"/>
    <x v="1"/>
  </r>
  <r>
    <s v="MT"/>
    <n v="97"/>
    <x v="0"/>
    <x v="0"/>
    <x v="0"/>
    <n v="15"/>
    <x v="806"/>
    <n v="97"/>
    <n v="19.989999999999998"/>
    <n v="196.3"/>
    <n v="126"/>
    <n v="16.690000000000001"/>
    <n v="157.4"/>
    <n v="113"/>
    <n v="7.08"/>
    <x v="69"/>
    <n v="3"/>
    <n v="1.73"/>
    <n v="1"/>
    <x v="0"/>
    <n v="0"/>
    <x v="0"/>
    <x v="2"/>
    <x v="0"/>
    <x v="0"/>
    <n v="-1.1600971432142086"/>
    <n v="-7.7093393576107769E-2"/>
    <n v="-0.85650135893141377"/>
    <n v="-1.3970755322703865"/>
    <n v="1.0274475839489612"/>
    <n v="2.0092743450675896"/>
    <n v="3.8753991084443191"/>
    <x v="2"/>
    <x v="2"/>
    <e v="#N/A"/>
    <n v="19.989999999999998"/>
    <x v="0"/>
    <x v="1"/>
  </r>
  <r>
    <s v="KY"/>
    <n v="55"/>
    <x v="0"/>
    <x v="0"/>
    <x v="0"/>
    <n v="28"/>
    <x v="1285"/>
    <n v="82"/>
    <n v="17.899999999999999"/>
    <n v="197.4"/>
    <n v="109"/>
    <n v="16.78"/>
    <n v="187.5"/>
    <n v="91"/>
    <n v="8.44"/>
    <x v="53"/>
    <n v="6"/>
    <n v="2.3199999999999998"/>
    <n v="2"/>
    <x v="0"/>
    <n v="0"/>
    <x v="0"/>
    <x v="3"/>
    <x v="0"/>
    <x v="0"/>
    <n v="-1.3878227409124848"/>
    <n v="-5.5202636415480025E-2"/>
    <n v="-0.25872818999034436"/>
    <n v="-0.60000346093119195"/>
    <n v="1.3238314334488162"/>
    <n v="1.5349409502277764"/>
    <n v="3.3105222816324851"/>
    <x v="2"/>
    <x v="0"/>
    <e v="#N/A"/>
    <n v="17.899999999999999"/>
    <x v="1"/>
    <x v="2"/>
  </r>
  <r>
    <s v="WV"/>
    <n v="75"/>
    <x v="0"/>
    <x v="0"/>
    <x v="1"/>
    <n v="0"/>
    <x v="1286"/>
    <n v="121"/>
    <n v="18.989999999999998"/>
    <n v="237.3"/>
    <n v="119"/>
    <n v="20.170000000000002"/>
    <n v="253.5"/>
    <n v="110"/>
    <n v="11.41"/>
    <x v="67"/>
    <n v="6"/>
    <n v="3.54"/>
    <n v="1"/>
    <x v="0"/>
    <n v="0"/>
    <x v="0"/>
    <x v="2"/>
    <x v="0"/>
    <x v="2"/>
    <n v="-1.2693313730044384"/>
    <n v="0.73883482786547583"/>
    <n v="1.0520036754618347"/>
    <n v="1.0303712304444337"/>
    <n v="3.3807118133031895"/>
    <n v="2.0797729787342476"/>
    <n v="2.2851037003905343"/>
    <x v="0"/>
    <x v="1"/>
    <e v="#N/A"/>
    <n v="18.989999999999998"/>
    <x v="1"/>
    <x v="0"/>
  </r>
  <r>
    <s v="ID"/>
    <n v="83"/>
    <x v="0"/>
    <x v="0"/>
    <x v="1"/>
    <n v="0"/>
    <x v="377"/>
    <n v="104"/>
    <n v="27.08"/>
    <n v="202.3"/>
    <n v="98"/>
    <n v="17.2"/>
    <n v="229"/>
    <n v="73"/>
    <n v="10.31"/>
    <x v="17"/>
    <n v="3"/>
    <n v="2.57"/>
    <n v="2"/>
    <x v="0"/>
    <n v="0"/>
    <x v="0"/>
    <x v="2"/>
    <x v="0"/>
    <x v="0"/>
    <n v="-0.38805182418834555"/>
    <n v="4.2310736390953251E-2"/>
    <n v="0.56544411934701067"/>
    <n v="-0.27392852265606671"/>
    <n v="2.1068192428600994"/>
    <n v="0.73968797766254057"/>
    <n v="2.1576814608536163"/>
    <x v="0"/>
    <x v="1"/>
    <e v="#N/A"/>
    <n v="27.08"/>
    <x v="0"/>
    <x v="2"/>
  </r>
  <r>
    <s v="MN"/>
    <n v="40"/>
    <x v="2"/>
    <x v="0"/>
    <x v="1"/>
    <n v="0"/>
    <x v="1287"/>
    <n v="123"/>
    <n v="13.89"/>
    <n v="210.2"/>
    <n v="108"/>
    <n v="17.87"/>
    <n v="212"/>
    <n v="64"/>
    <n v="9.5399999999999991"/>
    <x v="61"/>
    <n v="3"/>
    <n v="3.05"/>
    <n v="6"/>
    <x v="1"/>
    <n v="1"/>
    <x v="1"/>
    <x v="3"/>
    <x v="0"/>
    <x v="0"/>
    <n v="-1.8247596600734046"/>
    <n v="0.19952617418091645"/>
    <n v="0.22783136612447968"/>
    <n v="0.37822135389418376"/>
    <n v="2.3507776380165195"/>
    <n v="1.8879928588705457"/>
    <n v="3.098851168884015"/>
    <x v="0"/>
    <x v="1"/>
    <n v="13.89"/>
    <e v="#N/A"/>
    <x v="0"/>
    <x v="3"/>
  </r>
  <r>
    <s v="MA"/>
    <n v="101"/>
    <x v="0"/>
    <x v="0"/>
    <x v="0"/>
    <n v="21"/>
    <x v="1109"/>
    <n v="88"/>
    <n v="40.46"/>
    <n v="209.6"/>
    <n v="84"/>
    <n v="17.82"/>
    <n v="233"/>
    <n v="95"/>
    <n v="10.49"/>
    <x v="13"/>
    <n v="5"/>
    <n v="2.7"/>
    <n v="2"/>
    <x v="0"/>
    <n v="0"/>
    <x v="0"/>
    <x v="0"/>
    <x v="0"/>
    <x v="0"/>
    <n v="1.0690217155559085"/>
    <n v="0.18758576118421047"/>
    <n v="0.64488241422290027"/>
    <n v="-9.277577916988608E-2"/>
    <n v="3.0364296045009773"/>
    <n v="1.2658896158447992"/>
    <n v="1.4089174198360337"/>
    <x v="0"/>
    <x v="0"/>
    <e v="#N/A"/>
    <n v="40.46"/>
    <x v="1"/>
    <x v="2"/>
  </r>
  <r>
    <s v="MD"/>
    <n v="120"/>
    <x v="0"/>
    <x v="0"/>
    <x v="0"/>
    <n v="40"/>
    <x v="1288"/>
    <n v="99"/>
    <n v="21.78"/>
    <n v="247.7"/>
    <n v="78"/>
    <n v="21.05"/>
    <n v="199.7"/>
    <n v="121"/>
    <n v="8.99"/>
    <x v="95"/>
    <n v="3"/>
    <n v="4.21"/>
    <n v="0"/>
    <x v="0"/>
    <n v="0"/>
    <x v="0"/>
    <x v="0"/>
    <x v="0"/>
    <x v="2"/>
    <n v="-0.96569724274007052"/>
    <n v="0.94580198647504776"/>
    <n v="-1.6441390618881172E-2"/>
    <n v="1.9361349478753367"/>
    <n v="3.6572664682722396"/>
    <n v="2.361355843147245"/>
    <n v="2.4034152400246551"/>
    <x v="0"/>
    <x v="0"/>
    <e v="#N/A"/>
    <n v="21.78"/>
    <x v="0"/>
    <x v="0"/>
  </r>
  <r>
    <s v="SD"/>
    <n v="183"/>
    <x v="0"/>
    <x v="0"/>
    <x v="0"/>
    <n v="31"/>
    <x v="617"/>
    <n v="104"/>
    <n v="29.1"/>
    <n v="193.6"/>
    <n v="74"/>
    <n v="16.46"/>
    <n v="196.5"/>
    <n v="85"/>
    <n v="8.84"/>
    <x v="39"/>
    <n v="4"/>
    <n v="2.75"/>
    <n v="1"/>
    <x v="0"/>
    <n v="0"/>
    <x v="0"/>
    <x v="1"/>
    <x v="0"/>
    <x v="0"/>
    <n v="-0.16773193698432276"/>
    <n v="-0.13082525206128556"/>
    <n v="-7.9992026519592654E-2"/>
    <n v="-2.0314681775414092E-2"/>
    <n v="1.8039769580519949"/>
    <n v="0.22816805180340055"/>
    <n v="2.2022235251093361"/>
    <x v="0"/>
    <x v="0"/>
    <e v="#N/A"/>
    <n v="29.1"/>
    <x v="1"/>
    <x v="2"/>
  </r>
  <r>
    <s v="PA"/>
    <n v="75"/>
    <x v="2"/>
    <x v="0"/>
    <x v="1"/>
    <n v="0"/>
    <x v="1161"/>
    <n v="88"/>
    <n v="18.53"/>
    <n v="259.3"/>
    <n v="120"/>
    <n v="22.04"/>
    <n v="182.1"/>
    <n v="119"/>
    <n v="8.19"/>
    <x v="64"/>
    <n v="3"/>
    <n v="3.59"/>
    <n v="4"/>
    <x v="1"/>
    <n v="1"/>
    <x v="1"/>
    <x v="2"/>
    <x v="0"/>
    <x v="2"/>
    <n v="-1.3193199188406455"/>
    <n v="1.1766499710780329"/>
    <n v="-0.36596988807279546"/>
    <n v="1.1028323278389063"/>
    <n v="3.1086441238902234"/>
    <n v="2.1154865409617285"/>
    <n v="2.6994255538879419"/>
    <x v="0"/>
    <x v="1"/>
    <n v="18.53"/>
    <e v="#N/A"/>
    <x v="0"/>
    <x v="0"/>
  </r>
  <r>
    <s v="KY"/>
    <n v="80"/>
    <x v="0"/>
    <x v="0"/>
    <x v="1"/>
    <n v="0"/>
    <x v="1289"/>
    <n v="114"/>
    <n v="37.4"/>
    <n v="207.7"/>
    <n v="76"/>
    <n v="17.649999999999999"/>
    <n v="168.4"/>
    <n v="137"/>
    <n v="7.58"/>
    <x v="47"/>
    <n v="3"/>
    <n v="3.27"/>
    <n v="2"/>
    <x v="0"/>
    <n v="0"/>
    <x v="0"/>
    <x v="2"/>
    <x v="0"/>
    <x v="0"/>
    <n v="0.7357647433145289"/>
    <n v="0.14977445336130771"/>
    <n v="-0.63804604802271725"/>
    <n v="0.66806574347207237"/>
    <n v="2.6922694006419667"/>
    <n v="1.190460726518382"/>
    <n v="1.8936945258230775"/>
    <x v="0"/>
    <x v="1"/>
    <e v="#N/A"/>
    <n v="37.4"/>
    <x v="0"/>
    <x v="0"/>
  </r>
  <r>
    <s v="ID"/>
    <n v="88"/>
    <x v="0"/>
    <x v="0"/>
    <x v="1"/>
    <n v="0"/>
    <x v="1290"/>
    <n v="65"/>
    <n v="9.4499999999999993"/>
    <n v="242.7"/>
    <n v="121"/>
    <n v="20.63"/>
    <n v="176.3"/>
    <n v="134"/>
    <n v="7.93"/>
    <x v="61"/>
    <n v="4"/>
    <n v="3.05"/>
    <n v="0"/>
    <x v="0"/>
    <n v="0"/>
    <x v="0"/>
    <x v="2"/>
    <x v="0"/>
    <x v="2"/>
    <n v="-2.3079822698234054"/>
    <n v="0.84629854483583022"/>
    <n v="-0.48115541564283509"/>
    <n v="0.37822135389418376"/>
    <n v="2.6996906744814244"/>
    <n v="2.5332913988237555"/>
    <n v="3.6805978977371154"/>
    <x v="0"/>
    <x v="1"/>
    <e v="#N/A"/>
    <n v="9.4499999999999993"/>
    <x v="1"/>
    <x v="3"/>
  </r>
  <r>
    <s v="NM"/>
    <n v="63"/>
    <x v="2"/>
    <x v="0"/>
    <x v="1"/>
    <n v="0"/>
    <x v="228"/>
    <n v="96"/>
    <n v="35.29"/>
    <n v="229"/>
    <n v="112"/>
    <n v="19.47"/>
    <n v="162.6"/>
    <n v="131"/>
    <n v="7.32"/>
    <x v="64"/>
    <n v="2"/>
    <n v="3.59"/>
    <n v="1"/>
    <x v="0"/>
    <n v="0"/>
    <x v="0"/>
    <x v="3"/>
    <x v="0"/>
    <x v="0"/>
    <n v="0.50618771799268947"/>
    <n v="0.57365911474437448"/>
    <n v="-0.75323157559275744"/>
    <n v="1.1028323278389063"/>
    <n v="3.0377298934465689"/>
    <n v="1.5391256399568147"/>
    <n v="1.8735027530286816"/>
    <x v="0"/>
    <x v="1"/>
    <e v="#N/A"/>
    <n v="35.29"/>
    <x v="0"/>
    <x v="0"/>
  </r>
  <r>
    <s v="CA"/>
    <n v="105"/>
    <x v="0"/>
    <x v="0"/>
    <x v="0"/>
    <n v="31"/>
    <x v="539"/>
    <n v="108"/>
    <n v="18.63"/>
    <n v="249.3"/>
    <n v="119"/>
    <n v="21.19"/>
    <n v="321.2"/>
    <n v="101"/>
    <n v="14.45"/>
    <x v="24"/>
    <n v="4"/>
    <n v="2.2400000000000002"/>
    <n v="4"/>
    <x v="1"/>
    <n v="1"/>
    <x v="1"/>
    <x v="0"/>
    <x v="0"/>
    <x v="2"/>
    <n v="-1.3082113530992663"/>
    <n v="0.97764308779959785"/>
    <n v="2.3964968162362665"/>
    <n v="-0.70869510702289995"/>
    <n v="3.9531146687487202"/>
    <n v="2.9854059517005234"/>
    <n v="3.1934592229464132"/>
    <x v="0"/>
    <x v="0"/>
    <n v="18.63"/>
    <e v="#N/A"/>
    <x v="1"/>
    <x v="1"/>
  </r>
  <r>
    <s v="ID"/>
    <n v="92"/>
    <x v="0"/>
    <x v="0"/>
    <x v="1"/>
    <n v="0"/>
    <x v="1291"/>
    <n v="113"/>
    <n v="33.520000000000003"/>
    <n v="242.3"/>
    <n v="116"/>
    <n v="20.6"/>
    <n v="192"/>
    <n v="76"/>
    <n v="8.64"/>
    <x v="34"/>
    <n v="5"/>
    <n v="2.97"/>
    <n v="2"/>
    <x v="0"/>
    <n v="0"/>
    <x v="0"/>
    <x v="2"/>
    <x v="0"/>
    <x v="2"/>
    <n v="0.3136392451421145"/>
    <n v="0.83833826950469337"/>
    <n v="-0.1693601082549685"/>
    <n v="0.26952970780247515"/>
    <n v="2.7215444086500393"/>
    <n v="0.95000512623125444"/>
    <n v="1.5486172901905211"/>
    <x v="0"/>
    <x v="1"/>
    <e v="#N/A"/>
    <n v="33.520000000000003"/>
    <x v="1"/>
    <x v="3"/>
  </r>
  <r>
    <s v="WY"/>
    <n v="177"/>
    <x v="0"/>
    <x v="0"/>
    <x v="1"/>
    <n v="0"/>
    <x v="661"/>
    <n v="120"/>
    <n v="29.87"/>
    <n v="168.6"/>
    <n v="90"/>
    <n v="14.33"/>
    <n v="198.9"/>
    <n v="110"/>
    <n v="8.9499999999999993"/>
    <x v="28"/>
    <n v="4"/>
    <n v="3.94"/>
    <n v="1"/>
    <x v="0"/>
    <n v="0"/>
    <x v="0"/>
    <x v="1"/>
    <x v="0"/>
    <x v="0"/>
    <n v="-8.4417693923977855E-2"/>
    <n v="-0.62834246025737306"/>
    <n v="-3.2329049594058759E-2"/>
    <n v="1.5738294609029755"/>
    <n v="2.9218838868303214"/>
    <n v="1.6970341581310424"/>
    <n v="2.2852668158463256"/>
    <x v="0"/>
    <x v="1"/>
    <e v="#N/A"/>
    <n v="29.87"/>
    <x v="1"/>
    <x v="0"/>
  </r>
  <r>
    <s v="NM"/>
    <n v="118"/>
    <x v="2"/>
    <x v="0"/>
    <x v="1"/>
    <n v="0"/>
    <x v="260"/>
    <n v="115"/>
    <n v="34.880000000000003"/>
    <n v="184.8"/>
    <n v="137"/>
    <n v="15.71"/>
    <n v="176.1"/>
    <n v="115"/>
    <n v="7.92"/>
    <x v="99"/>
    <n v="6"/>
    <n v="1.89"/>
    <n v="0"/>
    <x v="0"/>
    <n v="0"/>
    <x v="0"/>
    <x v="0"/>
    <x v="0"/>
    <x v="0"/>
    <n v="0.46175345502717208"/>
    <n v="-0.30595130934630804"/>
    <n v="-0.48512733038662992"/>
    <n v="-1.1796922400869698"/>
    <n v="1.7075742781338243"/>
    <n v="1.3906274716579283"/>
    <n v="2.9919691867589804"/>
    <x v="0"/>
    <x v="1"/>
    <e v="#N/A"/>
    <n v="34.880000000000003"/>
    <x v="1"/>
    <x v="1"/>
  </r>
  <r>
    <s v="HI"/>
    <n v="111"/>
    <x v="1"/>
    <x v="0"/>
    <x v="0"/>
    <n v="13"/>
    <x v="999"/>
    <n v="104"/>
    <n v="32.83"/>
    <n v="111.6"/>
    <n v="98"/>
    <n v="9.49"/>
    <n v="227.4"/>
    <n v="94"/>
    <n v="10.23"/>
    <x v="47"/>
    <n v="4"/>
    <n v="3.27"/>
    <n v="1"/>
    <x v="0"/>
    <n v="0"/>
    <x v="0"/>
    <x v="0"/>
    <x v="0"/>
    <x v="1"/>
    <n v="0.23773071257602255"/>
    <n v="-1.7626816949444528"/>
    <n v="0.53366880139665485"/>
    <n v="0.66806574347207237"/>
    <n v="2.6922563030996476"/>
    <n v="1.9734935714562607"/>
    <n v="2.9225177076586881"/>
    <x v="0"/>
    <x v="2"/>
    <e v="#N/A"/>
    <n v="32.83"/>
    <x v="1"/>
    <x v="0"/>
  </r>
  <r>
    <s v="ID"/>
    <n v="82"/>
    <x v="2"/>
    <x v="0"/>
    <x v="0"/>
    <n v="34"/>
    <x v="1292"/>
    <n v="121"/>
    <n v="39.54"/>
    <n v="153.19999999999999"/>
    <n v="115"/>
    <n v="13.02"/>
    <n v="286.7"/>
    <n v="77"/>
    <n v="12.9"/>
    <x v="86"/>
    <n v="3"/>
    <n v="1.27"/>
    <n v="3"/>
    <x v="0"/>
    <n v="0"/>
    <x v="0"/>
    <x v="2"/>
    <x v="0"/>
    <x v="1"/>
    <n v="0.96904462388349455"/>
    <n v="-0.9348130605061632"/>
    <n v="1.7113415229317184"/>
    <n v="-2.0129948601234005"/>
    <n v="3.5012736980326435"/>
    <n v="2.9654276346193114"/>
    <n v="3.6508361513210348"/>
    <x v="0"/>
    <x v="0"/>
    <e v="#N/A"/>
    <n v="39.54"/>
    <x v="0"/>
    <x v="1"/>
  </r>
  <r>
    <s v="NC"/>
    <n v="74"/>
    <x v="0"/>
    <x v="0"/>
    <x v="1"/>
    <n v="0"/>
    <x v="1293"/>
    <n v="89"/>
    <n v="17.46"/>
    <n v="149.30000000000001"/>
    <n v="100"/>
    <n v="12.69"/>
    <n v="188.1"/>
    <n v="114"/>
    <n v="8.4600000000000009"/>
    <x v="34"/>
    <n v="5"/>
    <n v="2.97"/>
    <n v="0"/>
    <x v="0"/>
    <n v="0"/>
    <x v="0"/>
    <x v="2"/>
    <x v="0"/>
    <x v="1"/>
    <n v="-1.4359598591251284"/>
    <n v="-1.0124257449847525"/>
    <n v="-0.246812445758961"/>
    <n v="0.26952970780247515"/>
    <n v="1.5392246648113017"/>
    <n v="1.7945888813029565"/>
    <n v="3.4744619636756613"/>
    <x v="2"/>
    <x v="1"/>
    <e v="#N/A"/>
    <n v="17.46"/>
    <x v="1"/>
    <x v="3"/>
  </r>
  <r>
    <s v="TX"/>
    <n v="121"/>
    <x v="0"/>
    <x v="0"/>
    <x v="0"/>
    <n v="31"/>
    <x v="1294"/>
    <n v="70"/>
    <n v="44.73"/>
    <n v="279.3"/>
    <n v="118"/>
    <n v="23.74"/>
    <n v="127.1"/>
    <n v="143"/>
    <n v="5.72"/>
    <x v="84"/>
    <n v="4"/>
    <n v="2.62"/>
    <n v="5"/>
    <x v="0"/>
    <n v="0"/>
    <x v="1"/>
    <x v="0"/>
    <x v="0"/>
    <x v="2"/>
    <n v="1.5337300490702772"/>
    <n v="1.5746637376349029"/>
    <n v="-1.458246442616278"/>
    <n v="-0.20146742526159472"/>
    <n v="3.7277775414504841"/>
    <n v="2.6455558132248886"/>
    <n v="2.8463319769895756"/>
    <x v="0"/>
    <x v="0"/>
    <e v="#N/A"/>
    <n v="44.73"/>
    <x v="1"/>
    <x v="2"/>
  </r>
  <r>
    <s v="GA"/>
    <n v="131"/>
    <x v="1"/>
    <x v="0"/>
    <x v="1"/>
    <n v="0"/>
    <x v="111"/>
    <n v="79"/>
    <n v="33.49"/>
    <n v="201"/>
    <n v="114"/>
    <n v="17.09"/>
    <n v="151.19999999999999"/>
    <n v="111"/>
    <n v="6.8"/>
    <x v="43"/>
    <n v="5"/>
    <n v="3.13"/>
    <n v="1"/>
    <x v="0"/>
    <n v="0"/>
    <x v="0"/>
    <x v="1"/>
    <x v="0"/>
    <x v="0"/>
    <n v="0.30993638989498823"/>
    <n v="1.6439841564756467E-2"/>
    <n v="-0.97963071598904305"/>
    <n v="0.48691299998589177"/>
    <n v="2.2271974484426535"/>
    <n v="1.1371417868657712"/>
    <n v="2.3718715000022854"/>
    <x v="0"/>
    <x v="1"/>
    <e v="#N/A"/>
    <n v="33.49"/>
    <x v="1"/>
    <x v="3"/>
  </r>
  <r>
    <s v="AL"/>
    <n v="125"/>
    <x v="1"/>
    <x v="0"/>
    <x v="1"/>
    <n v="0"/>
    <x v="688"/>
    <n v="90"/>
    <n v="28.78"/>
    <n v="156"/>
    <n v="138"/>
    <n v="13.26"/>
    <n v="210.8"/>
    <n v="106"/>
    <n v="9.49"/>
    <x v="43"/>
    <n v="6"/>
    <n v="3.13"/>
    <n v="2"/>
    <x v="0"/>
    <n v="0"/>
    <x v="0"/>
    <x v="0"/>
    <x v="0"/>
    <x v="1"/>
    <n v="-0.20290906183202354"/>
    <n v="-0.87909113318820109"/>
    <n v="0.20399987766171301"/>
    <n v="0.48691299998589177"/>
    <n v="2.0761740998094744"/>
    <n v="1.0453102541661601"/>
    <n v="2.4238086067613018"/>
    <x v="0"/>
    <x v="1"/>
    <e v="#N/A"/>
    <n v="28.78"/>
    <x v="1"/>
    <x v="3"/>
  </r>
  <r>
    <s v="ME"/>
    <n v="19"/>
    <x v="0"/>
    <x v="0"/>
    <x v="1"/>
    <n v="0"/>
    <x v="1295"/>
    <n v="123"/>
    <n v="34.26"/>
    <n v="129.19999999999999"/>
    <n v="110"/>
    <n v="10.98"/>
    <n v="220.6"/>
    <n v="98"/>
    <n v="9.93"/>
    <x v="89"/>
    <n v="4"/>
    <n v="3.48"/>
    <n v="1"/>
    <x v="0"/>
    <n v="0"/>
    <x v="0"/>
    <x v="3"/>
    <x v="0"/>
    <x v="1"/>
    <n v="0.39325063295533313"/>
    <n v="-1.4124295803744071"/>
    <n v="0.39862370010764231"/>
    <n v="0.95791013304996164"/>
    <n v="2.8108372113305951"/>
    <n v="1.7961336412204123"/>
    <n v="2.5595675973973879"/>
    <x v="0"/>
    <x v="1"/>
    <e v="#N/A"/>
    <n v="34.26"/>
    <x v="1"/>
    <x v="0"/>
  </r>
  <r>
    <s v="VA"/>
    <n v="138"/>
    <x v="0"/>
    <x v="0"/>
    <x v="1"/>
    <n v="0"/>
    <x v="1296"/>
    <n v="119"/>
    <n v="42.67"/>
    <n v="91.2"/>
    <n v="96"/>
    <n v="7.75"/>
    <n v="142.19999999999999"/>
    <n v="87"/>
    <n v="6.4"/>
    <x v="12"/>
    <n v="3"/>
    <n v="3.73"/>
    <n v="3"/>
    <x v="0"/>
    <n v="0"/>
    <x v="0"/>
    <x v="1"/>
    <x v="0"/>
    <x v="1"/>
    <n v="1.3097073066191272"/>
    <n v="-2.1686557368324602"/>
    <n v="-1.1583668794597948"/>
    <n v="1.2839850713250869"/>
    <n v="3.4557447747232284"/>
    <n v="3.0673820148007294"/>
    <n v="3.8568760547130707"/>
    <x v="0"/>
    <x v="1"/>
    <e v="#N/A"/>
    <n v="42.67"/>
    <x v="0"/>
    <x v="0"/>
  </r>
  <r>
    <s v="ID"/>
    <n v="119"/>
    <x v="0"/>
    <x v="0"/>
    <x v="1"/>
    <n v="0"/>
    <x v="1107"/>
    <n v="117"/>
    <n v="39.17"/>
    <n v="225"/>
    <n v="101"/>
    <n v="19.13"/>
    <n v="198.5"/>
    <n v="111"/>
    <n v="8.93"/>
    <x v="98"/>
    <n v="6"/>
    <n v="2.0499999999999998"/>
    <n v="3"/>
    <x v="0"/>
    <n v="0"/>
    <x v="0"/>
    <x v="0"/>
    <x v="0"/>
    <x v="0"/>
    <n v="0.92831321616510387"/>
    <n v="0.49405636143300052"/>
    <n v="-4.0272879081647839E-2"/>
    <n v="-0.96230894790355315"/>
    <n v="2.6216584508302736"/>
    <n v="1.4260145621921196"/>
    <n v="2.2790221653942235"/>
    <x v="0"/>
    <x v="1"/>
    <e v="#N/A"/>
    <n v="39.17"/>
    <x v="1"/>
    <x v="1"/>
  </r>
  <r>
    <s v="NY"/>
    <n v="137"/>
    <x v="2"/>
    <x v="0"/>
    <x v="1"/>
    <n v="0"/>
    <x v="1297"/>
    <n v="120"/>
    <n v="18.670000000000002"/>
    <n v="230.5"/>
    <n v="86"/>
    <n v="19.59"/>
    <n v="255.8"/>
    <n v="103"/>
    <n v="11.51"/>
    <x v="78"/>
    <n v="6"/>
    <n v="3.21"/>
    <n v="1"/>
    <x v="0"/>
    <n v="0"/>
    <x v="0"/>
    <x v="1"/>
    <x v="0"/>
    <x v="0"/>
    <n v="-1.3045084978521397"/>
    <n v="0.60351014723613983"/>
    <n v="1.0976806950154714"/>
    <n v="0.59560464607760044"/>
    <n v="3.1000304357180832"/>
    <n v="1.9041047033774969"/>
    <n v="2.3750875226968295"/>
    <x v="0"/>
    <x v="1"/>
    <e v="#N/A"/>
    <n v="18.670000000000002"/>
    <x v="1"/>
    <x v="3"/>
  </r>
  <r>
    <s v="OH"/>
    <n v="135"/>
    <x v="0"/>
    <x v="0"/>
    <x v="1"/>
    <n v="0"/>
    <x v="1298"/>
    <n v="107"/>
    <n v="29.48"/>
    <n v="222"/>
    <n v="84"/>
    <n v="18.87"/>
    <n v="64.2"/>
    <n v="94"/>
    <n v="2.89"/>
    <x v="0"/>
    <n v="6"/>
    <n v="3.7"/>
    <n v="1"/>
    <x v="0"/>
    <n v="0"/>
    <x v="0"/>
    <x v="1"/>
    <x v="0"/>
    <x v="0"/>
    <n v="-0.12700052926593161"/>
    <n v="0.43435429644946999"/>
    <n v="-2.707413629539642"/>
    <n v="1.2477545226278501"/>
    <n v="3.2843815277730304"/>
    <n v="3.0152566556486056"/>
    <n v="3.9238225468144865"/>
    <x v="0"/>
    <x v="1"/>
    <e v="#N/A"/>
    <n v="29.48"/>
    <x v="1"/>
    <x v="0"/>
  </r>
  <r>
    <s v="HI"/>
    <n v="134"/>
    <x v="0"/>
    <x v="0"/>
    <x v="0"/>
    <n v="38"/>
    <x v="217"/>
    <n v="93"/>
    <n v="36.450000000000003"/>
    <n v="211.7"/>
    <n v="57"/>
    <n v="17.989999999999998"/>
    <n v="165"/>
    <n v="79"/>
    <n v="7.43"/>
    <x v="13"/>
    <n v="8"/>
    <n v="2.7"/>
    <n v="1"/>
    <x v="0"/>
    <n v="0"/>
    <x v="0"/>
    <x v="1"/>
    <x v="0"/>
    <x v="0"/>
    <n v="0.63208479639498871"/>
    <n v="0.22937720667268172"/>
    <n v="-0.70556859866722355"/>
    <n v="-9.277577916988608E-2"/>
    <n v="2.254953377757861"/>
    <n v="0.97907072543328832"/>
    <n v="2.1982593648019204"/>
    <x v="0"/>
    <x v="0"/>
    <e v="#N/A"/>
    <n v="36.450000000000003"/>
    <x v="4"/>
    <x v="2"/>
  </r>
  <r>
    <s v="DC"/>
    <n v="45"/>
    <x v="0"/>
    <x v="0"/>
    <x v="1"/>
    <n v="0"/>
    <x v="1299"/>
    <n v="103"/>
    <n v="16.34"/>
    <n v="246.8"/>
    <n v="134"/>
    <n v="20.98"/>
    <n v="229.7"/>
    <n v="92"/>
    <n v="10.34"/>
    <x v="84"/>
    <n v="4"/>
    <n v="2.62"/>
    <n v="1"/>
    <x v="0"/>
    <n v="0"/>
    <x v="0"/>
    <x v="3"/>
    <x v="0"/>
    <x v="2"/>
    <n v="-1.5581540822803011"/>
    <n v="0.92789136697998909"/>
    <n v="0.57934582095029108"/>
    <n v="-0.20146742526159472"/>
    <n v="2.6758715584858761"/>
    <n v="1.9144339207026351"/>
    <n v="2.8582907262838209"/>
    <x v="0"/>
    <x v="1"/>
    <e v="#N/A"/>
    <n v="16.34"/>
    <x v="1"/>
    <x v="2"/>
  </r>
  <r>
    <s v="TN"/>
    <n v="129"/>
    <x v="1"/>
    <x v="0"/>
    <x v="1"/>
    <n v="0"/>
    <x v="1025"/>
    <n v="145"/>
    <n v="17.239999999999998"/>
    <n v="249.1"/>
    <n v="116"/>
    <n v="21.17"/>
    <n v="157.6"/>
    <n v="107"/>
    <n v="7.09"/>
    <x v="5"/>
    <n v="6"/>
    <n v="1.92"/>
    <n v="1"/>
    <x v="0"/>
    <n v="0"/>
    <x v="0"/>
    <x v="1"/>
    <x v="0"/>
    <x v="2"/>
    <n v="-1.46002841823145"/>
    <n v="0.97366295013402882"/>
    <n v="-0.85252944418761945"/>
    <n v="-1.1434616913897337"/>
    <n v="2.036983163416012"/>
    <n v="2.2614184962960424"/>
    <n v="3.752162952583403"/>
    <x v="2"/>
    <x v="1"/>
    <e v="#N/A"/>
    <n v="17.239999999999998"/>
    <x v="1"/>
    <x v="1"/>
  </r>
  <r>
    <s v="VT"/>
    <n v="142"/>
    <x v="0"/>
    <x v="0"/>
    <x v="1"/>
    <n v="0"/>
    <x v="693"/>
    <n v="74"/>
    <n v="39.53"/>
    <n v="181.8"/>
    <n v="142"/>
    <n v="15.45"/>
    <n v="203.1"/>
    <n v="86"/>
    <n v="9.14"/>
    <x v="91"/>
    <n v="6"/>
    <n v="2.81"/>
    <n v="4"/>
    <x v="0"/>
    <n v="0"/>
    <x v="1"/>
    <x v="1"/>
    <x v="0"/>
    <x v="0"/>
    <n v="0.96719319625993139"/>
    <n v="-0.36565337432983852"/>
    <n v="5.1081160025625134E-2"/>
    <n v="5.2146415619058542E-2"/>
    <n v="2.5463755413864884"/>
    <n v="1.0365778323993711"/>
    <n v="1.9144082133840279"/>
    <x v="0"/>
    <x v="1"/>
    <e v="#N/A"/>
    <n v="39.53"/>
    <x v="1"/>
    <x v="3"/>
  </r>
  <r>
    <s v="MD"/>
    <n v="130"/>
    <x v="0"/>
    <x v="0"/>
    <x v="0"/>
    <n v="45"/>
    <x v="990"/>
    <n v="120"/>
    <n v="29.67"/>
    <n v="217.5"/>
    <n v="95"/>
    <n v="18.489999999999998"/>
    <n v="220.3"/>
    <n v="67"/>
    <n v="9.91"/>
    <x v="1"/>
    <n v="2"/>
    <n v="3.29"/>
    <n v="1"/>
    <x v="0"/>
    <n v="0"/>
    <x v="0"/>
    <x v="1"/>
    <x v="0"/>
    <x v="0"/>
    <n v="-0.10663482540673629"/>
    <n v="0.34480119897417427"/>
    <n v="0.39266582799195088"/>
    <n v="0.70429629216930834"/>
    <n v="2.7296035536130492"/>
    <n v="0.88344698337794625"/>
    <n v="1.4526601753273882"/>
    <x v="0"/>
    <x v="0"/>
    <e v="#N/A"/>
    <n v="29.67"/>
    <x v="0"/>
    <x v="0"/>
  </r>
  <r>
    <s v="HI"/>
    <n v="105"/>
    <x v="0"/>
    <x v="0"/>
    <x v="1"/>
    <n v="0"/>
    <x v="1110"/>
    <n v="99"/>
    <n v="35.89"/>
    <n v="176.7"/>
    <n v="66"/>
    <n v="15.02"/>
    <n v="221.5"/>
    <n v="96"/>
    <n v="9.9700000000000006"/>
    <x v="20"/>
    <n v="7"/>
    <n v="3.97"/>
    <n v="4"/>
    <x v="0"/>
    <n v="0"/>
    <x v="1"/>
    <x v="0"/>
    <x v="0"/>
    <x v="0"/>
    <n v="0.57098768481740214"/>
    <n v="-0.46714688480184086"/>
    <n v="0.41649731645471755"/>
    <n v="1.6100600096002116"/>
    <n v="3.4015897238588306"/>
    <n v="1.8193450462518141"/>
    <n v="1.7462016335979171"/>
    <x v="1"/>
    <x v="1"/>
    <e v="#N/A"/>
    <n v="35.89"/>
    <x v="4"/>
    <x v="0"/>
  </r>
  <r>
    <s v="FL"/>
    <n v="119"/>
    <x v="0"/>
    <x v="0"/>
    <x v="1"/>
    <n v="0"/>
    <x v="1300"/>
    <n v="96"/>
    <n v="18.559999999999999"/>
    <n v="153.1"/>
    <n v="80"/>
    <n v="13.01"/>
    <n v="240"/>
    <n v="102"/>
    <n v="10.8"/>
    <x v="52"/>
    <n v="5"/>
    <n v="2.65"/>
    <n v="2"/>
    <x v="0"/>
    <n v="0"/>
    <x v="0"/>
    <x v="0"/>
    <x v="0"/>
    <x v="1"/>
    <n v="-1.3156170635935189"/>
    <n v="-0.93680312933894738"/>
    <n v="0.78389943025570719"/>
    <n v="-0.16523687656435807"/>
    <n v="1.9956789884165766"/>
    <n v="1.8028449471015651"/>
    <n v="3.2431104177582171"/>
    <x v="0"/>
    <x v="1"/>
    <e v="#N/A"/>
    <n v="18.559999999999999"/>
    <x v="1"/>
    <x v="2"/>
  </r>
  <r>
    <s v="WY"/>
    <n v="78"/>
    <x v="1"/>
    <x v="0"/>
    <x v="1"/>
    <n v="0"/>
    <x v="1289"/>
    <n v="95"/>
    <n v="37.4"/>
    <n v="179.9"/>
    <n v="121"/>
    <n v="15.29"/>
    <n v="188.2"/>
    <n v="109"/>
    <n v="8.4700000000000006"/>
    <x v="73"/>
    <n v="5"/>
    <n v="3.11"/>
    <n v="0"/>
    <x v="0"/>
    <n v="0"/>
    <x v="0"/>
    <x v="2"/>
    <x v="0"/>
    <x v="0"/>
    <n v="0.7357647433145289"/>
    <n v="-0.40346468215274128"/>
    <n v="-0.24482648838706386"/>
    <n v="0.45068245128865581"/>
    <n v="2.4583531554053741"/>
    <n v="0.98345726321218452"/>
    <n v="1.97253039024448"/>
    <x v="0"/>
    <x v="1"/>
    <e v="#N/A"/>
    <n v="37.4"/>
    <x v="1"/>
    <x v="3"/>
  </r>
  <r>
    <s v="NE"/>
    <n v="92"/>
    <x v="0"/>
    <x v="0"/>
    <x v="1"/>
    <n v="0"/>
    <x v="362"/>
    <n v="98"/>
    <n v="30.84"/>
    <n v="164.5"/>
    <n v="98"/>
    <n v="13.98"/>
    <n v="171"/>
    <n v="110"/>
    <n v="7.69"/>
    <x v="54"/>
    <n v="4"/>
    <n v="2.94"/>
    <n v="2"/>
    <x v="0"/>
    <n v="0"/>
    <x v="0"/>
    <x v="2"/>
    <x v="0"/>
    <x v="1"/>
    <n v="2.1113680619126007E-2"/>
    <n v="-0.70993528240153136"/>
    <n v="-0.58641115635338903"/>
    <n v="0.23329915910523916"/>
    <n v="1.6789559960230194"/>
    <n v="0.95013706097739348"/>
    <n v="2.6432229631084603"/>
    <x v="0"/>
    <x v="1"/>
    <e v="#N/A"/>
    <n v="30.84"/>
    <x v="1"/>
    <x v="3"/>
  </r>
  <r>
    <s v="WY"/>
    <n v="146"/>
    <x v="0"/>
    <x v="0"/>
    <x v="0"/>
    <n v="11"/>
    <x v="50"/>
    <n v="82"/>
    <n v="30.72"/>
    <n v="173.7"/>
    <n v="90"/>
    <n v="14.76"/>
    <n v="231.5"/>
    <n v="89"/>
    <n v="10.42"/>
    <x v="3"/>
    <n v="4"/>
    <n v="2.73"/>
    <n v="2"/>
    <x v="0"/>
    <n v="0"/>
    <x v="0"/>
    <x v="1"/>
    <x v="0"/>
    <x v="0"/>
    <n v="8.15368725418315E-3"/>
    <n v="-0.52684894978537133"/>
    <n v="0.61509305364444167"/>
    <n v="-5.6545230472650088E-2"/>
    <n v="2.1768964714744343"/>
    <n v="0.81189477534754273"/>
    <n v="2.139969159814092"/>
    <x v="0"/>
    <x v="2"/>
    <e v="#N/A"/>
    <n v="30.72"/>
    <x v="1"/>
    <x v="2"/>
  </r>
  <r>
    <s v="OR"/>
    <n v="125"/>
    <x v="1"/>
    <x v="0"/>
    <x v="0"/>
    <n v="32"/>
    <x v="1187"/>
    <n v="109"/>
    <n v="16.41"/>
    <n v="145.80000000000001"/>
    <n v="109"/>
    <n v="12.39"/>
    <n v="174.4"/>
    <n v="82"/>
    <n v="7.85"/>
    <x v="27"/>
    <n v="2"/>
    <n v="2.54"/>
    <n v="1"/>
    <x v="0"/>
    <n v="0"/>
    <x v="0"/>
    <x v="0"/>
    <x v="0"/>
    <x v="1"/>
    <n v="-1.550748371786048"/>
    <n v="-1.0820781541322047"/>
    <n v="-0.51888860570888273"/>
    <n v="-0.31015907135330267"/>
    <n v="1.0086670773667661"/>
    <n v="1.9852349178181632"/>
    <n v="3.8555033503921852"/>
    <x v="2"/>
    <x v="0"/>
    <e v="#N/A"/>
    <n v="16.41"/>
    <x v="0"/>
    <x v="2"/>
  </r>
  <r>
    <s v="IN"/>
    <n v="88"/>
    <x v="0"/>
    <x v="0"/>
    <x v="1"/>
    <n v="0"/>
    <x v="1301"/>
    <n v="93"/>
    <n v="31.2"/>
    <n v="170.5"/>
    <n v="80"/>
    <n v="14.49"/>
    <n v="193.8"/>
    <n v="88"/>
    <n v="8.7200000000000006"/>
    <x v="24"/>
    <n v="5"/>
    <n v="2.2400000000000002"/>
    <n v="3"/>
    <x v="0"/>
    <n v="0"/>
    <x v="0"/>
    <x v="2"/>
    <x v="0"/>
    <x v="0"/>
    <n v="5.9993660713953526E-2"/>
    <n v="-0.5905311524344703"/>
    <n v="-0.13361287556081794"/>
    <n v="-0.70869510702289995"/>
    <n v="1.4583334625341373"/>
    <n v="0.9340382414844024"/>
    <n v="2.7600939087581322"/>
    <x v="0"/>
    <x v="1"/>
    <e v="#N/A"/>
    <n v="31.2"/>
    <x v="1"/>
    <x v="1"/>
  </r>
  <r>
    <s v="MD"/>
    <n v="83"/>
    <x v="1"/>
    <x v="0"/>
    <x v="0"/>
    <n v="38"/>
    <x v="790"/>
    <n v="90"/>
    <n v="18.34"/>
    <n v="140.4"/>
    <n v="94"/>
    <n v="11.93"/>
    <n v="253.6"/>
    <n v="79"/>
    <n v="11.41"/>
    <x v="26"/>
    <n v="2"/>
    <n v="2.84"/>
    <n v="0"/>
    <x v="0"/>
    <n v="0"/>
    <x v="0"/>
    <x v="2"/>
    <x v="0"/>
    <x v="1"/>
    <n v="-1.3396856226998408"/>
    <n v="-1.1895418711025596"/>
    <n v="1.0539896328337317"/>
    <n v="8.8376964316294535E-2"/>
    <n v="2.3568517712009043"/>
    <n v="2.0804980328559761"/>
    <n v="3.3319954768910378"/>
    <x v="0"/>
    <x v="0"/>
    <e v="#N/A"/>
    <n v="18.34"/>
    <x v="0"/>
    <x v="3"/>
  </r>
  <r>
    <s v="TN"/>
    <n v="3"/>
    <x v="2"/>
    <x v="1"/>
    <x v="1"/>
    <n v="0"/>
    <x v="92"/>
    <n v="96"/>
    <n v="27.37"/>
    <n v="244.9"/>
    <n v="82"/>
    <n v="20.82"/>
    <n v="180.8"/>
    <n v="103"/>
    <n v="8.14"/>
    <x v="18"/>
    <n v="6"/>
    <n v="2.08"/>
    <n v="1"/>
    <x v="0"/>
    <n v="0"/>
    <x v="0"/>
    <x v="3"/>
    <x v="1"/>
    <x v="2"/>
    <n v="-0.35657755458777102"/>
    <n v="0.89008005915708632"/>
    <n v="-0.39178733390745923"/>
    <n v="-0.92607839920631685"/>
    <n v="2.088487999377254"/>
    <n v="1.3894274290626791"/>
    <n v="2.7384731215990872"/>
    <x v="0"/>
    <x v="1"/>
    <e v="#N/A"/>
    <n v="27.37"/>
    <x v="5"/>
    <x v="1"/>
  </r>
  <r>
    <s v="WA"/>
    <n v="48"/>
    <x v="2"/>
    <x v="0"/>
    <x v="1"/>
    <n v="0"/>
    <x v="1144"/>
    <n v="146"/>
    <n v="25.36"/>
    <n v="161.9"/>
    <n v="109"/>
    <n v="13.76"/>
    <n v="197.9"/>
    <n v="109"/>
    <n v="8.91"/>
    <x v="24"/>
    <n v="2"/>
    <n v="2.2400000000000002"/>
    <n v="3"/>
    <x v="0"/>
    <n v="0"/>
    <x v="0"/>
    <x v="3"/>
    <x v="0"/>
    <x v="1"/>
    <n v="-0.5750460141682312"/>
    <n v="-0.76167707205392432"/>
    <n v="-5.2188623313031167E-2"/>
    <n v="-0.70869510702289995"/>
    <n v="1.1048025409586748"/>
    <n v="1.1898749041915782"/>
    <n v="3.1001638538537106"/>
    <x v="2"/>
    <x v="1"/>
    <e v="#N/A"/>
    <n v="25.36"/>
    <x v="0"/>
    <x v="1"/>
  </r>
  <r>
    <s v="MS"/>
    <n v="189"/>
    <x v="0"/>
    <x v="0"/>
    <x v="1"/>
    <n v="0"/>
    <x v="1302"/>
    <n v="124"/>
    <n v="38.729999999999997"/>
    <n v="169.5"/>
    <n v="112"/>
    <n v="14.41"/>
    <n v="201.1"/>
    <n v="91"/>
    <n v="9.0500000000000007"/>
    <x v="113"/>
    <n v="4"/>
    <n v="1.51"/>
    <n v="3"/>
    <x v="0"/>
    <n v="0"/>
    <x v="0"/>
    <x v="1"/>
    <x v="0"/>
    <x v="0"/>
    <n v="0.88017609795246032"/>
    <n v="-0.61043184076231383"/>
    <n v="1.1362012587680314E-2"/>
    <n v="-1.6869199218482758"/>
    <n v="2.27629910370782"/>
    <n v="1.9982904978210554"/>
    <n v="3.2870643768905436"/>
    <x v="0"/>
    <x v="1"/>
    <e v="#N/A"/>
    <n v="38.729999999999997"/>
    <x v="1"/>
    <x v="1"/>
  </r>
  <r>
    <s v="IN"/>
    <n v="129"/>
    <x v="0"/>
    <x v="0"/>
    <x v="1"/>
    <n v="0"/>
    <x v="562"/>
    <n v="120"/>
    <n v="23.43"/>
    <n v="225.8"/>
    <n v="110"/>
    <n v="19.190000000000001"/>
    <n v="145.19999999999999"/>
    <n v="95"/>
    <n v="6.53"/>
    <x v="39"/>
    <n v="6"/>
    <n v="2.75"/>
    <n v="1"/>
    <x v="1"/>
    <n v="1"/>
    <x v="0"/>
    <x v="1"/>
    <x v="0"/>
    <x v="0"/>
    <n v="-0.7861087632544379"/>
    <n v="0.50997691209527551"/>
    <n v="-1.0987881583028773"/>
    <n v="-2.0314681775414092E-2"/>
    <n v="1.8153022225467064"/>
    <n v="1.4442269702709194"/>
    <n v="2.9793054432422377"/>
    <x v="0"/>
    <x v="1"/>
    <n v="23.43"/>
    <e v="#N/A"/>
    <x v="1"/>
    <x v="2"/>
  </r>
  <r>
    <s v="CO"/>
    <n v="66"/>
    <x v="1"/>
    <x v="0"/>
    <x v="0"/>
    <n v="40"/>
    <x v="281"/>
    <n v="87"/>
    <n v="24.09"/>
    <n v="268.3"/>
    <n v="89"/>
    <n v="22.81"/>
    <n v="241.3"/>
    <n v="68"/>
    <n v="10.86"/>
    <x v="31"/>
    <n v="7"/>
    <n v="2.2999999999999998"/>
    <n v="0"/>
    <x v="0"/>
    <n v="0"/>
    <x v="0"/>
    <x v="3"/>
    <x v="0"/>
    <x v="2"/>
    <n v="-0.71390308593547269"/>
    <n v="1.3557561660286244"/>
    <n v="0.80971687609037146"/>
    <n v="-0.63623400962842791"/>
    <n v="3.0064662687907262"/>
    <n v="1.8461222961294419"/>
    <n v="2.4036421612120327"/>
    <x v="0"/>
    <x v="0"/>
    <e v="#N/A"/>
    <n v="24.09"/>
    <x v="4"/>
    <x v="1"/>
  </r>
  <r>
    <s v="TX"/>
    <n v="80"/>
    <x v="2"/>
    <x v="0"/>
    <x v="0"/>
    <n v="22"/>
    <x v="13"/>
    <n v="115"/>
    <n v="33.39"/>
    <n v="150.30000000000001"/>
    <n v="109"/>
    <n v="12.78"/>
    <n v="176.2"/>
    <n v="75"/>
    <n v="7.93"/>
    <x v="38"/>
    <n v="1"/>
    <n v="2.5099999999999998"/>
    <n v="0"/>
    <x v="0"/>
    <n v="0"/>
    <x v="0"/>
    <x v="2"/>
    <x v="0"/>
    <x v="1"/>
    <n v="0.29882782415360903"/>
    <n v="-0.99252505665690882"/>
    <n v="-0.48314137301473276"/>
    <n v="-0.34638962005053869"/>
    <n v="1.543165240873561"/>
    <n v="1.1949123029651583"/>
    <n v="2.9110602643907324"/>
    <x v="0"/>
    <x v="0"/>
    <e v="#N/A"/>
    <n v="33.39"/>
    <x v="0"/>
    <x v="2"/>
  </r>
  <r>
    <s v="WV"/>
    <n v="84"/>
    <x v="1"/>
    <x v="0"/>
    <x v="1"/>
    <n v="0"/>
    <x v="1303"/>
    <n v="133"/>
    <n v="24.96"/>
    <n v="171.7"/>
    <n v="73"/>
    <n v="14.59"/>
    <n v="234.5"/>
    <n v="69"/>
    <n v="10.55"/>
    <x v="79"/>
    <n v="3"/>
    <n v="2.67"/>
    <n v="1"/>
    <x v="0"/>
    <n v="0"/>
    <x v="0"/>
    <x v="2"/>
    <x v="0"/>
    <x v="0"/>
    <n v="-0.61948027713374809"/>
    <n v="-0.56665032644105839"/>
    <n v="0.67467177480135887"/>
    <n v="-0.12900632786712207"/>
    <n v="1.9737635950831849"/>
    <n v="1.0847456119094643"/>
    <n v="2.541181488173951"/>
    <x v="0"/>
    <x v="1"/>
    <e v="#N/A"/>
    <n v="24.96"/>
    <x v="0"/>
    <x v="2"/>
  </r>
  <r>
    <s v="MA"/>
    <n v="96"/>
    <x v="0"/>
    <x v="0"/>
    <x v="1"/>
    <n v="0"/>
    <x v="577"/>
    <n v="111"/>
    <n v="29.56"/>
    <n v="287.39999999999998"/>
    <n v="105"/>
    <n v="24.43"/>
    <n v="204.8"/>
    <n v="91"/>
    <n v="9.2200000000000006"/>
    <x v="9"/>
    <n v="7"/>
    <n v="2.46"/>
    <n v="1"/>
    <x v="0"/>
    <n v="0"/>
    <x v="0"/>
    <x v="2"/>
    <x v="0"/>
    <x v="2"/>
    <n v="-0.11774339114811551"/>
    <n v="1.7358593130904345"/>
    <n v="8.4842435347878567E-2"/>
    <n v="-0.41885071744501134"/>
    <n v="3.1269666616438663"/>
    <n v="1.7915650206849354"/>
    <n v="2.1544117395826272"/>
    <x v="0"/>
    <x v="1"/>
    <e v="#N/A"/>
    <n v="29.56"/>
    <x v="4"/>
    <x v="2"/>
  </r>
  <r>
    <s v="TN"/>
    <n v="123"/>
    <x v="0"/>
    <x v="0"/>
    <x v="0"/>
    <n v="34"/>
    <x v="1304"/>
    <n v="80"/>
    <n v="51.88"/>
    <n v="156.5"/>
    <n v="109"/>
    <n v="13.3"/>
    <n v="280"/>
    <n v="81"/>
    <n v="12.6"/>
    <x v="32"/>
    <n v="7"/>
    <n v="3.56"/>
    <n v="1"/>
    <x v="0"/>
    <n v="0"/>
    <x v="0"/>
    <x v="0"/>
    <x v="0"/>
    <x v="1"/>
    <n v="2.3131810785903921"/>
    <n v="-0.86914078902427938"/>
    <n v="1.5782823790146034"/>
    <n v="1.0666017791416695"/>
    <n v="4.6810977272553602"/>
    <n v="3.1200684346133385"/>
    <n v="2.3573243606312975"/>
    <x v="1"/>
    <x v="0"/>
    <e v="#N/A"/>
    <n v="51.88"/>
    <x v="4"/>
    <x v="0"/>
  </r>
  <r>
    <s v="DE"/>
    <n v="105"/>
    <x v="0"/>
    <x v="1"/>
    <x v="1"/>
    <n v="0"/>
    <x v="663"/>
    <n v="106"/>
    <n v="25.5"/>
    <n v="293.8"/>
    <n v="123"/>
    <n v="24.97"/>
    <n v="250.7"/>
    <n v="65"/>
    <n v="11.28"/>
    <x v="19"/>
    <n v="7"/>
    <n v="2.78"/>
    <n v="3"/>
    <x v="0"/>
    <n v="0"/>
    <x v="0"/>
    <x v="0"/>
    <x v="1"/>
    <x v="2"/>
    <n v="-0.56023459317972524"/>
    <n v="1.8632237183886338"/>
    <n v="0.99639686904871172"/>
    <n v="1.591586692182255E-2"/>
    <n v="3.6618477824713103"/>
    <n v="2.1859838653638706"/>
    <n v="2.0366447253441828"/>
    <x v="1"/>
    <x v="1"/>
    <e v="#N/A"/>
    <n v="25.5"/>
    <x v="2"/>
    <x v="2"/>
  </r>
  <r>
    <s v="VA"/>
    <n v="80"/>
    <x v="0"/>
    <x v="0"/>
    <x v="1"/>
    <n v="0"/>
    <x v="1305"/>
    <n v="114"/>
    <n v="33.58"/>
    <n v="206.9"/>
    <n v="119"/>
    <n v="17.59"/>
    <n v="163.6"/>
    <n v="109"/>
    <n v="7.36"/>
    <x v="61"/>
    <n v="4"/>
    <n v="3.05"/>
    <n v="1"/>
    <x v="0"/>
    <n v="0"/>
    <x v="0"/>
    <x v="2"/>
    <x v="0"/>
    <x v="0"/>
    <n v="0.31919352801280437"/>
    <n v="0.13385390269903324"/>
    <n v="-0.73337200187378504"/>
    <n v="0.37822135389418376"/>
    <n v="2.2352809279219041"/>
    <n v="0.89481129925081726"/>
    <n v="2.1459016044083805"/>
    <x v="0"/>
    <x v="1"/>
    <e v="#N/A"/>
    <n v="33.58"/>
    <x v="1"/>
    <x v="3"/>
  </r>
  <r>
    <s v="MT"/>
    <n v="157"/>
    <x v="1"/>
    <x v="0"/>
    <x v="1"/>
    <n v="0"/>
    <x v="1306"/>
    <n v="67"/>
    <n v="40.83"/>
    <n v="153"/>
    <n v="98"/>
    <n v="13.01"/>
    <n v="249"/>
    <n v="72"/>
    <n v="11.21"/>
    <x v="39"/>
    <n v="6"/>
    <n v="2.75"/>
    <n v="2"/>
    <x v="0"/>
    <n v="0"/>
    <x v="0"/>
    <x v="1"/>
    <x v="0"/>
    <x v="1"/>
    <n v="1.1097531232742992"/>
    <n v="-0.93879319817173168"/>
    <n v="0.96263559372645879"/>
    <n v="-2.0314681775414092E-2"/>
    <n v="3.0440969613766451"/>
    <n v="1.7435494361087953"/>
    <n v="2.1939468913462954"/>
    <x v="0"/>
    <x v="1"/>
    <e v="#N/A"/>
    <n v="40.83"/>
    <x v="1"/>
    <x v="2"/>
  </r>
  <r>
    <s v="ID"/>
    <n v="67"/>
    <x v="2"/>
    <x v="0"/>
    <x v="0"/>
    <n v="30"/>
    <x v="180"/>
    <n v="117"/>
    <n v="31.65"/>
    <n v="286.7"/>
    <n v="76"/>
    <n v="24.37"/>
    <n v="164.3"/>
    <n v="113"/>
    <n v="7.39"/>
    <x v="89"/>
    <n v="3"/>
    <n v="3.48"/>
    <n v="2"/>
    <x v="0"/>
    <n v="0"/>
    <x v="0"/>
    <x v="3"/>
    <x v="0"/>
    <x v="2"/>
    <n v="0.10998220655016026"/>
    <n v="1.7219288312609444"/>
    <n v="-0.71947030027050396"/>
    <n v="0.95791013304996164"/>
    <n v="3.5430306325005962"/>
    <n v="2.1005628582969016"/>
    <n v="2.0668000823677466"/>
    <x v="1"/>
    <x v="0"/>
    <e v="#N/A"/>
    <n v="31.65"/>
    <x v="0"/>
    <x v="0"/>
  </r>
  <r>
    <s v="IN"/>
    <n v="141"/>
    <x v="0"/>
    <x v="0"/>
    <x v="0"/>
    <n v="39"/>
    <x v="1307"/>
    <n v="127"/>
    <n v="19.87"/>
    <n v="276.5"/>
    <n v="88"/>
    <n v="23.5"/>
    <n v="289.89999999999998"/>
    <n v="125"/>
    <n v="13.05"/>
    <x v="10"/>
    <n v="2"/>
    <n v="3.32"/>
    <n v="0"/>
    <x v="0"/>
    <n v="0"/>
    <x v="0"/>
    <x v="1"/>
    <x v="0"/>
    <x v="2"/>
    <n v="-1.1730571365791509"/>
    <n v="1.518941810316941"/>
    <n v="1.7748921588324298"/>
    <n v="0.74052684086654508"/>
    <n v="4.1357558913952284"/>
    <n v="2.7169595960074213"/>
    <n v="2.3789203642541881"/>
    <x v="1"/>
    <x v="0"/>
    <e v="#N/A"/>
    <n v="19.87"/>
    <x v="0"/>
    <x v="0"/>
  </r>
  <r>
    <s v="MD"/>
    <n v="79"/>
    <x v="0"/>
    <x v="0"/>
    <x v="0"/>
    <n v="17"/>
    <x v="1083"/>
    <n v="95"/>
    <n v="40.24"/>
    <n v="263.5"/>
    <n v="56"/>
    <n v="22.4"/>
    <n v="259.60000000000002"/>
    <n v="107"/>
    <n v="11.68"/>
    <x v="42"/>
    <n v="4"/>
    <n v="3.24"/>
    <n v="1"/>
    <x v="0"/>
    <n v="0"/>
    <x v="0"/>
    <x v="2"/>
    <x v="0"/>
    <x v="2"/>
    <n v="1.0449531564495864"/>
    <n v="1.2602328620549754"/>
    <n v="1.1731470751475668"/>
    <n v="0.63183519477483641"/>
    <n v="4.0836185321249827"/>
    <n v="2.1108301066311981"/>
    <n v="0.48504346424495265"/>
    <x v="1"/>
    <x v="0"/>
    <e v="#N/A"/>
    <n v="40.24"/>
    <x v="1"/>
    <x v="3"/>
  </r>
  <r>
    <s v="MS"/>
    <n v="76"/>
    <x v="1"/>
    <x v="0"/>
    <x v="1"/>
    <n v="0"/>
    <x v="327"/>
    <n v="93"/>
    <n v="29.44"/>
    <n v="131.19999999999999"/>
    <n v="80"/>
    <n v="11.15"/>
    <n v="170.9"/>
    <n v="104"/>
    <n v="7.69"/>
    <x v="11"/>
    <n v="3"/>
    <n v="1.46"/>
    <n v="0"/>
    <x v="0"/>
    <n v="0"/>
    <x v="0"/>
    <x v="2"/>
    <x v="0"/>
    <x v="1"/>
    <n v="-0.13070338451305835"/>
    <n v="-1.3726282037187203"/>
    <n v="-0.58839711372528625"/>
    <n v="-1.7593810192427477"/>
    <n v="1.2808609808560494"/>
    <n v="2.3114550167976766"/>
    <n v="4.1285643675591119"/>
    <x v="2"/>
    <x v="1"/>
    <e v="#N/A"/>
    <n v="29.44"/>
    <x v="0"/>
    <x v="1"/>
  </r>
  <r>
    <s v="OH"/>
    <n v="94"/>
    <x v="0"/>
    <x v="0"/>
    <x v="1"/>
    <n v="0"/>
    <x v="1308"/>
    <n v="135"/>
    <n v="30.82"/>
    <n v="182.4"/>
    <n v="108"/>
    <n v="15.5"/>
    <n v="180.6"/>
    <n v="103"/>
    <n v="8.1300000000000008"/>
    <x v="92"/>
    <n v="2"/>
    <n v="1.81"/>
    <n v="0"/>
    <x v="0"/>
    <n v="0"/>
    <x v="0"/>
    <x v="2"/>
    <x v="0"/>
    <x v="0"/>
    <n v="1.9262252995562893E-2"/>
    <n v="-0.35371296133313257"/>
    <n v="-0.39575924865125406"/>
    <n v="-1.2883838861786781"/>
    <n v="1.3801647105068271"/>
    <n v="1.393571783032147"/>
    <n v="3.158991927941317"/>
    <x v="2"/>
    <x v="1"/>
    <e v="#N/A"/>
    <n v="30.82"/>
    <x v="0"/>
    <x v="1"/>
  </r>
  <r>
    <s v="RI"/>
    <n v="143"/>
    <x v="1"/>
    <x v="0"/>
    <x v="1"/>
    <n v="0"/>
    <x v="697"/>
    <n v="72"/>
    <n v="28.53"/>
    <n v="211"/>
    <n v="99"/>
    <n v="17.940000000000001"/>
    <n v="153.5"/>
    <n v="109"/>
    <n v="6.91"/>
    <x v="26"/>
    <n v="6"/>
    <n v="2.84"/>
    <n v="4"/>
    <x v="1"/>
    <n v="1"/>
    <x v="1"/>
    <x v="1"/>
    <x v="0"/>
    <x v="0"/>
    <n v="-0.23068047618547183"/>
    <n v="0.21544672484319149"/>
    <n v="-0.93395369643540627"/>
    <n v="8.8376964316294535E-2"/>
    <n v="1.8050179504157715"/>
    <n v="0.98980339878479728"/>
    <n v="2.5886930554178726"/>
    <x v="0"/>
    <x v="1"/>
    <n v="28.53"/>
    <e v="#N/A"/>
    <x v="1"/>
    <x v="3"/>
  </r>
  <r>
    <s v="AZ"/>
    <n v="138"/>
    <x v="0"/>
    <x v="0"/>
    <x v="1"/>
    <n v="0"/>
    <x v="826"/>
    <n v="112"/>
    <n v="14.89"/>
    <n v="266.89999999999998"/>
    <n v="107"/>
    <n v="22.69"/>
    <n v="214.6"/>
    <n v="104"/>
    <n v="9.66"/>
    <x v="52"/>
    <n v="10"/>
    <n v="2.65"/>
    <n v="2"/>
    <x v="0"/>
    <n v="0"/>
    <x v="0"/>
    <x v="1"/>
    <x v="0"/>
    <x v="2"/>
    <n v="-1.7155254302831746"/>
    <n v="1.3278952023696429"/>
    <n v="0.27946625779380785"/>
    <n v="-0.16523687656435807"/>
    <n v="2.8748801873605867"/>
    <n v="2.1935673650577971"/>
    <n v="3.0591730056364534"/>
    <x v="0"/>
    <x v="1"/>
    <e v="#N/A"/>
    <n v="14.89"/>
    <x v="4"/>
    <x v="2"/>
  </r>
  <r>
    <s v="SC"/>
    <n v="73"/>
    <x v="0"/>
    <x v="0"/>
    <x v="1"/>
    <n v="0"/>
    <x v="1061"/>
    <n v="45"/>
    <n v="34.56"/>
    <n v="141.9"/>
    <n v="87"/>
    <n v="12.06"/>
    <n v="200.7"/>
    <n v="71"/>
    <n v="9.0299999999999994"/>
    <x v="31"/>
    <n v="6"/>
    <n v="2.2999999999999998"/>
    <n v="0"/>
    <x v="0"/>
    <n v="0"/>
    <x v="0"/>
    <x v="3"/>
    <x v="0"/>
    <x v="1"/>
    <n v="0.42657633017947133"/>
    <n v="-1.1596908386107945"/>
    <n v="3.4181831000912369E-3"/>
    <n v="-0.63623400962842791"/>
    <n v="1.7887970638648325"/>
    <n v="1.3898401367102498"/>
    <n v="2.9433851728120946"/>
    <x v="0"/>
    <x v="1"/>
    <e v="#N/A"/>
    <n v="34.56"/>
    <x v="1"/>
    <x v="1"/>
  </r>
  <r>
    <s v="KY"/>
    <n v="21"/>
    <x v="0"/>
    <x v="0"/>
    <x v="1"/>
    <n v="0"/>
    <x v="1225"/>
    <n v="95"/>
    <n v="15.74"/>
    <n v="161.9"/>
    <n v="70"/>
    <n v="13.76"/>
    <n v="285"/>
    <n v="78"/>
    <n v="12.83"/>
    <x v="61"/>
    <n v="3"/>
    <n v="3.05"/>
    <n v="5"/>
    <x v="1"/>
    <n v="1"/>
    <x v="1"/>
    <x v="3"/>
    <x v="0"/>
    <x v="1"/>
    <n v="-1.6229540491050136"/>
    <n v="-0.76167707205392432"/>
    <n v="1.6775802476094654"/>
    <n v="0.37822135389418376"/>
    <n v="3.0844447876399741"/>
    <n v="2.4842420750220744"/>
    <n v="3.290762484078813"/>
    <x v="0"/>
    <x v="1"/>
    <n v="15.74"/>
    <e v="#N/A"/>
    <x v="0"/>
    <x v="3"/>
  </r>
  <r>
    <s v="AL"/>
    <n v="148"/>
    <x v="0"/>
    <x v="0"/>
    <x v="0"/>
    <n v="21"/>
    <x v="1309"/>
    <n v="135"/>
    <n v="44.69"/>
    <n v="149.5"/>
    <n v="96"/>
    <n v="12.71"/>
    <n v="140.5"/>
    <n v="109"/>
    <n v="6.32"/>
    <x v="111"/>
    <n v="4"/>
    <n v="2.19"/>
    <n v="1"/>
    <x v="0"/>
    <n v="0"/>
    <x v="0"/>
    <x v="1"/>
    <x v="0"/>
    <x v="1"/>
    <n v="1.53002719382315"/>
    <n v="-1.0084456073191839"/>
    <n v="-1.1921281547820475"/>
    <n v="-0.78115620441737255"/>
    <n v="2.5467459167519242"/>
    <n v="2.3214909670045039"/>
    <n v="3.5060983807181474"/>
    <x v="0"/>
    <x v="0"/>
    <e v="#N/A"/>
    <n v="44.69"/>
    <x v="1"/>
    <x v="1"/>
  </r>
  <r>
    <s v="MT"/>
    <n v="143"/>
    <x v="1"/>
    <x v="0"/>
    <x v="0"/>
    <n v="22"/>
    <x v="1310"/>
    <n v="116"/>
    <n v="24.11"/>
    <n v="167.3"/>
    <n v="99"/>
    <n v="14.22"/>
    <n v="178.1"/>
    <n v="130"/>
    <n v="8.01"/>
    <x v="35"/>
    <n v="3"/>
    <n v="2.11"/>
    <n v="1"/>
    <x v="0"/>
    <n v="0"/>
    <x v="0"/>
    <x v="1"/>
    <x v="0"/>
    <x v="0"/>
    <n v="-0.71205165831190909"/>
    <n v="-0.65421335508356937"/>
    <n v="-0.44540818294868512"/>
    <n v="-0.88984785050908088"/>
    <n v="0.72262592733808828"/>
    <n v="1.3875266932811494"/>
    <n v="3.3657499042968433"/>
    <x v="2"/>
    <x v="0"/>
    <e v="#N/A"/>
    <n v="24.11"/>
    <x v="0"/>
    <x v="1"/>
  </r>
  <r>
    <s v="MN"/>
    <n v="79"/>
    <x v="1"/>
    <x v="0"/>
    <x v="0"/>
    <n v="32"/>
    <x v="1311"/>
    <n v="62"/>
    <n v="8.6"/>
    <n v="201.4"/>
    <n v="87"/>
    <n v="17.12"/>
    <n v="146.80000000000001"/>
    <n v="121"/>
    <n v="6.61"/>
    <x v="134"/>
    <n v="4"/>
    <n v="1.1299999999999999"/>
    <n v="2"/>
    <x v="0"/>
    <n v="0"/>
    <x v="0"/>
    <x v="2"/>
    <x v="0"/>
    <x v="0"/>
    <n v="-2.4005536510015664"/>
    <n v="2.4400116895893983E-2"/>
    <n v="-1.0670128403525212"/>
    <n v="-2.1941476036095811"/>
    <n v="2.1074689437352938"/>
    <n v="3.4228720842217149"/>
    <n v="5.1952556492515223"/>
    <x v="2"/>
    <x v="0"/>
    <e v="#N/A"/>
    <n v="8.6"/>
    <x v="1"/>
    <x v="1"/>
  </r>
  <r>
    <s v="NV"/>
    <n v="89"/>
    <x v="0"/>
    <x v="0"/>
    <x v="1"/>
    <n v="0"/>
    <x v="1223"/>
    <n v="59"/>
    <n v="22.93"/>
    <n v="156"/>
    <n v="152"/>
    <n v="13.26"/>
    <n v="197.5"/>
    <n v="112"/>
    <n v="8.89"/>
    <x v="39"/>
    <n v="5"/>
    <n v="2.75"/>
    <n v="1"/>
    <x v="0"/>
    <n v="0"/>
    <x v="0"/>
    <x v="2"/>
    <x v="0"/>
    <x v="1"/>
    <n v="-0.83980016433777138"/>
    <n v="-0.87909113318820109"/>
    <n v="-6.0132452800620247E-2"/>
    <n v="-2.0314681775414092E-2"/>
    <n v="1.372376504623751"/>
    <n v="1.2174128858556241"/>
    <n v="3.0134317644259561"/>
    <x v="0"/>
    <x v="1"/>
    <e v="#N/A"/>
    <n v="22.93"/>
    <x v="1"/>
    <x v="2"/>
  </r>
  <r>
    <s v="CA"/>
    <n v="120"/>
    <x v="0"/>
    <x v="0"/>
    <x v="1"/>
    <n v="0"/>
    <x v="1312"/>
    <n v="110"/>
    <n v="42.86"/>
    <n v="226.1"/>
    <n v="103"/>
    <n v="19.22"/>
    <n v="155.6"/>
    <n v="83"/>
    <n v="7"/>
    <x v="12"/>
    <n v="3"/>
    <n v="3.73"/>
    <n v="1"/>
    <x v="0"/>
    <n v="0"/>
    <x v="0"/>
    <x v="0"/>
    <x v="0"/>
    <x v="0"/>
    <n v="1.3300730104783225"/>
    <n v="0.5159471185936283"/>
    <n v="-0.89224859162556425"/>
    <n v="1.2839850713250869"/>
    <n v="3.5993796788577854"/>
    <n v="2.1166059753840409"/>
    <n v="2.001126592069697"/>
    <x v="1"/>
    <x v="1"/>
    <e v="#N/A"/>
    <n v="42.86"/>
    <x v="0"/>
    <x v="0"/>
  </r>
  <r>
    <s v="UT"/>
    <n v="121"/>
    <x v="0"/>
    <x v="0"/>
    <x v="0"/>
    <n v="41"/>
    <x v="236"/>
    <n v="95"/>
    <n v="36.64"/>
    <n v="241.8"/>
    <n v="92"/>
    <n v="20.55"/>
    <n v="147"/>
    <n v="108"/>
    <n v="6.61"/>
    <x v="63"/>
    <n v="3"/>
    <n v="2.59"/>
    <n v="1"/>
    <x v="0"/>
    <n v="0"/>
    <x v="0"/>
    <x v="0"/>
    <x v="0"/>
    <x v="2"/>
    <n v="0.65245050025418394"/>
    <n v="0.82838792534077155"/>
    <n v="-1.063040925608727"/>
    <n v="-0.23769797395883072"/>
    <n v="2.5804405822514709"/>
    <n v="1.5160720782586541"/>
    <n v="2.4368577091042307"/>
    <x v="0"/>
    <x v="0"/>
    <e v="#N/A"/>
    <n v="36.64"/>
    <x v="0"/>
    <x v="2"/>
  </r>
  <r>
    <s v="IL"/>
    <n v="101"/>
    <x v="0"/>
    <x v="0"/>
    <x v="1"/>
    <n v="0"/>
    <x v="33"/>
    <n v="66"/>
    <n v="21.22"/>
    <n v="257.2"/>
    <n v="85"/>
    <n v="21.86"/>
    <n v="193.2"/>
    <n v="115"/>
    <n v="8.69"/>
    <x v="83"/>
    <n v="4"/>
    <n v="3.62"/>
    <n v="0"/>
    <x v="0"/>
    <n v="0"/>
    <x v="0"/>
    <x v="0"/>
    <x v="0"/>
    <x v="2"/>
    <n v="-1.0267943543176568"/>
    <n v="1.1348585255895611"/>
    <n v="-0.14552861979220183"/>
    <n v="1.1390628765361424"/>
    <n v="3.140708549209084"/>
    <n v="1.9133356566591606"/>
    <n v="2.336162768090368"/>
    <x v="0"/>
    <x v="1"/>
    <e v="#N/A"/>
    <n v="21.22"/>
    <x v="1"/>
    <x v="0"/>
  </r>
  <r>
    <s v="IN"/>
    <n v="168"/>
    <x v="0"/>
    <x v="0"/>
    <x v="1"/>
    <n v="0"/>
    <x v="113"/>
    <n v="131"/>
    <n v="31.14"/>
    <n v="179.2"/>
    <n v="73"/>
    <n v="15.23"/>
    <n v="292.8"/>
    <n v="100"/>
    <n v="13.18"/>
    <x v="79"/>
    <n v="5"/>
    <n v="2.67"/>
    <n v="2"/>
    <x v="0"/>
    <n v="0"/>
    <x v="0"/>
    <x v="1"/>
    <x v="0"/>
    <x v="0"/>
    <n v="5.443937784326365E-2"/>
    <n v="-0.41739516398223209"/>
    <n v="1.8324849226174504"/>
    <n v="-0.12900632786712207"/>
    <n v="3.1988859951940265"/>
    <n v="1.8846288740825761"/>
    <n v="2.2069844530043792"/>
    <x v="0"/>
    <x v="1"/>
    <e v="#N/A"/>
    <n v="31.14"/>
    <x v="1"/>
    <x v="2"/>
  </r>
  <r>
    <s v="VT"/>
    <n v="138"/>
    <x v="0"/>
    <x v="0"/>
    <x v="1"/>
    <n v="0"/>
    <x v="1313"/>
    <n v="107"/>
    <n v="39.119999999999997"/>
    <n v="212"/>
    <n v="120"/>
    <n v="18.02"/>
    <n v="174.9"/>
    <n v="119"/>
    <n v="7.87"/>
    <x v="32"/>
    <n v="4"/>
    <n v="3.56"/>
    <n v="1"/>
    <x v="0"/>
    <n v="0"/>
    <x v="0"/>
    <x v="1"/>
    <x v="0"/>
    <x v="0"/>
    <n v="0.92275893329441405"/>
    <n v="0.235347413171035"/>
    <n v="-0.50895881884939653"/>
    <n v="1.0666017791416695"/>
    <n v="3.1201040851114463"/>
    <n v="1.5177453305524253"/>
    <n v="1.694713036150441"/>
    <x v="0"/>
    <x v="1"/>
    <e v="#N/A"/>
    <n v="39.119999999999997"/>
    <x v="1"/>
    <x v="0"/>
  </r>
  <r>
    <s v="VT"/>
    <n v="43"/>
    <x v="1"/>
    <x v="0"/>
    <x v="1"/>
    <n v="0"/>
    <x v="1046"/>
    <n v="125"/>
    <n v="23.09"/>
    <n v="163.19999999999999"/>
    <n v="88"/>
    <n v="13.87"/>
    <n v="229.8"/>
    <n v="106"/>
    <n v="10.34"/>
    <x v="44"/>
    <n v="3"/>
    <n v="3.4"/>
    <n v="0"/>
    <x v="0"/>
    <n v="0"/>
    <x v="0"/>
    <x v="3"/>
    <x v="0"/>
    <x v="1"/>
    <n v="-0.82313731572570226"/>
    <n v="-0.73580617722772812"/>
    <n v="0.58133177832218874"/>
    <n v="0.84921848695825297"/>
    <n v="2.4538333257822389"/>
    <n v="1.5093324504778594"/>
    <n v="2.5563393556825504"/>
    <x v="0"/>
    <x v="1"/>
    <e v="#N/A"/>
    <n v="23.09"/>
    <x v="0"/>
    <x v="0"/>
  </r>
  <r>
    <s v="UT"/>
    <n v="117"/>
    <x v="2"/>
    <x v="0"/>
    <x v="0"/>
    <n v="20"/>
    <x v="290"/>
    <n v="98"/>
    <n v="34.97"/>
    <n v="136.1"/>
    <n v="107"/>
    <n v="11.57"/>
    <n v="159.4"/>
    <n v="147"/>
    <n v="7.17"/>
    <x v="6"/>
    <n v="3"/>
    <n v="2.35"/>
    <n v="2"/>
    <x v="0"/>
    <n v="0"/>
    <x v="0"/>
    <x v="0"/>
    <x v="0"/>
    <x v="1"/>
    <n v="0.47101059314498817"/>
    <n v="-1.2751148309122868"/>
    <n v="-0.81678221149346897"/>
    <n v="-0.56377291223395598"/>
    <n v="1.5695296000581618"/>
    <n v="1.6830751285810688"/>
    <n v="3.3469479546950875"/>
    <x v="2"/>
    <x v="0"/>
    <e v="#N/A"/>
    <n v="34.97"/>
    <x v="0"/>
    <x v="2"/>
  </r>
  <r>
    <s v="KY"/>
    <n v="108"/>
    <x v="1"/>
    <x v="0"/>
    <x v="1"/>
    <n v="0"/>
    <x v="1314"/>
    <n v="105"/>
    <n v="12.55"/>
    <n v="143.4"/>
    <n v="114"/>
    <n v="12.19"/>
    <n v="170.2"/>
    <n v="98"/>
    <n v="7.66"/>
    <x v="54"/>
    <n v="3"/>
    <n v="2.94"/>
    <n v="2"/>
    <x v="0"/>
    <n v="0"/>
    <x v="0"/>
    <x v="0"/>
    <x v="0"/>
    <x v="1"/>
    <n v="-1.971022442334899"/>
    <n v="-1.1298398061190291"/>
    <n v="-0.60229881532856722"/>
    <n v="0.23329915910523916"/>
    <n v="1.6244802266909284"/>
    <n v="2.36191867266092"/>
    <n v="4.0642814402571616"/>
    <x v="2"/>
    <x v="1"/>
    <e v="#N/A"/>
    <n v="12.55"/>
    <x v="0"/>
    <x v="3"/>
  </r>
  <r>
    <s v="VA"/>
    <n v="118"/>
    <x v="1"/>
    <x v="0"/>
    <x v="1"/>
    <n v="0"/>
    <x v="705"/>
    <n v="119"/>
    <n v="32.18"/>
    <n v="233.5"/>
    <n v="112"/>
    <n v="19.850000000000001"/>
    <n v="270.89999999999998"/>
    <n v="104"/>
    <n v="12.19"/>
    <x v="13"/>
    <n v="1"/>
    <n v="2.7"/>
    <n v="2"/>
    <x v="0"/>
    <n v="0"/>
    <x v="0"/>
    <x v="0"/>
    <x v="0"/>
    <x v="2"/>
    <n v="0.1673764628806205"/>
    <n v="0.66321221221967031"/>
    <n v="1.3975602581719542"/>
    <n v="-9.277577916988608E-2"/>
    <n v="3.2711456169652089"/>
    <n v="1.5587326066987806"/>
    <n v="1.4693199212497112"/>
    <x v="1"/>
    <x v="1"/>
    <e v="#N/A"/>
    <n v="32.18"/>
    <x v="0"/>
    <x v="2"/>
  </r>
  <r>
    <s v="OH"/>
    <n v="169"/>
    <x v="1"/>
    <x v="0"/>
    <x v="1"/>
    <n v="0"/>
    <x v="505"/>
    <n v="115"/>
    <n v="25.02"/>
    <n v="161.9"/>
    <n v="123"/>
    <n v="13.76"/>
    <n v="142.1"/>
    <n v="103"/>
    <n v="6.39"/>
    <x v="68"/>
    <n v="6"/>
    <n v="1.94"/>
    <n v="3"/>
    <x v="0"/>
    <n v="0"/>
    <x v="0"/>
    <x v="1"/>
    <x v="0"/>
    <x v="1"/>
    <n v="-0.61207456663949555"/>
    <n v="-0.76167707205392432"/>
    <n v="-1.1603528368316918"/>
    <n v="-1.1072311426924974"/>
    <n v="0.49446487243871579"/>
    <n v="1.8780752771151252"/>
    <n v="3.8483552308676328"/>
    <x v="2"/>
    <x v="1"/>
    <e v="#N/A"/>
    <n v="25.02"/>
    <x v="1"/>
    <x v="1"/>
  </r>
  <r>
    <s v="AZ"/>
    <n v="62"/>
    <x v="1"/>
    <x v="0"/>
    <x v="0"/>
    <n v="42"/>
    <x v="1214"/>
    <n v="95"/>
    <n v="23.34"/>
    <n v="184.2"/>
    <n v="94"/>
    <n v="15.66"/>
    <n v="231.4"/>
    <n v="70"/>
    <n v="10.41"/>
    <x v="39"/>
    <n v="3"/>
    <n v="2.75"/>
    <n v="0"/>
    <x v="0"/>
    <n v="0"/>
    <x v="0"/>
    <x v="3"/>
    <x v="0"/>
    <x v="0"/>
    <n v="-0.79536590137225394"/>
    <n v="-0.3178917223430146"/>
    <n v="0.61310709627254456"/>
    <n v="-2.0314681775414092E-2"/>
    <n v="2.0171873099836359"/>
    <n v="1.0535535401655172"/>
    <n v="2.4801019092834817"/>
    <x v="0"/>
    <x v="0"/>
    <e v="#N/A"/>
    <n v="23.34"/>
    <x v="0"/>
    <x v="2"/>
  </r>
  <r>
    <s v="NY"/>
    <n v="86"/>
    <x v="2"/>
    <x v="0"/>
    <x v="1"/>
    <n v="0"/>
    <x v="104"/>
    <n v="125"/>
    <n v="12.02"/>
    <n v="211"/>
    <n v="113"/>
    <n v="17.940000000000001"/>
    <n v="174.6"/>
    <n v="107"/>
    <n v="7.86"/>
    <x v="77"/>
    <n v="0"/>
    <n v="0"/>
    <n v="2"/>
    <x v="0"/>
    <n v="0"/>
    <x v="0"/>
    <x v="2"/>
    <x v="0"/>
    <x v="0"/>
    <n v="-2.0284166986653589"/>
    <n v="0.21544672484319149"/>
    <n v="-0.51491669096508852"/>
    <n v="-3.7158306488934985"/>
    <n v="3.1852776295323673"/>
    <n v="4.2700618502032084"/>
    <n v="5.8584010473782309"/>
    <x v="2"/>
    <x v="1"/>
    <e v="#N/A"/>
    <n v="12.02"/>
    <x v="0"/>
    <x v="1"/>
  </r>
  <r>
    <s v="VA"/>
    <n v="44"/>
    <x v="1"/>
    <x v="0"/>
    <x v="1"/>
    <n v="0"/>
    <x v="1130"/>
    <n v="117"/>
    <n v="34.78"/>
    <n v="205.2"/>
    <n v="94"/>
    <n v="17.440000000000001"/>
    <n v="164.6"/>
    <n v="84"/>
    <n v="7.41"/>
    <x v="85"/>
    <n v="5"/>
    <n v="2.89"/>
    <n v="0"/>
    <x v="0"/>
    <n v="0"/>
    <x v="0"/>
    <x v="3"/>
    <x v="0"/>
    <x v="0"/>
    <n v="0.45064488928579288"/>
    <n v="0.10002273254169895"/>
    <n v="-0.71351242815481264"/>
    <n v="0.16083806171076653"/>
    <n v="2.1780818949841296"/>
    <n v="0.86490128366812236"/>
    <n v="2.1799237875953086"/>
    <x v="0"/>
    <x v="1"/>
    <e v="#N/A"/>
    <n v="34.78"/>
    <x v="1"/>
    <x v="3"/>
  </r>
  <r>
    <s v="MD"/>
    <n v="111"/>
    <x v="2"/>
    <x v="0"/>
    <x v="1"/>
    <n v="0"/>
    <x v="499"/>
    <n v="88"/>
    <n v="20.93"/>
    <n v="213.9"/>
    <n v="84"/>
    <n v="18.18"/>
    <n v="184.9"/>
    <n v="88"/>
    <n v="8.32"/>
    <x v="42"/>
    <n v="2"/>
    <n v="3.24"/>
    <n v="5"/>
    <x v="1"/>
    <n v="1"/>
    <x v="1"/>
    <x v="0"/>
    <x v="0"/>
    <x v="0"/>
    <n v="-1.0582686239182315"/>
    <n v="0.27315872099393773"/>
    <n v="-0.31036308165967247"/>
    <n v="0.63183519477483641"/>
    <n v="2.1823871204302905"/>
    <n v="1.3000342776397378"/>
    <n v="2.5724238963779933"/>
    <x v="0"/>
    <x v="1"/>
    <n v="20.93"/>
    <e v="#N/A"/>
    <x v="0"/>
    <x v="3"/>
  </r>
  <r>
    <s v="MA"/>
    <n v="127"/>
    <x v="2"/>
    <x v="0"/>
    <x v="0"/>
    <n v="19"/>
    <x v="1018"/>
    <n v="115"/>
    <n v="22.05"/>
    <n v="160.80000000000001"/>
    <n v="101"/>
    <n v="13.67"/>
    <n v="265"/>
    <n v="63"/>
    <n v="11.93"/>
    <x v="1"/>
    <n v="3"/>
    <n v="3.29"/>
    <n v="2"/>
    <x v="0"/>
    <n v="0"/>
    <x v="0"/>
    <x v="0"/>
    <x v="0"/>
    <x v="1"/>
    <n v="-0.93607440076305914"/>
    <n v="-0.78356782921455204"/>
    <n v="1.2803887732300174"/>
    <n v="0.70429629216930834"/>
    <n v="2.8558235546623427"/>
    <n v="1.9041119989435573"/>
    <n v="2.6637486431113206"/>
    <x v="0"/>
    <x v="0"/>
    <e v="#N/A"/>
    <n v="22.05"/>
    <x v="0"/>
    <x v="0"/>
  </r>
  <r>
    <s v="IL"/>
    <n v="151"/>
    <x v="0"/>
    <x v="1"/>
    <x v="1"/>
    <n v="0"/>
    <x v="1009"/>
    <n v="70"/>
    <n v="33.78"/>
    <n v="209.5"/>
    <n v="106"/>
    <n v="17.809999999999999"/>
    <n v="281.89999999999998"/>
    <n v="126"/>
    <n v="12.69"/>
    <x v="70"/>
    <n v="4"/>
    <n v="3.35"/>
    <n v="0"/>
    <x v="0"/>
    <n v="0"/>
    <x v="0"/>
    <x v="1"/>
    <x v="2"/>
    <x v="0"/>
    <n v="0.34141065949556276"/>
    <n v="0.18559569235142623"/>
    <n v="1.6160155690806506"/>
    <n v="0.77675738956378104"/>
    <n v="3.6339267992314377"/>
    <n v="1.8346294888041015"/>
    <n v="1.2354378738758003"/>
    <x v="1"/>
    <x v="1"/>
    <e v="#N/A"/>
    <n v="33.78"/>
    <x v="5"/>
    <x v="0"/>
  </r>
  <r>
    <s v="LA"/>
    <n v="53"/>
    <x v="0"/>
    <x v="0"/>
    <x v="1"/>
    <n v="0"/>
    <x v="1315"/>
    <n v="116"/>
    <n v="24.67"/>
    <n v="233.7"/>
    <n v="82"/>
    <n v="19.86"/>
    <n v="208.7"/>
    <n v="95"/>
    <n v="9.39"/>
    <x v="57"/>
    <n v="5"/>
    <n v="2.13"/>
    <n v="2"/>
    <x v="0"/>
    <n v="0"/>
    <x v="0"/>
    <x v="3"/>
    <x v="0"/>
    <x v="2"/>
    <n v="-0.65095454673432307"/>
    <n v="0.66719234988523879"/>
    <n v="0.16229477285187049"/>
    <n v="-0.85361730181184459"/>
    <n v="2.0672977756697102"/>
    <n v="1.2743192476404996"/>
    <n v="2.6408443718866068"/>
    <x v="0"/>
    <x v="1"/>
    <e v="#N/A"/>
    <n v="24.67"/>
    <x v="1"/>
    <x v="1"/>
  </r>
  <r>
    <s v="MO"/>
    <n v="15"/>
    <x v="0"/>
    <x v="0"/>
    <x v="1"/>
    <n v="0"/>
    <x v="1316"/>
    <n v="101"/>
    <n v="22.98"/>
    <n v="152.5"/>
    <n v="79"/>
    <n v="12.96"/>
    <n v="224.8"/>
    <n v="83"/>
    <n v="10.119999999999999"/>
    <x v="80"/>
    <n v="5"/>
    <n v="2.27"/>
    <n v="2"/>
    <x v="0"/>
    <n v="0"/>
    <x v="0"/>
    <x v="3"/>
    <x v="0"/>
    <x v="1"/>
    <n v="-0.83424588146708201"/>
    <n v="-0.94874354233565339"/>
    <n v="0.48203390972732674"/>
    <n v="-0.67246455832566399"/>
    <n v="1.5276798183511457"/>
    <n v="1.5101807084582743"/>
    <n v="3.198044076775941"/>
    <x v="0"/>
    <x v="1"/>
    <e v="#N/A"/>
    <n v="22.98"/>
    <x v="1"/>
    <x v="1"/>
  </r>
  <r>
    <s v="DC"/>
    <n v="123"/>
    <x v="1"/>
    <x v="0"/>
    <x v="0"/>
    <n v="28"/>
    <x v="1317"/>
    <n v="105"/>
    <n v="21.2"/>
    <n v="250.4"/>
    <n v="78"/>
    <n v="21.28"/>
    <n v="216.4"/>
    <n v="128"/>
    <n v="9.74"/>
    <x v="35"/>
    <n v="8"/>
    <n v="2.11"/>
    <n v="1"/>
    <x v="0"/>
    <n v="0"/>
    <x v="0"/>
    <x v="0"/>
    <x v="0"/>
    <x v="2"/>
    <n v="-1.0286457819412198"/>
    <n v="0.99953384496022557"/>
    <n v="0.31521349048795838"/>
    <n v="-0.88984785050908088"/>
    <n v="2.3960125624803048"/>
    <n v="1.717081475518174"/>
    <n v="2.8558468774729331"/>
    <x v="0"/>
    <x v="0"/>
    <e v="#N/A"/>
    <n v="21.2"/>
    <x v="4"/>
    <x v="1"/>
  </r>
  <r>
    <s v="PA"/>
    <n v="137"/>
    <x v="0"/>
    <x v="0"/>
    <x v="1"/>
    <n v="0"/>
    <x v="629"/>
    <n v="76"/>
    <n v="36.700000000000003"/>
    <n v="145.4"/>
    <n v="118"/>
    <n v="12.36"/>
    <n v="186.9"/>
    <n v="129"/>
    <n v="8.41"/>
    <x v="47"/>
    <n v="4"/>
    <n v="3.27"/>
    <n v="1"/>
    <x v="0"/>
    <n v="0"/>
    <x v="0"/>
    <x v="1"/>
    <x v="0"/>
    <x v="1"/>
    <n v="0.65985621074843692"/>
    <n v="-1.0900384294633421"/>
    <n v="-0.27064393422172767"/>
    <n v="0.66806574347207237"/>
    <n v="2.4652856131436338"/>
    <n v="1.463951492810504"/>
    <n v="2.4917212509089421"/>
    <x v="0"/>
    <x v="1"/>
    <e v="#N/A"/>
    <n v="36.700000000000003"/>
    <x v="1"/>
    <x v="0"/>
  </r>
  <r>
    <s v="TN"/>
    <n v="106"/>
    <x v="0"/>
    <x v="0"/>
    <x v="1"/>
    <n v="0"/>
    <x v="980"/>
    <n v="142"/>
    <n v="20.260000000000002"/>
    <n v="228.4"/>
    <n v="139"/>
    <n v="19.41"/>
    <n v="197.9"/>
    <n v="61"/>
    <n v="8.91"/>
    <x v="80"/>
    <n v="9"/>
    <n v="2.27"/>
    <n v="2"/>
    <x v="0"/>
    <n v="0"/>
    <x v="0"/>
    <x v="0"/>
    <x v="0"/>
    <x v="0"/>
    <n v="-1.1304743012371969"/>
    <n v="0.56171870174766858"/>
    <n v="-5.2188623313031167E-2"/>
    <n v="-0.67246455832566399"/>
    <n v="1.8605415120340119"/>
    <n v="1.4312345301376201"/>
    <n v="2.9385795620528468"/>
    <x v="0"/>
    <x v="1"/>
    <e v="#N/A"/>
    <n v="20.260000000000002"/>
    <x v="4"/>
    <x v="1"/>
  </r>
  <r>
    <s v="NJ"/>
    <n v="88"/>
    <x v="2"/>
    <x v="0"/>
    <x v="1"/>
    <n v="0"/>
    <x v="1318"/>
    <n v="116"/>
    <n v="24.53"/>
    <n v="156.4"/>
    <n v="74"/>
    <n v="13.29"/>
    <n v="214.7"/>
    <n v="90"/>
    <n v="9.66"/>
    <x v="35"/>
    <n v="10"/>
    <n v="2.11"/>
    <n v="3"/>
    <x v="0"/>
    <n v="0"/>
    <x v="0"/>
    <x v="2"/>
    <x v="0"/>
    <x v="1"/>
    <n v="-0.66576596772282859"/>
    <n v="-0.87113085785706357"/>
    <n v="0.28145221516570496"/>
    <n v="-0.88984785050908088"/>
    <n v="1.3351303007270399"/>
    <n v="1.4398464646503153"/>
    <n v="3.2192767454216402"/>
    <x v="2"/>
    <x v="1"/>
    <e v="#N/A"/>
    <n v="24.53"/>
    <x v="4"/>
    <x v="1"/>
  </r>
  <r>
    <s v="VA"/>
    <n v="106"/>
    <x v="0"/>
    <x v="0"/>
    <x v="1"/>
    <n v="0"/>
    <x v="1319"/>
    <n v="121"/>
    <n v="39.979999999999997"/>
    <n v="220.6"/>
    <n v="87"/>
    <n v="18.75"/>
    <n v="236.3"/>
    <n v="91"/>
    <n v="10.63"/>
    <x v="23"/>
    <n v="4"/>
    <n v="3.19"/>
    <n v="1"/>
    <x v="0"/>
    <n v="0"/>
    <x v="0"/>
    <x v="0"/>
    <x v="0"/>
    <x v="0"/>
    <n v="1.0171817420961382"/>
    <n v="0.40649333279048899"/>
    <n v="0.71041900749550946"/>
    <n v="0.55937409738036437"/>
    <n v="3.3770440377070683"/>
    <n v="1.4203837766913052"/>
    <n v="0.79407412346886985"/>
    <x v="1"/>
    <x v="1"/>
    <e v="#N/A"/>
    <n v="39.979999999999997"/>
    <x v="1"/>
    <x v="3"/>
  </r>
  <r>
    <s v="TN"/>
    <n v="95"/>
    <x v="2"/>
    <x v="0"/>
    <x v="1"/>
    <n v="0"/>
    <x v="789"/>
    <n v="57"/>
    <n v="29.58"/>
    <n v="281.10000000000002"/>
    <n v="118"/>
    <n v="23.89"/>
    <n v="197.2"/>
    <n v="94"/>
    <n v="8.8699999999999992"/>
    <x v="84"/>
    <n v="2"/>
    <n v="2.62"/>
    <n v="0"/>
    <x v="0"/>
    <n v="0"/>
    <x v="0"/>
    <x v="2"/>
    <x v="0"/>
    <x v="2"/>
    <n v="-0.11589196352455239"/>
    <n v="1.6104849766250213"/>
    <n v="-6.6090324916312199E-2"/>
    <n v="-0.20146742526159472"/>
    <n v="3.0176348996322728"/>
    <n v="1.6285115478968983"/>
    <n v="2.0488971022939215"/>
    <x v="0"/>
    <x v="1"/>
    <e v="#N/A"/>
    <n v="29.58"/>
    <x v="0"/>
    <x v="2"/>
  </r>
  <r>
    <s v="NJ"/>
    <n v="57"/>
    <x v="2"/>
    <x v="1"/>
    <x v="1"/>
    <n v="0"/>
    <x v="830"/>
    <n v="65"/>
    <n v="19.55"/>
    <n v="122.3"/>
    <n v="96"/>
    <n v="10.4"/>
    <n v="245"/>
    <n v="75"/>
    <n v="11.03"/>
    <x v="69"/>
    <n v="1"/>
    <n v="1.73"/>
    <n v="0"/>
    <x v="1"/>
    <n v="1"/>
    <x v="0"/>
    <x v="3"/>
    <x v="1"/>
    <x v="1"/>
    <n v="-1.2082342614268522"/>
    <n v="-1.5497443298365272"/>
    <n v="0.88319729885056919"/>
    <n v="-1.3970755322703865"/>
    <n v="2.0123820165528437"/>
    <n v="2.5677607033973557"/>
    <n v="4.139699104920318"/>
    <x v="2"/>
    <x v="1"/>
    <n v="19.55"/>
    <e v="#N/A"/>
    <x v="3"/>
    <x v="1"/>
  </r>
  <r>
    <s v="WA"/>
    <n v="184"/>
    <x v="1"/>
    <x v="0"/>
    <x v="1"/>
    <n v="0"/>
    <x v="1320"/>
    <n v="93"/>
    <n v="25.79"/>
    <n v="178.5"/>
    <n v="77"/>
    <n v="15.17"/>
    <n v="229.1"/>
    <n v="111"/>
    <n v="10.31"/>
    <x v="67"/>
    <n v="8"/>
    <n v="3.54"/>
    <n v="2"/>
    <x v="0"/>
    <n v="0"/>
    <x v="0"/>
    <x v="1"/>
    <x v="0"/>
    <x v="0"/>
    <n v="-0.5287603235791507"/>
    <n v="-0.43132564581172234"/>
    <n v="0.56743007671890777"/>
    <n v="1.0303712304444337"/>
    <n v="2.6692136918134088"/>
    <n v="1.3598790597031889"/>
    <n v="2.1386538713579375"/>
    <x v="0"/>
    <x v="1"/>
    <e v="#N/A"/>
    <n v="25.79"/>
    <x v="4"/>
    <x v="0"/>
  </r>
  <r>
    <s v="WI"/>
    <n v="127"/>
    <x v="0"/>
    <x v="0"/>
    <x v="1"/>
    <n v="0"/>
    <x v="1321"/>
    <n v="93"/>
    <n v="37.159999999999997"/>
    <n v="149.9"/>
    <n v="130"/>
    <n v="12.74"/>
    <n v="204.6"/>
    <n v="131"/>
    <n v="9.2100000000000009"/>
    <x v="29"/>
    <n v="5"/>
    <n v="2.48"/>
    <n v="2"/>
    <x v="0"/>
    <n v="0"/>
    <x v="0"/>
    <x v="0"/>
    <x v="0"/>
    <x v="1"/>
    <n v="0.70984475658464374"/>
    <n v="-1.0004853319880465"/>
    <n v="8.0870520604083743E-2"/>
    <n v="-0.38262016874777532"/>
    <n v="2.1149487619124741"/>
    <n v="1.2875514407623858"/>
    <n v="2.6158304913934085"/>
    <x v="0"/>
    <x v="1"/>
    <e v="#N/A"/>
    <n v="37.159999999999997"/>
    <x v="1"/>
    <x v="2"/>
  </r>
  <r>
    <s v="ME"/>
    <n v="174"/>
    <x v="0"/>
    <x v="0"/>
    <x v="1"/>
    <n v="0"/>
    <x v="523"/>
    <n v="98"/>
    <n v="32.35"/>
    <n v="252.7"/>
    <n v="70"/>
    <n v="21.48"/>
    <n v="220.6"/>
    <n v="97"/>
    <n v="9.93"/>
    <x v="68"/>
    <n v="9"/>
    <n v="1.94"/>
    <n v="2"/>
    <x v="0"/>
    <n v="0"/>
    <x v="0"/>
    <x v="1"/>
    <x v="0"/>
    <x v="2"/>
    <n v="0.1858907391162527"/>
    <n v="1.0453054281142653"/>
    <n v="0.39862370010764231"/>
    <n v="-1.1072311426924974"/>
    <n v="2.7490467278424537"/>
    <n v="1.5849544039403705"/>
    <n v="2.3381409310130667"/>
    <x v="0"/>
    <x v="1"/>
    <e v="#N/A"/>
    <n v="32.35"/>
    <x v="4"/>
    <x v="1"/>
  </r>
  <r>
    <s v="CO"/>
    <n v="92"/>
    <x v="0"/>
    <x v="0"/>
    <x v="1"/>
    <n v="0"/>
    <x v="1322"/>
    <n v="60"/>
    <n v="31.4"/>
    <n v="262"/>
    <n v="73"/>
    <n v="22.27"/>
    <n v="239.5"/>
    <n v="120"/>
    <n v="10.78"/>
    <x v="10"/>
    <n v="6"/>
    <n v="3.32"/>
    <n v="2"/>
    <x v="1"/>
    <n v="1"/>
    <x v="0"/>
    <x v="2"/>
    <x v="0"/>
    <x v="2"/>
    <n v="8.2210792196711957E-2"/>
    <n v="1.2303818295632101"/>
    <n v="0.77396964339622087"/>
    <n v="0.74052684086654508"/>
    <n v="3.5102970364145762"/>
    <n v="1.6334035238775451"/>
    <n v="1.0068906890870557"/>
    <x v="1"/>
    <x v="1"/>
    <n v="31.4"/>
    <e v="#N/A"/>
    <x v="1"/>
    <x v="0"/>
  </r>
  <r>
    <s v="CO"/>
    <n v="81"/>
    <x v="1"/>
    <x v="0"/>
    <x v="1"/>
    <n v="0"/>
    <x v="1323"/>
    <n v="99"/>
    <n v="19.600000000000001"/>
    <n v="224.7"/>
    <n v="117"/>
    <n v="19.100000000000001"/>
    <n v="152.5"/>
    <n v="98"/>
    <n v="6.86"/>
    <x v="101"/>
    <n v="2"/>
    <n v="4.8600000000000003"/>
    <n v="1"/>
    <x v="0"/>
    <n v="0"/>
    <x v="0"/>
    <x v="2"/>
    <x v="0"/>
    <x v="0"/>
    <n v="-1.2026799785561626"/>
    <n v="0.48808615493464724"/>
    <n v="-0.95381327015437867"/>
    <n v="2.8056681166090036"/>
    <n v="4.0915428148809418"/>
    <n v="3.2351507786094982"/>
    <n v="3.4916584189567317"/>
    <x v="0"/>
    <x v="1"/>
    <e v="#N/A"/>
    <n v="19.600000000000001"/>
    <x v="0"/>
    <x v="0"/>
  </r>
  <r>
    <s v="RI"/>
    <n v="125"/>
    <x v="1"/>
    <x v="0"/>
    <x v="1"/>
    <n v="0"/>
    <x v="1324"/>
    <n v="108"/>
    <n v="19.21"/>
    <n v="169.2"/>
    <n v="107"/>
    <n v="14.38"/>
    <n v="156.6"/>
    <n v="61"/>
    <n v="7.05"/>
    <x v="29"/>
    <n v="5"/>
    <n v="2.48"/>
    <n v="2"/>
    <x v="1"/>
    <n v="1"/>
    <x v="0"/>
    <x v="0"/>
    <x v="0"/>
    <x v="0"/>
    <n v="-1.2452628138981168"/>
    <n v="-0.61640204726066716"/>
    <n v="-0.87238901790659185"/>
    <n v="-0.38262016874777532"/>
    <n v="0.77765265769165814"/>
    <n v="1.6846636909606623"/>
    <n v="3.6154446264972036"/>
    <x v="2"/>
    <x v="1"/>
    <n v="19.21"/>
    <e v="#N/A"/>
    <x v="1"/>
    <x v="2"/>
  </r>
  <r>
    <s v="CT"/>
    <n v="119"/>
    <x v="1"/>
    <x v="0"/>
    <x v="1"/>
    <n v="0"/>
    <x v="1325"/>
    <n v="100"/>
    <n v="50.01"/>
    <n v="232.5"/>
    <n v="53"/>
    <n v="19.760000000000002"/>
    <n v="195"/>
    <n v="64"/>
    <n v="8.7799999999999994"/>
    <x v="62"/>
    <n v="1"/>
    <n v="2.4300000000000002"/>
    <n v="0"/>
    <x v="1"/>
    <n v="1"/>
    <x v="0"/>
    <x v="0"/>
    <x v="0"/>
    <x v="0"/>
    <n v="2.1095240399984378"/>
    <n v="0.64331152389182678"/>
    <n v="-0.10978138709805127"/>
    <n v="-0.45508126614224731"/>
    <n v="3.6686561742891755"/>
    <n v="2.254571423541547"/>
    <n v="2.1695959261001172"/>
    <x v="1"/>
    <x v="1"/>
    <n v="50.01"/>
    <e v="#N/A"/>
    <x v="0"/>
    <x v="2"/>
  </r>
  <r>
    <s v="NC"/>
    <n v="122"/>
    <x v="0"/>
    <x v="0"/>
    <x v="1"/>
    <n v="0"/>
    <x v="515"/>
    <n v="86"/>
    <n v="36.65"/>
    <n v="167.8"/>
    <n v="59"/>
    <n v="14.26"/>
    <n v="207"/>
    <n v="67"/>
    <n v="9.32"/>
    <x v="69"/>
    <n v="8"/>
    <n v="1.73"/>
    <n v="3"/>
    <x v="0"/>
    <n v="0"/>
    <x v="0"/>
    <x v="0"/>
    <x v="0"/>
    <x v="0"/>
    <n v="0.6543019278777471"/>
    <n v="-0.64426301091964755"/>
    <n v="0.12853349752961765"/>
    <n v="-1.3970755322703865"/>
    <n v="2.0723224911567764"/>
    <n v="1.6767607888185978"/>
    <n v="3.0542647197787072"/>
    <x v="0"/>
    <x v="1"/>
    <e v="#N/A"/>
    <n v="36.65"/>
    <x v="4"/>
    <x v="1"/>
  </r>
  <r>
    <s v="WY"/>
    <n v="34"/>
    <x v="1"/>
    <x v="0"/>
    <x v="1"/>
    <n v="0"/>
    <x v="10"/>
    <n v="80"/>
    <n v="21.9"/>
    <n v="208.7"/>
    <n v="93"/>
    <n v="17.739999999999998"/>
    <n v="202.1"/>
    <n v="103"/>
    <n v="9.09"/>
    <x v="100"/>
    <n v="7"/>
    <n v="3.78"/>
    <n v="1"/>
    <x v="0"/>
    <n v="0"/>
    <x v="0"/>
    <x v="3"/>
    <x v="0"/>
    <x v="0"/>
    <n v="-0.95273724937512771"/>
    <n v="0.16967514168915121"/>
    <n v="3.1221586306652723E-2"/>
    <n v="1.3564461687195588"/>
    <n v="2.8260626693015958"/>
    <n v="1.6665590046978809"/>
    <n v="2.3597049861071873"/>
    <x v="0"/>
    <x v="1"/>
    <e v="#N/A"/>
    <n v="21.9"/>
    <x v="4"/>
    <x v="0"/>
  </r>
  <r>
    <s v="OR"/>
    <n v="138"/>
    <x v="0"/>
    <x v="1"/>
    <x v="0"/>
    <n v="28"/>
    <x v="1326"/>
    <n v="117"/>
    <n v="35.9"/>
    <n v="312.5"/>
    <n v="98"/>
    <n v="26.56"/>
    <n v="178"/>
    <n v="118"/>
    <n v="8.01"/>
    <x v="85"/>
    <n v="2"/>
    <n v="2.89"/>
    <n v="3"/>
    <x v="1"/>
    <n v="1"/>
    <x v="0"/>
    <x v="1"/>
    <x v="2"/>
    <x v="2"/>
    <n v="0.5728391124409653"/>
    <n v="2.2353665901193072"/>
    <n v="-0.44739414032058222"/>
    <n v="0.16083806171076653"/>
    <n v="3.8202536679849879"/>
    <n v="2.3560642690410294"/>
    <n v="2.1231437991692714"/>
    <x v="1"/>
    <x v="0"/>
    <n v="35.9"/>
    <e v="#N/A"/>
    <x v="3"/>
    <x v="3"/>
  </r>
  <r>
    <s v="FL"/>
    <n v="90"/>
    <x v="0"/>
    <x v="0"/>
    <x v="0"/>
    <n v="24"/>
    <x v="1327"/>
    <n v="82"/>
    <n v="12.1"/>
    <n v="181.6"/>
    <n v="103"/>
    <n v="15.44"/>
    <n v="186.9"/>
    <n v="111"/>
    <n v="8.41"/>
    <x v="89"/>
    <n v="1"/>
    <n v="3.48"/>
    <n v="1"/>
    <x v="0"/>
    <n v="0"/>
    <x v="0"/>
    <x v="2"/>
    <x v="0"/>
    <x v="0"/>
    <n v="-2.0191595605475428"/>
    <n v="-0.36963351199540756"/>
    <n v="-0.27064393422172767"/>
    <n v="0.95791013304996164"/>
    <n v="2.4086138085716406"/>
    <n v="2.2813316782685096"/>
    <n v="3.5507080946905294"/>
    <x v="0"/>
    <x v="0"/>
    <e v="#N/A"/>
    <n v="12.1"/>
    <x v="0"/>
    <x v="0"/>
  </r>
  <r>
    <s v="KY"/>
    <n v="73"/>
    <x v="1"/>
    <x v="0"/>
    <x v="1"/>
    <n v="0"/>
    <x v="1328"/>
    <n v="121"/>
    <n v="16.13"/>
    <n v="253.2"/>
    <n v="83"/>
    <n v="21.52"/>
    <n v="175.1"/>
    <n v="86"/>
    <n v="7.88"/>
    <x v="66"/>
    <n v="2"/>
    <n v="3.83"/>
    <n v="2"/>
    <x v="0"/>
    <n v="0"/>
    <x v="0"/>
    <x v="3"/>
    <x v="0"/>
    <x v="2"/>
    <n v="-1.5803712137630594"/>
    <n v="1.055255772278187"/>
    <n v="-0.50498690410560232"/>
    <n v="1.428907266114031"/>
    <n v="3.2719314644008217"/>
    <n v="2.4306224854322798"/>
    <n v="3.0183299729555548"/>
    <x v="0"/>
    <x v="1"/>
    <e v="#N/A"/>
    <n v="16.13"/>
    <x v="0"/>
    <x v="0"/>
  </r>
  <r>
    <s v="SC"/>
    <n v="19"/>
    <x v="2"/>
    <x v="0"/>
    <x v="1"/>
    <n v="0"/>
    <x v="1329"/>
    <n v="116"/>
    <n v="44.1"/>
    <n v="269.7"/>
    <n v="109"/>
    <n v="22.92"/>
    <n v="175.3"/>
    <n v="130"/>
    <n v="7.89"/>
    <x v="17"/>
    <n v="3"/>
    <n v="2.57"/>
    <n v="1"/>
    <x v="1"/>
    <n v="1"/>
    <x v="0"/>
    <x v="3"/>
    <x v="0"/>
    <x v="2"/>
    <n v="1.4652272269984372"/>
    <n v="1.3836171296876048"/>
    <n v="-0.50101498936180755"/>
    <n v="-0.27392852265606671"/>
    <n v="3.540500209395359"/>
    <n v="2.0945978237819891"/>
    <n v="2.0590139276012458"/>
    <x v="1"/>
    <x v="1"/>
    <n v="44.1"/>
    <e v="#N/A"/>
    <x v="0"/>
    <x v="2"/>
  </r>
  <r>
    <s v="WA"/>
    <n v="120"/>
    <x v="1"/>
    <x v="0"/>
    <x v="0"/>
    <n v="28"/>
    <x v="1330"/>
    <n v="123"/>
    <n v="36.69"/>
    <n v="285.2"/>
    <n v="76"/>
    <n v="24.24"/>
    <n v="192.1"/>
    <n v="78"/>
    <n v="8.64"/>
    <x v="72"/>
    <n v="3"/>
    <n v="1.86"/>
    <n v="1"/>
    <x v="0"/>
    <n v="0"/>
    <x v="0"/>
    <x v="0"/>
    <x v="0"/>
    <x v="2"/>
    <n v="0.65800478312487387"/>
    <n v="1.6920777987691791"/>
    <n v="-0.16737415088307137"/>
    <n v="-1.2159227887842059"/>
    <n v="3.2766066579351429"/>
    <n v="2.1914789313090264"/>
    <n v="2.6208793604280607"/>
    <x v="0"/>
    <x v="0"/>
    <e v="#N/A"/>
    <n v="36.69"/>
    <x v="0"/>
    <x v="1"/>
  </r>
  <r>
    <s v="MT"/>
    <n v="160"/>
    <x v="0"/>
    <x v="0"/>
    <x v="1"/>
    <n v="0"/>
    <x v="964"/>
    <n v="113"/>
    <n v="16.579999999999998"/>
    <n v="268.10000000000002"/>
    <n v="69"/>
    <n v="22.79"/>
    <n v="255.3"/>
    <n v="62"/>
    <n v="11.49"/>
    <x v="32"/>
    <n v="4"/>
    <n v="3.56"/>
    <n v="3"/>
    <x v="0"/>
    <n v="0"/>
    <x v="0"/>
    <x v="1"/>
    <x v="0"/>
    <x v="2"/>
    <n v="-1.5322340955504159"/>
    <n v="1.351776028363056"/>
    <n v="1.0877509081559853"/>
    <n v="1.0666017791416695"/>
    <n v="3.8004829151184376"/>
    <n v="2.5487018554327898"/>
    <n v="2.5589239745771959"/>
    <x v="0"/>
    <x v="1"/>
    <e v="#N/A"/>
    <n v="16.579999999999998"/>
    <x v="1"/>
    <x v="0"/>
  </r>
  <r>
    <s v="PA"/>
    <n v="141"/>
    <x v="2"/>
    <x v="0"/>
    <x v="1"/>
    <n v="0"/>
    <x v="1201"/>
    <n v="121"/>
    <n v="24.91"/>
    <n v="169.9"/>
    <n v="125"/>
    <n v="14.44"/>
    <n v="238.8"/>
    <n v="112"/>
    <n v="10.75"/>
    <x v="45"/>
    <n v="5"/>
    <n v="2.21"/>
    <n v="0"/>
    <x v="0"/>
    <n v="0"/>
    <x v="0"/>
    <x v="1"/>
    <x v="0"/>
    <x v="0"/>
    <n v="-0.62503456000443791"/>
    <n v="-0.6024715654311763"/>
    <n v="0.76006794179294046"/>
    <n v="-0.74492565572013658"/>
    <n v="1.8605187497896505"/>
    <n v="1.3734109716484959"/>
    <n v="2.8828779675473752"/>
    <x v="0"/>
    <x v="1"/>
    <e v="#N/A"/>
    <n v="24.91"/>
    <x v="1"/>
    <x v="1"/>
  </r>
  <r>
    <s v="MA"/>
    <n v="90"/>
    <x v="1"/>
    <x v="0"/>
    <x v="1"/>
    <n v="0"/>
    <x v="71"/>
    <n v="72"/>
    <n v="26.84"/>
    <n v="234"/>
    <n v="93"/>
    <n v="19.89"/>
    <n v="210"/>
    <n v="86"/>
    <n v="9.4499999999999993"/>
    <x v="1"/>
    <n v="5"/>
    <n v="3.29"/>
    <n v="2"/>
    <x v="0"/>
    <n v="0"/>
    <x v="0"/>
    <x v="2"/>
    <x v="0"/>
    <x v="2"/>
    <n v="-0.41397181091823071"/>
    <n v="0.67316255638359201"/>
    <n v="0.18811221868653485"/>
    <n v="0.70429629216930834"/>
    <n v="2.7311423386884885"/>
    <n v="1.0751464837567104"/>
    <n v="1.6890060535391842"/>
    <x v="0"/>
    <x v="1"/>
    <e v="#N/A"/>
    <n v="26.84"/>
    <x v="1"/>
    <x v="0"/>
  </r>
  <r>
    <s v="VT"/>
    <n v="72"/>
    <x v="0"/>
    <x v="0"/>
    <x v="1"/>
    <n v="0"/>
    <x v="1331"/>
    <n v="117"/>
    <n v="23.78"/>
    <n v="223.6"/>
    <n v="96"/>
    <n v="19.010000000000002"/>
    <n v="240.8"/>
    <n v="93"/>
    <n v="10.84"/>
    <x v="8"/>
    <n v="4"/>
    <n v="3.43"/>
    <n v="2"/>
    <x v="0"/>
    <n v="0"/>
    <x v="0"/>
    <x v="3"/>
    <x v="0"/>
    <x v="0"/>
    <n v="-0.74722878315961039"/>
    <n v="0.46619539777401953"/>
    <n v="0.79978708923088526"/>
    <n v="0.88544903565548905"/>
    <n v="3.0012953645273037"/>
    <n v="1.4830267651433389"/>
    <n v="1.8414567350687197"/>
    <x v="0"/>
    <x v="1"/>
    <e v="#N/A"/>
    <n v="23.78"/>
    <x v="1"/>
    <x v="0"/>
  </r>
  <r>
    <s v="MN"/>
    <n v="117"/>
    <x v="1"/>
    <x v="0"/>
    <x v="0"/>
    <n v="21"/>
    <x v="1332"/>
    <n v="112"/>
    <n v="26.04"/>
    <n v="263.3"/>
    <n v="110"/>
    <n v="22.38"/>
    <n v="135"/>
    <n v="85"/>
    <n v="6.08"/>
    <x v="78"/>
    <n v="7"/>
    <n v="3.21"/>
    <n v="1"/>
    <x v="0"/>
    <n v="0"/>
    <x v="0"/>
    <x v="0"/>
    <x v="0"/>
    <x v="2"/>
    <n v="-0.50098890922570238"/>
    <n v="1.2562527243894068"/>
    <n v="-1.3013558102363958"/>
    <n v="0.59560464607760044"/>
    <n v="2.8242623702443148"/>
    <n v="1.9691197612050457"/>
    <n v="2.7889796220048648"/>
    <x v="0"/>
    <x v="0"/>
    <e v="#N/A"/>
    <n v="26.04"/>
    <x v="4"/>
    <x v="3"/>
  </r>
  <r>
    <s v="AR"/>
    <n v="87"/>
    <x v="1"/>
    <x v="0"/>
    <x v="1"/>
    <n v="0"/>
    <x v="506"/>
    <n v="119"/>
    <n v="31.59"/>
    <n v="192.3"/>
    <n v="83"/>
    <n v="16.350000000000001"/>
    <n v="200"/>
    <n v="96"/>
    <n v="9"/>
    <x v="2"/>
    <n v="4"/>
    <n v="1.78"/>
    <n v="1"/>
    <x v="0"/>
    <n v="0"/>
    <x v="0"/>
    <x v="2"/>
    <x v="0"/>
    <x v="0"/>
    <n v="0.1025764960559078"/>
    <n v="-0.15669614688748176"/>
    <n v="-1.0483518503189224E-2"/>
    <n v="-1.3246144348759143"/>
    <n v="1.7353252481344761"/>
    <n v="1.3378299313568731"/>
    <n v="2.9271529057525658"/>
    <x v="0"/>
    <x v="1"/>
    <e v="#N/A"/>
    <n v="31.59"/>
    <x v="1"/>
    <x v="1"/>
  </r>
  <r>
    <s v="NC"/>
    <n v="190"/>
    <x v="1"/>
    <x v="0"/>
    <x v="1"/>
    <n v="0"/>
    <x v="1333"/>
    <n v="101"/>
    <n v="30.97"/>
    <n v="212.3"/>
    <n v="95"/>
    <n v="18.05"/>
    <n v="233"/>
    <n v="123"/>
    <n v="10.49"/>
    <x v="38"/>
    <n v="4"/>
    <n v="2.5099999999999998"/>
    <n v="2"/>
    <x v="0"/>
    <n v="0"/>
    <x v="0"/>
    <x v="1"/>
    <x v="0"/>
    <x v="0"/>
    <n v="3.5925101607631453E-2"/>
    <n v="0.24131761966938828"/>
    <n v="0.64488241422290027"/>
    <n v="-0.34638962005053869"/>
    <n v="2.3972598804551613"/>
    <n v="0.77161123860473357"/>
    <n v="1.8557782390798663"/>
    <x v="0"/>
    <x v="1"/>
    <e v="#N/A"/>
    <n v="30.97"/>
    <x v="1"/>
    <x v="2"/>
  </r>
  <r>
    <s v="TN"/>
    <n v="120"/>
    <x v="0"/>
    <x v="0"/>
    <x v="1"/>
    <n v="0"/>
    <x v="1334"/>
    <n v="133"/>
    <n v="31.57"/>
    <n v="235.1"/>
    <n v="149"/>
    <n v="19.98"/>
    <n v="256.39999999999998"/>
    <n v="78"/>
    <n v="11.54"/>
    <x v="132"/>
    <n v="6"/>
    <n v="4.5599999999999996"/>
    <n v="0"/>
    <x v="0"/>
    <n v="0"/>
    <x v="0"/>
    <x v="0"/>
    <x v="0"/>
    <x v="2"/>
    <n v="0.10072506843234416"/>
    <n v="0.69505331354421973"/>
    <n v="1.1095964392468542"/>
    <n v="2.4071320809394061"/>
    <n v="4.4881786467878175"/>
    <n v="2.742030955543076"/>
    <n v="1.7010937530985248"/>
    <x v="1"/>
    <x v="1"/>
    <e v="#N/A"/>
    <n v="31.57"/>
    <x v="1"/>
    <x v="0"/>
  </r>
  <r>
    <s v="DC"/>
    <n v="115"/>
    <x v="2"/>
    <x v="0"/>
    <x v="0"/>
    <n v="29"/>
    <x v="1335"/>
    <n v="81"/>
    <n v="37.840000000000003"/>
    <n v="190.3"/>
    <n v="109"/>
    <n v="16.18"/>
    <n v="201.2"/>
    <n v="87"/>
    <n v="9.0500000000000007"/>
    <x v="73"/>
    <n v="2"/>
    <n v="3.11"/>
    <n v="1"/>
    <x v="0"/>
    <n v="0"/>
    <x v="0"/>
    <x v="0"/>
    <x v="0"/>
    <x v="0"/>
    <n v="0.78390186152717245"/>
    <n v="-0.19649752354316877"/>
    <n v="1.3347969959577441E-2"/>
    <n v="0.45068245128865581"/>
    <n v="2.6380439275968155"/>
    <n v="0.92542219849426444"/>
    <n v="1.6593784158538052"/>
    <x v="0"/>
    <x v="0"/>
    <e v="#N/A"/>
    <n v="37.840000000000003"/>
    <x v="0"/>
    <x v="3"/>
  </r>
  <r>
    <s v="MN"/>
    <n v="61"/>
    <x v="0"/>
    <x v="0"/>
    <x v="1"/>
    <n v="0"/>
    <x v="937"/>
    <n v="67"/>
    <n v="33.54"/>
    <n v="264.5"/>
    <n v="106"/>
    <n v="22.48"/>
    <n v="210.5"/>
    <n v="116"/>
    <n v="9.4700000000000006"/>
    <x v="62"/>
    <n v="6"/>
    <n v="2.4300000000000002"/>
    <n v="1"/>
    <x v="0"/>
    <n v="0"/>
    <x v="0"/>
    <x v="3"/>
    <x v="0"/>
    <x v="2"/>
    <n v="0.3154906727656781"/>
    <n v="1.2801335503828188"/>
    <n v="0.19804200554602108"/>
    <n v="-0.45508126614224731"/>
    <n v="2.9430877987713386"/>
    <n v="1.4087568513310529"/>
    <n v="1.8186329869073752"/>
    <x v="0"/>
    <x v="1"/>
    <e v="#N/A"/>
    <n v="33.54"/>
    <x v="1"/>
    <x v="2"/>
  </r>
  <r>
    <s v="IA"/>
    <n v="143"/>
    <x v="2"/>
    <x v="0"/>
    <x v="0"/>
    <n v="33"/>
    <x v="854"/>
    <n v="130"/>
    <n v="24.04"/>
    <n v="186.4"/>
    <n v="114"/>
    <n v="15.84"/>
    <n v="210"/>
    <n v="111"/>
    <n v="9.4499999999999993"/>
    <x v="18"/>
    <n v="6"/>
    <n v="2.08"/>
    <n v="1"/>
    <x v="0"/>
    <n v="0"/>
    <x v="0"/>
    <x v="1"/>
    <x v="0"/>
    <x v="0"/>
    <n v="-0.71945736880616207"/>
    <n v="-0.27411020802175856"/>
    <n v="0.18811221868653485"/>
    <n v="-0.92607839920631685"/>
    <n v="1.4222148941955004"/>
    <n v="1.218918668315045"/>
    <n v="2.9914595492271543"/>
    <x v="0"/>
    <x v="0"/>
    <e v="#N/A"/>
    <n v="24.04"/>
    <x v="1"/>
    <x v="1"/>
  </r>
  <r>
    <s v="KS"/>
    <n v="110"/>
    <x v="2"/>
    <x v="0"/>
    <x v="1"/>
    <n v="0"/>
    <x v="1068"/>
    <n v="69"/>
    <n v="35.36"/>
    <n v="95.1"/>
    <n v="94"/>
    <n v="8.08"/>
    <n v="178.5"/>
    <n v="129"/>
    <n v="8.0299999999999994"/>
    <x v="40"/>
    <n v="11"/>
    <n v="2.16"/>
    <n v="1"/>
    <x v="0"/>
    <n v="0"/>
    <x v="0"/>
    <x v="0"/>
    <x v="0"/>
    <x v="1"/>
    <n v="0.51359342848694245"/>
    <n v="-2.0910430523538706"/>
    <n v="-0.43746435346109602"/>
    <n v="-0.81738675311460851"/>
    <n v="1.9573282709891757"/>
    <n v="2.3442984923637051"/>
    <n v="3.8936277277346387"/>
    <x v="2"/>
    <x v="1"/>
    <e v="#N/A"/>
    <n v="35.36"/>
    <x v="4"/>
    <x v="1"/>
  </r>
  <r>
    <s v="ND"/>
    <n v="104"/>
    <x v="0"/>
    <x v="0"/>
    <x v="1"/>
    <n v="0"/>
    <x v="1336"/>
    <n v="92"/>
    <n v="20.149999999999999"/>
    <n v="177.8"/>
    <n v="109"/>
    <n v="15.11"/>
    <n v="255.7"/>
    <n v="98"/>
    <n v="11.51"/>
    <x v="47"/>
    <n v="4"/>
    <n v="3.27"/>
    <n v="1"/>
    <x v="0"/>
    <n v="0"/>
    <x v="0"/>
    <x v="0"/>
    <x v="0"/>
    <x v="0"/>
    <n v="-1.1434342946021396"/>
    <n v="-0.44525612764121253"/>
    <n v="1.0956947376435737"/>
    <n v="0.66806574347207237"/>
    <n v="2.7391045833848042"/>
    <n v="1.7755432410884995"/>
    <n v="2.6081437236529865"/>
    <x v="0"/>
    <x v="1"/>
    <e v="#N/A"/>
    <n v="20.149999999999999"/>
    <x v="1"/>
    <x v="0"/>
  </r>
  <r>
    <s v="MT"/>
    <n v="16"/>
    <x v="2"/>
    <x v="0"/>
    <x v="1"/>
    <n v="0"/>
    <x v="1332"/>
    <n v="65"/>
    <n v="26.04"/>
    <n v="229.7"/>
    <n v="90"/>
    <n v="19.52"/>
    <n v="148.19999999999999"/>
    <n v="94"/>
    <n v="6.67"/>
    <x v="85"/>
    <n v="8"/>
    <n v="2.89"/>
    <n v="1"/>
    <x v="0"/>
    <n v="0"/>
    <x v="0"/>
    <x v="3"/>
    <x v="0"/>
    <x v="0"/>
    <n v="-0.50098890922570238"/>
    <n v="0.58758959657386478"/>
    <n v="-1.0392094371459601"/>
    <n v="0.16083806171076653"/>
    <n v="2.02941744876283"/>
    <n v="1.3046365614672524"/>
    <n v="2.6991883842538962"/>
    <x v="0"/>
    <x v="1"/>
    <e v="#N/A"/>
    <n v="26.04"/>
    <x v="4"/>
    <x v="3"/>
  </r>
  <r>
    <s v="IL"/>
    <n v="183"/>
    <x v="2"/>
    <x v="0"/>
    <x v="1"/>
    <n v="0"/>
    <x v="1337"/>
    <n v="87"/>
    <n v="18.41"/>
    <n v="183.6"/>
    <n v="116"/>
    <n v="15.61"/>
    <n v="176.6"/>
    <n v="109"/>
    <n v="7.95"/>
    <x v="88"/>
    <n v="2"/>
    <n v="3.65"/>
    <n v="0"/>
    <x v="0"/>
    <n v="0"/>
    <x v="0"/>
    <x v="1"/>
    <x v="0"/>
    <x v="0"/>
    <n v="-1.3322799122055882"/>
    <n v="-0.32983213533972056"/>
    <n v="-0.47519754352714372"/>
    <n v="1.1752934252333782"/>
    <n v="2.3594181509563281"/>
    <n v="1.8683913783627688"/>
    <n v="3.0683739463139883"/>
    <x v="0"/>
    <x v="1"/>
    <e v="#N/A"/>
    <n v="18.41"/>
    <x v="0"/>
    <x v="0"/>
  </r>
  <r>
    <s v="KY"/>
    <n v="58"/>
    <x v="0"/>
    <x v="0"/>
    <x v="1"/>
    <n v="0"/>
    <x v="1338"/>
    <n v="116"/>
    <n v="42.02"/>
    <n v="303.7"/>
    <n v="103"/>
    <n v="25.81"/>
    <n v="105.4"/>
    <n v="94"/>
    <n v="4.74"/>
    <x v="38"/>
    <n v="2"/>
    <n v="2.5099999999999998"/>
    <n v="2"/>
    <x v="1"/>
    <n v="1"/>
    <x v="0"/>
    <x v="3"/>
    <x v="0"/>
    <x v="2"/>
    <n v="1.2393530569237245"/>
    <n v="2.0602405328342841"/>
    <n v="-1.8891991923179789"/>
    <n v="-0.34638962005053869"/>
    <n v="3.949386783381962"/>
    <n v="3.07727905948959"/>
    <n v="3.3677346770780732"/>
    <x v="0"/>
    <x v="1"/>
    <n v="42.02"/>
    <e v="#N/A"/>
    <x v="0"/>
    <x v="2"/>
  </r>
  <r>
    <s v="MS"/>
    <n v="102"/>
    <x v="2"/>
    <x v="1"/>
    <x v="1"/>
    <n v="0"/>
    <x v="1158"/>
    <n v="81"/>
    <n v="38.11"/>
    <n v="243.3"/>
    <n v="90"/>
    <n v="20.68"/>
    <n v="147.80000000000001"/>
    <n v="66"/>
    <n v="6.65"/>
    <x v="42"/>
    <n v="8"/>
    <n v="3.24"/>
    <n v="3"/>
    <x v="0"/>
    <n v="0"/>
    <x v="0"/>
    <x v="0"/>
    <x v="2"/>
    <x v="2"/>
    <n v="0.81352470350418393"/>
    <n v="0.85823895783253679"/>
    <n v="-1.0471532666335488"/>
    <n v="0.63183519477483641"/>
    <n v="3.0670887512568874"/>
    <n v="1.7012178664505369"/>
    <n v="2.0931438197540322"/>
    <x v="0"/>
    <x v="1"/>
    <e v="#N/A"/>
    <n v="38.11"/>
    <x v="2"/>
    <x v="3"/>
  </r>
  <r>
    <s v="IA"/>
    <n v="64"/>
    <x v="0"/>
    <x v="0"/>
    <x v="0"/>
    <n v="43"/>
    <x v="1339"/>
    <n v="100"/>
    <n v="20.13"/>
    <n v="144.1"/>
    <n v="108"/>
    <n v="12.25"/>
    <n v="158.1"/>
    <n v="91"/>
    <n v="7.11"/>
    <x v="31"/>
    <n v="6"/>
    <n v="2.2999999999999998"/>
    <n v="1"/>
    <x v="0"/>
    <n v="0"/>
    <x v="0"/>
    <x v="3"/>
    <x v="0"/>
    <x v="1"/>
    <n v="-1.1452857222257027"/>
    <n v="-1.1159093242895388"/>
    <n v="-0.84259965732813324"/>
    <n v="-0.63623400962842791"/>
    <n v="0.43777103166396619"/>
    <n v="1.9161682867399039"/>
    <n v="3.8925259575308346"/>
    <x v="2"/>
    <x v="0"/>
    <e v="#N/A"/>
    <n v="20.13"/>
    <x v="1"/>
    <x v="1"/>
  </r>
  <r>
    <s v="AK"/>
    <n v="103"/>
    <x v="2"/>
    <x v="0"/>
    <x v="1"/>
    <n v="0"/>
    <x v="1202"/>
    <n v="62"/>
    <n v="32.450000000000003"/>
    <n v="226.6"/>
    <n v="53"/>
    <n v="19.260000000000002"/>
    <n v="230.1"/>
    <n v="96"/>
    <n v="10.35"/>
    <x v="35"/>
    <n v="3"/>
    <n v="2.11"/>
    <n v="2"/>
    <x v="0"/>
    <n v="0"/>
    <x v="0"/>
    <x v="0"/>
    <x v="0"/>
    <x v="0"/>
    <n v="0.19699930485763192"/>
    <n v="0.52589746275755"/>
    <n v="0.58728965043788017"/>
    <n v="-0.88984785050908088"/>
    <n v="2.508543867087889"/>
    <n v="1.2050374259815744"/>
    <n v="2.1474259155855262"/>
    <x v="0"/>
    <x v="1"/>
    <e v="#N/A"/>
    <n v="32.450000000000003"/>
    <x v="0"/>
    <x v="1"/>
  </r>
  <r>
    <s v="MN"/>
    <n v="152"/>
    <x v="0"/>
    <x v="0"/>
    <x v="1"/>
    <n v="0"/>
    <x v="1340"/>
    <n v="60"/>
    <n v="54.03"/>
    <n v="152.9"/>
    <n v="100"/>
    <n v="13"/>
    <n v="123.4"/>
    <n v="63"/>
    <n v="5.55"/>
    <x v="91"/>
    <n v="7"/>
    <n v="2.81"/>
    <n v="1"/>
    <x v="1"/>
    <n v="1"/>
    <x v="0"/>
    <x v="1"/>
    <x v="0"/>
    <x v="1"/>
    <n v="2.5464609591593583"/>
    <n v="-0.94078326700451587"/>
    <n v="-1.5317268653764757"/>
    <n v="5.2146415619058542E-2"/>
    <n v="3.7377315975831249"/>
    <n v="3.1174417413604458"/>
    <n v="3.6696387459778106"/>
    <x v="0"/>
    <x v="1"/>
    <n v="54.03"/>
    <e v="#N/A"/>
    <x v="4"/>
    <x v="3"/>
  </r>
  <r>
    <s v="WV"/>
    <n v="124"/>
    <x v="0"/>
    <x v="0"/>
    <x v="1"/>
    <n v="0"/>
    <x v="182"/>
    <n v="112"/>
    <n v="53.04"/>
    <n v="180"/>
    <n v="109"/>
    <n v="15.3"/>
    <n v="168.6"/>
    <n v="94"/>
    <n v="7.59"/>
    <x v="75"/>
    <n v="4"/>
    <n v="3.46"/>
    <n v="1"/>
    <x v="1"/>
    <n v="1"/>
    <x v="0"/>
    <x v="0"/>
    <x v="0"/>
    <x v="0"/>
    <n v="2.4390781569926916"/>
    <n v="-0.4014746133199571"/>
    <n v="-0.63407413327892292"/>
    <n v="0.92167958435272568"/>
    <n v="4.0015303788998509"/>
    <n v="2.7132687636438275"/>
    <n v="2.5906388004259164"/>
    <x v="1"/>
    <x v="1"/>
    <n v="53.04"/>
    <e v="#N/A"/>
    <x v="1"/>
    <x v="0"/>
  </r>
  <r>
    <s v="MS"/>
    <n v="131"/>
    <x v="0"/>
    <x v="0"/>
    <x v="1"/>
    <n v="0"/>
    <x v="760"/>
    <n v="95"/>
    <n v="22.37"/>
    <n v="179.3"/>
    <n v="109"/>
    <n v="15.24"/>
    <n v="251.2"/>
    <n v="129"/>
    <n v="11.3"/>
    <x v="121"/>
    <n v="3"/>
    <n v="4.1900000000000004"/>
    <n v="1"/>
    <x v="1"/>
    <n v="1"/>
    <x v="0"/>
    <x v="1"/>
    <x v="0"/>
    <x v="0"/>
    <n v="-0.90089727591535784"/>
    <n v="-0.41540509514944729"/>
    <n v="1.0063266559081978"/>
    <n v="1.8999043991781008"/>
    <n v="3.5758026689511957"/>
    <n v="2.367806444630876"/>
    <n v="2.5350838233069379"/>
    <x v="0"/>
    <x v="1"/>
    <n v="22.37"/>
    <e v="#N/A"/>
    <x v="0"/>
    <x v="0"/>
  </r>
  <r>
    <s v="ME"/>
    <n v="57"/>
    <x v="0"/>
    <x v="0"/>
    <x v="0"/>
    <n v="33"/>
    <x v="533"/>
    <n v="105"/>
    <n v="32.880000000000003"/>
    <n v="231.6"/>
    <n v="79"/>
    <n v="19.690000000000001"/>
    <n v="226.2"/>
    <n v="90"/>
    <n v="10.18"/>
    <x v="22"/>
    <n v="11"/>
    <n v="3"/>
    <n v="2"/>
    <x v="0"/>
    <n v="0"/>
    <x v="0"/>
    <x v="3"/>
    <x v="0"/>
    <x v="0"/>
    <n v="0.24328499544671242"/>
    <n v="0.62540090439676754"/>
    <n v="0.50983731293388768"/>
    <n v="0.30576025649971117"/>
    <n v="2.8587242327476035"/>
    <n v="0.8965139710814426"/>
    <n v="1.1979859605980614"/>
    <x v="0"/>
    <x v="0"/>
    <e v="#N/A"/>
    <n v="32.880000000000003"/>
    <x v="4"/>
    <x v="3"/>
  </r>
  <r>
    <s v="MN"/>
    <n v="157"/>
    <x v="2"/>
    <x v="0"/>
    <x v="1"/>
    <n v="0"/>
    <x v="838"/>
    <n v="92"/>
    <n v="31.47"/>
    <n v="213"/>
    <n v="85"/>
    <n v="18.11"/>
    <n v="196.1"/>
    <n v="85"/>
    <n v="8.82"/>
    <x v="31"/>
    <n v="5"/>
    <n v="2.2999999999999998"/>
    <n v="2"/>
    <x v="0"/>
    <n v="0"/>
    <x v="0"/>
    <x v="1"/>
    <x v="0"/>
    <x v="0"/>
    <n v="8.9616502690964939E-2"/>
    <n v="0.2552481014988785"/>
    <n v="-8.7935856007181734E-2"/>
    <n v="-0.63623400962842791"/>
    <n v="1.9305695060684533"/>
    <n v="0.69692836120574386"/>
    <n v="2.2900479609703495"/>
    <x v="0"/>
    <x v="1"/>
    <e v="#N/A"/>
    <n v="31.47"/>
    <x v="1"/>
    <x v="1"/>
  </r>
  <r>
    <s v="GA"/>
    <n v="194"/>
    <x v="2"/>
    <x v="0"/>
    <x v="1"/>
    <n v="0"/>
    <x v="284"/>
    <n v="106"/>
    <n v="32.86"/>
    <n v="169"/>
    <n v="150"/>
    <n v="14.37"/>
    <n v="225.2"/>
    <n v="122"/>
    <n v="10.130000000000001"/>
    <x v="23"/>
    <n v="4"/>
    <n v="3.19"/>
    <n v="0"/>
    <x v="0"/>
    <n v="0"/>
    <x v="0"/>
    <x v="1"/>
    <x v="0"/>
    <x v="0"/>
    <n v="0.24143356782314931"/>
    <n v="-0.62038218492623565"/>
    <n v="0.48997773921491528"/>
    <n v="0.55937409738036437"/>
    <n v="2.5173295826681708"/>
    <n v="0.99806903007353265"/>
    <n v="1.911893132423341"/>
    <x v="0"/>
    <x v="1"/>
    <e v="#N/A"/>
    <n v="32.86"/>
    <x v="1"/>
    <x v="3"/>
  </r>
  <r>
    <s v="DC"/>
    <n v="66"/>
    <x v="0"/>
    <x v="0"/>
    <x v="1"/>
    <n v="0"/>
    <x v="468"/>
    <n v="107"/>
    <n v="24.89"/>
    <n v="196.5"/>
    <n v="99"/>
    <n v="16.7"/>
    <n v="230.1"/>
    <n v="106"/>
    <n v="10.35"/>
    <x v="35"/>
    <n v="2"/>
    <n v="2.11"/>
    <n v="1"/>
    <x v="0"/>
    <n v="0"/>
    <x v="0"/>
    <x v="3"/>
    <x v="0"/>
    <x v="0"/>
    <n v="-0.62688598762800107"/>
    <n v="-7.3113255910539285E-2"/>
    <n v="0.58728965043788017"/>
    <n v="-0.88984785050908088"/>
    <n v="1.8788174560136945"/>
    <n v="1.2389793865279815"/>
    <n v="2.7459396947967987"/>
    <x v="0"/>
    <x v="1"/>
    <e v="#N/A"/>
    <n v="24.89"/>
    <x v="0"/>
    <x v="1"/>
  </r>
  <r>
    <s v="GA"/>
    <n v="155"/>
    <x v="2"/>
    <x v="0"/>
    <x v="1"/>
    <n v="0"/>
    <x v="1327"/>
    <n v="90"/>
    <n v="12.1"/>
    <n v="304.39999999999998"/>
    <n v="119"/>
    <n v="25.87"/>
    <n v="183.3"/>
    <n v="103"/>
    <n v="8.25"/>
    <x v="53"/>
    <n v="4"/>
    <n v="2.3199999999999998"/>
    <n v="0"/>
    <x v="0"/>
    <n v="0"/>
    <x v="0"/>
    <x v="1"/>
    <x v="0"/>
    <x v="2"/>
    <n v="-2.0191595605475428"/>
    <n v="2.074171014663774"/>
    <n v="-0.34213839961002823"/>
    <n v="-0.60000346093119195"/>
    <n v="3.3289627143885281"/>
    <n v="2.9759458272352699"/>
    <n v="3.8249855397751498"/>
    <x v="0"/>
    <x v="1"/>
    <e v="#N/A"/>
    <n v="12.1"/>
    <x v="1"/>
    <x v="2"/>
  </r>
  <r>
    <s v="OK"/>
    <n v="116"/>
    <x v="2"/>
    <x v="0"/>
    <x v="1"/>
    <n v="0"/>
    <x v="114"/>
    <n v="90"/>
    <n v="34.85"/>
    <n v="140.9"/>
    <n v="114"/>
    <n v="11.98"/>
    <n v="272.60000000000002"/>
    <n v="96"/>
    <n v="12.27"/>
    <x v="4"/>
    <n v="4"/>
    <n v="2.0299999999999998"/>
    <n v="2"/>
    <x v="0"/>
    <n v="0"/>
    <x v="0"/>
    <x v="0"/>
    <x v="0"/>
    <x v="1"/>
    <n v="0.45805059978004586"/>
    <n v="-1.1795915269386379"/>
    <n v="1.4313215334942082"/>
    <n v="-0.99853949660078922"/>
    <n v="2.8406849878805485"/>
    <n v="2.155692227777485"/>
    <n v="3.0371906034081237"/>
    <x v="0"/>
    <x v="1"/>
    <e v="#N/A"/>
    <n v="34.85"/>
    <x v="1"/>
    <x v="1"/>
  </r>
  <r>
    <s v="GA"/>
    <n v="64"/>
    <x v="2"/>
    <x v="0"/>
    <x v="1"/>
    <n v="0"/>
    <x v="375"/>
    <n v="78"/>
    <n v="36.869999999999997"/>
    <n v="211"/>
    <n v="115"/>
    <n v="17.940000000000001"/>
    <n v="179.8"/>
    <n v="116"/>
    <n v="8.09"/>
    <x v="37"/>
    <n v="5"/>
    <n v="3.08"/>
    <n v="3"/>
    <x v="0"/>
    <n v="0"/>
    <x v="0"/>
    <x v="3"/>
    <x v="0"/>
    <x v="0"/>
    <n v="0.67837048698406921"/>
    <n v="0.21544672484319149"/>
    <n v="-0.41164690762643164"/>
    <n v="0.41445190259141979"/>
    <n v="2.5770277023270842"/>
    <n v="0.920775415058804"/>
    <n v="1.7477365223031229"/>
    <x v="0"/>
    <x v="1"/>
    <e v="#N/A"/>
    <n v="36.869999999999997"/>
    <x v="1"/>
    <x v="3"/>
  </r>
  <r>
    <s v="NJ"/>
    <n v="96"/>
    <x v="2"/>
    <x v="0"/>
    <x v="1"/>
    <n v="0"/>
    <x v="663"/>
    <n v="122"/>
    <n v="25.5"/>
    <n v="218.5"/>
    <n v="116"/>
    <n v="18.57"/>
    <n v="212.4"/>
    <n v="89"/>
    <n v="9.56"/>
    <x v="52"/>
    <n v="1"/>
    <n v="2.65"/>
    <n v="3"/>
    <x v="0"/>
    <n v="0"/>
    <x v="0"/>
    <x v="2"/>
    <x v="0"/>
    <x v="0"/>
    <n v="-0.56023459317972524"/>
    <n v="0.36470188730201775"/>
    <n v="0.23577519561206875"/>
    <n v="-0.16523687656435807"/>
    <n v="2.0687616248808287"/>
    <n v="0.72784849676258867"/>
    <n v="2.1862644414387646"/>
    <x v="0"/>
    <x v="1"/>
    <e v="#N/A"/>
    <n v="25.5"/>
    <x v="0"/>
    <x v="2"/>
  </r>
  <r>
    <s v="MN"/>
    <n v="53"/>
    <x v="0"/>
    <x v="0"/>
    <x v="1"/>
    <n v="0"/>
    <x v="1341"/>
    <n v="106"/>
    <n v="27.9"/>
    <n v="206"/>
    <n v="56"/>
    <n v="17.510000000000002"/>
    <n v="194.7"/>
    <n v="124"/>
    <n v="8.76"/>
    <x v="37"/>
    <n v="2"/>
    <n v="3.08"/>
    <n v="1"/>
    <x v="0"/>
    <n v="0"/>
    <x v="0"/>
    <x v="3"/>
    <x v="0"/>
    <x v="0"/>
    <n v="-0.29918329825731127"/>
    <n v="0.11594328320397398"/>
    <n v="-0.11573925921374321"/>
    <n v="0.41445190259141979"/>
    <n v="2.1258091878646854"/>
    <n v="0.53676759082607994"/>
    <n v="2.0142428329058428"/>
    <x v="0"/>
    <x v="1"/>
    <e v="#N/A"/>
    <n v="27.9"/>
    <x v="0"/>
    <x v="3"/>
  </r>
  <r>
    <s v="ME"/>
    <n v="105"/>
    <x v="2"/>
    <x v="0"/>
    <x v="1"/>
    <n v="0"/>
    <x v="1342"/>
    <n v="113"/>
    <n v="36.04"/>
    <n v="226.6"/>
    <n v="128"/>
    <n v="19.260000000000002"/>
    <n v="193.6"/>
    <n v="114"/>
    <n v="8.7100000000000009"/>
    <x v="56"/>
    <n v="7"/>
    <n v="2.4"/>
    <n v="3"/>
    <x v="0"/>
    <n v="0"/>
    <x v="0"/>
    <x v="0"/>
    <x v="0"/>
    <x v="0"/>
    <n v="0.58765053342947127"/>
    <n v="0.52589746275755"/>
    <n v="-0.13758479030461276"/>
    <n v="-0.49131181483948333"/>
    <n v="2.4189917211070924"/>
    <n v="0.93926469362943787"/>
    <n v="1.9781090421442775"/>
    <x v="0"/>
    <x v="1"/>
    <e v="#N/A"/>
    <n v="36.04"/>
    <x v="4"/>
    <x v="2"/>
  </r>
  <r>
    <s v="MI"/>
    <n v="53"/>
    <x v="2"/>
    <x v="0"/>
    <x v="0"/>
    <n v="37"/>
    <x v="306"/>
    <n v="99"/>
    <n v="28.44"/>
    <n v="194.7"/>
    <n v="99"/>
    <n v="16.55"/>
    <n v="236.7"/>
    <n v="112"/>
    <n v="10.65"/>
    <x v="42"/>
    <n v="9"/>
    <n v="3.24"/>
    <n v="2"/>
    <x v="0"/>
    <n v="0"/>
    <x v="0"/>
    <x v="3"/>
    <x v="0"/>
    <x v="0"/>
    <n v="-0.23993761430328794"/>
    <n v="-0.10893449490065782"/>
    <n v="0.718362836983098"/>
    <n v="0.63183519477483641"/>
    <n v="2.6433595114852144"/>
    <n v="0.99231933461531185"/>
    <n v="1.7268601034083213"/>
    <x v="0"/>
    <x v="0"/>
    <e v="#N/A"/>
    <n v="28.44"/>
    <x v="4"/>
    <x v="3"/>
  </r>
  <r>
    <s v="MT"/>
    <n v="101"/>
    <x v="0"/>
    <x v="0"/>
    <x v="1"/>
    <n v="0"/>
    <x v="662"/>
    <n v="130"/>
    <n v="26.25"/>
    <n v="217.2"/>
    <n v="101"/>
    <n v="18.46"/>
    <n v="185.4"/>
    <n v="52"/>
    <n v="8.34"/>
    <x v="55"/>
    <n v="4"/>
    <n v="3.75"/>
    <n v="1"/>
    <x v="0"/>
    <n v="0"/>
    <x v="0"/>
    <x v="0"/>
    <x v="0"/>
    <x v="0"/>
    <n v="-0.47877177774294344"/>
    <n v="0.33883099247582099"/>
    <n v="-0.30043329480018627"/>
    <n v="1.320215620022323"/>
    <n v="2.8172577774337122"/>
    <n v="1.4755535587028723"/>
    <n v="2.1018028510520872"/>
    <x v="0"/>
    <x v="1"/>
    <e v="#N/A"/>
    <n v="26.25"/>
    <x v="1"/>
    <x v="0"/>
  </r>
  <r>
    <s v="NE"/>
    <n v="129"/>
    <x v="2"/>
    <x v="0"/>
    <x v="0"/>
    <n v="30"/>
    <x v="1343"/>
    <n v="95"/>
    <n v="30.14"/>
    <n v="211.8"/>
    <n v="102"/>
    <n v="18"/>
    <n v="240.2"/>
    <n v="108"/>
    <n v="10.81"/>
    <x v="38"/>
    <n v="7"/>
    <n v="2.5099999999999998"/>
    <n v="3"/>
    <x v="0"/>
    <n v="0"/>
    <x v="0"/>
    <x v="1"/>
    <x v="0"/>
    <x v="0"/>
    <n v="-5.4794851946965914E-2"/>
    <n v="0.23136727550546651"/>
    <n v="0.7878713449995014"/>
    <n v="-0.34638962005053869"/>
    <n v="2.4562916386576981"/>
    <n v="0.89289434824328029"/>
    <n v="1.8871014864362399"/>
    <x v="0"/>
    <x v="0"/>
    <e v="#N/A"/>
    <n v="30.14"/>
    <x v="4"/>
    <x v="2"/>
  </r>
  <r>
    <s v="ND"/>
    <n v="122"/>
    <x v="1"/>
    <x v="0"/>
    <x v="1"/>
    <n v="0"/>
    <x v="491"/>
    <n v="141"/>
    <n v="39.299999999999997"/>
    <n v="267.8"/>
    <n v="136"/>
    <n v="22.76"/>
    <n v="240.3"/>
    <n v="100"/>
    <n v="10.81"/>
    <x v="82"/>
    <n v="5"/>
    <n v="2.38"/>
    <n v="1"/>
    <x v="1"/>
    <n v="1"/>
    <x v="0"/>
    <x v="0"/>
    <x v="0"/>
    <x v="2"/>
    <n v="0.94312463715360928"/>
    <n v="1.3458058218647027"/>
    <n v="0.78985730237139906"/>
    <n v="-0.52754236353671935"/>
    <n v="3.5644555952504682"/>
    <n v="1.8981182510071355"/>
    <n v="1.5812533317278428"/>
    <x v="1"/>
    <x v="1"/>
    <n v="39.299999999999997"/>
    <e v="#N/A"/>
    <x v="1"/>
    <x v="2"/>
  </r>
  <r>
    <s v="VA"/>
    <n v="163"/>
    <x v="0"/>
    <x v="0"/>
    <x v="1"/>
    <n v="0"/>
    <x v="386"/>
    <n v="100"/>
    <n v="34.49"/>
    <n v="178.6"/>
    <n v="46"/>
    <n v="15.18"/>
    <n v="203.8"/>
    <n v="116"/>
    <n v="9.17"/>
    <x v="75"/>
    <n v="3"/>
    <n v="3.46"/>
    <n v="5"/>
    <x v="0"/>
    <n v="0"/>
    <x v="1"/>
    <x v="1"/>
    <x v="0"/>
    <x v="0"/>
    <n v="0.41917061968521835"/>
    <n v="-0.42933557697893809"/>
    <n v="6.4982861628906152E-2"/>
    <n v="0.92167958435272568"/>
    <n v="2.6770775207231199"/>
    <n v="1.1017028068336863"/>
    <n v="1.805755824359816"/>
    <x v="0"/>
    <x v="1"/>
    <e v="#N/A"/>
    <n v="34.49"/>
    <x v="0"/>
    <x v="0"/>
  </r>
  <r>
    <s v="VT"/>
    <n v="93"/>
    <x v="1"/>
    <x v="0"/>
    <x v="1"/>
    <n v="0"/>
    <x v="1181"/>
    <n v="120"/>
    <n v="25.43"/>
    <n v="200.7"/>
    <n v="85"/>
    <n v="17.059999999999999"/>
    <n v="181.2"/>
    <n v="107"/>
    <n v="8.15"/>
    <x v="108"/>
    <n v="9"/>
    <n v="3.86"/>
    <n v="0"/>
    <x v="0"/>
    <n v="0"/>
    <x v="0"/>
    <x v="2"/>
    <x v="0"/>
    <x v="0"/>
    <n v="-0.56764030367397822"/>
    <n v="1.0469635066403192E-2"/>
    <n v="-0.38384350441987075"/>
    <n v="1.4651378148112675"/>
    <n v="2.7684900331148778"/>
    <n v="1.617494908767497"/>
    <n v="2.3596699973346125"/>
    <x v="0"/>
    <x v="1"/>
    <e v="#N/A"/>
    <n v="25.43"/>
    <x v="4"/>
    <x v="0"/>
  </r>
  <r>
    <s v="OH"/>
    <n v="115"/>
    <x v="2"/>
    <x v="1"/>
    <x v="1"/>
    <n v="0"/>
    <x v="1344"/>
    <n v="81"/>
    <n v="58.7"/>
    <n v="203.4"/>
    <n v="106"/>
    <n v="17.29"/>
    <n v="217.5"/>
    <n v="107"/>
    <n v="9.7899999999999991"/>
    <x v="23"/>
    <n v="8"/>
    <n v="3.19"/>
    <n v="1"/>
    <x v="1"/>
    <n v="1"/>
    <x v="0"/>
    <x v="0"/>
    <x v="2"/>
    <x v="0"/>
    <n v="3.055603555639244"/>
    <n v="6.4201493551580988E-2"/>
    <n v="0.33705902157882794"/>
    <n v="0.55937409738036437"/>
    <n v="4.6690276741691363"/>
    <n v="3.1252748816475679"/>
    <n v="2.3947581818541059"/>
    <x v="1"/>
    <x v="1"/>
    <n v="58.7"/>
    <e v="#N/A"/>
    <x v="2"/>
    <x v="3"/>
  </r>
  <r>
    <s v="AL"/>
    <n v="25"/>
    <x v="1"/>
    <x v="0"/>
    <x v="1"/>
    <n v="0"/>
    <x v="1345"/>
    <n v="80"/>
    <n v="45.03"/>
    <n v="281.2"/>
    <n v="66"/>
    <n v="23.9"/>
    <n v="166.1"/>
    <n v="80"/>
    <n v="7.47"/>
    <x v="80"/>
    <n v="4"/>
    <n v="2.27"/>
    <n v="1"/>
    <x v="1"/>
    <n v="1"/>
    <x v="0"/>
    <x v="3"/>
    <x v="0"/>
    <x v="2"/>
    <n v="1.5670557462944144"/>
    <n v="1.6124750454578052"/>
    <n v="-0.68372306757635404"/>
    <n v="-0.67246455832566399"/>
    <n v="3.6908144942897159"/>
    <n v="2.4444683061063901"/>
    <n v="2.515698504960052"/>
    <x v="0"/>
    <x v="1"/>
    <n v="45.03"/>
    <e v="#N/A"/>
    <x v="1"/>
    <x v="1"/>
  </r>
  <r>
    <s v="DC"/>
    <n v="73"/>
    <x v="1"/>
    <x v="0"/>
    <x v="1"/>
    <n v="0"/>
    <x v="1040"/>
    <n v="92"/>
    <n v="20.74"/>
    <n v="138.30000000000001"/>
    <n v="114"/>
    <n v="11.76"/>
    <n v="224.2"/>
    <n v="128"/>
    <n v="10.09"/>
    <x v="41"/>
    <n v="5"/>
    <n v="1.57"/>
    <n v="1"/>
    <x v="0"/>
    <n v="0"/>
    <x v="0"/>
    <x v="3"/>
    <x v="0"/>
    <x v="1"/>
    <n v="-1.0786343277774268"/>
    <n v="-1.231333316591031"/>
    <n v="0.47011816549594282"/>
    <n v="-1.6144588244538034"/>
    <n v="1.6119880670589097"/>
    <n v="2.3467258329410696"/>
    <n v="4.051634082891197"/>
    <x v="2"/>
    <x v="1"/>
    <e v="#N/A"/>
    <n v="20.74"/>
    <x v="1"/>
    <x v="1"/>
  </r>
  <r>
    <s v="ND"/>
    <n v="120"/>
    <x v="0"/>
    <x v="0"/>
    <x v="1"/>
    <n v="0"/>
    <x v="943"/>
    <n v="88"/>
    <n v="30.12"/>
    <n v="270.39999999999998"/>
    <n v="99"/>
    <n v="22.98"/>
    <n v="231.5"/>
    <n v="90"/>
    <n v="10.42"/>
    <x v="100"/>
    <n v="2"/>
    <n v="3.78"/>
    <n v="2"/>
    <x v="0"/>
    <n v="0"/>
    <x v="0"/>
    <x v="0"/>
    <x v="0"/>
    <x v="2"/>
    <n v="-5.6646279570529555E-2"/>
    <n v="1.3975476115170951"/>
    <n v="0.61509305364444167"/>
    <n v="1.3564461687195588"/>
    <n v="3.8470137651616305"/>
    <n v="2.0431920616334462"/>
    <n v="1.2448906345943815"/>
    <x v="1"/>
    <x v="1"/>
    <e v="#N/A"/>
    <n v="30.12"/>
    <x v="0"/>
    <x v="0"/>
  </r>
  <r>
    <s v="TN"/>
    <n v="196"/>
    <x v="0"/>
    <x v="0"/>
    <x v="1"/>
    <n v="0"/>
    <x v="1346"/>
    <n v="80"/>
    <n v="22.63"/>
    <n v="206.5"/>
    <n v="120"/>
    <n v="17.55"/>
    <n v="221.6"/>
    <n v="96"/>
    <n v="9.9700000000000006"/>
    <x v="19"/>
    <n v="8"/>
    <n v="2.78"/>
    <n v="1"/>
    <x v="0"/>
    <n v="0"/>
    <x v="0"/>
    <x v="1"/>
    <x v="0"/>
    <x v="0"/>
    <n v="-0.87312586156190952"/>
    <n v="0.12589362736789572"/>
    <n v="0.41848327382661471"/>
    <n v="1.591586692182255E-2"/>
    <n v="2.0803637551979786"/>
    <n v="0.97651397370062643"/>
    <n v="2.3620427023497568"/>
    <x v="0"/>
    <x v="1"/>
    <e v="#N/A"/>
    <n v="22.63"/>
    <x v="4"/>
    <x v="2"/>
  </r>
  <r>
    <s v="DE"/>
    <n v="97"/>
    <x v="2"/>
    <x v="0"/>
    <x v="1"/>
    <n v="0"/>
    <x v="267"/>
    <n v="90"/>
    <n v="38.270000000000003"/>
    <n v="279.5"/>
    <n v="127"/>
    <n v="23.76"/>
    <n v="233.8"/>
    <n v="103"/>
    <n v="10.52"/>
    <x v="82"/>
    <n v="4"/>
    <n v="2.38"/>
    <n v="0"/>
    <x v="1"/>
    <n v="1"/>
    <x v="0"/>
    <x v="2"/>
    <x v="0"/>
    <x v="2"/>
    <n v="0.83018755211625306"/>
    <n v="1.5786438753004715"/>
    <n v="0.66077007319807846"/>
    <n v="-0.52754236353671935"/>
    <n v="3.6028272461816342"/>
    <n v="1.9738910536482424"/>
    <n v="1.6769399564434029"/>
    <x v="1"/>
    <x v="1"/>
    <n v="38.270000000000003"/>
    <e v="#N/A"/>
    <x v="1"/>
    <x v="2"/>
  </r>
  <r>
    <s v="NY"/>
    <n v="148"/>
    <x v="1"/>
    <x v="0"/>
    <x v="1"/>
    <n v="0"/>
    <x v="1347"/>
    <n v="120"/>
    <n v="35.43"/>
    <n v="174.4"/>
    <n v="99"/>
    <n v="14.82"/>
    <n v="310.7"/>
    <n v="105"/>
    <n v="13.98"/>
    <x v="7"/>
    <n v="4"/>
    <n v="3.02"/>
    <n v="1"/>
    <x v="0"/>
    <n v="0"/>
    <x v="0"/>
    <x v="1"/>
    <x v="0"/>
    <x v="0"/>
    <n v="0.52099913898119543"/>
    <n v="-0.51291846795588059"/>
    <n v="2.1879712921870564"/>
    <n v="0.34199080519694713"/>
    <n v="3.8098276969807894"/>
    <n v="2.3321023870883777"/>
    <n v="2.0886876279244517"/>
    <x v="1"/>
    <x v="1"/>
    <e v="#N/A"/>
    <n v="35.43"/>
    <x v="1"/>
    <x v="3"/>
  </r>
  <r>
    <s v="AL"/>
    <n v="85"/>
    <x v="1"/>
    <x v="0"/>
    <x v="0"/>
    <n v="30"/>
    <x v="32"/>
    <n v="107"/>
    <n v="29.43"/>
    <n v="247.2"/>
    <n v="101"/>
    <n v="21.01"/>
    <n v="158.69999999999999"/>
    <n v="104"/>
    <n v="7.14"/>
    <x v="73"/>
    <n v="5"/>
    <n v="3.11"/>
    <n v="1"/>
    <x v="0"/>
    <n v="0"/>
    <x v="0"/>
    <x v="2"/>
    <x v="0"/>
    <x v="2"/>
    <n v="-0.13255481213662149"/>
    <n v="0.93585164231112605"/>
    <n v="-0.83068391309674994"/>
    <n v="0.45068245128865581"/>
    <n v="2.5754864097383838"/>
    <n v="1.3366149445574396"/>
    <n v="2.2225995530642639"/>
    <x v="0"/>
    <x v="0"/>
    <e v="#N/A"/>
    <n v="29.43"/>
    <x v="1"/>
    <x v="3"/>
  </r>
  <r>
    <s v="OK"/>
    <n v="86"/>
    <x v="2"/>
    <x v="1"/>
    <x v="1"/>
    <n v="0"/>
    <x v="1348"/>
    <n v="131"/>
    <n v="27.61"/>
    <n v="167"/>
    <n v="102"/>
    <n v="14.2"/>
    <n v="128.9"/>
    <n v="118"/>
    <n v="5.8"/>
    <x v="37"/>
    <n v="2"/>
    <n v="3.08"/>
    <n v="2"/>
    <x v="1"/>
    <n v="1"/>
    <x v="0"/>
    <x v="2"/>
    <x v="2"/>
    <x v="0"/>
    <n v="-0.3306575678578858"/>
    <n v="-0.6601835615819226"/>
    <n v="-1.4224992099221274"/>
    <n v="0.41445190259141979"/>
    <n v="1.6561021316375319"/>
    <n v="1.6554308031311393"/>
    <n v="3.2769235599104904"/>
    <x v="0"/>
    <x v="1"/>
    <n v="27.61"/>
    <e v="#N/A"/>
    <x v="3"/>
    <x v="3"/>
  </r>
  <r>
    <s v="NE"/>
    <n v="147"/>
    <x v="0"/>
    <x v="0"/>
    <x v="0"/>
    <n v="38"/>
    <x v="1"/>
    <n v="126"/>
    <n v="41.38"/>
    <n v="273.8"/>
    <n v="109"/>
    <n v="23.27"/>
    <n v="282.89999999999998"/>
    <n v="91"/>
    <n v="12.73"/>
    <x v="71"/>
    <n v="8"/>
    <n v="3.81"/>
    <n v="2"/>
    <x v="0"/>
    <n v="0"/>
    <x v="0"/>
    <x v="1"/>
    <x v="0"/>
    <x v="2"/>
    <n v="1.1689988072283226"/>
    <n v="1.4652099518317636"/>
    <n v="1.635875142799623"/>
    <n v="1.3926767174167949"/>
    <n v="4.8429903546120752"/>
    <n v="2.8511461443273274"/>
    <n v="0.89638892103794865"/>
    <x v="1"/>
    <x v="0"/>
    <e v="#N/A"/>
    <n v="41.38"/>
    <x v="4"/>
    <x v="0"/>
  </r>
  <r>
    <s v="IL"/>
    <n v="91"/>
    <x v="0"/>
    <x v="0"/>
    <x v="1"/>
    <n v="0"/>
    <x v="705"/>
    <n v="100"/>
    <n v="32.18"/>
    <n v="239.3"/>
    <n v="107"/>
    <n v="20.34"/>
    <n v="89.7"/>
    <n v="89"/>
    <n v="4.04"/>
    <x v="79"/>
    <n v="3"/>
    <n v="2.67"/>
    <n v="3"/>
    <x v="0"/>
    <n v="0"/>
    <x v="0"/>
    <x v="2"/>
    <x v="0"/>
    <x v="2"/>
    <n v="0.1673764628806205"/>
    <n v="0.77863620452116278"/>
    <n v="-2.2009944997058457"/>
    <n v="-0.12900632786712207"/>
    <n v="2.5937101455907379"/>
    <n v="2.3442074651537768"/>
    <n v="3.5018973371623936"/>
    <x v="0"/>
    <x v="1"/>
    <e v="#N/A"/>
    <n v="32.18"/>
    <x v="0"/>
    <x v="2"/>
  </r>
  <r>
    <s v="IN"/>
    <n v="81"/>
    <x v="1"/>
    <x v="0"/>
    <x v="0"/>
    <n v="46"/>
    <x v="209"/>
    <n v="124"/>
    <n v="28.61"/>
    <n v="270.89999999999998"/>
    <n v="103"/>
    <n v="23.03"/>
    <n v="222.5"/>
    <n v="98"/>
    <n v="10.01"/>
    <x v="92"/>
    <n v="2"/>
    <n v="1.81"/>
    <n v="4"/>
    <x v="0"/>
    <n v="0"/>
    <x v="1"/>
    <x v="2"/>
    <x v="0"/>
    <x v="2"/>
    <n v="-0.22142333806765574"/>
    <n v="1.4074979556810168"/>
    <n v="0.43635689017369"/>
    <n v="-1.2883838861786781"/>
    <n v="2.9237842613419578"/>
    <n v="1.9698779565379656"/>
    <n v="2.6855770181540959"/>
    <x v="0"/>
    <x v="0"/>
    <e v="#N/A"/>
    <n v="28.61"/>
    <x v="0"/>
    <x v="1"/>
  </r>
  <r>
    <s v="UT"/>
    <n v="116"/>
    <x v="0"/>
    <x v="0"/>
    <x v="0"/>
    <n v="24"/>
    <x v="1349"/>
    <n v="90"/>
    <n v="39.590000000000003"/>
    <n v="152.1"/>
    <n v="94"/>
    <n v="12.93"/>
    <n v="344.3"/>
    <n v="82"/>
    <n v="15.49"/>
    <x v="85"/>
    <n v="6"/>
    <n v="2.89"/>
    <n v="1"/>
    <x v="0"/>
    <n v="0"/>
    <x v="0"/>
    <x v="0"/>
    <x v="0"/>
    <x v="1"/>
    <n v="0.97459890675418437"/>
    <n v="-0.95670381766679091"/>
    <n v="2.8552529691445296"/>
    <n v="0.16083806171076653"/>
    <n v="4.4845775568690494"/>
    <n v="3.1691424113927402"/>
    <n v="2.8240912491990788"/>
    <x v="1"/>
    <x v="0"/>
    <e v="#N/A"/>
    <n v="39.590000000000003"/>
    <x v="1"/>
    <x v="3"/>
  </r>
  <r>
    <s v="LA"/>
    <n v="69"/>
    <x v="0"/>
    <x v="0"/>
    <x v="0"/>
    <n v="37"/>
    <x v="330"/>
    <n v="98"/>
    <n v="26.35"/>
    <n v="142.4"/>
    <n v="105"/>
    <n v="12.1"/>
    <n v="143.69999999999999"/>
    <n v="117"/>
    <n v="6.47"/>
    <x v="96"/>
    <n v="4"/>
    <n v="1.59"/>
    <n v="1"/>
    <x v="0"/>
    <n v="0"/>
    <x v="0"/>
    <x v="3"/>
    <x v="0"/>
    <x v="1"/>
    <n v="-0.46766321200156424"/>
    <n v="-1.1497404944468725"/>
    <n v="-1.1285775188813361"/>
    <n v="-1.5782282757565671"/>
    <n v="0.81036090032761221"/>
    <n v="2.3032810924749194"/>
    <n v="4.2371597554405636"/>
    <x v="2"/>
    <x v="0"/>
    <e v="#N/A"/>
    <n v="26.35"/>
    <x v="1"/>
    <x v="1"/>
  </r>
  <r>
    <s v="ID"/>
    <n v="135"/>
    <x v="2"/>
    <x v="0"/>
    <x v="1"/>
    <n v="0"/>
    <x v="662"/>
    <n v="130"/>
    <n v="26.25"/>
    <n v="203.8"/>
    <n v="90"/>
    <n v="17.32"/>
    <n v="158.69999999999999"/>
    <n v="59"/>
    <n v="7.14"/>
    <x v="23"/>
    <n v="3"/>
    <n v="3.19"/>
    <n v="0"/>
    <x v="0"/>
    <n v="0"/>
    <x v="0"/>
    <x v="1"/>
    <x v="0"/>
    <x v="0"/>
    <n v="-0.47877177774294344"/>
    <n v="7.2161768882718497E-2"/>
    <n v="-0.83068391309674994"/>
    <n v="0.55937409738036437"/>
    <n v="1.9701586817299834"/>
    <n v="1.1123690396398345"/>
    <n v="2.5677236084716104"/>
    <x v="0"/>
    <x v="1"/>
    <e v="#N/A"/>
    <n v="26.25"/>
    <x v="0"/>
    <x v="3"/>
  </r>
  <r>
    <s v="KY"/>
    <n v="73"/>
    <x v="2"/>
    <x v="0"/>
    <x v="1"/>
    <n v="0"/>
    <x v="1350"/>
    <n v="102"/>
    <n v="39.9"/>
    <n v="195.7"/>
    <n v="110"/>
    <n v="16.63"/>
    <n v="253.4"/>
    <n v="71"/>
    <n v="11.4"/>
    <x v="80"/>
    <n v="8"/>
    <n v="2.27"/>
    <n v="2"/>
    <x v="0"/>
    <n v="0"/>
    <x v="0"/>
    <x v="3"/>
    <x v="0"/>
    <x v="0"/>
    <n v="1.0079246039783221"/>
    <n v="-8.9033806572814317E-2"/>
    <n v="1.0500177180899375"/>
    <n v="-0.67246455832566399"/>
    <n v="3.0284439454716994"/>
    <n v="1.6057972526208384"/>
    <n v="1.9964210232776727"/>
    <x v="0"/>
    <x v="1"/>
    <e v="#N/A"/>
    <n v="39.9"/>
    <x v="4"/>
    <x v="1"/>
  </r>
  <r>
    <s v="NH"/>
    <n v="125"/>
    <x v="0"/>
    <x v="1"/>
    <x v="1"/>
    <n v="0"/>
    <x v="1351"/>
    <n v="78"/>
    <n v="50.73"/>
    <n v="270.5"/>
    <n v="142"/>
    <n v="22.99"/>
    <n v="107.3"/>
    <n v="84"/>
    <n v="4.83"/>
    <x v="1"/>
    <n v="2"/>
    <n v="3.29"/>
    <n v="0"/>
    <x v="1"/>
    <n v="1"/>
    <x v="0"/>
    <x v="0"/>
    <x v="2"/>
    <x v="2"/>
    <n v="2.1872840001880931"/>
    <n v="1.3995376803498798"/>
    <n v="-1.8514660022519316"/>
    <n v="0.70429629216930834"/>
    <n v="4.4211062622116239"/>
    <n v="3.2660184691541678"/>
    <n v="3.1285096611558405"/>
    <x v="1"/>
    <x v="1"/>
    <n v="50.73"/>
    <e v="#N/A"/>
    <x v="3"/>
    <x v="0"/>
  </r>
  <r>
    <s v="OR"/>
    <n v="165"/>
    <x v="0"/>
    <x v="0"/>
    <x v="0"/>
    <n v="33"/>
    <x v="1352"/>
    <n v="140"/>
    <n v="18.97"/>
    <n v="213.3"/>
    <n v="111"/>
    <n v="18.13"/>
    <n v="267.60000000000002"/>
    <n v="115"/>
    <n v="12.04"/>
    <x v="106"/>
    <n v="3"/>
    <n v="4.32"/>
    <n v="0"/>
    <x v="0"/>
    <n v="0"/>
    <x v="0"/>
    <x v="1"/>
    <x v="0"/>
    <x v="0"/>
    <n v="-1.2711828006280019"/>
    <n v="0.26121830799723178"/>
    <n v="1.332023664899346"/>
    <n v="2.0810571426642812"/>
    <n v="4.0737524742916094"/>
    <n v="2.7909185928527718"/>
    <n v="2.6425355176545082"/>
    <x v="1"/>
    <x v="0"/>
    <e v="#N/A"/>
    <n v="18.97"/>
    <x v="0"/>
    <x v="0"/>
  </r>
  <r>
    <s v="SD"/>
    <n v="64"/>
    <x v="0"/>
    <x v="0"/>
    <x v="1"/>
    <n v="0"/>
    <x v="990"/>
    <n v="98"/>
    <n v="29.67"/>
    <n v="180.2"/>
    <n v="103"/>
    <n v="15.32"/>
    <n v="179"/>
    <n v="89"/>
    <n v="8.06"/>
    <x v="85"/>
    <n v="2"/>
    <n v="2.89"/>
    <n v="2"/>
    <x v="0"/>
    <n v="0"/>
    <x v="0"/>
    <x v="3"/>
    <x v="0"/>
    <x v="0"/>
    <n v="-0.10663482540673629"/>
    <n v="-0.39749447565438861"/>
    <n v="-0.42753456660160982"/>
    <n v="0.16083806171076653"/>
    <n v="1.6841543634701213"/>
    <n v="0.61483943586873568"/>
    <n v="2.4330390756836029"/>
    <x v="0"/>
    <x v="1"/>
    <e v="#N/A"/>
    <n v="29.67"/>
    <x v="0"/>
    <x v="3"/>
  </r>
  <r>
    <s v="MD"/>
    <n v="116"/>
    <x v="2"/>
    <x v="1"/>
    <x v="0"/>
    <n v="27"/>
    <x v="44"/>
    <n v="137"/>
    <n v="29.84"/>
    <n v="210.6"/>
    <n v="60"/>
    <n v="17.899999999999999"/>
    <n v="294.8"/>
    <n v="121"/>
    <n v="13.27"/>
    <x v="72"/>
    <n v="5"/>
    <n v="1.86"/>
    <n v="1"/>
    <x v="0"/>
    <n v="0"/>
    <x v="0"/>
    <x v="0"/>
    <x v="1"/>
    <x v="0"/>
    <n v="-8.8120549171104096E-2"/>
    <n v="0.20748644951205397"/>
    <n v="1.8722040700553955"/>
    <n v="-1.2159227887842059"/>
    <n v="3.2535713499719598"/>
    <n v="2.243754034232381"/>
    <n v="2.7355324532730014"/>
    <x v="0"/>
    <x v="0"/>
    <e v="#N/A"/>
    <n v="29.84"/>
    <x v="5"/>
    <x v="1"/>
  </r>
  <r>
    <s v="MO"/>
    <n v="84"/>
    <x v="0"/>
    <x v="0"/>
    <x v="0"/>
    <n v="35"/>
    <x v="1353"/>
    <n v="138"/>
    <n v="35.28"/>
    <n v="201"/>
    <n v="116"/>
    <n v="17.09"/>
    <n v="164.5"/>
    <n v="107"/>
    <n v="7.4"/>
    <x v="4"/>
    <n v="16"/>
    <n v="2.0299999999999998"/>
    <n v="4"/>
    <x v="0"/>
    <n v="0"/>
    <x v="1"/>
    <x v="2"/>
    <x v="0"/>
    <x v="0"/>
    <n v="0.50433629036912642"/>
    <n v="1.6439841564756467E-2"/>
    <n v="-0.71549838552670975"/>
    <n v="-0.99853949660078922"/>
    <n v="1.8376944598463094"/>
    <n v="1.3280227513627363"/>
    <n v="2.8548498959707644"/>
    <x v="0"/>
    <x v="0"/>
    <e v="#N/A"/>
    <n v="35.28"/>
    <x v="4"/>
    <x v="1"/>
  </r>
  <r>
    <s v="UT"/>
    <n v="134"/>
    <x v="0"/>
    <x v="0"/>
    <x v="1"/>
    <n v="0"/>
    <x v="1354"/>
    <n v="85"/>
    <n v="44"/>
    <n v="129.5"/>
    <n v="114"/>
    <n v="11.01"/>
    <n v="193.6"/>
    <n v="106"/>
    <n v="8.7100000000000009"/>
    <x v="54"/>
    <n v="7"/>
    <n v="2.94"/>
    <n v="2"/>
    <x v="0"/>
    <n v="0"/>
    <x v="0"/>
    <x v="1"/>
    <x v="0"/>
    <x v="1"/>
    <n v="1.4541186612570585"/>
    <n v="-1.406459373876054"/>
    <n v="-0.13758479030461276"/>
    <n v="0.23329915910523916"/>
    <n v="2.9073517908752424"/>
    <n v="2.0410651933591484"/>
    <n v="2.8069912381728157"/>
    <x v="0"/>
    <x v="1"/>
    <e v="#N/A"/>
    <n v="44"/>
    <x v="4"/>
    <x v="3"/>
  </r>
  <r>
    <s v="MI"/>
    <n v="105"/>
    <x v="0"/>
    <x v="0"/>
    <x v="1"/>
    <n v="0"/>
    <x v="1355"/>
    <n v="106"/>
    <n v="38.57"/>
    <n v="182.2"/>
    <n v="77"/>
    <n v="15.49"/>
    <n v="203.9"/>
    <n v="107"/>
    <n v="9.18"/>
    <x v="43"/>
    <n v="2"/>
    <n v="3.13"/>
    <n v="0"/>
    <x v="1"/>
    <n v="1"/>
    <x v="0"/>
    <x v="0"/>
    <x v="0"/>
    <x v="0"/>
    <n v="0.8635132493403912"/>
    <n v="-0.35769309899870161"/>
    <n v="6.6968819000803287E-2"/>
    <n v="0.48691299998589177"/>
    <n v="2.6897160660166506"/>
    <n v="1.056015424665435"/>
    <n v="1.7308277321774541"/>
    <x v="0"/>
    <x v="1"/>
    <n v="38.57"/>
    <e v="#N/A"/>
    <x v="0"/>
    <x v="3"/>
  </r>
  <r>
    <s v="AR"/>
    <n v="88"/>
    <x v="1"/>
    <x v="0"/>
    <x v="1"/>
    <n v="0"/>
    <x v="1207"/>
    <n v="119"/>
    <n v="25.99"/>
    <n v="171.2"/>
    <n v="107"/>
    <n v="14.55"/>
    <n v="257"/>
    <n v="106"/>
    <n v="11.57"/>
    <x v="42"/>
    <n v="5"/>
    <n v="3.24"/>
    <n v="2"/>
    <x v="0"/>
    <n v="0"/>
    <x v="0"/>
    <x v="2"/>
    <x v="0"/>
    <x v="0"/>
    <n v="-0.50654319209639176"/>
    <n v="-0.5766006706049801"/>
    <n v="1.121512183478238"/>
    <n v="0.63183519477483641"/>
    <n v="2.7543541277313999"/>
    <n v="1.4986859677222562"/>
    <n v="2.2148707860153354"/>
    <x v="0"/>
    <x v="1"/>
    <e v="#N/A"/>
    <n v="25.99"/>
    <x v="1"/>
    <x v="3"/>
  </r>
  <r>
    <s v="TX"/>
    <n v="90"/>
    <x v="1"/>
    <x v="0"/>
    <x v="0"/>
    <n v="27"/>
    <x v="1356"/>
    <n v="51"/>
    <n v="26.64"/>
    <n v="236.5"/>
    <n v="118"/>
    <n v="20.100000000000001"/>
    <n v="123.2"/>
    <n v="111"/>
    <n v="5.54"/>
    <x v="44"/>
    <n v="6"/>
    <n v="3.4"/>
    <n v="2"/>
    <x v="0"/>
    <n v="0"/>
    <x v="0"/>
    <x v="2"/>
    <x v="0"/>
    <x v="2"/>
    <n v="-0.43618894240098971"/>
    <n v="0.72291427720320078"/>
    <n v="-1.5356987801202702"/>
    <n v="0.84921848695825297"/>
    <n v="2.6444089530161663"/>
    <n v="1.9474107495625237"/>
    <n v="2.931197459099486"/>
    <x v="0"/>
    <x v="0"/>
    <e v="#N/A"/>
    <n v="26.64"/>
    <x v="1"/>
    <x v="0"/>
  </r>
  <r>
    <s v="AK"/>
    <n v="86"/>
    <x v="1"/>
    <x v="0"/>
    <x v="1"/>
    <n v="0"/>
    <x v="1357"/>
    <n v="85"/>
    <n v="25.64"/>
    <n v="295.89999999999998"/>
    <n v="88"/>
    <n v="25.15"/>
    <n v="247.2"/>
    <n v="104"/>
    <n v="11.12"/>
    <x v="60"/>
    <n v="1"/>
    <n v="3.38"/>
    <n v="1"/>
    <x v="0"/>
    <n v="0"/>
    <x v="0"/>
    <x v="2"/>
    <x v="0"/>
    <x v="2"/>
    <n v="-0.54542317219121927"/>
    <n v="1.9050151638771045"/>
    <n v="0.92688836103230821"/>
    <n v="0.81298793826101701"/>
    <n v="3.9554490535081248"/>
    <n v="2.3338038977043256"/>
    <n v="1.8021387435437597"/>
    <x v="1"/>
    <x v="1"/>
    <e v="#N/A"/>
    <n v="25.64"/>
    <x v="0"/>
    <x v="0"/>
  </r>
  <r>
    <s v="TN"/>
    <n v="37"/>
    <x v="0"/>
    <x v="0"/>
    <x v="1"/>
    <n v="0"/>
    <x v="292"/>
    <n v="126"/>
    <n v="37.57"/>
    <n v="204.5"/>
    <n v="110"/>
    <n v="17.38"/>
    <n v="118"/>
    <n v="98"/>
    <n v="5.31"/>
    <x v="36"/>
    <n v="3"/>
    <n v="1.84"/>
    <n v="4"/>
    <x v="0"/>
    <n v="0"/>
    <x v="1"/>
    <x v="3"/>
    <x v="0"/>
    <x v="0"/>
    <n v="0.75427901955016108"/>
    <n v="8.6092250712208732E-2"/>
    <n v="-1.6389685634589268"/>
    <n v="-1.2521533374814422"/>
    <n v="2.174615687008346"/>
    <n v="2.1978295310462044"/>
    <n v="3.5961028779631401"/>
    <x v="2"/>
    <x v="1"/>
    <e v="#N/A"/>
    <n v="37.57"/>
    <x v="0"/>
    <x v="1"/>
  </r>
  <r>
    <s v="NM"/>
    <n v="148"/>
    <x v="1"/>
    <x v="0"/>
    <x v="1"/>
    <n v="0"/>
    <x v="1045"/>
    <n v="148"/>
    <n v="26.11"/>
    <n v="262.10000000000002"/>
    <n v="87"/>
    <n v="22.28"/>
    <n v="225.5"/>
    <n v="99"/>
    <n v="10.15"/>
    <x v="52"/>
    <n v="3"/>
    <n v="2.65"/>
    <n v="2"/>
    <x v="0"/>
    <n v="0"/>
    <x v="0"/>
    <x v="1"/>
    <x v="0"/>
    <x v="2"/>
    <n v="-0.4935831987314494"/>
    <n v="1.2323718983959948"/>
    <n v="0.49593561133060721"/>
    <n v="-0.16523687656435807"/>
    <n v="2.8591248826958076"/>
    <n v="1.4267516343038567"/>
    <n v="1.9739922383654744"/>
    <x v="0"/>
    <x v="1"/>
    <e v="#N/A"/>
    <n v="26.11"/>
    <x v="0"/>
    <x v="2"/>
  </r>
  <r>
    <s v="RI"/>
    <n v="63"/>
    <x v="0"/>
    <x v="0"/>
    <x v="1"/>
    <n v="0"/>
    <x v="1358"/>
    <n v="126"/>
    <n v="30.69"/>
    <n v="230"/>
    <n v="98"/>
    <n v="19.55"/>
    <n v="232.5"/>
    <n v="73"/>
    <n v="10.46"/>
    <x v="15"/>
    <n v="3"/>
    <n v="2.86"/>
    <n v="0"/>
    <x v="0"/>
    <n v="0"/>
    <x v="0"/>
    <x v="3"/>
    <x v="0"/>
    <x v="0"/>
    <n v="4.4508320070569193E-3"/>
    <n v="0.59355980307221801"/>
    <n v="0.63495262736341407"/>
    <n v="0.12460751301353053"/>
    <n v="2.7360859767076477"/>
    <n v="0.8780802474852768"/>
    <n v="1.4338351962869953"/>
    <x v="0"/>
    <x v="1"/>
    <e v="#N/A"/>
    <n v="30.69"/>
    <x v="0"/>
    <x v="3"/>
  </r>
  <r>
    <s v="AL"/>
    <n v="102"/>
    <x v="0"/>
    <x v="0"/>
    <x v="1"/>
    <n v="0"/>
    <x v="499"/>
    <n v="106"/>
    <n v="20.93"/>
    <n v="182"/>
    <n v="102"/>
    <n v="15.47"/>
    <n v="244.6"/>
    <n v="75"/>
    <n v="11.01"/>
    <x v="44"/>
    <n v="7"/>
    <n v="3.4"/>
    <n v="2"/>
    <x v="0"/>
    <n v="0"/>
    <x v="0"/>
    <x v="0"/>
    <x v="0"/>
    <x v="0"/>
    <n v="-1.0582686239182315"/>
    <n v="-0.36167323666427009"/>
    <n v="0.8752534693629801"/>
    <n v="0.84921848695825297"/>
    <n v="2.710542542774427"/>
    <n v="1.6546844668131124"/>
    <n v="2.4756656666915124"/>
    <x v="0"/>
    <x v="1"/>
    <e v="#N/A"/>
    <n v="20.93"/>
    <x v="4"/>
    <x v="0"/>
  </r>
  <r>
    <s v="NC"/>
    <n v="76"/>
    <x v="2"/>
    <x v="0"/>
    <x v="1"/>
    <n v="0"/>
    <x v="883"/>
    <n v="94"/>
    <n v="28.17"/>
    <n v="257.39999999999998"/>
    <n v="80"/>
    <n v="21.88"/>
    <n v="170.8"/>
    <n v="114"/>
    <n v="7.69"/>
    <x v="13"/>
    <n v="4"/>
    <n v="2.7"/>
    <n v="1"/>
    <x v="0"/>
    <n v="0"/>
    <x v="0"/>
    <x v="2"/>
    <x v="0"/>
    <x v="2"/>
    <n v="-0.2695604562802999"/>
    <n v="1.1388386632551295"/>
    <n v="-0.59038307109718335"/>
    <n v="-9.277577916988608E-2"/>
    <n v="2.4696183044691371"/>
    <n v="1.3140684367084901"/>
    <n v="2.3139872823630587"/>
    <x v="0"/>
    <x v="1"/>
    <e v="#N/A"/>
    <n v="28.17"/>
    <x v="1"/>
    <x v="2"/>
  </r>
  <r>
    <s v="SD"/>
    <n v="104"/>
    <x v="1"/>
    <x v="0"/>
    <x v="1"/>
    <n v="0"/>
    <x v="1359"/>
    <n v="92"/>
    <n v="34.03"/>
    <n v="118.7"/>
    <n v="87"/>
    <n v="10.09"/>
    <n v="236.6"/>
    <n v="65"/>
    <n v="10.65"/>
    <x v="120"/>
    <n v="6"/>
    <n v="1.62"/>
    <n v="2"/>
    <x v="0"/>
    <n v="0"/>
    <x v="0"/>
    <x v="0"/>
    <x v="0"/>
    <x v="1"/>
    <n v="0.36918207384901108"/>
    <n v="-1.6213868078167637"/>
    <n v="0.71637687961120078"/>
    <n v="-1.541997727059331"/>
    <n v="2.3453128246098749"/>
    <n v="2.3782647893183206"/>
    <n v="3.7164222810309222"/>
    <x v="2"/>
    <x v="1"/>
    <e v="#N/A"/>
    <n v="34.03"/>
    <x v="1"/>
    <x v="1"/>
  </r>
  <r>
    <s v="MT"/>
    <n v="109"/>
    <x v="2"/>
    <x v="0"/>
    <x v="1"/>
    <n v="0"/>
    <x v="950"/>
    <n v="82"/>
    <n v="26.32"/>
    <n v="287.7"/>
    <n v="109"/>
    <n v="24.45"/>
    <n v="208.4"/>
    <n v="80"/>
    <n v="9.3800000000000008"/>
    <x v="96"/>
    <n v="9"/>
    <n v="1.59"/>
    <n v="3"/>
    <x v="0"/>
    <n v="0"/>
    <x v="0"/>
    <x v="0"/>
    <x v="0"/>
    <x v="2"/>
    <n v="-0.47136606724869046"/>
    <n v="1.7418295195887878"/>
    <n v="0.15633690073617912"/>
    <n v="-1.5782282757565671"/>
    <n v="3.0771002447488063"/>
    <n v="2.4023741926672759"/>
    <n v="3.1739971025434675"/>
    <x v="0"/>
    <x v="1"/>
    <e v="#N/A"/>
    <n v="26.32"/>
    <x v="4"/>
    <x v="1"/>
  </r>
  <r>
    <s v="HI"/>
    <n v="105"/>
    <x v="2"/>
    <x v="0"/>
    <x v="1"/>
    <n v="0"/>
    <x v="1360"/>
    <n v="116"/>
    <n v="21.32"/>
    <n v="261.5"/>
    <n v="95"/>
    <n v="22.23"/>
    <n v="241.6"/>
    <n v="104"/>
    <n v="10.87"/>
    <x v="37"/>
    <n v="9"/>
    <n v="3.08"/>
    <n v="2"/>
    <x v="0"/>
    <n v="0"/>
    <x v="0"/>
    <x v="0"/>
    <x v="0"/>
    <x v="2"/>
    <n v="-1.0156857885762773"/>
    <n v="1.2204314853992884"/>
    <n v="0.81567474820606289"/>
    <n v="0.41445190259141979"/>
    <n v="3.1981105361343261"/>
    <n v="1.8325300287014126"/>
    <n v="2.1185895333573734"/>
    <x v="0"/>
    <x v="1"/>
    <e v="#N/A"/>
    <n v="21.32"/>
    <x v="4"/>
    <x v="3"/>
  </r>
  <r>
    <s v="MT"/>
    <n v="63"/>
    <x v="0"/>
    <x v="0"/>
    <x v="0"/>
    <n v="33"/>
    <x v="1143"/>
    <n v="111"/>
    <n v="31.31"/>
    <n v="312.60000000000002"/>
    <n v="89"/>
    <n v="26.57"/>
    <n v="264"/>
    <n v="55"/>
    <n v="11.88"/>
    <x v="1"/>
    <n v="4"/>
    <n v="3.29"/>
    <n v="1"/>
    <x v="0"/>
    <n v="0"/>
    <x v="0"/>
    <x v="3"/>
    <x v="0"/>
    <x v="2"/>
    <n v="7.2953654078895855E-2"/>
    <n v="2.2373566589520917"/>
    <n v="1.260529199511045"/>
    <n v="0.70429629216930834"/>
    <n v="4.4324176015360743"/>
    <n v="2.6638419970005955"/>
    <n v="1.5955508689983655"/>
    <x v="1"/>
    <x v="0"/>
    <e v="#N/A"/>
    <n v="31.31"/>
    <x v="1"/>
    <x v="0"/>
  </r>
  <r>
    <s v="KY"/>
    <n v="105"/>
    <x v="0"/>
    <x v="0"/>
    <x v="0"/>
    <n v="24"/>
    <x v="1361"/>
    <n v="99"/>
    <n v="46.7"/>
    <n v="193.5"/>
    <n v="118"/>
    <n v="16.45"/>
    <n v="299.60000000000002"/>
    <n v="109"/>
    <n v="13.48"/>
    <x v="81"/>
    <n v="3"/>
    <n v="2.92"/>
    <n v="3"/>
    <x v="0"/>
    <n v="0"/>
    <x v="0"/>
    <x v="0"/>
    <x v="0"/>
    <x v="0"/>
    <n v="1.74849565340361"/>
    <n v="-0.1328153208940698"/>
    <n v="1.9675300239064633"/>
    <n v="0.19706861040800316"/>
    <n v="4.3064423048805649"/>
    <n v="2.6428937533728103"/>
    <n v="1.8504943820420015"/>
    <x v="1"/>
    <x v="0"/>
    <e v="#N/A"/>
    <n v="46.7"/>
    <x v="0"/>
    <x v="3"/>
  </r>
  <r>
    <s v="DC"/>
    <n v="68"/>
    <x v="0"/>
    <x v="1"/>
    <x v="0"/>
    <n v="39"/>
    <x v="1362"/>
    <n v="140"/>
    <n v="24.14"/>
    <n v="241.6"/>
    <n v="89"/>
    <n v="20.54"/>
    <n v="302"/>
    <n v="72"/>
    <n v="13.59"/>
    <x v="61"/>
    <n v="5"/>
    <n v="3.05"/>
    <n v="1"/>
    <x v="0"/>
    <n v="0"/>
    <x v="0"/>
    <x v="3"/>
    <x v="2"/>
    <x v="2"/>
    <n v="-0.70834880306478287"/>
    <n v="0.82440778767520251"/>
    <n v="2.0151930008319967"/>
    <n v="0.37822135389418376"/>
    <n v="3.7953138380112716"/>
    <n v="2.3206594860786125"/>
    <n v="2.089620485077003"/>
    <x v="1"/>
    <x v="0"/>
    <e v="#N/A"/>
    <n v="24.14"/>
    <x v="5"/>
    <x v="3"/>
  </r>
  <r>
    <s v="CO"/>
    <n v="63"/>
    <x v="1"/>
    <x v="1"/>
    <x v="0"/>
    <n v="21"/>
    <x v="1248"/>
    <n v="99"/>
    <n v="25.76"/>
    <n v="147.80000000000001"/>
    <n v="89"/>
    <n v="12.56"/>
    <n v="210.4"/>
    <n v="114"/>
    <n v="9.4700000000000006"/>
    <x v="13"/>
    <n v="4"/>
    <n v="2.7"/>
    <n v="1"/>
    <x v="0"/>
    <n v="0"/>
    <x v="0"/>
    <x v="3"/>
    <x v="1"/>
    <x v="1"/>
    <n v="-0.53246317882627692"/>
    <n v="-1.0422767774765176"/>
    <n v="0.19605604817412395"/>
    <n v="-9.277577916988608E-2"/>
    <n v="1.572890289340531"/>
    <n v="1.1903374466506764"/>
    <n v="2.8913357832489752"/>
    <x v="0"/>
    <x v="0"/>
    <e v="#N/A"/>
    <n v="25.76"/>
    <x v="5"/>
    <x v="2"/>
  </r>
  <r>
    <s v="MI"/>
    <n v="74"/>
    <x v="0"/>
    <x v="0"/>
    <x v="1"/>
    <n v="0"/>
    <x v="33"/>
    <n v="114"/>
    <n v="21.22"/>
    <n v="133"/>
    <n v="121"/>
    <n v="11.31"/>
    <n v="160.30000000000001"/>
    <n v="85"/>
    <n v="7.21"/>
    <x v="15"/>
    <n v="7"/>
    <n v="2.86"/>
    <n v="3"/>
    <x v="0"/>
    <n v="0"/>
    <x v="0"/>
    <x v="2"/>
    <x v="0"/>
    <x v="1"/>
    <n v="-1.0267943543176568"/>
    <n v="-1.3368069647286016"/>
    <n v="-0.79890859514639367"/>
    <n v="0.12460751301353053"/>
    <n v="1.191359173526384"/>
    <n v="1.8695297490822957"/>
    <n v="3.6838765295625686"/>
    <x v="2"/>
    <x v="1"/>
    <e v="#N/A"/>
    <n v="21.22"/>
    <x v="4"/>
    <x v="3"/>
  </r>
  <r>
    <s v="NC"/>
    <n v="101"/>
    <x v="0"/>
    <x v="0"/>
    <x v="1"/>
    <n v="0"/>
    <x v="1363"/>
    <n v="114"/>
    <n v="39.56"/>
    <n v="186.4"/>
    <n v="123"/>
    <n v="15.84"/>
    <n v="153.30000000000001"/>
    <n v="122"/>
    <n v="6.9"/>
    <x v="73"/>
    <n v="6"/>
    <n v="3.11"/>
    <n v="5"/>
    <x v="0"/>
    <n v="0"/>
    <x v="1"/>
    <x v="0"/>
    <x v="0"/>
    <x v="0"/>
    <n v="0.9708960515070576"/>
    <n v="-0.27411020802175856"/>
    <n v="-0.93792561117920048"/>
    <n v="0.45068245128865581"/>
    <n v="2.5533664132217031"/>
    <n v="1.4493428417662797"/>
    <n v="2.3835916818510769"/>
    <x v="0"/>
    <x v="1"/>
    <e v="#N/A"/>
    <n v="39.56"/>
    <x v="1"/>
    <x v="3"/>
  </r>
  <r>
    <s v="SC"/>
    <n v="116"/>
    <x v="1"/>
    <x v="0"/>
    <x v="1"/>
    <n v="0"/>
    <x v="1364"/>
    <n v="120"/>
    <n v="48.96"/>
    <n v="255.8"/>
    <n v="90"/>
    <n v="21.74"/>
    <n v="233.4"/>
    <n v="99"/>
    <n v="10.5"/>
    <x v="83"/>
    <n v="4"/>
    <n v="3.62"/>
    <n v="0"/>
    <x v="1"/>
    <n v="1"/>
    <x v="0"/>
    <x v="0"/>
    <x v="0"/>
    <x v="2"/>
    <n v="1.9947355273375187"/>
    <n v="1.1069975619305805"/>
    <n v="0.65282624371048936"/>
    <n v="1.1390628765361424"/>
    <n v="4.5514068359521698"/>
    <n v="2.6321207736961227"/>
    <n v="1.0680895787775548"/>
    <x v="1"/>
    <x v="1"/>
    <n v="48.96"/>
    <e v="#N/A"/>
    <x v="1"/>
    <x v="0"/>
  </r>
  <r>
    <s v="CO"/>
    <n v="131"/>
    <x v="0"/>
    <x v="0"/>
    <x v="0"/>
    <n v="23"/>
    <x v="380"/>
    <n v="145"/>
    <n v="29.04"/>
    <n v="236.7"/>
    <n v="93"/>
    <n v="20.12"/>
    <n v="294.5"/>
    <n v="100"/>
    <n v="13.25"/>
    <x v="8"/>
    <n v="1"/>
    <n v="3.43"/>
    <n v="1"/>
    <x v="0"/>
    <n v="0"/>
    <x v="0"/>
    <x v="1"/>
    <x v="0"/>
    <x v="2"/>
    <n v="-0.17513764747857521"/>
    <n v="0.72689441486876927"/>
    <n v="1.8662461979397034"/>
    <n v="0.88544903565548905"/>
    <n v="3.9284663106573978"/>
    <n v="2.1968030298593848"/>
    <n v="1.4896441018003601"/>
    <x v="1"/>
    <x v="0"/>
    <e v="#N/A"/>
    <n v="29.04"/>
    <x v="0"/>
    <x v="0"/>
  </r>
  <r>
    <s v="MN"/>
    <n v="84"/>
    <x v="0"/>
    <x v="0"/>
    <x v="1"/>
    <n v="0"/>
    <x v="1365"/>
    <n v="114"/>
    <n v="36.74"/>
    <n v="197.5"/>
    <n v="107"/>
    <n v="16.79"/>
    <n v="217.8"/>
    <n v="104"/>
    <n v="9.8000000000000007"/>
    <x v="52"/>
    <n v="3"/>
    <n v="2.65"/>
    <n v="1"/>
    <x v="0"/>
    <n v="0"/>
    <x v="0"/>
    <x v="2"/>
    <x v="0"/>
    <x v="0"/>
    <n v="0.66355906599556325"/>
    <n v="-5.321256758269579E-2"/>
    <n v="0.34301689369451988"/>
    <n v="-0.16523687656435807"/>
    <n v="2.4828127310041506"/>
    <n v="0.7668807118126193"/>
    <n v="1.7354690994264841"/>
    <x v="0"/>
    <x v="1"/>
    <e v="#N/A"/>
    <n v="36.74"/>
    <x v="0"/>
    <x v="2"/>
  </r>
  <r>
    <s v="WY"/>
    <n v="104"/>
    <x v="0"/>
    <x v="0"/>
    <x v="1"/>
    <n v="0"/>
    <x v="253"/>
    <n v="100"/>
    <n v="23.58"/>
    <n v="215.4"/>
    <n v="58"/>
    <n v="18.309999999999999"/>
    <n v="164.3"/>
    <n v="98"/>
    <n v="7.39"/>
    <x v="140"/>
    <n v="4"/>
    <n v="1.32"/>
    <n v="2"/>
    <x v="0"/>
    <n v="0"/>
    <x v="0"/>
    <x v="0"/>
    <x v="0"/>
    <x v="0"/>
    <n v="-0.76944591464236933"/>
    <n v="0.30300975348570303"/>
    <n v="-0.71947030027050396"/>
    <n v="-1.9405337627289283"/>
    <n v="1.6475103262854907"/>
    <n v="2.228715038655575"/>
    <n v="3.9012883989576723"/>
    <x v="2"/>
    <x v="1"/>
    <e v="#N/A"/>
    <n v="23.58"/>
    <x v="1"/>
    <x v="1"/>
  </r>
  <r>
    <s v="FL"/>
    <n v="108"/>
    <x v="2"/>
    <x v="0"/>
    <x v="1"/>
    <n v="0"/>
    <x v="522"/>
    <n v="112"/>
    <n v="35.82"/>
    <n v="238.7"/>
    <n v="73"/>
    <n v="20.29"/>
    <n v="253.6"/>
    <n v="90"/>
    <n v="11.41"/>
    <x v="29"/>
    <n v="5"/>
    <n v="2.48"/>
    <n v="3"/>
    <x v="0"/>
    <n v="0"/>
    <x v="0"/>
    <x v="0"/>
    <x v="0"/>
    <x v="2"/>
    <n v="0.56358197432314916"/>
    <n v="0.76669579152445622"/>
    <n v="1.0539896328337317"/>
    <n v="-0.38262016874777532"/>
    <n v="3.1884218475672217"/>
    <n v="1.4706255193545539"/>
    <n v="1.469505004520137"/>
    <x v="1"/>
    <x v="1"/>
    <e v="#N/A"/>
    <n v="35.82"/>
    <x v="1"/>
    <x v="2"/>
  </r>
  <r>
    <s v="NY"/>
    <n v="111"/>
    <x v="0"/>
    <x v="0"/>
    <x v="1"/>
    <n v="0"/>
    <x v="196"/>
    <n v="117"/>
    <n v="30.91"/>
    <n v="158.1"/>
    <n v="91"/>
    <n v="13.44"/>
    <n v="266.2"/>
    <n v="123"/>
    <n v="11.98"/>
    <x v="84"/>
    <n v="9"/>
    <n v="2.62"/>
    <n v="0"/>
    <x v="0"/>
    <n v="0"/>
    <x v="0"/>
    <x v="0"/>
    <x v="0"/>
    <x v="1"/>
    <n v="2.8519391113378992E-2"/>
    <n v="-0.83729968769972984"/>
    <n v="1.304220261692784"/>
    <n v="-0.20146742526159472"/>
    <n v="2.6516803760696255"/>
    <n v="1.5631582572289582"/>
    <n v="2.4198178975810136"/>
    <x v="0"/>
    <x v="1"/>
    <e v="#N/A"/>
    <n v="30.91"/>
    <x v="4"/>
    <x v="2"/>
  </r>
  <r>
    <s v="OK"/>
    <n v="155"/>
    <x v="1"/>
    <x v="0"/>
    <x v="0"/>
    <n v="30"/>
    <x v="64"/>
    <n v="103"/>
    <n v="10.47"/>
    <n v="255.1"/>
    <n v="110"/>
    <n v="21.68"/>
    <n v="225.9"/>
    <n v="96"/>
    <n v="10.17"/>
    <x v="70"/>
    <n v="5"/>
    <n v="3.35"/>
    <n v="1"/>
    <x v="0"/>
    <n v="0"/>
    <x v="0"/>
    <x v="1"/>
    <x v="0"/>
    <x v="2"/>
    <n v="-2.1968966124096121"/>
    <n v="1.0930670801010898"/>
    <n v="0.50387944081819624"/>
    <n v="0.77675738956378104"/>
    <n v="3.351419325671686"/>
    <n v="2.6226698039095102"/>
    <n v="3.2441920880539485"/>
    <x v="0"/>
    <x v="0"/>
    <e v="#N/A"/>
    <n v="10.47"/>
    <x v="1"/>
    <x v="0"/>
  </r>
  <r>
    <s v="ME"/>
    <n v="66"/>
    <x v="2"/>
    <x v="0"/>
    <x v="1"/>
    <n v="0"/>
    <x v="686"/>
    <n v="85"/>
    <n v="35.31"/>
    <n v="196.7"/>
    <n v="112"/>
    <n v="16.72"/>
    <n v="261.7"/>
    <n v="83"/>
    <n v="11.78"/>
    <x v="36"/>
    <n v="3"/>
    <n v="1.84"/>
    <n v="1"/>
    <x v="0"/>
    <n v="0"/>
    <x v="0"/>
    <x v="3"/>
    <x v="0"/>
    <x v="0"/>
    <n v="0.50803914561625263"/>
    <n v="-6.9133118244970815E-2"/>
    <n v="1.2148521799574081"/>
    <n v="-1.2521533374814422"/>
    <n v="2.8477792577593584"/>
    <n v="1.8184160583403202"/>
    <n v="2.5501818016634523"/>
    <x v="0"/>
    <x v="1"/>
    <e v="#N/A"/>
    <n v="35.31"/>
    <x v="0"/>
    <x v="1"/>
  </r>
  <r>
    <s v="NE"/>
    <n v="64"/>
    <x v="2"/>
    <x v="0"/>
    <x v="1"/>
    <n v="0"/>
    <x v="139"/>
    <n v="73"/>
    <n v="37.26"/>
    <n v="167"/>
    <n v="65"/>
    <n v="14.2"/>
    <n v="161.4"/>
    <n v="119"/>
    <n v="7.26"/>
    <x v="13"/>
    <n v="5"/>
    <n v="2.7"/>
    <n v="1"/>
    <x v="0"/>
    <n v="0"/>
    <x v="0"/>
    <x v="3"/>
    <x v="0"/>
    <x v="0"/>
    <n v="0.72095332232602294"/>
    <n v="-0.6601835615819226"/>
    <n v="-0.77706306405552406"/>
    <n v="-9.277577916988608E-2"/>
    <n v="1.9874386062752334"/>
    <n v="1.2522181833354207"/>
    <n v="2.6807067246602121"/>
    <x v="0"/>
    <x v="1"/>
    <e v="#N/A"/>
    <n v="37.26"/>
    <x v="1"/>
    <x v="2"/>
  </r>
  <r>
    <s v="CT"/>
    <n v="116"/>
    <x v="0"/>
    <x v="0"/>
    <x v="1"/>
    <n v="0"/>
    <x v="1366"/>
    <n v="73"/>
    <n v="41.8"/>
    <n v="240.1"/>
    <n v="87"/>
    <n v="20.41"/>
    <n v="158.69999999999999"/>
    <n v="89"/>
    <n v="7.14"/>
    <x v="56"/>
    <n v="5"/>
    <n v="2.4"/>
    <n v="3"/>
    <x v="0"/>
    <n v="0"/>
    <x v="0"/>
    <x v="0"/>
    <x v="0"/>
    <x v="2"/>
    <n v="1.2152844978174031"/>
    <n v="0.79455675518343727"/>
    <n v="-0.83068391309674994"/>
    <n v="-0.49131181483948333"/>
    <n v="2.9009224327531991"/>
    <n v="1.7434620473992331"/>
    <n v="2.3799094227706044"/>
    <x v="0"/>
    <x v="1"/>
    <e v="#N/A"/>
    <n v="41.8"/>
    <x v="1"/>
    <x v="2"/>
  </r>
  <r>
    <s v="DC"/>
    <n v="101"/>
    <x v="0"/>
    <x v="0"/>
    <x v="1"/>
    <n v="0"/>
    <x v="1367"/>
    <n v="84"/>
    <n v="43.74"/>
    <n v="184.8"/>
    <n v="115"/>
    <n v="15.71"/>
    <n v="108.9"/>
    <n v="109"/>
    <n v="4.9000000000000004"/>
    <x v="88"/>
    <n v="7"/>
    <n v="3.65"/>
    <n v="0"/>
    <x v="0"/>
    <n v="0"/>
    <x v="0"/>
    <x v="0"/>
    <x v="0"/>
    <x v="0"/>
    <n v="1.4263472469036103"/>
    <n v="-0.30595130934630804"/>
    <n v="-1.8196906843015757"/>
    <n v="1.1752934252333782"/>
    <n v="3.4311308414791153"/>
    <n v="2.6116396180122119"/>
    <n v="3.1414430024103197"/>
    <x v="0"/>
    <x v="1"/>
    <e v="#N/A"/>
    <n v="43.74"/>
    <x v="4"/>
    <x v="0"/>
  </r>
  <r>
    <s v="OK"/>
    <n v="15"/>
    <x v="0"/>
    <x v="0"/>
    <x v="1"/>
    <n v="0"/>
    <x v="537"/>
    <n v="130"/>
    <n v="20.59"/>
    <n v="216"/>
    <n v="86"/>
    <n v="18.36"/>
    <n v="235.1"/>
    <n v="33"/>
    <n v="10.58"/>
    <x v="137"/>
    <n v="5"/>
    <n v="4.3499999999999996"/>
    <n v="2"/>
    <x v="0"/>
    <n v="0"/>
    <x v="0"/>
    <x v="3"/>
    <x v="0"/>
    <x v="0"/>
    <n v="-1.0952971763894959"/>
    <n v="0.31495016648240898"/>
    <n v="0.68658751903274218"/>
    <n v="2.117287691361518"/>
    <n v="3.781565218561088"/>
    <n v="2.5006357394184029"/>
    <n v="2.4912090840156864"/>
    <x v="1"/>
    <x v="1"/>
    <e v="#N/A"/>
    <n v="20.59"/>
    <x v="1"/>
    <x v="0"/>
  </r>
  <r>
    <s v="NJ"/>
    <n v="88"/>
    <x v="0"/>
    <x v="0"/>
    <x v="1"/>
    <n v="0"/>
    <x v="1368"/>
    <n v="136"/>
    <n v="51.26"/>
    <n v="257.7"/>
    <n v="72"/>
    <n v="21.9"/>
    <n v="132.9"/>
    <n v="118"/>
    <n v="5.98"/>
    <x v="83"/>
    <n v="2"/>
    <n v="3.62"/>
    <n v="4"/>
    <x v="1"/>
    <n v="1"/>
    <x v="1"/>
    <x v="2"/>
    <x v="0"/>
    <x v="2"/>
    <n v="2.2446782565185535"/>
    <n v="1.1448088697534828"/>
    <n v="-1.3430609150462378"/>
    <n v="1.1390628765361424"/>
    <n v="4.4521256560551983"/>
    <n v="3.0741575564341277"/>
    <n v="2.660726687628244"/>
    <x v="1"/>
    <x v="1"/>
    <n v="51.26"/>
    <e v="#N/A"/>
    <x v="0"/>
    <x v="0"/>
  </r>
  <r>
    <s v="IA"/>
    <n v="197"/>
    <x v="0"/>
    <x v="0"/>
    <x v="1"/>
    <n v="0"/>
    <x v="1369"/>
    <n v="96"/>
    <n v="39.76"/>
    <n v="218.9"/>
    <n v="111"/>
    <n v="18.61"/>
    <n v="182.9"/>
    <n v="109"/>
    <n v="8.23"/>
    <x v="17"/>
    <n v="3"/>
    <n v="2.57"/>
    <n v="0"/>
    <x v="0"/>
    <n v="0"/>
    <x v="0"/>
    <x v="1"/>
    <x v="0"/>
    <x v="0"/>
    <n v="0.99311318298981655"/>
    <n v="0.37266216263315527"/>
    <n v="-0.35008222909761733"/>
    <n v="-0.27392852265606671"/>
    <n v="2.6088837597868655"/>
    <n v="1.1501066404212599"/>
    <n v="1.9593917670038581"/>
    <x v="0"/>
    <x v="1"/>
    <e v="#N/A"/>
    <n v="39.76"/>
    <x v="0"/>
    <x v="2"/>
  </r>
  <r>
    <s v="VA"/>
    <n v="50"/>
    <x v="0"/>
    <x v="1"/>
    <x v="1"/>
    <n v="0"/>
    <x v="1370"/>
    <n v="108"/>
    <n v="16.93"/>
    <n v="308.7"/>
    <n v="102"/>
    <n v="26.24"/>
    <n v="161.19999999999999"/>
    <n v="62"/>
    <n v="7.25"/>
    <x v="0"/>
    <n v="6"/>
    <n v="3.7"/>
    <n v="2"/>
    <x v="1"/>
    <n v="1"/>
    <x v="0"/>
    <x v="3"/>
    <x v="2"/>
    <x v="2"/>
    <n v="-1.4933541154555883"/>
    <n v="2.1597439744735012"/>
    <n v="-0.78103497879931894"/>
    <n v="1.2477545226278501"/>
    <n v="3.9150640278240574"/>
    <n v="3.0102338009312573"/>
    <n v="3.2856184700260251"/>
    <x v="0"/>
    <x v="1"/>
    <n v="16.93"/>
    <e v="#N/A"/>
    <x v="5"/>
    <x v="0"/>
  </r>
  <r>
    <s v="VA"/>
    <n v="172"/>
    <x v="2"/>
    <x v="0"/>
    <x v="1"/>
    <n v="0"/>
    <x v="944"/>
    <n v="123"/>
    <n v="28.87"/>
    <n v="183.1"/>
    <n v="94"/>
    <n v="15.56"/>
    <n v="395"/>
    <n v="72"/>
    <n v="17.77"/>
    <x v="8"/>
    <n v="7"/>
    <n v="3.43"/>
    <n v="2"/>
    <x v="0"/>
    <n v="0"/>
    <x v="0"/>
    <x v="1"/>
    <x v="0"/>
    <x v="0"/>
    <n v="-0.19365192371420742"/>
    <n v="-0.33978247950364232"/>
    <n v="3.8621333566964307"/>
    <n v="0.88544903565548905"/>
    <n v="5.3180206128647596"/>
    <n v="3.9815885348170186"/>
    <n v="3.3800519644405158"/>
    <x v="1"/>
    <x v="1"/>
    <e v="#N/A"/>
    <n v="28.87"/>
    <x v="4"/>
    <x v="0"/>
  </r>
  <r>
    <s v="NM"/>
    <n v="188"/>
    <x v="0"/>
    <x v="1"/>
    <x v="0"/>
    <n v="26"/>
    <x v="587"/>
    <n v="115"/>
    <n v="33.799999999999997"/>
    <n v="166.6"/>
    <n v="67"/>
    <n v="14.16"/>
    <n v="198.5"/>
    <n v="118"/>
    <n v="8.93"/>
    <x v="90"/>
    <n v="3"/>
    <n v="3.89"/>
    <n v="1"/>
    <x v="1"/>
    <n v="1"/>
    <x v="0"/>
    <x v="1"/>
    <x v="2"/>
    <x v="0"/>
    <n v="0.34326208711912642"/>
    <n v="-0.66814383691306012"/>
    <n v="-4.0272879081647839E-2"/>
    <n v="1.5013683635085036"/>
    <n v="3.0153609044785759"/>
    <n v="1.6792777956586014"/>
    <n v="2.1324977012241226"/>
    <x v="0"/>
    <x v="0"/>
    <n v="33.799999999999997"/>
    <e v="#N/A"/>
    <x v="3"/>
    <x v="0"/>
  </r>
  <r>
    <s v="FL"/>
    <n v="85"/>
    <x v="1"/>
    <x v="1"/>
    <x v="1"/>
    <n v="0"/>
    <x v="1371"/>
    <n v="86"/>
    <n v="19.75"/>
    <n v="229.7"/>
    <n v="127"/>
    <n v="19.52"/>
    <n v="204.2"/>
    <n v="109"/>
    <n v="9.19"/>
    <x v="3"/>
    <n v="3"/>
    <n v="2.73"/>
    <n v="3"/>
    <x v="0"/>
    <n v="0"/>
    <x v="0"/>
    <x v="2"/>
    <x v="1"/>
    <x v="0"/>
    <n v="-1.1860171299440936"/>
    <n v="0.58758959657386478"/>
    <n v="7.2926691116494663E-2"/>
    <n v="-5.6545230472650088E-2"/>
    <n v="2.1439033761893982"/>
    <n v="1.3268058757365631"/>
    <n v="2.6314456060009745"/>
    <x v="0"/>
    <x v="1"/>
    <e v="#N/A"/>
    <n v="19.75"/>
    <x v="3"/>
    <x v="2"/>
  </r>
  <r>
    <s v="RI"/>
    <n v="103"/>
    <x v="2"/>
    <x v="1"/>
    <x v="1"/>
    <n v="0"/>
    <x v="726"/>
    <n v="128"/>
    <n v="43.5"/>
    <n v="140.9"/>
    <n v="92"/>
    <n v="11.98"/>
    <n v="308.89999999999998"/>
    <n v="130"/>
    <n v="13.9"/>
    <x v="47"/>
    <n v="2"/>
    <n v="3.27"/>
    <n v="1"/>
    <x v="1"/>
    <n v="1"/>
    <x v="0"/>
    <x v="0"/>
    <x v="2"/>
    <x v="1"/>
    <n v="1.4004272601737251"/>
    <n v="-1.1795915269386379"/>
    <n v="2.1522240594929056"/>
    <n v="0.66806574347207237"/>
    <n v="4.3027042651946532"/>
    <n v="2.9036206572698386"/>
    <n v="2.5196749490606916"/>
    <x v="1"/>
    <x v="1"/>
    <n v="43.5"/>
    <e v="#N/A"/>
    <x v="3"/>
    <x v="0"/>
  </r>
  <r>
    <s v="NJ"/>
    <n v="136"/>
    <x v="1"/>
    <x v="0"/>
    <x v="0"/>
    <n v="27"/>
    <x v="9"/>
    <n v="84"/>
    <n v="31.91"/>
    <n v="221"/>
    <n v="147"/>
    <n v="18.79"/>
    <n v="145.69999999999999"/>
    <n v="110"/>
    <n v="6.56"/>
    <x v="13"/>
    <n v="4"/>
    <n v="2.7"/>
    <n v="3"/>
    <x v="0"/>
    <n v="0"/>
    <x v="0"/>
    <x v="1"/>
    <x v="0"/>
    <x v="0"/>
    <n v="0.13775362090360857"/>
    <n v="0.41445360812162652"/>
    <n v="-1.0888583714433913"/>
    <n v="-9.277577916988608E-2"/>
    <n v="2.0312838079510058"/>
    <n v="1.1768465284904501"/>
    <n v="2.5775611718824654"/>
    <x v="0"/>
    <x v="0"/>
    <e v="#N/A"/>
    <n v="31.91"/>
    <x v="1"/>
    <x v="2"/>
  </r>
  <r>
    <s v="NE"/>
    <n v="155"/>
    <x v="1"/>
    <x v="0"/>
    <x v="0"/>
    <n v="21"/>
    <x v="1372"/>
    <n v="91"/>
    <n v="33.299999999999997"/>
    <n v="213.9"/>
    <n v="84"/>
    <n v="18.18"/>
    <n v="88.2"/>
    <n v="111"/>
    <n v="3.97"/>
    <x v="53"/>
    <n v="4"/>
    <n v="2.3199999999999998"/>
    <n v="0"/>
    <x v="0"/>
    <n v="0"/>
    <x v="0"/>
    <x v="1"/>
    <x v="0"/>
    <x v="0"/>
    <n v="0.28957068603579295"/>
    <n v="0.27315872099393773"/>
    <n v="-2.2307838602843044"/>
    <n v="-0.60000346093119195"/>
    <n v="2.2268255039695193"/>
    <n v="2.3441134045733869"/>
    <n v="3.7457954404735139"/>
    <x v="2"/>
    <x v="0"/>
    <e v="#N/A"/>
    <n v="33.299999999999997"/>
    <x v="1"/>
    <x v="2"/>
  </r>
  <r>
    <s v="WV"/>
    <n v="145"/>
    <x v="0"/>
    <x v="0"/>
    <x v="1"/>
    <n v="0"/>
    <x v="1265"/>
    <n v="97"/>
    <n v="22"/>
    <n v="185.4"/>
    <n v="101"/>
    <n v="15.76"/>
    <n v="204.7"/>
    <n v="106"/>
    <n v="9.2100000000000009"/>
    <x v="151"/>
    <n v="2"/>
    <n v="0.3"/>
    <n v="2"/>
    <x v="0"/>
    <n v="0"/>
    <x v="0"/>
    <x v="1"/>
    <x v="0"/>
    <x v="0"/>
    <n v="-0.94162868363374852"/>
    <n v="-0.29401089634960204"/>
    <n v="8.2856477975980877E-2"/>
    <n v="-3.3172946132239014"/>
    <n v="2.654102541617124"/>
    <n v="3.4618514889984842"/>
    <n v="4.9924514181255244"/>
    <x v="2"/>
    <x v="1"/>
    <e v="#N/A"/>
    <n v="22"/>
    <x v="0"/>
    <x v="1"/>
  </r>
  <r>
    <s v="WY"/>
    <n v="116"/>
    <x v="2"/>
    <x v="0"/>
    <x v="0"/>
    <n v="12"/>
    <x v="292"/>
    <n v="108"/>
    <n v="37.57"/>
    <n v="151"/>
    <n v="118"/>
    <n v="12.84"/>
    <n v="179"/>
    <n v="80"/>
    <n v="8.06"/>
    <x v="62"/>
    <n v="6"/>
    <n v="2.4300000000000002"/>
    <n v="2"/>
    <x v="0"/>
    <n v="0"/>
    <x v="0"/>
    <x v="0"/>
    <x v="0"/>
    <x v="1"/>
    <n v="0.75427901955016108"/>
    <n v="-0.97859457482741863"/>
    <n v="-0.42753456660160982"/>
    <n v="-0.45508126614224731"/>
    <n v="1.9242157284477841"/>
    <n v="1.3843659002041571"/>
    <n v="2.8513736552213382"/>
    <x v="0"/>
    <x v="2"/>
    <e v="#N/A"/>
    <n v="37.57"/>
    <x v="1"/>
    <x v="2"/>
  </r>
  <r>
    <s v="SC"/>
    <n v="152"/>
    <x v="1"/>
    <x v="0"/>
    <x v="1"/>
    <n v="0"/>
    <x v="1373"/>
    <n v="92"/>
    <n v="23.89"/>
    <n v="186.8"/>
    <n v="96"/>
    <n v="15.88"/>
    <n v="227"/>
    <n v="89"/>
    <n v="10.220000000000001"/>
    <x v="17"/>
    <n v="5"/>
    <n v="2.57"/>
    <n v="2"/>
    <x v="0"/>
    <n v="0"/>
    <x v="0"/>
    <x v="1"/>
    <x v="0"/>
    <x v="0"/>
    <n v="-0.73612021741823119"/>
    <n v="-0.26614993269062104"/>
    <n v="0.52572497190906586"/>
    <n v="-0.27392852265606671"/>
    <n v="1.860963444311764"/>
    <n v="0.98190241000641676"/>
    <n v="2.54265210842697"/>
    <x v="0"/>
    <x v="1"/>
    <e v="#N/A"/>
    <n v="23.89"/>
    <x v="1"/>
    <x v="2"/>
  </r>
  <r>
    <s v="MS"/>
    <n v="65"/>
    <x v="0"/>
    <x v="1"/>
    <x v="1"/>
    <n v="0"/>
    <x v="1374"/>
    <n v="123"/>
    <n v="47.24"/>
    <n v="155.80000000000001"/>
    <n v="112"/>
    <n v="13.24"/>
    <n v="256.89999999999998"/>
    <n v="71"/>
    <n v="11.56"/>
    <x v="29"/>
    <n v="10"/>
    <n v="2.48"/>
    <n v="0"/>
    <x v="1"/>
    <n v="1"/>
    <x v="0"/>
    <x v="3"/>
    <x v="1"/>
    <x v="1"/>
    <n v="1.807741337357633"/>
    <n v="-0.88307127085376957"/>
    <n v="1.1195262261063403"/>
    <n v="-0.38262016874777532"/>
    <n v="3.5736022476481897"/>
    <n v="2.3339838852638497"/>
    <n v="2.4747380727960846"/>
    <x v="0"/>
    <x v="1"/>
    <n v="47.24"/>
    <e v="#N/A"/>
    <x v="2"/>
    <x v="2"/>
  </r>
  <r>
    <s v="IL"/>
    <n v="67"/>
    <x v="0"/>
    <x v="0"/>
    <x v="1"/>
    <n v="0"/>
    <x v="640"/>
    <n v="117"/>
    <n v="18.55"/>
    <n v="217.4"/>
    <n v="124"/>
    <n v="18.48"/>
    <n v="188.4"/>
    <n v="141"/>
    <n v="8.48"/>
    <x v="75"/>
    <n v="6"/>
    <n v="3.46"/>
    <n v="0"/>
    <x v="0"/>
    <n v="0"/>
    <x v="0"/>
    <x v="3"/>
    <x v="0"/>
    <x v="0"/>
    <n v="-1.3174684912170824"/>
    <n v="0.34281113014139003"/>
    <n v="-0.24085457364326907"/>
    <n v="0.92167958435272568"/>
    <n v="2.4845688111669708"/>
    <n v="1.6615495412885306"/>
    <n v="2.7107953775393301"/>
    <x v="0"/>
    <x v="1"/>
    <e v="#N/A"/>
    <n v="18.55"/>
    <x v="1"/>
    <x v="0"/>
  </r>
  <r>
    <s v="OR"/>
    <n v="60"/>
    <x v="0"/>
    <x v="0"/>
    <x v="1"/>
    <n v="0"/>
    <x v="770"/>
    <n v="109"/>
    <n v="35.33"/>
    <n v="123.5"/>
    <n v="112"/>
    <n v="10.5"/>
    <n v="291.60000000000002"/>
    <n v="115"/>
    <n v="13.12"/>
    <x v="16"/>
    <n v="9"/>
    <n v="1.54"/>
    <n v="0"/>
    <x v="0"/>
    <n v="0"/>
    <x v="0"/>
    <x v="3"/>
    <x v="0"/>
    <x v="1"/>
    <n v="0.50989057323981624"/>
    <n v="-1.525863503843115"/>
    <n v="1.8086534341546838"/>
    <n v="-1.6506893731510393"/>
    <n v="3.2967002807888388"/>
    <n v="2.9298891584072795"/>
    <n v="3.781569544481739"/>
    <x v="0"/>
    <x v="1"/>
    <e v="#N/A"/>
    <n v="35.33"/>
    <x v="4"/>
    <x v="1"/>
  </r>
  <r>
    <s v="UT"/>
    <n v="138"/>
    <x v="2"/>
    <x v="0"/>
    <x v="1"/>
    <n v="0"/>
    <x v="227"/>
    <n v="96"/>
    <n v="35"/>
    <n v="257.10000000000002"/>
    <n v="94"/>
    <n v="21.85"/>
    <n v="209"/>
    <n v="63"/>
    <n v="9.4"/>
    <x v="47"/>
    <n v="8"/>
    <n v="3.27"/>
    <n v="0"/>
    <x v="0"/>
    <n v="0"/>
    <x v="0"/>
    <x v="1"/>
    <x v="0"/>
    <x v="2"/>
    <n v="0.47471344839211493"/>
    <n v="1.1328684567567773"/>
    <n v="0.16825264496756245"/>
    <n v="0.66806574347207237"/>
    <n v="3.2971450037442005"/>
    <n v="1.4083197749581906"/>
    <n v="1.0466919324047714"/>
    <x v="1"/>
    <x v="1"/>
    <e v="#N/A"/>
    <n v="35"/>
    <x v="4"/>
    <x v="0"/>
  </r>
  <r>
    <s v="IA"/>
    <n v="44"/>
    <x v="0"/>
    <x v="0"/>
    <x v="1"/>
    <n v="0"/>
    <x v="1375"/>
    <n v="139"/>
    <n v="52.46"/>
    <n v="150.80000000000001"/>
    <n v="94"/>
    <n v="12.82"/>
    <n v="198.7"/>
    <n v="66"/>
    <n v="8.94"/>
    <x v="48"/>
    <n v="3"/>
    <n v="1.97"/>
    <n v="4"/>
    <x v="1"/>
    <n v="1"/>
    <x v="1"/>
    <x v="3"/>
    <x v="0"/>
    <x v="1"/>
    <n v="2.3761296177915425"/>
    <n v="-0.98257471249298711"/>
    <n v="-3.6300964337853583E-2"/>
    <n v="-1.0710005939952616"/>
    <n v="3.5117391350238134"/>
    <n v="2.7856426652618098"/>
    <n v="3.3447418980537256"/>
    <x v="0"/>
    <x v="1"/>
    <n v="52.46"/>
    <e v="#N/A"/>
    <x v="0"/>
    <x v="1"/>
  </r>
  <r>
    <s v="ME"/>
    <n v="25"/>
    <x v="2"/>
    <x v="0"/>
    <x v="1"/>
    <n v="0"/>
    <x v="1376"/>
    <n v="69"/>
    <n v="41.24"/>
    <n v="209"/>
    <n v="117"/>
    <n v="17.77"/>
    <n v="219.7"/>
    <n v="82"/>
    <n v="9.89"/>
    <x v="90"/>
    <n v="6"/>
    <n v="3.89"/>
    <n v="2"/>
    <x v="0"/>
    <n v="0"/>
    <x v="0"/>
    <x v="3"/>
    <x v="0"/>
    <x v="0"/>
    <n v="1.1541873862398166"/>
    <n v="0.17564534818750449"/>
    <n v="0.38075008376056702"/>
    <n v="1.5013683635085036"/>
    <n v="3.7664279846448241"/>
    <n v="1.939607537653659"/>
    <n v="1.1567951576360038"/>
    <x v="1"/>
    <x v="1"/>
    <e v="#N/A"/>
    <n v="41.24"/>
    <x v="1"/>
    <x v="0"/>
  </r>
  <r>
    <s v="WY"/>
    <n v="145"/>
    <x v="1"/>
    <x v="0"/>
    <x v="1"/>
    <n v="0"/>
    <x v="304"/>
    <n v="82"/>
    <n v="39.03"/>
    <n v="138.1"/>
    <n v="103"/>
    <n v="11.74"/>
    <n v="250.8"/>
    <n v="109"/>
    <n v="11.29"/>
    <x v="152"/>
    <n v="3"/>
    <n v="0.89"/>
    <n v="1"/>
    <x v="0"/>
    <n v="0"/>
    <x v="0"/>
    <x v="1"/>
    <x v="0"/>
    <x v="1"/>
    <n v="0.91350179517659791"/>
    <n v="-1.2353134542566"/>
    <n v="0.99838282642060938"/>
    <n v="-2.5202225418847064"/>
    <n v="3.1656708672389584"/>
    <n v="3.1158906894776743"/>
    <n v="4.1708605272607535"/>
    <x v="0"/>
    <x v="1"/>
    <e v="#N/A"/>
    <n v="39.03"/>
    <x v="0"/>
    <x v="1"/>
  </r>
  <r>
    <s v="WI"/>
    <n v="122"/>
    <x v="2"/>
    <x v="0"/>
    <x v="0"/>
    <n v="28"/>
    <x v="174"/>
    <n v="62"/>
    <n v="28.22"/>
    <n v="233.9"/>
    <n v="88"/>
    <n v="19.88"/>
    <n v="170.1"/>
    <n v="84"/>
    <n v="7.65"/>
    <x v="18"/>
    <n v="3"/>
    <n v="2.08"/>
    <n v="2"/>
    <x v="0"/>
    <n v="0"/>
    <x v="0"/>
    <x v="0"/>
    <x v="0"/>
    <x v="2"/>
    <n v="-0.26400617340961002"/>
    <n v="0.67117248755080783"/>
    <n v="-0.60428477270046432"/>
    <n v="-0.92607839920631685"/>
    <n v="1.8699089122485468"/>
    <n v="1.3202094741508676"/>
    <n v="2.8265432547846987"/>
    <x v="0"/>
    <x v="0"/>
    <e v="#N/A"/>
    <n v="28.22"/>
    <x v="0"/>
    <x v="1"/>
  </r>
  <r>
    <s v="SC"/>
    <n v="121"/>
    <x v="0"/>
    <x v="0"/>
    <x v="1"/>
    <n v="0"/>
    <x v="643"/>
    <n v="126"/>
    <n v="24.62"/>
    <n v="200.6"/>
    <n v="82"/>
    <n v="17.05"/>
    <n v="208.8"/>
    <n v="81"/>
    <n v="9.4"/>
    <x v="64"/>
    <n v="9"/>
    <n v="3.59"/>
    <n v="0"/>
    <x v="1"/>
    <n v="1"/>
    <x v="0"/>
    <x v="0"/>
    <x v="0"/>
    <x v="0"/>
    <n v="-0.65650882960501245"/>
    <n v="8.4795662336189549E-3"/>
    <n v="0.16428073022376821"/>
    <n v="1.1028323278389063"/>
    <n v="2.6291577810060871"/>
    <n v="1.293948626508135"/>
    <n v="2.1062135358647107"/>
    <x v="0"/>
    <x v="1"/>
    <n v="24.62"/>
    <e v="#N/A"/>
    <x v="4"/>
    <x v="0"/>
  </r>
  <r>
    <s v="DC"/>
    <n v="55"/>
    <x v="2"/>
    <x v="1"/>
    <x v="1"/>
    <n v="0"/>
    <x v="1178"/>
    <n v="77"/>
    <n v="18.04"/>
    <n v="123.5"/>
    <n v="100"/>
    <n v="10.5"/>
    <n v="96.4"/>
    <n v="92"/>
    <n v="4.34"/>
    <x v="89"/>
    <n v="3"/>
    <n v="3.48"/>
    <n v="0"/>
    <x v="0"/>
    <n v="0"/>
    <x v="0"/>
    <x v="3"/>
    <x v="2"/>
    <x v="1"/>
    <n v="-1.3730113199239791"/>
    <n v="-1.525863503843115"/>
    <n v="-2.0679353557887308"/>
    <n v="0.95791013304996164"/>
    <n v="2.321544288336733"/>
    <n v="3.0671432923358237"/>
    <n v="4.6287328793885223"/>
    <x v="2"/>
    <x v="1"/>
    <e v="#N/A"/>
    <n v="18.04"/>
    <x v="3"/>
    <x v="0"/>
  </r>
  <r>
    <s v="CT"/>
    <n v="77"/>
    <x v="0"/>
    <x v="0"/>
    <x v="1"/>
    <n v="0"/>
    <x v="268"/>
    <n v="84"/>
    <n v="37.71"/>
    <n v="166"/>
    <n v="125"/>
    <n v="14.11"/>
    <n v="210.2"/>
    <n v="72"/>
    <n v="9.4600000000000009"/>
    <x v="32"/>
    <n v="4"/>
    <n v="3.56"/>
    <n v="1"/>
    <x v="0"/>
    <n v="0"/>
    <x v="0"/>
    <x v="2"/>
    <x v="0"/>
    <x v="0"/>
    <n v="0.76909044053866704"/>
    <n v="-0.68008424990976613"/>
    <n v="0.19208413343032912"/>
    <n v="1.0666017791416695"/>
    <n v="2.987295527511288"/>
    <n v="1.4928329987936177"/>
    <n v="1.8796718213255597"/>
    <x v="0"/>
    <x v="1"/>
    <e v="#N/A"/>
    <n v="37.71"/>
    <x v="1"/>
    <x v="0"/>
  </r>
  <r>
    <s v="OR"/>
    <n v="12"/>
    <x v="0"/>
    <x v="0"/>
    <x v="1"/>
    <n v="0"/>
    <x v="1130"/>
    <n v="98"/>
    <n v="34.78"/>
    <n v="212.5"/>
    <n v="90"/>
    <n v="18.059999999999999"/>
    <n v="182.1"/>
    <n v="95"/>
    <n v="8.19"/>
    <x v="52"/>
    <n v="7"/>
    <n v="2.65"/>
    <n v="2"/>
    <x v="0"/>
    <n v="0"/>
    <x v="0"/>
    <x v="3"/>
    <x v="0"/>
    <x v="0"/>
    <n v="0.45064488928579288"/>
    <n v="0.24529775733495673"/>
    <n v="-0.36596988807279546"/>
    <n v="-0.16523687656435807"/>
    <n v="2.1803579417868333"/>
    <n v="0.65152819612486701"/>
    <n v="2.0236148908274347"/>
    <x v="0"/>
    <x v="1"/>
    <e v="#N/A"/>
    <n v="34.78"/>
    <x v="4"/>
    <x v="2"/>
  </r>
  <r>
    <s v="NV"/>
    <n v="92"/>
    <x v="0"/>
    <x v="0"/>
    <x v="0"/>
    <n v="44"/>
    <x v="667"/>
    <n v="95"/>
    <n v="25.84"/>
    <n v="274.89999999999998"/>
    <n v="73"/>
    <n v="23.37"/>
    <n v="162.4"/>
    <n v="121"/>
    <n v="7.31"/>
    <x v="13"/>
    <n v="1"/>
    <n v="2.7"/>
    <n v="2"/>
    <x v="0"/>
    <n v="0"/>
    <x v="0"/>
    <x v="2"/>
    <x v="0"/>
    <x v="2"/>
    <n v="-0.52320604070846077"/>
    <n v="1.4871007089923909"/>
    <n v="-0.75720349033655165"/>
    <n v="-9.277577916988608E-2"/>
    <n v="2.7009273126563245"/>
    <n v="1.7513359331373095"/>
    <n v="2.6152144755531901"/>
    <x v="0"/>
    <x v="0"/>
    <e v="#N/A"/>
    <n v="25.84"/>
    <x v="0"/>
    <x v="2"/>
  </r>
  <r>
    <s v="MN"/>
    <n v="125"/>
    <x v="0"/>
    <x v="1"/>
    <x v="0"/>
    <n v="29"/>
    <x v="811"/>
    <n v="81"/>
    <n v="44.34"/>
    <n v="163.69999999999999"/>
    <n v="112"/>
    <n v="13.91"/>
    <n v="271.7"/>
    <n v="117"/>
    <n v="12.23"/>
    <x v="153"/>
    <n v="6"/>
    <n v="4.59"/>
    <n v="1"/>
    <x v="1"/>
    <n v="1"/>
    <x v="0"/>
    <x v="0"/>
    <x v="2"/>
    <x v="1"/>
    <n v="1.4911472137283228"/>
    <n v="-0.72585583306380641"/>
    <n v="1.4134479171471324"/>
    <n v="2.4433626296366424"/>
    <n v="4.8951451983257384"/>
    <n v="3.2738727308487339"/>
    <n v="2.3396663870941867"/>
    <x v="1"/>
    <x v="0"/>
    <n v="44.34"/>
    <e v="#N/A"/>
    <x v="5"/>
    <x v="0"/>
  </r>
  <r>
    <s v="KS"/>
    <n v="79"/>
    <x v="0"/>
    <x v="0"/>
    <x v="1"/>
    <n v="0"/>
    <x v="469"/>
    <n v="83"/>
    <n v="30.24"/>
    <n v="167.3"/>
    <n v="84"/>
    <n v="14.22"/>
    <n v="223.7"/>
    <n v="142"/>
    <n v="10.07"/>
    <x v="126"/>
    <n v="8"/>
    <n v="4.0999999999999996"/>
    <n v="0"/>
    <x v="0"/>
    <n v="0"/>
    <x v="0"/>
    <x v="2"/>
    <x v="0"/>
    <x v="0"/>
    <n v="-4.3686286205586698E-2"/>
    <n v="-0.65421335508356937"/>
    <n v="0.46018837863645662"/>
    <n v="1.7912127530863922"/>
    <n v="3.3101545367385654"/>
    <n v="1.9621722850513204"/>
    <n v="2.1778698527129978"/>
    <x v="0"/>
    <x v="1"/>
    <e v="#N/A"/>
    <n v="30.24"/>
    <x v="4"/>
    <x v="0"/>
  </r>
  <r>
    <s v="RI"/>
    <n v="36"/>
    <x v="0"/>
    <x v="0"/>
    <x v="1"/>
    <n v="0"/>
    <x v="778"/>
    <n v="97"/>
    <n v="39.97"/>
    <n v="196.8"/>
    <n v="104"/>
    <n v="16.73"/>
    <n v="259.7"/>
    <n v="110"/>
    <n v="11.69"/>
    <x v="99"/>
    <n v="7"/>
    <n v="1.89"/>
    <n v="3"/>
    <x v="0"/>
    <n v="0"/>
    <x v="0"/>
    <x v="3"/>
    <x v="0"/>
    <x v="0"/>
    <n v="1.0153303144725749"/>
    <n v="-6.7143049412186018E-2"/>
    <n v="1.1751330325194633"/>
    <n v="-1.1796922400869698"/>
    <n v="3.1137230732672601"/>
    <n v="1.9514136573292573"/>
    <n v="2.433261010871087"/>
    <x v="0"/>
    <x v="1"/>
    <e v="#N/A"/>
    <n v="39.97"/>
    <x v="4"/>
    <x v="1"/>
  </r>
  <r>
    <s v="DC"/>
    <n v="102"/>
    <x v="0"/>
    <x v="0"/>
    <x v="1"/>
    <n v="0"/>
    <x v="546"/>
    <n v="92"/>
    <n v="31.76"/>
    <n v="173.7"/>
    <n v="123"/>
    <n v="14.76"/>
    <n v="250.9"/>
    <n v="131"/>
    <n v="11.29"/>
    <x v="84"/>
    <n v="4"/>
    <n v="2.62"/>
    <n v="2"/>
    <x v="0"/>
    <n v="0"/>
    <x v="0"/>
    <x v="0"/>
    <x v="0"/>
    <x v="0"/>
    <n v="0.12109077229154"/>
    <n v="-0.52684894978537133"/>
    <n v="1.0003687837925066"/>
    <n v="-0.20146742526159472"/>
    <n v="2.4738322457527926"/>
    <n v="1.1547985183797844"/>
    <n v="2.1324336463247771"/>
    <x v="0"/>
    <x v="1"/>
    <e v="#N/A"/>
    <n v="31.76"/>
    <x v="1"/>
    <x v="2"/>
  </r>
  <r>
    <s v="IL"/>
    <n v="138"/>
    <x v="1"/>
    <x v="1"/>
    <x v="1"/>
    <n v="0"/>
    <x v="1021"/>
    <n v="81"/>
    <n v="45.63"/>
    <n v="174.4"/>
    <n v="115"/>
    <n v="14.82"/>
    <n v="193.5"/>
    <n v="96"/>
    <n v="8.7100000000000009"/>
    <x v="43"/>
    <n v="4"/>
    <n v="3.13"/>
    <n v="1"/>
    <x v="0"/>
    <n v="0"/>
    <x v="0"/>
    <x v="1"/>
    <x v="2"/>
    <x v="0"/>
    <n v="1.6318557131191269"/>
    <n v="-0.51291846795588059"/>
    <n v="-0.13957074767650987"/>
    <n v="0.48691299998589177"/>
    <n v="3.1804341969795948"/>
    <n v="1.7839850577771057"/>
    <n v="2.0615634095090858"/>
    <x v="0"/>
    <x v="1"/>
    <e v="#N/A"/>
    <n v="45.63"/>
    <x v="5"/>
    <x v="3"/>
  </r>
  <r>
    <s v="UT"/>
    <n v="164"/>
    <x v="2"/>
    <x v="0"/>
    <x v="1"/>
    <n v="0"/>
    <x v="48"/>
    <n v="95"/>
    <n v="32.659999999999997"/>
    <n v="249.8"/>
    <n v="94"/>
    <n v="21.23"/>
    <n v="132.6"/>
    <n v="100"/>
    <n v="5.97"/>
    <x v="48"/>
    <n v="3"/>
    <n v="1.97"/>
    <n v="3"/>
    <x v="0"/>
    <n v="0"/>
    <x v="0"/>
    <x v="1"/>
    <x v="0"/>
    <x v="2"/>
    <n v="0.21921643634039034"/>
    <n v="0.98759343196351956"/>
    <n v="-1.3490187871619297"/>
    <n v="-1.0710005939952616"/>
    <n v="2.3587860368347839"/>
    <n v="1.9975711735188086"/>
    <n v="3.2274927759764038"/>
    <x v="0"/>
    <x v="1"/>
    <e v="#N/A"/>
    <n v="32.659999999999997"/>
    <x v="0"/>
    <x v="1"/>
  </r>
  <r>
    <s v="MN"/>
    <n v="125"/>
    <x v="0"/>
    <x v="0"/>
    <x v="1"/>
    <n v="0"/>
    <x v="1377"/>
    <n v="82"/>
    <n v="40.92"/>
    <n v="269.39999999999998"/>
    <n v="85"/>
    <n v="22.9"/>
    <n v="187.1"/>
    <n v="74"/>
    <n v="8.42"/>
    <x v="3"/>
    <n v="3"/>
    <n v="2.73"/>
    <n v="0"/>
    <x v="1"/>
    <n v="1"/>
    <x v="0"/>
    <x v="0"/>
    <x v="0"/>
    <x v="2"/>
    <n v="1.1190102613921153"/>
    <n v="1.3776469231892516"/>
    <n v="-0.2666720194779334"/>
    <n v="-5.6545230472650088E-2"/>
    <n v="3.4016593316199191"/>
    <n v="1.7956632031467668"/>
    <n v="1.69632734749922"/>
    <x v="1"/>
    <x v="1"/>
    <n v="40.92"/>
    <e v="#N/A"/>
    <x v="0"/>
    <x v="2"/>
  </r>
  <r>
    <s v="WI"/>
    <n v="72"/>
    <x v="1"/>
    <x v="0"/>
    <x v="1"/>
    <n v="0"/>
    <x v="741"/>
    <n v="113"/>
    <n v="30.58"/>
    <n v="149.80000000000001"/>
    <n v="112"/>
    <n v="12.73"/>
    <n v="168.2"/>
    <n v="79"/>
    <n v="7.57"/>
    <x v="52"/>
    <n v="7"/>
    <n v="2.65"/>
    <n v="2"/>
    <x v="0"/>
    <n v="0"/>
    <x v="0"/>
    <x v="3"/>
    <x v="0"/>
    <x v="1"/>
    <n v="-6.6577337343222964E-3"/>
    <n v="-1.0024754008208305"/>
    <n v="-0.64201796276651202"/>
    <n v="-0.16523687656435807"/>
    <n v="1.3459998502187598"/>
    <n v="1.2018700198278387"/>
    <n v="3.0128503932875614"/>
    <x v="0"/>
    <x v="1"/>
    <e v="#N/A"/>
    <n v="30.58"/>
    <x v="4"/>
    <x v="2"/>
  </r>
  <r>
    <s v="MA"/>
    <n v="145"/>
    <x v="0"/>
    <x v="0"/>
    <x v="1"/>
    <n v="0"/>
    <x v="1012"/>
    <n v="89"/>
    <n v="29.89"/>
    <n v="274.3"/>
    <n v="119"/>
    <n v="23.32"/>
    <n v="226.6"/>
    <n v="69"/>
    <n v="10.199999999999999"/>
    <x v="70"/>
    <n v="4"/>
    <n v="3.35"/>
    <n v="1"/>
    <x v="0"/>
    <n v="0"/>
    <x v="0"/>
    <x v="1"/>
    <x v="0"/>
    <x v="2"/>
    <n v="-8.2566266300414221E-2"/>
    <n v="1.4751602959956853"/>
    <n v="0.51778114242147677"/>
    <n v="0.77675738956378104"/>
    <n v="3.5254261535682687"/>
    <n v="1.7476740087619596"/>
    <n v="1.2961864516885835"/>
    <x v="1"/>
    <x v="1"/>
    <e v="#N/A"/>
    <n v="29.89"/>
    <x v="1"/>
    <x v="0"/>
  </r>
  <r>
    <s v="AL"/>
    <n v="136"/>
    <x v="2"/>
    <x v="0"/>
    <x v="1"/>
    <n v="0"/>
    <x v="1378"/>
    <n v="91"/>
    <n v="18.600000000000001"/>
    <n v="207.5"/>
    <n v="111"/>
    <n v="17.64"/>
    <n v="135"/>
    <n v="107"/>
    <n v="6.08"/>
    <x v="43"/>
    <n v="5"/>
    <n v="3.13"/>
    <n v="0"/>
    <x v="0"/>
    <n v="0"/>
    <x v="0"/>
    <x v="1"/>
    <x v="0"/>
    <x v="0"/>
    <n v="-1.3119142083463926"/>
    <n v="0.14579431569573922"/>
    <n v="-1.3013558102363958"/>
    <n v="0.48691299998589177"/>
    <n v="1.9266189766373898"/>
    <n v="1.9165036099474528"/>
    <n v="3.4108813366553714"/>
    <x v="0"/>
    <x v="1"/>
    <e v="#N/A"/>
    <n v="18.600000000000001"/>
    <x v="1"/>
    <x v="3"/>
  </r>
  <r>
    <s v="SC"/>
    <n v="209"/>
    <x v="2"/>
    <x v="0"/>
    <x v="1"/>
    <n v="0"/>
    <x v="1379"/>
    <n v="124"/>
    <n v="43.37"/>
    <n v="230.6"/>
    <n v="110"/>
    <n v="19.600000000000001"/>
    <n v="218"/>
    <n v="69"/>
    <n v="9.81"/>
    <x v="31"/>
    <n v="5"/>
    <n v="2.2999999999999998"/>
    <n v="3"/>
    <x v="1"/>
    <n v="1"/>
    <x v="0"/>
    <x v="1"/>
    <x v="0"/>
    <x v="0"/>
    <n v="1.3856158391852191"/>
    <n v="0.60550021606892401"/>
    <n v="0.34698880843831414"/>
    <n v="-0.63623400962842791"/>
    <n v="3.1961693355918799"/>
    <n v="1.6768293633073641"/>
    <n v="1.8460809856346285"/>
    <x v="0"/>
    <x v="1"/>
    <n v="43.37"/>
    <e v="#N/A"/>
    <x v="1"/>
    <x v="1"/>
  </r>
  <r>
    <s v="WI"/>
    <n v="66"/>
    <x v="0"/>
    <x v="1"/>
    <x v="1"/>
    <n v="0"/>
    <x v="1066"/>
    <n v="84"/>
    <n v="35.479999999999997"/>
    <n v="173.3"/>
    <n v="88"/>
    <n v="14.73"/>
    <n v="264.7"/>
    <n v="107"/>
    <n v="11.91"/>
    <x v="24"/>
    <n v="3"/>
    <n v="2.2400000000000002"/>
    <n v="3"/>
    <x v="0"/>
    <n v="0"/>
    <x v="0"/>
    <x v="3"/>
    <x v="1"/>
    <x v="0"/>
    <n v="0.52655342185188481"/>
    <n v="-0.5348092251165083"/>
    <n v="1.2744309011143253"/>
    <n v="-0.70869510702289995"/>
    <n v="2.7936825645410259"/>
    <n v="1.6400311856080421"/>
    <n v="2.3610892207016057"/>
    <x v="0"/>
    <x v="1"/>
    <e v="#N/A"/>
    <n v="35.479999999999997"/>
    <x v="3"/>
    <x v="1"/>
  </r>
  <r>
    <s v="VT"/>
    <n v="152"/>
    <x v="2"/>
    <x v="0"/>
    <x v="0"/>
    <n v="20"/>
    <x v="359"/>
    <n v="108"/>
    <n v="36.479999999999997"/>
    <n v="96.6"/>
    <n v="82"/>
    <n v="8.2100000000000009"/>
    <n v="170.7"/>
    <n v="145"/>
    <n v="7.68"/>
    <x v="57"/>
    <n v="5"/>
    <n v="2.13"/>
    <n v="1"/>
    <x v="0"/>
    <n v="0"/>
    <x v="0"/>
    <x v="1"/>
    <x v="0"/>
    <x v="1"/>
    <n v="0.63578765164211493"/>
    <n v="-2.0611920198621054"/>
    <n v="-0.59236902846908102"/>
    <n v="-0.85361730181184459"/>
    <n v="1.9973784437516906"/>
    <n v="2.3942226388884049"/>
    <n v="3.9338382581859652"/>
    <x v="2"/>
    <x v="0"/>
    <e v="#N/A"/>
    <n v="36.479999999999997"/>
    <x v="1"/>
    <x v="1"/>
  </r>
  <r>
    <s v="CT"/>
    <n v="162"/>
    <x v="1"/>
    <x v="0"/>
    <x v="1"/>
    <n v="0"/>
    <x v="1380"/>
    <n v="121"/>
    <n v="8.36"/>
    <n v="143.9"/>
    <n v="136"/>
    <n v="12.23"/>
    <n v="203"/>
    <n v="97"/>
    <n v="9.14"/>
    <x v="47"/>
    <n v="13"/>
    <n v="3.27"/>
    <n v="1"/>
    <x v="0"/>
    <n v="0"/>
    <x v="0"/>
    <x v="1"/>
    <x v="0"/>
    <x v="1"/>
    <n v="-2.4264736377314513"/>
    <n v="-1.1198894619551074"/>
    <n v="4.9095202653728007E-2"/>
    <n v="0.66806574347207237"/>
    <n v="2.4356199602989768"/>
    <n v="2.7551132278235508"/>
    <n v="4.1531979492012923"/>
    <x v="2"/>
    <x v="1"/>
    <e v="#N/A"/>
    <n v="8.36"/>
    <x v="4"/>
    <x v="0"/>
  </r>
  <r>
    <s v="OR"/>
    <n v="72"/>
    <x v="2"/>
    <x v="0"/>
    <x v="1"/>
    <n v="0"/>
    <x v="402"/>
    <n v="133"/>
    <n v="24.02"/>
    <n v="134.9"/>
    <n v="96"/>
    <n v="11.47"/>
    <n v="227.5"/>
    <n v="97"/>
    <n v="10.24"/>
    <x v="7"/>
    <n v="3"/>
    <n v="3.02"/>
    <n v="2"/>
    <x v="0"/>
    <n v="0"/>
    <x v="0"/>
    <x v="3"/>
    <x v="0"/>
    <x v="1"/>
    <n v="-0.72130879642972523"/>
    <n v="-1.2989956569056988"/>
    <n v="0.53565475876855206"/>
    <n v="0.34199080519694713"/>
    <n v="2.0799620307009379"/>
    <n v="1.616032124648956"/>
    <n v="2.9827634178119573"/>
    <x v="0"/>
    <x v="1"/>
    <e v="#N/A"/>
    <n v="24.02"/>
    <x v="0"/>
    <x v="3"/>
  </r>
  <r>
    <s v="HI"/>
    <n v="101"/>
    <x v="0"/>
    <x v="0"/>
    <x v="1"/>
    <n v="0"/>
    <x v="822"/>
    <n v="89"/>
    <n v="43.04"/>
    <n v="237.9"/>
    <n v="114"/>
    <n v="20.22"/>
    <n v="154.30000000000001"/>
    <n v="85"/>
    <n v="6.94"/>
    <x v="84"/>
    <n v="7"/>
    <n v="2.62"/>
    <n v="4"/>
    <x v="0"/>
    <n v="0"/>
    <x v="1"/>
    <x v="0"/>
    <x v="0"/>
    <x v="2"/>
    <n v="1.3504387143375178"/>
    <n v="0.75077524086218184"/>
    <n v="-0.91806603746022808"/>
    <n v="-0.20146742526159472"/>
    <n v="3.038773361244377"/>
    <n v="1.8085304963015405"/>
    <n v="2.3037841850088614"/>
    <x v="0"/>
    <x v="1"/>
    <e v="#N/A"/>
    <n v="43.04"/>
    <x v="4"/>
    <x v="2"/>
  </r>
  <r>
    <s v="WV"/>
    <n v="125"/>
    <x v="0"/>
    <x v="0"/>
    <x v="1"/>
    <n v="0"/>
    <x v="509"/>
    <n v="128"/>
    <n v="35.020000000000003"/>
    <n v="198.1"/>
    <n v="71"/>
    <n v="16.84"/>
    <n v="135.9"/>
    <n v="116"/>
    <n v="6.12"/>
    <x v="32"/>
    <n v="3"/>
    <n v="3.56"/>
    <n v="0"/>
    <x v="0"/>
    <n v="0"/>
    <x v="0"/>
    <x v="0"/>
    <x v="0"/>
    <x v="0"/>
    <n v="0.47656487601567804"/>
    <n v="-4.1272154585989797E-2"/>
    <n v="-1.2834821938893206"/>
    <n v="1.0666017791416695"/>
    <n v="2.729580184288273"/>
    <n v="1.7360251637275097"/>
    <n v="2.5645581989362327"/>
    <x v="0"/>
    <x v="1"/>
    <e v="#N/A"/>
    <n v="35.020000000000003"/>
    <x v="0"/>
    <x v="0"/>
  </r>
  <r>
    <s v="ME"/>
    <n v="193"/>
    <x v="0"/>
    <x v="0"/>
    <x v="0"/>
    <n v="31"/>
    <x v="1327"/>
    <n v="58"/>
    <n v="12.1"/>
    <n v="124.7"/>
    <n v="105"/>
    <n v="10.6"/>
    <n v="155.5"/>
    <n v="108"/>
    <n v="7"/>
    <x v="50"/>
    <n v="3"/>
    <n v="3.16"/>
    <n v="0"/>
    <x v="0"/>
    <n v="0"/>
    <x v="0"/>
    <x v="1"/>
    <x v="0"/>
    <x v="1"/>
    <n v="-2.0191595605475428"/>
    <n v="-1.5019826778497027"/>
    <n v="-0.89423454899746146"/>
    <n v="0.52314354868312773"/>
    <n v="1.9031094081101647"/>
    <n v="2.7214503296331864"/>
    <n v="4.3807257816580734"/>
    <x v="2"/>
    <x v="0"/>
    <e v="#N/A"/>
    <n v="12.1"/>
    <x v="0"/>
    <x v="3"/>
  </r>
  <r>
    <s v="WV"/>
    <n v="63"/>
    <x v="2"/>
    <x v="0"/>
    <x v="1"/>
    <n v="0"/>
    <x v="349"/>
    <n v="69"/>
    <n v="44.51"/>
    <n v="245"/>
    <n v="135"/>
    <n v="20.83"/>
    <n v="202.1"/>
    <n v="94"/>
    <n v="9.09"/>
    <x v="20"/>
    <n v="4"/>
    <n v="3.97"/>
    <n v="0"/>
    <x v="1"/>
    <n v="1"/>
    <x v="0"/>
    <x v="3"/>
    <x v="0"/>
    <x v="2"/>
    <n v="1.5096614899639551"/>
    <n v="0.89207012798987051"/>
    <n v="3.1221586306652723E-2"/>
    <n v="1.6100600096002116"/>
    <n v="4.2135687222613054"/>
    <n v="2.3807845239536882"/>
    <n v="1.2578189542919165"/>
    <x v="1"/>
    <x v="1"/>
    <n v="44.51"/>
    <e v="#N/A"/>
    <x v="1"/>
    <x v="0"/>
  </r>
  <r>
    <s v="NE"/>
    <n v="124"/>
    <x v="2"/>
    <x v="0"/>
    <x v="1"/>
    <n v="0"/>
    <x v="458"/>
    <n v="134"/>
    <n v="32.520000000000003"/>
    <n v="261.5"/>
    <n v="113"/>
    <n v="22.23"/>
    <n v="182.3"/>
    <n v="111"/>
    <n v="8.1999999999999993"/>
    <x v="13"/>
    <n v="3"/>
    <n v="2.7"/>
    <n v="1"/>
    <x v="0"/>
    <n v="0"/>
    <x v="0"/>
    <x v="0"/>
    <x v="0"/>
    <x v="2"/>
    <n v="0.20440501535188491"/>
    <n v="1.2204314853992884"/>
    <n v="-0.36199797332900063"/>
    <n v="-9.277577916988608E-2"/>
    <n v="2.7588058640024626"/>
    <n v="1.2926268985093112"/>
    <n v="1.9315172280477408"/>
    <x v="0"/>
    <x v="1"/>
    <e v="#N/A"/>
    <n v="32.520000000000003"/>
    <x v="0"/>
    <x v="2"/>
  </r>
  <r>
    <s v="DC"/>
    <n v="144"/>
    <x v="0"/>
    <x v="0"/>
    <x v="1"/>
    <n v="0"/>
    <x v="922"/>
    <n v="101"/>
    <n v="22.66"/>
    <n v="255.5"/>
    <n v="127"/>
    <n v="21.72"/>
    <n v="228.6"/>
    <n v="68"/>
    <n v="10.29"/>
    <x v="43"/>
    <n v="2"/>
    <n v="3.13"/>
    <n v="0"/>
    <x v="0"/>
    <n v="0"/>
    <x v="0"/>
    <x v="1"/>
    <x v="0"/>
    <x v="2"/>
    <n v="-0.86942300631478275"/>
    <n v="1.1010273554322274"/>
    <n v="0.55750028985942157"/>
    <n v="0.48691299998589177"/>
    <n v="3.0113259076349799"/>
    <n v="1.5862056752099076"/>
    <n v="1.9909829648047226"/>
    <x v="0"/>
    <x v="1"/>
    <e v="#N/A"/>
    <n v="22.66"/>
    <x v="0"/>
    <x v="3"/>
  </r>
  <r>
    <s v="NH"/>
    <n v="116"/>
    <x v="1"/>
    <x v="0"/>
    <x v="0"/>
    <n v="24"/>
    <x v="129"/>
    <n v="138"/>
    <n v="31.21"/>
    <n v="203.8"/>
    <n v="90"/>
    <n v="17.32"/>
    <n v="166.9"/>
    <n v="89"/>
    <n v="7.51"/>
    <x v="120"/>
    <n v="3"/>
    <n v="1.62"/>
    <n v="2"/>
    <x v="0"/>
    <n v="0"/>
    <x v="0"/>
    <x v="0"/>
    <x v="0"/>
    <x v="0"/>
    <n v="6.1845088337516639E-2"/>
    <n v="7.2161768882718497E-2"/>
    <n v="-0.66783540860117585"/>
    <n v="-1.541997727059331"/>
    <n v="1.6374189146937497"/>
    <n v="1.6830903894554803"/>
    <n v="3.3142790793712504"/>
    <x v="2"/>
    <x v="0"/>
    <e v="#N/A"/>
    <n v="31.21"/>
    <x v="0"/>
    <x v="1"/>
  </r>
  <r>
    <s v="MD"/>
    <n v="189"/>
    <x v="0"/>
    <x v="0"/>
    <x v="0"/>
    <n v="30"/>
    <x v="205"/>
    <n v="116"/>
    <n v="26.38"/>
    <n v="195.5"/>
    <n v="50"/>
    <n v="16.62"/>
    <n v="170.1"/>
    <n v="108"/>
    <n v="7.65"/>
    <x v="93"/>
    <n v="6"/>
    <n v="4.16"/>
    <n v="1"/>
    <x v="0"/>
    <n v="0"/>
    <x v="0"/>
    <x v="1"/>
    <x v="0"/>
    <x v="0"/>
    <n v="-0.46396035675443797"/>
    <n v="-9.3013944238382787E-2"/>
    <n v="-0.60428477270046432"/>
    <n v="1.8636738504808648"/>
    <n v="3.0768783966093736"/>
    <n v="2.0155275026519264"/>
    <n v="2.580217347506049"/>
    <x v="0"/>
    <x v="0"/>
    <e v="#N/A"/>
    <n v="26.38"/>
    <x v="1"/>
    <x v="0"/>
  </r>
  <r>
    <s v="NH"/>
    <n v="97"/>
    <x v="1"/>
    <x v="0"/>
    <x v="0"/>
    <n v="28"/>
    <x v="987"/>
    <n v="93"/>
    <n v="48.13"/>
    <n v="185.4"/>
    <n v="98"/>
    <n v="15.76"/>
    <n v="312.8"/>
    <n v="78"/>
    <n v="14.08"/>
    <x v="49"/>
    <n v="8"/>
    <n v="1.65"/>
    <n v="1"/>
    <x v="0"/>
    <n v="0"/>
    <x v="0"/>
    <x v="2"/>
    <x v="0"/>
    <x v="0"/>
    <n v="1.9040155737829212"/>
    <n v="-0.29401089634960204"/>
    <n v="2.2296763969968989"/>
    <n v="-1.5057671783620949"/>
    <n v="4.4292592084087907"/>
    <n v="3.3091553821387447"/>
    <n v="3.2066620574986655"/>
    <x v="1"/>
    <x v="0"/>
    <e v="#N/A"/>
    <n v="48.13"/>
    <x v="4"/>
    <x v="1"/>
  </r>
  <r>
    <s v="WV"/>
    <n v="137"/>
    <x v="2"/>
    <x v="0"/>
    <x v="0"/>
    <n v="50"/>
    <x v="1381"/>
    <n v="94"/>
    <n v="31.71"/>
    <n v="178"/>
    <n v="106"/>
    <n v="15.13"/>
    <n v="215.6"/>
    <n v="100"/>
    <n v="9.6999999999999993"/>
    <x v="47"/>
    <n v="4"/>
    <n v="3.27"/>
    <n v="2"/>
    <x v="0"/>
    <n v="0"/>
    <x v="0"/>
    <x v="1"/>
    <x v="0"/>
    <x v="0"/>
    <n v="0.11553648942085012"/>
    <n v="-0.4412759899756441"/>
    <n v="0.29932583151278025"/>
    <n v="0.66806574347207237"/>
    <n v="2.4550529769413338"/>
    <n v="0.86254331527662376"/>
    <n v="1.8602894457229693"/>
    <x v="0"/>
    <x v="0"/>
    <e v="#N/A"/>
    <n v="31.71"/>
    <x v="1"/>
    <x v="0"/>
  </r>
  <r>
    <s v="IL"/>
    <n v="142"/>
    <x v="0"/>
    <x v="0"/>
    <x v="0"/>
    <n v="38"/>
    <x v="1382"/>
    <n v="104"/>
    <n v="27.76"/>
    <n v="136"/>
    <n v="114"/>
    <n v="11.56"/>
    <n v="249.1"/>
    <n v="127"/>
    <n v="11.21"/>
    <x v="146"/>
    <n v="6"/>
    <n v="1.1599999999999999"/>
    <n v="0"/>
    <x v="0"/>
    <n v="0"/>
    <x v="0"/>
    <x v="1"/>
    <x v="0"/>
    <x v="1"/>
    <n v="-0.31399471924581673"/>
    <n v="-1.2771048997450711"/>
    <n v="0.9646215510983559"/>
    <n v="-2.1579170549123452"/>
    <n v="2.397477865545862"/>
    <n v="2.7049381437275226"/>
    <n v="4.1091946421411887"/>
    <x v="2"/>
    <x v="0"/>
    <e v="#N/A"/>
    <n v="27.76"/>
    <x v="1"/>
    <x v="1"/>
  </r>
  <r>
    <s v="OK"/>
    <n v="84"/>
    <x v="2"/>
    <x v="0"/>
    <x v="1"/>
    <n v="0"/>
    <x v="60"/>
    <n v="125"/>
    <n v="34.58"/>
    <n v="182.9"/>
    <n v="88"/>
    <n v="15.55"/>
    <n v="213.7"/>
    <n v="121"/>
    <n v="9.6199999999999992"/>
    <x v="12"/>
    <n v="2"/>
    <n v="3.73"/>
    <n v="1"/>
    <x v="0"/>
    <n v="0"/>
    <x v="0"/>
    <x v="2"/>
    <x v="0"/>
    <x v="0"/>
    <n v="0.42842775780303444"/>
    <n v="-0.3437626171692108"/>
    <n v="0.26159264144673255"/>
    <n v="1.2839850713250869"/>
    <n v="3.0461873154609536"/>
    <n v="1.4208347736679054"/>
    <n v="1.6608087629985102"/>
    <x v="0"/>
    <x v="1"/>
    <e v="#N/A"/>
    <n v="34.58"/>
    <x v="0"/>
    <x v="0"/>
  </r>
  <r>
    <s v="NH"/>
    <n v="119"/>
    <x v="0"/>
    <x v="0"/>
    <x v="0"/>
    <n v="19"/>
    <x v="1383"/>
    <n v="110"/>
    <n v="30.28"/>
    <n v="212.8"/>
    <n v="100"/>
    <n v="18.09"/>
    <n v="226.3"/>
    <n v="123"/>
    <n v="10.18"/>
    <x v="13"/>
    <n v="6"/>
    <n v="2.7"/>
    <n v="1"/>
    <x v="0"/>
    <n v="0"/>
    <x v="0"/>
    <x v="0"/>
    <x v="0"/>
    <x v="0"/>
    <n v="-3.9983430958460471E-2"/>
    <n v="0.25126796383331002"/>
    <n v="0.51182327030578534"/>
    <n v="-9.277577916988608E-2"/>
    <n v="2.365579996036645"/>
    <n v="0.57905497979659581"/>
    <n v="1.7534653180504423"/>
    <x v="0"/>
    <x v="0"/>
    <e v="#N/A"/>
    <n v="30.28"/>
    <x v="1"/>
    <x v="2"/>
  </r>
  <r>
    <s v="MI"/>
    <n v="158"/>
    <x v="0"/>
    <x v="0"/>
    <x v="1"/>
    <n v="0"/>
    <x v="1372"/>
    <n v="103"/>
    <n v="33.299999999999997"/>
    <n v="89.1"/>
    <n v="95"/>
    <n v="7.57"/>
    <n v="302.2"/>
    <n v="82"/>
    <n v="13.6"/>
    <x v="19"/>
    <n v="3"/>
    <n v="2.78"/>
    <n v="1"/>
    <x v="0"/>
    <n v="0"/>
    <x v="0"/>
    <x v="1"/>
    <x v="0"/>
    <x v="1"/>
    <n v="0.28957068603579295"/>
    <n v="-2.2104471823209315"/>
    <n v="2.0191649155757907"/>
    <n v="1.591586692182255E-2"/>
    <n v="3.6435719797444373"/>
    <n v="3.0078577425060931"/>
    <n v="3.580335127712055"/>
    <x v="0"/>
    <x v="1"/>
    <e v="#N/A"/>
    <n v="33.299999999999997"/>
    <x v="0"/>
    <x v="2"/>
  </r>
  <r>
    <s v="HI"/>
    <n v="101"/>
    <x v="0"/>
    <x v="0"/>
    <x v="0"/>
    <n v="24"/>
    <x v="1384"/>
    <n v="95"/>
    <n v="19.399999999999999"/>
    <n v="161.5"/>
    <n v="86"/>
    <n v="13.73"/>
    <n v="176.3"/>
    <n v="90"/>
    <n v="7.93"/>
    <x v="14"/>
    <n v="9"/>
    <n v="3.51"/>
    <n v="2"/>
    <x v="0"/>
    <n v="0"/>
    <x v="0"/>
    <x v="0"/>
    <x v="0"/>
    <x v="1"/>
    <n v="-1.2248971100389214"/>
    <n v="-0.76963734738506184"/>
    <n v="-0.48115541564283509"/>
    <n v="0.99414068174719761"/>
    <n v="2.0855316883566135"/>
    <n v="1.8200386824951904"/>
    <n v="3.2055637863592845"/>
    <x v="0"/>
    <x v="0"/>
    <e v="#N/A"/>
    <n v="19.399999999999999"/>
    <x v="4"/>
    <x v="0"/>
  </r>
  <r>
    <s v="NJ"/>
    <n v="182"/>
    <x v="0"/>
    <x v="0"/>
    <x v="1"/>
    <n v="0"/>
    <x v="1385"/>
    <n v="124"/>
    <n v="47.45"/>
    <n v="180.5"/>
    <n v="108"/>
    <n v="15.34"/>
    <n v="217.5"/>
    <n v="104"/>
    <n v="9.7899999999999991"/>
    <x v="17"/>
    <n v="11"/>
    <n v="2.57"/>
    <n v="2"/>
    <x v="1"/>
    <n v="1"/>
    <x v="0"/>
    <x v="1"/>
    <x v="0"/>
    <x v="0"/>
    <n v="1.8299584688403925"/>
    <n v="-0.39152426915603533"/>
    <n v="0.33705902157882794"/>
    <n v="-0.27392852265606671"/>
    <n v="3.2701397933093461"/>
    <n v="1.9211155276482081"/>
    <n v="2.1650763204461909"/>
    <x v="0"/>
    <x v="1"/>
    <n v="47.45"/>
    <e v="#N/A"/>
    <x v="4"/>
    <x v="2"/>
  </r>
  <r>
    <s v="WV"/>
    <n v="51"/>
    <x v="1"/>
    <x v="0"/>
    <x v="1"/>
    <n v="0"/>
    <x v="688"/>
    <n v="111"/>
    <n v="28.78"/>
    <n v="139.5"/>
    <n v="69"/>
    <n v="11.86"/>
    <n v="197"/>
    <n v="87"/>
    <n v="8.8699999999999992"/>
    <x v="42"/>
    <n v="3"/>
    <n v="3.24"/>
    <n v="0"/>
    <x v="0"/>
    <n v="0"/>
    <x v="0"/>
    <x v="3"/>
    <x v="0"/>
    <x v="1"/>
    <n v="-0.20290906183202354"/>
    <n v="-1.2074524905976189"/>
    <n v="-7.0062239660106454E-2"/>
    <n v="0.63183519477483641"/>
    <n v="2.0508683138067312"/>
    <n v="1.3795789340252667"/>
    <n v="2.7568850592355343"/>
    <x v="0"/>
    <x v="1"/>
    <e v="#N/A"/>
    <n v="28.78"/>
    <x v="0"/>
    <x v="3"/>
  </r>
  <r>
    <s v="NC"/>
    <n v="117"/>
    <x v="2"/>
    <x v="0"/>
    <x v="1"/>
    <n v="0"/>
    <x v="217"/>
    <n v="94"/>
    <n v="36.450000000000003"/>
    <n v="138"/>
    <n v="149"/>
    <n v="11.73"/>
    <n v="148.69999999999999"/>
    <n v="102"/>
    <n v="6.69"/>
    <x v="79"/>
    <n v="1"/>
    <n v="2.67"/>
    <n v="2"/>
    <x v="0"/>
    <n v="0"/>
    <x v="0"/>
    <x v="0"/>
    <x v="0"/>
    <x v="1"/>
    <n v="0.63208479639498871"/>
    <n v="-1.2373035230893841"/>
    <n v="-1.0292796502864741"/>
    <n v="-0.12900632786712207"/>
    <n v="1.8653420650140067"/>
    <n v="1.7339291880600838"/>
    <n v="3.2455384513055283"/>
    <x v="0"/>
    <x v="1"/>
    <e v="#N/A"/>
    <n v="36.450000000000003"/>
    <x v="0"/>
    <x v="2"/>
  </r>
  <r>
    <s v="PA"/>
    <n v="92"/>
    <x v="0"/>
    <x v="1"/>
    <x v="1"/>
    <n v="0"/>
    <x v="1386"/>
    <n v="125"/>
    <n v="43.49"/>
    <n v="142.69999999999999"/>
    <n v="111"/>
    <n v="12.13"/>
    <n v="181.2"/>
    <n v="101"/>
    <n v="8.15"/>
    <x v="50"/>
    <n v="3"/>
    <n v="3.16"/>
    <n v="0"/>
    <x v="0"/>
    <n v="0"/>
    <x v="0"/>
    <x v="2"/>
    <x v="2"/>
    <x v="1"/>
    <n v="1.3985758325501618"/>
    <n v="-1.1437702879485199"/>
    <n v="-0.38384350441987075"/>
    <n v="0.52314354868312773"/>
    <n v="2.9109192735510749"/>
    <n v="1.9196978510696212"/>
    <n v="2.6262194618255963"/>
    <x v="0"/>
    <x v="1"/>
    <e v="#N/A"/>
    <n v="43.49"/>
    <x v="3"/>
    <x v="3"/>
  </r>
  <r>
    <s v="MI"/>
    <n v="86"/>
    <x v="1"/>
    <x v="0"/>
    <x v="1"/>
    <n v="0"/>
    <x v="849"/>
    <n v="71"/>
    <n v="25.19"/>
    <n v="285.10000000000002"/>
    <n v="91"/>
    <n v="24.23"/>
    <n v="166.4"/>
    <n v="155"/>
    <n v="7.49"/>
    <x v="46"/>
    <n v="3"/>
    <n v="1.67"/>
    <n v="2"/>
    <x v="0"/>
    <n v="0"/>
    <x v="0"/>
    <x v="2"/>
    <x v="0"/>
    <x v="2"/>
    <n v="-0.59356029040386338"/>
    <n v="1.6900877299363954"/>
    <n v="-0.67776519546066205"/>
    <n v="-1.4695366296648587"/>
    <n v="2.7795800308939622"/>
    <n v="2.4140451361419193"/>
    <n v="3.4538619964492554"/>
    <x v="0"/>
    <x v="1"/>
    <e v="#N/A"/>
    <n v="25.19"/>
    <x v="0"/>
    <x v="1"/>
  </r>
  <r>
    <s v="WY"/>
    <n v="122"/>
    <x v="0"/>
    <x v="0"/>
    <x v="1"/>
    <n v="0"/>
    <x v="24"/>
    <n v="93"/>
    <n v="20.28"/>
    <n v="223.9"/>
    <n v="103"/>
    <n v="19.03"/>
    <n v="211.9"/>
    <n v="122"/>
    <n v="9.5399999999999991"/>
    <x v="6"/>
    <n v="4"/>
    <n v="2.35"/>
    <n v="2"/>
    <x v="0"/>
    <n v="0"/>
    <x v="0"/>
    <x v="0"/>
    <x v="0"/>
    <x v="0"/>
    <n v="-1.1286228736136339"/>
    <n v="0.47216560427237275"/>
    <n v="0.22584540875258255"/>
    <n v="-0.56377291223395598"/>
    <n v="1.9689607533620113"/>
    <n v="1.3658608984538538"/>
    <n v="2.8025605327218961"/>
    <x v="0"/>
    <x v="1"/>
    <e v="#N/A"/>
    <n v="20.28"/>
    <x v="1"/>
    <x v="2"/>
  </r>
  <r>
    <s v="NJ"/>
    <n v="127"/>
    <x v="2"/>
    <x v="0"/>
    <x v="1"/>
    <n v="0"/>
    <x v="733"/>
    <n v="91"/>
    <n v="41.68"/>
    <n v="217.2"/>
    <n v="92"/>
    <n v="18.46"/>
    <n v="243.1"/>
    <n v="128"/>
    <n v="10.94"/>
    <x v="55"/>
    <n v="6"/>
    <n v="3.75"/>
    <n v="0"/>
    <x v="1"/>
    <n v="1"/>
    <x v="0"/>
    <x v="0"/>
    <x v="0"/>
    <x v="0"/>
    <n v="1.2023245044524602"/>
    <n v="0.33883099247582099"/>
    <n v="0.8454641087845215"/>
    <n v="1.320215620022323"/>
    <n v="3.9283380645678889"/>
    <n v="2.0045372279064155"/>
    <n v="0.77749536756979098"/>
    <x v="1"/>
    <x v="1"/>
    <n v="41.68"/>
    <e v="#N/A"/>
    <x v="1"/>
    <x v="0"/>
  </r>
  <r>
    <s v="NM"/>
    <n v="158"/>
    <x v="1"/>
    <x v="0"/>
    <x v="1"/>
    <n v="0"/>
    <x v="1043"/>
    <n v="114"/>
    <n v="29.31"/>
    <n v="256.60000000000002"/>
    <n v="69"/>
    <n v="21.81"/>
    <n v="235.3"/>
    <n v="104"/>
    <n v="10.59"/>
    <x v="77"/>
    <n v="0"/>
    <n v="0"/>
    <n v="2"/>
    <x v="0"/>
    <n v="0"/>
    <x v="0"/>
    <x v="1"/>
    <x v="0"/>
    <x v="2"/>
    <n v="-0.14551480550156382"/>
    <n v="1.1229181125928556"/>
    <n v="0.69055943377653706"/>
    <n v="-3.7158306488934985"/>
    <n v="3.9332751712779985"/>
    <n v="3.9454263887498024"/>
    <n v="4.8643730536518932"/>
    <x v="2"/>
    <x v="1"/>
    <e v="#N/A"/>
    <n v="29.31"/>
    <x v="0"/>
    <x v="1"/>
  </r>
  <r>
    <s v="MS"/>
    <n v="145"/>
    <x v="2"/>
    <x v="1"/>
    <x v="0"/>
    <n v="30"/>
    <x v="494"/>
    <n v="107"/>
    <n v="29.8"/>
    <n v="153.30000000000001"/>
    <n v="116"/>
    <n v="13.03"/>
    <n v="233.6"/>
    <n v="85"/>
    <n v="10.51"/>
    <x v="22"/>
    <n v="3"/>
    <n v="3"/>
    <n v="1"/>
    <x v="0"/>
    <n v="0"/>
    <x v="0"/>
    <x v="1"/>
    <x v="2"/>
    <x v="1"/>
    <n v="-9.1823404418230323E-2"/>
    <n v="-0.93282299167337834"/>
    <n v="0.65679815845428358"/>
    <n v="0.30576025649971117"/>
    <n v="2.2976700077517451"/>
    <n v="1.18467861751495"/>
    <n v="2.35109323274777"/>
    <x v="0"/>
    <x v="0"/>
    <e v="#N/A"/>
    <n v="29.8"/>
    <x v="3"/>
    <x v="3"/>
  </r>
  <r>
    <s v="OK"/>
    <n v="127"/>
    <x v="2"/>
    <x v="0"/>
    <x v="0"/>
    <n v="27"/>
    <x v="1387"/>
    <n v="113"/>
    <n v="0.44"/>
    <n v="254"/>
    <n v="102"/>
    <n v="21.59"/>
    <n v="242.7"/>
    <n v="156"/>
    <n v="10.92"/>
    <x v="29"/>
    <n v="5"/>
    <n v="2.48"/>
    <n v="3"/>
    <x v="0"/>
    <n v="0"/>
    <x v="0"/>
    <x v="0"/>
    <x v="0"/>
    <x v="2"/>
    <n v="-3.2892389103119117"/>
    <n v="1.0711763229404621"/>
    <n v="0.8375202792969324"/>
    <n v="-0.38262016874777532"/>
    <n v="3.6452743082050421"/>
    <n v="3.5797136387851376"/>
    <n v="4.5100637123380993"/>
    <x v="0"/>
    <x v="0"/>
    <e v="#N/A"/>
    <n v="0.44"/>
    <x v="1"/>
    <x v="2"/>
  </r>
  <r>
    <s v="ID"/>
    <n v="109"/>
    <x v="0"/>
    <x v="0"/>
    <x v="1"/>
    <n v="0"/>
    <x v="320"/>
    <n v="143"/>
    <n v="31.3"/>
    <n v="211.7"/>
    <n v="105"/>
    <n v="17.989999999999998"/>
    <n v="243"/>
    <n v="116"/>
    <n v="10.93"/>
    <x v="79"/>
    <n v="2"/>
    <n v="2.67"/>
    <n v="1"/>
    <x v="0"/>
    <n v="0"/>
    <x v="0"/>
    <x v="0"/>
    <x v="0"/>
    <x v="0"/>
    <n v="7.1102226455332734E-2"/>
    <n v="0.22937720667268172"/>
    <n v="0.84347815141262439"/>
    <n v="-0.12900632786712207"/>
    <n v="2.6106838122291101"/>
    <n v="0.88643525092816855"/>
    <n v="1.6600797995099668"/>
    <x v="0"/>
    <x v="1"/>
    <e v="#N/A"/>
    <n v="31.3"/>
    <x v="0"/>
    <x v="2"/>
  </r>
  <r>
    <s v="AL"/>
    <n v="88"/>
    <x v="0"/>
    <x v="0"/>
    <x v="1"/>
    <n v="0"/>
    <x v="1388"/>
    <n v="90"/>
    <n v="30.92"/>
    <n v="151.5"/>
    <n v="87"/>
    <n v="12.88"/>
    <n v="143"/>
    <n v="100"/>
    <n v="6.44"/>
    <x v="4"/>
    <n v="3"/>
    <n v="2.0299999999999998"/>
    <n v="1"/>
    <x v="0"/>
    <n v="0"/>
    <x v="0"/>
    <x v="2"/>
    <x v="0"/>
    <x v="1"/>
    <n v="3.0370818736942109E-2"/>
    <n v="-0.96864423066349692"/>
    <n v="-1.1424792204846166"/>
    <n v="-0.99853949660078922"/>
    <n v="1.0406486773716686"/>
    <n v="1.8004260406190875"/>
    <n v="3.6606171864541159"/>
    <x v="2"/>
    <x v="1"/>
    <e v="#N/A"/>
    <n v="30.92"/>
    <x v="0"/>
    <x v="1"/>
  </r>
  <r>
    <s v="HI"/>
    <n v="171"/>
    <x v="2"/>
    <x v="0"/>
    <x v="1"/>
    <n v="0"/>
    <x v="133"/>
    <n v="122"/>
    <n v="32.270000000000003"/>
    <n v="173.7"/>
    <n v="85"/>
    <n v="14.76"/>
    <n v="257.10000000000002"/>
    <n v="84"/>
    <n v="11.57"/>
    <x v="19"/>
    <n v="1"/>
    <n v="2.78"/>
    <n v="0"/>
    <x v="0"/>
    <n v="0"/>
    <x v="0"/>
    <x v="1"/>
    <x v="0"/>
    <x v="0"/>
    <n v="0.17663360099843661"/>
    <n v="-0.52684894978537133"/>
    <n v="1.1234981408501359"/>
    <n v="1.591586692182255E-2"/>
    <n v="2.6738863009064642"/>
    <n v="1.2535033435157676"/>
    <n v="1.9982175342627644"/>
    <x v="0"/>
    <x v="1"/>
    <e v="#N/A"/>
    <n v="32.270000000000003"/>
    <x v="0"/>
    <x v="2"/>
  </r>
  <r>
    <s v="VA"/>
    <n v="21"/>
    <x v="0"/>
    <x v="0"/>
    <x v="1"/>
    <n v="0"/>
    <x v="431"/>
    <n v="142"/>
    <n v="37.94"/>
    <n v="216.5"/>
    <n v="114"/>
    <n v="18.399999999999999"/>
    <n v="214.7"/>
    <n v="111"/>
    <n v="9.66"/>
    <x v="70"/>
    <n v="2"/>
    <n v="3.35"/>
    <n v="1"/>
    <x v="0"/>
    <n v="0"/>
    <x v="0"/>
    <x v="3"/>
    <x v="0"/>
    <x v="0"/>
    <n v="0.79501042726855176"/>
    <n v="0.32490051064633074"/>
    <n v="0.28145221516570496"/>
    <n v="0.77675738956378104"/>
    <n v="3.1267251875142996"/>
    <n v="1.1917085687984263"/>
    <n v="1.0314689659213487"/>
    <x v="1"/>
    <x v="1"/>
    <e v="#N/A"/>
    <n v="37.94"/>
    <x v="0"/>
    <x v="0"/>
  </r>
  <r>
    <s v="WV"/>
    <n v="145"/>
    <x v="1"/>
    <x v="0"/>
    <x v="0"/>
    <n v="31"/>
    <x v="421"/>
    <n v="94"/>
    <n v="36.72"/>
    <n v="225.1"/>
    <n v="123"/>
    <n v="19.13"/>
    <n v="234.7"/>
    <n v="109"/>
    <n v="10.56"/>
    <x v="85"/>
    <n v="1"/>
    <n v="2.89"/>
    <n v="2"/>
    <x v="0"/>
    <n v="0"/>
    <x v="0"/>
    <x v="1"/>
    <x v="0"/>
    <x v="0"/>
    <n v="0.66170763837200008"/>
    <n v="0.49604643026578477"/>
    <n v="0.67864368954515319"/>
    <n v="0.16083806171076653"/>
    <n v="3.0273448496828075"/>
    <n v="1.0818249392178072"/>
    <n v="1.0843770374395629"/>
    <x v="0"/>
    <x v="0"/>
    <e v="#N/A"/>
    <n v="36.72"/>
    <x v="0"/>
    <x v="3"/>
  </r>
  <r>
    <s v="DE"/>
    <n v="90"/>
    <x v="0"/>
    <x v="0"/>
    <x v="1"/>
    <n v="0"/>
    <x v="623"/>
    <n v="124"/>
    <n v="33.75"/>
    <n v="266.60000000000002"/>
    <n v="100"/>
    <n v="22.66"/>
    <n v="243.3"/>
    <n v="80"/>
    <n v="10.95"/>
    <x v="40"/>
    <n v="7"/>
    <n v="2.16"/>
    <n v="2"/>
    <x v="0"/>
    <n v="0"/>
    <x v="0"/>
    <x v="2"/>
    <x v="0"/>
    <x v="2"/>
    <n v="0.33770780424843655"/>
    <n v="1.3219249958712906"/>
    <n v="0.84943602352831626"/>
    <n v="-0.81738675311460851"/>
    <n v="3.2610671656777206"/>
    <n v="1.8031070178983977"/>
    <n v="1.9666801409806278"/>
    <x v="0"/>
    <x v="1"/>
    <e v="#N/A"/>
    <n v="33.75"/>
    <x v="4"/>
    <x v="1"/>
  </r>
  <r>
    <s v="CA"/>
    <n v="33"/>
    <x v="1"/>
    <x v="0"/>
    <x v="1"/>
    <n v="0"/>
    <x v="297"/>
    <n v="115"/>
    <n v="27.12"/>
    <n v="195.4"/>
    <n v="118"/>
    <n v="16.61"/>
    <n v="102.4"/>
    <n v="86"/>
    <n v="4.6100000000000003"/>
    <x v="5"/>
    <n v="7"/>
    <n v="1.92"/>
    <n v="1"/>
    <x v="0"/>
    <n v="0"/>
    <x v="0"/>
    <x v="3"/>
    <x v="0"/>
    <x v="0"/>
    <n v="-0.38434896894121934"/>
    <n v="-9.5004013071167029E-2"/>
    <n v="-1.9487779134748962"/>
    <n v="-1.1434616913897337"/>
    <n v="1.4556114572217453"/>
    <n v="2.2939027634468827"/>
    <n v="4.0503302410918645"/>
    <x v="2"/>
    <x v="1"/>
    <e v="#N/A"/>
    <n v="27.12"/>
    <x v="4"/>
    <x v="1"/>
  </r>
  <r>
    <s v="PA"/>
    <n v="61"/>
    <x v="1"/>
    <x v="0"/>
    <x v="0"/>
    <n v="40"/>
    <x v="1389"/>
    <n v="78"/>
    <n v="17.850000000000001"/>
    <n v="180.6"/>
    <n v="100"/>
    <n v="15.35"/>
    <n v="174.1"/>
    <n v="115"/>
    <n v="7.83"/>
    <x v="39"/>
    <n v="2"/>
    <n v="2.75"/>
    <n v="2"/>
    <x v="1"/>
    <n v="1"/>
    <x v="0"/>
    <x v="3"/>
    <x v="0"/>
    <x v="0"/>
    <n v="-1.3933770237831744"/>
    <n v="-0.38953420032325109"/>
    <n v="-0.52484647782457472"/>
    <n v="-2.0314681775414092E-2"/>
    <n v="1.3088040983264078"/>
    <n v="1.5391922996197811"/>
    <n v="3.3204303490092455"/>
    <x v="2"/>
    <x v="0"/>
    <n v="17.850000000000001"/>
    <e v="#N/A"/>
    <x v="0"/>
    <x v="2"/>
  </r>
  <r>
    <s v="CO"/>
    <n v="107"/>
    <x v="0"/>
    <x v="0"/>
    <x v="1"/>
    <n v="0"/>
    <x v="919"/>
    <n v="108"/>
    <n v="34.770000000000003"/>
    <n v="162.4"/>
    <n v="110"/>
    <n v="13.8"/>
    <n v="155"/>
    <n v="102"/>
    <n v="6.98"/>
    <x v="83"/>
    <n v="1"/>
    <n v="3.62"/>
    <n v="3"/>
    <x v="0"/>
    <n v="0"/>
    <x v="0"/>
    <x v="0"/>
    <x v="0"/>
    <x v="1"/>
    <n v="0.44879346166222978"/>
    <n v="-0.75172672789000261"/>
    <n v="-0.90416433585694767"/>
    <n v="1.1390628765361424"/>
    <n v="2.5971939812990956"/>
    <n v="1.6974940434633059"/>
    <n v="2.6490669071751585"/>
    <x v="0"/>
    <x v="1"/>
    <e v="#N/A"/>
    <n v="34.770000000000003"/>
    <x v="0"/>
    <x v="0"/>
  </r>
  <r>
    <s v="MD"/>
    <n v="147"/>
    <x v="1"/>
    <x v="0"/>
    <x v="1"/>
    <n v="0"/>
    <x v="1390"/>
    <n v="92"/>
    <n v="46.58"/>
    <n v="231.8"/>
    <n v="82"/>
    <n v="19.7"/>
    <n v="283.60000000000002"/>
    <n v="83"/>
    <n v="12.76"/>
    <x v="46"/>
    <n v="1"/>
    <n v="1.67"/>
    <n v="0"/>
    <x v="1"/>
    <n v="1"/>
    <x v="0"/>
    <x v="1"/>
    <x v="0"/>
    <x v="0"/>
    <n v="1.7355356600386678"/>
    <n v="0.62938104206233658"/>
    <n v="1.6497768444029046"/>
    <n v="-1.4695366296648587"/>
    <n v="4.1689111167433381"/>
    <n v="2.8791502332507912"/>
    <n v="2.6831310500886802"/>
    <x v="1"/>
    <x v="1"/>
    <n v="46.58"/>
    <e v="#N/A"/>
    <x v="0"/>
    <x v="1"/>
  </r>
  <r>
    <s v="KS"/>
    <n v="186"/>
    <x v="2"/>
    <x v="0"/>
    <x v="1"/>
    <n v="0"/>
    <x v="562"/>
    <n v="97"/>
    <n v="23.43"/>
    <n v="187.7"/>
    <n v="118"/>
    <n v="15.95"/>
    <n v="146.4"/>
    <n v="85"/>
    <n v="6.59"/>
    <x v="6"/>
    <n v="6"/>
    <n v="2.35"/>
    <n v="1"/>
    <x v="0"/>
    <n v="0"/>
    <x v="0"/>
    <x v="1"/>
    <x v="0"/>
    <x v="0"/>
    <n v="-0.7861087632544379"/>
    <n v="-0.24823931319556233"/>
    <n v="-1.0749566698401103"/>
    <n v="-0.56377291223395598"/>
    <n v="0.89822389515954715"/>
    <n v="1.4672973396294706"/>
    <n v="3.391034768316576"/>
    <x v="2"/>
    <x v="1"/>
    <e v="#N/A"/>
    <n v="23.43"/>
    <x v="1"/>
    <x v="2"/>
  </r>
  <r>
    <s v="MI"/>
    <n v="128"/>
    <x v="0"/>
    <x v="0"/>
    <x v="1"/>
    <n v="0"/>
    <x v="542"/>
    <n v="94"/>
    <n v="30.5"/>
    <n v="270.39999999999998"/>
    <n v="92"/>
    <n v="22.98"/>
    <n v="191"/>
    <n v="88"/>
    <n v="8.59"/>
    <x v="57"/>
    <n v="4"/>
    <n v="2.13"/>
    <n v="0"/>
    <x v="0"/>
    <n v="0"/>
    <x v="0"/>
    <x v="1"/>
    <x v="0"/>
    <x v="2"/>
    <n v="-1.5914871852138399E-2"/>
    <n v="1.3975476115170951"/>
    <n v="-0.1892196819739409"/>
    <n v="-0.85361730181184459"/>
    <n v="2.7194577965764428"/>
    <n v="1.6485930958250616"/>
    <n v="2.4576956043911782"/>
    <x v="0"/>
    <x v="1"/>
    <e v="#N/A"/>
    <n v="30.5"/>
    <x v="1"/>
    <x v="1"/>
  </r>
  <r>
    <s v="AK"/>
    <n v="55"/>
    <x v="1"/>
    <x v="0"/>
    <x v="0"/>
    <n v="39"/>
    <x v="1391"/>
    <n v="101"/>
    <n v="23.68"/>
    <n v="178.3"/>
    <n v="117"/>
    <n v="15.16"/>
    <n v="246.5"/>
    <n v="104"/>
    <n v="11.09"/>
    <x v="111"/>
    <n v="1"/>
    <n v="2.19"/>
    <n v="3"/>
    <x v="0"/>
    <n v="0"/>
    <x v="0"/>
    <x v="3"/>
    <x v="0"/>
    <x v="0"/>
    <n v="-0.75833734890098958"/>
    <n v="-0.43530578347729082"/>
    <n v="0.91298665942902779"/>
    <n v="-0.78115620441737255"/>
    <n v="2.0210618400060993"/>
    <n v="1.486040482578483"/>
    <n v="2.8865102928268489"/>
    <x v="0"/>
    <x v="0"/>
    <e v="#N/A"/>
    <n v="23.68"/>
    <x v="0"/>
    <x v="1"/>
  </r>
  <r>
    <s v="OH"/>
    <n v="134"/>
    <x v="0"/>
    <x v="0"/>
    <x v="1"/>
    <n v="0"/>
    <x v="1392"/>
    <n v="86"/>
    <n v="1.33"/>
    <n v="171.4"/>
    <n v="100"/>
    <n v="14.57"/>
    <n v="186.5"/>
    <n v="80"/>
    <n v="8.39"/>
    <x v="89"/>
    <n v="2"/>
    <n v="3.48"/>
    <n v="2"/>
    <x v="0"/>
    <n v="0"/>
    <x v="0"/>
    <x v="1"/>
    <x v="0"/>
    <x v="0"/>
    <n v="-3.1929646738866242"/>
    <n v="-0.57262053293941106"/>
    <n v="-0.27858776370931676"/>
    <n v="0.95791013304996164"/>
    <n v="3.0570565865795327"/>
    <n v="3.3938356837831858"/>
    <n v="4.6573217972876719"/>
    <x v="2"/>
    <x v="1"/>
    <e v="#N/A"/>
    <n v="1.33"/>
    <x v="0"/>
    <x v="0"/>
  </r>
  <r>
    <s v="IN"/>
    <n v="96"/>
    <x v="0"/>
    <x v="0"/>
    <x v="0"/>
    <n v="23"/>
    <x v="940"/>
    <n v="88"/>
    <n v="31.13"/>
    <n v="147.4"/>
    <n v="89"/>
    <n v="12.53"/>
    <n v="350.2"/>
    <n v="108"/>
    <n v="15.76"/>
    <x v="61"/>
    <n v="7"/>
    <n v="3.05"/>
    <n v="1"/>
    <x v="0"/>
    <n v="0"/>
    <x v="0"/>
    <x v="2"/>
    <x v="0"/>
    <x v="1"/>
    <n v="5.2587950219700537E-2"/>
    <n v="-1.0502370528076552"/>
    <n v="2.9724244540864664"/>
    <n v="0.37822135389418376"/>
    <n v="4.3347566596265343"/>
    <n v="3.1755506431784704"/>
    <n v="3.0623730139559755"/>
    <x v="1"/>
    <x v="0"/>
    <e v="#N/A"/>
    <n v="31.13"/>
    <x v="4"/>
    <x v="3"/>
  </r>
  <r>
    <s v="KS"/>
    <n v="123"/>
    <x v="0"/>
    <x v="0"/>
    <x v="1"/>
    <n v="0"/>
    <x v="1393"/>
    <n v="106"/>
    <n v="23.8"/>
    <n v="153.69999999999999"/>
    <n v="101"/>
    <n v="13.06"/>
    <n v="50.1"/>
    <n v="87"/>
    <n v="2.25"/>
    <x v="60"/>
    <n v="1"/>
    <n v="3.38"/>
    <n v="2"/>
    <x v="0"/>
    <n v="0"/>
    <x v="0"/>
    <x v="0"/>
    <x v="0"/>
    <x v="1"/>
    <n v="-0.74537735553604723"/>
    <n v="-0.92486271634224138"/>
    <n v="-2.9874336189771533"/>
    <n v="0.81298793826101701"/>
    <n v="2.7032010573743568"/>
    <n v="3.3161223532581983"/>
    <n v="4.7629863496516069"/>
    <x v="2"/>
    <x v="1"/>
    <e v="#N/A"/>
    <n v="23.8"/>
    <x v="0"/>
    <x v="0"/>
  </r>
  <r>
    <s v="OK"/>
    <n v="35"/>
    <x v="0"/>
    <x v="0"/>
    <x v="1"/>
    <n v="0"/>
    <x v="607"/>
    <n v="59"/>
    <n v="30.46"/>
    <n v="283.3"/>
    <n v="101"/>
    <n v="24.08"/>
    <n v="285.39999999999998"/>
    <n v="83"/>
    <n v="12.84"/>
    <x v="41"/>
    <n v="7"/>
    <n v="1.57"/>
    <n v="2"/>
    <x v="0"/>
    <n v="0"/>
    <x v="0"/>
    <x v="3"/>
    <x v="0"/>
    <x v="2"/>
    <n v="-1.9617727099265153E-2"/>
    <n v="1.654266490946277"/>
    <n v="1.6855240770970541"/>
    <n v="-1.6144588244538034"/>
    <n v="3.9491618378581812"/>
    <n v="2.8608479841849133"/>
    <n v="2.9619289585731723"/>
    <x v="0"/>
    <x v="1"/>
    <e v="#N/A"/>
    <n v="30.46"/>
    <x v="4"/>
    <x v="1"/>
  </r>
  <r>
    <s v="WI"/>
    <n v="74"/>
    <x v="1"/>
    <x v="0"/>
    <x v="1"/>
    <n v="0"/>
    <x v="1197"/>
    <n v="136"/>
    <n v="30.16"/>
    <n v="240.3"/>
    <n v="104"/>
    <n v="20.43"/>
    <n v="237.3"/>
    <n v="133"/>
    <n v="10.68"/>
    <x v="42"/>
    <n v="3"/>
    <n v="3.24"/>
    <n v="0"/>
    <x v="0"/>
    <n v="0"/>
    <x v="0"/>
    <x v="2"/>
    <x v="0"/>
    <x v="2"/>
    <n v="-5.29434243234028E-2"/>
    <n v="0.79853689284900631"/>
    <n v="0.73027858121448186"/>
    <n v="0.63183519477483641"/>
    <n v="3.1286420670934327"/>
    <n v="1.2541876633729201"/>
    <n v="1.1651490058902259"/>
    <x v="1"/>
    <x v="1"/>
    <e v="#N/A"/>
    <n v="30.16"/>
    <x v="0"/>
    <x v="3"/>
  </r>
  <r>
    <s v="IN"/>
    <n v="130"/>
    <x v="1"/>
    <x v="0"/>
    <x v="1"/>
    <n v="0"/>
    <x v="146"/>
    <n v="129"/>
    <n v="19.649999999999999"/>
    <n v="167.8"/>
    <n v="104"/>
    <n v="14.26"/>
    <n v="141.80000000000001"/>
    <n v="124"/>
    <n v="6.38"/>
    <x v="44"/>
    <n v="9"/>
    <n v="3.4"/>
    <n v="1"/>
    <x v="0"/>
    <n v="0"/>
    <x v="0"/>
    <x v="1"/>
    <x v="0"/>
    <x v="0"/>
    <n v="-1.197125695685473"/>
    <n v="-0.64426301091964755"/>
    <n v="-1.1663107089473832"/>
    <n v="0.84921848695825297"/>
    <n v="1.9007039774036849"/>
    <n v="1.9823313211738067"/>
    <n v="3.4995141554357501"/>
    <x v="2"/>
    <x v="1"/>
    <e v="#N/A"/>
    <n v="19.649999999999999"/>
    <x v="4"/>
    <x v="0"/>
  </r>
  <r>
    <s v="IL"/>
    <n v="137"/>
    <x v="1"/>
    <x v="1"/>
    <x v="1"/>
    <n v="0"/>
    <x v="1394"/>
    <n v="103"/>
    <n v="40.340000000000003"/>
    <n v="176.7"/>
    <n v="84"/>
    <n v="15.02"/>
    <n v="263.39999999999998"/>
    <n v="81"/>
    <n v="11.85"/>
    <x v="66"/>
    <n v="4"/>
    <n v="3.83"/>
    <n v="0"/>
    <x v="1"/>
    <n v="1"/>
    <x v="0"/>
    <x v="1"/>
    <x v="2"/>
    <x v="0"/>
    <n v="1.0560617221909663"/>
    <n v="-0.46714688480184086"/>
    <n v="1.2486134552796611"/>
    <n v="1.428907266114031"/>
    <n v="3.9328329771910653"/>
    <n v="2.2213293562450174"/>
    <n v="1.5496557654363976"/>
    <x v="1"/>
    <x v="1"/>
    <n v="40.340000000000003"/>
    <e v="#N/A"/>
    <x v="5"/>
    <x v="0"/>
  </r>
  <r>
    <s v="DC"/>
    <n v="80"/>
    <x v="1"/>
    <x v="0"/>
    <x v="1"/>
    <n v="0"/>
    <x v="1395"/>
    <n v="90"/>
    <n v="8.76"/>
    <n v="164"/>
    <n v="98"/>
    <n v="13.94"/>
    <n v="169.4"/>
    <n v="80"/>
    <n v="7.62"/>
    <x v="17"/>
    <n v="4"/>
    <n v="2.57"/>
    <n v="3"/>
    <x v="0"/>
    <n v="0"/>
    <x v="0"/>
    <x v="2"/>
    <x v="0"/>
    <x v="1"/>
    <n v="-2.3838908023894971"/>
    <n v="-0.71988562656545307"/>
    <n v="-0.61818647430374485"/>
    <n v="-0.27392852265606671"/>
    <n v="1.6329663725134946"/>
    <n v="2.580380209501965"/>
    <n v="4.3185813500985395"/>
    <x v="2"/>
    <x v="1"/>
    <e v="#N/A"/>
    <n v="8.76"/>
    <x v="1"/>
    <x v="2"/>
  </r>
  <r>
    <s v="NC"/>
    <n v="116"/>
    <x v="1"/>
    <x v="0"/>
    <x v="0"/>
    <n v="19"/>
    <x v="363"/>
    <n v="104"/>
    <n v="26.47"/>
    <n v="185.4"/>
    <n v="118"/>
    <n v="15.76"/>
    <n v="192.7"/>
    <n v="116"/>
    <n v="8.67"/>
    <x v="45"/>
    <n v="2"/>
    <n v="2.21"/>
    <n v="3"/>
    <x v="0"/>
    <n v="0"/>
    <x v="0"/>
    <x v="0"/>
    <x v="0"/>
    <x v="0"/>
    <n v="-0.45470321863662189"/>
    <n v="-0.29401089634960204"/>
    <n v="-0.15545840665168803"/>
    <n v="-0.74492565572013658"/>
    <n v="1.2546244929234645"/>
    <n v="0.933958764057363"/>
    <n v="2.8584043324336843"/>
    <x v="0"/>
    <x v="0"/>
    <e v="#N/A"/>
    <n v="26.47"/>
    <x v="0"/>
    <x v="1"/>
  </r>
  <r>
    <s v="RI"/>
    <n v="123"/>
    <x v="2"/>
    <x v="0"/>
    <x v="0"/>
    <n v="23"/>
    <x v="863"/>
    <n v="88"/>
    <n v="41.65"/>
    <n v="265"/>
    <n v="105"/>
    <n v="22.53"/>
    <n v="239.7"/>
    <n v="108"/>
    <n v="10.79"/>
    <x v="130"/>
    <n v="3"/>
    <n v="4.0199999999999996"/>
    <n v="2"/>
    <x v="0"/>
    <n v="0"/>
    <x v="0"/>
    <x v="0"/>
    <x v="0"/>
    <x v="2"/>
    <n v="1.1986216492053339"/>
    <n v="1.2900838945467406"/>
    <n v="0.7779415581400152"/>
    <n v="1.6825211069946842"/>
    <n v="4.5205549519998183"/>
    <n v="2.5567715299331173"/>
    <n v="0.79921476369182809"/>
    <x v="1"/>
    <x v="0"/>
    <e v="#N/A"/>
    <n v="41.65"/>
    <x v="0"/>
    <x v="0"/>
  </r>
  <r>
    <s v="VA"/>
    <n v="146"/>
    <x v="0"/>
    <x v="1"/>
    <x v="1"/>
    <n v="0"/>
    <x v="1186"/>
    <n v="126"/>
    <n v="18.89"/>
    <n v="313.39999999999998"/>
    <n v="95"/>
    <n v="26.64"/>
    <n v="215.7"/>
    <n v="82"/>
    <n v="9.7100000000000009"/>
    <x v="26"/>
    <n v="6"/>
    <n v="2.84"/>
    <n v="1"/>
    <x v="0"/>
    <n v="0"/>
    <x v="0"/>
    <x v="1"/>
    <x v="1"/>
    <x v="2"/>
    <n v="-1.2804399387458181"/>
    <n v="2.2532772096143656"/>
    <n v="0.30131178888467736"/>
    <n v="8.8376964316294535E-2"/>
    <n v="3.6797331357293532"/>
    <n v="2.6106290242095955"/>
    <n v="2.8443508668774506"/>
    <x v="0"/>
    <x v="1"/>
    <e v="#N/A"/>
    <n v="18.89"/>
    <x v="5"/>
    <x v="3"/>
  </r>
  <r>
    <s v="NV"/>
    <n v="121"/>
    <x v="1"/>
    <x v="0"/>
    <x v="0"/>
    <n v="44"/>
    <x v="1396"/>
    <n v="85"/>
    <n v="19.72"/>
    <n v="150.1"/>
    <n v="120"/>
    <n v="12.76"/>
    <n v="246.8"/>
    <n v="98"/>
    <n v="11.11"/>
    <x v="42"/>
    <n v="2"/>
    <n v="3.24"/>
    <n v="1"/>
    <x v="0"/>
    <n v="0"/>
    <x v="0"/>
    <x v="0"/>
    <x v="0"/>
    <x v="1"/>
    <n v="-1.1897199851912201"/>
    <n v="-0.99650519432247786"/>
    <n v="0.91894453154471978"/>
    <n v="0.63183519477483641"/>
    <n v="2.5261116571717279"/>
    <n v="1.9110549471135507"/>
    <n v="2.9871427681440772"/>
    <x v="0"/>
    <x v="0"/>
    <e v="#N/A"/>
    <n v="19.72"/>
    <x v="0"/>
    <x v="3"/>
  </r>
  <r>
    <s v="WI"/>
    <n v="137"/>
    <x v="2"/>
    <x v="0"/>
    <x v="1"/>
    <n v="0"/>
    <x v="1397"/>
    <n v="81"/>
    <n v="26.44"/>
    <n v="133.1"/>
    <n v="94"/>
    <n v="11.31"/>
    <n v="253.1"/>
    <n v="77"/>
    <n v="11.39"/>
    <x v="9"/>
    <n v="2"/>
    <n v="2.46"/>
    <n v="1"/>
    <x v="0"/>
    <n v="0"/>
    <x v="0"/>
    <x v="1"/>
    <x v="0"/>
    <x v="1"/>
    <n v="-0.4584060738837481"/>
    <n v="-1.3348168958958175"/>
    <n v="1.0440598459742456"/>
    <n v="-0.41885071744501134"/>
    <n v="2.2184096729688503"/>
    <n v="1.8048183176215895"/>
    <n v="3.0973209136482915"/>
    <x v="0"/>
    <x v="1"/>
    <e v="#N/A"/>
    <n v="26.44"/>
    <x v="0"/>
    <x v="2"/>
  </r>
  <r>
    <s v="NE"/>
    <n v="67"/>
    <x v="2"/>
    <x v="0"/>
    <x v="0"/>
    <n v="31"/>
    <x v="1398"/>
    <n v="68"/>
    <n v="29.78"/>
    <n v="199.2"/>
    <n v="73"/>
    <n v="16.93"/>
    <n v="219.8"/>
    <n v="99"/>
    <n v="9.89"/>
    <x v="32"/>
    <n v="6"/>
    <n v="3.56"/>
    <n v="1"/>
    <x v="0"/>
    <n v="0"/>
    <x v="0"/>
    <x v="3"/>
    <x v="0"/>
    <x v="0"/>
    <n v="-9.3674832041793957E-2"/>
    <n v="-1.938139742536206E-2"/>
    <n v="0.38273604113246468"/>
    <n v="1.0666017791416695"/>
    <n v="2.8223819774771983"/>
    <n v="1.1372233048852562"/>
    <n v="1.6188618420236447"/>
    <x v="0"/>
    <x v="0"/>
    <e v="#N/A"/>
    <n v="29.78"/>
    <x v="1"/>
    <x v="0"/>
  </r>
  <r>
    <s v="WI"/>
    <n v="161"/>
    <x v="1"/>
    <x v="0"/>
    <x v="1"/>
    <n v="0"/>
    <x v="1399"/>
    <n v="84"/>
    <n v="26.3"/>
    <n v="177.8"/>
    <n v="125"/>
    <n v="15.11"/>
    <n v="172.9"/>
    <n v="90"/>
    <n v="7.78"/>
    <x v="96"/>
    <n v="2"/>
    <n v="1.59"/>
    <n v="4"/>
    <x v="1"/>
    <n v="1"/>
    <x v="1"/>
    <x v="1"/>
    <x v="0"/>
    <x v="0"/>
    <n v="-0.47321749487225412"/>
    <n v="-0.44525612764121253"/>
    <n v="-0.54867796628734145"/>
    <n v="-1.5782282757565671"/>
    <n v="1.0598490876663662"/>
    <n v="1.7927743354203785"/>
    <n v="3.6475744744770773"/>
    <x v="2"/>
    <x v="1"/>
    <n v="26.3"/>
    <e v="#N/A"/>
    <x v="0"/>
    <x v="1"/>
  </r>
  <r>
    <s v="NJ"/>
    <n v="134"/>
    <x v="2"/>
    <x v="0"/>
    <x v="0"/>
    <n v="34"/>
    <x v="1338"/>
    <n v="105"/>
    <n v="42.02"/>
    <n v="225.5"/>
    <n v="133"/>
    <n v="19.170000000000002"/>
    <n v="186.3"/>
    <n v="76"/>
    <n v="8.3800000000000008"/>
    <x v="49"/>
    <n v="5"/>
    <n v="1.65"/>
    <n v="2"/>
    <x v="1"/>
    <n v="1"/>
    <x v="0"/>
    <x v="1"/>
    <x v="0"/>
    <x v="0"/>
    <n v="1.2393530569237245"/>
    <n v="0.50400670559692229"/>
    <n v="-0.28255967845311097"/>
    <n v="-1.5057671783620949"/>
    <n v="2.8367691724431507"/>
    <n v="2.034009224736435"/>
    <n v="2.8682970060476709"/>
    <x v="0"/>
    <x v="0"/>
    <n v="42.02"/>
    <e v="#N/A"/>
    <x v="1"/>
    <x v="1"/>
  </r>
  <r>
    <s v="WY"/>
    <n v="120"/>
    <x v="0"/>
    <x v="0"/>
    <x v="0"/>
    <n v="24"/>
    <x v="1400"/>
    <n v="81"/>
    <n v="38.68"/>
    <n v="234.9"/>
    <n v="71"/>
    <n v="19.97"/>
    <n v="166.4"/>
    <n v="128"/>
    <n v="7.49"/>
    <x v="62"/>
    <n v="13"/>
    <n v="2.4300000000000002"/>
    <n v="1"/>
    <x v="0"/>
    <n v="0"/>
    <x v="0"/>
    <x v="0"/>
    <x v="0"/>
    <x v="2"/>
    <n v="0.87462181508177039"/>
    <n v="0.69107317587865125"/>
    <n v="-0.67776519546066205"/>
    <n v="-0.45508126614224731"/>
    <n v="2.6028267578773701"/>
    <n v="1.3816693066024865"/>
    <n v="2.2457321777300985"/>
    <x v="0"/>
    <x v="0"/>
    <e v="#N/A"/>
    <n v="38.68"/>
    <x v="4"/>
    <x v="2"/>
  </r>
  <r>
    <s v="IN"/>
    <n v="130"/>
    <x v="1"/>
    <x v="0"/>
    <x v="0"/>
    <n v="30"/>
    <x v="1222"/>
    <n v="117"/>
    <n v="31.45"/>
    <n v="249.5"/>
    <n v="141"/>
    <n v="21.21"/>
    <n v="157.80000000000001"/>
    <n v="103"/>
    <n v="7.1"/>
    <x v="33"/>
    <n v="7"/>
    <n v="2"/>
    <n v="0"/>
    <x v="0"/>
    <n v="0"/>
    <x v="0"/>
    <x v="1"/>
    <x v="0"/>
    <x v="2"/>
    <n v="8.7765075067401832E-2"/>
    <n v="0.98162322546516634"/>
    <n v="-0.84855752944382468"/>
    <n v="-1.0347700452980251"/>
    <n v="2.2658789120730933"/>
    <n v="1.6619524038299376"/>
    <n v="2.8965435161610591"/>
    <x v="0"/>
    <x v="0"/>
    <e v="#N/A"/>
    <n v="31.45"/>
    <x v="4"/>
    <x v="1"/>
  </r>
  <r>
    <s v="VT"/>
    <n v="68"/>
    <x v="0"/>
    <x v="0"/>
    <x v="1"/>
    <n v="0"/>
    <x v="622"/>
    <n v="119"/>
    <n v="27"/>
    <n v="211.8"/>
    <n v="105"/>
    <n v="18"/>
    <n v="198.1"/>
    <n v="101"/>
    <n v="8.91"/>
    <x v="19"/>
    <n v="3"/>
    <n v="2.78"/>
    <n v="1"/>
    <x v="0"/>
    <n v="0"/>
    <x v="0"/>
    <x v="3"/>
    <x v="0"/>
    <x v="0"/>
    <n v="-0.39730896230616164"/>
    <n v="0.23136727550546651"/>
    <n v="-4.8216708569236912E-2"/>
    <n v="1.591586692182255E-2"/>
    <n v="1.9538368244591271"/>
    <n v="0.46256177264095799"/>
    <n v="2.1471954849069901"/>
    <x v="0"/>
    <x v="1"/>
    <e v="#N/A"/>
    <n v="27"/>
    <x v="0"/>
    <x v="2"/>
  </r>
  <r>
    <s v="IN"/>
    <n v="77"/>
    <x v="1"/>
    <x v="0"/>
    <x v="1"/>
    <n v="0"/>
    <x v="1401"/>
    <n v="95"/>
    <n v="31.6"/>
    <n v="212"/>
    <n v="98"/>
    <n v="18.02"/>
    <n v="282.3"/>
    <n v="81"/>
    <n v="12.7"/>
    <x v="61"/>
    <n v="4"/>
    <n v="3.05"/>
    <n v="3"/>
    <x v="0"/>
    <n v="0"/>
    <x v="0"/>
    <x v="2"/>
    <x v="0"/>
    <x v="0"/>
    <n v="0.10442792367947092"/>
    <n v="0.235347413171035"/>
    <n v="1.6239593985682403"/>
    <n v="0.37822135389418376"/>
    <n v="3.3956591842374038"/>
    <n v="1.6871837827782643"/>
    <n v="1.4706042765625678"/>
    <x v="1"/>
    <x v="1"/>
    <e v="#N/A"/>
    <n v="31.6"/>
    <x v="1"/>
    <x v="3"/>
  </r>
  <r>
    <s v="SC"/>
    <n v="109"/>
    <x v="0"/>
    <x v="0"/>
    <x v="1"/>
    <n v="0"/>
    <x v="900"/>
    <n v="74"/>
    <n v="37.83"/>
    <n v="169.7"/>
    <n v="75"/>
    <n v="14.42"/>
    <n v="264.3"/>
    <n v="94"/>
    <n v="11.89"/>
    <x v="62"/>
    <n v="3"/>
    <n v="2.4300000000000002"/>
    <n v="2"/>
    <x v="0"/>
    <n v="0"/>
    <x v="0"/>
    <x v="0"/>
    <x v="0"/>
    <x v="0"/>
    <n v="0.7820504339036094"/>
    <n v="-0.60645170309674534"/>
    <n v="1.2664870716267369"/>
    <n v="-0.45508126614224731"/>
    <n v="2.9604871361537399"/>
    <n v="1.6704714935457787"/>
    <n v="2.1946448318956664"/>
    <x v="0"/>
    <x v="1"/>
    <e v="#N/A"/>
    <n v="37.83"/>
    <x v="0"/>
    <x v="2"/>
  </r>
  <r>
    <s v="IN"/>
    <n v="108"/>
    <x v="0"/>
    <x v="0"/>
    <x v="1"/>
    <n v="0"/>
    <x v="67"/>
    <n v="101"/>
    <n v="34.19"/>
    <n v="170.7"/>
    <n v="86"/>
    <n v="14.51"/>
    <n v="237.4"/>
    <n v="113"/>
    <n v="10.68"/>
    <x v="43"/>
    <n v="3"/>
    <n v="3.13"/>
    <n v="3"/>
    <x v="0"/>
    <n v="0"/>
    <x v="0"/>
    <x v="0"/>
    <x v="0"/>
    <x v="0"/>
    <n v="0.38584492246108015"/>
    <n v="-0.58655101476890181"/>
    <n v="0.73226453858637897"/>
    <n v="0.48691299998589177"/>
    <n v="2.702435367158798"/>
    <n v="1.1252617567223233"/>
    <n v="1.7970172866761494"/>
    <x v="0"/>
    <x v="1"/>
    <e v="#N/A"/>
    <n v="34.19"/>
    <x v="0"/>
    <x v="3"/>
  </r>
  <r>
    <s v="IA"/>
    <n v="79"/>
    <x v="0"/>
    <x v="0"/>
    <x v="0"/>
    <n v="17"/>
    <x v="654"/>
    <n v="114"/>
    <n v="28.54"/>
    <n v="243.7"/>
    <n v="93"/>
    <n v="20.71"/>
    <n v="211.9"/>
    <n v="114"/>
    <n v="9.5399999999999991"/>
    <x v="9"/>
    <n v="2"/>
    <n v="2.46"/>
    <n v="1"/>
    <x v="0"/>
    <n v="0"/>
    <x v="0"/>
    <x v="2"/>
    <x v="0"/>
    <x v="2"/>
    <n v="-0.22882904856190872"/>
    <n v="0.86619923316367375"/>
    <n v="0.22584540875258255"/>
    <n v="-0.41885071744501134"/>
    <n v="2.4326602041749643"/>
    <n v="1.0144485778776107"/>
    <n v="2.0347914304270187"/>
    <x v="0"/>
    <x v="0"/>
    <e v="#N/A"/>
    <n v="28.54"/>
    <x v="0"/>
    <x v="2"/>
  </r>
  <r>
    <s v="MD"/>
    <n v="119"/>
    <x v="1"/>
    <x v="0"/>
    <x v="1"/>
    <n v="0"/>
    <x v="1224"/>
    <n v="88"/>
    <n v="40.65"/>
    <n v="243.5"/>
    <n v="79"/>
    <n v="20.7"/>
    <n v="230.9"/>
    <n v="92"/>
    <n v="10.39"/>
    <x v="54"/>
    <n v="3"/>
    <n v="2.94"/>
    <n v="3"/>
    <x v="1"/>
    <n v="1"/>
    <x v="0"/>
    <x v="0"/>
    <x v="0"/>
    <x v="2"/>
    <n v="1.0893874194151039"/>
    <n v="0.86221909549810527"/>
    <n v="0.60317730941305836"/>
    <n v="0.23329915910523916"/>
    <n v="3.4532019994947403"/>
    <n v="1.5324614456655863"/>
    <n v="0.87879014308789605"/>
    <x v="1"/>
    <x v="1"/>
    <n v="40.65"/>
    <e v="#N/A"/>
    <x v="0"/>
    <x v="3"/>
  </r>
  <r>
    <s v="MN"/>
    <n v="38"/>
    <x v="2"/>
    <x v="0"/>
    <x v="1"/>
    <n v="0"/>
    <x v="661"/>
    <n v="109"/>
    <n v="29.87"/>
    <n v="211.8"/>
    <n v="97"/>
    <n v="18"/>
    <n v="137.9"/>
    <n v="109"/>
    <n v="6.21"/>
    <x v="29"/>
    <n v="3"/>
    <n v="2.48"/>
    <n v="5"/>
    <x v="1"/>
    <n v="1"/>
    <x v="1"/>
    <x v="3"/>
    <x v="0"/>
    <x v="0"/>
    <n v="-8.4417693923977855E-2"/>
    <n v="0.23136727550546651"/>
    <n v="-1.2437630464513758"/>
    <n v="-0.38262016874777532"/>
    <n v="1.6718656062128689"/>
    <n v="1.3243873574120404"/>
    <n v="2.9517569581027789"/>
    <x v="0"/>
    <x v="1"/>
    <n v="29.87"/>
    <e v="#N/A"/>
    <x v="0"/>
    <x v="2"/>
  </r>
  <r>
    <s v="AR"/>
    <n v="109"/>
    <x v="0"/>
    <x v="0"/>
    <x v="0"/>
    <n v="29"/>
    <x v="1402"/>
    <n v="90"/>
    <n v="18.899999999999999"/>
    <n v="263.5"/>
    <n v="98"/>
    <n v="22.4"/>
    <n v="224.7"/>
    <n v="128"/>
    <n v="10.11"/>
    <x v="62"/>
    <n v="6"/>
    <n v="2.4300000000000002"/>
    <n v="6"/>
    <x v="1"/>
    <n v="1"/>
    <x v="1"/>
    <x v="0"/>
    <x v="0"/>
    <x v="2"/>
    <n v="-1.2785885111222546"/>
    <n v="1.2602328620549754"/>
    <n v="0.48004795235542908"/>
    <n v="-0.45508126614224731"/>
    <n v="2.7701520747105515"/>
    <n v="1.9132486620226263"/>
    <n v="2.7653749055850572"/>
    <x v="0"/>
    <x v="0"/>
    <n v="18.899999999999999"/>
    <e v="#N/A"/>
    <x v="1"/>
    <x v="2"/>
  </r>
  <r>
    <s v="MS"/>
    <n v="78"/>
    <x v="0"/>
    <x v="0"/>
    <x v="1"/>
    <n v="0"/>
    <x v="751"/>
    <n v="74"/>
    <n v="14.91"/>
    <n v="214.8"/>
    <n v="58"/>
    <n v="18.260000000000002"/>
    <n v="201.3"/>
    <n v="147"/>
    <n v="9.06"/>
    <x v="81"/>
    <n v="6"/>
    <n v="2.92"/>
    <n v="1"/>
    <x v="0"/>
    <n v="0"/>
    <x v="0"/>
    <x v="2"/>
    <x v="0"/>
    <x v="0"/>
    <n v="-1.7136740026596113"/>
    <n v="0.29106934048899702"/>
    <n v="1.5333927331475134E-2"/>
    <n v="0.19706861040800316"/>
    <n v="2.1540814436871671"/>
    <n v="1.7494202225022042"/>
    <n v="3.0791030128532451"/>
    <x v="0"/>
    <x v="1"/>
    <e v="#N/A"/>
    <n v="14.91"/>
    <x v="1"/>
    <x v="3"/>
  </r>
  <r>
    <s v="MN"/>
    <n v="134"/>
    <x v="0"/>
    <x v="0"/>
    <x v="1"/>
    <n v="0"/>
    <x v="1403"/>
    <n v="99"/>
    <n v="41.5"/>
    <n v="246.9"/>
    <n v="111"/>
    <n v="20.99"/>
    <n v="200"/>
    <n v="133"/>
    <n v="9"/>
    <x v="68"/>
    <n v="2"/>
    <n v="1.94"/>
    <n v="0"/>
    <x v="0"/>
    <n v="0"/>
    <x v="0"/>
    <x v="1"/>
    <x v="0"/>
    <x v="2"/>
    <n v="1.1819588005932649"/>
    <n v="0.92988143581277327"/>
    <n v="-1.0483518503189224E-2"/>
    <n v="-1.1072311426924974"/>
    <n v="3.0783157649757342"/>
    <n v="1.8675590481902935"/>
    <n v="2.3451067455569548"/>
    <x v="0"/>
    <x v="1"/>
    <e v="#N/A"/>
    <n v="41.5"/>
    <x v="0"/>
    <x v="1"/>
  </r>
  <r>
    <s v="WA"/>
    <n v="47"/>
    <x v="0"/>
    <x v="0"/>
    <x v="0"/>
    <n v="27"/>
    <x v="91"/>
    <n v="89"/>
    <n v="28.05"/>
    <n v="127.3"/>
    <n v="118"/>
    <n v="10.82"/>
    <n v="284.39999999999998"/>
    <n v="95"/>
    <n v="12.8"/>
    <x v="18"/>
    <n v="4"/>
    <n v="2.08"/>
    <n v="2"/>
    <x v="0"/>
    <n v="0"/>
    <x v="0"/>
    <x v="3"/>
    <x v="0"/>
    <x v="1"/>
    <n v="-0.2825204496452422"/>
    <n v="-1.4502408881973097"/>
    <n v="1.6656645033780817"/>
    <n v="-0.92607839920631685"/>
    <n v="2.7979859560433438"/>
    <n v="2.4114468431954617"/>
    <n v="3.4353204137167364"/>
    <x v="0"/>
    <x v="0"/>
    <e v="#N/A"/>
    <n v="28.05"/>
    <x v="1"/>
    <x v="1"/>
  </r>
  <r>
    <s v="MS"/>
    <n v="59"/>
    <x v="1"/>
    <x v="0"/>
    <x v="0"/>
    <n v="27"/>
    <x v="1404"/>
    <n v="110"/>
    <n v="21.66"/>
    <n v="103.3"/>
    <n v="99"/>
    <n v="8.7799999999999994"/>
    <n v="164.2"/>
    <n v="73"/>
    <n v="7.39"/>
    <x v="9"/>
    <n v="3"/>
    <n v="2.46"/>
    <n v="0"/>
    <x v="0"/>
    <n v="0"/>
    <x v="0"/>
    <x v="3"/>
    <x v="0"/>
    <x v="1"/>
    <n v="-0.97865723610501287"/>
    <n v="-1.9278574080655537"/>
    <n v="-0.72145625764240173"/>
    <n v="-0.41885071744501134"/>
    <n v="1.1299097257274842"/>
    <n v="2.3173992376820869"/>
    <n v="4.1789929965633439"/>
    <x v="2"/>
    <x v="0"/>
    <e v="#N/A"/>
    <n v="21.66"/>
    <x v="0"/>
    <x v="2"/>
  </r>
  <r>
    <s v="ID"/>
    <n v="151"/>
    <x v="0"/>
    <x v="0"/>
    <x v="1"/>
    <n v="0"/>
    <x v="465"/>
    <n v="106"/>
    <n v="33.119999999999997"/>
    <n v="292.7"/>
    <n v="103"/>
    <n v="24.88"/>
    <n v="224.6"/>
    <n v="82"/>
    <n v="10.11"/>
    <x v="129"/>
    <n v="3"/>
    <n v="1.49"/>
    <n v="0"/>
    <x v="0"/>
    <n v="0"/>
    <x v="0"/>
    <x v="1"/>
    <x v="0"/>
    <x v="2"/>
    <n v="0.26920498217659761"/>
    <n v="1.8413329612280054"/>
    <n v="0.47806199498353191"/>
    <n v="-1.7231504705455116"/>
    <n v="3.5201801299660072"/>
    <n v="2.5808466075538568"/>
    <n v="2.9882888541834443"/>
    <x v="0"/>
    <x v="1"/>
    <e v="#N/A"/>
    <n v="33.119999999999997"/>
    <x v="0"/>
    <x v="1"/>
  </r>
  <r>
    <s v="NC"/>
    <n v="129"/>
    <x v="0"/>
    <x v="0"/>
    <x v="1"/>
    <n v="0"/>
    <x v="1405"/>
    <n v="131"/>
    <n v="9.3000000000000007"/>
    <n v="256.10000000000002"/>
    <n v="105"/>
    <n v="21.77"/>
    <n v="176.6"/>
    <n v="135"/>
    <n v="7.95"/>
    <x v="22"/>
    <n v="4"/>
    <n v="3"/>
    <n v="1"/>
    <x v="0"/>
    <n v="0"/>
    <x v="0"/>
    <x v="1"/>
    <x v="0"/>
    <x v="2"/>
    <n v="-2.3246451184354742"/>
    <n v="1.1129677684289339"/>
    <n v="-0.47519754352714372"/>
    <n v="0.30576025649971117"/>
    <n v="2.8635196779468126"/>
    <n v="2.6385553282159089"/>
    <n v="3.7046192104080693"/>
    <x v="0"/>
    <x v="1"/>
    <e v="#N/A"/>
    <n v="9.3000000000000007"/>
    <x v="1"/>
    <x v="3"/>
  </r>
  <r>
    <s v="MI"/>
    <n v="76"/>
    <x v="2"/>
    <x v="0"/>
    <x v="1"/>
    <n v="0"/>
    <x v="1406"/>
    <n v="142"/>
    <n v="15.39"/>
    <n v="211.7"/>
    <n v="75"/>
    <n v="17.989999999999998"/>
    <n v="194.9"/>
    <n v="76"/>
    <n v="8.77"/>
    <x v="38"/>
    <n v="2"/>
    <n v="2.5099999999999998"/>
    <n v="1"/>
    <x v="0"/>
    <n v="0"/>
    <x v="0"/>
    <x v="2"/>
    <x v="0"/>
    <x v="0"/>
    <n v="-1.6618340291998412"/>
    <n v="0.22937720667268172"/>
    <n v="-0.11176734446994839"/>
    <n v="-0.34638962005053869"/>
    <n v="1.7792010503652667"/>
    <n v="1.7166199205753618"/>
    <n v="3.2753643348200909"/>
    <x v="0"/>
    <x v="1"/>
    <e v="#N/A"/>
    <n v="15.39"/>
    <x v="0"/>
    <x v="2"/>
  </r>
  <r>
    <s v="HI"/>
    <n v="24"/>
    <x v="0"/>
    <x v="0"/>
    <x v="1"/>
    <n v="0"/>
    <x v="865"/>
    <n v="132"/>
    <n v="40.049999999999997"/>
    <n v="115.9"/>
    <n v="129"/>
    <n v="9.85"/>
    <n v="185.4"/>
    <n v="136"/>
    <n v="8.34"/>
    <x v="76"/>
    <n v="2"/>
    <n v="4.37"/>
    <n v="0"/>
    <x v="0"/>
    <n v="0"/>
    <x v="0"/>
    <x v="3"/>
    <x v="0"/>
    <x v="1"/>
    <n v="1.0245874525903911"/>
    <n v="-1.6771087351347254"/>
    <n v="-0.30043329480018627"/>
    <n v="2.1535182400587534"/>
    <n v="3.871886033677848"/>
    <n v="2.9309340034127538"/>
    <n v="3.1920599629287425"/>
    <x v="0"/>
    <x v="1"/>
    <e v="#N/A"/>
    <n v="40.049999999999997"/>
    <x v="0"/>
    <x v="0"/>
  </r>
  <r>
    <s v="NC"/>
    <n v="169"/>
    <x v="1"/>
    <x v="0"/>
    <x v="1"/>
    <n v="0"/>
    <x v="698"/>
    <n v="82"/>
    <n v="24.23"/>
    <n v="231.4"/>
    <n v="110"/>
    <n v="19.670000000000002"/>
    <n v="131.19999999999999"/>
    <n v="67"/>
    <n v="5.9"/>
    <x v="13"/>
    <n v="4"/>
    <n v="2.7"/>
    <n v="2"/>
    <x v="0"/>
    <n v="0"/>
    <x v="0"/>
    <x v="1"/>
    <x v="0"/>
    <x v="0"/>
    <n v="-0.69909166494696673"/>
    <n v="0.62142076673119906"/>
    <n v="-1.3768221903684912"/>
    <n v="-9.277577916988608E-2"/>
    <n v="1.9195316821835717"/>
    <n v="1.6670751675958653"/>
    <n v="3.142240816666201"/>
    <x v="0"/>
    <x v="1"/>
    <e v="#N/A"/>
    <n v="24.23"/>
    <x v="1"/>
    <x v="2"/>
  </r>
  <r>
    <s v="MN"/>
    <n v="30"/>
    <x v="1"/>
    <x v="0"/>
    <x v="1"/>
    <n v="0"/>
    <x v="1407"/>
    <n v="68"/>
    <n v="9.18"/>
    <n v="179.3"/>
    <n v="96"/>
    <n v="15.24"/>
    <n v="247.2"/>
    <n v="101"/>
    <n v="11.12"/>
    <x v="39"/>
    <n v="8"/>
    <n v="2.75"/>
    <n v="1"/>
    <x v="0"/>
    <n v="0"/>
    <x v="0"/>
    <x v="3"/>
    <x v="0"/>
    <x v="0"/>
    <n v="-2.3376051118004164"/>
    <n v="-0.41540509514944729"/>
    <n v="0.92688836103230821"/>
    <n v="-2.0314681775414092E-2"/>
    <n v="2.6083751103931379"/>
    <n v="2.5488220361383322"/>
    <n v="3.7668775965367245"/>
    <x v="0"/>
    <x v="1"/>
    <e v="#N/A"/>
    <n v="9.18"/>
    <x v="4"/>
    <x v="2"/>
  </r>
  <r>
    <s v="WV"/>
    <n v="70"/>
    <x v="0"/>
    <x v="0"/>
    <x v="1"/>
    <n v="0"/>
    <x v="195"/>
    <n v="87"/>
    <n v="36.520000000000003"/>
    <n v="131"/>
    <n v="114"/>
    <n v="11.14"/>
    <n v="216.9"/>
    <n v="104"/>
    <n v="9.76"/>
    <x v="27"/>
    <n v="3"/>
    <n v="2.54"/>
    <n v="3"/>
    <x v="0"/>
    <n v="0"/>
    <x v="0"/>
    <x v="3"/>
    <x v="0"/>
    <x v="1"/>
    <n v="0.63949050688924169"/>
    <n v="-1.3766083413842887"/>
    <n v="0.32514327734744458"/>
    <n v="-0.31015907135330267"/>
    <n v="2.2498106981067165"/>
    <n v="1.5830083494148859"/>
    <n v="2.8196068327550656"/>
    <x v="0"/>
    <x v="1"/>
    <e v="#N/A"/>
    <n v="36.520000000000003"/>
    <x v="0"/>
    <x v="2"/>
  </r>
  <r>
    <s v="SD"/>
    <n v="52"/>
    <x v="2"/>
    <x v="1"/>
    <x v="1"/>
    <n v="0"/>
    <x v="1408"/>
    <n v="118"/>
    <n v="42.74"/>
    <n v="196.6"/>
    <n v="80"/>
    <n v="16.71"/>
    <n v="192"/>
    <n v="53"/>
    <n v="8.64"/>
    <x v="34"/>
    <n v="2"/>
    <n v="2.97"/>
    <n v="0"/>
    <x v="1"/>
    <n v="1"/>
    <x v="0"/>
    <x v="3"/>
    <x v="2"/>
    <x v="0"/>
    <n v="1.31711301711338"/>
    <n v="-7.1123187077755057E-2"/>
    <n v="-0.1693601082549685"/>
    <n v="0.26952970780247515"/>
    <n v="2.9212143325014845"/>
    <n v="1.3568987866623767"/>
    <n v="1.774501467477434"/>
    <x v="0"/>
    <x v="1"/>
    <n v="42.74"/>
    <e v="#N/A"/>
    <x v="3"/>
    <x v="3"/>
  </r>
  <r>
    <s v="HI"/>
    <n v="3"/>
    <x v="1"/>
    <x v="0"/>
    <x v="1"/>
    <n v="0"/>
    <x v="794"/>
    <n v="99"/>
    <n v="23.63"/>
    <n v="250.7"/>
    <n v="108"/>
    <n v="21.31"/>
    <n v="286.2"/>
    <n v="87"/>
    <n v="12.88"/>
    <x v="49"/>
    <n v="3"/>
    <n v="1.65"/>
    <n v="4"/>
    <x v="0"/>
    <n v="0"/>
    <x v="1"/>
    <x v="3"/>
    <x v="0"/>
    <x v="2"/>
    <n v="-0.7638916317716794"/>
    <n v="1.0055040514585782"/>
    <n v="1.7014117360722323"/>
    <n v="-1.5057671783620949"/>
    <n v="3.4104573693951021"/>
    <n v="2.5993663677264287"/>
    <n v="3.1435953236498513"/>
    <x v="0"/>
    <x v="1"/>
    <e v="#N/A"/>
    <n v="23.63"/>
    <x v="0"/>
    <x v="1"/>
  </r>
  <r>
    <s v="MS"/>
    <n v="38"/>
    <x v="0"/>
    <x v="0"/>
    <x v="1"/>
    <n v="0"/>
    <x v="1409"/>
    <n v="114"/>
    <n v="19.940000000000001"/>
    <n v="208.7"/>
    <n v="105"/>
    <n v="17.739999999999998"/>
    <n v="203.4"/>
    <n v="98"/>
    <n v="9.15"/>
    <x v="90"/>
    <n v="2"/>
    <n v="3.89"/>
    <n v="2"/>
    <x v="0"/>
    <n v="0"/>
    <x v="0"/>
    <x v="3"/>
    <x v="0"/>
    <x v="0"/>
    <n v="-1.1656514260848982"/>
    <n v="0.16967514168915121"/>
    <n v="5.7039032141317079E-2"/>
    <n v="1.5013683635085036"/>
    <n v="2.9613773041409224"/>
    <n v="1.9091603691080565"/>
    <n v="2.5534351553279486"/>
    <x v="0"/>
    <x v="1"/>
    <e v="#N/A"/>
    <n v="19.940000000000001"/>
    <x v="0"/>
    <x v="0"/>
  </r>
  <r>
    <s v="NY"/>
    <n v="104"/>
    <x v="0"/>
    <x v="0"/>
    <x v="1"/>
    <n v="0"/>
    <x v="1410"/>
    <n v="108"/>
    <n v="44.88"/>
    <n v="132.19999999999999"/>
    <n v="75"/>
    <n v="11.24"/>
    <n v="177.7"/>
    <n v="91"/>
    <n v="8"/>
    <x v="15"/>
    <n v="8"/>
    <n v="2.86"/>
    <n v="3"/>
    <x v="0"/>
    <n v="0"/>
    <x v="0"/>
    <x v="0"/>
    <x v="0"/>
    <x v="1"/>
    <n v="1.5503928976823458"/>
    <n v="-1.3527275153908767"/>
    <n v="-0.45335201243627415"/>
    <n v="0.12460751301353053"/>
    <n v="2.8622520352506209"/>
    <n v="2.1106029819837913"/>
    <n v="2.9524232728085278"/>
    <x v="0"/>
    <x v="1"/>
    <e v="#N/A"/>
    <n v="44.88"/>
    <x v="4"/>
    <x v="3"/>
  </r>
  <r>
    <s v="LA"/>
    <n v="27"/>
    <x v="1"/>
    <x v="0"/>
    <x v="1"/>
    <n v="0"/>
    <x v="878"/>
    <n v="105"/>
    <n v="14.04"/>
    <n v="204"/>
    <n v="99"/>
    <n v="17.34"/>
    <n v="224.2"/>
    <n v="122"/>
    <n v="10.09"/>
    <x v="9"/>
    <n v="4"/>
    <n v="2.46"/>
    <n v="1"/>
    <x v="0"/>
    <n v="0"/>
    <x v="0"/>
    <x v="3"/>
    <x v="0"/>
    <x v="0"/>
    <n v="-1.8080968114613358"/>
    <n v="7.6141906548286981E-2"/>
    <n v="0.47011816549594282"/>
    <n v="-0.41885071744501134"/>
    <n v="2.0760741241243514"/>
    <n v="1.9161050812998042"/>
    <n v="3.3215709530743376"/>
    <x v="0"/>
    <x v="1"/>
    <e v="#N/A"/>
    <n v="14.04"/>
    <x v="1"/>
    <x v="2"/>
  </r>
  <r>
    <s v="KS"/>
    <n v="166"/>
    <x v="0"/>
    <x v="1"/>
    <x v="0"/>
    <n v="28"/>
    <x v="1012"/>
    <n v="126"/>
    <n v="29.89"/>
    <n v="253.6"/>
    <n v="76"/>
    <n v="21.56"/>
    <n v="128.5"/>
    <n v="72"/>
    <n v="5.78"/>
    <x v="37"/>
    <n v="5"/>
    <n v="3.08"/>
    <n v="1"/>
    <x v="0"/>
    <n v="0"/>
    <x v="0"/>
    <x v="1"/>
    <x v="2"/>
    <x v="2"/>
    <n v="-8.2566266300414221E-2"/>
    <n v="1.0632160476093246"/>
    <n v="-1.4304430394097165"/>
    <n v="0.41445190259141979"/>
    <n v="2.6989813837378294"/>
    <n v="1.8317159225114958"/>
    <n v="2.7250442073113081"/>
    <x v="0"/>
    <x v="0"/>
    <e v="#N/A"/>
    <n v="29.89"/>
    <x v="5"/>
    <x v="3"/>
  </r>
  <r>
    <s v="MA"/>
    <n v="13"/>
    <x v="1"/>
    <x v="0"/>
    <x v="1"/>
    <n v="0"/>
    <x v="1411"/>
    <n v="100"/>
    <n v="37.47"/>
    <n v="211.2"/>
    <n v="79"/>
    <n v="17.95"/>
    <n v="259.3"/>
    <n v="112"/>
    <n v="11.67"/>
    <x v="109"/>
    <n v="8"/>
    <n v="3.67"/>
    <n v="2"/>
    <x v="0"/>
    <n v="0"/>
    <x v="0"/>
    <x v="3"/>
    <x v="0"/>
    <x v="0"/>
    <n v="0.74317045380878188"/>
    <n v="0.21942686250875995"/>
    <n v="1.1671892030318749"/>
    <n v="1.2115239739306143"/>
    <n v="3.7567529108323936"/>
    <n v="1.8521801873704407"/>
    <n v="0.86484129175678126"/>
    <x v="1"/>
    <x v="1"/>
    <e v="#N/A"/>
    <n v="37.47"/>
    <x v="4"/>
    <x v="0"/>
  </r>
  <r>
    <s v="AK"/>
    <n v="52"/>
    <x v="1"/>
    <x v="0"/>
    <x v="1"/>
    <n v="0"/>
    <x v="729"/>
    <n v="104"/>
    <n v="36.89"/>
    <n v="152.30000000000001"/>
    <n v="83"/>
    <n v="12.95"/>
    <n v="134.30000000000001"/>
    <n v="109"/>
    <n v="6.04"/>
    <x v="23"/>
    <n v="4"/>
    <n v="3.19"/>
    <n v="2"/>
    <x v="0"/>
    <n v="0"/>
    <x v="0"/>
    <x v="3"/>
    <x v="0"/>
    <x v="1"/>
    <n v="0.68022191460763226"/>
    <n v="-0.95272368000122187"/>
    <n v="-1.3152575118396763"/>
    <n v="0.55937409738036437"/>
    <n v="2.3143931401368554"/>
    <n v="1.8474809787433097"/>
    <n v="3.0773294146912744"/>
    <x v="0"/>
    <x v="1"/>
    <e v="#N/A"/>
    <n v="36.89"/>
    <x v="1"/>
    <x v="3"/>
  </r>
  <r>
    <s v="SD"/>
    <n v="114"/>
    <x v="0"/>
    <x v="0"/>
    <x v="0"/>
    <n v="25"/>
    <x v="1255"/>
    <n v="77"/>
    <n v="21.93"/>
    <n v="290"/>
    <n v="110"/>
    <n v="24.65"/>
    <n v="177.1"/>
    <n v="110"/>
    <n v="7.97"/>
    <x v="43"/>
    <n v="5"/>
    <n v="3.13"/>
    <n v="1"/>
    <x v="0"/>
    <n v="0"/>
    <x v="0"/>
    <x v="0"/>
    <x v="0"/>
    <x v="2"/>
    <n v="-0.9490343941280015"/>
    <n v="1.7876011027428282"/>
    <n v="-0.46526775666765752"/>
    <n v="0.48691299998589177"/>
    <n v="3.20471000912426"/>
    <n v="2.1330125031783322"/>
    <n v="2.6132964689925582"/>
    <x v="0"/>
    <x v="0"/>
    <e v="#N/A"/>
    <n v="21.93"/>
    <x v="1"/>
    <x v="3"/>
  </r>
  <r>
    <s v="CO"/>
    <n v="156"/>
    <x v="1"/>
    <x v="0"/>
    <x v="1"/>
    <n v="0"/>
    <x v="433"/>
    <n v="106"/>
    <n v="25.59"/>
    <n v="152.9"/>
    <n v="112"/>
    <n v="13"/>
    <n v="215.9"/>
    <n v="86"/>
    <n v="9.7200000000000006"/>
    <x v="30"/>
    <n v="3"/>
    <n v="0.95"/>
    <n v="1"/>
    <x v="0"/>
    <n v="0"/>
    <x v="0"/>
    <x v="1"/>
    <x v="0"/>
    <x v="1"/>
    <n v="-0.55097745506190909"/>
    <n v="-0.94078326700451587"/>
    <n v="0.30528370362847218"/>
    <n v="-2.4477614444902343"/>
    <n v="2.0012262776707308"/>
    <n v="2.6969211223719953"/>
    <n v="4.3060260642676793"/>
    <x v="2"/>
    <x v="1"/>
    <e v="#N/A"/>
    <n v="25.59"/>
    <x v="0"/>
    <x v="1"/>
  </r>
  <r>
    <s v="WV"/>
    <n v="62"/>
    <x v="0"/>
    <x v="0"/>
    <x v="1"/>
    <n v="0"/>
    <x v="498"/>
    <n v="122"/>
    <n v="32.22"/>
    <n v="103.8"/>
    <n v="95"/>
    <n v="8.82"/>
    <n v="180.6"/>
    <n v="106"/>
    <n v="8.1300000000000008"/>
    <x v="81"/>
    <n v="5"/>
    <n v="2.92"/>
    <n v="2"/>
    <x v="0"/>
    <n v="0"/>
    <x v="0"/>
    <x v="3"/>
    <x v="0"/>
    <x v="1"/>
    <n v="0.17107931812774674"/>
    <n v="-1.917907063901632"/>
    <n v="-0.39575924865125406"/>
    <n v="0.19706861040800316"/>
    <n v="2.0030128034842183"/>
    <n v="1.9756257385841023"/>
    <n v="3.434258846824195"/>
    <x v="0"/>
    <x v="1"/>
    <e v="#N/A"/>
    <n v="32.22"/>
    <x v="1"/>
    <x v="3"/>
  </r>
  <r>
    <s v="AZ"/>
    <n v="82"/>
    <x v="0"/>
    <x v="0"/>
    <x v="0"/>
    <n v="33"/>
    <x v="562"/>
    <n v="95"/>
    <n v="23.43"/>
    <n v="235.5"/>
    <n v="128"/>
    <n v="20.02"/>
    <n v="268.10000000000002"/>
    <n v="70"/>
    <n v="12.06"/>
    <x v="34"/>
    <n v="6"/>
    <n v="2.97"/>
    <n v="2"/>
    <x v="0"/>
    <n v="0"/>
    <x v="0"/>
    <x v="2"/>
    <x v="0"/>
    <x v="2"/>
    <n v="-0.7861087632544379"/>
    <n v="0.70301358887535725"/>
    <n v="1.3419534517588323"/>
    <n v="0.26952970780247515"/>
    <n v="3.168983495420703"/>
    <n v="1.7279121574560334"/>
    <n v="1.9821464258525177"/>
    <x v="0"/>
    <x v="0"/>
    <e v="#N/A"/>
    <n v="23.43"/>
    <x v="1"/>
    <x v="3"/>
  </r>
  <r>
    <s v="ME"/>
    <n v="52"/>
    <x v="2"/>
    <x v="0"/>
    <x v="1"/>
    <n v="0"/>
    <x v="1108"/>
    <n v="80"/>
    <n v="21.98"/>
    <n v="142.69999999999999"/>
    <n v="101"/>
    <n v="12.13"/>
    <n v="258.3"/>
    <n v="89"/>
    <n v="11.62"/>
    <x v="10"/>
    <n v="4"/>
    <n v="3.32"/>
    <n v="3"/>
    <x v="0"/>
    <n v="0"/>
    <x v="0"/>
    <x v="3"/>
    <x v="0"/>
    <x v="1"/>
    <n v="-0.94348011125731157"/>
    <n v="-1.1437702879485199"/>
    <n v="1.1473296293129025"/>
    <n v="0.74052684086654508"/>
    <n v="2.768451302483439"/>
    <n v="2.0157158709190681"/>
    <n v="2.9089342258510733"/>
    <x v="0"/>
    <x v="1"/>
    <e v="#N/A"/>
    <n v="21.98"/>
    <x v="1"/>
    <x v="0"/>
  </r>
  <r>
    <s v="NH"/>
    <n v="146"/>
    <x v="2"/>
    <x v="0"/>
    <x v="1"/>
    <n v="0"/>
    <x v="146"/>
    <n v="77"/>
    <n v="19.649999999999999"/>
    <n v="213.6"/>
    <n v="100"/>
    <n v="18.16"/>
    <n v="218.4"/>
    <n v="72"/>
    <n v="9.83"/>
    <x v="85"/>
    <n v="6"/>
    <n v="2.89"/>
    <n v="1"/>
    <x v="0"/>
    <n v="0"/>
    <x v="0"/>
    <x v="1"/>
    <x v="0"/>
    <x v="0"/>
    <n v="-1.197125695685473"/>
    <n v="0.26718851449558451"/>
    <n v="0.35493263792590324"/>
    <n v="0.16083806171076653"/>
    <n v="2.1972739314892586"/>
    <n v="1.2869909452318231"/>
    <n v="2.5465032213243202"/>
    <x v="0"/>
    <x v="1"/>
    <e v="#N/A"/>
    <n v="19.649999999999999"/>
    <x v="1"/>
    <x v="3"/>
  </r>
  <r>
    <s v="RI"/>
    <n v="120"/>
    <x v="0"/>
    <x v="0"/>
    <x v="0"/>
    <n v="23"/>
    <x v="1412"/>
    <n v="114"/>
    <n v="37.72"/>
    <n v="254.7"/>
    <n v="84"/>
    <n v="21.65"/>
    <n v="250.5"/>
    <n v="117"/>
    <n v="11.27"/>
    <x v="68"/>
    <n v="5"/>
    <n v="1.94"/>
    <n v="2"/>
    <x v="0"/>
    <n v="0"/>
    <x v="0"/>
    <x v="0"/>
    <x v="0"/>
    <x v="2"/>
    <n v="0.7709418681622302"/>
    <n v="1.0851068047699524"/>
    <n v="0.99242495430491739"/>
    <n v="-1.1072311426924974"/>
    <n v="3.3860243950993594"/>
    <n v="1.9956643593346992"/>
    <n v="2.1213654249161249"/>
    <x v="0"/>
    <x v="0"/>
    <e v="#N/A"/>
    <n v="37.72"/>
    <x v="1"/>
    <x v="1"/>
  </r>
  <r>
    <s v="ID"/>
    <n v="130"/>
    <x v="0"/>
    <x v="0"/>
    <x v="1"/>
    <n v="0"/>
    <x v="1413"/>
    <n v="113"/>
    <n v="44.83"/>
    <n v="186.5"/>
    <n v="103"/>
    <n v="15.85"/>
    <n v="195.3"/>
    <n v="99"/>
    <n v="8.7899999999999991"/>
    <x v="154"/>
    <n v="6"/>
    <n v="4.9400000000000004"/>
    <n v="1"/>
    <x v="1"/>
    <n v="1"/>
    <x v="0"/>
    <x v="1"/>
    <x v="0"/>
    <x v="0"/>
    <n v="1.544838614811656"/>
    <n v="-0.27212013918897432"/>
    <n v="-0.10382351498235932"/>
    <n v="2.9143597627007125"/>
    <n v="4.8095069717549777"/>
    <n v="3.3113211660419877"/>
    <n v="2.6073623488106898"/>
    <x v="1"/>
    <x v="1"/>
    <n v="44.83"/>
    <e v="#N/A"/>
    <x v="1"/>
    <x v="0"/>
  </r>
  <r>
    <s v="WI"/>
    <n v="90"/>
    <x v="1"/>
    <x v="0"/>
    <x v="1"/>
    <n v="0"/>
    <x v="1414"/>
    <n v="91"/>
    <n v="10.42"/>
    <n v="194.4"/>
    <n v="94"/>
    <n v="16.52"/>
    <n v="143.1"/>
    <n v="80"/>
    <n v="6.44"/>
    <x v="37"/>
    <n v="9"/>
    <n v="3.08"/>
    <n v="1"/>
    <x v="0"/>
    <n v="0"/>
    <x v="0"/>
    <x v="2"/>
    <x v="0"/>
    <x v="0"/>
    <n v="-2.2024508952803017"/>
    <n v="-0.11490470139901053"/>
    <n v="-1.1404932631127194"/>
    <n v="0.41445190259141979"/>
    <n v="2.0614786889246566"/>
    <n v="2.5172382285536155"/>
    <n v="4.0525648932118248"/>
    <x v="2"/>
    <x v="1"/>
    <e v="#N/A"/>
    <n v="10.42"/>
    <x v="4"/>
    <x v="3"/>
  </r>
  <r>
    <s v="NM"/>
    <n v="147"/>
    <x v="1"/>
    <x v="1"/>
    <x v="1"/>
    <n v="0"/>
    <x v="428"/>
    <n v="113"/>
    <n v="31.25"/>
    <n v="164.7"/>
    <n v="110"/>
    <n v="14"/>
    <n v="111"/>
    <n v="87"/>
    <n v="5"/>
    <x v="3"/>
    <n v="4"/>
    <n v="2.73"/>
    <n v="1"/>
    <x v="0"/>
    <n v="0"/>
    <x v="0"/>
    <x v="1"/>
    <x v="1"/>
    <x v="1"/>
    <n v="6.5547943584643401E-2"/>
    <n v="-0.70595514473596288"/>
    <n v="-1.7779855794917336"/>
    <n v="-5.6545230472650088E-2"/>
    <n v="1.6484002126382125"/>
    <n v="1.9149671755038284"/>
    <n v="3.552038190319541"/>
    <x v="2"/>
    <x v="1"/>
    <e v="#N/A"/>
    <n v="31.25"/>
    <x v="5"/>
    <x v="2"/>
  </r>
  <r>
    <s v="WY"/>
    <n v="159"/>
    <x v="0"/>
    <x v="0"/>
    <x v="1"/>
    <n v="0"/>
    <x v="1016"/>
    <n v="68"/>
    <n v="28.46"/>
    <n v="143.80000000000001"/>
    <n v="74"/>
    <n v="12.22"/>
    <n v="140.1"/>
    <n v="111"/>
    <n v="6.3"/>
    <x v="19"/>
    <n v="3"/>
    <n v="2.78"/>
    <n v="0"/>
    <x v="1"/>
    <n v="1"/>
    <x v="0"/>
    <x v="1"/>
    <x v="0"/>
    <x v="1"/>
    <n v="-0.23808618667972481"/>
    <n v="-1.1218795307878917"/>
    <n v="-1.2000719842696366"/>
    <n v="1.591586692182255E-2"/>
    <n v="1.2913098491479214"/>
    <n v="1.6600375887724015"/>
    <n v="3.4415067144737859"/>
    <x v="2"/>
    <x v="1"/>
    <n v="28.46"/>
    <e v="#N/A"/>
    <x v="0"/>
    <x v="2"/>
  </r>
  <r>
    <s v="IL"/>
    <n v="74"/>
    <x v="2"/>
    <x v="0"/>
    <x v="0"/>
    <n v="27"/>
    <x v="73"/>
    <n v="122"/>
    <n v="26.2"/>
    <n v="195.3"/>
    <n v="150"/>
    <n v="16.600000000000001"/>
    <n v="276.7"/>
    <n v="86"/>
    <n v="12.45"/>
    <x v="32"/>
    <n v="2"/>
    <n v="3.56"/>
    <n v="4"/>
    <x v="0"/>
    <n v="0"/>
    <x v="1"/>
    <x v="2"/>
    <x v="0"/>
    <x v="0"/>
    <n v="-0.48432606061363331"/>
    <n v="-9.6994081903951271E-2"/>
    <n v="1.5127457857419944"/>
    <n v="1.0666017791416695"/>
    <n v="3.4155634377353334"/>
    <n v="1.9157293004133569"/>
    <n v="1.9167586983577487"/>
    <x v="0"/>
    <x v="0"/>
    <e v="#N/A"/>
    <n v="26.2"/>
    <x v="0"/>
    <x v="0"/>
  </r>
  <r>
    <s v="TX"/>
    <n v="130"/>
    <x v="1"/>
    <x v="0"/>
    <x v="1"/>
    <n v="0"/>
    <x v="490"/>
    <n v="101"/>
    <n v="42.84"/>
    <n v="170.2"/>
    <n v="105"/>
    <n v="14.47"/>
    <n v="209.2"/>
    <n v="64"/>
    <n v="9.41"/>
    <x v="16"/>
    <n v="5"/>
    <n v="1.54"/>
    <n v="0"/>
    <x v="0"/>
    <n v="0"/>
    <x v="0"/>
    <x v="1"/>
    <x v="0"/>
    <x v="0"/>
    <n v="1.3282215828547594"/>
    <n v="-0.59650135893282363"/>
    <n v="0.17222455971135672"/>
    <n v="-1.6506893731510393"/>
    <n v="2.7167874357291839"/>
    <n v="2.2078095819095109"/>
    <n v="3.2199242738000753"/>
    <x v="0"/>
    <x v="1"/>
    <e v="#N/A"/>
    <n v="42.84"/>
    <x v="1"/>
    <x v="1"/>
  </r>
  <r>
    <s v="RI"/>
    <n v="155"/>
    <x v="1"/>
    <x v="1"/>
    <x v="1"/>
    <n v="0"/>
    <x v="1002"/>
    <n v="94"/>
    <n v="27.73"/>
    <n v="291.7"/>
    <n v="108"/>
    <n v="24.79"/>
    <n v="96.4"/>
    <n v="111"/>
    <n v="4.34"/>
    <x v="7"/>
    <n v="3"/>
    <n v="3.02"/>
    <n v="0"/>
    <x v="0"/>
    <n v="0"/>
    <x v="0"/>
    <x v="1"/>
    <x v="2"/>
    <x v="2"/>
    <n v="-0.3176975744929435"/>
    <n v="1.821432272900162"/>
    <n v="-2.0679353557887308"/>
    <n v="0.34199080519694713"/>
    <n v="3.3715637196695747"/>
    <n v="2.7949707726846218"/>
    <n v="3.5008972170759884"/>
    <x v="0"/>
    <x v="1"/>
    <e v="#N/A"/>
    <n v="27.73"/>
    <x v="3"/>
    <x v="3"/>
  </r>
  <r>
    <s v="MI"/>
    <n v="87"/>
    <x v="0"/>
    <x v="0"/>
    <x v="1"/>
    <n v="0"/>
    <x v="259"/>
    <n v="80"/>
    <n v="33.71"/>
    <n v="187"/>
    <n v="89"/>
    <n v="15.9"/>
    <n v="133.5"/>
    <n v="96"/>
    <n v="6.01"/>
    <x v="155"/>
    <n v="4"/>
    <n v="4.4800000000000004"/>
    <n v="2"/>
    <x v="0"/>
    <n v="0"/>
    <x v="0"/>
    <x v="2"/>
    <x v="0"/>
    <x v="0"/>
    <n v="0.33400494900131034"/>
    <n v="-0.26216979502505255"/>
    <n v="-1.3311451708148545"/>
    <n v="2.2984404348476986"/>
    <n v="3.6487434880689591"/>
    <n v="2.6898082098371683"/>
    <n v="3.026021706744555"/>
    <x v="0"/>
    <x v="1"/>
    <e v="#N/A"/>
    <n v="33.71"/>
    <x v="1"/>
    <x v="0"/>
  </r>
  <r>
    <s v="OR"/>
    <n v="81"/>
    <x v="0"/>
    <x v="0"/>
    <x v="1"/>
    <n v="0"/>
    <x v="1415"/>
    <n v="48"/>
    <n v="55.2"/>
    <n v="236.4"/>
    <n v="82"/>
    <n v="20.09"/>
    <n v="187.6"/>
    <n v="78"/>
    <n v="8.44"/>
    <x v="67"/>
    <n v="5"/>
    <n v="3.54"/>
    <n v="0"/>
    <x v="1"/>
    <n v="1"/>
    <x v="0"/>
    <x v="2"/>
    <x v="0"/>
    <x v="2"/>
    <n v="2.6742094651852204"/>
    <n v="0.7209242083704166"/>
    <n v="-0.2567422326184472"/>
    <n v="1.0303712304444337"/>
    <n v="4.5974160968093223"/>
    <n v="2.9662618603957096"/>
    <n v="2.1121515290515895"/>
    <x v="1"/>
    <x v="1"/>
    <n v="55.2"/>
    <e v="#N/A"/>
    <x v="1"/>
    <x v="0"/>
  </r>
  <r>
    <s v="VA"/>
    <n v="99"/>
    <x v="2"/>
    <x v="0"/>
    <x v="1"/>
    <n v="0"/>
    <x v="262"/>
    <n v="78"/>
    <n v="21.81"/>
    <n v="215.3"/>
    <n v="120"/>
    <n v="18.3"/>
    <n v="143.69999999999999"/>
    <n v="140"/>
    <n v="6.47"/>
    <x v="108"/>
    <n v="9"/>
    <n v="3.86"/>
    <n v="2"/>
    <x v="0"/>
    <n v="0"/>
    <x v="0"/>
    <x v="2"/>
    <x v="0"/>
    <x v="0"/>
    <n v="-0.96199438749294375"/>
    <n v="0.30101968465291878"/>
    <n v="-1.1285775188813361"/>
    <n v="1.4651378148112675"/>
    <n v="2.7906152136779032"/>
    <n v="2.1062673345591141"/>
    <n v="3.0141650416742185"/>
    <x v="0"/>
    <x v="1"/>
    <e v="#N/A"/>
    <n v="21.81"/>
    <x v="4"/>
    <x v="0"/>
  </r>
  <r>
    <s v="SD"/>
    <n v="131"/>
    <x v="2"/>
    <x v="0"/>
    <x v="1"/>
    <n v="0"/>
    <x v="123"/>
    <n v="110"/>
    <n v="31.94"/>
    <n v="200.5"/>
    <n v="101"/>
    <n v="17.04"/>
    <n v="202.6"/>
    <n v="125"/>
    <n v="9.1199999999999992"/>
    <x v="39"/>
    <n v="11"/>
    <n v="2.75"/>
    <n v="2"/>
    <x v="0"/>
    <n v="0"/>
    <x v="0"/>
    <x v="1"/>
    <x v="0"/>
    <x v="0"/>
    <n v="0.14145647615073531"/>
    <n v="6.4894974008347182E-3"/>
    <n v="4.1151373166138927E-2"/>
    <n v="-2.0314681775414092E-2"/>
    <n v="2.0879950909700877"/>
    <n v="0.14885620588539178"/>
    <n v="1.9195293277639716"/>
    <x v="0"/>
    <x v="1"/>
    <e v="#N/A"/>
    <n v="31.94"/>
    <x v="4"/>
    <x v="2"/>
  </r>
  <r>
    <s v="AL"/>
    <n v="89"/>
    <x v="2"/>
    <x v="0"/>
    <x v="1"/>
    <n v="0"/>
    <x v="1416"/>
    <n v="71"/>
    <n v="21.96"/>
    <n v="214.1"/>
    <n v="68"/>
    <n v="18.2"/>
    <n v="214.9"/>
    <n v="100"/>
    <n v="9.67"/>
    <x v="19"/>
    <n v="4"/>
    <n v="2.78"/>
    <n v="5"/>
    <x v="1"/>
    <n v="1"/>
    <x v="1"/>
    <x v="2"/>
    <x v="0"/>
    <x v="0"/>
    <n v="-0.94533153888087529"/>
    <n v="0.27713885865950622"/>
    <n v="0.28542412990949978"/>
    <n v="1.591586692182255E-2"/>
    <n v="2.078093488598709"/>
    <n v="1.0257572393780343"/>
    <n v="2.4053863059634599"/>
    <x v="0"/>
    <x v="1"/>
    <n v="21.96"/>
    <e v="#N/A"/>
    <x v="1"/>
    <x v="2"/>
  </r>
  <r>
    <s v="MS"/>
    <n v="123"/>
    <x v="0"/>
    <x v="1"/>
    <x v="1"/>
    <n v="0"/>
    <x v="880"/>
    <n v="106"/>
    <n v="21.34"/>
    <n v="128.9"/>
    <n v="96"/>
    <n v="10.96"/>
    <n v="251.9"/>
    <n v="129"/>
    <n v="11.34"/>
    <x v="21"/>
    <n v="6"/>
    <n v="1.7"/>
    <n v="4"/>
    <x v="1"/>
    <n v="1"/>
    <x v="1"/>
    <x v="0"/>
    <x v="1"/>
    <x v="1"/>
    <n v="-1.0138343609527141"/>
    <n v="-1.4183997868727598"/>
    <n v="1.020228357511479"/>
    <n v="-1.4333060809676228"/>
    <n v="2.108157144876821"/>
    <n v="2.4768831805433265"/>
    <n v="3.9781370052603342"/>
    <x v="2"/>
    <x v="1"/>
    <n v="21.34"/>
    <e v="#N/A"/>
    <x v="5"/>
    <x v="1"/>
  </r>
  <r>
    <s v="MS"/>
    <n v="130"/>
    <x v="2"/>
    <x v="0"/>
    <x v="0"/>
    <n v="26"/>
    <x v="1417"/>
    <n v="108"/>
    <n v="43.72"/>
    <n v="224.3"/>
    <n v="122"/>
    <n v="19.07"/>
    <n v="204"/>
    <n v="118"/>
    <n v="9.18"/>
    <x v="44"/>
    <n v="4"/>
    <n v="3.4"/>
    <n v="1"/>
    <x v="0"/>
    <n v="0"/>
    <x v="0"/>
    <x v="1"/>
    <x v="0"/>
    <x v="0"/>
    <n v="1.4244958192800465"/>
    <n v="0.48012587960351027"/>
    <n v="6.8954776372700408E-2"/>
    <n v="0.84921848695825297"/>
    <n v="3.5540436018170443"/>
    <n v="1.7278993023864699"/>
    <n v="1.1576035913725513"/>
    <x v="1"/>
    <x v="0"/>
    <e v="#N/A"/>
    <n v="43.72"/>
    <x v="1"/>
    <x v="0"/>
  </r>
  <r>
    <s v="HI"/>
    <n v="99"/>
    <x v="0"/>
    <x v="0"/>
    <x v="1"/>
    <n v="0"/>
    <x v="1418"/>
    <n v="90"/>
    <n v="21.18"/>
    <n v="146.4"/>
    <n v="70"/>
    <n v="12.44"/>
    <n v="169.4"/>
    <n v="95"/>
    <n v="7.62"/>
    <x v="26"/>
    <n v="6"/>
    <n v="2.84"/>
    <n v="1"/>
    <x v="0"/>
    <n v="0"/>
    <x v="0"/>
    <x v="2"/>
    <x v="0"/>
    <x v="1"/>
    <n v="-1.0304972095647833"/>
    <n v="-1.0701377411354986"/>
    <n v="-0.61818647430374485"/>
    <n v="8.8376964316294535E-2"/>
    <n v="1.1559391711425762"/>
    <n v="1.6115471723648833"/>
    <n v="3.4435407954796635"/>
    <x v="2"/>
    <x v="1"/>
    <e v="#N/A"/>
    <n v="21.18"/>
    <x v="1"/>
    <x v="3"/>
  </r>
  <r>
    <s v="WV"/>
    <n v="36"/>
    <x v="1"/>
    <x v="0"/>
    <x v="1"/>
    <n v="0"/>
    <x v="1419"/>
    <n v="144"/>
    <n v="29.77"/>
    <n v="216.9"/>
    <n v="69"/>
    <n v="18.440000000000001"/>
    <n v="243.7"/>
    <n v="146"/>
    <n v="10.97"/>
    <x v="79"/>
    <n v="3"/>
    <n v="2.67"/>
    <n v="1"/>
    <x v="0"/>
    <n v="0"/>
    <x v="0"/>
    <x v="3"/>
    <x v="0"/>
    <x v="0"/>
    <n v="-9.5526259665357077E-2"/>
    <n v="0.33286078597746827"/>
    <n v="0.8573798530159048"/>
    <n v="-0.12900632786712207"/>
    <n v="2.6082715573797741"/>
    <n v="0.93362969860353362"/>
    <n v="1.7147152274336217"/>
    <x v="0"/>
    <x v="1"/>
    <e v="#N/A"/>
    <n v="29.77"/>
    <x v="0"/>
    <x v="2"/>
  </r>
  <r>
    <s v="WV"/>
    <n v="87"/>
    <x v="0"/>
    <x v="0"/>
    <x v="1"/>
    <n v="0"/>
    <x v="76"/>
    <n v="91"/>
    <n v="21.13"/>
    <n v="173.4"/>
    <n v="105"/>
    <n v="14.74"/>
    <n v="256.3"/>
    <n v="109"/>
    <n v="11.53"/>
    <x v="4"/>
    <n v="5"/>
    <n v="2.0299999999999998"/>
    <n v="3"/>
    <x v="0"/>
    <n v="0"/>
    <x v="0"/>
    <x v="2"/>
    <x v="0"/>
    <x v="0"/>
    <n v="-1.0360514924354729"/>
    <n v="-0.53281915628372412"/>
    <n v="1.1076104818749577"/>
    <n v="-0.99853949660078922"/>
    <n v="2.1590696439025878"/>
    <n v="1.8924008703527126"/>
    <n v="3.2404907623694532"/>
    <x v="0"/>
    <x v="1"/>
    <e v="#N/A"/>
    <n v="21.13"/>
    <x v="1"/>
    <x v="1"/>
  </r>
  <r>
    <s v="WV"/>
    <n v="139"/>
    <x v="0"/>
    <x v="0"/>
    <x v="1"/>
    <n v="0"/>
    <x v="149"/>
    <n v="130"/>
    <n v="46.17"/>
    <n v="156"/>
    <n v="131"/>
    <n v="13.26"/>
    <n v="136.30000000000001"/>
    <n v="108"/>
    <n v="6.13"/>
    <x v="43"/>
    <n v="9"/>
    <n v="3.13"/>
    <n v="2"/>
    <x v="0"/>
    <n v="0"/>
    <x v="0"/>
    <x v="1"/>
    <x v="0"/>
    <x v="1"/>
    <n v="1.691101397073151"/>
    <n v="-0.87909113318820109"/>
    <n v="-1.2755383644017315"/>
    <n v="0.48691299998589177"/>
    <n v="3.0892519067222413"/>
    <n v="2.3445058209031564"/>
    <n v="3.074075104045209"/>
    <x v="0"/>
    <x v="1"/>
    <e v="#N/A"/>
    <n v="46.17"/>
    <x v="4"/>
    <x v="3"/>
  </r>
  <r>
    <s v="NM"/>
    <n v="96"/>
    <x v="0"/>
    <x v="0"/>
    <x v="0"/>
    <n v="33"/>
    <x v="783"/>
    <n v="115"/>
    <n v="31.16"/>
    <n v="201.4"/>
    <n v="87"/>
    <n v="17.12"/>
    <n v="177.4"/>
    <n v="84"/>
    <n v="7.98"/>
    <x v="91"/>
    <n v="15"/>
    <n v="2.81"/>
    <n v="3"/>
    <x v="0"/>
    <n v="0"/>
    <x v="0"/>
    <x v="2"/>
    <x v="0"/>
    <x v="0"/>
    <n v="5.6290805466827291E-2"/>
    <n v="2.4400116895893983E-2"/>
    <n v="-0.45930988455196553"/>
    <n v="5.2146415619058542E-2"/>
    <n v="1.887989339496736"/>
    <n v="0.46631409928683581"/>
    <n v="2.2068969011564779"/>
    <x v="0"/>
    <x v="0"/>
    <e v="#N/A"/>
    <n v="31.16"/>
    <x v="4"/>
    <x v="3"/>
  </r>
  <r>
    <s v="DE"/>
    <n v="112"/>
    <x v="1"/>
    <x v="0"/>
    <x v="1"/>
    <n v="0"/>
    <x v="1198"/>
    <n v="119"/>
    <n v="17.190000000000001"/>
    <n v="214.4"/>
    <n v="67"/>
    <n v="18.22"/>
    <n v="179.5"/>
    <n v="112"/>
    <n v="8.08"/>
    <x v="19"/>
    <n v="5"/>
    <n v="2.78"/>
    <n v="2"/>
    <x v="0"/>
    <n v="0"/>
    <x v="0"/>
    <x v="0"/>
    <x v="0"/>
    <x v="0"/>
    <n v="-1.4655827011021401"/>
    <n v="0.2831090651578595"/>
    <n v="-0.41760477974212362"/>
    <n v="1.591586692182255E-2"/>
    <n v="1.7984452635258543"/>
    <n v="1.5500743412584259"/>
    <n v="3.0937122621467088"/>
    <x v="0"/>
    <x v="1"/>
    <e v="#N/A"/>
    <n v="17.190000000000001"/>
    <x v="1"/>
    <x v="2"/>
  </r>
  <r>
    <s v="NC"/>
    <n v="75"/>
    <x v="1"/>
    <x v="0"/>
    <x v="1"/>
    <n v="0"/>
    <x v="1061"/>
    <n v="70"/>
    <n v="34.56"/>
    <n v="228.9"/>
    <n v="97"/>
    <n v="19.46"/>
    <n v="222.2"/>
    <n v="118"/>
    <n v="10"/>
    <x v="108"/>
    <n v="3"/>
    <n v="3.86"/>
    <n v="1"/>
    <x v="0"/>
    <n v="0"/>
    <x v="0"/>
    <x v="2"/>
    <x v="0"/>
    <x v="0"/>
    <n v="0.42657633017947133"/>
    <n v="0.57166904591159029"/>
    <n v="0.43039901805799802"/>
    <n v="1.4651378148112675"/>
    <n v="3.5536191991515822"/>
    <n v="1.6854213107285898"/>
    <n v="1.0261971432124648"/>
    <x v="1"/>
    <x v="1"/>
    <e v="#N/A"/>
    <n v="34.56"/>
    <x v="0"/>
    <x v="0"/>
  </r>
  <r>
    <s v="NM"/>
    <n v="178"/>
    <x v="0"/>
    <x v="0"/>
    <x v="0"/>
    <n v="35"/>
    <x v="666"/>
    <n v="88"/>
    <n v="29.82"/>
    <n v="190"/>
    <n v="65"/>
    <n v="16.149999999999999"/>
    <n v="138.69999999999999"/>
    <n v="94"/>
    <n v="6.24"/>
    <x v="26"/>
    <n v="3"/>
    <n v="2.84"/>
    <n v="2"/>
    <x v="0"/>
    <n v="0"/>
    <x v="0"/>
    <x v="1"/>
    <x v="0"/>
    <x v="0"/>
    <n v="-8.9971976794667202E-2"/>
    <n v="-0.20246773004152205"/>
    <n v="-1.2278753874761981"/>
    <n v="8.8376964316294535E-2"/>
    <n v="1.643380763339984"/>
    <n v="1.2508303615231338"/>
    <n v="2.9031797831516184"/>
    <x v="0"/>
    <x v="0"/>
    <e v="#N/A"/>
    <n v="29.82"/>
    <x v="0"/>
    <x v="3"/>
  </r>
  <r>
    <s v="SC"/>
    <n v="112"/>
    <x v="0"/>
    <x v="0"/>
    <x v="1"/>
    <n v="0"/>
    <x v="1127"/>
    <n v="97"/>
    <n v="45.22"/>
    <n v="214.6"/>
    <n v="94"/>
    <n v="18.239999999999998"/>
    <n v="306.2"/>
    <n v="100"/>
    <n v="13.78"/>
    <x v="66"/>
    <n v="2"/>
    <n v="3.83"/>
    <n v="2"/>
    <x v="1"/>
    <n v="1"/>
    <x v="0"/>
    <x v="0"/>
    <x v="0"/>
    <x v="0"/>
    <n v="1.5874214501536101"/>
    <n v="0.28708920282342798"/>
    <n v="2.0986032104516803"/>
    <n v="1.428907266114031"/>
    <n v="4.8838796811492653"/>
    <n v="3.0080290026622345"/>
    <n v="1.4980641580959264"/>
    <x v="1"/>
    <x v="1"/>
    <n v="45.22"/>
    <e v="#N/A"/>
    <x v="0"/>
    <x v="0"/>
  </r>
  <r>
    <s v="NJ"/>
    <n v="108"/>
    <x v="0"/>
    <x v="0"/>
    <x v="0"/>
    <n v="41"/>
    <x v="835"/>
    <n v="110"/>
    <n v="29.17"/>
    <n v="136.1"/>
    <n v="78"/>
    <n v="11.57"/>
    <n v="183.4"/>
    <n v="103"/>
    <n v="8.25"/>
    <x v="81"/>
    <n v="7"/>
    <n v="2.92"/>
    <n v="0"/>
    <x v="0"/>
    <n v="0"/>
    <x v="0"/>
    <x v="0"/>
    <x v="0"/>
    <x v="1"/>
    <n v="-0.16032622649006978"/>
    <n v="-1.2751148309122868"/>
    <n v="-0.34015244223813113"/>
    <n v="0.19706861040800316"/>
    <n v="1.6276093737800701"/>
    <n v="1.3439352856747684"/>
    <n v="2.9938623599869603"/>
    <x v="0"/>
    <x v="0"/>
    <e v="#N/A"/>
    <n v="29.17"/>
    <x v="4"/>
    <x v="3"/>
  </r>
  <r>
    <s v="AZ"/>
    <n v="100"/>
    <x v="2"/>
    <x v="0"/>
    <x v="1"/>
    <n v="0"/>
    <x v="1420"/>
    <n v="98"/>
    <n v="13.38"/>
    <n v="225.6"/>
    <n v="102"/>
    <n v="19.18"/>
    <n v="150.4"/>
    <n v="106"/>
    <n v="6.77"/>
    <x v="100"/>
    <n v="8"/>
    <n v="3.78"/>
    <n v="0"/>
    <x v="0"/>
    <n v="0"/>
    <x v="0"/>
    <x v="2"/>
    <x v="0"/>
    <x v="0"/>
    <n v="-1.8803024887803013"/>
    <n v="0.50599677442970648"/>
    <n v="-0.99551837496422058"/>
    <n v="1.3564461687195588"/>
    <n v="2.9318624434617533"/>
    <n v="2.5734360743123261"/>
    <n v="3.5565895278711244"/>
    <x v="0"/>
    <x v="1"/>
    <e v="#N/A"/>
    <n v="13.38"/>
    <x v="4"/>
    <x v="0"/>
  </r>
  <r>
    <s v="RI"/>
    <n v="121"/>
    <x v="2"/>
    <x v="0"/>
    <x v="0"/>
    <n v="20"/>
    <x v="1421"/>
    <n v="110"/>
    <n v="36.020000000000003"/>
    <n v="215.1"/>
    <n v="120"/>
    <n v="18.28"/>
    <n v="238.5"/>
    <n v="107"/>
    <n v="10.73"/>
    <x v="27"/>
    <n v="2"/>
    <n v="2.54"/>
    <n v="0"/>
    <x v="0"/>
    <n v="0"/>
    <x v="0"/>
    <x v="0"/>
    <x v="0"/>
    <x v="0"/>
    <n v="0.5857991058059081"/>
    <n v="0.29703954698734975"/>
    <n v="0.75411006967724847"/>
    <n v="-0.31015907135330267"/>
    <n v="2.7838557853817116"/>
    <n v="1.0470309124227513"/>
    <n v="1.5629121630259366"/>
    <x v="0"/>
    <x v="0"/>
    <e v="#N/A"/>
    <n v="36.020000000000003"/>
    <x v="0"/>
    <x v="2"/>
  </r>
  <r>
    <s v="SD"/>
    <n v="116"/>
    <x v="0"/>
    <x v="0"/>
    <x v="1"/>
    <n v="0"/>
    <x v="1422"/>
    <n v="101"/>
    <n v="10.83"/>
    <n v="195.8"/>
    <n v="95"/>
    <n v="16.64"/>
    <n v="210.1"/>
    <n v="87"/>
    <n v="9.4499999999999993"/>
    <x v="13"/>
    <n v="6"/>
    <n v="2.7"/>
    <n v="1"/>
    <x v="0"/>
    <n v="0"/>
    <x v="0"/>
    <x v="0"/>
    <x v="0"/>
    <x v="0"/>
    <n v="-2.158016632314784"/>
    <n v="-8.704373774002952E-2"/>
    <n v="0.19009817605843199"/>
    <n v="-9.277577916988608E-2"/>
    <n v="2.1009238713089493"/>
    <n v="2.1701053106631298"/>
    <n v="3.6062214304866047"/>
    <x v="2"/>
    <x v="1"/>
    <e v="#N/A"/>
    <n v="10.83"/>
    <x v="1"/>
    <x v="2"/>
  </r>
  <r>
    <s v="NH"/>
    <n v="161"/>
    <x v="0"/>
    <x v="0"/>
    <x v="1"/>
    <n v="0"/>
    <x v="1298"/>
    <n v="100"/>
    <n v="29.48"/>
    <n v="213.7"/>
    <n v="74"/>
    <n v="18.16"/>
    <n v="141.5"/>
    <n v="69"/>
    <n v="6.37"/>
    <x v="73"/>
    <n v="4"/>
    <n v="3.11"/>
    <n v="1"/>
    <x v="0"/>
    <n v="0"/>
    <x v="0"/>
    <x v="1"/>
    <x v="0"/>
    <x v="0"/>
    <n v="-0.12700052926593161"/>
    <n v="0.26917858332836869"/>
    <n v="-1.1722685810630751"/>
    <n v="0.45068245128865581"/>
    <n v="2.1229927910333837"/>
    <n v="1.2907031193127572"/>
    <n v="2.6124185525347281"/>
    <x v="0"/>
    <x v="1"/>
    <e v="#N/A"/>
    <n v="29.48"/>
    <x v="1"/>
    <x v="3"/>
  </r>
  <r>
    <s v="WV"/>
    <n v="104"/>
    <x v="0"/>
    <x v="0"/>
    <x v="1"/>
    <n v="0"/>
    <x v="1423"/>
    <n v="123"/>
    <n v="38.4"/>
    <n v="162.80000000000001"/>
    <n v="106"/>
    <n v="13.84"/>
    <n v="272.10000000000002"/>
    <n v="85"/>
    <n v="12.24"/>
    <x v="3"/>
    <n v="4"/>
    <n v="2.73"/>
    <n v="1"/>
    <x v="0"/>
    <n v="0"/>
    <x v="0"/>
    <x v="0"/>
    <x v="0"/>
    <x v="1"/>
    <n v="0.84499897310475902"/>
    <n v="-0.74376645255886509"/>
    <n v="1.4213917466347219"/>
    <n v="-5.6545230472650088E-2"/>
    <n v="3.197330407450337"/>
    <n v="1.8140462124738184"/>
    <n v="2.0877273738624673"/>
    <x v="0"/>
    <x v="1"/>
    <e v="#N/A"/>
    <n v="38.4"/>
    <x v="1"/>
    <x v="2"/>
  </r>
  <r>
    <s v="ID"/>
    <n v="119"/>
    <x v="0"/>
    <x v="1"/>
    <x v="0"/>
    <n v="32"/>
    <x v="1029"/>
    <n v="101"/>
    <n v="29.41"/>
    <n v="209.4"/>
    <n v="93"/>
    <n v="17.8"/>
    <n v="231.1"/>
    <n v="91"/>
    <n v="10.4"/>
    <x v="1"/>
    <n v="4"/>
    <n v="3.29"/>
    <n v="0"/>
    <x v="0"/>
    <n v="0"/>
    <x v="0"/>
    <x v="0"/>
    <x v="2"/>
    <x v="0"/>
    <n v="-0.13440623976018459"/>
    <n v="0.18360562351864199"/>
    <n v="0.60714922415685257"/>
    <n v="0.70429629216930834"/>
    <n v="2.763644208287507"/>
    <n v="0.95730847161813271"/>
    <n v="1.4816037627053356"/>
    <x v="0"/>
    <x v="0"/>
    <e v="#N/A"/>
    <n v="29.41"/>
    <x v="5"/>
    <x v="0"/>
  </r>
  <r>
    <s v="MD"/>
    <n v="125"/>
    <x v="0"/>
    <x v="0"/>
    <x v="1"/>
    <n v="0"/>
    <x v="58"/>
    <n v="102"/>
    <n v="38.229999999999997"/>
    <n v="143.80000000000001"/>
    <n v="87"/>
    <n v="12.22"/>
    <n v="198.9"/>
    <n v="105"/>
    <n v="8.9499999999999993"/>
    <x v="40"/>
    <n v="2"/>
    <n v="2.16"/>
    <n v="0"/>
    <x v="0"/>
    <n v="0"/>
    <x v="0"/>
    <x v="0"/>
    <x v="0"/>
    <x v="1"/>
    <n v="0.82648469686912673"/>
    <n v="-1.1218795307878917"/>
    <n v="-3.2329049594058759E-2"/>
    <n v="-0.81738675311460851"/>
    <n v="2.0786138732625994"/>
    <n v="1.615814626550524"/>
    <n v="2.9834674760468687"/>
    <x v="0"/>
    <x v="1"/>
    <e v="#N/A"/>
    <n v="38.229999999999997"/>
    <x v="0"/>
    <x v="1"/>
  </r>
  <r>
    <s v="WY"/>
    <n v="109"/>
    <x v="0"/>
    <x v="0"/>
    <x v="1"/>
    <n v="0"/>
    <x v="1424"/>
    <n v="128"/>
    <n v="23.29"/>
    <n v="217"/>
    <n v="116"/>
    <n v="18.45"/>
    <n v="182.1"/>
    <n v="86"/>
    <n v="8.19"/>
    <x v="13"/>
    <n v="5"/>
    <n v="2.7"/>
    <n v="2"/>
    <x v="0"/>
    <n v="0"/>
    <x v="0"/>
    <x v="0"/>
    <x v="0"/>
    <x v="0"/>
    <n v="-0.80092018424294387"/>
    <n v="0.33485085481025251"/>
    <n v="-0.36596988807279546"/>
    <n v="-9.277577916988608E-2"/>
    <n v="1.7454253198921905"/>
    <n v="0.94664647079651754"/>
    <n v="2.5972619301915332"/>
    <x v="0"/>
    <x v="1"/>
    <e v="#N/A"/>
    <n v="23.29"/>
    <x v="1"/>
    <x v="2"/>
  </r>
  <r>
    <s v="NH"/>
    <n v="95"/>
    <x v="2"/>
    <x v="0"/>
    <x v="1"/>
    <n v="0"/>
    <x v="698"/>
    <n v="109"/>
    <n v="24.23"/>
    <n v="176.1"/>
    <n v="107"/>
    <n v="14.97"/>
    <n v="189.6"/>
    <n v="88"/>
    <n v="8.5299999999999994"/>
    <x v="45"/>
    <n v="3"/>
    <n v="2.21"/>
    <n v="2"/>
    <x v="0"/>
    <n v="0"/>
    <x v="0"/>
    <x v="2"/>
    <x v="0"/>
    <x v="0"/>
    <n v="-0.69909166494696673"/>
    <n v="-0.47908729779854686"/>
    <n v="-0.2170230851805024"/>
    <n v="-0.74492565572013658"/>
    <n v="1.019809609519968"/>
    <n v="1.1490287407030229"/>
    <n v="3.0984709865115536"/>
    <x v="2"/>
    <x v="1"/>
    <e v="#N/A"/>
    <n v="24.23"/>
    <x v="0"/>
    <x v="1"/>
  </r>
  <r>
    <s v="MN"/>
    <n v="90"/>
    <x v="1"/>
    <x v="0"/>
    <x v="1"/>
    <n v="0"/>
    <x v="1163"/>
    <n v="126"/>
    <n v="24.21"/>
    <n v="126.2"/>
    <n v="118"/>
    <n v="10.73"/>
    <n v="274.2"/>
    <n v="71"/>
    <n v="12.34"/>
    <x v="117"/>
    <n v="4"/>
    <n v="1.24"/>
    <n v="1"/>
    <x v="0"/>
    <n v="0"/>
    <x v="0"/>
    <x v="2"/>
    <x v="0"/>
    <x v="1"/>
    <n v="-0.70094309257052989"/>
    <n v="-1.4721316453579374"/>
    <n v="1.4630968514445633"/>
    <n v="-2.0492254088206368"/>
    <n v="2.7349704536869544"/>
    <n v="2.9997449846861493"/>
    <n v="4.3031240469871168"/>
    <x v="2"/>
    <x v="1"/>
    <e v="#N/A"/>
    <n v="24.21"/>
    <x v="1"/>
    <x v="1"/>
  </r>
  <r>
    <s v="MA"/>
    <n v="105"/>
    <x v="0"/>
    <x v="0"/>
    <x v="0"/>
    <n v="21"/>
    <x v="712"/>
    <n v="112"/>
    <n v="24.99"/>
    <n v="197.3"/>
    <n v="43"/>
    <n v="16.77"/>
    <n v="267.39999999999998"/>
    <n v="93"/>
    <n v="12.03"/>
    <x v="6"/>
    <n v="3"/>
    <n v="2.35"/>
    <n v="2"/>
    <x v="0"/>
    <n v="0"/>
    <x v="0"/>
    <x v="0"/>
    <x v="0"/>
    <x v="0"/>
    <n v="-0.61577742188662188"/>
    <n v="-5.719270524826426E-2"/>
    <n v="1.3280517501555507"/>
    <n v="-0.56377291223395598"/>
    <n v="2.5781062057394655"/>
    <n v="1.5697178684397164"/>
    <n v="2.5062714866760762"/>
    <x v="0"/>
    <x v="0"/>
    <e v="#N/A"/>
    <n v="24.99"/>
    <x v="0"/>
    <x v="2"/>
  </r>
  <r>
    <s v="MN"/>
    <n v="95"/>
    <x v="0"/>
    <x v="0"/>
    <x v="1"/>
    <n v="0"/>
    <x v="1144"/>
    <n v="96"/>
    <n v="25.36"/>
    <n v="260.7"/>
    <n v="116"/>
    <n v="22.16"/>
    <n v="201"/>
    <n v="120"/>
    <n v="9.0500000000000007"/>
    <x v="111"/>
    <n v="2"/>
    <n v="2.19"/>
    <n v="1"/>
    <x v="0"/>
    <n v="0"/>
    <x v="0"/>
    <x v="2"/>
    <x v="0"/>
    <x v="2"/>
    <n v="-0.5750460141682312"/>
    <n v="1.2045109347370133"/>
    <n v="9.3760552157831859E-3"/>
    <n v="-0.78115620441737255"/>
    <n v="2.4712723401433023"/>
    <n v="1.5465501726174189"/>
    <n v="2.583882329690844"/>
    <x v="0"/>
    <x v="1"/>
    <e v="#N/A"/>
    <n v="25.36"/>
    <x v="0"/>
    <x v="1"/>
  </r>
  <r>
    <s v="NY"/>
    <n v="160"/>
    <x v="1"/>
    <x v="0"/>
    <x v="1"/>
    <n v="0"/>
    <x v="510"/>
    <n v="77"/>
    <n v="36.86"/>
    <n v="207.3"/>
    <n v="117"/>
    <n v="17.62"/>
    <n v="228.6"/>
    <n v="117"/>
    <n v="10.29"/>
    <x v="113"/>
    <n v="2"/>
    <n v="1.51"/>
    <n v="1"/>
    <x v="0"/>
    <n v="0"/>
    <x v="0"/>
    <x v="1"/>
    <x v="0"/>
    <x v="0"/>
    <n v="0.67651905936050605"/>
    <n v="0.14181417803017077"/>
    <n v="0.55750028985942157"/>
    <n v="-1.6869199218482758"/>
    <n v="2.6480411449775421"/>
    <n v="1.9063826202235292"/>
    <n v="2.8734069471424828"/>
    <x v="0"/>
    <x v="1"/>
    <e v="#N/A"/>
    <n v="36.86"/>
    <x v="0"/>
    <x v="1"/>
  </r>
  <r>
    <s v="AL"/>
    <n v="141"/>
    <x v="2"/>
    <x v="0"/>
    <x v="0"/>
    <n v="28"/>
    <x v="1425"/>
    <n v="123"/>
    <n v="52.36"/>
    <n v="247.8"/>
    <n v="128"/>
    <n v="21.06"/>
    <n v="152.9"/>
    <n v="103"/>
    <n v="6.88"/>
    <x v="33"/>
    <n v="3"/>
    <n v="2"/>
    <n v="1"/>
    <x v="0"/>
    <n v="0"/>
    <x v="0"/>
    <x v="1"/>
    <x v="0"/>
    <x v="2"/>
    <n v="2.3650210520501624"/>
    <n v="0.94779205530783261"/>
    <n v="-0.94586944066678957"/>
    <n v="-1.0347700452980251"/>
    <n v="3.8886243898022408"/>
    <n v="2.9081011678032258"/>
    <n v="3.1293298259199402"/>
    <x v="0"/>
    <x v="0"/>
    <e v="#N/A"/>
    <n v="52.36"/>
    <x v="0"/>
    <x v="1"/>
  </r>
  <r>
    <s v="WV"/>
    <n v="87"/>
    <x v="0"/>
    <x v="0"/>
    <x v="1"/>
    <n v="0"/>
    <x v="1426"/>
    <n v="125"/>
    <n v="9.86"/>
    <n v="67.5"/>
    <n v="116"/>
    <n v="5.74"/>
    <n v="185.9"/>
    <n v="136"/>
    <n v="8.3699999999999992"/>
    <x v="73"/>
    <n v="3"/>
    <n v="3.11"/>
    <n v="0"/>
    <x v="0"/>
    <n v="0"/>
    <x v="0"/>
    <x v="2"/>
    <x v="0"/>
    <x v="1"/>
    <n v="-2.2635480068578877"/>
    <n v="-2.6403020502023509"/>
    <n v="-0.29050350794070007"/>
    <n v="0.45068245128865581"/>
    <n v="2.6258349583044804"/>
    <n v="3.5188565551437954"/>
    <n v="5.0862258781048073"/>
    <x v="2"/>
    <x v="1"/>
    <e v="#N/A"/>
    <n v="9.86"/>
    <x v="0"/>
    <x v="3"/>
  </r>
  <r>
    <s v="NM"/>
    <n v="81"/>
    <x v="0"/>
    <x v="0"/>
    <x v="1"/>
    <n v="0"/>
    <x v="327"/>
    <n v="80"/>
    <n v="29.44"/>
    <n v="236.2"/>
    <n v="94"/>
    <n v="20.079999999999998"/>
    <n v="240.2"/>
    <n v="84"/>
    <n v="10.81"/>
    <x v="23"/>
    <n v="6"/>
    <n v="3.19"/>
    <n v="2"/>
    <x v="0"/>
    <n v="0"/>
    <x v="0"/>
    <x v="2"/>
    <x v="0"/>
    <x v="2"/>
    <n v="-0.13070338451305835"/>
    <n v="0.71694407070484756"/>
    <n v="0.7878713449995014"/>
    <n v="0.55937409738036437"/>
    <n v="3.0547839644525987"/>
    <n v="1.2102614644503171"/>
    <n v="1.2640255358140975"/>
    <x v="0"/>
    <x v="1"/>
    <e v="#N/A"/>
    <n v="29.44"/>
    <x v="1"/>
    <x v="3"/>
  </r>
  <r>
    <s v="CA"/>
    <n v="75"/>
    <x v="0"/>
    <x v="0"/>
    <x v="0"/>
    <n v="19"/>
    <x v="1091"/>
    <n v="90"/>
    <n v="35.75"/>
    <n v="241.8"/>
    <n v="87"/>
    <n v="20.55"/>
    <n v="215.7"/>
    <n v="102"/>
    <n v="9.7100000000000009"/>
    <x v="67"/>
    <n v="3"/>
    <n v="3.54"/>
    <n v="4"/>
    <x v="0"/>
    <n v="0"/>
    <x v="1"/>
    <x v="2"/>
    <x v="0"/>
    <x v="2"/>
    <n v="0.55617626382889673"/>
    <n v="0.82838792534077155"/>
    <n v="0.30131178888467736"/>
    <n v="1.0303712304444337"/>
    <n v="3.4030143512690452"/>
    <n v="1.4656098587091719"/>
    <n v="0.84588287661351802"/>
    <x v="1"/>
    <x v="0"/>
    <e v="#N/A"/>
    <n v="35.75"/>
    <x v="0"/>
    <x v="0"/>
  </r>
  <r>
    <s v="MA"/>
    <n v="126"/>
    <x v="1"/>
    <x v="0"/>
    <x v="0"/>
    <n v="24"/>
    <x v="94"/>
    <n v="125"/>
    <n v="10.01"/>
    <n v="305.5"/>
    <n v="90"/>
    <n v="25.97"/>
    <n v="158.9"/>
    <n v="73"/>
    <n v="7.15"/>
    <x v="47"/>
    <n v="6"/>
    <n v="3.27"/>
    <n v="0"/>
    <x v="0"/>
    <n v="0"/>
    <x v="0"/>
    <x v="0"/>
    <x v="0"/>
    <x v="2"/>
    <n v="-2.2468851582458189"/>
    <n v="2.0960617718244023"/>
    <n v="-0.82671199835295517"/>
    <n v="0.66806574347207237"/>
    <n v="3.735343779207748"/>
    <n v="3.2514200638291295"/>
    <n v="3.8975212268921919"/>
    <x v="0"/>
    <x v="0"/>
    <e v="#N/A"/>
    <n v="10.01"/>
    <x v="1"/>
    <x v="0"/>
  </r>
  <r>
    <s v="ME"/>
    <n v="28"/>
    <x v="0"/>
    <x v="0"/>
    <x v="1"/>
    <n v="0"/>
    <x v="784"/>
    <n v="102"/>
    <n v="40.26"/>
    <n v="167.1"/>
    <n v="87"/>
    <n v="14.2"/>
    <n v="280.2"/>
    <n v="115"/>
    <n v="12.61"/>
    <x v="84"/>
    <n v="3"/>
    <n v="2.62"/>
    <n v="3"/>
    <x v="0"/>
    <n v="0"/>
    <x v="0"/>
    <x v="3"/>
    <x v="0"/>
    <x v="0"/>
    <n v="1.0468045840731501"/>
    <n v="-0.65819349274913841"/>
    <n v="1.5822542937583977"/>
    <n v="-0.20146742526159472"/>
    <n v="3.4076285308604168"/>
    <n v="2.0182012497995072"/>
    <n v="2.1293990619540208"/>
    <x v="0"/>
    <x v="1"/>
    <e v="#N/A"/>
    <n v="40.26"/>
    <x v="0"/>
    <x v="2"/>
  </r>
  <r>
    <s v="FL"/>
    <n v="153"/>
    <x v="0"/>
    <x v="0"/>
    <x v="1"/>
    <n v="0"/>
    <x v="1157"/>
    <n v="102"/>
    <n v="38.909999999999997"/>
    <n v="160.69999999999999"/>
    <n v="136"/>
    <n v="13.66"/>
    <n v="203.1"/>
    <n v="109"/>
    <n v="9.14"/>
    <x v="60"/>
    <n v="2"/>
    <n v="3.38"/>
    <n v="0"/>
    <x v="0"/>
    <n v="0"/>
    <x v="0"/>
    <x v="1"/>
    <x v="0"/>
    <x v="1"/>
    <n v="0.90054180181165555"/>
    <n v="-0.78555789804733689"/>
    <n v="5.1081160025625134E-2"/>
    <n v="0.81298793826101701"/>
    <n v="2.8372066235584814"/>
    <n v="1.446248740937117"/>
    <n v="2.0331083140256627"/>
    <x v="0"/>
    <x v="1"/>
    <e v="#N/A"/>
    <n v="38.909999999999997"/>
    <x v="0"/>
    <x v="0"/>
  </r>
  <r>
    <s v="MA"/>
    <n v="17"/>
    <x v="0"/>
    <x v="1"/>
    <x v="1"/>
    <n v="0"/>
    <x v="618"/>
    <n v="118"/>
    <n v="27.68"/>
    <n v="229.6"/>
    <n v="91"/>
    <n v="19.52"/>
    <n v="332.7"/>
    <n v="94"/>
    <n v="14.97"/>
    <x v="109"/>
    <n v="3"/>
    <n v="3.67"/>
    <n v="0"/>
    <x v="1"/>
    <n v="1"/>
    <x v="0"/>
    <x v="3"/>
    <x v="2"/>
    <x v="0"/>
    <n v="-0.32325185736363282"/>
    <n v="0.58559952774108048"/>
    <n v="2.6248819140044493"/>
    <n v="1.2115239739306143"/>
    <n v="4.582872580454417"/>
    <n v="2.9673580795138128"/>
    <n v="2.1465569769821813"/>
    <x v="1"/>
    <x v="1"/>
    <n v="27.68"/>
    <e v="#N/A"/>
    <x v="3"/>
    <x v="0"/>
  </r>
  <r>
    <s v="TX"/>
    <n v="121"/>
    <x v="0"/>
    <x v="0"/>
    <x v="1"/>
    <n v="0"/>
    <x v="1427"/>
    <n v="100"/>
    <n v="14.64"/>
    <n v="259.8"/>
    <n v="113"/>
    <n v="22.08"/>
    <n v="148"/>
    <n v="79"/>
    <n v="6.66"/>
    <x v="9"/>
    <n v="9"/>
    <n v="2.46"/>
    <n v="2"/>
    <x v="0"/>
    <n v="0"/>
    <x v="0"/>
    <x v="0"/>
    <x v="0"/>
    <x v="2"/>
    <n v="-1.743296844636623"/>
    <n v="1.1866003152419546"/>
    <n v="-1.0431813518897546"/>
    <n v="-0.41885071744501134"/>
    <n v="2.3818711668829153"/>
    <n v="2.3897212082347701"/>
    <n v="3.7078598477485523"/>
    <x v="2"/>
    <x v="1"/>
    <e v="#N/A"/>
    <n v="14.64"/>
    <x v="4"/>
    <x v="2"/>
  </r>
  <r>
    <s v="NC"/>
    <n v="125"/>
    <x v="1"/>
    <x v="0"/>
    <x v="1"/>
    <n v="0"/>
    <x v="711"/>
    <n v="89"/>
    <n v="36.090000000000003"/>
    <n v="215.4"/>
    <n v="127"/>
    <n v="18.309999999999999"/>
    <n v="186.8"/>
    <n v="73"/>
    <n v="8.41"/>
    <x v="61"/>
    <n v="2"/>
    <n v="3.05"/>
    <n v="2"/>
    <x v="0"/>
    <n v="0"/>
    <x v="0"/>
    <x v="0"/>
    <x v="0"/>
    <x v="0"/>
    <n v="0.5932048163001612"/>
    <n v="0.30300975348570303"/>
    <n v="-0.27262989159362477"/>
    <n v="0.37822135389418376"/>
    <n v="2.5816075184454204"/>
    <n v="0.81307153136798205"/>
    <n v="1.6301758343651855"/>
    <x v="0"/>
    <x v="1"/>
    <e v="#N/A"/>
    <n v="36.090000000000003"/>
    <x v="0"/>
    <x v="3"/>
  </r>
  <r>
    <s v="CT"/>
    <n v="124"/>
    <x v="0"/>
    <x v="0"/>
    <x v="1"/>
    <n v="0"/>
    <x v="485"/>
    <n v="98"/>
    <n v="25.67"/>
    <n v="120.6"/>
    <n v="119"/>
    <n v="10.25"/>
    <n v="152.80000000000001"/>
    <n v="81"/>
    <n v="6.88"/>
    <x v="29"/>
    <n v="2"/>
    <n v="2.48"/>
    <n v="2"/>
    <x v="0"/>
    <n v="0"/>
    <x v="0"/>
    <x v="0"/>
    <x v="0"/>
    <x v="1"/>
    <n v="-0.54172031694409306"/>
    <n v="-1.5835754999938612"/>
    <n v="-0.94785539803868668"/>
    <n v="-0.38262016874777532"/>
    <n v="0.96667344416076562"/>
    <n v="1.9611222080978201"/>
    <n v="3.8415547741172844"/>
    <x v="2"/>
    <x v="1"/>
    <e v="#N/A"/>
    <n v="25.67"/>
    <x v="0"/>
    <x v="2"/>
  </r>
  <r>
    <s v="NJ"/>
    <n v="35"/>
    <x v="1"/>
    <x v="0"/>
    <x v="1"/>
    <n v="0"/>
    <x v="707"/>
    <n v="67"/>
    <n v="26.96"/>
    <n v="130.4"/>
    <n v="96"/>
    <n v="11.08"/>
    <n v="229.8"/>
    <n v="80"/>
    <n v="10.34"/>
    <x v="72"/>
    <n v="5"/>
    <n v="1.86"/>
    <n v="2"/>
    <x v="0"/>
    <n v="0"/>
    <x v="0"/>
    <x v="3"/>
    <x v="0"/>
    <x v="1"/>
    <n v="-0.40101181755328841"/>
    <n v="-1.3885487543809947"/>
    <n v="0.58133177832218874"/>
    <n v="-1.2159227887842059"/>
    <n v="1.7484249543774542"/>
    <n v="1.9761814152254349"/>
    <n v="3.5712177405858361"/>
    <x v="2"/>
    <x v="1"/>
    <e v="#N/A"/>
    <n v="26.96"/>
    <x v="1"/>
    <x v="1"/>
  </r>
  <r>
    <s v="WY"/>
    <n v="134"/>
    <x v="2"/>
    <x v="0"/>
    <x v="1"/>
    <n v="0"/>
    <x v="1428"/>
    <n v="93"/>
    <n v="50.32"/>
    <n v="226.4"/>
    <n v="117"/>
    <n v="19.239999999999998"/>
    <n v="246.8"/>
    <n v="98"/>
    <n v="11.11"/>
    <x v="10"/>
    <n v="10"/>
    <n v="3.32"/>
    <n v="0"/>
    <x v="1"/>
    <n v="1"/>
    <x v="0"/>
    <x v="1"/>
    <x v="0"/>
    <x v="0"/>
    <n v="2.1428497372225763"/>
    <n v="0.52191732509198152"/>
    <n v="0.91894453154471978"/>
    <n v="0.74052684086654508"/>
    <n v="4.3480476784526418"/>
    <n v="2.5014079524631248"/>
    <n v="1.2682921095686586"/>
    <x v="1"/>
    <x v="1"/>
    <n v="50.32"/>
    <e v="#N/A"/>
    <x v="4"/>
    <x v="0"/>
  </r>
  <r>
    <s v="LA"/>
    <n v="123"/>
    <x v="2"/>
    <x v="0"/>
    <x v="0"/>
    <n v="32"/>
    <x v="711"/>
    <n v="77"/>
    <n v="36.090000000000003"/>
    <n v="251.5"/>
    <n v="78"/>
    <n v="21.38"/>
    <n v="208.7"/>
    <n v="85"/>
    <n v="9.39"/>
    <x v="2"/>
    <n v="2"/>
    <n v="1.78"/>
    <n v="3"/>
    <x v="0"/>
    <n v="0"/>
    <x v="0"/>
    <x v="0"/>
    <x v="0"/>
    <x v="2"/>
    <n v="0.5932048163001612"/>
    <n v="1.0214246021208533"/>
    <n v="0.16229477285187049"/>
    <n v="-1.3246144348759143"/>
    <n v="2.8426682323250581"/>
    <n v="1.7821737194437948"/>
    <n v="2.5043010309230374"/>
    <x v="0"/>
    <x v="0"/>
    <e v="#N/A"/>
    <n v="36.090000000000003"/>
    <x v="0"/>
    <x v="1"/>
  </r>
  <r>
    <s v="NV"/>
    <n v="124"/>
    <x v="0"/>
    <x v="0"/>
    <x v="1"/>
    <n v="0"/>
    <x v="1429"/>
    <n v="61"/>
    <n v="39.85"/>
    <n v="179.3"/>
    <n v="111"/>
    <n v="15.24"/>
    <n v="285.5"/>
    <n v="117"/>
    <n v="12.85"/>
    <x v="91"/>
    <n v="6"/>
    <n v="2.81"/>
    <n v="3"/>
    <x v="0"/>
    <n v="0"/>
    <x v="0"/>
    <x v="0"/>
    <x v="0"/>
    <x v="0"/>
    <n v="1.0023703211076327"/>
    <n v="-0.41540509514944729"/>
    <n v="1.6875100344689518"/>
    <n v="5.2146415619058542E-2"/>
    <n v="3.5610336099089617"/>
    <n v="2.0069172924684411"/>
    <n v="1.8369740517264981"/>
    <x v="1"/>
    <x v="1"/>
    <e v="#N/A"/>
    <n v="39.85"/>
    <x v="1"/>
    <x v="3"/>
  </r>
  <r>
    <s v="WV"/>
    <n v="133"/>
    <x v="2"/>
    <x v="0"/>
    <x v="1"/>
    <n v="0"/>
    <x v="27"/>
    <n v="92"/>
    <n v="30.06"/>
    <n v="187.5"/>
    <n v="97"/>
    <n v="15.94"/>
    <n v="196.8"/>
    <n v="88"/>
    <n v="8.86"/>
    <x v="94"/>
    <n v="3"/>
    <n v="1.76"/>
    <n v="2"/>
    <x v="0"/>
    <n v="0"/>
    <x v="0"/>
    <x v="1"/>
    <x v="0"/>
    <x v="0"/>
    <n v="-6.4051990064782016E-2"/>
    <n v="-0.25221945086113079"/>
    <n v="-7.4034154403900709E-2"/>
    <n v="-1.3608449835731504"/>
    <n v="1.5565334163944344"/>
    <n v="1.3874788049402622"/>
    <n v="3.0704069098353046"/>
    <x v="0"/>
    <x v="1"/>
    <e v="#N/A"/>
    <n v="30.06"/>
    <x v="0"/>
    <x v="1"/>
  </r>
  <r>
    <s v="AR"/>
    <n v="185"/>
    <x v="0"/>
    <x v="0"/>
    <x v="0"/>
    <n v="19"/>
    <x v="1044"/>
    <n v="123"/>
    <n v="26.74"/>
    <n v="257.7"/>
    <n v="94"/>
    <n v="21.9"/>
    <n v="190.4"/>
    <n v="107"/>
    <n v="8.57"/>
    <x v="63"/>
    <n v="6"/>
    <n v="2.59"/>
    <n v="0"/>
    <x v="0"/>
    <n v="0"/>
    <x v="0"/>
    <x v="1"/>
    <x v="0"/>
    <x v="2"/>
    <n v="-0.42508037665960996"/>
    <n v="1.1448088697534828"/>
    <n v="-0.20113542620532424"/>
    <n v="-0.23769797395883072"/>
    <n v="2.4799247261249056"/>
    <n v="1.260252538734302"/>
    <n v="2.241973745503461"/>
    <x v="0"/>
    <x v="0"/>
    <e v="#N/A"/>
    <n v="26.74"/>
    <x v="1"/>
    <x v="2"/>
  </r>
  <r>
    <s v="KS"/>
    <n v="107"/>
    <x v="0"/>
    <x v="0"/>
    <x v="1"/>
    <n v="0"/>
    <x v="1430"/>
    <n v="108"/>
    <n v="44.29"/>
    <n v="102.4"/>
    <n v="110"/>
    <n v="8.6999999999999993"/>
    <n v="129.69999999999999"/>
    <n v="148"/>
    <n v="5.84"/>
    <x v="52"/>
    <n v="5"/>
    <n v="2.65"/>
    <n v="1"/>
    <x v="0"/>
    <n v="0"/>
    <x v="0"/>
    <x v="0"/>
    <x v="0"/>
    <x v="1"/>
    <n v="1.485592930857633"/>
    <n v="-1.9457680275606126"/>
    <n v="-1.4066115509469499"/>
    <n v="-0.16523687656435807"/>
    <n v="2.8168797996181598"/>
    <n v="2.8282253895199756"/>
    <n v="4.0078555241368168"/>
    <x v="2"/>
    <x v="1"/>
    <e v="#N/A"/>
    <n v="44.29"/>
    <x v="1"/>
    <x v="2"/>
  </r>
  <r>
    <s v="MI"/>
    <n v="178"/>
    <x v="1"/>
    <x v="1"/>
    <x v="1"/>
    <n v="0"/>
    <x v="1431"/>
    <n v="134"/>
    <n v="21.17"/>
    <n v="141.19999999999999"/>
    <n v="78"/>
    <n v="12"/>
    <n v="268.2"/>
    <n v="113"/>
    <n v="12.07"/>
    <x v="37"/>
    <n v="2"/>
    <n v="3.08"/>
    <n v="2"/>
    <x v="1"/>
    <n v="1"/>
    <x v="0"/>
    <x v="1"/>
    <x v="2"/>
    <x v="1"/>
    <n v="-1.0323486371883464"/>
    <n v="-1.1736213204402852"/>
    <n v="1.3439394091307288"/>
    <n v="0.41445190259141979"/>
    <n v="2.7433404702406099"/>
    <n v="2.102635067593265"/>
    <n v="3.0522502386413044"/>
    <x v="0"/>
    <x v="1"/>
    <n v="21.17"/>
    <e v="#N/A"/>
    <x v="3"/>
    <x v="3"/>
  </r>
  <r>
    <s v="MA"/>
    <n v="123"/>
    <x v="0"/>
    <x v="0"/>
    <x v="1"/>
    <n v="0"/>
    <x v="430"/>
    <n v="49"/>
    <n v="35.6"/>
    <n v="237.4"/>
    <n v="117"/>
    <n v="20.18"/>
    <n v="239.2"/>
    <n v="98"/>
    <n v="10.76"/>
    <x v="52"/>
    <n v="11"/>
    <n v="2.65"/>
    <n v="1"/>
    <x v="0"/>
    <n v="0"/>
    <x v="0"/>
    <x v="0"/>
    <x v="0"/>
    <x v="2"/>
    <n v="0.53951341521682761"/>
    <n v="0.74082489669826002"/>
    <n v="0.768011771280529"/>
    <n v="-0.16523687656435807"/>
    <n v="3.0369833671312114"/>
    <n v="1.2070797649571934"/>
    <n v="1.3003134797834699"/>
    <x v="0"/>
    <x v="1"/>
    <e v="#N/A"/>
    <n v="35.6"/>
    <x v="4"/>
    <x v="2"/>
  </r>
  <r>
    <s v="UT"/>
    <n v="170"/>
    <x v="0"/>
    <x v="0"/>
    <x v="1"/>
    <n v="0"/>
    <x v="855"/>
    <n v="44"/>
    <n v="48.57"/>
    <n v="167.5"/>
    <n v="144"/>
    <n v="14.24"/>
    <n v="260"/>
    <n v="97"/>
    <n v="11.7"/>
    <x v="6"/>
    <n v="4"/>
    <n v="2.35"/>
    <n v="1"/>
    <x v="1"/>
    <n v="1"/>
    <x v="0"/>
    <x v="1"/>
    <x v="0"/>
    <x v="0"/>
    <n v="1.9521526919955643"/>
    <n v="-0.65023321741800089"/>
    <n v="1.1810909046351552"/>
    <n v="-0.56377291223395598"/>
    <n v="3.7128148250939561"/>
    <n v="2.438548541956862"/>
    <n v="2.4714457423788239"/>
    <x v="0"/>
    <x v="1"/>
    <n v="48.57"/>
    <e v="#N/A"/>
    <x v="1"/>
    <x v="2"/>
  </r>
  <r>
    <s v="HI"/>
    <n v="135"/>
    <x v="0"/>
    <x v="0"/>
    <x v="1"/>
    <n v="0"/>
    <x v="1202"/>
    <n v="44"/>
    <n v="32.450000000000003"/>
    <n v="161.4"/>
    <n v="109"/>
    <n v="13.72"/>
    <n v="231.9"/>
    <n v="100"/>
    <n v="10.44"/>
    <x v="80"/>
    <n v="2"/>
    <n v="2.27"/>
    <n v="1"/>
    <x v="0"/>
    <n v="0"/>
    <x v="0"/>
    <x v="1"/>
    <x v="0"/>
    <x v="1"/>
    <n v="0.19699930485763192"/>
    <n v="-0.77162741621784614"/>
    <n v="0.62303688313203076"/>
    <n v="-0.67246455832566399"/>
    <n v="2.0558427864048192"/>
    <n v="1.2143315591387822"/>
    <n v="2.5928194516063243"/>
    <x v="0"/>
    <x v="1"/>
    <e v="#N/A"/>
    <n v="32.450000000000003"/>
    <x v="0"/>
    <x v="1"/>
  </r>
  <r>
    <s v="OR"/>
    <n v="134"/>
    <x v="0"/>
    <x v="0"/>
    <x v="0"/>
    <n v="50"/>
    <x v="725"/>
    <n v="130"/>
    <n v="35.5"/>
    <n v="132.9"/>
    <n v="104"/>
    <n v="11.3"/>
    <n v="136.69999999999999"/>
    <n v="107"/>
    <n v="6.15"/>
    <x v="22"/>
    <n v="4"/>
    <n v="3"/>
    <n v="2"/>
    <x v="0"/>
    <n v="0"/>
    <x v="0"/>
    <x v="1"/>
    <x v="0"/>
    <x v="1"/>
    <n v="0.52840484947544841"/>
    <n v="-1.3387970335613859"/>
    <n v="-1.2675945349141429"/>
    <n v="0.30576025649971117"/>
    <n v="2.0560694288910017"/>
    <n v="1.9421314119855302"/>
    <n v="3.3639749324900818"/>
    <x v="0"/>
    <x v="0"/>
    <e v="#N/A"/>
    <n v="35.5"/>
    <x v="1"/>
    <x v="3"/>
  </r>
  <r>
    <s v="TN"/>
    <n v="148"/>
    <x v="0"/>
    <x v="0"/>
    <x v="0"/>
    <n v="36"/>
    <x v="1432"/>
    <n v="141"/>
    <n v="13.19"/>
    <n v="207"/>
    <n v="60"/>
    <n v="17.600000000000001"/>
    <n v="255.7"/>
    <n v="115"/>
    <n v="11.51"/>
    <x v="54"/>
    <n v="2"/>
    <n v="2.94"/>
    <n v="1"/>
    <x v="0"/>
    <n v="0"/>
    <x v="0"/>
    <x v="1"/>
    <x v="0"/>
    <x v="0"/>
    <n v="-1.9006681926394968"/>
    <n v="0.13584397153181749"/>
    <n v="1.0956947376435737"/>
    <n v="0.23329915910523916"/>
    <n v="2.8309553105152205"/>
    <n v="2.2104227240172998"/>
    <n v="3.1237204208395144"/>
    <x v="0"/>
    <x v="0"/>
    <e v="#N/A"/>
    <n v="13.19"/>
    <x v="0"/>
    <x v="3"/>
  </r>
  <r>
    <s v="CT"/>
    <n v="93"/>
    <x v="0"/>
    <x v="0"/>
    <x v="1"/>
    <n v="0"/>
    <x v="955"/>
    <n v="101"/>
    <n v="46.09"/>
    <n v="237.4"/>
    <n v="133"/>
    <n v="20.18"/>
    <n v="145.4"/>
    <n v="103"/>
    <n v="6.54"/>
    <x v="80"/>
    <n v="6"/>
    <n v="2.27"/>
    <n v="1"/>
    <x v="1"/>
    <n v="1"/>
    <x v="0"/>
    <x v="2"/>
    <x v="0"/>
    <x v="2"/>
    <n v="1.6818442589553348"/>
    <n v="0.74082489669826002"/>
    <n v="-1.0948162435590827"/>
    <n v="-0.67246455832566399"/>
    <n v="3.2154361346249214"/>
    <n v="2.2423766026949972"/>
    <n v="2.7780345787582026"/>
    <x v="0"/>
    <x v="1"/>
    <n v="46.09"/>
    <e v="#N/A"/>
    <x v="1"/>
    <x v="1"/>
  </r>
  <r>
    <s v="AZ"/>
    <n v="138"/>
    <x v="0"/>
    <x v="0"/>
    <x v="1"/>
    <n v="0"/>
    <x v="1070"/>
    <n v="104"/>
    <n v="40.94"/>
    <n v="144.5"/>
    <n v="92"/>
    <n v="12.28"/>
    <n v="125.7"/>
    <n v="98"/>
    <n v="5.66"/>
    <x v="43"/>
    <n v="1"/>
    <n v="3.13"/>
    <n v="0"/>
    <x v="0"/>
    <n v="0"/>
    <x v="0"/>
    <x v="1"/>
    <x v="0"/>
    <x v="1"/>
    <n v="1.1208616890156788"/>
    <n v="-1.1079490489584014"/>
    <n v="-1.4860498458228391"/>
    <n v="0.48691299998589177"/>
    <n v="2.6375864010979644"/>
    <n v="2.2202050434174434"/>
    <n v="3.3017811627022757"/>
    <x v="0"/>
    <x v="1"/>
    <e v="#N/A"/>
    <n v="40.94"/>
    <x v="0"/>
    <x v="3"/>
  </r>
  <r>
    <s v="OR"/>
    <n v="159"/>
    <x v="2"/>
    <x v="0"/>
    <x v="1"/>
    <n v="0"/>
    <x v="692"/>
    <n v="98"/>
    <n v="19.52"/>
    <n v="192.6"/>
    <n v="101"/>
    <n v="16.37"/>
    <n v="259"/>
    <n v="108"/>
    <n v="11.66"/>
    <x v="1"/>
    <n v="5"/>
    <n v="3.29"/>
    <n v="0"/>
    <x v="0"/>
    <n v="0"/>
    <x v="0"/>
    <x v="1"/>
    <x v="0"/>
    <x v="0"/>
    <n v="-1.2119371166739787"/>
    <n v="-0.15072594038912907"/>
    <n v="1.1612313309161828"/>
    <n v="0.70429629216930834"/>
    <n v="2.8882054094173766"/>
    <n v="1.8264723800109952"/>
    <n v="2.5160032239443302"/>
    <x v="0"/>
    <x v="1"/>
    <e v="#N/A"/>
    <n v="19.52"/>
    <x v="1"/>
    <x v="0"/>
  </r>
  <r>
    <s v="DE"/>
    <n v="103"/>
    <x v="0"/>
    <x v="0"/>
    <x v="0"/>
    <n v="34"/>
    <x v="1433"/>
    <n v="80"/>
    <n v="23.6"/>
    <n v="142"/>
    <n v="108"/>
    <n v="12.07"/>
    <n v="183.8"/>
    <n v="77"/>
    <n v="8.27"/>
    <x v="23"/>
    <n v="7"/>
    <n v="3.19"/>
    <n v="1"/>
    <x v="0"/>
    <n v="0"/>
    <x v="0"/>
    <x v="0"/>
    <x v="0"/>
    <x v="1"/>
    <n v="-0.76759448701880573"/>
    <n v="-1.1577007697780102"/>
    <n v="-0.33220861275054203"/>
    <n v="0.55937409738036437"/>
    <n v="1.7194402483709663"/>
    <n v="1.5338625466618572"/>
    <n v="3.122337883123155"/>
    <x v="0"/>
    <x v="0"/>
    <e v="#N/A"/>
    <n v="23.6"/>
    <x v="4"/>
    <x v="3"/>
  </r>
  <r>
    <s v="MA"/>
    <n v="150"/>
    <x v="1"/>
    <x v="0"/>
    <x v="0"/>
    <n v="27"/>
    <x v="609"/>
    <n v="112"/>
    <n v="35.67"/>
    <n v="155"/>
    <n v="80"/>
    <n v="13.18"/>
    <n v="251.5"/>
    <n v="111"/>
    <n v="11.32"/>
    <x v="68"/>
    <n v="6"/>
    <n v="1.94"/>
    <n v="0"/>
    <x v="0"/>
    <n v="0"/>
    <x v="0"/>
    <x v="1"/>
    <x v="0"/>
    <x v="1"/>
    <n v="0.54691912571108059"/>
    <n v="-0.89899182151604462"/>
    <n v="1.0122845280238899"/>
    <n v="-1.1072311426924974"/>
    <n v="2.5424297381243099"/>
    <n v="1.8324812670927886"/>
    <n v="2.8726340204058602"/>
    <x v="0"/>
    <x v="0"/>
    <e v="#N/A"/>
    <n v="35.67"/>
    <x v="1"/>
    <x v="1"/>
  </r>
  <r>
    <s v="CT"/>
    <n v="37"/>
    <x v="1"/>
    <x v="0"/>
    <x v="1"/>
    <n v="0"/>
    <x v="1223"/>
    <n v="98"/>
    <n v="22.93"/>
    <n v="248.4"/>
    <n v="130"/>
    <n v="21.11"/>
    <n v="236.2"/>
    <n v="113"/>
    <n v="10.63"/>
    <x v="20"/>
    <n v="2"/>
    <n v="3.97"/>
    <n v="3"/>
    <x v="0"/>
    <n v="0"/>
    <x v="0"/>
    <x v="3"/>
    <x v="0"/>
    <x v="2"/>
    <n v="-0.83980016433777138"/>
    <n v="0.95973246830453862"/>
    <n v="0.7084330501236118"/>
    <n v="1.6100600096002116"/>
    <n v="3.6874614676145603"/>
    <n v="2.172676079805949"/>
    <n v="1.960528148326304"/>
    <x v="1"/>
    <x v="1"/>
    <e v="#N/A"/>
    <n v="22.93"/>
    <x v="0"/>
    <x v="0"/>
  </r>
  <r>
    <s v="AR"/>
    <n v="33"/>
    <x v="0"/>
    <x v="1"/>
    <x v="1"/>
    <n v="0"/>
    <x v="1434"/>
    <n v="99"/>
    <n v="27.88"/>
    <n v="153.1"/>
    <n v="102"/>
    <n v="13.01"/>
    <n v="123.8"/>
    <n v="104"/>
    <n v="5.57"/>
    <x v="69"/>
    <n v="4"/>
    <n v="1.73"/>
    <n v="0"/>
    <x v="0"/>
    <n v="0"/>
    <x v="0"/>
    <x v="3"/>
    <x v="1"/>
    <x v="1"/>
    <n v="-0.30103472588087443"/>
    <n v="-0.93680312933894738"/>
    <n v="-1.5237830358888869"/>
    <n v="-1.3970755322703865"/>
    <n v="0.96154248262807596"/>
    <n v="2.2895320029771922"/>
    <n v="4.1903877671899226"/>
    <x v="2"/>
    <x v="1"/>
    <e v="#N/A"/>
    <n v="27.88"/>
    <x v="5"/>
    <x v="1"/>
  </r>
  <r>
    <s v="SD"/>
    <n v="55"/>
    <x v="0"/>
    <x v="0"/>
    <x v="1"/>
    <n v="0"/>
    <x v="1240"/>
    <n v="130"/>
    <n v="41.74"/>
    <n v="192.7"/>
    <n v="54"/>
    <n v="16.38"/>
    <n v="141.69999999999999"/>
    <n v="83"/>
    <n v="6.38"/>
    <x v="9"/>
    <n v="4"/>
    <n v="2.46"/>
    <n v="1"/>
    <x v="0"/>
    <n v="0"/>
    <x v="0"/>
    <x v="3"/>
    <x v="0"/>
    <x v="0"/>
    <n v="1.20787878732315"/>
    <n v="-0.14873587155634482"/>
    <n v="-1.1682966663192809"/>
    <n v="-0.41885071744501134"/>
    <n v="2.4424245356601788"/>
    <n v="1.7382308674022029"/>
    <n v="2.8420864667326344"/>
    <x v="0"/>
    <x v="1"/>
    <e v="#N/A"/>
    <n v="41.74"/>
    <x v="1"/>
    <x v="2"/>
  </r>
  <r>
    <s v="CT"/>
    <n v="134"/>
    <x v="1"/>
    <x v="0"/>
    <x v="0"/>
    <n v="32"/>
    <x v="1093"/>
    <n v="94"/>
    <n v="13.65"/>
    <n v="199.9"/>
    <n v="124"/>
    <n v="16.989999999999998"/>
    <n v="170.8"/>
    <n v="117"/>
    <n v="7.69"/>
    <x v="155"/>
    <n v="3"/>
    <n v="4.4800000000000004"/>
    <n v="0"/>
    <x v="0"/>
    <n v="0"/>
    <x v="0"/>
    <x v="1"/>
    <x v="0"/>
    <x v="0"/>
    <n v="-1.8506796468032898"/>
    <n v="-5.4509155958712696E-3"/>
    <n v="-0.59038307109718335"/>
    <n v="2.2984404348476986"/>
    <n v="3.572153282469344"/>
    <n v="3.0093895511804054"/>
    <n v="3.6541171119780893"/>
    <x v="0"/>
    <x v="0"/>
    <e v="#N/A"/>
    <n v="13.65"/>
    <x v="0"/>
    <x v="0"/>
  </r>
  <r>
    <s v="CT"/>
    <n v="107"/>
    <x v="1"/>
    <x v="0"/>
    <x v="1"/>
    <n v="0"/>
    <x v="1435"/>
    <n v="90"/>
    <n v="15.42"/>
    <n v="207.5"/>
    <n v="109"/>
    <n v="17.64"/>
    <n v="169.4"/>
    <n v="96"/>
    <n v="7.62"/>
    <x v="113"/>
    <n v="5"/>
    <n v="1.51"/>
    <n v="2"/>
    <x v="0"/>
    <n v="0"/>
    <x v="0"/>
    <x v="0"/>
    <x v="0"/>
    <x v="0"/>
    <n v="-1.6581311739527147"/>
    <n v="0.14579431569573922"/>
    <n v="-0.61818647430374485"/>
    <n v="-1.6869199218482758"/>
    <n v="1.5374074942726446"/>
    <n v="2.4491852343715621"/>
    <n v="4.1992135955535383"/>
    <x v="2"/>
    <x v="1"/>
    <e v="#N/A"/>
    <n v="15.42"/>
    <x v="1"/>
    <x v="1"/>
  </r>
  <r>
    <s v="MA"/>
    <n v="80"/>
    <x v="1"/>
    <x v="0"/>
    <x v="0"/>
    <n v="36"/>
    <x v="523"/>
    <n v="115"/>
    <n v="32.35"/>
    <n v="256.60000000000002"/>
    <n v="78"/>
    <n v="21.81"/>
    <n v="214.9"/>
    <n v="145"/>
    <n v="9.67"/>
    <x v="136"/>
    <n v="4"/>
    <n v="1.03"/>
    <n v="1"/>
    <x v="0"/>
    <n v="0"/>
    <x v="0"/>
    <x v="2"/>
    <x v="0"/>
    <x v="2"/>
    <n v="0.1858907391162527"/>
    <n v="1.1229181125928556"/>
    <n v="0.28542412990949978"/>
    <n v="-2.3390697983985258"/>
    <n v="3.0591732995424055"/>
    <n v="2.6169094195621296"/>
    <n v="3.512533066570739"/>
    <x v="0"/>
    <x v="0"/>
    <e v="#N/A"/>
    <n v="32.35"/>
    <x v="1"/>
    <x v="1"/>
  </r>
  <r>
    <s v="MS"/>
    <n v="78"/>
    <x v="1"/>
    <x v="0"/>
    <x v="1"/>
    <n v="0"/>
    <x v="1436"/>
    <n v="108"/>
    <n v="18.46"/>
    <n v="209.9"/>
    <n v="126"/>
    <n v="17.84"/>
    <n v="222.6"/>
    <n v="117"/>
    <n v="10.02"/>
    <x v="57"/>
    <n v="5"/>
    <n v="2.13"/>
    <n v="1"/>
    <x v="1"/>
    <n v="1"/>
    <x v="0"/>
    <x v="2"/>
    <x v="0"/>
    <x v="0"/>
    <n v="-1.3267256293348986"/>
    <n v="0.19355596768256375"/>
    <n v="0.43834284754558711"/>
    <n v="-0.85361730181184459"/>
    <n v="1.9030458550096314"/>
    <n v="1.6487788687712261"/>
    <n v="3.1329474923693996"/>
    <x v="0"/>
    <x v="1"/>
    <n v="18.46"/>
    <e v="#N/A"/>
    <x v="1"/>
    <x v="1"/>
  </r>
  <r>
    <s v="AK"/>
    <n v="61"/>
    <x v="0"/>
    <x v="0"/>
    <x v="0"/>
    <n v="15"/>
    <x v="933"/>
    <n v="106"/>
    <n v="42.91"/>
    <n v="187.8"/>
    <n v="69"/>
    <n v="15.96"/>
    <n v="259.60000000000002"/>
    <n v="137"/>
    <n v="11.68"/>
    <x v="13"/>
    <n v="3"/>
    <n v="2.7"/>
    <n v="2"/>
    <x v="0"/>
    <n v="0"/>
    <x v="0"/>
    <x v="3"/>
    <x v="0"/>
    <x v="0"/>
    <n v="1.3356272933490123"/>
    <n v="-0.24624924436277754"/>
    <n v="1.1731470751475668"/>
    <n v="-9.277577916988608E-2"/>
    <n v="3.4013113724185482"/>
    <n v="1.7970588087805912"/>
    <n v="1.6999769622815737"/>
    <x v="1"/>
    <x v="2"/>
    <e v="#N/A"/>
    <n v="42.91"/>
    <x v="0"/>
    <x v="2"/>
  </r>
  <r>
    <s v="DE"/>
    <n v="97"/>
    <x v="0"/>
    <x v="0"/>
    <x v="0"/>
    <n v="32"/>
    <x v="482"/>
    <n v="94"/>
    <n v="31.18"/>
    <n v="269.10000000000002"/>
    <n v="120"/>
    <n v="22.87"/>
    <n v="203.5"/>
    <n v="38"/>
    <n v="9.16"/>
    <x v="92"/>
    <n v="4"/>
    <n v="1.81"/>
    <n v="5"/>
    <x v="0"/>
    <n v="0"/>
    <x v="1"/>
    <x v="2"/>
    <x v="0"/>
    <x v="2"/>
    <n v="5.8142233090390412E-2"/>
    <n v="1.3716767166908994"/>
    <n v="5.9024989513214207E-2"/>
    <n v="-1.2883838861786781"/>
    <n v="2.8194351611917279"/>
    <n v="1.8836917268843572"/>
    <n v="2.6734573899168317"/>
    <x v="0"/>
    <x v="0"/>
    <e v="#N/A"/>
    <n v="31.18"/>
    <x v="1"/>
    <x v="1"/>
  </r>
  <r>
    <s v="OH"/>
    <n v="136"/>
    <x v="1"/>
    <x v="1"/>
    <x v="1"/>
    <n v="0"/>
    <x v="482"/>
    <n v="103"/>
    <n v="31.18"/>
    <n v="141.9"/>
    <n v="113"/>
    <n v="12.06"/>
    <n v="200.4"/>
    <n v="122"/>
    <n v="9.02"/>
    <x v="91"/>
    <n v="9"/>
    <n v="2.81"/>
    <n v="2"/>
    <x v="0"/>
    <n v="0"/>
    <x v="0"/>
    <x v="1"/>
    <x v="1"/>
    <x v="1"/>
    <n v="5.8142233090390412E-2"/>
    <n v="-1.1596908386107945"/>
    <n v="-2.539689015600147E-3"/>
    <n v="5.2146415619058542E-2"/>
    <n v="1.8019726139081207"/>
    <n v="1.1623205492069546"/>
    <n v="2.7303612978766467"/>
    <x v="0"/>
    <x v="1"/>
    <e v="#N/A"/>
    <n v="31.18"/>
    <x v="2"/>
    <x v="3"/>
  </r>
  <r>
    <s v="MN"/>
    <n v="135"/>
    <x v="1"/>
    <x v="0"/>
    <x v="1"/>
    <n v="0"/>
    <x v="205"/>
    <n v="100"/>
    <n v="26.38"/>
    <n v="135.9"/>
    <n v="84"/>
    <n v="11.55"/>
    <n v="184.6"/>
    <n v="82"/>
    <n v="8.31"/>
    <x v="136"/>
    <n v="9"/>
    <n v="1.03"/>
    <n v="3"/>
    <x v="0"/>
    <n v="0"/>
    <x v="0"/>
    <x v="1"/>
    <x v="0"/>
    <x v="1"/>
    <n v="-0.46396035675443797"/>
    <n v="-1.2790949685778554"/>
    <n v="-0.31632095377536446"/>
    <n v="-2.3390697983985258"/>
    <n v="1.6204189161590281"/>
    <n v="2.7244540038067018"/>
    <n v="4.4966144791243483"/>
    <x v="2"/>
    <x v="1"/>
    <e v="#N/A"/>
    <n v="26.38"/>
    <x v="4"/>
    <x v="1"/>
  </r>
  <r>
    <s v="CA"/>
    <n v="87"/>
    <x v="0"/>
    <x v="0"/>
    <x v="0"/>
    <n v="19"/>
    <x v="1075"/>
    <n v="122"/>
    <n v="28.19"/>
    <n v="186.9"/>
    <n v="89"/>
    <n v="15.89"/>
    <n v="249.7"/>
    <n v="78"/>
    <n v="11.24"/>
    <x v="77"/>
    <n v="0"/>
    <n v="0"/>
    <n v="1"/>
    <x v="0"/>
    <n v="0"/>
    <x v="0"/>
    <x v="2"/>
    <x v="0"/>
    <x v="0"/>
    <n v="-0.26770902865673624"/>
    <n v="-0.2641598638578368"/>
    <n v="0.97653729532973932"/>
    <n v="-3.7158306488934985"/>
    <n v="3.515700010804002"/>
    <n v="3.8603718808068122"/>
    <n v="5.0442834526105473"/>
    <x v="2"/>
    <x v="0"/>
    <e v="#N/A"/>
    <n v="28.19"/>
    <x v="0"/>
    <x v="1"/>
  </r>
  <r>
    <s v="OH"/>
    <n v="165"/>
    <x v="2"/>
    <x v="0"/>
    <x v="1"/>
    <n v="0"/>
    <x v="430"/>
    <n v="67"/>
    <n v="35.6"/>
    <n v="273.8"/>
    <n v="89"/>
    <n v="23.27"/>
    <n v="150.19999999999999"/>
    <n v="88"/>
    <n v="6.76"/>
    <x v="75"/>
    <n v="1"/>
    <n v="3.46"/>
    <n v="0"/>
    <x v="0"/>
    <n v="0"/>
    <x v="0"/>
    <x v="1"/>
    <x v="0"/>
    <x v="2"/>
    <n v="0.53951341521682761"/>
    <n v="1.4652099518317636"/>
    <n v="-0.99949028970801546"/>
    <n v="0.92167958435272568"/>
    <n v="3.484281037311082"/>
    <n v="2.0703596362900307"/>
    <n v="2.1053654552576822"/>
    <x v="0"/>
    <x v="1"/>
    <e v="#N/A"/>
    <n v="35.6"/>
    <x v="0"/>
    <x v="0"/>
  </r>
  <r>
    <s v="NV"/>
    <n v="148"/>
    <x v="0"/>
    <x v="0"/>
    <x v="1"/>
    <n v="0"/>
    <x v="1437"/>
    <n v="104"/>
    <n v="47.48"/>
    <n v="201.6"/>
    <n v="87"/>
    <n v="17.14"/>
    <n v="280.8"/>
    <n v="99"/>
    <n v="12.64"/>
    <x v="57"/>
    <n v="2"/>
    <n v="2.13"/>
    <n v="2"/>
    <x v="1"/>
    <n v="1"/>
    <x v="0"/>
    <x v="1"/>
    <x v="0"/>
    <x v="0"/>
    <n v="1.8336613240875186"/>
    <n v="2.8380254561462457E-2"/>
    <n v="1.5941700379897816"/>
    <n v="-0.85361730181184459"/>
    <n v="3.9797422690337725"/>
    <n v="2.5754921662238153"/>
    <n v="2.3298006928976576"/>
    <x v="1"/>
    <x v="1"/>
    <n v="47.48"/>
    <e v="#N/A"/>
    <x v="0"/>
    <x v="1"/>
  </r>
  <r>
    <s v="NM"/>
    <n v="127"/>
    <x v="0"/>
    <x v="1"/>
    <x v="1"/>
    <n v="0"/>
    <x v="1438"/>
    <n v="87"/>
    <n v="43.61"/>
    <n v="222.1"/>
    <n v="101"/>
    <n v="18.88"/>
    <n v="156.69999999999999"/>
    <n v="122"/>
    <n v="7.05"/>
    <x v="14"/>
    <n v="3"/>
    <n v="3.51"/>
    <n v="1"/>
    <x v="0"/>
    <n v="0"/>
    <x v="0"/>
    <x v="0"/>
    <x v="2"/>
    <x v="0"/>
    <n v="1.4115358259151043"/>
    <n v="0.43634436528225423"/>
    <n v="-0.87040306053469474"/>
    <n v="0.99414068174719761"/>
    <n v="3.4455743498969915"/>
    <n v="1.9821067014286478"/>
    <n v="1.9963745517884743"/>
    <x v="0"/>
    <x v="1"/>
    <e v="#N/A"/>
    <n v="43.61"/>
    <x v="3"/>
    <x v="0"/>
  </r>
  <r>
    <s v="WY"/>
    <n v="151"/>
    <x v="0"/>
    <x v="0"/>
    <x v="1"/>
    <n v="0"/>
    <x v="66"/>
    <n v="89"/>
    <n v="28.93"/>
    <n v="187.5"/>
    <n v="83"/>
    <n v="15.94"/>
    <n v="119.5"/>
    <n v="100"/>
    <n v="5.38"/>
    <x v="146"/>
    <n v="3"/>
    <n v="1.1599999999999999"/>
    <n v="0"/>
    <x v="0"/>
    <n v="0"/>
    <x v="0"/>
    <x v="1"/>
    <x v="0"/>
    <x v="0"/>
    <n v="-0.18624621321995496"/>
    <n v="-0.25221945086113079"/>
    <n v="-1.6091792028804681"/>
    <n v="-2.1579170549123452"/>
    <n v="1.712671066623201"/>
    <n v="2.7100490818795242"/>
    <n v="4.4447148243665593"/>
    <x v="2"/>
    <x v="1"/>
    <e v="#N/A"/>
    <n v="28.93"/>
    <x v="0"/>
    <x v="1"/>
  </r>
  <r>
    <s v="CA"/>
    <n v="185"/>
    <x v="1"/>
    <x v="0"/>
    <x v="1"/>
    <n v="0"/>
    <x v="820"/>
    <n v="92"/>
    <n v="23.73"/>
    <n v="250.2"/>
    <n v="115"/>
    <n v="21.27"/>
    <n v="158.1"/>
    <n v="79"/>
    <n v="7.11"/>
    <x v="81"/>
    <n v="4"/>
    <n v="2.92"/>
    <n v="1"/>
    <x v="0"/>
    <n v="0"/>
    <x v="0"/>
    <x v="1"/>
    <x v="0"/>
    <x v="2"/>
    <n v="-0.75278306603030021"/>
    <n v="0.99555370729465653"/>
    <n v="-0.84259965732813324"/>
    <n v="0.19706861040800316"/>
    <n v="2.3454421623728425"/>
    <n v="1.5187559870985672"/>
    <n v="2.6668596812842047"/>
    <x v="0"/>
    <x v="1"/>
    <e v="#N/A"/>
    <n v="23.73"/>
    <x v="1"/>
    <x v="3"/>
  </r>
  <r>
    <s v="KS"/>
    <n v="65"/>
    <x v="0"/>
    <x v="0"/>
    <x v="0"/>
    <n v="34"/>
    <x v="725"/>
    <n v="119"/>
    <n v="35.5"/>
    <n v="142.1"/>
    <n v="106"/>
    <n v="12.08"/>
    <n v="214.6"/>
    <n v="87"/>
    <n v="9.66"/>
    <x v="60"/>
    <n v="4"/>
    <n v="3.38"/>
    <n v="4"/>
    <x v="0"/>
    <n v="0"/>
    <x v="1"/>
    <x v="3"/>
    <x v="0"/>
    <x v="1"/>
    <n v="0.52840484947544841"/>
    <n v="-1.1557107009452259"/>
    <n v="0.27946625779380785"/>
    <n v="0.81298793826101701"/>
    <n v="2.6989305984781722"/>
    <n v="1.5342521586204958"/>
    <n v="2.3288694675875581"/>
    <x v="0"/>
    <x v="0"/>
    <e v="#N/A"/>
    <n v="35.5"/>
    <x v="1"/>
    <x v="0"/>
  </r>
  <r>
    <s v="WY"/>
    <n v="58"/>
    <x v="2"/>
    <x v="0"/>
    <x v="1"/>
    <n v="0"/>
    <x v="1439"/>
    <n v="126"/>
    <n v="35.72"/>
    <n v="248.9"/>
    <n v="108"/>
    <n v="21.16"/>
    <n v="158.6"/>
    <n v="88"/>
    <n v="7.14"/>
    <x v="90"/>
    <n v="2"/>
    <n v="3.89"/>
    <n v="4"/>
    <x v="0"/>
    <n v="0"/>
    <x v="1"/>
    <x v="3"/>
    <x v="0"/>
    <x v="2"/>
    <n v="0.55247340858176996"/>
    <n v="0.96968281246846033"/>
    <n v="-0.83266987046864704"/>
    <n v="1.5013683635085036"/>
    <n v="3.5460777104143322"/>
    <n v="2.04767128712525"/>
    <n v="1.9522418579512644"/>
    <x v="1"/>
    <x v="1"/>
    <e v="#N/A"/>
    <n v="35.72"/>
    <x v="0"/>
    <x v="0"/>
  </r>
  <r>
    <s v="UT"/>
    <n v="44"/>
    <x v="0"/>
    <x v="0"/>
    <x v="1"/>
    <n v="0"/>
    <x v="187"/>
    <n v="89"/>
    <n v="34.44"/>
    <n v="163"/>
    <n v="96"/>
    <n v="13.86"/>
    <n v="268.10000000000002"/>
    <n v="151"/>
    <n v="12.06"/>
    <x v="24"/>
    <n v="3"/>
    <n v="2.2400000000000002"/>
    <n v="0"/>
    <x v="0"/>
    <n v="0"/>
    <x v="0"/>
    <x v="3"/>
    <x v="0"/>
    <x v="1"/>
    <n v="0.41361633681452847"/>
    <n v="-0.7397863148932966"/>
    <n v="1.3419534517588323"/>
    <n v="-0.70869510702289995"/>
    <n v="2.7632637985728481"/>
    <n v="1.7382318853331731"/>
    <n v="2.531259242723785"/>
    <x v="0"/>
    <x v="1"/>
    <e v="#N/A"/>
    <n v="34.44"/>
    <x v="0"/>
    <x v="1"/>
  </r>
  <r>
    <s v="MA"/>
    <n v="58"/>
    <x v="1"/>
    <x v="0"/>
    <x v="1"/>
    <n v="0"/>
    <x v="656"/>
    <n v="112"/>
    <n v="29.65"/>
    <n v="265.8"/>
    <n v="122"/>
    <n v="22.59"/>
    <n v="182.4"/>
    <n v="87"/>
    <n v="8.2100000000000009"/>
    <x v="77"/>
    <n v="0"/>
    <n v="0"/>
    <n v="4"/>
    <x v="0"/>
    <n v="0"/>
    <x v="1"/>
    <x v="3"/>
    <x v="0"/>
    <x v="2"/>
    <n v="-0.10848625303029941"/>
    <n v="1.3060044452090156"/>
    <n v="-0.36001201595710353"/>
    <n v="-3.7158306488934985"/>
    <n v="3.7279718340604813"/>
    <n v="3.9565670651326053"/>
    <n v="5.0409395836724533"/>
    <x v="2"/>
    <x v="1"/>
    <e v="#N/A"/>
    <n v="29.65"/>
    <x v="0"/>
    <x v="1"/>
  </r>
  <r>
    <s v="UT"/>
    <n v="108"/>
    <x v="0"/>
    <x v="0"/>
    <x v="1"/>
    <n v="0"/>
    <x v="1284"/>
    <n v="117"/>
    <n v="35.799999999999997"/>
    <n v="164.2"/>
    <n v="103"/>
    <n v="13.96"/>
    <n v="201.4"/>
    <n v="68"/>
    <n v="9.06"/>
    <x v="27"/>
    <n v="5"/>
    <n v="2.54"/>
    <n v="0"/>
    <x v="0"/>
    <n v="0"/>
    <x v="0"/>
    <x v="0"/>
    <x v="0"/>
    <x v="1"/>
    <n v="0.56173054669958611"/>
    <n v="-0.71590548889988459"/>
    <n v="1.731988470337226E-2"/>
    <n v="-0.31015907135330267"/>
    <n v="2.0076185510153119"/>
    <n v="0.96154069288890731"/>
    <n v="2.4121751100991276"/>
    <x v="0"/>
    <x v="1"/>
    <e v="#N/A"/>
    <n v="35.799999999999997"/>
    <x v="1"/>
    <x v="2"/>
  </r>
  <r>
    <s v="MN"/>
    <n v="132"/>
    <x v="2"/>
    <x v="0"/>
    <x v="1"/>
    <n v="0"/>
    <x v="420"/>
    <n v="88"/>
    <n v="20.66"/>
    <n v="253"/>
    <n v="124"/>
    <n v="21.51"/>
    <n v="195.7"/>
    <n v="120"/>
    <n v="8.81"/>
    <x v="85"/>
    <n v="4"/>
    <n v="2.89"/>
    <n v="1"/>
    <x v="0"/>
    <n v="0"/>
    <x v="0"/>
    <x v="1"/>
    <x v="0"/>
    <x v="2"/>
    <n v="-1.087891465895243"/>
    <n v="1.0512756346126186"/>
    <n v="-9.5879685494770814E-2"/>
    <n v="0.16083806171076653"/>
    <n v="2.5259523327945166"/>
    <n v="1.5243851539828499"/>
    <n v="2.5034106750224936"/>
    <x v="0"/>
    <x v="1"/>
    <e v="#N/A"/>
    <n v="20.66"/>
    <x v="1"/>
    <x v="3"/>
  </r>
  <r>
    <s v="NE"/>
    <n v="80"/>
    <x v="0"/>
    <x v="0"/>
    <x v="1"/>
    <n v="0"/>
    <x v="1440"/>
    <n v="67"/>
    <n v="21.73"/>
    <n v="181.6"/>
    <n v="112"/>
    <n v="15.44"/>
    <n v="197.3"/>
    <n v="63"/>
    <n v="8.8800000000000008"/>
    <x v="128"/>
    <n v="2"/>
    <n v="4.29"/>
    <n v="2"/>
    <x v="0"/>
    <n v="0"/>
    <x v="0"/>
    <x v="2"/>
    <x v="0"/>
    <x v="0"/>
    <n v="-0.97125152561076011"/>
    <n v="-0.36963351199540756"/>
    <n v="-6.4104367544414495E-2"/>
    <n v="2.0448265939670454"/>
    <n v="3.2473155076397107"/>
    <n v="2.2946423748646381"/>
    <n v="2.8258997241394637"/>
    <x v="0"/>
    <x v="1"/>
    <e v="#N/A"/>
    <n v="21.73"/>
    <x v="0"/>
    <x v="0"/>
  </r>
  <r>
    <s v="OH"/>
    <n v="162"/>
    <x v="0"/>
    <x v="0"/>
    <x v="1"/>
    <n v="0"/>
    <x v="1316"/>
    <n v="98"/>
    <n v="22.98"/>
    <n v="242"/>
    <n v="107"/>
    <n v="20.57"/>
    <n v="246.9"/>
    <n v="96"/>
    <n v="11.11"/>
    <x v="39"/>
    <n v="2"/>
    <n v="2.75"/>
    <n v="2"/>
    <x v="0"/>
    <n v="0"/>
    <x v="0"/>
    <x v="1"/>
    <x v="0"/>
    <x v="2"/>
    <n v="-0.83424588146708201"/>
    <n v="0.83236806300634003"/>
    <n v="0.92093048891661689"/>
    <n v="-2.0314681775414092E-2"/>
    <n v="2.8345730564108718"/>
    <n v="1.4957701811339703"/>
    <n v="2.1070957399721135"/>
    <x v="0"/>
    <x v="1"/>
    <e v="#N/A"/>
    <n v="22.98"/>
    <x v="0"/>
    <x v="2"/>
  </r>
  <r>
    <s v="KY"/>
    <n v="110"/>
    <x v="2"/>
    <x v="0"/>
    <x v="1"/>
    <n v="0"/>
    <x v="1441"/>
    <n v="62"/>
    <n v="16.899999999999999"/>
    <n v="275"/>
    <n v="86"/>
    <n v="23.38"/>
    <n v="212.1"/>
    <n v="94"/>
    <n v="9.5399999999999991"/>
    <x v="124"/>
    <n v="3"/>
    <n v="4.51"/>
    <n v="2"/>
    <x v="0"/>
    <n v="0"/>
    <x v="0"/>
    <x v="0"/>
    <x v="0"/>
    <x v="2"/>
    <n v="-1.4970569707027146"/>
    <n v="1.4890907778251756"/>
    <n v="0.22981732349637682"/>
    <n v="2.334670983544934"/>
    <n v="4.3675072696043484"/>
    <n v="3.1562755775944664"/>
    <n v="2.9747321380910479"/>
    <x v="1"/>
    <x v="1"/>
    <e v="#N/A"/>
    <n v="16.899999999999999"/>
    <x v="0"/>
    <x v="0"/>
  </r>
  <r>
    <s v="WA"/>
    <n v="96"/>
    <x v="0"/>
    <x v="0"/>
    <x v="1"/>
    <n v="0"/>
    <x v="1442"/>
    <n v="105"/>
    <n v="47.07"/>
    <n v="246.9"/>
    <n v="94"/>
    <n v="20.99"/>
    <n v="254.4"/>
    <n v="107"/>
    <n v="11.45"/>
    <x v="19"/>
    <n v="3"/>
    <n v="2.78"/>
    <n v="1"/>
    <x v="1"/>
    <n v="1"/>
    <x v="0"/>
    <x v="2"/>
    <x v="0"/>
    <x v="2"/>
    <n v="1.7892270611220007"/>
    <n v="0.92988143581277327"/>
    <n v="1.0698772918089099"/>
    <n v="1.591586692182255E-2"/>
    <n v="4.1013055246591605"/>
    <n v="2.2827403915620228"/>
    <n v="1.265345954250348"/>
    <x v="1"/>
    <x v="1"/>
    <n v="47.07"/>
    <e v="#N/A"/>
    <x v="0"/>
    <x v="2"/>
  </r>
  <r>
    <s v="IN"/>
    <n v="72"/>
    <x v="2"/>
    <x v="0"/>
    <x v="1"/>
    <n v="0"/>
    <x v="1443"/>
    <n v="116"/>
    <n v="48.86"/>
    <n v="235.3"/>
    <n v="126"/>
    <n v="20"/>
    <n v="292.10000000000002"/>
    <n v="114"/>
    <n v="13.14"/>
    <x v="105"/>
    <n v="3"/>
    <n v="1.35"/>
    <n v="4"/>
    <x v="1"/>
    <n v="1"/>
    <x v="1"/>
    <x v="3"/>
    <x v="0"/>
    <x v="2"/>
    <n v="1.9836269615961388"/>
    <n v="0.69903345120978877"/>
    <n v="1.8185832210141701"/>
    <n v="-1.9043032140316922"/>
    <n v="4.5333122759174573"/>
    <n v="3.3700206752195312"/>
    <n v="3.1879709082471712"/>
    <x v="1"/>
    <x v="1"/>
    <n v="48.86"/>
    <e v="#N/A"/>
    <x v="0"/>
    <x v="1"/>
  </r>
  <r>
    <s v="CO"/>
    <n v="125"/>
    <x v="1"/>
    <x v="0"/>
    <x v="0"/>
    <n v="23"/>
    <x v="652"/>
    <n v="104"/>
    <n v="20.49"/>
    <n v="227.8"/>
    <n v="115"/>
    <n v="19.36"/>
    <n v="158.5"/>
    <n v="100"/>
    <n v="7.13"/>
    <x v="39"/>
    <n v="3"/>
    <n v="2.75"/>
    <n v="1"/>
    <x v="0"/>
    <n v="0"/>
    <x v="0"/>
    <x v="0"/>
    <x v="0"/>
    <x v="0"/>
    <n v="-1.1064057421308753"/>
    <n v="0.54977828875096257"/>
    <n v="-0.83465582784054415"/>
    <n v="-2.0314681775414092E-2"/>
    <n v="1.8439785639356516"/>
    <n v="1.491124699763883"/>
    <n v="3.0077647508137453"/>
    <x v="0"/>
    <x v="0"/>
    <e v="#N/A"/>
    <n v="20.49"/>
    <x v="0"/>
    <x v="2"/>
  </r>
  <r>
    <s v="DC"/>
    <n v="170"/>
    <x v="2"/>
    <x v="0"/>
    <x v="1"/>
    <n v="0"/>
    <x v="320"/>
    <n v="106"/>
    <n v="31.3"/>
    <n v="204.9"/>
    <n v="70"/>
    <n v="17.420000000000002"/>
    <n v="224.3"/>
    <n v="133"/>
    <n v="10.09"/>
    <x v="52"/>
    <n v="3"/>
    <n v="2.65"/>
    <n v="2"/>
    <x v="0"/>
    <n v="0"/>
    <x v="0"/>
    <x v="1"/>
    <x v="0"/>
    <x v="0"/>
    <n v="7.1102226455332734E-2"/>
    <n v="9.4052526043346241E-2"/>
    <n v="0.47210412286784054"/>
    <n v="-0.16523687656435807"/>
    <n v="2.2821329781745674"/>
    <n v="0.51389389222639892"/>
    <n v="1.8220984975745067"/>
    <x v="0"/>
    <x v="1"/>
    <e v="#N/A"/>
    <n v="31.3"/>
    <x v="0"/>
    <x v="2"/>
  </r>
  <r>
    <s v="AK"/>
    <n v="71"/>
    <x v="2"/>
    <x v="0"/>
    <x v="1"/>
    <n v="0"/>
    <x v="1222"/>
    <n v="84"/>
    <n v="31.45"/>
    <n v="232.5"/>
    <n v="129"/>
    <n v="19.760000000000002"/>
    <n v="191.1"/>
    <n v="82"/>
    <n v="8.6"/>
    <x v="130"/>
    <n v="4"/>
    <n v="4.0199999999999996"/>
    <n v="3"/>
    <x v="0"/>
    <n v="0"/>
    <x v="0"/>
    <x v="3"/>
    <x v="0"/>
    <x v="0"/>
    <n v="8.7765075067401832E-2"/>
    <n v="0.64331152389182678"/>
    <n v="-0.18723372460204377"/>
    <n v="1.6825211069946842"/>
    <n v="3.4263995871743158"/>
    <n v="1.8131426221576123"/>
    <n v="1.6836740199874929"/>
    <x v="1"/>
    <x v="1"/>
    <e v="#N/A"/>
    <n v="31.45"/>
    <x v="1"/>
    <x v="0"/>
  </r>
  <r>
    <s v="SC"/>
    <n v="124"/>
    <x v="0"/>
    <x v="0"/>
    <x v="1"/>
    <n v="0"/>
    <x v="670"/>
    <n v="109"/>
    <n v="27.35"/>
    <n v="144.19999999999999"/>
    <n v="152"/>
    <n v="12.26"/>
    <n v="120.4"/>
    <n v="97"/>
    <n v="5.42"/>
    <x v="89"/>
    <n v="12"/>
    <n v="3.48"/>
    <n v="1"/>
    <x v="0"/>
    <n v="0"/>
    <x v="0"/>
    <x v="0"/>
    <x v="0"/>
    <x v="1"/>
    <n v="-0.35842898221133412"/>
    <n v="-1.1139192554567547"/>
    <n v="-1.5913055865333929"/>
    <n v="0.95791013304996164"/>
    <n v="2.1465426511941299"/>
    <n v="2.1952523170921752"/>
    <n v="3.6097950243748751"/>
    <x v="2"/>
    <x v="1"/>
    <e v="#N/A"/>
    <n v="27.35"/>
    <x v="4"/>
    <x v="0"/>
  </r>
  <r>
    <s v="UT"/>
    <n v="97"/>
    <x v="0"/>
    <x v="0"/>
    <x v="1"/>
    <n v="0"/>
    <x v="971"/>
    <n v="134"/>
    <n v="35.56"/>
    <n v="0"/>
    <n v="0"/>
    <n v="0"/>
    <n v="175.4"/>
    <n v="94"/>
    <n v="7.89"/>
    <x v="23"/>
    <n v="6"/>
    <n v="3.19"/>
    <n v="1"/>
    <x v="0"/>
    <n v="0"/>
    <x v="0"/>
    <x v="2"/>
    <x v="0"/>
    <x v="1"/>
    <n v="0.53581055996970095"/>
    <n v="-3.9835985123317874"/>
    <n v="-0.49902903198991039"/>
    <n v="0.55937409738036437"/>
    <n v="3.7340586022815301"/>
    <n v="4.0887748066157865"/>
    <n v="5.2433734554348908"/>
    <x v="2"/>
    <x v="1"/>
    <e v="#N/A"/>
    <n v="35.56"/>
    <x v="1"/>
    <x v="3"/>
  </r>
  <r>
    <s v="IL"/>
    <n v="98"/>
    <x v="2"/>
    <x v="1"/>
    <x v="1"/>
    <n v="0"/>
    <x v="1444"/>
    <n v="71"/>
    <n v="26.93"/>
    <n v="306.60000000000002"/>
    <n v="66"/>
    <n v="26.06"/>
    <n v="144.19999999999999"/>
    <n v="93"/>
    <n v="6.49"/>
    <x v="156"/>
    <n v="4"/>
    <n v="0.56999999999999995"/>
    <n v="1"/>
    <x v="0"/>
    <n v="0"/>
    <x v="0"/>
    <x v="2"/>
    <x v="1"/>
    <x v="2"/>
    <n v="-0.40471467280041462"/>
    <n v="2.1179525289850307"/>
    <n v="-1.11864773202185"/>
    <n v="-2.9549891262515402"/>
    <n v="3.7298863738536263"/>
    <n v="3.8252908864603361"/>
    <n v="4.8325612639897333"/>
    <x v="2"/>
    <x v="1"/>
    <e v="#N/A"/>
    <n v="26.93"/>
    <x v="5"/>
    <x v="1"/>
  </r>
  <r>
    <s v="DC"/>
    <n v="24"/>
    <x v="1"/>
    <x v="0"/>
    <x v="1"/>
    <n v="0"/>
    <x v="342"/>
    <n v="73"/>
    <n v="25.33"/>
    <n v="131"/>
    <n v="81"/>
    <n v="11.14"/>
    <n v="238.6"/>
    <n v="69"/>
    <n v="10.74"/>
    <x v="53"/>
    <n v="3"/>
    <n v="2.3199999999999998"/>
    <n v="2"/>
    <x v="1"/>
    <n v="1"/>
    <x v="0"/>
    <x v="3"/>
    <x v="0"/>
    <x v="1"/>
    <n v="-0.57874886941535741"/>
    <n v="-1.3766083413842887"/>
    <n v="0.75609602704914569"/>
    <n v="-0.60000346093119195"/>
    <n v="1.8876326033695972"/>
    <n v="1.7781130826433023"/>
    <n v="3.2802767297944015"/>
    <x v="0"/>
    <x v="1"/>
    <n v="25.33"/>
    <e v="#N/A"/>
    <x v="0"/>
    <x v="2"/>
  </r>
  <r>
    <s v="DC"/>
    <n v="136"/>
    <x v="2"/>
    <x v="0"/>
    <x v="1"/>
    <n v="0"/>
    <x v="919"/>
    <n v="63"/>
    <n v="34.770000000000003"/>
    <n v="208.8"/>
    <n v="95"/>
    <n v="17.75"/>
    <n v="224"/>
    <n v="119"/>
    <n v="10.08"/>
    <x v="52"/>
    <n v="2"/>
    <n v="2.65"/>
    <n v="0"/>
    <x v="0"/>
    <n v="0"/>
    <x v="0"/>
    <x v="1"/>
    <x v="0"/>
    <x v="0"/>
    <n v="0.44879346166222978"/>
    <n v="0.17166521052193601"/>
    <n v="0.46614625075214861"/>
    <n v="-0.16523687656435807"/>
    <n v="2.5136062064184301"/>
    <n v="0.68955062772891285"/>
    <n v="1.6225732573469296"/>
    <x v="0"/>
    <x v="1"/>
    <e v="#N/A"/>
    <n v="34.770000000000003"/>
    <x v="0"/>
    <x v="2"/>
  </r>
  <r>
    <s v="OK"/>
    <n v="44"/>
    <x v="1"/>
    <x v="0"/>
    <x v="1"/>
    <n v="0"/>
    <x v="1445"/>
    <n v="86"/>
    <n v="49.1"/>
    <n v="175.9"/>
    <n v="87"/>
    <n v="14.95"/>
    <n v="215.4"/>
    <n v="106"/>
    <n v="9.69"/>
    <x v="17"/>
    <n v="2"/>
    <n v="2.57"/>
    <n v="0"/>
    <x v="1"/>
    <n v="1"/>
    <x v="0"/>
    <x v="3"/>
    <x v="0"/>
    <x v="0"/>
    <n v="2.0095469483260247"/>
    <n v="-0.48306743546411529"/>
    <n v="0.29535391676898598"/>
    <n v="-0.27392852265606671"/>
    <n v="3.3955432069636946"/>
    <n v="2.1056837028403939"/>
    <n v="2.3104315706070966"/>
    <x v="0"/>
    <x v="1"/>
    <n v="49.1"/>
    <e v="#N/A"/>
    <x v="0"/>
    <x v="2"/>
  </r>
  <r>
    <s v="KY"/>
    <n v="96"/>
    <x v="0"/>
    <x v="0"/>
    <x v="0"/>
    <n v="40"/>
    <x v="1436"/>
    <n v="90"/>
    <n v="18.46"/>
    <n v="206.4"/>
    <n v="154"/>
    <n v="17.54"/>
    <n v="126.3"/>
    <n v="118"/>
    <n v="5.68"/>
    <x v="83"/>
    <n v="4"/>
    <n v="3.62"/>
    <n v="0"/>
    <x v="0"/>
    <n v="0"/>
    <x v="0"/>
    <x v="2"/>
    <x v="0"/>
    <x v="0"/>
    <n v="-1.3267256293348986"/>
    <n v="0.12390355853511149"/>
    <n v="-1.4741341015914557"/>
    <n v="1.1390628765361424"/>
    <n v="2.4840092555824316"/>
    <n v="2.2904341452068397"/>
    <n v="3.5102528634330015"/>
    <x v="0"/>
    <x v="0"/>
    <e v="#N/A"/>
    <n v="18.46"/>
    <x v="1"/>
    <x v="0"/>
  </r>
  <r>
    <s v="NE"/>
    <n v="31"/>
    <x v="0"/>
    <x v="0"/>
    <x v="1"/>
    <n v="0"/>
    <x v="964"/>
    <n v="129"/>
    <n v="16.579999999999998"/>
    <n v="260.39999999999998"/>
    <n v="78"/>
    <n v="22.13"/>
    <n v="88.7"/>
    <n v="100"/>
    <n v="3.99"/>
    <x v="99"/>
    <n v="5"/>
    <n v="1.89"/>
    <n v="1"/>
    <x v="0"/>
    <n v="0"/>
    <x v="0"/>
    <x v="3"/>
    <x v="0"/>
    <x v="2"/>
    <n v="-1.5322340955504159"/>
    <n v="1.19854072823866"/>
    <n v="-2.2208540734248183"/>
    <n v="-1.1796922400869698"/>
    <n v="2.5767476469254786"/>
    <n v="3.1793250537784088"/>
    <n v="4.6450605119018817"/>
    <x v="2"/>
    <x v="1"/>
    <e v="#N/A"/>
    <n v="16.579999999999998"/>
    <x v="1"/>
    <x v="1"/>
  </r>
  <r>
    <s v="AL"/>
    <n v="72"/>
    <x v="0"/>
    <x v="0"/>
    <x v="1"/>
    <n v="0"/>
    <x v="399"/>
    <n v="102"/>
    <n v="28.31"/>
    <n v="261"/>
    <n v="103"/>
    <n v="22.19"/>
    <n v="262.7"/>
    <n v="85"/>
    <n v="11.82"/>
    <x v="64"/>
    <n v="5"/>
    <n v="3.59"/>
    <n v="0"/>
    <x v="0"/>
    <n v="0"/>
    <x v="0"/>
    <x v="3"/>
    <x v="0"/>
    <x v="2"/>
    <n v="-0.25474903529179388"/>
    <n v="1.2104811412353667"/>
    <n v="1.2347117536763805"/>
    <n v="1.1028323278389063"/>
    <n v="3.8545384026079539"/>
    <n v="2.0666189591363375"/>
    <n v="1.2978295525006509"/>
    <x v="1"/>
    <x v="1"/>
    <e v="#N/A"/>
    <n v="28.31"/>
    <x v="1"/>
    <x v="0"/>
  </r>
  <r>
    <s v="HI"/>
    <n v="24"/>
    <x v="0"/>
    <x v="0"/>
    <x v="1"/>
    <n v="0"/>
    <x v="691"/>
    <n v="104"/>
    <n v="26.55"/>
    <n v="90"/>
    <n v="101"/>
    <n v="7.65"/>
    <n v="205.1"/>
    <n v="116"/>
    <n v="9.23"/>
    <x v="48"/>
    <n v="5"/>
    <n v="1.97"/>
    <n v="1"/>
    <x v="0"/>
    <n v="0"/>
    <x v="0"/>
    <x v="3"/>
    <x v="0"/>
    <x v="1"/>
    <n v="-0.4454460805188058"/>
    <n v="-2.1925365628258722"/>
    <n v="9.0800307463569943E-2"/>
    <n v="-1.0710005939952616"/>
    <n v="1.7101344679289985"/>
    <n v="2.4821212214860777"/>
    <n v="4.1710060678335488"/>
    <x v="2"/>
    <x v="1"/>
    <e v="#N/A"/>
    <n v="26.55"/>
    <x v="1"/>
    <x v="1"/>
  </r>
  <r>
    <s v="GA"/>
    <n v="117"/>
    <x v="0"/>
    <x v="1"/>
    <x v="1"/>
    <n v="0"/>
    <x v="1443"/>
    <n v="118"/>
    <n v="48.86"/>
    <n v="259.60000000000002"/>
    <n v="84"/>
    <n v="22.07"/>
    <n v="153.19999999999999"/>
    <n v="86"/>
    <n v="6.89"/>
    <x v="13"/>
    <n v="3"/>
    <n v="2.7"/>
    <n v="1"/>
    <x v="1"/>
    <n v="1"/>
    <x v="0"/>
    <x v="0"/>
    <x v="1"/>
    <x v="2"/>
    <n v="1.9836269615961388"/>
    <n v="1.182620177576386"/>
    <n v="-0.93991156855109814"/>
    <n v="-9.277577916988608E-2"/>
    <n v="3.8069051855781457"/>
    <n v="2.495076653948471"/>
    <n v="2.4409604515795862"/>
    <x v="1"/>
    <x v="1"/>
    <n v="48.86"/>
    <e v="#N/A"/>
    <x v="3"/>
    <x v="2"/>
  </r>
  <r>
    <s v="KS"/>
    <n v="137"/>
    <x v="0"/>
    <x v="0"/>
    <x v="0"/>
    <n v="19"/>
    <x v="494"/>
    <n v="96"/>
    <n v="29.8"/>
    <n v="241.3"/>
    <n v="146"/>
    <n v="20.51"/>
    <n v="211.4"/>
    <n v="109"/>
    <n v="9.51"/>
    <x v="35"/>
    <n v="2"/>
    <n v="2.11"/>
    <n v="0"/>
    <x v="0"/>
    <n v="0"/>
    <x v="0"/>
    <x v="1"/>
    <x v="0"/>
    <x v="2"/>
    <n v="-9.1823404418230323E-2"/>
    <n v="0.81843758117684984"/>
    <n v="0.21591562189309635"/>
    <n v="-0.88984785050908088"/>
    <n v="2.3710934736951961"/>
    <n v="1.2315520146200407"/>
    <n v="2.3262322473109625"/>
    <x v="0"/>
    <x v="0"/>
    <e v="#N/A"/>
    <n v="29.8"/>
    <x v="0"/>
    <x v="1"/>
  </r>
  <r>
    <s v="PA"/>
    <n v="136"/>
    <x v="1"/>
    <x v="0"/>
    <x v="1"/>
    <n v="0"/>
    <x v="1446"/>
    <n v="75"/>
    <n v="17.36"/>
    <n v="219.5"/>
    <n v="97"/>
    <n v="18.66"/>
    <n v="73.7"/>
    <n v="92"/>
    <n v="3.32"/>
    <x v="52"/>
    <n v="5"/>
    <n v="2.65"/>
    <n v="0"/>
    <x v="0"/>
    <n v="0"/>
    <x v="0"/>
    <x v="1"/>
    <x v="0"/>
    <x v="0"/>
    <n v="-1.4470684248665078"/>
    <n v="0.38460257562986128"/>
    <n v="-2.5187476792094046"/>
    <n v="-0.16523687656435807"/>
    <n v="2.2628341641192904"/>
    <n v="2.934845696851244"/>
    <n v="4.4839959940155039"/>
    <x v="2"/>
    <x v="1"/>
    <e v="#N/A"/>
    <n v="17.36"/>
    <x v="1"/>
    <x v="2"/>
  </r>
  <r>
    <s v="UT"/>
    <n v="95"/>
    <x v="0"/>
    <x v="0"/>
    <x v="1"/>
    <n v="0"/>
    <x v="71"/>
    <n v="103"/>
    <n v="26.84"/>
    <n v="259.60000000000002"/>
    <n v="90"/>
    <n v="22.07"/>
    <n v="230"/>
    <n v="117"/>
    <n v="10.35"/>
    <x v="100"/>
    <n v="2"/>
    <n v="3.78"/>
    <n v="0"/>
    <x v="0"/>
    <n v="0"/>
    <x v="0"/>
    <x v="2"/>
    <x v="0"/>
    <x v="2"/>
    <n v="-0.41397181091823071"/>
    <n v="1.182620177576386"/>
    <n v="0.58530369306598307"/>
    <n v="1.3564461687195588"/>
    <n v="3.6295022004792563"/>
    <n v="1.9371344213544837"/>
    <n v="1.5269883134814672"/>
    <x v="1"/>
    <x v="1"/>
    <e v="#N/A"/>
    <n v="26.84"/>
    <x v="0"/>
    <x v="0"/>
  </r>
  <r>
    <s v="OR"/>
    <n v="82"/>
    <x v="0"/>
    <x v="0"/>
    <x v="0"/>
    <n v="19"/>
    <x v="1201"/>
    <n v="73"/>
    <n v="24.91"/>
    <n v="246.4"/>
    <n v="65"/>
    <n v="20.94"/>
    <n v="199"/>
    <n v="114"/>
    <n v="8.9600000000000009"/>
    <x v="119"/>
    <n v="4"/>
    <n v="1.1100000000000001"/>
    <n v="1"/>
    <x v="0"/>
    <n v="0"/>
    <x v="0"/>
    <x v="2"/>
    <x v="0"/>
    <x v="2"/>
    <n v="-0.62503456000443791"/>
    <n v="0.91993109164885156"/>
    <n v="-3.0343092222161631E-2"/>
    <n v="-2.2303781523068174"/>
    <n v="2.5061523086888062"/>
    <n v="2.4924784492780203"/>
    <n v="3.7608640291672999"/>
    <x v="0"/>
    <x v="0"/>
    <e v="#N/A"/>
    <n v="24.91"/>
    <x v="1"/>
    <x v="1"/>
  </r>
  <r>
    <s v="ND"/>
    <n v="145"/>
    <x v="0"/>
    <x v="0"/>
    <x v="1"/>
    <n v="0"/>
    <x v="1447"/>
    <n v="116"/>
    <n v="41.79"/>
    <n v="286.7"/>
    <n v="91"/>
    <n v="24.37"/>
    <n v="240.7"/>
    <n v="115"/>
    <n v="10.83"/>
    <x v="62"/>
    <n v="13"/>
    <n v="2.4300000000000002"/>
    <n v="1"/>
    <x v="1"/>
    <n v="1"/>
    <x v="0"/>
    <x v="1"/>
    <x v="0"/>
    <x v="2"/>
    <n v="1.2134330701938398"/>
    <n v="1.7219288312609444"/>
    <n v="0.7978011318589876"/>
    <n v="-0.45508126614224731"/>
    <n v="3.9795989565407082"/>
    <n v="2.2980522884731851"/>
    <n v="1.6507212927123081"/>
    <x v="1"/>
    <x v="1"/>
    <n v="41.79"/>
    <e v="#N/A"/>
    <x v="4"/>
    <x v="2"/>
  </r>
  <r>
    <s v="MN"/>
    <n v="155"/>
    <x v="1"/>
    <x v="1"/>
    <x v="1"/>
    <n v="0"/>
    <x v="1448"/>
    <n v="146"/>
    <n v="42.64"/>
    <n v="152.5"/>
    <n v="105"/>
    <n v="12.96"/>
    <n v="148.1"/>
    <n v="104"/>
    <n v="6.66"/>
    <x v="13"/>
    <n v="5"/>
    <n v="2.7"/>
    <n v="2"/>
    <x v="0"/>
    <n v="0"/>
    <x v="0"/>
    <x v="1"/>
    <x v="1"/>
    <x v="1"/>
    <n v="1.3060044513720008"/>
    <n v="-0.94874354233565339"/>
    <n v="-1.0411953945178574"/>
    <n v="-9.277577916988608E-2"/>
    <n v="2.4789184338315913"/>
    <n v="1.9231373146223492"/>
    <n v="3.0416899349203321"/>
    <x v="0"/>
    <x v="1"/>
    <e v="#N/A"/>
    <n v="42.64"/>
    <x v="5"/>
    <x v="2"/>
  </r>
  <r>
    <s v="TX"/>
    <n v="53"/>
    <x v="0"/>
    <x v="0"/>
    <x v="1"/>
    <n v="0"/>
    <x v="891"/>
    <n v="113"/>
    <n v="20.350000000000001"/>
    <n v="189.7"/>
    <n v="84"/>
    <n v="16.12"/>
    <n v="256.2"/>
    <n v="108"/>
    <n v="11.53"/>
    <x v="89"/>
    <n v="7"/>
    <n v="3.48"/>
    <n v="2"/>
    <x v="0"/>
    <n v="0"/>
    <x v="0"/>
    <x v="3"/>
    <x v="0"/>
    <x v="0"/>
    <n v="-1.1212171631193808"/>
    <n v="-0.20843793653987533"/>
    <n v="1.10562452450306"/>
    <n v="0.95791013304996164"/>
    <n v="2.9846827014328374"/>
    <n v="1.8548778160420394"/>
    <n v="2.443933836391107"/>
    <x v="0"/>
    <x v="1"/>
    <e v="#N/A"/>
    <n v="20.350000000000001"/>
    <x v="4"/>
    <x v="0"/>
  </r>
  <r>
    <s v="WY"/>
    <n v="123"/>
    <x v="0"/>
    <x v="0"/>
    <x v="1"/>
    <n v="0"/>
    <x v="952"/>
    <n v="87"/>
    <n v="41.17"/>
    <n v="226.1"/>
    <n v="101"/>
    <n v="19.22"/>
    <n v="268.60000000000002"/>
    <n v="121"/>
    <n v="12.09"/>
    <x v="45"/>
    <n v="3"/>
    <n v="2.21"/>
    <n v="5"/>
    <x v="1"/>
    <n v="1"/>
    <x v="1"/>
    <x v="0"/>
    <x v="0"/>
    <x v="0"/>
    <n v="1.1467816757455636"/>
    <n v="0.5159471185936283"/>
    <n v="1.3518832386183184"/>
    <n v="-0.74492565572013658"/>
    <n v="3.5359842927949843"/>
    <n v="1.990932486152682"/>
    <n v="1.8505240906141569"/>
    <x v="1"/>
    <x v="1"/>
    <n v="41.17"/>
    <e v="#N/A"/>
    <x v="0"/>
    <x v="1"/>
  </r>
  <r>
    <s v="GA"/>
    <n v="136"/>
    <x v="0"/>
    <x v="0"/>
    <x v="1"/>
    <n v="0"/>
    <x v="1449"/>
    <n v="83"/>
    <n v="27.78"/>
    <n v="249.3"/>
    <n v="119"/>
    <n v="21.19"/>
    <n v="249.7"/>
    <n v="90"/>
    <n v="11.24"/>
    <x v="52"/>
    <n v="4"/>
    <n v="2.65"/>
    <n v="7"/>
    <x v="0"/>
    <n v="0"/>
    <x v="1"/>
    <x v="1"/>
    <x v="0"/>
    <x v="2"/>
    <n v="-0.31214329162225363"/>
    <n v="0.97764308779959785"/>
    <n v="0.97653729532973932"/>
    <n v="-0.16523687656435807"/>
    <n v="2.9979573355968938"/>
    <n v="1.4262355191810976"/>
    <n v="1.755148804599862"/>
    <x v="0"/>
    <x v="1"/>
    <e v="#N/A"/>
    <n v="27.78"/>
    <x v="1"/>
    <x v="2"/>
  </r>
  <r>
    <s v="TX"/>
    <n v="57"/>
    <x v="0"/>
    <x v="0"/>
    <x v="1"/>
    <n v="0"/>
    <x v="92"/>
    <n v="113"/>
    <n v="27.37"/>
    <n v="208"/>
    <n v="134"/>
    <n v="17.68"/>
    <n v="208.1"/>
    <n v="81"/>
    <n v="9.36"/>
    <x v="80"/>
    <n v="4"/>
    <n v="2.27"/>
    <n v="3"/>
    <x v="0"/>
    <n v="0"/>
    <x v="0"/>
    <x v="3"/>
    <x v="0"/>
    <x v="0"/>
    <n v="-0.35657755458777102"/>
    <n v="0.15574465985966099"/>
    <n v="0.15037902862048719"/>
    <n v="-0.67246455832566399"/>
    <n v="1.7833646674466201"/>
    <n v="0.79134466951105953"/>
    <n v="2.4641556839676628"/>
    <x v="0"/>
    <x v="1"/>
    <e v="#N/A"/>
    <n v="27.37"/>
    <x v="1"/>
    <x v="1"/>
  </r>
  <r>
    <s v="WV"/>
    <n v="62"/>
    <x v="1"/>
    <x v="0"/>
    <x v="1"/>
    <n v="0"/>
    <x v="965"/>
    <n v="111"/>
    <n v="21.88"/>
    <n v="169.5"/>
    <n v="104"/>
    <n v="14.41"/>
    <n v="193.6"/>
    <n v="97"/>
    <n v="8.7100000000000009"/>
    <x v="19"/>
    <n v="5"/>
    <n v="2.78"/>
    <n v="1"/>
    <x v="0"/>
    <n v="0"/>
    <x v="0"/>
    <x v="3"/>
    <x v="0"/>
    <x v="0"/>
    <n v="-0.95458867699869132"/>
    <n v="-0.61043184076231383"/>
    <n v="-0.13758479030461276"/>
    <n v="1.591586692182255E-2"/>
    <n v="1.3891258335824099"/>
    <n v="1.141511920136455"/>
    <n v="2.9455777610005827"/>
    <x v="0"/>
    <x v="1"/>
    <e v="#N/A"/>
    <n v="21.88"/>
    <x v="1"/>
    <x v="2"/>
  </r>
  <r>
    <s v="NM"/>
    <n v="112"/>
    <x v="0"/>
    <x v="0"/>
    <x v="1"/>
    <n v="0"/>
    <x v="1450"/>
    <n v="94"/>
    <n v="13.87"/>
    <n v="268.10000000000002"/>
    <n v="112"/>
    <n v="22.79"/>
    <n v="140.80000000000001"/>
    <n v="75"/>
    <n v="6.34"/>
    <x v="53"/>
    <n v="18"/>
    <n v="2.3199999999999998"/>
    <n v="1"/>
    <x v="0"/>
    <n v="0"/>
    <x v="0"/>
    <x v="0"/>
    <x v="0"/>
    <x v="2"/>
    <n v="-1.8266110876969679"/>
    <n v="1.351776028363056"/>
    <n v="-1.1861702826663556"/>
    <n v="-0.60000346093119195"/>
    <n v="2.5315593975456649"/>
    <n v="2.6326432703966347"/>
    <n v="3.9310085468016482"/>
    <x v="2"/>
    <x v="1"/>
    <e v="#N/A"/>
    <n v="13.87"/>
    <x v="4"/>
    <x v="2"/>
  </r>
  <r>
    <s v="MI"/>
    <n v="55"/>
    <x v="0"/>
    <x v="0"/>
    <x v="0"/>
    <n v="20"/>
    <x v="686"/>
    <n v="91"/>
    <n v="35.31"/>
    <n v="199.7"/>
    <n v="113"/>
    <n v="16.97"/>
    <n v="216.5"/>
    <n v="110"/>
    <n v="9.74"/>
    <x v="48"/>
    <n v="1"/>
    <n v="1.97"/>
    <n v="1"/>
    <x v="0"/>
    <n v="0"/>
    <x v="0"/>
    <x v="3"/>
    <x v="0"/>
    <x v="0"/>
    <n v="0.50803914561625263"/>
    <n v="-9.4310532614403104E-3"/>
    <n v="0.31719944785985554"/>
    <n v="-1.0710005939952616"/>
    <n v="2.2350535503078501"/>
    <n v="1.2271309955766387"/>
    <n v="2.4528017832401581"/>
    <x v="0"/>
    <x v="0"/>
    <e v="#N/A"/>
    <n v="35.31"/>
    <x v="0"/>
    <x v="1"/>
  </r>
  <r>
    <s v="NY"/>
    <n v="125"/>
    <x v="0"/>
    <x v="0"/>
    <x v="1"/>
    <n v="0"/>
    <x v="1451"/>
    <n v="65"/>
    <n v="39.659999999999997"/>
    <n v="209.8"/>
    <n v="93"/>
    <n v="17.829999999999998"/>
    <n v="210.6"/>
    <n v="109"/>
    <n v="9.48"/>
    <x v="9"/>
    <n v="4"/>
    <n v="2.46"/>
    <n v="1"/>
    <x v="0"/>
    <n v="0"/>
    <x v="0"/>
    <x v="0"/>
    <x v="0"/>
    <x v="0"/>
    <n v="0.98200461724843735"/>
    <n v="0.19156589884977951"/>
    <n v="0.20002796291791819"/>
    <n v="-0.41885071744501134"/>
    <n v="2.6694518528145275"/>
    <n v="1.1029404659149409"/>
    <n v="1.8185109700550117"/>
    <x v="0"/>
    <x v="1"/>
    <e v="#N/A"/>
    <n v="39.659999999999997"/>
    <x v="1"/>
    <x v="2"/>
  </r>
  <r>
    <s v="KY"/>
    <n v="98"/>
    <x v="0"/>
    <x v="0"/>
    <x v="0"/>
    <n v="36"/>
    <x v="801"/>
    <n v="81"/>
    <n v="28.56"/>
    <n v="163.19999999999999"/>
    <n v="125"/>
    <n v="13.87"/>
    <n v="172.7"/>
    <n v="120"/>
    <n v="7.77"/>
    <x v="40"/>
    <n v="2"/>
    <n v="2.16"/>
    <n v="6"/>
    <x v="1"/>
    <n v="1"/>
    <x v="1"/>
    <x v="2"/>
    <x v="0"/>
    <x v="1"/>
    <n v="-0.22697762093834561"/>
    <n v="-0.73580617722772812"/>
    <n v="-0.55264988103113621"/>
    <n v="-0.81738675311460851"/>
    <n v="0.94912154195374165"/>
    <n v="1.251588017689641"/>
    <n v="3.1987674861808761"/>
    <x v="2"/>
    <x v="0"/>
    <n v="28.56"/>
    <e v="#N/A"/>
    <x v="0"/>
    <x v="1"/>
  </r>
  <r>
    <s v="SD"/>
    <n v="105"/>
    <x v="0"/>
    <x v="0"/>
    <x v="1"/>
    <n v="0"/>
    <x v="754"/>
    <n v="88"/>
    <n v="42.77"/>
    <n v="175.1"/>
    <n v="103"/>
    <n v="14.88"/>
    <n v="184.4"/>
    <n v="112"/>
    <n v="8.3000000000000007"/>
    <x v="11"/>
    <n v="5"/>
    <n v="1.46"/>
    <n v="1"/>
    <x v="0"/>
    <n v="0"/>
    <x v="0"/>
    <x v="0"/>
    <x v="0"/>
    <x v="0"/>
    <n v="1.3208158723605063"/>
    <n v="-0.49898798612639034"/>
    <n v="-0.32029286851915867"/>
    <n v="-1.7593810192427477"/>
    <n v="2.5837686948367136"/>
    <n v="2.2784978980621853"/>
    <n v="3.42158511139638"/>
    <x v="0"/>
    <x v="1"/>
    <e v="#N/A"/>
    <n v="42.77"/>
    <x v="1"/>
    <x v="1"/>
  </r>
  <r>
    <s v="ID"/>
    <n v="113"/>
    <x v="0"/>
    <x v="0"/>
    <x v="0"/>
    <n v="30"/>
    <x v="428"/>
    <n v="102"/>
    <n v="31.25"/>
    <n v="183.4"/>
    <n v="123"/>
    <n v="15.59"/>
    <n v="235"/>
    <n v="52"/>
    <n v="10.58"/>
    <x v="43"/>
    <n v="7"/>
    <n v="3.13"/>
    <n v="0"/>
    <x v="0"/>
    <n v="0"/>
    <x v="0"/>
    <x v="0"/>
    <x v="0"/>
    <x v="0"/>
    <n v="6.5547943584643401E-2"/>
    <n v="-0.33381227300528904"/>
    <n v="0.68460156166084507"/>
    <n v="0.48691299998589177"/>
    <n v="2.5744885314860202"/>
    <n v="0.90636126037075426"/>
    <n v="1.7363727335594392"/>
    <x v="0"/>
    <x v="0"/>
    <e v="#N/A"/>
    <n v="31.25"/>
    <x v="4"/>
    <x v="3"/>
  </r>
  <r>
    <s v="OR"/>
    <n v="99"/>
    <x v="1"/>
    <x v="0"/>
    <x v="1"/>
    <n v="0"/>
    <x v="344"/>
    <n v="44"/>
    <n v="43.59"/>
    <n v="214.5"/>
    <n v="105"/>
    <n v="18.23"/>
    <n v="233.7"/>
    <n v="75"/>
    <n v="10.52"/>
    <x v="57"/>
    <n v="1"/>
    <n v="2.13"/>
    <n v="3"/>
    <x v="1"/>
    <n v="1"/>
    <x v="0"/>
    <x v="2"/>
    <x v="0"/>
    <x v="0"/>
    <n v="1.4096843982915406"/>
    <n v="0.28509913399064374"/>
    <n v="0.65878411582618068"/>
    <n v="-0.85361730181184459"/>
    <n v="3.1986014632647275"/>
    <n v="1.797540160387582"/>
    <n v="2.0570002274217605"/>
    <x v="0"/>
    <x v="1"/>
    <n v="43.59"/>
    <e v="#N/A"/>
    <x v="0"/>
    <x v="1"/>
  </r>
  <r>
    <s v="WI"/>
    <n v="103"/>
    <x v="0"/>
    <x v="0"/>
    <x v="1"/>
    <n v="0"/>
    <x v="1452"/>
    <n v="134"/>
    <n v="30.63"/>
    <n v="97.7"/>
    <n v="85"/>
    <n v="8.3000000000000007"/>
    <n v="181.7"/>
    <n v="134"/>
    <n v="8.18"/>
    <x v="80"/>
    <n v="3"/>
    <n v="2.27"/>
    <n v="1"/>
    <x v="0"/>
    <n v="0"/>
    <x v="0"/>
    <x v="0"/>
    <x v="0"/>
    <x v="1"/>
    <n v="-1.1034508636329514E-3"/>
    <n v="-2.039301262701477"/>
    <n v="-0.37391371756038455"/>
    <n v="-0.67246455832566399"/>
    <n v="1.6053675370896496"/>
    <n v="2.1796263230296162"/>
    <n v="3.8632029311111684"/>
    <x v="2"/>
    <x v="1"/>
    <e v="#N/A"/>
    <n v="30.63"/>
    <x v="0"/>
    <x v="1"/>
  </r>
  <r>
    <s v="WV"/>
    <n v="177"/>
    <x v="1"/>
    <x v="0"/>
    <x v="1"/>
    <n v="0"/>
    <x v="1302"/>
    <n v="81"/>
    <n v="38.729999999999997"/>
    <n v="161.80000000000001"/>
    <n v="97"/>
    <n v="13.75"/>
    <n v="217"/>
    <n v="106"/>
    <n v="9.76"/>
    <x v="40"/>
    <n v="5"/>
    <n v="2.16"/>
    <n v="1"/>
    <x v="0"/>
    <n v="0"/>
    <x v="0"/>
    <x v="1"/>
    <x v="0"/>
    <x v="1"/>
    <n v="0.88017609795246032"/>
    <n v="-0.76366714088670862"/>
    <n v="0.32712923471934174"/>
    <n v="-0.81738675311460851"/>
    <n v="2.3206755445760128"/>
    <n v="1.4604903648611323"/>
    <n v="2.6230762910199985"/>
    <x v="0"/>
    <x v="1"/>
    <e v="#N/A"/>
    <n v="38.729999999999997"/>
    <x v="1"/>
    <x v="1"/>
  </r>
  <r>
    <s v="SC"/>
    <n v="149"/>
    <x v="0"/>
    <x v="0"/>
    <x v="0"/>
    <n v="20"/>
    <x v="1267"/>
    <n v="132"/>
    <n v="25.13"/>
    <n v="276.8"/>
    <n v="94"/>
    <n v="23.53"/>
    <n v="149.9"/>
    <n v="110"/>
    <n v="6.75"/>
    <x v="39"/>
    <n v="6"/>
    <n v="2.75"/>
    <n v="0"/>
    <x v="0"/>
    <n v="0"/>
    <x v="0"/>
    <x v="1"/>
    <x v="0"/>
    <x v="2"/>
    <n v="-0.60096600089811592"/>
    <n v="1.5249120168152941"/>
    <n v="-1.0054481618237068"/>
    <n v="-2.0314681775414092E-2"/>
    <n v="2.7375576396323757"/>
    <n v="1.922980885415523"/>
    <n v="2.8109587583309286"/>
    <x v="0"/>
    <x v="0"/>
    <e v="#N/A"/>
    <n v="25.13"/>
    <x v="1"/>
    <x v="2"/>
  </r>
  <r>
    <s v="CT"/>
    <n v="160"/>
    <x v="0"/>
    <x v="0"/>
    <x v="1"/>
    <n v="0"/>
    <x v="1453"/>
    <n v="136"/>
    <n v="39.93"/>
    <n v="270.8"/>
    <n v="134"/>
    <n v="23.02"/>
    <n v="219.3"/>
    <n v="101"/>
    <n v="9.8699999999999992"/>
    <x v="55"/>
    <n v="2"/>
    <n v="3.75"/>
    <n v="1"/>
    <x v="1"/>
    <n v="1"/>
    <x v="0"/>
    <x v="1"/>
    <x v="0"/>
    <x v="2"/>
    <n v="1.0116274592254488"/>
    <n v="1.4055078868482331"/>
    <n v="0.37280625427297848"/>
    <n v="1.320215620022323"/>
    <n v="4.1353489288771588"/>
    <n v="2.2092524352883482"/>
    <n v="0.81270036427303971"/>
    <x v="1"/>
    <x v="1"/>
    <n v="39.93"/>
    <e v="#N/A"/>
    <x v="0"/>
    <x v="0"/>
  </r>
  <r>
    <s v="NV"/>
    <n v="116"/>
    <x v="1"/>
    <x v="0"/>
    <x v="1"/>
    <n v="0"/>
    <x v="625"/>
    <n v="54"/>
    <n v="18.850000000000001"/>
    <n v="213.4"/>
    <n v="82"/>
    <n v="18.14"/>
    <n v="186.2"/>
    <n v="116"/>
    <n v="8.3800000000000008"/>
    <x v="57"/>
    <n v="2"/>
    <n v="2.13"/>
    <n v="2"/>
    <x v="0"/>
    <n v="0"/>
    <x v="0"/>
    <x v="0"/>
    <x v="0"/>
    <x v="0"/>
    <n v="-1.2841427939929442"/>
    <n v="0.26320837683001602"/>
    <n v="-0.28454563582500869"/>
    <n v="-0.85361730181184459"/>
    <n v="1.4865178681124307"/>
    <n v="1.5899465657112786"/>
    <n v="3.293345531737697"/>
    <x v="2"/>
    <x v="1"/>
    <e v="#N/A"/>
    <n v="18.850000000000001"/>
    <x v="0"/>
    <x v="1"/>
  </r>
  <r>
    <s v="MI"/>
    <n v="148"/>
    <x v="0"/>
    <x v="1"/>
    <x v="1"/>
    <n v="0"/>
    <x v="1454"/>
    <n v="81"/>
    <n v="39.700000000000003"/>
    <n v="187.7"/>
    <n v="71"/>
    <n v="15.95"/>
    <n v="122.3"/>
    <n v="97"/>
    <n v="5.5"/>
    <x v="63"/>
    <n v="2"/>
    <n v="2.59"/>
    <n v="0"/>
    <x v="1"/>
    <n v="1"/>
    <x v="0"/>
    <x v="1"/>
    <x v="1"/>
    <x v="0"/>
    <n v="0.98570747249556356"/>
    <n v="-0.24823931319556233"/>
    <n v="-1.5535723964673454"/>
    <n v="-0.23769797395883072"/>
    <n v="2.3228700078967979"/>
    <n v="1.8717183270564028"/>
    <n v="3.1001506282906912"/>
    <x v="0"/>
    <x v="1"/>
    <n v="39.700000000000003"/>
    <e v="#N/A"/>
    <x v="3"/>
    <x v="2"/>
  </r>
  <r>
    <s v="MT"/>
    <n v="147"/>
    <x v="0"/>
    <x v="0"/>
    <x v="0"/>
    <n v="35"/>
    <x v="937"/>
    <n v="134"/>
    <n v="33.54"/>
    <n v="141.1"/>
    <n v="99"/>
    <n v="11.99"/>
    <n v="212.1"/>
    <n v="90"/>
    <n v="9.5399999999999991"/>
    <x v="3"/>
    <n v="4"/>
    <n v="2.73"/>
    <n v="2"/>
    <x v="1"/>
    <n v="1"/>
    <x v="0"/>
    <x v="1"/>
    <x v="0"/>
    <x v="1"/>
    <n v="0.3154906727656781"/>
    <n v="-1.1756113892730695"/>
    <n v="0.22981732349637682"/>
    <n v="-5.6545230472650088E-2"/>
    <n v="2.0405667402688916"/>
    <n v="1.2400039792109299"/>
    <n v="2.6289364989337933"/>
    <x v="0"/>
    <x v="0"/>
    <n v="33.54"/>
    <e v="#N/A"/>
    <x v="1"/>
    <x v="2"/>
  </r>
  <r>
    <s v="NE"/>
    <n v="95"/>
    <x v="2"/>
    <x v="0"/>
    <x v="1"/>
    <n v="0"/>
    <x v="145"/>
    <n v="96"/>
    <n v="9.89"/>
    <n v="202.1"/>
    <n v="126"/>
    <n v="17.18"/>
    <n v="210.5"/>
    <n v="97"/>
    <n v="9.4700000000000006"/>
    <x v="91"/>
    <n v="5"/>
    <n v="2.81"/>
    <n v="0"/>
    <x v="0"/>
    <n v="0"/>
    <x v="0"/>
    <x v="2"/>
    <x v="0"/>
    <x v="0"/>
    <n v="-2.2598451516107612"/>
    <n v="3.8330598725384211E-2"/>
    <n v="0.19804200554602108"/>
    <n v="5.2146415619058542E-2"/>
    <n v="2.2820291333020535"/>
    <n v="2.2694292737778627"/>
    <n v="3.6184197506812987"/>
    <x v="0"/>
    <x v="1"/>
    <e v="#N/A"/>
    <n v="9.89"/>
    <x v="1"/>
    <x v="3"/>
  </r>
  <r>
    <s v="UT"/>
    <n v="201"/>
    <x v="2"/>
    <x v="0"/>
    <x v="1"/>
    <n v="0"/>
    <x v="1455"/>
    <n v="72"/>
    <n v="36.159999999999997"/>
    <n v="225.2"/>
    <n v="90"/>
    <n v="19.14"/>
    <n v="195.1"/>
    <n v="99"/>
    <n v="8.7799999999999994"/>
    <x v="99"/>
    <n v="6"/>
    <n v="1.89"/>
    <n v="1"/>
    <x v="0"/>
    <n v="0"/>
    <x v="0"/>
    <x v="1"/>
    <x v="0"/>
    <x v="0"/>
    <n v="0.60061052679441362"/>
    <n v="0.49803649909856901"/>
    <n v="-0.10779542972615413"/>
    <n v="-1.1796922400869698"/>
    <n v="2.3736861012951143"/>
    <n v="1.4184734736052982"/>
    <n v="2.5277951426415401"/>
    <x v="0"/>
    <x v="1"/>
    <e v="#N/A"/>
    <n v="36.159999999999997"/>
    <x v="1"/>
    <x v="1"/>
  </r>
  <r>
    <s v="WV"/>
    <n v="80"/>
    <x v="0"/>
    <x v="0"/>
    <x v="1"/>
    <n v="0"/>
    <x v="1248"/>
    <n v="89"/>
    <n v="25.76"/>
    <n v="131.69999999999999"/>
    <n v="78"/>
    <n v="11.19"/>
    <n v="235.3"/>
    <n v="131"/>
    <n v="10.59"/>
    <x v="23"/>
    <n v="4"/>
    <n v="3.19"/>
    <n v="0"/>
    <x v="0"/>
    <n v="0"/>
    <x v="0"/>
    <x v="2"/>
    <x v="0"/>
    <x v="1"/>
    <n v="-0.53246317882627692"/>
    <n v="-1.3626778595547984"/>
    <n v="0.69055943377653706"/>
    <n v="0.55937409738036437"/>
    <n v="2.374818873867258"/>
    <n v="1.7117767664402095"/>
    <n v="2.8671579504053919"/>
    <x v="0"/>
    <x v="1"/>
    <e v="#N/A"/>
    <n v="25.76"/>
    <x v="1"/>
    <x v="3"/>
  </r>
  <r>
    <s v="AR"/>
    <n v="122"/>
    <x v="0"/>
    <x v="1"/>
    <x v="1"/>
    <n v="0"/>
    <x v="28"/>
    <n v="117"/>
    <n v="24.87"/>
    <n v="218.7"/>
    <n v="93"/>
    <n v="18.59"/>
    <n v="236"/>
    <n v="97"/>
    <n v="10.62"/>
    <x v="73"/>
    <n v="5"/>
    <n v="3.11"/>
    <n v="1"/>
    <x v="0"/>
    <n v="0"/>
    <x v="0"/>
    <x v="0"/>
    <x v="2"/>
    <x v="0"/>
    <n v="-0.62873741525156412"/>
    <n v="0.36868202496758623"/>
    <n v="0.70446113537981747"/>
    <n v="0.45068245128865581"/>
    <n v="2.6496780424799882"/>
    <n v="1.1093319323050206"/>
    <n v="1.8548425656272287"/>
    <x v="0"/>
    <x v="1"/>
    <e v="#N/A"/>
    <n v="24.87"/>
    <x v="5"/>
    <x v="3"/>
  </r>
  <r>
    <s v="MT"/>
    <n v="132"/>
    <x v="1"/>
    <x v="0"/>
    <x v="1"/>
    <n v="0"/>
    <x v="1078"/>
    <n v="100"/>
    <n v="33.17"/>
    <n v="148.80000000000001"/>
    <n v="95"/>
    <n v="12.65"/>
    <n v="224.5"/>
    <n v="117"/>
    <n v="10.1"/>
    <x v="92"/>
    <n v="2"/>
    <n v="1.81"/>
    <n v="0"/>
    <x v="0"/>
    <n v="0"/>
    <x v="0"/>
    <x v="1"/>
    <x v="0"/>
    <x v="1"/>
    <n v="0.27475926504728698"/>
    <n v="-1.0223760891486742"/>
    <n v="0.47607603761163481"/>
    <n v="-1.2883838861786781"/>
    <n v="1.971668736833921"/>
    <n v="1.7341646268867126"/>
    <n v="3.1823224692796286"/>
    <x v="0"/>
    <x v="1"/>
    <e v="#N/A"/>
    <n v="33.17"/>
    <x v="0"/>
    <x v="1"/>
  </r>
  <r>
    <s v="UT"/>
    <n v="83"/>
    <x v="2"/>
    <x v="0"/>
    <x v="1"/>
    <n v="0"/>
    <x v="1456"/>
    <n v="71"/>
    <n v="35.51"/>
    <n v="214.8"/>
    <n v="92"/>
    <n v="18.260000000000002"/>
    <n v="247.9"/>
    <n v="108"/>
    <n v="11.16"/>
    <x v="14"/>
    <n v="5"/>
    <n v="3.51"/>
    <n v="1"/>
    <x v="0"/>
    <n v="0"/>
    <x v="0"/>
    <x v="2"/>
    <x v="0"/>
    <x v="0"/>
    <n v="0.53025627709901157"/>
    <n v="0.29106934048899702"/>
    <n v="0.94079006263558929"/>
    <n v="0.99414068174719761"/>
    <n v="3.428090932483538"/>
    <n v="1.4964273177920344"/>
    <n v="0.85251509868897413"/>
    <x v="1"/>
    <x v="1"/>
    <e v="#N/A"/>
    <n v="35.51"/>
    <x v="1"/>
    <x v="0"/>
  </r>
  <r>
    <s v="HI"/>
    <n v="99"/>
    <x v="1"/>
    <x v="0"/>
    <x v="1"/>
    <n v="0"/>
    <x v="1457"/>
    <n v="107"/>
    <n v="23.07"/>
    <n v="208.4"/>
    <n v="103"/>
    <n v="17.71"/>
    <n v="209"/>
    <n v="95"/>
    <n v="9.4"/>
    <x v="82"/>
    <n v="3"/>
    <n v="2.38"/>
    <n v="7"/>
    <x v="1"/>
    <n v="1"/>
    <x v="1"/>
    <x v="2"/>
    <x v="0"/>
    <x v="0"/>
    <n v="-0.82498874334926597"/>
    <n v="0.16370493519079848"/>
    <n v="0.16825264496756245"/>
    <n v="-0.52754236353671935"/>
    <n v="1.7242008516608687"/>
    <n v="1.0069834310073396"/>
    <n v="2.6561556211522248"/>
    <x v="0"/>
    <x v="1"/>
    <n v="23.07"/>
    <e v="#N/A"/>
    <x v="0"/>
    <x v="2"/>
  </r>
  <r>
    <s v="KS"/>
    <n v="84"/>
    <x v="0"/>
    <x v="0"/>
    <x v="1"/>
    <n v="0"/>
    <x v="1423"/>
    <n v="86"/>
    <n v="38.4"/>
    <n v="275.60000000000002"/>
    <n v="105"/>
    <n v="23.43"/>
    <n v="201.4"/>
    <n v="108"/>
    <n v="9.06"/>
    <x v="108"/>
    <n v="3"/>
    <n v="3.86"/>
    <n v="3"/>
    <x v="1"/>
    <n v="1"/>
    <x v="0"/>
    <x v="2"/>
    <x v="0"/>
    <x v="2"/>
    <n v="0.84499897310475902"/>
    <n v="1.5010311908218821"/>
    <n v="1.731988470337226E-2"/>
    <n v="1.4651378148112675"/>
    <n v="4.0952438782137124"/>
    <n v="2.2614258102277702"/>
    <n v="1.2070919469045291"/>
    <x v="1"/>
    <x v="1"/>
    <n v="38.4"/>
    <e v="#N/A"/>
    <x v="0"/>
    <x v="0"/>
  </r>
  <r>
    <s v="OH"/>
    <n v="87"/>
    <x v="2"/>
    <x v="0"/>
    <x v="1"/>
    <n v="0"/>
    <x v="1458"/>
    <n v="106"/>
    <n v="26.06"/>
    <n v="224.5"/>
    <n v="117"/>
    <n v="19.079999999999998"/>
    <n v="273.39999999999998"/>
    <n v="152"/>
    <n v="12.3"/>
    <x v="56"/>
    <n v="5"/>
    <n v="2.4"/>
    <n v="2"/>
    <x v="0"/>
    <n v="0"/>
    <x v="0"/>
    <x v="2"/>
    <x v="0"/>
    <x v="0"/>
    <n v="-0.49913748160213878"/>
    <n v="0.48410601726907876"/>
    <n v="1.4472091924693851"/>
    <n v="-0.49131181483948333"/>
    <n v="2.9497509105446"/>
    <n v="1.6790767128588888"/>
    <n v="2.2220636311931594"/>
    <x v="0"/>
    <x v="1"/>
    <e v="#N/A"/>
    <n v="26.06"/>
    <x v="1"/>
    <x v="2"/>
  </r>
  <r>
    <s v="IN"/>
    <n v="7"/>
    <x v="0"/>
    <x v="0"/>
    <x v="1"/>
    <n v="0"/>
    <x v="611"/>
    <n v="87"/>
    <n v="35.14"/>
    <n v="281.10000000000002"/>
    <n v="83"/>
    <n v="23.89"/>
    <n v="158.5"/>
    <n v="77"/>
    <n v="7.13"/>
    <x v="34"/>
    <n v="5"/>
    <n v="2.97"/>
    <n v="3"/>
    <x v="0"/>
    <n v="0"/>
    <x v="0"/>
    <x v="3"/>
    <x v="0"/>
    <x v="2"/>
    <n v="0.4895248693806204"/>
    <n v="1.6104849766250213"/>
    <n v="-0.83465582784054415"/>
    <n v="0.26952970780247515"/>
    <n v="3.2668578977280949"/>
    <n v="1.8980498075691481"/>
    <n v="2.1290433579610668"/>
    <x v="0"/>
    <x v="1"/>
    <e v="#N/A"/>
    <n v="35.14"/>
    <x v="1"/>
    <x v="3"/>
  </r>
  <r>
    <s v="OR"/>
    <n v="89"/>
    <x v="0"/>
    <x v="0"/>
    <x v="0"/>
    <n v="12"/>
    <x v="1101"/>
    <n v="105"/>
    <n v="31.96"/>
    <n v="151.30000000000001"/>
    <n v="107"/>
    <n v="12.86"/>
    <n v="201.9"/>
    <n v="132"/>
    <n v="9.09"/>
    <x v="26"/>
    <n v="3"/>
    <n v="2.84"/>
    <n v="2"/>
    <x v="0"/>
    <n v="0"/>
    <x v="0"/>
    <x v="2"/>
    <x v="0"/>
    <x v="1"/>
    <n v="0.14330790377429845"/>
    <n v="-0.9726243683290654"/>
    <n v="2.7249671562858468E-2"/>
    <n v="8.8376964316294535E-2"/>
    <n v="1.8835362200452945"/>
    <n v="0.98746561943884625"/>
    <n v="2.5303098638160844"/>
    <x v="0"/>
    <x v="2"/>
    <e v="#N/A"/>
    <n v="31.96"/>
    <x v="0"/>
    <x v="3"/>
  </r>
  <r>
    <s v="NY"/>
    <n v="131"/>
    <x v="1"/>
    <x v="1"/>
    <x v="1"/>
    <n v="0"/>
    <x v="1459"/>
    <n v="83"/>
    <n v="20.79"/>
    <n v="118.8"/>
    <n v="94"/>
    <n v="10.1"/>
    <n v="147.9"/>
    <n v="95"/>
    <n v="6.66"/>
    <x v="0"/>
    <n v="3"/>
    <n v="3.7"/>
    <n v="3"/>
    <x v="1"/>
    <n v="1"/>
    <x v="0"/>
    <x v="1"/>
    <x v="2"/>
    <x v="1"/>
    <n v="-1.0730800449067373"/>
    <n v="-1.6193967389839794"/>
    <n v="-1.0451673092616516"/>
    <n v="1.2477545226278501"/>
    <n v="2.3331166908338403"/>
    <n v="2.5344057753438944"/>
    <n v="3.9246645430081695"/>
    <x v="2"/>
    <x v="1"/>
    <n v="20.79"/>
    <e v="#N/A"/>
    <x v="3"/>
    <x v="0"/>
  </r>
  <r>
    <s v="VA"/>
    <n v="105"/>
    <x v="0"/>
    <x v="0"/>
    <x v="1"/>
    <n v="0"/>
    <x v="1460"/>
    <n v="96"/>
    <n v="44.08"/>
    <n v="175.2"/>
    <n v="97"/>
    <n v="14.89"/>
    <n v="222.4"/>
    <n v="36"/>
    <n v="10.01"/>
    <x v="42"/>
    <n v="5"/>
    <n v="3.24"/>
    <n v="3"/>
    <x v="0"/>
    <n v="0"/>
    <x v="0"/>
    <x v="0"/>
    <x v="0"/>
    <x v="0"/>
    <n v="1.4633757993748746"/>
    <n v="-0.4969979172936061"/>
    <n v="0.43437093280179284"/>
    <n v="0.63183519477483641"/>
    <n v="3.3228809036625564"/>
    <n v="1.7252157779853192"/>
    <n v="1.7062243291237218"/>
    <x v="1"/>
    <x v="1"/>
    <e v="#N/A"/>
    <n v="44.08"/>
    <x v="1"/>
    <x v="3"/>
  </r>
  <r>
    <s v="MI"/>
    <n v="108"/>
    <x v="1"/>
    <x v="1"/>
    <x v="1"/>
    <n v="0"/>
    <x v="946"/>
    <n v="114"/>
    <n v="19.57"/>
    <n v="211.3"/>
    <n v="70"/>
    <n v="17.96"/>
    <n v="136.1"/>
    <n v="85"/>
    <n v="6.12"/>
    <x v="12"/>
    <n v="3"/>
    <n v="3.73"/>
    <n v="2"/>
    <x v="1"/>
    <n v="1"/>
    <x v="0"/>
    <x v="0"/>
    <x v="2"/>
    <x v="0"/>
    <n v="-1.2063828338032891"/>
    <n v="0.22141693134154478"/>
    <n v="-1.2795102791455262"/>
    <n v="1.2839850713250869"/>
    <n v="2.6132674942378826"/>
    <n v="2.1886409520532855"/>
    <n v="3.2788918002229166"/>
    <x v="0"/>
    <x v="1"/>
    <n v="19.57"/>
    <e v="#N/A"/>
    <x v="3"/>
    <x v="0"/>
  </r>
  <r>
    <s v="ID"/>
    <n v="47"/>
    <x v="0"/>
    <x v="0"/>
    <x v="0"/>
    <n v="28"/>
    <x v="1175"/>
    <n v="109"/>
    <n v="29.39"/>
    <n v="137.6"/>
    <n v="94"/>
    <n v="11.7"/>
    <n v="203.8"/>
    <n v="109"/>
    <n v="9.17"/>
    <x v="24"/>
    <n v="6"/>
    <n v="2.2400000000000002"/>
    <n v="1"/>
    <x v="0"/>
    <n v="0"/>
    <x v="0"/>
    <x v="3"/>
    <x v="0"/>
    <x v="1"/>
    <n v="-0.1362576673837477"/>
    <n v="-1.2452637984205217"/>
    <n v="6.4982861628906152E-2"/>
    <n v="-0.70869510702289995"/>
    <n v="1.4231135528146446"/>
    <n v="1.4407357865345216"/>
    <n v="3.1821670334848502"/>
    <x v="2"/>
    <x v="0"/>
    <e v="#N/A"/>
    <n v="29.39"/>
    <x v="1"/>
    <x v="1"/>
  </r>
  <r>
    <s v="MO"/>
    <n v="101"/>
    <x v="0"/>
    <x v="1"/>
    <x v="1"/>
    <n v="0"/>
    <x v="450"/>
    <n v="116"/>
    <n v="26.59"/>
    <n v="130.4"/>
    <n v="114"/>
    <n v="11.08"/>
    <n v="207.3"/>
    <n v="109"/>
    <n v="9.33"/>
    <x v="48"/>
    <n v="5"/>
    <n v="1.97"/>
    <n v="1"/>
    <x v="0"/>
    <n v="0"/>
    <x v="0"/>
    <x v="0"/>
    <x v="1"/>
    <x v="1"/>
    <n v="-0.44174322527167903"/>
    <n v="-1.3885487543809947"/>
    <n v="0.13449136964530958"/>
    <n v="-1.0710005939952616"/>
    <n v="1.3246631697184232"/>
    <n v="1.8133766628071819"/>
    <n v="3.5807732864870077"/>
    <x v="2"/>
    <x v="1"/>
    <e v="#N/A"/>
    <n v="26.59"/>
    <x v="5"/>
    <x v="1"/>
  </r>
  <r>
    <s v="AL"/>
    <n v="182"/>
    <x v="0"/>
    <x v="0"/>
    <x v="0"/>
    <n v="24"/>
    <x v="1288"/>
    <n v="104"/>
    <n v="21.78"/>
    <n v="143.4"/>
    <n v="127"/>
    <n v="12.19"/>
    <n v="191"/>
    <n v="98"/>
    <n v="8.59"/>
    <x v="43"/>
    <n v="3"/>
    <n v="3.13"/>
    <n v="1"/>
    <x v="0"/>
    <n v="0"/>
    <x v="0"/>
    <x v="1"/>
    <x v="0"/>
    <x v="1"/>
    <n v="-0.96569724274007052"/>
    <n v="-1.1298398061190291"/>
    <n v="-0.1892196819739409"/>
    <n v="0.48691299998589177"/>
    <n v="1.6989143733673404"/>
    <n v="1.5754356571210519"/>
    <n v="3.1745369696103301"/>
    <x v="0"/>
    <x v="0"/>
    <e v="#N/A"/>
    <n v="21.78"/>
    <x v="0"/>
    <x v="3"/>
  </r>
  <r>
    <s v="VT"/>
    <n v="128"/>
    <x v="1"/>
    <x v="0"/>
    <x v="1"/>
    <n v="0"/>
    <x v="580"/>
    <n v="130"/>
    <n v="38.74"/>
    <n v="302.60000000000002"/>
    <n v="71"/>
    <n v="25.72"/>
    <n v="191.5"/>
    <n v="82"/>
    <n v="8.6199999999999992"/>
    <x v="129"/>
    <n v="7"/>
    <n v="1.49"/>
    <n v="1"/>
    <x v="1"/>
    <n v="1"/>
    <x v="0"/>
    <x v="1"/>
    <x v="0"/>
    <x v="2"/>
    <n v="0.88202752557602337"/>
    <n v="2.0383497756736566"/>
    <n v="-0.1792898951144547"/>
    <n v="-1.7231504705455116"/>
    <n v="3.7376608521471564"/>
    <n v="2.816777373967275"/>
    <n v="3.1461660641667581"/>
    <x v="0"/>
    <x v="1"/>
    <n v="38.74"/>
    <e v="#N/A"/>
    <x v="4"/>
    <x v="1"/>
  </r>
  <r>
    <s v="AZ"/>
    <n v="69"/>
    <x v="0"/>
    <x v="0"/>
    <x v="0"/>
    <n v="31"/>
    <x v="1461"/>
    <n v="63"/>
    <n v="33.130000000000003"/>
    <n v="191.6"/>
    <n v="90"/>
    <n v="16.29"/>
    <n v="153"/>
    <n v="129"/>
    <n v="6.89"/>
    <x v="32"/>
    <n v="2"/>
    <n v="3.56"/>
    <n v="2"/>
    <x v="0"/>
    <n v="0"/>
    <x v="0"/>
    <x v="3"/>
    <x v="0"/>
    <x v="0"/>
    <n v="0.27105640980016071"/>
    <n v="-0.17062662871697257"/>
    <n v="-0.94388348329489247"/>
    <n v="1.0666017791416695"/>
    <n v="2.5646513530860444"/>
    <n v="1.4598425973460791"/>
    <n v="2.3842911431212039"/>
    <x v="0"/>
    <x v="0"/>
    <e v="#N/A"/>
    <n v="33.130000000000003"/>
    <x v="0"/>
    <x v="0"/>
  </r>
  <r>
    <s v="VA"/>
    <n v="113"/>
    <x v="1"/>
    <x v="0"/>
    <x v="0"/>
    <n v="34"/>
    <x v="1462"/>
    <n v="63"/>
    <n v="7.63"/>
    <n v="134.19999999999999"/>
    <n v="82"/>
    <n v="11.41"/>
    <n v="168.4"/>
    <n v="118"/>
    <n v="7.58"/>
    <x v="64"/>
    <n v="3"/>
    <n v="3.59"/>
    <n v="1"/>
    <x v="0"/>
    <n v="0"/>
    <x v="0"/>
    <x v="0"/>
    <x v="0"/>
    <x v="1"/>
    <n v="-2.5060850255446696"/>
    <n v="-1.3129261387351896"/>
    <n v="-0.63804604802271725"/>
    <n v="1.1028323278389063"/>
    <n v="2.6304237937697361"/>
    <n v="3.1028340438633371"/>
    <n v="4.5095486329215531"/>
    <x v="2"/>
    <x v="0"/>
    <e v="#N/A"/>
    <n v="7.63"/>
    <x v="0"/>
    <x v="0"/>
  </r>
  <r>
    <s v="PA"/>
    <n v="87"/>
    <x v="1"/>
    <x v="0"/>
    <x v="0"/>
    <n v="30"/>
    <x v="1463"/>
    <n v="114"/>
    <n v="44.68"/>
    <n v="215.8"/>
    <n v="130"/>
    <n v="18.34"/>
    <n v="154.80000000000001"/>
    <n v="88"/>
    <n v="6.97"/>
    <x v="35"/>
    <n v="2"/>
    <n v="2.11"/>
    <n v="0"/>
    <x v="0"/>
    <n v="0"/>
    <x v="0"/>
    <x v="2"/>
    <x v="0"/>
    <x v="0"/>
    <n v="1.5281757661995874"/>
    <n v="0.31097002881684055"/>
    <n v="-0.90813625060074188"/>
    <n v="-0.88984785050908088"/>
    <n v="2.8514711230777103"/>
    <n v="2.0121044152659788"/>
    <n v="2.8224529739429913"/>
    <x v="0"/>
    <x v="0"/>
    <e v="#N/A"/>
    <n v="44.68"/>
    <x v="0"/>
    <x v="1"/>
  </r>
  <r>
    <s v="CO"/>
    <n v="71"/>
    <x v="0"/>
    <x v="0"/>
    <x v="1"/>
    <n v="0"/>
    <x v="1326"/>
    <n v="70"/>
    <n v="35.9"/>
    <n v="252.7"/>
    <n v="122"/>
    <n v="21.48"/>
    <n v="225.8"/>
    <n v="104"/>
    <n v="10.16"/>
    <x v="10"/>
    <n v="3"/>
    <n v="3.32"/>
    <n v="0"/>
    <x v="0"/>
    <n v="0"/>
    <x v="0"/>
    <x v="3"/>
    <x v="0"/>
    <x v="2"/>
    <n v="0.5728391124409653"/>
    <n v="1.0453054281142653"/>
    <n v="0.50189348344629914"/>
    <n v="0.74052684086654508"/>
    <n v="3.4557509874545502"/>
    <n v="1.4903305531179807"/>
    <n v="0.70707526319395209"/>
    <x v="1"/>
    <x v="1"/>
    <e v="#N/A"/>
    <n v="35.9"/>
    <x v="0"/>
    <x v="0"/>
  </r>
  <r>
    <s v="NJ"/>
    <n v="87"/>
    <x v="2"/>
    <x v="0"/>
    <x v="1"/>
    <n v="0"/>
    <x v="431"/>
    <n v="109"/>
    <n v="37.94"/>
    <n v="127.5"/>
    <n v="86"/>
    <n v="10.84"/>
    <n v="289.3"/>
    <n v="83"/>
    <n v="13.02"/>
    <x v="25"/>
    <n v="4"/>
    <n v="3.92"/>
    <n v="3"/>
    <x v="0"/>
    <n v="0"/>
    <x v="0"/>
    <x v="2"/>
    <x v="0"/>
    <x v="1"/>
    <n v="0.79501042726855176"/>
    <n v="-1.4462607505317409"/>
    <n v="1.7629764146010471"/>
    <n v="1.5375989122057394"/>
    <n v="4.1826615926150881"/>
    <n v="2.8628670928372131"/>
    <n v="2.6262821600435475"/>
    <x v="1"/>
    <x v="1"/>
    <e v="#N/A"/>
    <n v="37.94"/>
    <x v="1"/>
    <x v="0"/>
  </r>
  <r>
    <s v="IL"/>
    <n v="117"/>
    <x v="1"/>
    <x v="0"/>
    <x v="1"/>
    <n v="0"/>
    <x v="199"/>
    <n v="82"/>
    <n v="20.23"/>
    <n v="187.5"/>
    <n v="108"/>
    <n v="15.94"/>
    <n v="189.3"/>
    <n v="97"/>
    <n v="8.52"/>
    <x v="73"/>
    <n v="3"/>
    <n v="3.11"/>
    <n v="1"/>
    <x v="0"/>
    <n v="0"/>
    <x v="0"/>
    <x v="0"/>
    <x v="0"/>
    <x v="0"/>
    <n v="-1.1341771564843235"/>
    <n v="-0.25221945086113079"/>
    <n v="-0.22298095729619377"/>
    <n v="0.45068245128865581"/>
    <n v="1.8125720471732565"/>
    <n v="1.266020399875071"/>
    <n v="2.8142846124025582"/>
    <x v="0"/>
    <x v="1"/>
    <e v="#N/A"/>
    <n v="20.23"/>
    <x v="0"/>
    <x v="3"/>
  </r>
  <r>
    <s v="WA"/>
    <n v="177"/>
    <x v="0"/>
    <x v="0"/>
    <x v="1"/>
    <n v="0"/>
    <x v="914"/>
    <n v="91"/>
    <n v="45.24"/>
    <n v="225.2"/>
    <n v="79"/>
    <n v="19.14"/>
    <n v="224.7"/>
    <n v="58"/>
    <n v="10.11"/>
    <x v="56"/>
    <n v="8"/>
    <n v="2.4"/>
    <n v="3"/>
    <x v="1"/>
    <n v="1"/>
    <x v="0"/>
    <x v="1"/>
    <x v="0"/>
    <x v="0"/>
    <n v="1.5892728777771739"/>
    <n v="0.49803649909856901"/>
    <n v="0.48004795235542908"/>
    <n v="-0.49131181483948333"/>
    <n v="3.3760558347304306"/>
    <n v="1.8015720830524671"/>
    <n v="1.7588550087061265"/>
    <x v="1"/>
    <x v="1"/>
    <n v="45.24"/>
    <e v="#N/A"/>
    <x v="4"/>
    <x v="2"/>
  </r>
  <r>
    <s v="OH"/>
    <n v="66"/>
    <x v="0"/>
    <x v="0"/>
    <x v="1"/>
    <n v="0"/>
    <x v="86"/>
    <n v="103"/>
    <n v="28.99"/>
    <n v="254.3"/>
    <n v="77"/>
    <n v="21.62"/>
    <n v="197.3"/>
    <n v="138"/>
    <n v="8.8800000000000008"/>
    <x v="26"/>
    <n v="2"/>
    <n v="2.84"/>
    <n v="2"/>
    <x v="0"/>
    <n v="0"/>
    <x v="0"/>
    <x v="3"/>
    <x v="0"/>
    <x v="2"/>
    <n v="-0.18069193034926509"/>
    <n v="1.0771465294388154"/>
    <n v="-6.4104367544414495E-2"/>
    <n v="8.8376964316294535E-2"/>
    <n v="2.6544808285347106"/>
    <n v="1.0976402312850333"/>
    <n v="1.8339464783936856"/>
    <x v="0"/>
    <x v="1"/>
    <e v="#N/A"/>
    <n v="28.99"/>
    <x v="0"/>
    <x v="3"/>
  </r>
  <r>
    <s v="MO"/>
    <n v="110"/>
    <x v="0"/>
    <x v="0"/>
    <x v="1"/>
    <n v="0"/>
    <x v="1464"/>
    <n v="124"/>
    <n v="30.35"/>
    <n v="146.9"/>
    <n v="141"/>
    <n v="12.49"/>
    <n v="217.1"/>
    <n v="102"/>
    <n v="9.77"/>
    <x v="79"/>
    <n v="7"/>
    <n v="2.67"/>
    <n v="1"/>
    <x v="0"/>
    <n v="0"/>
    <x v="0"/>
    <x v="0"/>
    <x v="0"/>
    <x v="1"/>
    <n v="-3.2577720464207482E-2"/>
    <n v="-1.0601873969715769"/>
    <n v="0.32911519209123885"/>
    <n v="-0.12900632786712207"/>
    <n v="1.8613719564986706"/>
    <n v="1.1180420684674726"/>
    <n v="2.6524197581239584"/>
    <x v="0"/>
    <x v="1"/>
    <e v="#N/A"/>
    <n v="30.35"/>
    <x v="4"/>
    <x v="2"/>
  </r>
  <r>
    <s v="MD"/>
    <n v="204"/>
    <x v="2"/>
    <x v="0"/>
    <x v="1"/>
    <n v="0"/>
    <x v="260"/>
    <n v="145"/>
    <n v="34.880000000000003"/>
    <n v="154.80000000000001"/>
    <n v="95"/>
    <n v="13.16"/>
    <n v="191.4"/>
    <n v="77"/>
    <n v="8.61"/>
    <x v="71"/>
    <n v="5"/>
    <n v="3.81"/>
    <n v="3"/>
    <x v="0"/>
    <n v="0"/>
    <x v="0"/>
    <x v="1"/>
    <x v="0"/>
    <x v="1"/>
    <n v="0.46175345502717208"/>
    <n v="-0.9029719591816131"/>
    <n v="-0.18127585248635184"/>
    <n v="1.3926767174167949"/>
    <n v="2.922558589280853"/>
    <n v="1.7323348366373299"/>
    <n v="2.3367967957602302"/>
    <x v="0"/>
    <x v="1"/>
    <e v="#N/A"/>
    <n v="34.880000000000003"/>
    <x v="1"/>
    <x v="0"/>
  </r>
  <r>
    <s v="OH"/>
    <n v="32"/>
    <x v="0"/>
    <x v="0"/>
    <x v="0"/>
    <n v="31"/>
    <x v="719"/>
    <n v="97"/>
    <n v="39.58"/>
    <n v="183.5"/>
    <n v="111"/>
    <n v="15.6"/>
    <n v="206.8"/>
    <n v="111"/>
    <n v="9.31"/>
    <x v="14"/>
    <n v="2"/>
    <n v="3.51"/>
    <n v="0"/>
    <x v="0"/>
    <n v="0"/>
    <x v="0"/>
    <x v="3"/>
    <x v="0"/>
    <x v="0"/>
    <n v="0.97274747913062132"/>
    <n v="-0.3318222041725048"/>
    <n v="0.12456158278582338"/>
    <n v="0.99414068174719761"/>
    <n v="3.0950654266638766"/>
    <n v="1.4353309431443921"/>
    <n v="1.5940262975765158"/>
    <x v="0"/>
    <x v="0"/>
    <e v="#N/A"/>
    <n v="39.58"/>
    <x v="0"/>
    <x v="0"/>
  </r>
  <r>
    <s v="VA"/>
    <n v="133"/>
    <x v="1"/>
    <x v="0"/>
    <x v="0"/>
    <n v="39"/>
    <x v="318"/>
    <n v="107"/>
    <n v="40.78"/>
    <n v="253.8"/>
    <n v="77"/>
    <n v="21.57"/>
    <n v="128.69999999999999"/>
    <n v="85"/>
    <n v="5.79"/>
    <x v="92"/>
    <n v="3"/>
    <n v="1.81"/>
    <n v="5"/>
    <x v="0"/>
    <n v="0"/>
    <x v="1"/>
    <x v="1"/>
    <x v="0"/>
    <x v="2"/>
    <n v="1.1041988404036098"/>
    <n v="1.0671961852748937"/>
    <n v="-1.4264711246659223"/>
    <n v="-1.2883838861786781"/>
    <n v="2.9943272557207741"/>
    <n v="2.4602674010530841"/>
    <n v="3.3376392338023426"/>
    <x v="0"/>
    <x v="0"/>
    <e v="#N/A"/>
    <n v="40.78"/>
    <x v="0"/>
    <x v="1"/>
  </r>
  <r>
    <s v="FL"/>
    <n v="185"/>
    <x v="1"/>
    <x v="0"/>
    <x v="1"/>
    <n v="0"/>
    <x v="1290"/>
    <n v="97"/>
    <n v="9.4499999999999993"/>
    <n v="288.7"/>
    <n v="83"/>
    <n v="24.54"/>
    <n v="111.2"/>
    <n v="110"/>
    <n v="5"/>
    <x v="47"/>
    <n v="3"/>
    <n v="3.27"/>
    <n v="2"/>
    <x v="0"/>
    <n v="0"/>
    <x v="0"/>
    <x v="1"/>
    <x v="0"/>
    <x v="2"/>
    <n v="-2.3079822698234054"/>
    <n v="1.7617302079166313"/>
    <n v="-1.774013664747939"/>
    <n v="0.66806574347207237"/>
    <n v="3.5664424623500097"/>
    <n v="3.4675512690684878"/>
    <n v="4.3963975900711896"/>
    <x v="0"/>
    <x v="1"/>
    <e v="#N/A"/>
    <n v="9.4499999999999993"/>
    <x v="0"/>
    <x v="0"/>
  </r>
  <r>
    <s v="NY"/>
    <n v="91"/>
    <x v="2"/>
    <x v="0"/>
    <x v="1"/>
    <n v="0"/>
    <x v="1297"/>
    <n v="100"/>
    <n v="18.670000000000002"/>
    <n v="189.6"/>
    <n v="104"/>
    <n v="16.12"/>
    <n v="206.7"/>
    <n v="85"/>
    <n v="9.3000000000000007"/>
    <x v="22"/>
    <n v="3"/>
    <n v="3"/>
    <n v="1"/>
    <x v="0"/>
    <n v="0"/>
    <x v="0"/>
    <x v="2"/>
    <x v="0"/>
    <x v="0"/>
    <n v="-1.3045084978521397"/>
    <n v="-0.21042800537265957"/>
    <n v="0.12257562541392569"/>
    <n v="0.30576025649971117"/>
    <n v="1.9186805993160043"/>
    <n v="1.3618136747785823"/>
    <n v="2.8333262656171936"/>
    <x v="0"/>
    <x v="1"/>
    <e v="#N/A"/>
    <n v="18.670000000000002"/>
    <x v="0"/>
    <x v="3"/>
  </r>
  <r>
    <s v="WV"/>
    <n v="131"/>
    <x v="0"/>
    <x v="0"/>
    <x v="1"/>
    <n v="0"/>
    <x v="925"/>
    <n v="89"/>
    <n v="33.340000000000003"/>
    <n v="185.5"/>
    <n v="87"/>
    <n v="15.77"/>
    <n v="250"/>
    <n v="132"/>
    <n v="11.25"/>
    <x v="133"/>
    <n v="6"/>
    <n v="1.4"/>
    <n v="2"/>
    <x v="0"/>
    <n v="0"/>
    <x v="0"/>
    <x v="1"/>
    <x v="0"/>
    <x v="0"/>
    <n v="0.29327354128291916"/>
    <n v="-0.29202082751681779"/>
    <n v="0.98249516744543119"/>
    <n v="-1.8318421166372201"/>
    <n v="2.606921432879866"/>
    <n v="2.1194876333821311"/>
    <n v="3.1919298706129431"/>
    <x v="0"/>
    <x v="1"/>
    <e v="#N/A"/>
    <n v="33.340000000000003"/>
    <x v="1"/>
    <x v="1"/>
  </r>
  <r>
    <s v="LA"/>
    <n v="153"/>
    <x v="2"/>
    <x v="0"/>
    <x v="1"/>
    <n v="0"/>
    <x v="612"/>
    <n v="127"/>
    <n v="28.36"/>
    <n v="143.5"/>
    <n v="121"/>
    <n v="12.2"/>
    <n v="210.7"/>
    <n v="130"/>
    <n v="9.48"/>
    <x v="23"/>
    <n v="4"/>
    <n v="3.19"/>
    <n v="0"/>
    <x v="0"/>
    <n v="0"/>
    <x v="0"/>
    <x v="1"/>
    <x v="0"/>
    <x v="1"/>
    <n v="-0.24919475242110403"/>
    <n v="-1.1278497372862448"/>
    <n v="0.20201392028981532"/>
    <n v="0.55937409738036437"/>
    <n v="2.1110516609660421"/>
    <n v="1.2991736063135766"/>
    <n v="2.6304305737685154"/>
    <x v="0"/>
    <x v="1"/>
    <e v="#N/A"/>
    <n v="28.36"/>
    <x v="1"/>
    <x v="3"/>
  </r>
  <r>
    <s v="AL"/>
    <n v="141"/>
    <x v="1"/>
    <x v="0"/>
    <x v="1"/>
    <n v="0"/>
    <x v="1465"/>
    <n v="90"/>
    <n v="41.28"/>
    <n v="234.1"/>
    <n v="80"/>
    <n v="19.899999999999999"/>
    <n v="211.5"/>
    <n v="104"/>
    <n v="9.52"/>
    <x v="120"/>
    <n v="3"/>
    <n v="1.62"/>
    <n v="5"/>
    <x v="0"/>
    <n v="0"/>
    <x v="1"/>
    <x v="1"/>
    <x v="0"/>
    <x v="2"/>
    <n v="1.1578902414869432"/>
    <n v="0.67515262521637631"/>
    <n v="0.21790157926499348"/>
    <n v="-1.541997727059331"/>
    <n v="3.0396829448130838"/>
    <n v="2.054696806628554"/>
    <n v="2.6840055009913102"/>
    <x v="0"/>
    <x v="1"/>
    <e v="#N/A"/>
    <n v="41.28"/>
    <x v="0"/>
    <x v="1"/>
  </r>
  <r>
    <s v="TX"/>
    <n v="169"/>
    <x v="1"/>
    <x v="0"/>
    <x v="1"/>
    <n v="0"/>
    <x v="493"/>
    <n v="105"/>
    <n v="45.34"/>
    <n v="158.19999999999999"/>
    <n v="88"/>
    <n v="13.45"/>
    <n v="287.7"/>
    <n v="111"/>
    <n v="12.95"/>
    <x v="12"/>
    <n v="3"/>
    <n v="3.73"/>
    <n v="3"/>
    <x v="1"/>
    <n v="1"/>
    <x v="0"/>
    <x v="1"/>
    <x v="0"/>
    <x v="1"/>
    <n v="1.6003814435185524"/>
    <n v="-0.83530961886694566"/>
    <n v="1.7312010966506908"/>
    <n v="1.2839850713250869"/>
    <n v="4.4119331148392504"/>
    <n v="2.8115187754237763"/>
    <n v="2.0842557039158227"/>
    <x v="1"/>
    <x v="1"/>
    <n v="45.34"/>
    <e v="#N/A"/>
    <x v="0"/>
    <x v="0"/>
  </r>
  <r>
    <s v="ND"/>
    <n v="127"/>
    <x v="0"/>
    <x v="0"/>
    <x v="0"/>
    <n v="23"/>
    <x v="1466"/>
    <n v="80"/>
    <n v="30.94"/>
    <n v="216.1"/>
    <n v="85"/>
    <n v="18.37"/>
    <n v="156.9"/>
    <n v="82"/>
    <n v="7.06"/>
    <x v="52"/>
    <n v="4"/>
    <n v="2.65"/>
    <n v="1"/>
    <x v="0"/>
    <n v="0"/>
    <x v="0"/>
    <x v="0"/>
    <x v="0"/>
    <x v="0"/>
    <n v="3.2222246360505219E-2"/>
    <n v="0.31694023531519322"/>
    <n v="-0.86643114579089997"/>
    <n v="-0.16523687656435807"/>
    <n v="1.8746958314180797"/>
    <n v="0.93781423624054883"/>
    <n v="2.4989010830872362"/>
    <x v="0"/>
    <x v="0"/>
    <e v="#N/A"/>
    <n v="30.94"/>
    <x v="1"/>
    <x v="2"/>
  </r>
  <r>
    <s v="CO"/>
    <n v="57"/>
    <x v="0"/>
    <x v="0"/>
    <x v="1"/>
    <n v="0"/>
    <x v="967"/>
    <n v="92"/>
    <n v="14.6"/>
    <n v="193.9"/>
    <n v="127"/>
    <n v="16.48"/>
    <n v="231.5"/>
    <n v="93"/>
    <n v="10.42"/>
    <x v="3"/>
    <n v="2"/>
    <n v="2.73"/>
    <n v="0"/>
    <x v="0"/>
    <n v="0"/>
    <x v="0"/>
    <x v="3"/>
    <x v="0"/>
    <x v="0"/>
    <n v="-1.7469996998837491"/>
    <n v="-0.12485504556293228"/>
    <n v="0.61509305364444167"/>
    <n v="-5.6545230472650088E-2"/>
    <n v="2.1960236148496906"/>
    <n v="1.85718431005845"/>
    <n v="3.1742317820343651"/>
    <x v="0"/>
    <x v="1"/>
    <e v="#N/A"/>
    <n v="14.6"/>
    <x v="0"/>
    <x v="2"/>
  </r>
  <r>
    <s v="LA"/>
    <n v="123"/>
    <x v="0"/>
    <x v="0"/>
    <x v="0"/>
    <n v="33"/>
    <x v="1467"/>
    <n v="87"/>
    <n v="24.92"/>
    <n v="114.8"/>
    <n v="59"/>
    <n v="9.76"/>
    <n v="220.4"/>
    <n v="99"/>
    <n v="9.92"/>
    <x v="147"/>
    <n v="7"/>
    <n v="0.78"/>
    <n v="0"/>
    <x v="0"/>
    <n v="0"/>
    <x v="0"/>
    <x v="0"/>
    <x v="0"/>
    <x v="1"/>
    <n v="-0.62318313238087486"/>
    <n v="-1.6989994922953535"/>
    <n v="0.39465178536384804"/>
    <n v="-2.6651447366736507"/>
    <n v="2.3126503926106041"/>
    <n v="3.2455666670728003"/>
    <n v="4.8702211594943101"/>
    <x v="2"/>
    <x v="0"/>
    <e v="#N/A"/>
    <n v="24.92"/>
    <x v="4"/>
    <x v="1"/>
  </r>
  <r>
    <s v="MT"/>
    <n v="103"/>
    <x v="2"/>
    <x v="0"/>
    <x v="0"/>
    <n v="35"/>
    <x v="561"/>
    <n v="101"/>
    <n v="18.79"/>
    <n v="208.3"/>
    <n v="81"/>
    <n v="17.71"/>
    <n v="87.4"/>
    <n v="77"/>
    <n v="3.93"/>
    <x v="55"/>
    <n v="2"/>
    <n v="3.75"/>
    <n v="4"/>
    <x v="1"/>
    <n v="1"/>
    <x v="1"/>
    <x v="0"/>
    <x v="0"/>
    <x v="0"/>
    <n v="-1.2915485044871973"/>
    <n v="0.16171486635801427"/>
    <n v="-2.2466715192594822"/>
    <n v="1.320215620022323"/>
    <n v="2.8934706429328529"/>
    <n v="2.9128596664183708"/>
    <n v="4.0739821441655373"/>
    <x v="2"/>
    <x v="0"/>
    <n v="18.79"/>
    <e v="#N/A"/>
    <x v="0"/>
    <x v="0"/>
  </r>
  <r>
    <s v="OR"/>
    <n v="101"/>
    <x v="0"/>
    <x v="0"/>
    <x v="1"/>
    <n v="0"/>
    <x v="1468"/>
    <n v="89"/>
    <n v="20.16"/>
    <n v="199.6"/>
    <n v="97"/>
    <n v="16.97"/>
    <n v="53.3"/>
    <n v="61"/>
    <n v="2.4"/>
    <x v="73"/>
    <n v="5"/>
    <n v="3.11"/>
    <n v="1"/>
    <x v="0"/>
    <n v="0"/>
    <x v="0"/>
    <x v="0"/>
    <x v="0"/>
    <x v="0"/>
    <n v="-1.1415828669785764"/>
    <n v="-1.1421122094224547E-2"/>
    <n v="-2.9238829830764419"/>
    <n v="0.45068245128865581"/>
    <n v="2.6082828092657606"/>
    <n v="3.1710484472540723"/>
    <n v="4.6160542995672866"/>
    <x v="2"/>
    <x v="1"/>
    <e v="#N/A"/>
    <n v="20.16"/>
    <x v="1"/>
    <x v="3"/>
  </r>
  <r>
    <s v="NH"/>
    <n v="123"/>
    <x v="0"/>
    <x v="0"/>
    <x v="0"/>
    <n v="22"/>
    <x v="1190"/>
    <n v="105"/>
    <n v="33.590000000000003"/>
    <n v="80"/>
    <n v="86"/>
    <n v="6.8"/>
    <n v="120.8"/>
    <n v="82"/>
    <n v="5.44"/>
    <x v="95"/>
    <n v="12"/>
    <n v="4.21"/>
    <n v="2"/>
    <x v="0"/>
    <n v="0"/>
    <x v="0"/>
    <x v="0"/>
    <x v="0"/>
    <x v="1"/>
    <n v="0.32104495563636748"/>
    <n v="-2.3915434461043072"/>
    <n v="-1.5833617570458041"/>
    <n v="1.9361349478753367"/>
    <n v="3.5556648195417146"/>
    <n v="3.4753709022496331"/>
    <n v="4.4174261179424654"/>
    <x v="0"/>
    <x v="0"/>
    <e v="#N/A"/>
    <n v="33.590000000000003"/>
    <x v="4"/>
    <x v="0"/>
  </r>
  <r>
    <s v="NE"/>
    <n v="78"/>
    <x v="2"/>
    <x v="0"/>
    <x v="0"/>
    <n v="32"/>
    <x v="1091"/>
    <n v="116"/>
    <n v="35.75"/>
    <n v="192.2"/>
    <n v="83"/>
    <n v="16.34"/>
    <n v="246.1"/>
    <n v="92"/>
    <n v="11.07"/>
    <x v="81"/>
    <n v="4"/>
    <n v="2.92"/>
    <n v="6"/>
    <x v="0"/>
    <n v="0"/>
    <x v="1"/>
    <x v="2"/>
    <x v="0"/>
    <x v="0"/>
    <n v="0.55617626382889673"/>
    <n v="-0.15868621572026659"/>
    <n v="0.9050428299414387"/>
    <n v="0.19706861040800316"/>
    <n v="2.8621067222692762"/>
    <n v="1.091994465527568"/>
    <n v="1.4809621655622047"/>
    <x v="0"/>
    <x v="0"/>
    <e v="#N/A"/>
    <n v="35.75"/>
    <x v="1"/>
    <x v="3"/>
  </r>
  <r>
    <s v="WV"/>
    <n v="101"/>
    <x v="0"/>
    <x v="0"/>
    <x v="0"/>
    <n v="28"/>
    <x v="1469"/>
    <n v="96"/>
    <n v="37.450000000000003"/>
    <n v="285.8"/>
    <n v="72"/>
    <n v="24.29"/>
    <n v="203"/>
    <n v="111"/>
    <n v="9.14"/>
    <x v="27"/>
    <n v="6"/>
    <n v="2.54"/>
    <n v="4"/>
    <x v="0"/>
    <n v="0"/>
    <x v="1"/>
    <x v="0"/>
    <x v="0"/>
    <x v="2"/>
    <n v="0.74131902618521872"/>
    <n v="1.7040182117658857"/>
    <n v="4.9095202653728007E-2"/>
    <n v="-0.31015907135330267"/>
    <n v="3.4525914457959574"/>
    <n v="1.8846328430440666"/>
    <n v="1.7841788628322279"/>
    <x v="1"/>
    <x v="0"/>
    <e v="#N/A"/>
    <n v="37.450000000000003"/>
    <x v="1"/>
    <x v="2"/>
  </r>
  <r>
    <s v="MA"/>
    <n v="67"/>
    <x v="0"/>
    <x v="0"/>
    <x v="0"/>
    <n v="34"/>
    <x v="1470"/>
    <n v="114"/>
    <n v="27.49"/>
    <n v="207.6"/>
    <n v="115"/>
    <n v="17.649999999999999"/>
    <n v="205.7"/>
    <n v="114"/>
    <n v="9.26"/>
    <x v="29"/>
    <n v="4"/>
    <n v="2.48"/>
    <n v="0"/>
    <x v="0"/>
    <n v="0"/>
    <x v="0"/>
    <x v="3"/>
    <x v="0"/>
    <x v="0"/>
    <n v="-0.34361756122282866"/>
    <n v="0.14778438452852347"/>
    <n v="0.10271605169495328"/>
    <n v="-0.38262016874777532"/>
    <n v="1.829040034008365"/>
    <n v="0.54485046893581301"/>
    <n v="2.2909248396649398"/>
    <x v="0"/>
    <x v="0"/>
    <e v="#N/A"/>
    <n v="27.49"/>
    <x v="1"/>
    <x v="2"/>
  </r>
  <r>
    <s v="KY"/>
    <n v="64"/>
    <x v="0"/>
    <x v="1"/>
    <x v="1"/>
    <n v="0"/>
    <x v="1471"/>
    <n v="83"/>
    <n v="24.94"/>
    <n v="148.30000000000001"/>
    <n v="91"/>
    <n v="12.61"/>
    <n v="238.6"/>
    <n v="69"/>
    <n v="10.74"/>
    <x v="60"/>
    <n v="3"/>
    <n v="3.38"/>
    <n v="3"/>
    <x v="0"/>
    <n v="0"/>
    <x v="0"/>
    <x v="3"/>
    <x v="2"/>
    <x v="1"/>
    <n v="-0.6213317047573117"/>
    <n v="-1.0323264333125959"/>
    <n v="0.75609602704914569"/>
    <n v="0.81298793826101701"/>
    <n v="2.5524954841508425"/>
    <n v="1.6384082342718904"/>
    <n v="2.6179247291794745"/>
    <x v="0"/>
    <x v="1"/>
    <e v="#N/A"/>
    <n v="24.94"/>
    <x v="3"/>
    <x v="0"/>
  </r>
  <r>
    <s v="WV"/>
    <n v="173"/>
    <x v="2"/>
    <x v="0"/>
    <x v="1"/>
    <n v="0"/>
    <x v="1378"/>
    <n v="103"/>
    <n v="18.600000000000001"/>
    <n v="101.3"/>
    <n v="111"/>
    <n v="8.61"/>
    <n v="167.3"/>
    <n v="106"/>
    <n v="7.53"/>
    <x v="35"/>
    <n v="7"/>
    <n v="2.11"/>
    <n v="1"/>
    <x v="0"/>
    <n v="0"/>
    <x v="0"/>
    <x v="1"/>
    <x v="0"/>
    <x v="1"/>
    <n v="-1.3119142083463926"/>
    <n v="-1.9676587847212408"/>
    <n v="-0.65989157911358676"/>
    <n v="-0.88984785050908088"/>
    <n v="1.0777111073993182"/>
    <n v="2.6115294515652061"/>
    <n v="4.5253409729845853"/>
    <x v="2"/>
    <x v="1"/>
    <e v="#N/A"/>
    <n v="18.600000000000001"/>
    <x v="4"/>
    <x v="1"/>
  </r>
  <r>
    <s v="KY"/>
    <n v="135"/>
    <x v="2"/>
    <x v="0"/>
    <x v="1"/>
    <n v="0"/>
    <x v="1076"/>
    <n v="115"/>
    <n v="24.5"/>
    <n v="249.8"/>
    <n v="68"/>
    <n v="21.23"/>
    <n v="211.4"/>
    <n v="82"/>
    <n v="9.51"/>
    <x v="109"/>
    <n v="3"/>
    <n v="3.67"/>
    <n v="1"/>
    <x v="0"/>
    <n v="0"/>
    <x v="0"/>
    <x v="1"/>
    <x v="0"/>
    <x v="2"/>
    <n v="-0.66946882296995536"/>
    <n v="0.98759343196351956"/>
    <n v="0.21591562189309635"/>
    <n v="1.2115239739306143"/>
    <n v="3.2294066942097772"/>
    <n v="1.7140417693196308"/>
    <n v="1.8565588537231512"/>
    <x v="0"/>
    <x v="1"/>
    <e v="#N/A"/>
    <n v="24.5"/>
    <x v="0"/>
    <x v="0"/>
  </r>
  <r>
    <s v="NJ"/>
    <n v="75"/>
    <x v="0"/>
    <x v="0"/>
    <x v="0"/>
    <n v="42"/>
    <x v="1472"/>
    <n v="93"/>
    <n v="42.31"/>
    <n v="170.8"/>
    <n v="108"/>
    <n v="14.52"/>
    <n v="104.5"/>
    <n v="91"/>
    <n v="4.7"/>
    <x v="7"/>
    <n v="8"/>
    <n v="3.02"/>
    <n v="1"/>
    <x v="0"/>
    <n v="0"/>
    <x v="0"/>
    <x v="2"/>
    <x v="0"/>
    <x v="0"/>
    <n v="1.2708273265242995"/>
    <n v="-0.58456094593611707"/>
    <n v="-1.9070728086650544"/>
    <n v="0.34199080519694713"/>
    <n v="2.8201004868592277"/>
    <n v="2.3896857537641849"/>
    <n v="3.3864774098616621"/>
    <x v="0"/>
    <x v="0"/>
    <e v="#N/A"/>
    <n v="42.31"/>
    <x v="4"/>
    <x v="3"/>
  </r>
  <r>
    <s v="ME"/>
    <n v="88"/>
    <x v="0"/>
    <x v="0"/>
    <x v="1"/>
    <n v="0"/>
    <x v="235"/>
    <n v="112"/>
    <n v="14.57"/>
    <n v="221.6"/>
    <n v="70"/>
    <n v="18.84"/>
    <n v="190.6"/>
    <n v="75"/>
    <n v="8.58"/>
    <x v="43"/>
    <n v="3"/>
    <n v="3.13"/>
    <n v="4"/>
    <x v="1"/>
    <n v="1"/>
    <x v="1"/>
    <x v="2"/>
    <x v="0"/>
    <x v="0"/>
    <n v="-1.7507025551308757"/>
    <n v="0.42639402111833252"/>
    <n v="-0.19716351146152997"/>
    <n v="0.48691299998589177"/>
    <n v="2.3352967534379814"/>
    <n v="1.8768934486524107"/>
    <n v="3.0970707303144862"/>
    <x v="0"/>
    <x v="1"/>
    <n v="14.57"/>
    <e v="#N/A"/>
    <x v="0"/>
    <x v="3"/>
  </r>
  <r>
    <s v="TX"/>
    <n v="112"/>
    <x v="0"/>
    <x v="0"/>
    <x v="1"/>
    <n v="0"/>
    <x v="195"/>
    <n v="112"/>
    <n v="36.520000000000003"/>
    <n v="209.7"/>
    <n v="104"/>
    <n v="17.82"/>
    <n v="164.4"/>
    <n v="97"/>
    <n v="7.4"/>
    <x v="27"/>
    <n v="5"/>
    <n v="2.54"/>
    <n v="3"/>
    <x v="0"/>
    <n v="0"/>
    <x v="0"/>
    <x v="0"/>
    <x v="0"/>
    <x v="0"/>
    <n v="0.63949050688924169"/>
    <n v="0.18957583001699471"/>
    <n v="-0.71748434289860685"/>
    <n v="-0.31015907135330267"/>
    <n v="2.158405749826509"/>
    <n v="1.0275551253219852"/>
    <n v="2.3351710194901845"/>
    <x v="0"/>
    <x v="1"/>
    <e v="#N/A"/>
    <n v="36.520000000000003"/>
    <x v="1"/>
    <x v="2"/>
  </r>
  <r>
    <s v="MN"/>
    <n v="113"/>
    <x v="1"/>
    <x v="0"/>
    <x v="1"/>
    <n v="0"/>
    <x v="1473"/>
    <n v="137"/>
    <n v="27.01"/>
    <n v="242.8"/>
    <n v="109"/>
    <n v="20.64"/>
    <n v="247.8"/>
    <n v="97"/>
    <n v="11.15"/>
    <x v="94"/>
    <n v="4"/>
    <n v="1.76"/>
    <n v="0"/>
    <x v="0"/>
    <n v="0"/>
    <x v="0"/>
    <x v="0"/>
    <x v="0"/>
    <x v="2"/>
    <n v="-0.39545753468259853"/>
    <n v="0.84828861366861508"/>
    <n v="0.93880410526369218"/>
    <n v="-1.3608449835731504"/>
    <n v="2.7696232329590149"/>
    <n v="1.8997980027342982"/>
    <n v="2.7472990463071385"/>
    <x v="0"/>
    <x v="1"/>
    <e v="#N/A"/>
    <n v="27.01"/>
    <x v="1"/>
    <x v="1"/>
  </r>
  <r>
    <s v="VA"/>
    <n v="121"/>
    <x v="2"/>
    <x v="0"/>
    <x v="0"/>
    <n v="28"/>
    <x v="1283"/>
    <n v="94"/>
    <n v="18.7"/>
    <n v="141.5"/>
    <n v="76"/>
    <n v="12.03"/>
    <n v="237.3"/>
    <n v="87"/>
    <n v="10.68"/>
    <x v="69"/>
    <n v="3"/>
    <n v="1.73"/>
    <n v="2"/>
    <x v="0"/>
    <n v="0"/>
    <x v="0"/>
    <x v="0"/>
    <x v="0"/>
    <x v="1"/>
    <n v="-1.3008056426050132"/>
    <n v="-1.1676511139419319"/>
    <n v="0.73027858121448186"/>
    <n v="-1.3970755322703865"/>
    <n v="1.8083483839034991"/>
    <n v="2.3538545606668428"/>
    <n v="3.9763222590702827"/>
    <x v="2"/>
    <x v="0"/>
    <e v="#N/A"/>
    <n v="18.7"/>
    <x v="0"/>
    <x v="1"/>
  </r>
  <r>
    <s v="DC"/>
    <n v="70"/>
    <x v="0"/>
    <x v="0"/>
    <x v="1"/>
    <n v="0"/>
    <x v="1020"/>
    <n v="145"/>
    <n v="25.98"/>
    <n v="183.6"/>
    <n v="102"/>
    <n v="15.61"/>
    <n v="151.80000000000001"/>
    <n v="75"/>
    <n v="6.83"/>
    <x v="26"/>
    <n v="2"/>
    <n v="2.84"/>
    <n v="1"/>
    <x v="0"/>
    <n v="0"/>
    <x v="0"/>
    <x v="3"/>
    <x v="0"/>
    <x v="0"/>
    <n v="-0.50839461971995481"/>
    <n v="-0.32983213533972056"/>
    <n v="-0.96771497175765908"/>
    <n v="8.8376964316294535E-2"/>
    <n v="1.3698202642122681"/>
    <n v="1.1452235944341382"/>
    <n v="2.9574763914950748"/>
    <x v="0"/>
    <x v="1"/>
    <e v="#N/A"/>
    <n v="25.98"/>
    <x v="0"/>
    <x v="3"/>
  </r>
  <r>
    <s v="MD"/>
    <n v="90"/>
    <x v="0"/>
    <x v="0"/>
    <x v="1"/>
    <n v="0"/>
    <x v="417"/>
    <n v="103"/>
    <n v="24.75"/>
    <n v="197.1"/>
    <n v="137"/>
    <n v="16.75"/>
    <n v="294.5"/>
    <n v="83"/>
    <n v="13.25"/>
    <x v="26"/>
    <n v="4"/>
    <n v="2.84"/>
    <n v="0"/>
    <x v="0"/>
    <n v="0"/>
    <x v="0"/>
    <x v="2"/>
    <x v="0"/>
    <x v="0"/>
    <n v="-0.64169740861650704"/>
    <n v="-6.1172842913833299E-2"/>
    <n v="1.8662461979397034"/>
    <n v="8.8376964316294535E-2"/>
    <n v="3.2264080432475954"/>
    <n v="1.9764116575454271"/>
    <n v="2.3243702843200666"/>
    <x v="0"/>
    <x v="1"/>
    <e v="#N/A"/>
    <n v="24.75"/>
    <x v="1"/>
    <x v="3"/>
  </r>
  <r>
    <s v="RI"/>
    <n v="39"/>
    <x v="1"/>
    <x v="0"/>
    <x v="1"/>
    <n v="0"/>
    <x v="1474"/>
    <n v="83"/>
    <n v="15.86"/>
    <n v="199.6"/>
    <n v="114"/>
    <n v="16.97"/>
    <n v="206.2"/>
    <n v="104"/>
    <n v="9.2799999999999994"/>
    <x v="94"/>
    <n v="4"/>
    <n v="1.76"/>
    <n v="0"/>
    <x v="0"/>
    <n v="0"/>
    <x v="0"/>
    <x v="3"/>
    <x v="0"/>
    <x v="0"/>
    <n v="-1.6099940557400712"/>
    <n v="-1.1421122094224547E-2"/>
    <n v="0.11264583855443949"/>
    <n v="-1.3608449835731504"/>
    <n v="1.6485056293813747"/>
    <n v="2.1111133214036841"/>
    <n v="3.7677616832164569"/>
    <x v="2"/>
    <x v="1"/>
    <e v="#N/A"/>
    <n v="15.86"/>
    <x v="1"/>
    <x v="1"/>
  </r>
  <r>
    <s v="MA"/>
    <n v="142"/>
    <x v="1"/>
    <x v="0"/>
    <x v="1"/>
    <n v="0"/>
    <x v="510"/>
    <n v="134"/>
    <n v="36.86"/>
    <n v="187.8"/>
    <n v="106"/>
    <n v="15.96"/>
    <n v="138.1"/>
    <n v="108"/>
    <n v="6.21"/>
    <x v="24"/>
    <n v="2"/>
    <n v="2.2400000000000002"/>
    <n v="0"/>
    <x v="0"/>
    <n v="0"/>
    <x v="0"/>
    <x v="1"/>
    <x v="0"/>
    <x v="0"/>
    <n v="0.67651905936050605"/>
    <n v="-0.24624924436277754"/>
    <n v="-1.2397911317075814"/>
    <n v="-0.70869510702289995"/>
    <n v="1.8764899907915102"/>
    <n v="1.5992646850994452"/>
    <n v="3.0974312551647909"/>
    <x v="0"/>
    <x v="1"/>
    <e v="#N/A"/>
    <n v="36.86"/>
    <x v="0"/>
    <x v="1"/>
  </r>
  <r>
    <s v="MD"/>
    <n v="176"/>
    <x v="1"/>
    <x v="0"/>
    <x v="1"/>
    <n v="0"/>
    <x v="997"/>
    <n v="101"/>
    <n v="34.32"/>
    <n v="154.69999999999999"/>
    <n v="78"/>
    <n v="13.15"/>
    <n v="164.4"/>
    <n v="79"/>
    <n v="7.4"/>
    <x v="62"/>
    <n v="2"/>
    <n v="2.4300000000000002"/>
    <n v="1"/>
    <x v="0"/>
    <n v="0"/>
    <x v="0"/>
    <x v="1"/>
    <x v="0"/>
    <x v="1"/>
    <n v="0.40065634344958612"/>
    <n v="-0.90496202801439785"/>
    <n v="-0.71748434289860685"/>
    <n v="-0.45508126614224731"/>
    <n v="1.532195134955489"/>
    <n v="1.3043636451513823"/>
    <n v="3.0091705013182506"/>
    <x v="0"/>
    <x v="1"/>
    <e v="#N/A"/>
    <n v="34.32"/>
    <x v="0"/>
    <x v="2"/>
  </r>
  <r>
    <s v="NM"/>
    <n v="105"/>
    <x v="1"/>
    <x v="0"/>
    <x v="1"/>
    <n v="0"/>
    <x v="468"/>
    <n v="81"/>
    <n v="24.89"/>
    <n v="225.1"/>
    <n v="80"/>
    <n v="19.13"/>
    <n v="230.1"/>
    <n v="117"/>
    <n v="10.35"/>
    <x v="31"/>
    <n v="2"/>
    <n v="2.2999999999999998"/>
    <n v="1"/>
    <x v="0"/>
    <n v="0"/>
    <x v="0"/>
    <x v="0"/>
    <x v="0"/>
    <x v="0"/>
    <n v="-0.62688598762800107"/>
    <n v="0.49604643026578477"/>
    <n v="0.58728965043788017"/>
    <n v="-0.63623400962842791"/>
    <n v="2.2425840269380202"/>
    <n v="1.1784527784273227"/>
    <n v="2.3975651782774547"/>
    <x v="0"/>
    <x v="1"/>
    <e v="#N/A"/>
    <n v="24.89"/>
    <x v="0"/>
    <x v="1"/>
  </r>
  <r>
    <s v="MN"/>
    <n v="57"/>
    <x v="0"/>
    <x v="0"/>
    <x v="1"/>
    <n v="0"/>
    <x v="1082"/>
    <n v="74"/>
    <n v="46.36"/>
    <n v="224.9"/>
    <n v="85"/>
    <n v="19.12"/>
    <n v="178.2"/>
    <n v="104"/>
    <n v="8.02"/>
    <x v="26"/>
    <n v="3"/>
    <n v="2.84"/>
    <n v="2"/>
    <x v="1"/>
    <n v="1"/>
    <x v="0"/>
    <x v="3"/>
    <x v="0"/>
    <x v="0"/>
    <n v="1.7114671009323457"/>
    <n v="0.49206629260021628"/>
    <n v="-0.44342222557678795"/>
    <n v="8.8376964316294535E-2"/>
    <n v="3.3275605022881951"/>
    <n v="1.8373030865495015"/>
    <n v="1.9179954033574189"/>
    <x v="0"/>
    <x v="1"/>
    <n v="46.36"/>
    <e v="#N/A"/>
    <x v="0"/>
    <x v="3"/>
  </r>
  <r>
    <s v="AZ"/>
    <n v="88"/>
    <x v="0"/>
    <x v="0"/>
    <x v="1"/>
    <n v="0"/>
    <x v="382"/>
    <n v="81"/>
    <n v="29.38"/>
    <n v="193.4"/>
    <n v="90"/>
    <n v="16.440000000000001"/>
    <n v="89.6"/>
    <n v="107"/>
    <n v="4.03"/>
    <x v="75"/>
    <n v="5"/>
    <n v="3.46"/>
    <n v="2"/>
    <x v="0"/>
    <n v="0"/>
    <x v="0"/>
    <x v="2"/>
    <x v="0"/>
    <x v="0"/>
    <n v="-0.13810909500731083"/>
    <n v="-0.13480538972685402"/>
    <n v="-2.2029804570777434"/>
    <n v="0.92167958435272568"/>
    <n v="2.5751567041218792"/>
    <n v="2.3958010697264127"/>
    <n v="3.5844516289971873"/>
    <x v="0"/>
    <x v="1"/>
    <e v="#N/A"/>
    <n v="29.38"/>
    <x v="1"/>
    <x v="0"/>
  </r>
  <r>
    <s v="AL"/>
    <n v="95"/>
    <x v="1"/>
    <x v="0"/>
    <x v="1"/>
    <n v="0"/>
    <x v="635"/>
    <n v="119"/>
    <n v="32.33"/>
    <n v="157.1"/>
    <n v="70"/>
    <n v="13.35"/>
    <n v="181.5"/>
    <n v="120"/>
    <n v="8.17"/>
    <x v="100"/>
    <n v="6"/>
    <n v="3.78"/>
    <n v="0"/>
    <x v="0"/>
    <n v="0"/>
    <x v="0"/>
    <x v="2"/>
    <x v="0"/>
    <x v="1"/>
    <n v="0.18403931149268907"/>
    <n v="-0.85720037602757337"/>
    <n v="-0.37788563230417876"/>
    <n v="1.3564461687195588"/>
    <n v="2.7133384706544459"/>
    <n v="1.6587364807504581"/>
    <n v="2.4780249734035014"/>
    <x v="0"/>
    <x v="1"/>
    <e v="#N/A"/>
    <n v="32.33"/>
    <x v="1"/>
    <x v="0"/>
  </r>
  <r>
    <s v="MI"/>
    <n v="147"/>
    <x v="0"/>
    <x v="0"/>
    <x v="1"/>
    <n v="0"/>
    <x v="1475"/>
    <n v="83"/>
    <n v="22.2"/>
    <n v="208.1"/>
    <n v="144"/>
    <n v="17.690000000000001"/>
    <n v="204.6"/>
    <n v="72"/>
    <n v="9.2100000000000009"/>
    <x v="95"/>
    <n v="3"/>
    <n v="4.21"/>
    <n v="3"/>
    <x v="0"/>
    <n v="0"/>
    <x v="0"/>
    <x v="1"/>
    <x v="0"/>
    <x v="0"/>
    <n v="-0.91941155215099002"/>
    <n v="0.15773472869244523"/>
    <n v="8.0870520604083743E-2"/>
    <n v="1.9361349478753367"/>
    <n v="3.3370666331964558"/>
    <n v="2.1506641821426653"/>
    <n v="2.4727917692983428"/>
    <x v="0"/>
    <x v="1"/>
    <e v="#N/A"/>
    <n v="22.2"/>
    <x v="0"/>
    <x v="0"/>
  </r>
  <r>
    <s v="SC"/>
    <n v="101"/>
    <x v="0"/>
    <x v="0"/>
    <x v="1"/>
    <n v="0"/>
    <x v="1444"/>
    <n v="92"/>
    <n v="26.93"/>
    <n v="188"/>
    <n v="117"/>
    <n v="15.98"/>
    <n v="219.7"/>
    <n v="125"/>
    <n v="9.89"/>
    <x v="88"/>
    <n v="4"/>
    <n v="3.65"/>
    <n v="4"/>
    <x v="1"/>
    <n v="1"/>
    <x v="1"/>
    <x v="0"/>
    <x v="0"/>
    <x v="0"/>
    <n v="-0.40471467280041462"/>
    <n v="-0.24226910669720905"/>
    <n v="0.38075008376056702"/>
    <n v="1.1752934252333782"/>
    <n v="2.7507986126056081"/>
    <n v="1.3224120190471256"/>
    <n v="1.9825877254557118"/>
    <x v="0"/>
    <x v="1"/>
    <n v="26.93"/>
    <e v="#N/A"/>
    <x v="1"/>
    <x v="0"/>
  </r>
  <r>
    <s v="MS"/>
    <n v="115"/>
    <x v="0"/>
    <x v="0"/>
    <x v="1"/>
    <n v="0"/>
    <x v="399"/>
    <n v="111"/>
    <n v="28.31"/>
    <n v="236.2"/>
    <n v="98"/>
    <n v="20.079999999999998"/>
    <n v="205.6"/>
    <n v="92"/>
    <n v="9.25"/>
    <x v="95"/>
    <n v="2"/>
    <n v="4.21"/>
    <n v="1"/>
    <x v="0"/>
    <n v="0"/>
    <x v="0"/>
    <x v="0"/>
    <x v="0"/>
    <x v="2"/>
    <n v="-0.25474903529179388"/>
    <n v="0.71694407070484756"/>
    <n v="0.10073009432305616"/>
    <n v="1.9361349478753367"/>
    <n v="3.6518202468098555"/>
    <n v="2.0827076030464529"/>
    <n v="1.8274437897140936"/>
    <x v="1"/>
    <x v="1"/>
    <e v="#N/A"/>
    <n v="28.31"/>
    <x v="0"/>
    <x v="0"/>
  </r>
  <r>
    <s v="MS"/>
    <n v="103"/>
    <x v="0"/>
    <x v="0"/>
    <x v="1"/>
    <n v="0"/>
    <x v="1108"/>
    <n v="103"/>
    <n v="21.98"/>
    <n v="202.8"/>
    <n v="89"/>
    <n v="17.239999999999998"/>
    <n v="233"/>
    <n v="126"/>
    <n v="10.49"/>
    <x v="89"/>
    <n v="2"/>
    <n v="3.48"/>
    <n v="2"/>
    <x v="0"/>
    <n v="0"/>
    <x v="0"/>
    <x v="0"/>
    <x v="0"/>
    <x v="0"/>
    <n v="-0.94348011125731157"/>
    <n v="5.2261080554875002E-2"/>
    <n v="0.64488241422290027"/>
    <n v="0.95791013304996164"/>
    <n v="2.7657726090901753"/>
    <n v="1.49209620737157"/>
    <n v="2.1916213310952628"/>
    <x v="0"/>
    <x v="1"/>
    <e v="#N/A"/>
    <n v="21.98"/>
    <x v="0"/>
    <x v="0"/>
  </r>
  <r>
    <s v="CA"/>
    <n v="82"/>
    <x v="0"/>
    <x v="0"/>
    <x v="1"/>
    <n v="0"/>
    <x v="765"/>
    <n v="112"/>
    <n v="33.880000000000003"/>
    <n v="193.4"/>
    <n v="120"/>
    <n v="16.440000000000001"/>
    <n v="254.4"/>
    <n v="117"/>
    <n v="11.45"/>
    <x v="99"/>
    <n v="10"/>
    <n v="1.89"/>
    <n v="0"/>
    <x v="0"/>
    <n v="0"/>
    <x v="0"/>
    <x v="2"/>
    <x v="0"/>
    <x v="0"/>
    <n v="0.35251922523694251"/>
    <n v="-0.13480538972685402"/>
    <n v="1.0698772918089099"/>
    <n v="-1.1796922400869698"/>
    <n v="2.6257477549404666"/>
    <n v="1.6366897989878362"/>
    <n v="2.5422343958901168"/>
    <x v="0"/>
    <x v="1"/>
    <e v="#N/A"/>
    <n v="33.880000000000003"/>
    <x v="4"/>
    <x v="1"/>
  </r>
  <r>
    <s v="MD"/>
    <n v="141"/>
    <x v="0"/>
    <x v="0"/>
    <x v="1"/>
    <n v="0"/>
    <x v="838"/>
    <n v="126"/>
    <n v="31.47"/>
    <n v="233"/>
    <n v="98"/>
    <n v="19.809999999999999"/>
    <n v="152.19999999999999"/>
    <n v="106"/>
    <n v="6.85"/>
    <x v="9"/>
    <n v="7"/>
    <n v="2.46"/>
    <n v="0"/>
    <x v="0"/>
    <n v="0"/>
    <x v="0"/>
    <x v="1"/>
    <x v="0"/>
    <x v="0"/>
    <n v="8.9616502690964939E-2"/>
    <n v="0.65326186805574848"/>
    <n v="-0.95977114227007054"/>
    <n v="-0.41885071744501134"/>
    <n v="2.0639505267598119"/>
    <n v="1.2374888907981527"/>
    <n v="2.6082303833798082"/>
    <x v="0"/>
    <x v="1"/>
    <e v="#N/A"/>
    <n v="31.47"/>
    <x v="4"/>
    <x v="2"/>
  </r>
  <r>
    <s v="ND"/>
    <n v="149"/>
    <x v="1"/>
    <x v="0"/>
    <x v="1"/>
    <n v="0"/>
    <x v="666"/>
    <n v="80"/>
    <n v="29.82"/>
    <n v="197.4"/>
    <n v="127"/>
    <n v="16.78"/>
    <n v="188.2"/>
    <n v="102"/>
    <n v="8.4700000000000006"/>
    <x v="84"/>
    <n v="2"/>
    <n v="2.62"/>
    <n v="2"/>
    <x v="0"/>
    <n v="0"/>
    <x v="0"/>
    <x v="1"/>
    <x v="0"/>
    <x v="0"/>
    <n v="-8.9971976794667202E-2"/>
    <n v="-5.5202636415480025E-2"/>
    <n v="-0.24482648838706386"/>
    <n v="-0.20146742526159472"/>
    <n v="1.7113545415300202"/>
    <n v="0.33417274055948548"/>
    <n v="2.3010016241303806"/>
    <x v="0"/>
    <x v="1"/>
    <e v="#N/A"/>
    <n v="29.82"/>
    <x v="0"/>
    <x v="2"/>
  </r>
  <r>
    <s v="IL"/>
    <n v="131"/>
    <x v="2"/>
    <x v="0"/>
    <x v="1"/>
    <n v="0"/>
    <x v="696"/>
    <n v="123"/>
    <n v="44.78"/>
    <n v="151.9"/>
    <n v="74"/>
    <n v="12.91"/>
    <n v="218.5"/>
    <n v="101"/>
    <n v="9.83"/>
    <x v="85"/>
    <n v="2"/>
    <n v="2.89"/>
    <n v="2"/>
    <x v="0"/>
    <n v="0"/>
    <x v="0"/>
    <x v="1"/>
    <x v="0"/>
    <x v="1"/>
    <n v="1.5392843319409659"/>
    <n v="-0.9606839553323594"/>
    <n v="0.35691859529780035"/>
    <n v="0.16083806171076653"/>
    <n v="3.1045585434310219"/>
    <n v="1.8562245775649573"/>
    <n v="2.291910909071698"/>
    <x v="0"/>
    <x v="1"/>
    <e v="#N/A"/>
    <n v="44.78"/>
    <x v="0"/>
    <x v="3"/>
  </r>
  <r>
    <s v="SD"/>
    <n v="119"/>
    <x v="2"/>
    <x v="0"/>
    <x v="1"/>
    <n v="0"/>
    <x v="1476"/>
    <n v="108"/>
    <n v="16.010000000000002"/>
    <n v="264.10000000000002"/>
    <n v="100"/>
    <n v="22.45"/>
    <n v="203.7"/>
    <n v="79"/>
    <n v="9.17"/>
    <x v="48"/>
    <n v="3"/>
    <n v="1.97"/>
    <n v="1"/>
    <x v="0"/>
    <n v="0"/>
    <x v="0"/>
    <x v="0"/>
    <x v="0"/>
    <x v="2"/>
    <n v="-1.5933312071280021"/>
    <n v="1.2721732750516819"/>
    <n v="6.2996904257008463E-2"/>
    <n v="-1.0710005939952616"/>
    <n v="2.5787238735503886"/>
    <n v="2.3039401163328592"/>
    <n v="3.4592576231435865"/>
    <x v="0"/>
    <x v="1"/>
    <e v="#N/A"/>
    <n v="16.010000000000002"/>
    <x v="0"/>
    <x v="1"/>
  </r>
  <r>
    <s v="AL"/>
    <n v="112"/>
    <x v="2"/>
    <x v="0"/>
    <x v="1"/>
    <n v="0"/>
    <x v="1477"/>
    <n v="83"/>
    <n v="32.200000000000003"/>
    <n v="219"/>
    <n v="89"/>
    <n v="18.62"/>
    <n v="168"/>
    <n v="116"/>
    <n v="7.56"/>
    <x v="5"/>
    <n v="8"/>
    <n v="1.92"/>
    <n v="3"/>
    <x v="0"/>
    <n v="0"/>
    <x v="0"/>
    <x v="0"/>
    <x v="0"/>
    <x v="0"/>
    <n v="0.16922789050418363"/>
    <n v="0.37465223146593951"/>
    <n v="-0.64598987751030634"/>
    <n v="-1.1434616913897337"/>
    <n v="1.8446319527560833"/>
    <n v="1.3761576708315639"/>
    <n v="2.8956783020301802"/>
    <x v="0"/>
    <x v="1"/>
    <e v="#N/A"/>
    <n v="32.200000000000003"/>
    <x v="4"/>
    <x v="1"/>
  </r>
  <r>
    <s v="NV"/>
    <n v="116"/>
    <x v="2"/>
    <x v="0"/>
    <x v="0"/>
    <n v="35"/>
    <x v="1119"/>
    <n v="103"/>
    <n v="20.059999999999999"/>
    <n v="167.2"/>
    <n v="106"/>
    <n v="14.21"/>
    <n v="205.7"/>
    <n v="102"/>
    <n v="9.26"/>
    <x v="23"/>
    <n v="2"/>
    <n v="3.19"/>
    <n v="2"/>
    <x v="0"/>
    <n v="0"/>
    <x v="0"/>
    <x v="0"/>
    <x v="0"/>
    <x v="0"/>
    <n v="-1.1526914327199558"/>
    <n v="-0.65620342391635411"/>
    <n v="0.10271605169495328"/>
    <n v="0.55937409738036437"/>
    <n v="1.9465716081355557"/>
    <n v="1.4431737389245372"/>
    <n v="2.8941941634664756"/>
    <x v="0"/>
    <x v="0"/>
    <e v="#N/A"/>
    <n v="20.059999999999999"/>
    <x v="0"/>
    <x v="3"/>
  </r>
  <r>
    <s v="LA"/>
    <n v="94"/>
    <x v="0"/>
    <x v="0"/>
    <x v="1"/>
    <n v="0"/>
    <x v="81"/>
    <n v="98"/>
    <n v="36.06"/>
    <n v="189.4"/>
    <n v="89"/>
    <n v="16.100000000000001"/>
    <n v="352.2"/>
    <n v="95"/>
    <n v="15.85"/>
    <x v="80"/>
    <n v="5"/>
    <n v="2.27"/>
    <n v="3"/>
    <x v="0"/>
    <n v="0"/>
    <x v="0"/>
    <x v="2"/>
    <x v="0"/>
    <x v="0"/>
    <n v="0.58950196105303443"/>
    <n v="-0.21440814303822803"/>
    <n v="3.0121436015244112"/>
    <n v="-0.67246455832566399"/>
    <n v="4.3986642057245247"/>
    <n v="3.1493969378747826"/>
    <n v="2.9136155116741036"/>
    <x v="1"/>
    <x v="1"/>
    <e v="#N/A"/>
    <n v="36.06"/>
    <x v="1"/>
    <x v="1"/>
  </r>
  <r>
    <s v="DE"/>
    <n v="114"/>
    <x v="0"/>
    <x v="0"/>
    <x v="0"/>
    <n v="31"/>
    <x v="309"/>
    <n v="98"/>
    <n v="37.880000000000003"/>
    <n v="180.5"/>
    <n v="105"/>
    <n v="15.34"/>
    <n v="151.30000000000001"/>
    <n v="101"/>
    <n v="6.81"/>
    <x v="14"/>
    <n v="4"/>
    <n v="3.51"/>
    <n v="0"/>
    <x v="0"/>
    <n v="0"/>
    <x v="0"/>
    <x v="0"/>
    <x v="0"/>
    <x v="0"/>
    <n v="0.78760471677429922"/>
    <n v="-0.39152426915603533"/>
    <n v="-0.97764475861714528"/>
    <n v="0.99414068174719761"/>
    <n v="2.7464286180194604"/>
    <n v="1.6485500939855151"/>
    <n v="2.4274605395109963"/>
    <x v="0"/>
    <x v="0"/>
    <e v="#N/A"/>
    <n v="37.880000000000003"/>
    <x v="1"/>
    <x v="0"/>
  </r>
  <r>
    <s v="CT"/>
    <n v="63"/>
    <x v="1"/>
    <x v="0"/>
    <x v="0"/>
    <n v="25"/>
    <x v="23"/>
    <n v="137"/>
    <n v="32.299999999999997"/>
    <n v="116.6"/>
    <n v="76"/>
    <n v="9.91"/>
    <n v="141.5"/>
    <n v="110"/>
    <n v="6.37"/>
    <x v="1"/>
    <n v="2"/>
    <n v="3.29"/>
    <n v="1"/>
    <x v="0"/>
    <n v="0"/>
    <x v="0"/>
    <x v="3"/>
    <x v="0"/>
    <x v="1"/>
    <n v="0.18033645624556283"/>
    <n v="-1.6631782533052353"/>
    <n v="-1.1722685810630751"/>
    <n v="0.70429629216930834"/>
    <n v="2.1834151829468564"/>
    <n v="2.1607707034828412"/>
    <n v="3.5454983013585846"/>
    <x v="0"/>
    <x v="0"/>
    <e v="#N/A"/>
    <n v="32.299999999999997"/>
    <x v="0"/>
    <x v="0"/>
  </r>
  <r>
    <s v="CO"/>
    <n v="130"/>
    <x v="1"/>
    <x v="0"/>
    <x v="1"/>
    <n v="0"/>
    <x v="1478"/>
    <n v="129"/>
    <n v="46.21"/>
    <n v="237.2"/>
    <n v="128"/>
    <n v="20.16"/>
    <n v="210.1"/>
    <n v="91"/>
    <n v="9.4499999999999993"/>
    <x v="6"/>
    <n v="2"/>
    <n v="2.35"/>
    <n v="4"/>
    <x v="1"/>
    <n v="1"/>
    <x v="1"/>
    <x v="1"/>
    <x v="0"/>
    <x v="2"/>
    <n v="1.6948042523202771"/>
    <n v="0.73684475903269098"/>
    <n v="0.19009817605843199"/>
    <n v="-0.56377291223395598"/>
    <n v="3.4474958181354225"/>
    <n v="1.9414630734851324"/>
    <n v="1.9113687020958172"/>
    <x v="1"/>
    <x v="1"/>
    <n v="46.21"/>
    <e v="#N/A"/>
    <x v="0"/>
    <x v="2"/>
  </r>
  <r>
    <s v="MA"/>
    <n v="122"/>
    <x v="1"/>
    <x v="0"/>
    <x v="0"/>
    <n v="29"/>
    <x v="456"/>
    <n v="83"/>
    <n v="33.22"/>
    <n v="268.2"/>
    <n v="93"/>
    <n v="22.8"/>
    <n v="168"/>
    <n v="95"/>
    <n v="7.56"/>
    <x v="80"/>
    <n v="6"/>
    <n v="2.27"/>
    <n v="3"/>
    <x v="0"/>
    <n v="0"/>
    <x v="0"/>
    <x v="0"/>
    <x v="0"/>
    <x v="2"/>
    <n v="0.28031354791797686"/>
    <n v="1.3537660971958396"/>
    <n v="-0.64598987751030634"/>
    <n v="-0.67246455832566399"/>
    <n v="2.7225025718387896"/>
    <n v="1.6675640422823739"/>
    <n v="2.4798224566604437"/>
    <x v="0"/>
    <x v="0"/>
    <e v="#N/A"/>
    <n v="33.22"/>
    <x v="1"/>
    <x v="1"/>
  </r>
  <r>
    <s v="OR"/>
    <n v="166"/>
    <x v="2"/>
    <x v="0"/>
    <x v="1"/>
    <n v="0"/>
    <x v="603"/>
    <n v="93"/>
    <n v="33.93"/>
    <n v="214.3"/>
    <n v="99"/>
    <n v="18.22"/>
    <n v="196.8"/>
    <n v="110"/>
    <n v="8.86"/>
    <x v="68"/>
    <n v="5"/>
    <n v="1.94"/>
    <n v="3"/>
    <x v="0"/>
    <n v="0"/>
    <x v="0"/>
    <x v="1"/>
    <x v="0"/>
    <x v="0"/>
    <n v="0.35807350810763189"/>
    <n v="0.28111899632507525"/>
    <n v="-7.4034154403900709E-2"/>
    <n v="-1.1072311426924974"/>
    <n v="2.0867536513307878"/>
    <n v="1.1994525362304915"/>
    <n v="2.5539835496723819"/>
    <x v="0"/>
    <x v="1"/>
    <e v="#N/A"/>
    <n v="33.93"/>
    <x v="1"/>
    <x v="1"/>
  </r>
  <r>
    <s v="SC"/>
    <n v="78"/>
    <x v="0"/>
    <x v="0"/>
    <x v="0"/>
    <n v="21"/>
    <x v="415"/>
    <n v="85"/>
    <n v="27.3"/>
    <n v="223.1"/>
    <n v="79"/>
    <n v="18.96"/>
    <n v="124"/>
    <n v="92"/>
    <n v="5.58"/>
    <x v="17"/>
    <n v="1"/>
    <n v="2.57"/>
    <n v="2"/>
    <x v="0"/>
    <n v="0"/>
    <x v="0"/>
    <x v="2"/>
    <x v="0"/>
    <x v="0"/>
    <n v="-0.363983265082024"/>
    <n v="0.45624505361009776"/>
    <n v="-1.5198111211450922"/>
    <n v="-0.27392852265606671"/>
    <n v="1.8227864206039386"/>
    <n v="1.6509106716246913"/>
    <n v="3.1825244313642682"/>
    <x v="0"/>
    <x v="0"/>
    <e v="#N/A"/>
    <n v="27.3"/>
    <x v="0"/>
    <x v="2"/>
  </r>
  <r>
    <s v="IN"/>
    <n v="148"/>
    <x v="0"/>
    <x v="0"/>
    <x v="0"/>
    <n v="26"/>
    <x v="148"/>
    <n v="91"/>
    <n v="26.98"/>
    <n v="160.5"/>
    <n v="127"/>
    <n v="13.64"/>
    <n v="218.3"/>
    <n v="88"/>
    <n v="9.82"/>
    <x v="79"/>
    <n v="3"/>
    <n v="2.67"/>
    <n v="1"/>
    <x v="0"/>
    <n v="0"/>
    <x v="0"/>
    <x v="1"/>
    <x v="0"/>
    <x v="1"/>
    <n v="-0.3991603899297253"/>
    <n v="-0.78953803571290537"/>
    <n v="0.35294668055400608"/>
    <n v="-0.12900632786712207"/>
    <n v="1.7304326547885649"/>
    <n v="0.96120409834233145"/>
    <n v="2.6179055492094414"/>
    <x v="0"/>
    <x v="0"/>
    <e v="#N/A"/>
    <n v="26.98"/>
    <x v="0"/>
    <x v="2"/>
  </r>
  <r>
    <s v="MD"/>
    <n v="154"/>
    <x v="2"/>
    <x v="0"/>
    <x v="1"/>
    <n v="0"/>
    <x v="1134"/>
    <n v="122"/>
    <n v="26.27"/>
    <n v="214.2"/>
    <n v="71"/>
    <n v="18.21"/>
    <n v="178"/>
    <n v="105"/>
    <n v="8.01"/>
    <x v="42"/>
    <n v="2"/>
    <n v="3.24"/>
    <n v="3"/>
    <x v="1"/>
    <n v="1"/>
    <x v="0"/>
    <x v="1"/>
    <x v="0"/>
    <x v="0"/>
    <n v="-0.47692035011938033"/>
    <n v="0.27912892749229046"/>
    <n v="-0.44739414032058222"/>
    <n v="0.63183519477483641"/>
    <n v="2.2086290934253006"/>
    <n v="0.95117990342013481"/>
    <n v="2.2206854673762351"/>
    <x v="0"/>
    <x v="1"/>
    <n v="26.27"/>
    <e v="#N/A"/>
    <x v="0"/>
    <x v="3"/>
  </r>
  <r>
    <s v="NV"/>
    <n v="110"/>
    <x v="1"/>
    <x v="0"/>
    <x v="0"/>
    <n v="34"/>
    <x v="773"/>
    <n v="114"/>
    <n v="32.69"/>
    <n v="129.30000000000001"/>
    <n v="114"/>
    <n v="10.99"/>
    <n v="136.30000000000001"/>
    <n v="102"/>
    <n v="6.13"/>
    <x v="21"/>
    <n v="12"/>
    <n v="1.7"/>
    <n v="1"/>
    <x v="0"/>
    <n v="0"/>
    <x v="0"/>
    <x v="0"/>
    <x v="0"/>
    <x v="1"/>
    <n v="0.22291929158751711"/>
    <n v="-1.4104395115416224"/>
    <n v="-1.2755383644017315"/>
    <n v="-1.4333060809676228"/>
    <n v="1.3884047451777677"/>
    <n v="2.3917351582228039"/>
    <n v="4.1848687431896812"/>
    <x v="2"/>
    <x v="0"/>
    <e v="#N/A"/>
    <n v="32.69"/>
    <x v="4"/>
    <x v="1"/>
  </r>
  <r>
    <s v="TX"/>
    <n v="75"/>
    <x v="0"/>
    <x v="0"/>
    <x v="1"/>
    <n v="0"/>
    <x v="1479"/>
    <n v="106"/>
    <n v="51.87"/>
    <n v="188"/>
    <n v="115"/>
    <n v="15.98"/>
    <n v="235.4"/>
    <n v="116"/>
    <n v="10.59"/>
    <x v="31"/>
    <n v="5"/>
    <n v="2.2999999999999998"/>
    <n v="0"/>
    <x v="1"/>
    <n v="1"/>
    <x v="0"/>
    <x v="2"/>
    <x v="0"/>
    <x v="0"/>
    <n v="2.3113296509668295"/>
    <n v="-0.24226910669720905"/>
    <n v="0.69254539114843416"/>
    <n v="-0.63623400962842791"/>
    <n v="3.8126232125514798"/>
    <n v="2.5070604119779634"/>
    <n v="2.4565439254627344"/>
    <x v="1"/>
    <x v="1"/>
    <n v="51.87"/>
    <e v="#N/A"/>
    <x v="1"/>
    <x v="1"/>
  </r>
  <r>
    <s v="WV"/>
    <n v="113"/>
    <x v="2"/>
    <x v="0"/>
    <x v="1"/>
    <n v="0"/>
    <x v="1480"/>
    <n v="88"/>
    <n v="12.33"/>
    <n v="204"/>
    <n v="112"/>
    <n v="17.34"/>
    <n v="117.9"/>
    <n v="118"/>
    <n v="5.31"/>
    <x v="2"/>
    <n v="3"/>
    <n v="1.78"/>
    <n v="1"/>
    <x v="0"/>
    <n v="0"/>
    <x v="0"/>
    <x v="0"/>
    <x v="0"/>
    <x v="0"/>
    <n v="-1.9950910014412209"/>
    <n v="7.6141906548286981E-2"/>
    <n v="-1.6409545208308238"/>
    <n v="-1.3246144348759143"/>
    <n v="1.6323249472093337"/>
    <n v="2.9040524848014195"/>
    <n v="4.7119589276309108"/>
    <x v="2"/>
    <x v="1"/>
    <e v="#N/A"/>
    <n v="12.33"/>
    <x v="0"/>
    <x v="1"/>
  </r>
  <r>
    <s v="CO"/>
    <n v="181"/>
    <x v="2"/>
    <x v="0"/>
    <x v="0"/>
    <n v="40"/>
    <x v="1481"/>
    <n v="61"/>
    <n v="17.88"/>
    <n v="341.3"/>
    <n v="79"/>
    <n v="29.01"/>
    <n v="165.7"/>
    <n v="97"/>
    <n v="7.46"/>
    <x v="21"/>
    <n v="3"/>
    <n v="1.7"/>
    <n v="2"/>
    <x v="0"/>
    <n v="0"/>
    <x v="0"/>
    <x v="1"/>
    <x v="0"/>
    <x v="2"/>
    <n v="-1.3896741685360479"/>
    <n v="2.8085064139611999"/>
    <n v="-0.69166689706394302"/>
    <n v="-1.4333060809676228"/>
    <n v="3.8651507764869351"/>
    <n v="3.5144945568588355"/>
    <n v="4.2147305317663202"/>
    <x v="0"/>
    <x v="0"/>
    <e v="#N/A"/>
    <n v="17.88"/>
    <x v="0"/>
    <x v="1"/>
  </r>
  <r>
    <s v="TX"/>
    <n v="51"/>
    <x v="0"/>
    <x v="0"/>
    <x v="1"/>
    <n v="0"/>
    <x v="1358"/>
    <n v="88"/>
    <n v="30.69"/>
    <n v="134.69999999999999"/>
    <n v="102"/>
    <n v="11.45"/>
    <n v="170.7"/>
    <n v="97"/>
    <n v="7.68"/>
    <x v="13"/>
    <n v="3"/>
    <n v="2.7"/>
    <n v="2"/>
    <x v="0"/>
    <n v="0"/>
    <x v="0"/>
    <x v="3"/>
    <x v="0"/>
    <x v="1"/>
    <n v="4.4508320070569193E-3"/>
    <n v="-1.3029757945712679"/>
    <n v="-0.59236902846908102"/>
    <n v="-9.277577916988608E-2"/>
    <n v="1.4456606108723473"/>
    <n v="1.4343200975494153"/>
    <n v="3.1661670332818073"/>
    <x v="0"/>
    <x v="1"/>
    <e v="#N/A"/>
    <n v="30.69"/>
    <x v="0"/>
    <x v="2"/>
  </r>
  <r>
    <s v="FL"/>
    <n v="102"/>
    <x v="1"/>
    <x v="0"/>
    <x v="0"/>
    <n v="29"/>
    <x v="264"/>
    <n v="86"/>
    <n v="36.5"/>
    <n v="314.3"/>
    <n v="109"/>
    <n v="26.72"/>
    <n v="280.2"/>
    <n v="110"/>
    <n v="12.61"/>
    <x v="108"/>
    <n v="2"/>
    <n v="3.86"/>
    <n v="0"/>
    <x v="0"/>
    <n v="0"/>
    <x v="0"/>
    <x v="0"/>
    <x v="0"/>
    <x v="2"/>
    <n v="0.63763907926567798"/>
    <n v="2.2711878291094254"/>
    <n v="1.5822542937583977"/>
    <n v="1.4651378148112675"/>
    <n v="5.1115040106506742"/>
    <n v="3.1960968722816254"/>
    <n v="1.517431113137875"/>
    <x v="1"/>
    <x v="0"/>
    <e v="#N/A"/>
    <n v="36.5"/>
    <x v="0"/>
    <x v="0"/>
  </r>
  <r>
    <s v="AL"/>
    <n v="107"/>
    <x v="1"/>
    <x v="0"/>
    <x v="1"/>
    <n v="0"/>
    <x v="1482"/>
    <n v="95"/>
    <n v="14.76"/>
    <n v="108.1"/>
    <n v="85"/>
    <n v="9.19"/>
    <n v="204.3"/>
    <n v="87"/>
    <n v="9.19"/>
    <x v="32"/>
    <n v="3"/>
    <n v="3.56"/>
    <n v="1"/>
    <x v="0"/>
    <n v="0"/>
    <x v="0"/>
    <x v="0"/>
    <x v="0"/>
    <x v="1"/>
    <n v="-1.7303368512716804"/>
    <n v="-1.832334104091905"/>
    <n v="7.4912648488392367E-2"/>
    <n v="1.0666017791416695"/>
    <n v="2.5792347881865565"/>
    <n v="2.7376568718630168"/>
    <n v="4.041915165305408"/>
    <x v="2"/>
    <x v="1"/>
    <e v="#N/A"/>
    <n v="14.76"/>
    <x v="0"/>
    <x v="0"/>
  </r>
  <r>
    <s v="WV"/>
    <n v="88"/>
    <x v="2"/>
    <x v="0"/>
    <x v="1"/>
    <n v="0"/>
    <x v="749"/>
    <n v="99"/>
    <n v="22.36"/>
    <n v="174.8"/>
    <n v="128"/>
    <n v="14.86"/>
    <n v="184.2"/>
    <n v="83"/>
    <n v="8.2899999999999991"/>
    <x v="57"/>
    <n v="2"/>
    <n v="2.13"/>
    <n v="5"/>
    <x v="1"/>
    <n v="1"/>
    <x v="1"/>
    <x v="2"/>
    <x v="0"/>
    <x v="0"/>
    <n v="-0.902748703538921"/>
    <n v="-0.50495819262474306"/>
    <n v="-0.32426478326295349"/>
    <n v="-0.85361730181184459"/>
    <n v="0.85590313890079261"/>
    <n v="1.3797638006764614"/>
    <n v="3.3279011566051775"/>
    <x v="2"/>
    <x v="1"/>
    <n v="22.36"/>
    <e v="#N/A"/>
    <x v="0"/>
    <x v="1"/>
  </r>
  <r>
    <s v="MI"/>
    <n v="82"/>
    <x v="0"/>
    <x v="0"/>
    <x v="1"/>
    <n v="0"/>
    <x v="644"/>
    <n v="102"/>
    <n v="23.02"/>
    <n v="237.1"/>
    <n v="122"/>
    <n v="20.149999999999999"/>
    <n v="118.3"/>
    <n v="91"/>
    <n v="5.32"/>
    <x v="112"/>
    <n v="4"/>
    <n v="4.7300000000000004"/>
    <n v="0"/>
    <x v="0"/>
    <n v="0"/>
    <x v="0"/>
    <x v="2"/>
    <x v="0"/>
    <x v="2"/>
    <n v="-0.83054302621995524"/>
    <n v="0.73485469019990679"/>
    <n v="-1.6330106913432352"/>
    <n v="2.624515373122823"/>
    <n v="4.0713941945517655"/>
    <n v="3.2839942137450158"/>
    <n v="3.6045783809471623"/>
    <x v="0"/>
    <x v="1"/>
    <e v="#N/A"/>
    <n v="23.02"/>
    <x v="1"/>
    <x v="0"/>
  </r>
  <r>
    <s v="NY"/>
    <n v="204"/>
    <x v="0"/>
    <x v="0"/>
    <x v="1"/>
    <n v="0"/>
    <x v="901"/>
    <n v="85"/>
    <n v="29.63"/>
    <n v="254.1"/>
    <n v="95"/>
    <n v="21.6"/>
    <n v="176.4"/>
    <n v="96"/>
    <n v="7.94"/>
    <x v="96"/>
    <n v="3"/>
    <n v="1.59"/>
    <n v="6"/>
    <x v="0"/>
    <n v="0"/>
    <x v="1"/>
    <x v="1"/>
    <x v="0"/>
    <x v="2"/>
    <n v="-0.11033768065386253"/>
    <n v="1.0731663917732464"/>
    <n v="-0.47916945827093799"/>
    <n v="-1.5782282757565671"/>
    <n v="2.386447217628048"/>
    <n v="1.9708547304002122"/>
    <n v="3.1738630112462536"/>
    <x v="0"/>
    <x v="1"/>
    <e v="#N/A"/>
    <n v="29.63"/>
    <x v="0"/>
    <x v="1"/>
  </r>
  <r>
    <s v="MS"/>
    <n v="130"/>
    <x v="2"/>
    <x v="0"/>
    <x v="1"/>
    <n v="0"/>
    <x v="30"/>
    <n v="63"/>
    <n v="34.659999999999997"/>
    <n v="191.8"/>
    <n v="93"/>
    <n v="16.3"/>
    <n v="132.5"/>
    <n v="125"/>
    <n v="5.96"/>
    <x v="47"/>
    <n v="4"/>
    <n v="3.27"/>
    <n v="3"/>
    <x v="0"/>
    <n v="0"/>
    <x v="0"/>
    <x v="1"/>
    <x v="0"/>
    <x v="0"/>
    <n v="0.43768489592085053"/>
    <n v="-0.16664649105140353"/>
    <n v="-1.3510047445338269"/>
    <n v="0.66806574347207237"/>
    <n v="2.380559511137283"/>
    <n v="1.5782473755564415"/>
    <n v="2.7045639150952621"/>
    <x v="0"/>
    <x v="1"/>
    <e v="#N/A"/>
    <n v="34.659999999999997"/>
    <x v="1"/>
    <x v="0"/>
  </r>
  <r>
    <s v="MO"/>
    <n v="174"/>
    <x v="2"/>
    <x v="0"/>
    <x v="1"/>
    <n v="0"/>
    <x v="480"/>
    <n v="108"/>
    <n v="40.04"/>
    <n v="142.30000000000001"/>
    <n v="143"/>
    <n v="12.1"/>
    <n v="316.7"/>
    <n v="131"/>
    <n v="14.25"/>
    <x v="60"/>
    <n v="5"/>
    <n v="3.38"/>
    <n v="0"/>
    <x v="0"/>
    <n v="0"/>
    <x v="0"/>
    <x v="1"/>
    <x v="0"/>
    <x v="1"/>
    <n v="1.022736024966828"/>
    <n v="-1.1517305632796568"/>
    <n v="2.3071287345008908"/>
    <n v="0.81298793826101701"/>
    <n v="4.2823485287133227"/>
    <n v="2.8907204383120493"/>
    <n v="2.5246822341785604"/>
    <x v="1"/>
    <x v="1"/>
    <e v="#N/A"/>
    <n v="40.04"/>
    <x v="1"/>
    <x v="0"/>
  </r>
  <r>
    <s v="AR"/>
    <n v="129"/>
    <x v="0"/>
    <x v="0"/>
    <x v="1"/>
    <n v="0"/>
    <x v="5"/>
    <n v="113"/>
    <n v="26.69"/>
    <n v="256.89999999999998"/>
    <n v="97"/>
    <n v="21.84"/>
    <n v="185.5"/>
    <n v="126"/>
    <n v="8.35"/>
    <x v="47"/>
    <n v="2"/>
    <n v="3.27"/>
    <n v="2"/>
    <x v="0"/>
    <n v="0"/>
    <x v="0"/>
    <x v="1"/>
    <x v="0"/>
    <x v="2"/>
    <n v="-0.43063465953029983"/>
    <n v="1.1288883190912078"/>
    <n v="-0.29844733742828916"/>
    <n v="0.66806574347207237"/>
    <n v="2.8514841449669079"/>
    <n v="1.4125217512620036"/>
    <n v="1.9645542920924572"/>
    <x v="0"/>
    <x v="1"/>
    <e v="#N/A"/>
    <n v="26.69"/>
    <x v="0"/>
    <x v="0"/>
  </r>
  <r>
    <s v="MS"/>
    <n v="190"/>
    <x v="0"/>
    <x v="1"/>
    <x v="1"/>
    <n v="0"/>
    <x v="703"/>
    <n v="55"/>
    <n v="19.02"/>
    <n v="223"/>
    <n v="124"/>
    <n v="18.96"/>
    <n v="243.2"/>
    <n v="81"/>
    <n v="10.94"/>
    <x v="13"/>
    <n v="7"/>
    <n v="2.7"/>
    <n v="3"/>
    <x v="0"/>
    <n v="0"/>
    <x v="0"/>
    <x v="1"/>
    <x v="1"/>
    <x v="0"/>
    <n v="-1.2656285177573121"/>
    <n v="0.45425498477731352"/>
    <n v="0.8474500661564186"/>
    <n v="-9.277577916988608E-2"/>
    <n v="2.5340764795084172"/>
    <n v="1.5921501486934913"/>
    <n v="2.5784376253792991"/>
    <x v="0"/>
    <x v="1"/>
    <e v="#N/A"/>
    <n v="19.02"/>
    <x v="2"/>
    <x v="2"/>
  </r>
  <r>
    <s v="NY"/>
    <n v="54"/>
    <x v="2"/>
    <x v="1"/>
    <x v="1"/>
    <n v="0"/>
    <x v="246"/>
    <n v="91"/>
    <n v="40.17"/>
    <n v="152.80000000000001"/>
    <n v="130"/>
    <n v="12.99"/>
    <n v="160.30000000000001"/>
    <n v="98"/>
    <n v="7.21"/>
    <x v="7"/>
    <n v="8"/>
    <n v="3.02"/>
    <n v="3"/>
    <x v="0"/>
    <n v="0"/>
    <x v="0"/>
    <x v="3"/>
    <x v="2"/>
    <x v="1"/>
    <n v="1.037547445955334"/>
    <n v="-0.94277333583730005"/>
    <n v="-0.79890859514639367"/>
    <n v="0.34199080519694713"/>
    <n v="2.4487244761200562"/>
    <n v="1.6494056261612144"/>
    <n v="2.7285208958839022"/>
    <x v="0"/>
    <x v="1"/>
    <e v="#N/A"/>
    <n v="40.17"/>
    <x v="2"/>
    <x v="3"/>
  </r>
  <r>
    <s v="SD"/>
    <n v="78"/>
    <x v="1"/>
    <x v="0"/>
    <x v="1"/>
    <n v="0"/>
    <x v="608"/>
    <n v="88"/>
    <n v="27.81"/>
    <n v="283.39999999999998"/>
    <n v="93"/>
    <n v="24.09"/>
    <n v="262.10000000000002"/>
    <n v="108"/>
    <n v="11.79"/>
    <x v="53"/>
    <n v="9"/>
    <n v="2.3199999999999998"/>
    <n v="0"/>
    <x v="0"/>
    <n v="0"/>
    <x v="0"/>
    <x v="2"/>
    <x v="0"/>
    <x v="2"/>
    <n v="-0.30844043637512741"/>
    <n v="1.6562565597790606"/>
    <n v="1.2227960094449979"/>
    <n v="-0.60000346093119195"/>
    <n v="3.5545425686411387"/>
    <n v="2.1664615224938726"/>
    <n v="2.1799858221123802"/>
    <x v="0"/>
    <x v="1"/>
    <e v="#N/A"/>
    <n v="27.81"/>
    <x v="4"/>
    <x v="2"/>
  </r>
  <r>
    <s v="AK"/>
    <n v="100"/>
    <x v="0"/>
    <x v="0"/>
    <x v="0"/>
    <n v="29"/>
    <x v="828"/>
    <n v="127"/>
    <n v="36.31"/>
    <n v="175.9"/>
    <n v="82"/>
    <n v="14.95"/>
    <n v="207.2"/>
    <n v="100"/>
    <n v="9.32"/>
    <x v="56"/>
    <n v="3"/>
    <n v="2.4"/>
    <n v="1"/>
    <x v="0"/>
    <n v="0"/>
    <x v="0"/>
    <x v="2"/>
    <x v="0"/>
    <x v="0"/>
    <n v="0.61727337540648264"/>
    <n v="-0.48306743546411529"/>
    <n v="0.13250541227341189"/>
    <n v="-0.49131181483948333"/>
    <n v="2.1033603175934443"/>
    <n v="0.93451888738227396"/>
    <n v="2.3070601370839059"/>
    <x v="0"/>
    <x v="0"/>
    <e v="#N/A"/>
    <n v="36.31"/>
    <x v="0"/>
    <x v="2"/>
  </r>
  <r>
    <s v="WV"/>
    <n v="70"/>
    <x v="2"/>
    <x v="0"/>
    <x v="0"/>
    <n v="30"/>
    <x v="1483"/>
    <n v="72"/>
    <n v="24.38"/>
    <n v="170"/>
    <n v="92"/>
    <n v="14.45"/>
    <n v="127.9"/>
    <n v="68"/>
    <n v="5.76"/>
    <x v="27"/>
    <n v="4"/>
    <n v="2.54"/>
    <n v="3"/>
    <x v="0"/>
    <n v="0"/>
    <x v="0"/>
    <x v="3"/>
    <x v="0"/>
    <x v="0"/>
    <n v="-0.6824288163348976"/>
    <n v="-0.60048149659839212"/>
    <n v="-1.4423587836410998"/>
    <n v="-0.31015907135330267"/>
    <n v="0.96541612352150297"/>
    <n v="1.7328833276971274"/>
    <n v="3.6157628466571277"/>
    <x v="2"/>
    <x v="0"/>
    <e v="#N/A"/>
    <n v="24.38"/>
    <x v="1"/>
    <x v="2"/>
  </r>
  <r>
    <s v="VA"/>
    <n v="117"/>
    <x v="1"/>
    <x v="0"/>
    <x v="1"/>
    <n v="0"/>
    <x v="1484"/>
    <n v="98"/>
    <n v="16.510000000000002"/>
    <n v="228"/>
    <n v="131"/>
    <n v="19.38"/>
    <n v="240"/>
    <n v="111"/>
    <n v="10.8"/>
    <x v="15"/>
    <n v="3"/>
    <n v="2.86"/>
    <n v="1"/>
    <x v="0"/>
    <n v="0"/>
    <x v="0"/>
    <x v="0"/>
    <x v="0"/>
    <x v="0"/>
    <n v="-1.5396398060446688"/>
    <n v="0.55375842641653106"/>
    <n v="0.78389943025570719"/>
    <n v="0.12460751301353053"/>
    <n v="2.6744000455282335"/>
    <n v="1.8185611004965483"/>
    <n v="2.731650297705952"/>
    <x v="0"/>
    <x v="1"/>
    <e v="#N/A"/>
    <n v="16.510000000000002"/>
    <x v="0"/>
    <x v="3"/>
  </r>
  <r>
    <s v="MS"/>
    <n v="68"/>
    <x v="0"/>
    <x v="0"/>
    <x v="1"/>
    <n v="0"/>
    <x v="248"/>
    <n v="93"/>
    <n v="16"/>
    <n v="147.6"/>
    <n v="80"/>
    <n v="12.55"/>
    <n v="213.5"/>
    <n v="85"/>
    <n v="9.61"/>
    <x v="3"/>
    <n v="2"/>
    <n v="2.73"/>
    <n v="0"/>
    <x v="0"/>
    <n v="0"/>
    <x v="0"/>
    <x v="3"/>
    <x v="0"/>
    <x v="1"/>
    <n v="-1.5951826347515654"/>
    <n v="-1.0462569151420866"/>
    <n v="0.25762072670293829"/>
    <n v="-5.6545230472650088E-2"/>
    <n v="1.6816952355539956"/>
    <n v="1.9258315016147536"/>
    <n v="3.5481763033900195"/>
    <x v="2"/>
    <x v="1"/>
    <e v="#N/A"/>
    <n v="16"/>
    <x v="0"/>
    <x v="2"/>
  </r>
  <r>
    <s v="SD"/>
    <n v="27"/>
    <x v="2"/>
    <x v="0"/>
    <x v="1"/>
    <n v="0"/>
    <x v="651"/>
    <n v="95"/>
    <n v="38.47"/>
    <n v="274.3"/>
    <n v="109"/>
    <n v="23.32"/>
    <n v="242.7"/>
    <n v="119"/>
    <n v="10.92"/>
    <x v="45"/>
    <n v="3"/>
    <n v="2.21"/>
    <n v="2"/>
    <x v="1"/>
    <n v="1"/>
    <x v="0"/>
    <x v="3"/>
    <x v="0"/>
    <x v="2"/>
    <n v="0.852404683599012"/>
    <n v="1.4751602959956853"/>
    <n v="0.8375202792969324"/>
    <n v="-0.74492565572013658"/>
    <n v="3.605463257423418"/>
    <n v="2.0393739466530647"/>
    <n v="1.8217373268241255"/>
    <x v="1"/>
    <x v="1"/>
    <n v="38.47"/>
    <e v="#N/A"/>
    <x v="0"/>
    <x v="1"/>
  </r>
  <r>
    <s v="AL"/>
    <n v="181"/>
    <x v="0"/>
    <x v="0"/>
    <x v="0"/>
    <n v="27"/>
    <x v="523"/>
    <n v="93"/>
    <n v="32.35"/>
    <n v="249"/>
    <n v="127"/>
    <n v="21.17"/>
    <n v="215.7"/>
    <n v="82"/>
    <n v="9.7100000000000009"/>
    <x v="15"/>
    <n v="4"/>
    <n v="2.86"/>
    <n v="1"/>
    <x v="0"/>
    <n v="0"/>
    <x v="0"/>
    <x v="1"/>
    <x v="0"/>
    <x v="2"/>
    <n v="0.1858907391162527"/>
    <n v="0.97167288130124452"/>
    <n v="0.30131178888467736"/>
    <n v="0.12460751301353053"/>
    <n v="2.8726268860047179"/>
    <n v="1.0416426362077114"/>
    <n v="1.3849380985929804"/>
    <x v="0"/>
    <x v="0"/>
    <e v="#N/A"/>
    <n v="32.35"/>
    <x v="1"/>
    <x v="3"/>
  </r>
  <r>
    <s v="ME"/>
    <n v="112"/>
    <x v="0"/>
    <x v="0"/>
    <x v="1"/>
    <n v="0"/>
    <x v="841"/>
    <n v="114"/>
    <n v="31.52"/>
    <n v="191.4"/>
    <n v="119"/>
    <n v="16.27"/>
    <n v="144"/>
    <n v="78"/>
    <n v="6.48"/>
    <x v="13"/>
    <n v="11"/>
    <n v="2.7"/>
    <n v="2"/>
    <x v="0"/>
    <n v="0"/>
    <x v="0"/>
    <x v="0"/>
    <x v="0"/>
    <x v="0"/>
    <n v="9.5170785561654814E-2"/>
    <n v="-0.17460676638254102"/>
    <n v="-1.1226196467656442"/>
    <n v="-9.277577916988608E-2"/>
    <n v="1.6488676127218207"/>
    <n v="1.1438650347815467"/>
    <n v="2.8103540757898497"/>
    <x v="0"/>
    <x v="1"/>
    <e v="#N/A"/>
    <n v="31.52"/>
    <x v="4"/>
    <x v="2"/>
  </r>
  <r>
    <s v="GA"/>
    <n v="93"/>
    <x v="0"/>
    <x v="0"/>
    <x v="1"/>
    <n v="0"/>
    <x v="868"/>
    <n v="121"/>
    <n v="30.52"/>
    <n v="191.9"/>
    <n v="131"/>
    <n v="16.309999999999999"/>
    <n v="165.5"/>
    <n v="125"/>
    <n v="7.45"/>
    <x v="42"/>
    <n v="4"/>
    <n v="3.24"/>
    <n v="0"/>
    <x v="0"/>
    <n v="0"/>
    <x v="0"/>
    <x v="2"/>
    <x v="0"/>
    <x v="0"/>
    <n v="-1.4063444228575282E-2"/>
    <n v="-0.16465642221861929"/>
    <n v="-0.69563881180773735"/>
    <n v="0.63183519477483641"/>
    <n v="2.1036614795947211"/>
    <n v="0.95416905613776981"/>
    <n v="2.3228184506437506"/>
    <x v="0"/>
    <x v="1"/>
    <e v="#N/A"/>
    <n v="30.52"/>
    <x v="1"/>
    <x v="3"/>
  </r>
  <r>
    <s v="AZ"/>
    <n v="102"/>
    <x v="1"/>
    <x v="0"/>
    <x v="1"/>
    <n v="0"/>
    <x v="239"/>
    <n v="94"/>
    <n v="26.86"/>
    <n v="207.9"/>
    <n v="100"/>
    <n v="17.670000000000002"/>
    <n v="190.4"/>
    <n v="120"/>
    <n v="8.57"/>
    <x v="3"/>
    <n v="10"/>
    <n v="2.73"/>
    <n v="0"/>
    <x v="0"/>
    <n v="0"/>
    <x v="0"/>
    <x v="0"/>
    <x v="0"/>
    <x v="0"/>
    <n v="-0.4121203832946676"/>
    <n v="0.15375459102687675"/>
    <n v="-0.20113542620532424"/>
    <n v="-5.6545230472650088E-2"/>
    <n v="1.7902635586586846"/>
    <n v="0.48696663884992003"/>
    <n v="2.2954802123399625"/>
    <x v="0"/>
    <x v="1"/>
    <e v="#N/A"/>
    <n v="26.86"/>
    <x v="4"/>
    <x v="2"/>
  </r>
  <r>
    <s v="MA"/>
    <n v="93"/>
    <x v="0"/>
    <x v="0"/>
    <x v="1"/>
    <n v="0"/>
    <x v="1029"/>
    <n v="131"/>
    <n v="29.41"/>
    <n v="190.4"/>
    <n v="108"/>
    <n v="16.18"/>
    <n v="290"/>
    <n v="66"/>
    <n v="13.05"/>
    <x v="91"/>
    <n v="2"/>
    <n v="2.81"/>
    <n v="0"/>
    <x v="0"/>
    <n v="0"/>
    <x v="0"/>
    <x v="2"/>
    <x v="0"/>
    <x v="0"/>
    <n v="-0.13440623976018459"/>
    <n v="-0.19450745471038453"/>
    <n v="1.7768781162043277"/>
    <n v="5.2146415619058542E-2"/>
    <n v="3.1962689108455464"/>
    <n v="1.7932967617581146"/>
    <n v="2.0532149427243378"/>
    <x v="0"/>
    <x v="1"/>
    <e v="#N/A"/>
    <n v="29.41"/>
    <x v="0"/>
    <x v="3"/>
  </r>
  <r>
    <s v="AZ"/>
    <n v="107"/>
    <x v="0"/>
    <x v="0"/>
    <x v="0"/>
    <n v="32"/>
    <x v="277"/>
    <n v="101"/>
    <n v="22.81"/>
    <n v="211.9"/>
    <n v="145"/>
    <n v="18.010000000000002"/>
    <n v="167.6"/>
    <n v="138"/>
    <n v="7.54"/>
    <x v="45"/>
    <n v="5"/>
    <n v="2.21"/>
    <n v="1"/>
    <x v="0"/>
    <n v="0"/>
    <x v="0"/>
    <x v="0"/>
    <x v="0"/>
    <x v="0"/>
    <n v="-0.85276015770271418"/>
    <n v="0.23335734433825076"/>
    <n v="-0.65393370699789544"/>
    <n v="-0.74492565572013658"/>
    <n v="1.3144104040423801"/>
    <n v="1.3282315545189565"/>
    <n v="3.1306107095237561"/>
    <x v="2"/>
    <x v="0"/>
    <e v="#N/A"/>
    <n v="22.81"/>
    <x v="1"/>
    <x v="1"/>
  </r>
  <r>
    <s v="IN"/>
    <n v="100"/>
    <x v="0"/>
    <x v="0"/>
    <x v="0"/>
    <n v="32"/>
    <x v="54"/>
    <n v="123"/>
    <n v="21.28"/>
    <n v="230.9"/>
    <n v="101"/>
    <n v="19.63"/>
    <n v="192"/>
    <n v="106"/>
    <n v="8.64"/>
    <x v="44"/>
    <n v="9"/>
    <n v="3.4"/>
    <n v="3"/>
    <x v="0"/>
    <n v="0"/>
    <x v="0"/>
    <x v="2"/>
    <x v="0"/>
    <x v="0"/>
    <n v="-1.0193886438234039"/>
    <n v="0.61147042256727724"/>
    <n v="-0.1693601082549685"/>
    <n v="0.84921848695825297"/>
    <n v="2.5897460270429682"/>
    <n v="1.4706815323823585"/>
    <n v="2.370448028284148"/>
    <x v="0"/>
    <x v="0"/>
    <e v="#N/A"/>
    <n v="21.28"/>
    <x v="4"/>
    <x v="0"/>
  </r>
  <r>
    <s v="DE"/>
    <n v="115"/>
    <x v="0"/>
    <x v="0"/>
    <x v="1"/>
    <n v="0"/>
    <x v="1372"/>
    <n v="111"/>
    <n v="33.299999999999997"/>
    <n v="227"/>
    <n v="108"/>
    <n v="19.3"/>
    <n v="313.2"/>
    <n v="113"/>
    <n v="14.09"/>
    <x v="32"/>
    <n v="1"/>
    <n v="3.56"/>
    <n v="2"/>
    <x v="0"/>
    <n v="0"/>
    <x v="0"/>
    <x v="0"/>
    <x v="0"/>
    <x v="0"/>
    <n v="0.28957068603579295"/>
    <n v="0.53385773808868753"/>
    <n v="2.2376202264844873"/>
    <n v="1.0666017791416695"/>
    <n v="4.3322903595523634"/>
    <n v="2.5521439810420321"/>
    <n v="1.5027102317039696"/>
    <x v="1"/>
    <x v="1"/>
    <e v="#N/A"/>
    <n v="33.299999999999997"/>
    <x v="0"/>
    <x v="0"/>
  </r>
  <r>
    <s v="WI"/>
    <n v="63"/>
    <x v="2"/>
    <x v="0"/>
    <x v="0"/>
    <n v="13"/>
    <x v="632"/>
    <n v="61"/>
    <n v="36.409999999999997"/>
    <n v="181.2"/>
    <n v="88"/>
    <n v="15.4"/>
    <n v="174"/>
    <n v="68"/>
    <n v="7.83"/>
    <x v="19"/>
    <n v="2"/>
    <n v="2.78"/>
    <n v="0"/>
    <x v="0"/>
    <n v="0"/>
    <x v="0"/>
    <x v="3"/>
    <x v="0"/>
    <x v="0"/>
    <n v="0.62838194114786194"/>
    <n v="-0.37759378732654508"/>
    <n v="-0.52683243519647183"/>
    <n v="1.591586692182255E-2"/>
    <n v="2.0724357246671397"/>
    <n v="0.90291010725502296"/>
    <n v="2.3098708818221731"/>
    <x v="0"/>
    <x v="2"/>
    <e v="#N/A"/>
    <n v="36.409999999999997"/>
    <x v="0"/>
    <x v="2"/>
  </r>
  <r>
    <s v="ME"/>
    <n v="57"/>
    <x v="0"/>
    <x v="0"/>
    <x v="1"/>
    <n v="0"/>
    <x v="307"/>
    <n v="101"/>
    <n v="37.590000000000003"/>
    <n v="236.7"/>
    <n v="65"/>
    <n v="20.12"/>
    <n v="252.3"/>
    <n v="137"/>
    <n v="11.35"/>
    <x v="17"/>
    <n v="1"/>
    <n v="2.57"/>
    <n v="0"/>
    <x v="0"/>
    <n v="0"/>
    <x v="0"/>
    <x v="3"/>
    <x v="0"/>
    <x v="2"/>
    <n v="0.75613044717372424"/>
    <n v="0.72689441486876927"/>
    <n v="1.0281721869990681"/>
    <n v="-0.27392852265606671"/>
    <n v="3.2721278517082002"/>
    <n v="1.494082870912296"/>
    <n v="1.3258003516301158"/>
    <x v="1"/>
    <x v="1"/>
    <e v="#N/A"/>
    <n v="37.590000000000003"/>
    <x v="0"/>
    <x v="2"/>
  </r>
  <r>
    <s v="DC"/>
    <n v="119"/>
    <x v="1"/>
    <x v="0"/>
    <x v="0"/>
    <n v="26"/>
    <x v="877"/>
    <n v="100"/>
    <n v="22.44"/>
    <n v="173.3"/>
    <n v="121"/>
    <n v="14.73"/>
    <n v="203.5"/>
    <n v="108"/>
    <n v="9.16"/>
    <x v="43"/>
    <n v="5"/>
    <n v="3.13"/>
    <n v="1"/>
    <x v="0"/>
    <n v="0"/>
    <x v="0"/>
    <x v="0"/>
    <x v="0"/>
    <x v="0"/>
    <n v="-0.89349156542110486"/>
    <n v="-0.5348092251165083"/>
    <n v="5.9024989513214207E-2"/>
    <n v="0.48691299998589177"/>
    <n v="1.8868467615611126"/>
    <n v="1.1510500873944074"/>
    <n v="2.6626381477338761"/>
    <x v="0"/>
    <x v="0"/>
    <e v="#N/A"/>
    <n v="22.44"/>
    <x v="1"/>
    <x v="3"/>
  </r>
  <r>
    <s v="GA"/>
    <n v="73"/>
    <x v="1"/>
    <x v="0"/>
    <x v="1"/>
    <n v="0"/>
    <x v="128"/>
    <n v="92"/>
    <n v="26.79"/>
    <n v="198.3"/>
    <n v="87"/>
    <n v="16.86"/>
    <n v="364.9"/>
    <n v="106"/>
    <n v="16.420000000000002"/>
    <x v="9"/>
    <n v="4"/>
    <n v="2.46"/>
    <n v="1"/>
    <x v="0"/>
    <n v="0"/>
    <x v="0"/>
    <x v="3"/>
    <x v="0"/>
    <x v="0"/>
    <n v="-0.41952609378892058"/>
    <n v="-3.7292016920420758E-2"/>
    <n v="3.2643601877553605"/>
    <n v="-0.41885071744501134"/>
    <n v="4.4481747847858015"/>
    <n v="3.3179626575358254"/>
    <n v="3.1986705797252988"/>
    <x v="1"/>
    <x v="1"/>
    <e v="#N/A"/>
    <n v="26.79"/>
    <x v="1"/>
    <x v="2"/>
  </r>
  <r>
    <s v="HI"/>
    <n v="98"/>
    <x v="1"/>
    <x v="0"/>
    <x v="0"/>
    <n v="30"/>
    <x v="193"/>
    <n v="71"/>
    <n v="18.75"/>
    <n v="182.4"/>
    <n v="108"/>
    <n v="15.5"/>
    <n v="183.8"/>
    <n v="88"/>
    <n v="8.27"/>
    <x v="34"/>
    <n v="8"/>
    <n v="2.97"/>
    <n v="2"/>
    <x v="0"/>
    <n v="0"/>
    <x v="0"/>
    <x v="2"/>
    <x v="0"/>
    <x v="0"/>
    <n v="-1.2952513597343236"/>
    <n v="-0.35371296133313257"/>
    <n v="-0.33220861275054203"/>
    <n v="0.26952970780247515"/>
    <n v="1.6007845943946828"/>
    <n v="1.4091833697863438"/>
    <n v="3.0674230588090454"/>
    <x v="0"/>
    <x v="0"/>
    <e v="#N/A"/>
    <n v="18.75"/>
    <x v="4"/>
    <x v="3"/>
  </r>
  <r>
    <s v="VA"/>
    <n v="139"/>
    <x v="0"/>
    <x v="1"/>
    <x v="1"/>
    <n v="0"/>
    <x v="474"/>
    <n v="121"/>
    <n v="27.46"/>
    <n v="192.9"/>
    <n v="137"/>
    <n v="16.399999999999999"/>
    <n v="168.3"/>
    <n v="96"/>
    <n v="7.57"/>
    <x v="7"/>
    <n v="13"/>
    <n v="3.02"/>
    <n v="0"/>
    <x v="0"/>
    <n v="0"/>
    <x v="0"/>
    <x v="1"/>
    <x v="2"/>
    <x v="0"/>
    <n v="-0.34732041646995493"/>
    <n v="-0.14475573389077578"/>
    <n v="-0.64003200539461436"/>
    <n v="0.34199080519694713"/>
    <n v="1.7572562908816209"/>
    <n v="0.81742545406894929"/>
    <n v="2.4996837948181811"/>
    <x v="0"/>
    <x v="1"/>
    <e v="#N/A"/>
    <n v="27.46"/>
    <x v="2"/>
    <x v="3"/>
  </r>
  <r>
    <s v="NY"/>
    <n v="31"/>
    <x v="1"/>
    <x v="0"/>
    <x v="0"/>
    <n v="28"/>
    <x v="1077"/>
    <n v="116"/>
    <n v="29.21"/>
    <n v="240.7"/>
    <n v="125"/>
    <n v="20.46"/>
    <n v="245.5"/>
    <n v="80"/>
    <n v="11.05"/>
    <x v="15"/>
    <n v="7"/>
    <n v="2.86"/>
    <n v="1"/>
    <x v="0"/>
    <n v="0"/>
    <x v="0"/>
    <x v="3"/>
    <x v="0"/>
    <x v="2"/>
    <n v="-0.15662337124294304"/>
    <n v="0.80649716818014328"/>
    <n v="0.89312708571005539"/>
    <n v="0.12460751301353053"/>
    <n v="2.9704188892397014"/>
    <n v="1.2199063842075952"/>
    <n v="1.4672950606162609"/>
    <x v="0"/>
    <x v="0"/>
    <e v="#N/A"/>
    <n v="29.21"/>
    <x v="4"/>
    <x v="3"/>
  </r>
  <r>
    <s v="PA"/>
    <n v="129"/>
    <x v="2"/>
    <x v="0"/>
    <x v="0"/>
    <n v="32"/>
    <x v="419"/>
    <n v="99"/>
    <n v="35.869999999999997"/>
    <n v="155.1"/>
    <n v="89"/>
    <n v="13.18"/>
    <n v="234.8"/>
    <n v="96"/>
    <n v="10.57"/>
    <x v="37"/>
    <n v="5"/>
    <n v="3.08"/>
    <n v="1"/>
    <x v="0"/>
    <n v="0"/>
    <x v="0"/>
    <x v="1"/>
    <x v="0"/>
    <x v="1"/>
    <n v="0.56913625719383909"/>
    <n v="-0.89700175268326043"/>
    <n v="0.68062964691705086"/>
    <n v="0.41445190259141979"/>
    <n v="2.701478748284285"/>
    <n v="1.3279892015349861"/>
    <n v="2.0564832144599263"/>
    <x v="0"/>
    <x v="0"/>
    <e v="#N/A"/>
    <n v="35.869999999999997"/>
    <x v="1"/>
    <x v="3"/>
  </r>
  <r>
    <s v="AR"/>
    <n v="115"/>
    <x v="0"/>
    <x v="0"/>
    <x v="1"/>
    <n v="0"/>
    <x v="1391"/>
    <n v="89"/>
    <n v="23.68"/>
    <n v="192.3"/>
    <n v="95"/>
    <n v="16.350000000000001"/>
    <n v="151"/>
    <n v="75"/>
    <n v="6.8"/>
    <x v="38"/>
    <n v="3"/>
    <n v="2.5099999999999998"/>
    <n v="7"/>
    <x v="1"/>
    <n v="1"/>
    <x v="1"/>
    <x v="0"/>
    <x v="0"/>
    <x v="0"/>
    <n v="-0.75833734890098958"/>
    <n v="-0.15669614688748176"/>
    <n v="-0.98360263073283727"/>
    <n v="-0.34638962005053869"/>
    <n v="1.0940921479049124"/>
    <n v="1.2988799487446403"/>
    <n v="3.190163101534869"/>
    <x v="2"/>
    <x v="1"/>
    <n v="23.68"/>
    <e v="#N/A"/>
    <x v="0"/>
    <x v="2"/>
  </r>
  <r>
    <s v="HI"/>
    <n v="108"/>
    <x v="0"/>
    <x v="0"/>
    <x v="1"/>
    <n v="0"/>
    <x v="1485"/>
    <n v="99"/>
    <n v="49.57"/>
    <n v="221.1"/>
    <n v="93"/>
    <n v="18.79"/>
    <n v="229.2"/>
    <n v="110"/>
    <n v="10.31"/>
    <x v="100"/>
    <n v="9"/>
    <n v="3.78"/>
    <n v="2"/>
    <x v="1"/>
    <n v="1"/>
    <x v="0"/>
    <x v="0"/>
    <x v="0"/>
    <x v="0"/>
    <n v="2.061386921785795"/>
    <n v="0.41644367695441076"/>
    <n v="0.56941603409080488"/>
    <n v="1.3564461687195588"/>
    <n v="4.4038968890063304"/>
    <n v="2.5664999914082398"/>
    <n v="1.3339927296643548"/>
    <x v="1"/>
    <x v="1"/>
    <n v="49.57"/>
    <e v="#N/A"/>
    <x v="4"/>
    <x v="0"/>
  </r>
  <r>
    <s v="DE"/>
    <n v="139"/>
    <x v="1"/>
    <x v="0"/>
    <x v="1"/>
    <n v="0"/>
    <x v="794"/>
    <n v="110"/>
    <n v="23.63"/>
    <n v="132.9"/>
    <n v="93"/>
    <n v="11.3"/>
    <n v="272"/>
    <n v="120"/>
    <n v="12.24"/>
    <x v="47"/>
    <n v="1"/>
    <n v="3.27"/>
    <n v="0"/>
    <x v="0"/>
    <n v="0"/>
    <x v="0"/>
    <x v="1"/>
    <x v="0"/>
    <x v="1"/>
    <n v="-0.7638916317716794"/>
    <n v="-1.3387970335613859"/>
    <n v="1.4194057892628242"/>
    <n v="0.66806574347207237"/>
    <n v="2.9675744791261671"/>
    <n v="2.1993027427703717"/>
    <n v="2.9778124218213642"/>
    <x v="0"/>
    <x v="1"/>
    <e v="#N/A"/>
    <n v="23.63"/>
    <x v="0"/>
    <x v="0"/>
  </r>
  <r>
    <s v="WV"/>
    <n v="102"/>
    <x v="1"/>
    <x v="0"/>
    <x v="1"/>
    <n v="0"/>
    <x v="575"/>
    <n v="125"/>
    <n v="39.92"/>
    <n v="199.2"/>
    <n v="99"/>
    <n v="16.93"/>
    <n v="163.19999999999999"/>
    <n v="88"/>
    <n v="7.34"/>
    <x v="13"/>
    <n v="1"/>
    <n v="2.7"/>
    <n v="4"/>
    <x v="0"/>
    <n v="0"/>
    <x v="1"/>
    <x v="0"/>
    <x v="0"/>
    <x v="0"/>
    <n v="1.0097760316018858"/>
    <n v="-1.938139742536206E-2"/>
    <n v="-0.74131583136137413"/>
    <n v="-9.277577916988608E-2"/>
    <n v="2.4270941116656202"/>
    <n v="1.2562562555431902"/>
    <n v="2.2946837978904351"/>
    <x v="0"/>
    <x v="1"/>
    <e v="#N/A"/>
    <n v="39.92"/>
    <x v="0"/>
    <x v="2"/>
  </r>
  <r>
    <s v="OK"/>
    <n v="149"/>
    <x v="1"/>
    <x v="0"/>
    <x v="1"/>
    <n v="0"/>
    <x v="1486"/>
    <n v="83"/>
    <n v="31.89"/>
    <n v="201.4"/>
    <n v="81"/>
    <n v="17.12"/>
    <n v="264.2"/>
    <n v="79"/>
    <n v="11.89"/>
    <x v="82"/>
    <n v="1"/>
    <n v="2.38"/>
    <n v="1"/>
    <x v="0"/>
    <n v="0"/>
    <x v="0"/>
    <x v="1"/>
    <x v="0"/>
    <x v="0"/>
    <n v="0.13590219328004544"/>
    <n v="2.4400116895893983E-2"/>
    <n v="1.2645011142548392"/>
    <n v="-0.52754236353671935"/>
    <n v="2.77323834296813"/>
    <n v="1.3770725417059546"/>
    <n v="2.0252917477075689"/>
    <x v="0"/>
    <x v="1"/>
    <e v="#N/A"/>
    <n v="31.89"/>
    <x v="0"/>
    <x v="2"/>
  </r>
  <r>
    <s v="OR"/>
    <n v="113"/>
    <x v="0"/>
    <x v="0"/>
    <x v="1"/>
    <n v="0"/>
    <x v="347"/>
    <n v="143"/>
    <n v="27.17"/>
    <n v="210.1"/>
    <n v="93"/>
    <n v="17.86"/>
    <n v="175.1"/>
    <n v="86"/>
    <n v="7.88"/>
    <x v="67"/>
    <n v="7"/>
    <n v="3.54"/>
    <n v="2"/>
    <x v="0"/>
    <n v="0"/>
    <x v="0"/>
    <x v="0"/>
    <x v="0"/>
    <x v="0"/>
    <n v="-0.37879468607052946"/>
    <n v="0.19753610534813223"/>
    <n v="-0.50498690410560232"/>
    <n v="1.0303712304444337"/>
    <n v="2.4874553391347525"/>
    <n v="1.2244111127219961"/>
    <n v="2.1933834780366719"/>
    <x v="0"/>
    <x v="1"/>
    <e v="#N/A"/>
    <n v="27.17"/>
    <x v="4"/>
    <x v="0"/>
  </r>
  <r>
    <s v="ND"/>
    <n v="131"/>
    <x v="1"/>
    <x v="0"/>
    <x v="0"/>
    <n v="33"/>
    <x v="232"/>
    <n v="100"/>
    <n v="30.11"/>
    <n v="194"/>
    <n v="85"/>
    <n v="16.489999999999998"/>
    <n v="253.4"/>
    <n v="124"/>
    <n v="11.4"/>
    <x v="133"/>
    <n v="5"/>
    <n v="1.4"/>
    <n v="1"/>
    <x v="0"/>
    <n v="0"/>
    <x v="0"/>
    <x v="1"/>
    <x v="0"/>
    <x v="0"/>
    <n v="-5.8497707194092669E-2"/>
    <n v="-0.12286497673014804"/>
    <n v="1.0500177180899375"/>
    <n v="-1.8318421166372201"/>
    <n v="2.5593605388650404"/>
    <n v="2.1158214794359651"/>
    <n v="3.2253797757451199"/>
    <x v="0"/>
    <x v="0"/>
    <e v="#N/A"/>
    <n v="30.11"/>
    <x v="1"/>
    <x v="1"/>
  </r>
  <r>
    <s v="MO"/>
    <n v="83"/>
    <x v="1"/>
    <x v="0"/>
    <x v="1"/>
    <n v="0"/>
    <x v="89"/>
    <n v="101"/>
    <n v="20.04"/>
    <n v="160.4"/>
    <n v="92"/>
    <n v="13.63"/>
    <n v="235.3"/>
    <n v="150"/>
    <n v="10.59"/>
    <x v="37"/>
    <n v="10"/>
    <n v="3.08"/>
    <n v="0"/>
    <x v="0"/>
    <n v="0"/>
    <x v="0"/>
    <x v="2"/>
    <x v="0"/>
    <x v="1"/>
    <n v="-1.1545428603435188"/>
    <n v="-0.79152810454568956"/>
    <n v="0.69055943377653706"/>
    <n v="0.41445190259141979"/>
    <n v="2.2194615136903821"/>
    <n v="1.6149701755126333"/>
    <n v="2.8792790633833683"/>
    <x v="0"/>
    <x v="1"/>
    <e v="#N/A"/>
    <n v="20.04"/>
    <x v="4"/>
    <x v="3"/>
  </r>
  <r>
    <s v="AR"/>
    <n v="96"/>
    <x v="0"/>
    <x v="0"/>
    <x v="0"/>
    <n v="21"/>
    <x v="1487"/>
    <n v="95"/>
    <n v="42.09"/>
    <n v="256.3"/>
    <n v="150"/>
    <n v="21.79"/>
    <n v="158.6"/>
    <n v="72"/>
    <n v="7.14"/>
    <x v="81"/>
    <n v="6"/>
    <n v="2.92"/>
    <n v="2"/>
    <x v="0"/>
    <n v="0"/>
    <x v="0"/>
    <x v="2"/>
    <x v="0"/>
    <x v="2"/>
    <n v="1.2467587674179776"/>
    <n v="1.1169479060945025"/>
    <n v="-0.83266987046864704"/>
    <n v="0.19706861040800316"/>
    <n v="3.3151720960397482"/>
    <n v="1.8799348923451851"/>
    <n v="2.0193920799471385"/>
    <x v="0"/>
    <x v="0"/>
    <e v="#N/A"/>
    <n v="42.09"/>
    <x v="1"/>
    <x v="3"/>
  </r>
  <r>
    <s v="GA"/>
    <n v="98"/>
    <x v="1"/>
    <x v="0"/>
    <x v="1"/>
    <n v="0"/>
    <x v="445"/>
    <n v="77"/>
    <n v="28.88"/>
    <n v="138.30000000000001"/>
    <n v="155"/>
    <n v="11.76"/>
    <n v="142.6"/>
    <n v="105"/>
    <n v="6.42"/>
    <x v="31"/>
    <n v="7"/>
    <n v="2.2999999999999998"/>
    <n v="1"/>
    <x v="0"/>
    <n v="0"/>
    <x v="0"/>
    <x v="2"/>
    <x v="0"/>
    <x v="1"/>
    <n v="-0.19180049609064431"/>
    <n v="-1.231333316591031"/>
    <n v="-1.1504230499722057"/>
    <n v="-0.63623400962842791"/>
    <n v="0.92825337661561258"/>
    <n v="1.8114182498150182"/>
    <n v="3.7014615789343974"/>
    <x v="2"/>
    <x v="1"/>
    <e v="#N/A"/>
    <n v="28.88"/>
    <x v="4"/>
    <x v="1"/>
  </r>
  <r>
    <s v="TN"/>
    <n v="3"/>
    <x v="0"/>
    <x v="0"/>
    <x v="1"/>
    <n v="0"/>
    <x v="1222"/>
    <n v="120"/>
    <n v="31.45"/>
    <n v="203.7"/>
    <n v="129"/>
    <n v="17.309999999999999"/>
    <n v="170.5"/>
    <n v="89"/>
    <n v="7.67"/>
    <x v="71"/>
    <n v="3"/>
    <n v="3.81"/>
    <n v="3"/>
    <x v="0"/>
    <n v="0"/>
    <x v="0"/>
    <x v="3"/>
    <x v="0"/>
    <x v="0"/>
    <n v="8.7765075067401832E-2"/>
    <n v="7.01717000499337E-2"/>
    <n v="-0.59634094321287534"/>
    <n v="1.3926767174167949"/>
    <n v="2.8664163749041829"/>
    <n v="1.5191437508268681"/>
    <n v="2.0974395431177069"/>
    <x v="0"/>
    <x v="1"/>
    <e v="#N/A"/>
    <n v="31.45"/>
    <x v="0"/>
    <x v="0"/>
  </r>
  <r>
    <s v="MA"/>
    <n v="77"/>
    <x v="1"/>
    <x v="0"/>
    <x v="0"/>
    <n v="17"/>
    <x v="1488"/>
    <n v="84"/>
    <n v="34.83"/>
    <n v="201"/>
    <n v="102"/>
    <n v="17.09"/>
    <n v="219.7"/>
    <n v="97"/>
    <n v="9.89"/>
    <x v="61"/>
    <n v="5"/>
    <n v="3.05"/>
    <n v="0"/>
    <x v="0"/>
    <n v="0"/>
    <x v="0"/>
    <x v="2"/>
    <x v="0"/>
    <x v="0"/>
    <n v="0.45619917215648276"/>
    <n v="1.6439841564756467E-2"/>
    <n v="0.38075008376056702"/>
    <n v="0.37822135389418376"/>
    <n v="2.6381112324244671"/>
    <n v="0.70456367483156734"/>
    <n v="1.4258993895574059"/>
    <x v="0"/>
    <x v="0"/>
    <e v="#N/A"/>
    <n v="34.83"/>
    <x v="1"/>
    <x v="3"/>
  </r>
  <r>
    <s v="ND"/>
    <n v="75"/>
    <x v="1"/>
    <x v="0"/>
    <x v="0"/>
    <n v="24"/>
    <x v="341"/>
    <n v="119"/>
    <n v="38.340000000000003"/>
    <n v="182"/>
    <n v="108"/>
    <n v="15.47"/>
    <n v="270.89999999999998"/>
    <n v="106"/>
    <n v="12.19"/>
    <x v="27"/>
    <n v="2"/>
    <n v="2.54"/>
    <n v="3"/>
    <x v="0"/>
    <n v="0"/>
    <x v="0"/>
    <x v="2"/>
    <x v="0"/>
    <x v="0"/>
    <n v="0.83759326261050604"/>
    <n v="-0.36167323666427009"/>
    <n v="1.3975602581719542"/>
    <n v="-0.31015907135330267"/>
    <n v="3.1636032864415697"/>
    <n v="1.6975698302143931"/>
    <n v="1.9378082730044137"/>
    <x v="0"/>
    <x v="0"/>
    <e v="#N/A"/>
    <n v="38.340000000000003"/>
    <x v="0"/>
    <x v="2"/>
  </r>
  <r>
    <s v="IA"/>
    <n v="40"/>
    <x v="2"/>
    <x v="0"/>
    <x v="1"/>
    <n v="0"/>
    <x v="860"/>
    <n v="115"/>
    <n v="28.85"/>
    <n v="141.4"/>
    <n v="123"/>
    <n v="12.02"/>
    <n v="253"/>
    <n v="115"/>
    <n v="11.39"/>
    <x v="26"/>
    <n v="3"/>
    <n v="2.84"/>
    <n v="4"/>
    <x v="1"/>
    <n v="1"/>
    <x v="1"/>
    <x v="3"/>
    <x v="0"/>
    <x v="1"/>
    <n v="-0.19550335133777108"/>
    <n v="-1.1696411827747162"/>
    <n v="1.0420738886023484"/>
    <n v="8.8376964316294535E-2"/>
    <n v="2.4557327158239008"/>
    <n v="1.5811421612099021"/>
    <n v="2.6399617225147809"/>
    <x v="0"/>
    <x v="1"/>
    <n v="28.85"/>
    <e v="#N/A"/>
    <x v="0"/>
    <x v="3"/>
  </r>
  <r>
    <s v="NJ"/>
    <n v="108"/>
    <x v="0"/>
    <x v="0"/>
    <x v="1"/>
    <n v="0"/>
    <x v="1489"/>
    <n v="102"/>
    <n v="40.68"/>
    <n v="223.4"/>
    <n v="127"/>
    <n v="18.989999999999998"/>
    <n v="251.4"/>
    <n v="104"/>
    <n v="11.31"/>
    <x v="15"/>
    <n v="6"/>
    <n v="2.86"/>
    <n v="0"/>
    <x v="0"/>
    <n v="0"/>
    <x v="0"/>
    <x v="0"/>
    <x v="0"/>
    <x v="0"/>
    <n v="1.0930902746622306"/>
    <n v="0.46221526010845104"/>
    <n v="1.0102985706519927"/>
    <n v="0.12460751301353053"/>
    <n v="3.4387705312032035"/>
    <n v="1.5635598899303955"/>
    <n v="1.031647368303114"/>
    <x v="1"/>
    <x v="1"/>
    <e v="#N/A"/>
    <n v="40.68"/>
    <x v="1"/>
    <x v="3"/>
  </r>
  <r>
    <s v="MT"/>
    <n v="100"/>
    <x v="0"/>
    <x v="0"/>
    <x v="1"/>
    <n v="0"/>
    <x v="1490"/>
    <n v="96"/>
    <n v="19.260000000000002"/>
    <n v="197.9"/>
    <n v="89"/>
    <n v="16.82"/>
    <n v="284.5"/>
    <n v="93"/>
    <n v="12.8"/>
    <x v="50"/>
    <n v="2"/>
    <n v="3.16"/>
    <n v="4"/>
    <x v="1"/>
    <n v="1"/>
    <x v="1"/>
    <x v="2"/>
    <x v="0"/>
    <x v="0"/>
    <n v="-1.2397085310274272"/>
    <n v="-4.5252292251558274E-2"/>
    <n v="1.6676504607499794"/>
    <n v="0.52314354868312773"/>
    <n v="3.2257291603500815"/>
    <n v="2.1432830526145157"/>
    <n v="2.6042265399377897"/>
    <x v="0"/>
    <x v="1"/>
    <n v="19.260000000000002"/>
    <e v="#N/A"/>
    <x v="0"/>
    <x v="3"/>
  </r>
  <r>
    <s v="AL"/>
    <n v="16"/>
    <x v="0"/>
    <x v="0"/>
    <x v="1"/>
    <n v="0"/>
    <x v="554"/>
    <n v="100"/>
    <n v="27.52"/>
    <n v="230.1"/>
    <n v="138"/>
    <n v="19.559999999999999"/>
    <n v="148.80000000000001"/>
    <n v="78"/>
    <n v="6.7"/>
    <x v="39"/>
    <n v="11"/>
    <n v="2.75"/>
    <n v="3"/>
    <x v="0"/>
    <n v="0"/>
    <x v="0"/>
    <x v="3"/>
    <x v="0"/>
    <x v="0"/>
    <n v="-0.33991470597570195"/>
    <n v="0.5955498719050023"/>
    <n v="-1.0272936929145764"/>
    <n v="-2.0314681775414092E-2"/>
    <n v="1.9854521544325707"/>
    <n v="1.2353002368097874"/>
    <n v="2.6664420287311139"/>
    <x v="0"/>
    <x v="1"/>
    <e v="#N/A"/>
    <n v="27.52"/>
    <x v="4"/>
    <x v="2"/>
  </r>
  <r>
    <s v="NY"/>
    <n v="115"/>
    <x v="2"/>
    <x v="0"/>
    <x v="0"/>
    <n v="16"/>
    <x v="922"/>
    <n v="110"/>
    <n v="22.66"/>
    <n v="185.7"/>
    <n v="111"/>
    <n v="15.78"/>
    <n v="161.5"/>
    <n v="113"/>
    <n v="7.27"/>
    <x v="113"/>
    <n v="4"/>
    <n v="1.51"/>
    <n v="2"/>
    <x v="0"/>
    <n v="0"/>
    <x v="0"/>
    <x v="0"/>
    <x v="0"/>
    <x v="0"/>
    <n v="-0.86942300631478275"/>
    <n v="-0.28804068985124937"/>
    <n v="-0.77507710668362695"/>
    <n v="-1.6869199218482758"/>
    <n v="1.0229299573075392"/>
    <n v="2.0700983423386128"/>
    <n v="3.9400797703027464"/>
    <x v="2"/>
    <x v="2"/>
    <e v="#N/A"/>
    <n v="22.66"/>
    <x v="1"/>
    <x v="1"/>
  </r>
  <r>
    <s v="PA"/>
    <n v="108"/>
    <x v="2"/>
    <x v="0"/>
    <x v="0"/>
    <n v="25"/>
    <x v="549"/>
    <n v="88"/>
    <n v="29.02"/>
    <n v="109.9"/>
    <n v="113"/>
    <n v="9.34"/>
    <n v="165.7"/>
    <n v="99"/>
    <n v="7.46"/>
    <x v="6"/>
    <n v="1"/>
    <n v="2.35"/>
    <n v="3"/>
    <x v="0"/>
    <n v="0"/>
    <x v="0"/>
    <x v="0"/>
    <x v="0"/>
    <x v="1"/>
    <n v="-0.17698907510213888"/>
    <n v="-1.7965128651017865"/>
    <n v="-0.69166689706394302"/>
    <n v="-0.56377291223395598"/>
    <n v="1.2637812711228595"/>
    <n v="2.0137096613575052"/>
    <n v="3.8095813548536026"/>
    <x v="2"/>
    <x v="0"/>
    <e v="#N/A"/>
    <n v="29.02"/>
    <x v="0"/>
    <x v="2"/>
  </r>
  <r>
    <s v="NC"/>
    <n v="161"/>
    <x v="0"/>
    <x v="0"/>
    <x v="1"/>
    <n v="0"/>
    <x v="722"/>
    <n v="100"/>
    <n v="54.79"/>
    <n v="230.4"/>
    <n v="135"/>
    <n v="19.579999999999998"/>
    <n v="241.5"/>
    <n v="104"/>
    <n v="10.87"/>
    <x v="35"/>
    <n v="5"/>
    <n v="2.11"/>
    <n v="2"/>
    <x v="1"/>
    <n v="1"/>
    <x v="0"/>
    <x v="1"/>
    <x v="0"/>
    <x v="0"/>
    <n v="2.6297752022197032"/>
    <n v="0.60152007840335553"/>
    <n v="0.81368879083416579"/>
    <n v="-0.88984785050908088"/>
    <n v="4.3636836624820941"/>
    <n v="2.9549048486062723"/>
    <n v="2.5340067526391028"/>
    <x v="1"/>
    <x v="1"/>
    <n v="54.79"/>
    <e v="#N/A"/>
    <x v="1"/>
    <x v="1"/>
  </r>
  <r>
    <s v="CT"/>
    <n v="147"/>
    <x v="0"/>
    <x v="0"/>
    <x v="1"/>
    <n v="0"/>
    <x v="280"/>
    <n v="74"/>
    <n v="21.15"/>
    <n v="320.89999999999998"/>
    <n v="78"/>
    <n v="27.28"/>
    <n v="157.19999999999999"/>
    <n v="126"/>
    <n v="7.07"/>
    <x v="91"/>
    <n v="4"/>
    <n v="2.81"/>
    <n v="2"/>
    <x v="0"/>
    <n v="0"/>
    <x v="0"/>
    <x v="1"/>
    <x v="0"/>
    <x v="2"/>
    <n v="-1.0342000648119094"/>
    <n v="2.4025323720731917"/>
    <n v="-0.86047327367520854"/>
    <n v="5.2146415619058542E-2"/>
    <n v="3.5643899863368071"/>
    <n v="2.7540633755031565"/>
    <n v="3.2349426854084413"/>
    <x v="0"/>
    <x v="1"/>
    <e v="#N/A"/>
    <n v="21.15"/>
    <x v="1"/>
    <x v="3"/>
  </r>
  <r>
    <s v="MO"/>
    <n v="107"/>
    <x v="0"/>
    <x v="0"/>
    <x v="1"/>
    <n v="0"/>
    <x v="1491"/>
    <n v="94"/>
    <n v="24.97"/>
    <n v="114.3"/>
    <n v="111"/>
    <n v="9.7200000000000006"/>
    <n v="114.5"/>
    <n v="97"/>
    <n v="5.15"/>
    <x v="37"/>
    <n v="5"/>
    <n v="3.08"/>
    <n v="3"/>
    <x v="0"/>
    <n v="0"/>
    <x v="0"/>
    <x v="0"/>
    <x v="0"/>
    <x v="1"/>
    <n v="-0.61762884951018493"/>
    <n v="-1.7089498364592752"/>
    <n v="-1.7084770714753301"/>
    <n v="0.41445190259141979"/>
    <n v="1.775227172193262"/>
    <n v="2.528366908223572"/>
    <n v="4.1992674280529885"/>
    <x v="2"/>
    <x v="1"/>
    <e v="#N/A"/>
    <n v="24.97"/>
    <x v="1"/>
    <x v="3"/>
  </r>
  <r>
    <s v="WV"/>
    <n v="120"/>
    <x v="2"/>
    <x v="0"/>
    <x v="1"/>
    <n v="0"/>
    <x v="116"/>
    <n v="123"/>
    <n v="32.74"/>
    <n v="206.4"/>
    <n v="105"/>
    <n v="17.54"/>
    <n v="283.2"/>
    <n v="93"/>
    <n v="12.74"/>
    <x v="81"/>
    <n v="3"/>
    <n v="2.92"/>
    <n v="1"/>
    <x v="0"/>
    <n v="0"/>
    <x v="0"/>
    <x v="0"/>
    <x v="0"/>
    <x v="0"/>
    <n v="0.22847357445820646"/>
    <n v="0.12390355853511149"/>
    <n v="1.6418330149153151"/>
    <n v="0.19706861040800316"/>
    <n v="3.3443327389407145"/>
    <n v="1.6739187411930807"/>
    <n v="1.5554569860604168"/>
    <x v="1"/>
    <x v="1"/>
    <e v="#N/A"/>
    <n v="32.74"/>
    <x v="0"/>
    <x v="3"/>
  </r>
  <r>
    <s v="NJ"/>
    <n v="107"/>
    <x v="1"/>
    <x v="0"/>
    <x v="0"/>
    <n v="36"/>
    <x v="1492"/>
    <n v="83"/>
    <n v="16.37"/>
    <n v="179.6"/>
    <n v="91"/>
    <n v="15.27"/>
    <n v="166.3"/>
    <n v="121"/>
    <n v="7.48"/>
    <x v="19"/>
    <n v="2"/>
    <n v="2.78"/>
    <n v="1"/>
    <x v="0"/>
    <n v="0"/>
    <x v="0"/>
    <x v="0"/>
    <x v="0"/>
    <x v="0"/>
    <n v="-1.5544512270331745"/>
    <n v="-0.40943488865109456"/>
    <n v="-0.67975115283255916"/>
    <n v="1.591586692182255E-2"/>
    <n v="1.338218101311117"/>
    <n v="1.7453568374022381"/>
    <n v="3.5073798330173416"/>
    <x v="2"/>
    <x v="0"/>
    <e v="#N/A"/>
    <n v="16.37"/>
    <x v="0"/>
    <x v="2"/>
  </r>
  <r>
    <s v="AK"/>
    <n v="58"/>
    <x v="2"/>
    <x v="0"/>
    <x v="1"/>
    <n v="0"/>
    <x v="1004"/>
    <n v="96"/>
    <n v="22.42"/>
    <n v="167.6"/>
    <n v="107"/>
    <n v="14.25"/>
    <n v="205.9"/>
    <n v="106"/>
    <n v="9.27"/>
    <x v="20"/>
    <n v="5"/>
    <n v="3.97"/>
    <n v="3"/>
    <x v="0"/>
    <n v="0"/>
    <x v="0"/>
    <x v="3"/>
    <x v="0"/>
    <x v="0"/>
    <n v="-0.89534299304466802"/>
    <n v="-0.64824314858521659"/>
    <n v="0.1066879664387481"/>
    <n v="1.6100600096002116"/>
    <n v="2.8586460921906158"/>
    <n v="1.9558971883968055"/>
    <n v="2.7348144622186674"/>
    <x v="0"/>
    <x v="1"/>
    <e v="#N/A"/>
    <n v="22.42"/>
    <x v="1"/>
    <x v="0"/>
  </r>
  <r>
    <s v="LA"/>
    <n v="91"/>
    <x v="1"/>
    <x v="0"/>
    <x v="1"/>
    <n v="0"/>
    <x v="505"/>
    <n v="121"/>
    <n v="25.02"/>
    <n v="175.2"/>
    <n v="87"/>
    <n v="14.89"/>
    <n v="136.30000000000001"/>
    <n v="80"/>
    <n v="6.13"/>
    <x v="64"/>
    <n v="3"/>
    <n v="3.59"/>
    <n v="2"/>
    <x v="0"/>
    <n v="0"/>
    <x v="0"/>
    <x v="2"/>
    <x v="0"/>
    <x v="0"/>
    <n v="-0.61207456663949555"/>
    <n v="-0.4969979172936061"/>
    <n v="-1.2755383644017315"/>
    <n v="1.1028323278389063"/>
    <n v="2.2138930476236833"/>
    <n v="1.8614186706134475"/>
    <n v="3.1667706750410876"/>
    <x v="0"/>
    <x v="1"/>
    <e v="#N/A"/>
    <n v="25.02"/>
    <x v="0"/>
    <x v="0"/>
  </r>
  <r>
    <s v="AL"/>
    <n v="13"/>
    <x v="0"/>
    <x v="0"/>
    <x v="1"/>
    <n v="0"/>
    <x v="378"/>
    <n v="139"/>
    <n v="24.33"/>
    <n v="239.6"/>
    <n v="88"/>
    <n v="20.37"/>
    <n v="221.7"/>
    <n v="123"/>
    <n v="9.98"/>
    <x v="5"/>
    <n v="5"/>
    <n v="1.92"/>
    <n v="2"/>
    <x v="0"/>
    <n v="0"/>
    <x v="0"/>
    <x v="3"/>
    <x v="0"/>
    <x v="2"/>
    <n v="-0.68798309920558753"/>
    <n v="0.78460641101951556"/>
    <n v="0.42046923119851182"/>
    <n v="-1.1434616913897337"/>
    <n v="2.3066184518275668"/>
    <n v="1.6041281055657581"/>
    <n v="2.797492676633949"/>
    <x v="0"/>
    <x v="1"/>
    <e v="#N/A"/>
    <n v="24.33"/>
    <x v="1"/>
    <x v="1"/>
  </r>
  <r>
    <s v="IN"/>
    <n v="104"/>
    <x v="1"/>
    <x v="0"/>
    <x v="1"/>
    <n v="0"/>
    <x v="1493"/>
    <n v="127"/>
    <n v="47.67"/>
    <n v="179.4"/>
    <n v="79"/>
    <n v="15.25"/>
    <n v="150.6"/>
    <n v="77"/>
    <n v="6.78"/>
    <x v="126"/>
    <n v="6"/>
    <n v="4.0999999999999996"/>
    <n v="5"/>
    <x v="0"/>
    <n v="0"/>
    <x v="1"/>
    <x v="0"/>
    <x v="0"/>
    <x v="0"/>
    <n v="1.8540270279467135"/>
    <n v="-0.41341502631666305"/>
    <n v="-0.99154646022042636"/>
    <n v="1.7912127530863922"/>
    <n v="4.0349092062806511"/>
    <n v="2.7928364996784758"/>
    <n v="2.7054351082486323"/>
    <x v="1"/>
    <x v="1"/>
    <e v="#N/A"/>
    <n v="47.67"/>
    <x v="1"/>
    <x v="0"/>
  </r>
  <r>
    <s v="MA"/>
    <n v="93"/>
    <x v="0"/>
    <x v="0"/>
    <x v="0"/>
    <n v="31"/>
    <x v="658"/>
    <n v="85"/>
    <n v="40.32"/>
    <n v="213.1"/>
    <n v="100"/>
    <n v="18.11"/>
    <n v="192.7"/>
    <n v="87"/>
    <n v="8.67"/>
    <x v="85"/>
    <n v="4"/>
    <n v="2.89"/>
    <n v="1"/>
    <x v="0"/>
    <n v="0"/>
    <x v="0"/>
    <x v="2"/>
    <x v="0"/>
    <x v="0"/>
    <n v="1.0542102945674026"/>
    <n v="0.25723817033166274"/>
    <n v="-0.15545840665168803"/>
    <n v="0.16083806171076653"/>
    <n v="2.8037873064227461"/>
    <n v="1.1079562354809098"/>
    <n v="1.6105622558053263"/>
    <x v="0"/>
    <x v="0"/>
    <e v="#N/A"/>
    <n v="40.32"/>
    <x v="1"/>
    <x v="3"/>
  </r>
  <r>
    <s v="DE"/>
    <n v="95"/>
    <x v="2"/>
    <x v="0"/>
    <x v="1"/>
    <n v="0"/>
    <x v="1143"/>
    <n v="95"/>
    <n v="31.31"/>
    <n v="181.6"/>
    <n v="101"/>
    <n v="15.44"/>
    <n v="143.4"/>
    <n v="113"/>
    <n v="6.45"/>
    <x v="75"/>
    <n v="4"/>
    <n v="3.46"/>
    <n v="2"/>
    <x v="0"/>
    <n v="0"/>
    <x v="0"/>
    <x v="2"/>
    <x v="0"/>
    <x v="0"/>
    <n v="7.2953654078895855E-2"/>
    <n v="-0.36963351199540756"/>
    <n v="-1.1345353909970275"/>
    <n v="0.92167958435272568"/>
    <n v="2.293369496908269"/>
    <n v="1.5095081909254133"/>
    <n v="2.7014230152999992"/>
    <x v="0"/>
    <x v="1"/>
    <e v="#N/A"/>
    <n v="31.31"/>
    <x v="1"/>
    <x v="0"/>
  </r>
  <r>
    <s v="SC"/>
    <n v="104"/>
    <x v="0"/>
    <x v="0"/>
    <x v="1"/>
    <n v="0"/>
    <x v="640"/>
    <n v="141"/>
    <n v="18.55"/>
    <n v="187.1"/>
    <n v="140"/>
    <n v="15.9"/>
    <n v="216.6"/>
    <n v="100"/>
    <n v="9.75"/>
    <x v="13"/>
    <n v="4"/>
    <n v="2.7"/>
    <n v="3"/>
    <x v="0"/>
    <n v="0"/>
    <x v="0"/>
    <x v="0"/>
    <x v="0"/>
    <x v="0"/>
    <n v="-1.3174684912170824"/>
    <n v="-0.26017972619226831"/>
    <n v="0.31918540523175265"/>
    <n v="-9.277577916988608E-2"/>
    <n v="1.7920452563174483"/>
    <n v="1.3834389698807956"/>
    <n v="2.9353671944204534"/>
    <x v="0"/>
    <x v="1"/>
    <e v="#N/A"/>
    <n v="18.55"/>
    <x v="1"/>
    <x v="2"/>
  </r>
  <r>
    <s v="NH"/>
    <n v="35"/>
    <x v="1"/>
    <x v="0"/>
    <x v="1"/>
    <n v="0"/>
    <x v="486"/>
    <n v="115"/>
    <n v="23.48"/>
    <n v="158.19999999999999"/>
    <n v="82"/>
    <n v="13.45"/>
    <n v="215.7"/>
    <n v="118"/>
    <n v="9.7100000000000009"/>
    <x v="19"/>
    <n v="2"/>
    <n v="2.78"/>
    <n v="5"/>
    <x v="1"/>
    <n v="1"/>
    <x v="1"/>
    <x v="3"/>
    <x v="0"/>
    <x v="1"/>
    <n v="-0.78055448038374853"/>
    <n v="-0.83530961886694566"/>
    <n v="0.30131178888467736"/>
    <n v="1.591586692182255E-2"/>
    <n v="1.6735521139991889"/>
    <n v="1.1823914602023913"/>
    <n v="2.8276001223737297"/>
    <x v="0"/>
    <x v="1"/>
    <n v="23.48"/>
    <e v="#N/A"/>
    <x v="0"/>
    <x v="2"/>
  </r>
  <r>
    <s v="MS"/>
    <n v="143"/>
    <x v="2"/>
    <x v="0"/>
    <x v="1"/>
    <n v="0"/>
    <x v="507"/>
    <n v="112"/>
    <n v="26.42"/>
    <n v="290.89999999999998"/>
    <n v="92"/>
    <n v="24.73"/>
    <n v="228.4"/>
    <n v="91"/>
    <n v="10.28"/>
    <x v="55"/>
    <n v="5"/>
    <n v="3.75"/>
    <n v="1"/>
    <x v="0"/>
    <n v="0"/>
    <x v="0"/>
    <x v="1"/>
    <x v="0"/>
    <x v="2"/>
    <n v="-0.46025750150731126"/>
    <n v="1.8055117222378869"/>
    <n v="0.55352837511562736"/>
    <n v="1.320215620022323"/>
    <n v="3.994880339131361"/>
    <n v="2.3496962553149814"/>
    <n v="1.7558690328450453"/>
    <x v="1"/>
    <x v="1"/>
    <e v="#N/A"/>
    <n v="26.42"/>
    <x v="1"/>
    <x v="0"/>
  </r>
  <r>
    <s v="NM"/>
    <n v="62"/>
    <x v="0"/>
    <x v="0"/>
    <x v="1"/>
    <n v="0"/>
    <x v="1241"/>
    <n v="91"/>
    <n v="41.7"/>
    <n v="122.9"/>
    <n v="130"/>
    <n v="10.45"/>
    <n v="228.4"/>
    <n v="102"/>
    <n v="10.28"/>
    <x v="31"/>
    <n v="4"/>
    <n v="2.2999999999999998"/>
    <n v="4"/>
    <x v="0"/>
    <n v="0"/>
    <x v="1"/>
    <x v="3"/>
    <x v="0"/>
    <x v="1"/>
    <n v="1.2041759320760237"/>
    <n v="-1.537803916839821"/>
    <n v="0.55352837511562736"/>
    <n v="-0.63623400962842791"/>
    <n v="2.7736980189905087"/>
    <n v="2.1274557431601413"/>
    <n v="3.059204991114238"/>
    <x v="0"/>
    <x v="1"/>
    <e v="#N/A"/>
    <n v="41.7"/>
    <x v="1"/>
    <x v="1"/>
  </r>
  <r>
    <s v="WA"/>
    <n v="60"/>
    <x v="0"/>
    <x v="1"/>
    <x v="1"/>
    <n v="0"/>
    <x v="227"/>
    <n v="97"/>
    <n v="35"/>
    <n v="277.39999999999998"/>
    <n v="117"/>
    <n v="23.58"/>
    <n v="202"/>
    <n v="139"/>
    <n v="9.09"/>
    <x v="34"/>
    <n v="2"/>
    <n v="2.97"/>
    <n v="0"/>
    <x v="1"/>
    <n v="1"/>
    <x v="0"/>
    <x v="3"/>
    <x v="2"/>
    <x v="2"/>
    <n v="0.47471344839211493"/>
    <n v="1.5368524298119997"/>
    <n v="2.9235628934755595E-2"/>
    <n v="0.26952970780247515"/>
    <n v="3.3587842539188748"/>
    <n v="1.6311864499469944"/>
    <n v="1.4283230743105664"/>
    <x v="1"/>
    <x v="1"/>
    <n v="35"/>
    <e v="#N/A"/>
    <x v="3"/>
    <x v="3"/>
  </r>
  <r>
    <s v="ME"/>
    <n v="56"/>
    <x v="1"/>
    <x v="0"/>
    <x v="1"/>
    <n v="0"/>
    <x v="1412"/>
    <n v="112"/>
    <n v="37.72"/>
    <n v="278.2"/>
    <n v="122"/>
    <n v="23.65"/>
    <n v="288.10000000000002"/>
    <n v="85"/>
    <n v="12.96"/>
    <x v="5"/>
    <n v="5"/>
    <n v="1.92"/>
    <n v="0"/>
    <x v="1"/>
    <n v="1"/>
    <x v="0"/>
    <x v="3"/>
    <x v="0"/>
    <x v="2"/>
    <n v="0.7709418681622302"/>
    <n v="1.5527729804742747"/>
    <n v="1.7391449261382805"/>
    <n v="-1.1434616913897337"/>
    <n v="4.1444397900723482"/>
    <n v="2.7087977050279757"/>
    <n v="2.3449496455136778"/>
    <x v="1"/>
    <x v="1"/>
    <n v="37.72"/>
    <e v="#N/A"/>
    <x v="1"/>
    <x v="1"/>
  </r>
  <r>
    <s v="NM"/>
    <n v="183"/>
    <x v="0"/>
    <x v="0"/>
    <x v="1"/>
    <n v="0"/>
    <x v="23"/>
    <n v="100"/>
    <n v="32.299999999999997"/>
    <n v="246.6"/>
    <n v="78"/>
    <n v="20.96"/>
    <n v="304.2"/>
    <n v="107"/>
    <n v="13.69"/>
    <x v="17"/>
    <n v="4"/>
    <n v="2.57"/>
    <n v="1"/>
    <x v="0"/>
    <n v="0"/>
    <x v="0"/>
    <x v="1"/>
    <x v="0"/>
    <x v="2"/>
    <n v="0.18033645624556283"/>
    <n v="0.92391122931442005"/>
    <n v="2.0588840630137355"/>
    <n v="-0.27392852265606671"/>
    <n v="3.8702170571424386"/>
    <n v="2.2803889180490624"/>
    <n v="1.8498019260790248"/>
    <x v="1"/>
    <x v="1"/>
    <e v="#N/A"/>
    <n v="32.299999999999997"/>
    <x v="1"/>
    <x v="2"/>
  </r>
  <r>
    <s v="AZ"/>
    <n v="94"/>
    <x v="0"/>
    <x v="0"/>
    <x v="1"/>
    <n v="0"/>
    <x v="1125"/>
    <n v="111"/>
    <n v="37.54"/>
    <n v="156.19999999999999"/>
    <n v="67"/>
    <n v="13.28"/>
    <n v="187.9"/>
    <n v="89"/>
    <n v="8.4600000000000009"/>
    <x v="26"/>
    <n v="4"/>
    <n v="2.84"/>
    <n v="2"/>
    <x v="0"/>
    <n v="0"/>
    <x v="0"/>
    <x v="2"/>
    <x v="0"/>
    <x v="1"/>
    <n v="0.75057616430303487"/>
    <n v="-0.87511099552263261"/>
    <n v="-0.25078436050275527"/>
    <n v="8.8376964316294535E-2"/>
    <n v="2.1968164833201"/>
    <n v="1.1831682535459649"/>
    <n v="2.4441300233439147"/>
    <x v="0"/>
    <x v="1"/>
    <e v="#N/A"/>
    <n v="37.54"/>
    <x v="1"/>
    <x v="3"/>
  </r>
  <r>
    <s v="CT"/>
    <n v="73"/>
    <x v="0"/>
    <x v="0"/>
    <x v="0"/>
    <n v="47"/>
    <x v="1494"/>
    <n v="117"/>
    <n v="29.53"/>
    <n v="204"/>
    <n v="114"/>
    <n v="17.34"/>
    <n v="174.6"/>
    <n v="94"/>
    <n v="7.86"/>
    <x v="21"/>
    <n v="3"/>
    <n v="1.7"/>
    <n v="2"/>
    <x v="0"/>
    <n v="0"/>
    <x v="0"/>
    <x v="3"/>
    <x v="0"/>
    <x v="0"/>
    <n v="-0.12144624639524226"/>
    <n v="7.6141906548286981E-2"/>
    <n v="-0.51491669096508852"/>
    <n v="-1.4333060809676228"/>
    <n v="1.5339485250523144"/>
    <n v="1.5297229491216715"/>
    <n v="3.2135815727360706"/>
    <x v="0"/>
    <x v="0"/>
    <e v="#N/A"/>
    <n v="29.53"/>
    <x v="0"/>
    <x v="1"/>
  </r>
  <r>
    <s v="IL"/>
    <n v="123"/>
    <x v="1"/>
    <x v="0"/>
    <x v="1"/>
    <n v="0"/>
    <x v="692"/>
    <n v="94"/>
    <n v="19.52"/>
    <n v="150"/>
    <n v="104"/>
    <n v="12.75"/>
    <n v="268.60000000000002"/>
    <n v="119"/>
    <n v="12.09"/>
    <x v="63"/>
    <n v="4"/>
    <n v="2.59"/>
    <n v="2"/>
    <x v="0"/>
    <n v="0"/>
    <x v="0"/>
    <x v="0"/>
    <x v="0"/>
    <x v="1"/>
    <n v="-1.2119371166739787"/>
    <n v="-0.99849526315526216"/>
    <n v="1.3518832386183184"/>
    <n v="-0.23769797395883072"/>
    <n v="2.4814066076838985"/>
    <n v="2.085634911243293"/>
    <n v="3.2469011708606601"/>
    <x v="0"/>
    <x v="1"/>
    <e v="#N/A"/>
    <n v="19.52"/>
    <x v="1"/>
    <x v="2"/>
  </r>
  <r>
    <s v="IN"/>
    <n v="64"/>
    <x v="1"/>
    <x v="0"/>
    <x v="1"/>
    <n v="0"/>
    <x v="1495"/>
    <n v="97"/>
    <n v="19.350000000000001"/>
    <n v="192.3"/>
    <n v="97"/>
    <n v="16.350000000000001"/>
    <n v="214.9"/>
    <n v="89"/>
    <n v="9.67"/>
    <x v="91"/>
    <n v="1"/>
    <n v="2.81"/>
    <n v="3"/>
    <x v="0"/>
    <n v="0"/>
    <x v="0"/>
    <x v="3"/>
    <x v="0"/>
    <x v="0"/>
    <n v="-1.230451392909611"/>
    <n v="-0.15669614688748176"/>
    <n v="0.28542412990949978"/>
    <n v="5.2146415619058542E-2"/>
    <n v="1.8771245315167628"/>
    <n v="1.2738722445202642"/>
    <n v="2.7788314961321716"/>
    <x v="0"/>
    <x v="1"/>
    <e v="#N/A"/>
    <n v="19.350000000000001"/>
    <x v="0"/>
    <x v="3"/>
  </r>
  <r>
    <s v="AR"/>
    <n v="127"/>
    <x v="0"/>
    <x v="1"/>
    <x v="1"/>
    <n v="0"/>
    <x v="879"/>
    <n v="60"/>
    <n v="24.34"/>
    <n v="179.5"/>
    <n v="159"/>
    <n v="15.26"/>
    <n v="171.8"/>
    <n v="122"/>
    <n v="7.73"/>
    <x v="46"/>
    <n v="4"/>
    <n v="1.67"/>
    <n v="4"/>
    <x v="1"/>
    <n v="1"/>
    <x v="1"/>
    <x v="0"/>
    <x v="1"/>
    <x v="0"/>
    <n v="-0.68613167158202437"/>
    <n v="-0.41142495748387881"/>
    <n v="-0.57052349737821095"/>
    <n v="-1.4695366296648587"/>
    <n v="0.92187234537002261"/>
    <n v="1.7677901836405734"/>
    <n v="3.6606441571933646"/>
    <x v="2"/>
    <x v="1"/>
    <n v="24.34"/>
    <e v="#N/A"/>
    <x v="5"/>
    <x v="1"/>
  </r>
  <r>
    <s v="RI"/>
    <n v="33"/>
    <x v="0"/>
    <x v="0"/>
    <x v="1"/>
    <n v="0"/>
    <x v="1496"/>
    <n v="111"/>
    <n v="31.35"/>
    <n v="203.8"/>
    <n v="110"/>
    <n v="17.32"/>
    <n v="237.4"/>
    <n v="100"/>
    <n v="10.68"/>
    <x v="38"/>
    <n v="5"/>
    <n v="2.5099999999999998"/>
    <n v="3"/>
    <x v="0"/>
    <n v="0"/>
    <x v="0"/>
    <x v="3"/>
    <x v="0"/>
    <x v="0"/>
    <n v="7.6656509326022609E-2"/>
    <n v="7.2161768882718497E-2"/>
    <n v="0.73226453858637897"/>
    <n v="-0.34638962005053869"/>
    <n v="2.3951340376165535"/>
    <n v="0.81687248984172101"/>
    <n v="1.8968116066628888"/>
    <x v="0"/>
    <x v="1"/>
    <e v="#N/A"/>
    <n v="31.35"/>
    <x v="1"/>
    <x v="2"/>
  </r>
  <r>
    <s v="NH"/>
    <n v="123"/>
    <x v="1"/>
    <x v="0"/>
    <x v="1"/>
    <n v="0"/>
    <x v="981"/>
    <n v="99"/>
    <n v="38.08"/>
    <n v="210.7"/>
    <n v="80"/>
    <n v="17.91"/>
    <n v="231.9"/>
    <n v="75"/>
    <n v="10.44"/>
    <x v="156"/>
    <n v="5"/>
    <n v="0.56999999999999995"/>
    <n v="0"/>
    <x v="0"/>
    <n v="0"/>
    <x v="0"/>
    <x v="0"/>
    <x v="0"/>
    <x v="0"/>
    <n v="0.80982184825705772"/>
    <n v="0.20947651834483821"/>
    <n v="0.62303688313203076"/>
    <n v="-2.9549891262515402"/>
    <n v="3.3458212412836468"/>
    <n v="3.1336604046482237"/>
    <n v="4.0552601993824391"/>
    <x v="0"/>
    <x v="1"/>
    <e v="#N/A"/>
    <n v="38.08"/>
    <x v="1"/>
    <x v="1"/>
  </r>
  <r>
    <s v="NV"/>
    <n v="148"/>
    <x v="2"/>
    <x v="0"/>
    <x v="1"/>
    <n v="0"/>
    <x v="591"/>
    <n v="95"/>
    <n v="36.75"/>
    <n v="185.7"/>
    <n v="105"/>
    <n v="15.78"/>
    <n v="300"/>
    <n v="143"/>
    <n v="13.5"/>
    <x v="13"/>
    <n v="5"/>
    <n v="2.7"/>
    <n v="2"/>
    <x v="0"/>
    <n v="0"/>
    <x v="0"/>
    <x v="1"/>
    <x v="0"/>
    <x v="0"/>
    <n v="0.6654104936191263"/>
    <n v="-0.28804068985124937"/>
    <n v="1.9754738533940517"/>
    <n v="-9.277577916988608E-2"/>
    <n v="3.5995803381306328"/>
    <n v="2.1063814599147412"/>
    <n v="1.9790672294514076"/>
    <x v="1"/>
    <x v="1"/>
    <e v="#N/A"/>
    <n v="36.75"/>
    <x v="1"/>
    <x v="2"/>
  </r>
  <r>
    <s v="UT"/>
    <n v="81"/>
    <x v="0"/>
    <x v="0"/>
    <x v="1"/>
    <n v="0"/>
    <x v="112"/>
    <n v="121"/>
    <n v="22.08"/>
    <n v="230.1"/>
    <n v="105"/>
    <n v="19.559999999999999"/>
    <n v="140.5"/>
    <n v="123"/>
    <n v="6.32"/>
    <x v="64"/>
    <n v="3"/>
    <n v="3.59"/>
    <n v="0"/>
    <x v="0"/>
    <n v="0"/>
    <x v="0"/>
    <x v="2"/>
    <x v="0"/>
    <x v="0"/>
    <n v="-0.93237154551593238"/>
    <n v="0.5955498719050023"/>
    <n v="-1.1921281547820475"/>
    <n v="1.1028323278389063"/>
    <n v="2.6474837163722689"/>
    <n v="1.9650458085155327"/>
    <n v="2.9518875369282962"/>
    <x v="0"/>
    <x v="1"/>
    <e v="#N/A"/>
    <n v="22.08"/>
    <x v="0"/>
    <x v="0"/>
  </r>
  <r>
    <s v="MI"/>
    <n v="52"/>
    <x v="0"/>
    <x v="0"/>
    <x v="1"/>
    <n v="0"/>
    <x v="222"/>
    <n v="97"/>
    <n v="34.75"/>
    <n v="273.2"/>
    <n v="128"/>
    <n v="23.22"/>
    <n v="179.6"/>
    <n v="118"/>
    <n v="8.08"/>
    <x v="34"/>
    <n v="5"/>
    <n v="2.97"/>
    <n v="1"/>
    <x v="0"/>
    <n v="0"/>
    <x v="0"/>
    <x v="3"/>
    <x v="0"/>
    <x v="2"/>
    <n v="0.44694203403866667"/>
    <n v="1.4532695388350572"/>
    <n v="-0.41561882237022646"/>
    <n v="0.26952970780247515"/>
    <n v="3.1725982600709037"/>
    <n v="1.5991043753279466"/>
    <n v="1.7461070661849567"/>
    <x v="0"/>
    <x v="1"/>
    <e v="#N/A"/>
    <n v="34.75"/>
    <x v="1"/>
    <x v="3"/>
  </r>
  <r>
    <s v="WI"/>
    <n v="91"/>
    <x v="1"/>
    <x v="0"/>
    <x v="0"/>
    <n v="44"/>
    <x v="400"/>
    <n v="101"/>
    <n v="36.82"/>
    <n v="173.1"/>
    <n v="98"/>
    <n v="14.71"/>
    <n v="242.1"/>
    <n v="95"/>
    <n v="10.89"/>
    <x v="9"/>
    <n v="3"/>
    <n v="2.46"/>
    <n v="1"/>
    <x v="0"/>
    <n v="0"/>
    <x v="0"/>
    <x v="2"/>
    <x v="0"/>
    <x v="0"/>
    <n v="0.67281620411337928"/>
    <n v="-0.53878936278207734"/>
    <n v="0.82560453506554909"/>
    <n v="-0.41885071744501134"/>
    <n v="2.5848782779259323"/>
    <n v="1.2649246593333754"/>
    <n v="2.1256700298696352"/>
    <x v="0"/>
    <x v="0"/>
    <e v="#N/A"/>
    <n v="36.82"/>
    <x v="0"/>
    <x v="2"/>
  </r>
  <r>
    <s v="NH"/>
    <n v="152"/>
    <x v="2"/>
    <x v="0"/>
    <x v="1"/>
    <n v="0"/>
    <x v="426"/>
    <n v="93"/>
    <n v="38.78"/>
    <n v="136.4"/>
    <n v="106"/>
    <n v="11.59"/>
    <n v="197.3"/>
    <n v="107"/>
    <n v="8.8800000000000008"/>
    <x v="62"/>
    <n v="2"/>
    <n v="2.4300000000000002"/>
    <n v="1"/>
    <x v="0"/>
    <n v="0"/>
    <x v="0"/>
    <x v="1"/>
    <x v="0"/>
    <x v="1"/>
    <n v="0.88573038082314959"/>
    <n v="-1.2691446244139337"/>
    <n v="-6.4104367544414495E-2"/>
    <n v="-0.45508126614224731"/>
    <n v="2.191176615284335"/>
    <n v="1.6144518307846187"/>
    <n v="2.9002852391581588"/>
    <x v="0"/>
    <x v="1"/>
    <e v="#N/A"/>
    <n v="38.78"/>
    <x v="0"/>
    <x v="2"/>
  </r>
  <r>
    <s v="TX"/>
    <n v="201"/>
    <x v="0"/>
    <x v="0"/>
    <x v="1"/>
    <n v="0"/>
    <x v="1423"/>
    <n v="110"/>
    <n v="38.4"/>
    <n v="299.10000000000002"/>
    <n v="86"/>
    <n v="25.42"/>
    <n v="251.3"/>
    <n v="81"/>
    <n v="11.31"/>
    <x v="7"/>
    <n v="4"/>
    <n v="3.02"/>
    <n v="1"/>
    <x v="1"/>
    <n v="1"/>
    <x v="0"/>
    <x v="1"/>
    <x v="0"/>
    <x v="2"/>
    <n v="0.84499897310475902"/>
    <n v="1.9686973665262044"/>
    <n v="1.0083126132800955"/>
    <n v="0.34199080519694713"/>
    <n v="4.2486991113363528"/>
    <n v="2.392372174736678"/>
    <n v="1.181289594569549"/>
    <x v="1"/>
    <x v="1"/>
    <n v="38.4"/>
    <e v="#N/A"/>
    <x v="1"/>
    <x v="3"/>
  </r>
  <r>
    <s v="ID"/>
    <n v="78"/>
    <x v="0"/>
    <x v="0"/>
    <x v="1"/>
    <n v="0"/>
    <x v="1497"/>
    <n v="115"/>
    <n v="17.600000000000001"/>
    <n v="117.9"/>
    <n v="102"/>
    <n v="10.02"/>
    <n v="201"/>
    <n v="94"/>
    <n v="9.0500000000000007"/>
    <x v="42"/>
    <n v="3"/>
    <n v="3.24"/>
    <n v="4"/>
    <x v="1"/>
    <n v="1"/>
    <x v="1"/>
    <x v="2"/>
    <x v="0"/>
    <x v="1"/>
    <n v="-1.4211484381366226"/>
    <n v="-1.6373073584790385"/>
    <n v="9.3760552157831859E-3"/>
    <n v="0.63183519477483641"/>
    <n v="2.0652488469589447"/>
    <n v="2.2582608115794183"/>
    <n v="3.7328582864027151"/>
    <x v="2"/>
    <x v="1"/>
    <n v="17.600000000000001"/>
    <e v="#N/A"/>
    <x v="0"/>
    <x v="3"/>
  </r>
  <r>
    <s v="CT"/>
    <n v="67"/>
    <x v="0"/>
    <x v="0"/>
    <x v="1"/>
    <n v="0"/>
    <x v="977"/>
    <n v="70"/>
    <n v="19.64"/>
    <n v="252.2"/>
    <n v="143"/>
    <n v="21.44"/>
    <n v="208.9"/>
    <n v="91"/>
    <n v="9.4"/>
    <x v="4"/>
    <n v="6"/>
    <n v="2.0299999999999998"/>
    <n v="0"/>
    <x v="0"/>
    <n v="0"/>
    <x v="0"/>
    <x v="3"/>
    <x v="0"/>
    <x v="2"/>
    <n v="-1.1989771233090363"/>
    <n v="1.0353550839503436"/>
    <n v="0.16626668759566532"/>
    <n v="-0.99853949660078922"/>
    <n v="2.3542392259556788"/>
    <n v="1.8799553265319968"/>
    <n v="3.0864253962284036"/>
    <x v="0"/>
    <x v="1"/>
    <e v="#N/A"/>
    <n v="19.64"/>
    <x v="1"/>
    <x v="1"/>
  </r>
  <r>
    <s v="NH"/>
    <n v="100"/>
    <x v="1"/>
    <x v="0"/>
    <x v="1"/>
    <n v="0"/>
    <x v="1086"/>
    <n v="125"/>
    <n v="37.200000000000003"/>
    <n v="148.30000000000001"/>
    <n v="102"/>
    <n v="12.61"/>
    <n v="277.8"/>
    <n v="97"/>
    <n v="12.5"/>
    <x v="84"/>
    <n v="6"/>
    <n v="2.62"/>
    <n v="1"/>
    <x v="0"/>
    <n v="0"/>
    <x v="0"/>
    <x v="2"/>
    <x v="0"/>
    <x v="1"/>
    <n v="0.7135476118317704"/>
    <n v="-1.0323264333125959"/>
    <n v="1.5345913168328644"/>
    <n v="-0.20146742526159472"/>
    <n v="3.1621350117583495"/>
    <n v="1.9925881893675594"/>
    <n v="2.4375638560304838"/>
    <x v="0"/>
    <x v="1"/>
    <e v="#N/A"/>
    <n v="37.200000000000003"/>
    <x v="1"/>
    <x v="2"/>
  </r>
  <r>
    <s v="WY"/>
    <n v="41"/>
    <x v="2"/>
    <x v="0"/>
    <x v="1"/>
    <n v="0"/>
    <x v="1498"/>
    <n v="67"/>
    <n v="38.049999999999997"/>
    <n v="244.8"/>
    <n v="74"/>
    <n v="20.81"/>
    <n v="223.8"/>
    <n v="156"/>
    <n v="10.07"/>
    <x v="10"/>
    <n v="5"/>
    <n v="3.32"/>
    <n v="3"/>
    <x v="0"/>
    <n v="0"/>
    <x v="0"/>
    <x v="3"/>
    <x v="0"/>
    <x v="2"/>
    <n v="0.80611899300993151"/>
    <n v="0.88808999032430214"/>
    <n v="0.46217433600835434"/>
    <n v="0.74052684086654508"/>
    <n v="3.4632841496377944"/>
    <n v="1.4834138939332184"/>
    <n v="0.63772757529829893"/>
    <x v="1"/>
    <x v="1"/>
    <e v="#N/A"/>
    <n v="38.049999999999997"/>
    <x v="1"/>
    <x v="0"/>
  </r>
  <r>
    <s v="OR"/>
    <n v="133"/>
    <x v="0"/>
    <x v="0"/>
    <x v="1"/>
    <n v="0"/>
    <x v="1499"/>
    <n v="71"/>
    <n v="24.45"/>
    <n v="184"/>
    <n v="131"/>
    <n v="15.64"/>
    <n v="275.5"/>
    <n v="132"/>
    <n v="12.4"/>
    <x v="89"/>
    <n v="4"/>
    <n v="3.48"/>
    <n v="3"/>
    <x v="0"/>
    <n v="0"/>
    <x v="0"/>
    <x v="1"/>
    <x v="0"/>
    <x v="0"/>
    <n v="-0.67502310584064462"/>
    <n v="-0.32187186000858309"/>
    <n v="1.4889142972792277"/>
    <n v="0.95791013304996164"/>
    <n v="3.2547771389584188"/>
    <n v="1.9219040806779164"/>
    <n v="2.1894876949566315"/>
    <x v="0"/>
    <x v="1"/>
    <e v="#N/A"/>
    <n v="24.45"/>
    <x v="1"/>
    <x v="0"/>
  </r>
  <r>
    <s v="SC"/>
    <n v="36"/>
    <x v="1"/>
    <x v="0"/>
    <x v="0"/>
    <n v="43"/>
    <x v="1500"/>
    <n v="123"/>
    <n v="5.08"/>
    <n v="129.1"/>
    <n v="117"/>
    <n v="10.97"/>
    <n v="325.89999999999998"/>
    <n v="105"/>
    <n v="14.67"/>
    <x v="53"/>
    <n v="6"/>
    <n v="2.3199999999999998"/>
    <n v="2"/>
    <x v="0"/>
    <n v="0"/>
    <x v="0"/>
    <x v="3"/>
    <x v="0"/>
    <x v="1"/>
    <n v="-2.7837991690791526"/>
    <n v="-1.4144196492071914"/>
    <n v="2.4898368127154367"/>
    <n v="-0.60000346093119195"/>
    <n v="3.9613938622544653"/>
    <n v="4.0384913352527505"/>
    <n v="4.992612862811991"/>
    <x v="2"/>
    <x v="0"/>
    <e v="#N/A"/>
    <n v="5.08"/>
    <x v="1"/>
    <x v="2"/>
  </r>
  <r>
    <s v="MD"/>
    <n v="51"/>
    <x v="2"/>
    <x v="0"/>
    <x v="0"/>
    <n v="28"/>
    <x v="1501"/>
    <n v="121"/>
    <n v="47.04"/>
    <n v="203.7"/>
    <n v="99"/>
    <n v="17.309999999999999"/>
    <n v="246.2"/>
    <n v="88"/>
    <n v="11.08"/>
    <x v="24"/>
    <n v="3"/>
    <n v="2.2400000000000002"/>
    <n v="0"/>
    <x v="0"/>
    <n v="0"/>
    <x v="0"/>
    <x v="3"/>
    <x v="0"/>
    <x v="0"/>
    <n v="1.7855242058748746"/>
    <n v="7.01717000499337E-2"/>
    <n v="0.9070287873133358"/>
    <n v="-0.70869510702289995"/>
    <n v="3.5533125257169242"/>
    <n v="2.1255518655131191"/>
    <n v="2.0999789428839071"/>
    <x v="1"/>
    <x v="0"/>
    <e v="#N/A"/>
    <n v="47.04"/>
    <x v="0"/>
    <x v="1"/>
  </r>
  <r>
    <s v="NM"/>
    <n v="84"/>
    <x v="1"/>
    <x v="0"/>
    <x v="0"/>
    <n v="41"/>
    <x v="932"/>
    <n v="102"/>
    <n v="26.16"/>
    <n v="140.69999999999999"/>
    <n v="117"/>
    <n v="11.96"/>
    <n v="217.7"/>
    <n v="101"/>
    <n v="9.8000000000000007"/>
    <x v="75"/>
    <n v="5"/>
    <n v="3.46"/>
    <n v="1"/>
    <x v="0"/>
    <n v="0"/>
    <x v="0"/>
    <x v="2"/>
    <x v="0"/>
    <x v="1"/>
    <n v="-0.48802891586075953"/>
    <n v="-1.1835716646042069"/>
    <n v="0.34103093632262221"/>
    <n v="0.92167958435272568"/>
    <n v="2.4056245226827611"/>
    <n v="1.6139422120112912"/>
    <n v="2.7244429858764039"/>
    <x v="0"/>
    <x v="0"/>
    <e v="#N/A"/>
    <n v="26.16"/>
    <x v="1"/>
    <x v="0"/>
  </r>
  <r>
    <s v="LA"/>
    <n v="91"/>
    <x v="0"/>
    <x v="0"/>
    <x v="1"/>
    <n v="0"/>
    <x v="740"/>
    <n v="128"/>
    <n v="32.39"/>
    <n v="205.5"/>
    <n v="103"/>
    <n v="17.47"/>
    <n v="130.69999999999999"/>
    <n v="63"/>
    <n v="5.88"/>
    <x v="12"/>
    <n v="5"/>
    <n v="3.73"/>
    <n v="0"/>
    <x v="0"/>
    <n v="0"/>
    <x v="0"/>
    <x v="2"/>
    <x v="0"/>
    <x v="0"/>
    <n v="0.18959359436337894"/>
    <n v="0.10599293904005223"/>
    <n v="-1.3867519772279775"/>
    <n v="1.2839850713250869"/>
    <n v="2.8292257242720042"/>
    <n v="1.9023351292244401"/>
    <n v="2.6894682911089109"/>
    <x v="0"/>
    <x v="1"/>
    <e v="#N/A"/>
    <n v="32.39"/>
    <x v="1"/>
    <x v="0"/>
  </r>
  <r>
    <s v="UT"/>
    <n v="110"/>
    <x v="1"/>
    <x v="0"/>
    <x v="1"/>
    <n v="0"/>
    <x v="116"/>
    <n v="102"/>
    <n v="32.74"/>
    <n v="178.9"/>
    <n v="118"/>
    <n v="15.21"/>
    <n v="214.6"/>
    <n v="74"/>
    <n v="9.66"/>
    <x v="27"/>
    <n v="4"/>
    <n v="2.54"/>
    <n v="1"/>
    <x v="0"/>
    <n v="0"/>
    <x v="0"/>
    <x v="0"/>
    <x v="0"/>
    <x v="0"/>
    <n v="0.22847357445820646"/>
    <n v="-0.42336537048058481"/>
    <n v="0.27946625779380785"/>
    <n v="-0.31015907135330267"/>
    <n v="1.9886098739501783"/>
    <n v="0.63697601990647235"/>
    <n v="2.2038393020135651"/>
    <x v="0"/>
    <x v="1"/>
    <e v="#N/A"/>
    <n v="32.74"/>
    <x v="1"/>
    <x v="2"/>
  </r>
  <r>
    <s v="DE"/>
    <n v="121"/>
    <x v="1"/>
    <x v="0"/>
    <x v="1"/>
    <n v="0"/>
    <x v="515"/>
    <n v="74"/>
    <n v="36.65"/>
    <n v="192.9"/>
    <n v="98"/>
    <n v="16.399999999999999"/>
    <n v="144"/>
    <n v="103"/>
    <n v="6.48"/>
    <x v="3"/>
    <n v="4"/>
    <n v="2.73"/>
    <n v="5"/>
    <x v="0"/>
    <n v="0"/>
    <x v="1"/>
    <x v="0"/>
    <x v="0"/>
    <x v="0"/>
    <n v="0.6543019278777471"/>
    <n v="-0.14475573389077578"/>
    <n v="-1.1226196467656442"/>
    <n v="-5.6545230472650088E-2"/>
    <n v="2.0912436738002516"/>
    <n v="1.3086395491930611"/>
    <n v="2.6555178094328165"/>
    <x v="0"/>
    <x v="1"/>
    <e v="#N/A"/>
    <n v="36.65"/>
    <x v="1"/>
    <x v="2"/>
  </r>
  <r>
    <s v="WV"/>
    <n v="109"/>
    <x v="0"/>
    <x v="0"/>
    <x v="1"/>
    <n v="0"/>
    <x v="172"/>
    <n v="100"/>
    <n v="30.6"/>
    <n v="229"/>
    <n v="103"/>
    <n v="19.47"/>
    <n v="139.4"/>
    <n v="105"/>
    <n v="6.27"/>
    <x v="35"/>
    <n v="8"/>
    <n v="2.11"/>
    <n v="3"/>
    <x v="0"/>
    <n v="0"/>
    <x v="0"/>
    <x v="0"/>
    <x v="0"/>
    <x v="0"/>
    <n v="-4.8063061107591811E-3"/>
    <n v="0.57365911474437448"/>
    <n v="-1.2139736858729171"/>
    <n v="-0.88984785050908088"/>
    <n v="1.8774268912685981"/>
    <n v="1.6107976867239526"/>
    <n v="3.1087950468070424"/>
    <x v="0"/>
    <x v="1"/>
    <e v="#N/A"/>
    <n v="30.6"/>
    <x v="4"/>
    <x v="1"/>
  </r>
  <r>
    <s v="KY"/>
    <n v="95"/>
    <x v="2"/>
    <x v="0"/>
    <x v="1"/>
    <n v="0"/>
    <x v="1044"/>
    <n v="116"/>
    <n v="26.74"/>
    <n v="197.5"/>
    <n v="77"/>
    <n v="16.79"/>
    <n v="128.19999999999999"/>
    <n v="111"/>
    <n v="5.77"/>
    <x v="80"/>
    <n v="4"/>
    <n v="2.27"/>
    <n v="2"/>
    <x v="0"/>
    <n v="0"/>
    <x v="0"/>
    <x v="2"/>
    <x v="0"/>
    <x v="0"/>
    <n v="-0.42508037665960996"/>
    <n v="-5.321256758269579E-2"/>
    <n v="-1.4364009115254084"/>
    <n v="-0.67246455832566399"/>
    <n v="1.2347729494195347"/>
    <n v="1.6428575911517629"/>
    <n v="3.4457652115301949"/>
    <x v="2"/>
    <x v="1"/>
    <e v="#N/A"/>
    <n v="26.74"/>
    <x v="1"/>
    <x v="1"/>
  </r>
  <r>
    <s v="NC"/>
    <n v="72"/>
    <x v="0"/>
    <x v="0"/>
    <x v="1"/>
    <n v="0"/>
    <x v="527"/>
    <n v="88"/>
    <n v="33.409999999999997"/>
    <n v="158.6"/>
    <n v="129"/>
    <n v="13.48"/>
    <n v="269.3"/>
    <n v="118"/>
    <n v="12.12"/>
    <x v="36"/>
    <n v="3"/>
    <n v="1.84"/>
    <n v="0"/>
    <x v="0"/>
    <n v="0"/>
    <x v="0"/>
    <x v="3"/>
    <x v="0"/>
    <x v="1"/>
    <n v="0.30067925177717214"/>
    <n v="-0.82734934353580813"/>
    <n v="1.3657849402215989"/>
    <n v="-1.2521533374814422"/>
    <n v="2.7170010037104304"/>
    <n v="2.0513828097652675"/>
    <n v="3.0057026483398857"/>
    <x v="0"/>
    <x v="1"/>
    <e v="#N/A"/>
    <n v="33.409999999999997"/>
    <x v="0"/>
    <x v="1"/>
  </r>
  <r>
    <s v="WV"/>
    <n v="73"/>
    <x v="0"/>
    <x v="0"/>
    <x v="1"/>
    <n v="0"/>
    <x v="355"/>
    <n v="130"/>
    <n v="40.85"/>
    <n v="162.5"/>
    <n v="83"/>
    <n v="13.81"/>
    <n v="231.9"/>
    <n v="136"/>
    <n v="10.44"/>
    <x v="78"/>
    <n v="3"/>
    <n v="3.21"/>
    <n v="0"/>
    <x v="0"/>
    <n v="0"/>
    <x v="0"/>
    <x v="3"/>
    <x v="0"/>
    <x v="1"/>
    <n v="1.1116045508978627"/>
    <n v="-0.74973665905721831"/>
    <n v="0.62303688313203076"/>
    <n v="0.59560464607760044"/>
    <n v="3.1147565602762231"/>
    <n v="1.5939540732666102"/>
    <n v="1.8383880835075783"/>
    <x v="0"/>
    <x v="1"/>
    <e v="#N/A"/>
    <n v="40.85"/>
    <x v="0"/>
    <x v="3"/>
  </r>
  <r>
    <s v="AZ"/>
    <n v="108"/>
    <x v="0"/>
    <x v="0"/>
    <x v="1"/>
    <n v="0"/>
    <x v="284"/>
    <n v="126"/>
    <n v="32.86"/>
    <n v="154.69999999999999"/>
    <n v="85"/>
    <n v="13.15"/>
    <n v="174.8"/>
    <n v="98"/>
    <n v="7.87"/>
    <x v="27"/>
    <n v="6"/>
    <n v="2.54"/>
    <n v="3"/>
    <x v="0"/>
    <n v="0"/>
    <x v="0"/>
    <x v="0"/>
    <x v="0"/>
    <x v="1"/>
    <n v="0.24143356782314931"/>
    <n v="-0.90496202801439785"/>
    <n v="-0.51094477622129375"/>
    <n v="-0.31015907135330267"/>
    <n v="1.505073100609611"/>
    <n v="1.111084899416025"/>
    <n v="2.8642231528360371"/>
    <x v="0"/>
    <x v="1"/>
    <e v="#N/A"/>
    <n v="32.86"/>
    <x v="1"/>
    <x v="2"/>
  </r>
  <r>
    <s v="WV"/>
    <n v="58"/>
    <x v="1"/>
    <x v="0"/>
    <x v="0"/>
    <n v="39"/>
    <x v="1421"/>
    <n v="40"/>
    <n v="36.020000000000003"/>
    <n v="274.39999999999998"/>
    <n v="76"/>
    <n v="23.32"/>
    <n v="210.5"/>
    <n v="139"/>
    <n v="9.4700000000000006"/>
    <x v="11"/>
    <n v="4"/>
    <n v="1.46"/>
    <n v="1"/>
    <x v="0"/>
    <n v="0"/>
    <x v="0"/>
    <x v="3"/>
    <x v="0"/>
    <x v="2"/>
    <n v="0.5857991058059081"/>
    <n v="1.477150364828469"/>
    <n v="0.19804200554602108"/>
    <n v="-1.7593810192427477"/>
    <n v="3.265424461441961"/>
    <n v="2.3790283729935253"/>
    <n v="2.9422024209141222"/>
    <x v="0"/>
    <x v="0"/>
    <e v="#N/A"/>
    <n v="36.020000000000003"/>
    <x v="1"/>
    <x v="1"/>
  </r>
  <r>
    <s v="WA"/>
    <n v="76"/>
    <x v="2"/>
    <x v="1"/>
    <x v="1"/>
    <n v="0"/>
    <x v="337"/>
    <n v="110"/>
    <n v="41.96"/>
    <n v="206.3"/>
    <n v="63"/>
    <n v="17.54"/>
    <n v="208.4"/>
    <n v="123"/>
    <n v="9.3800000000000008"/>
    <x v="32"/>
    <n v="5"/>
    <n v="3.56"/>
    <n v="0"/>
    <x v="1"/>
    <n v="1"/>
    <x v="0"/>
    <x v="2"/>
    <x v="2"/>
    <x v="0"/>
    <n v="1.2319473464294721"/>
    <n v="0.12191348970232725"/>
    <n v="0.15633690073617912"/>
    <n v="1.0666017791416695"/>
    <n v="3.4421267810999181"/>
    <n v="1.6415351793811748"/>
    <n v="1.2413858034981269"/>
    <x v="1"/>
    <x v="1"/>
    <n v="41.96"/>
    <e v="#N/A"/>
    <x v="5"/>
    <x v="0"/>
  </r>
  <r>
    <s v="ID"/>
    <n v="103"/>
    <x v="0"/>
    <x v="0"/>
    <x v="1"/>
    <n v="0"/>
    <x v="918"/>
    <n v="151"/>
    <n v="29.7"/>
    <n v="148"/>
    <n v="56"/>
    <n v="12.58"/>
    <n v="168.2"/>
    <n v="109"/>
    <n v="7.57"/>
    <x v="74"/>
    <n v="3"/>
    <n v="4.2699999999999996"/>
    <n v="6"/>
    <x v="1"/>
    <n v="1"/>
    <x v="1"/>
    <x v="0"/>
    <x v="0"/>
    <x v="1"/>
    <n v="-0.10293197015961006"/>
    <n v="-1.0382966398109492"/>
    <n v="-0.64201796276651202"/>
    <n v="2.0085960452698095"/>
    <n v="3.1600631299671065"/>
    <n v="2.3527218365782274"/>
    <n v="3.0140672015146825"/>
    <x v="0"/>
    <x v="1"/>
    <n v="29.7"/>
    <e v="#N/A"/>
    <x v="0"/>
    <x v="0"/>
  </r>
  <r>
    <s v="CT"/>
    <n v="87"/>
    <x v="0"/>
    <x v="0"/>
    <x v="1"/>
    <n v="0"/>
    <x v="1502"/>
    <n v="83"/>
    <n v="40.799999999999997"/>
    <n v="134.1"/>
    <n v="106"/>
    <n v="11.4"/>
    <n v="189.1"/>
    <n v="84"/>
    <n v="8.51"/>
    <x v="38"/>
    <n v="2"/>
    <n v="2.5099999999999998"/>
    <n v="0"/>
    <x v="1"/>
    <n v="1"/>
    <x v="0"/>
    <x v="2"/>
    <x v="0"/>
    <x v="1"/>
    <n v="1.1060502680271729"/>
    <n v="-1.3149162075679739"/>
    <n v="-0.2269528720399886"/>
    <n v="-0.34638962005053869"/>
    <n v="2.3578440024885494"/>
    <n v="1.7674402969644774"/>
    <n v="2.9475858030931916"/>
    <x v="0"/>
    <x v="1"/>
    <n v="40.799999999999997"/>
    <e v="#N/A"/>
    <x v="0"/>
    <x v="2"/>
  </r>
  <r>
    <s v="OK"/>
    <n v="35"/>
    <x v="2"/>
    <x v="0"/>
    <x v="0"/>
    <n v="37"/>
    <x v="1503"/>
    <n v="76"/>
    <n v="30.8"/>
    <n v="177.6"/>
    <n v="98"/>
    <n v="15.1"/>
    <n v="228"/>
    <n v="136"/>
    <n v="10.26"/>
    <x v="105"/>
    <n v="3"/>
    <n v="1.35"/>
    <n v="2"/>
    <x v="0"/>
    <n v="0"/>
    <x v="0"/>
    <x v="3"/>
    <x v="0"/>
    <x v="0"/>
    <n v="1.7410825371999249E-2"/>
    <n v="-0.44923626530678157"/>
    <n v="0.54558454562803826"/>
    <n v="-1.9043032140316922"/>
    <n v="2.1319149536577751"/>
    <n v="2.0312925900289462"/>
    <n v="3.4215841072496493"/>
    <x v="0"/>
    <x v="0"/>
    <e v="#N/A"/>
    <n v="30.8"/>
    <x v="0"/>
    <x v="1"/>
  </r>
  <r>
    <s v="IA"/>
    <n v="88"/>
    <x v="0"/>
    <x v="0"/>
    <x v="1"/>
    <n v="0"/>
    <x v="1504"/>
    <n v="67"/>
    <n v="19.329999999999998"/>
    <n v="165.1"/>
    <n v="127"/>
    <n v="14.03"/>
    <n v="141.5"/>
    <n v="142"/>
    <n v="6.37"/>
    <x v="81"/>
    <n v="3"/>
    <n v="2.92"/>
    <n v="1"/>
    <x v="0"/>
    <n v="0"/>
    <x v="0"/>
    <x v="2"/>
    <x v="0"/>
    <x v="0"/>
    <n v="-1.2323028205331741"/>
    <n v="-0.69799486940482536"/>
    <n v="-1.1722685810630751"/>
    <n v="0.19706861040800316"/>
    <n v="1.2679989831932474"/>
    <n v="1.8490042570435723"/>
    <n v="3.6372808612686751"/>
    <x v="2"/>
    <x v="1"/>
    <e v="#N/A"/>
    <n v="19.329999999999998"/>
    <x v="0"/>
    <x v="3"/>
  </r>
  <r>
    <s v="ID"/>
    <n v="77"/>
    <x v="2"/>
    <x v="0"/>
    <x v="0"/>
    <n v="29"/>
    <x v="1110"/>
    <n v="89"/>
    <n v="35.89"/>
    <n v="223.5"/>
    <n v="97"/>
    <n v="19"/>
    <n v="148.4"/>
    <n v="106"/>
    <n v="6.68"/>
    <x v="84"/>
    <n v="9"/>
    <n v="2.62"/>
    <n v="2"/>
    <x v="0"/>
    <n v="0"/>
    <x v="0"/>
    <x v="2"/>
    <x v="0"/>
    <x v="0"/>
    <n v="0.57098768481740214"/>
    <n v="0.46420532894123528"/>
    <n v="-1.0352375224021655"/>
    <n v="-0.20146742526159472"/>
    <n v="2.2914614347728488"/>
    <n v="1.2860090881721977"/>
    <n v="2.4610654689934059"/>
    <x v="0"/>
    <x v="0"/>
    <e v="#N/A"/>
    <n v="35.89"/>
    <x v="4"/>
    <x v="2"/>
  </r>
  <r>
    <s v="SD"/>
    <n v="30"/>
    <x v="0"/>
    <x v="0"/>
    <x v="1"/>
    <n v="0"/>
    <x v="1505"/>
    <n v="107"/>
    <n v="42.06"/>
    <n v="175.9"/>
    <n v="76"/>
    <n v="14.95"/>
    <n v="287.39999999999998"/>
    <n v="90"/>
    <n v="12.93"/>
    <x v="61"/>
    <n v="2"/>
    <n v="3.05"/>
    <n v="0"/>
    <x v="0"/>
    <n v="0"/>
    <x v="0"/>
    <x v="3"/>
    <x v="0"/>
    <x v="0"/>
    <n v="1.2430559121708513"/>
    <n v="-0.48306743546411529"/>
    <n v="1.7252432245349989"/>
    <n v="0.37822135389418376"/>
    <n v="3.8242599067801462"/>
    <n v="2.213155603281038"/>
    <n v="1.7807727575584755"/>
    <x v="1"/>
    <x v="1"/>
    <e v="#N/A"/>
    <n v="42.06"/>
    <x v="0"/>
    <x v="3"/>
  </r>
  <r>
    <s v="DE"/>
    <n v="53"/>
    <x v="0"/>
    <x v="0"/>
    <x v="0"/>
    <n v="32"/>
    <x v="51"/>
    <n v="63"/>
    <n v="22.3"/>
    <n v="227.4"/>
    <n v="125"/>
    <n v="19.329999999999998"/>
    <n v="178.9"/>
    <n v="105"/>
    <n v="8.0500000000000007"/>
    <x v="75"/>
    <n v="2"/>
    <n v="3.46"/>
    <n v="2"/>
    <x v="0"/>
    <n v="0"/>
    <x v="0"/>
    <x v="3"/>
    <x v="0"/>
    <x v="0"/>
    <n v="-0.90830298640961082"/>
    <n v="0.54181801341982505"/>
    <n v="-0.42952052397350693"/>
    <n v="0.92167958435272568"/>
    <n v="2.5305948680681345"/>
    <n v="1.4671612765861537"/>
    <n v="2.4292414529509094"/>
    <x v="0"/>
    <x v="0"/>
    <e v="#N/A"/>
    <n v="22.3"/>
    <x v="0"/>
    <x v="0"/>
  </r>
  <r>
    <s v="WA"/>
    <n v="152"/>
    <x v="2"/>
    <x v="0"/>
    <x v="1"/>
    <n v="0"/>
    <x v="461"/>
    <n v="84"/>
    <n v="27.44"/>
    <n v="163.6"/>
    <n v="88"/>
    <n v="13.91"/>
    <n v="153.19999999999999"/>
    <n v="121"/>
    <n v="6.89"/>
    <x v="23"/>
    <n v="5"/>
    <n v="3.19"/>
    <n v="1"/>
    <x v="0"/>
    <n v="0"/>
    <x v="0"/>
    <x v="1"/>
    <x v="0"/>
    <x v="1"/>
    <n v="-0.34917184409351804"/>
    <n v="-0.7278459018965906"/>
    <n v="-0.93991156855109814"/>
    <n v="0.55937409738036437"/>
    <n v="1.7125721406147909"/>
    <n v="1.3594167025351767"/>
    <n v="2.9602574559408339"/>
    <x v="0"/>
    <x v="1"/>
    <e v="#N/A"/>
    <n v="27.44"/>
    <x v="1"/>
    <x v="3"/>
  </r>
  <r>
    <s v="MN"/>
    <n v="59"/>
    <x v="1"/>
    <x v="0"/>
    <x v="0"/>
    <n v="32"/>
    <x v="1421"/>
    <n v="120"/>
    <n v="36.020000000000003"/>
    <n v="202.9"/>
    <n v="136"/>
    <n v="17.25"/>
    <n v="213.5"/>
    <n v="95"/>
    <n v="9.61"/>
    <x v="82"/>
    <n v="5"/>
    <n v="2.38"/>
    <n v="1"/>
    <x v="0"/>
    <n v="0"/>
    <x v="0"/>
    <x v="3"/>
    <x v="0"/>
    <x v="0"/>
    <n v="0.5857991058059081"/>
    <n v="5.4251149387659237E-2"/>
    <n v="0.25762072670293829"/>
    <n v="-0.52754236353671935"/>
    <n v="2.3304571226360964"/>
    <n v="0.83112764586779442"/>
    <n v="1.9875904827217727"/>
    <x v="0"/>
    <x v="0"/>
    <e v="#N/A"/>
    <n v="36.020000000000003"/>
    <x v="1"/>
    <x v="2"/>
  </r>
  <r>
    <s v="WA"/>
    <n v="143"/>
    <x v="2"/>
    <x v="0"/>
    <x v="1"/>
    <n v="0"/>
    <x v="441"/>
    <n v="120"/>
    <n v="27.27"/>
    <n v="285.89999999999998"/>
    <n v="104"/>
    <n v="24.3"/>
    <n v="182.5"/>
    <n v="85"/>
    <n v="8.2100000000000009"/>
    <x v="72"/>
    <n v="4"/>
    <n v="1.86"/>
    <n v="3"/>
    <x v="0"/>
    <n v="0"/>
    <x v="0"/>
    <x v="1"/>
    <x v="0"/>
    <x v="2"/>
    <n v="-0.36768612032915021"/>
    <n v="1.7060082805986694"/>
    <n v="-0.35802605858520636"/>
    <n v="-1.2159227887842059"/>
    <n v="2.8602543329684798"/>
    <n v="2.1569210053835417"/>
    <n v="3.020523397966739"/>
    <x v="0"/>
    <x v="1"/>
    <e v="#N/A"/>
    <n v="27.27"/>
    <x v="1"/>
    <x v="1"/>
  </r>
  <r>
    <s v="PA"/>
    <n v="142"/>
    <x v="2"/>
    <x v="0"/>
    <x v="0"/>
    <n v="40"/>
    <x v="1247"/>
    <n v="101"/>
    <n v="39.22"/>
    <n v="256.8"/>
    <n v="88"/>
    <n v="21.83"/>
    <n v="263.89999999999998"/>
    <n v="92"/>
    <n v="11.88"/>
    <x v="69"/>
    <n v="3"/>
    <n v="1.73"/>
    <n v="1"/>
    <x v="0"/>
    <n v="0"/>
    <x v="0"/>
    <x v="1"/>
    <x v="0"/>
    <x v="2"/>
    <n v="0.93386749903579325"/>
    <n v="1.1268982502584242"/>
    <n v="1.2585432421391471"/>
    <n v="-1.3970755322703865"/>
    <n v="3.6772579764981845"/>
    <n v="2.3828049243262792"/>
    <n v="2.4152209814150774"/>
    <x v="0"/>
    <x v="0"/>
    <e v="#N/A"/>
    <n v="39.22"/>
    <x v="0"/>
    <x v="1"/>
  </r>
  <r>
    <s v="ID"/>
    <n v="105"/>
    <x v="1"/>
    <x v="0"/>
    <x v="1"/>
    <n v="0"/>
    <x v="1292"/>
    <n v="96"/>
    <n v="39.54"/>
    <n v="253.4"/>
    <n v="117"/>
    <n v="21.54"/>
    <n v="154"/>
    <n v="101"/>
    <n v="6.93"/>
    <x v="26"/>
    <n v="9"/>
    <n v="2.84"/>
    <n v="1"/>
    <x v="0"/>
    <n v="0"/>
    <x v="0"/>
    <x v="0"/>
    <x v="0"/>
    <x v="2"/>
    <n v="0.96904462388349455"/>
    <n v="1.059235909943756"/>
    <n v="-0.92402390957592007"/>
    <n v="8.8376964316294535E-2"/>
    <n v="3.0508893861326509"/>
    <n v="1.7095785648169588"/>
    <n v="2.1301154175645887"/>
    <x v="0"/>
    <x v="1"/>
    <e v="#N/A"/>
    <n v="39.54"/>
    <x v="4"/>
    <x v="3"/>
  </r>
  <r>
    <s v="MS"/>
    <n v="111"/>
    <x v="1"/>
    <x v="0"/>
    <x v="1"/>
    <n v="0"/>
    <x v="1506"/>
    <n v="90"/>
    <n v="50.1"/>
    <n v="294.60000000000002"/>
    <n v="72"/>
    <n v="25.04"/>
    <n v="260.10000000000002"/>
    <n v="121"/>
    <n v="11.7"/>
    <x v="81"/>
    <n v="3"/>
    <n v="2.92"/>
    <n v="1"/>
    <x v="1"/>
    <n v="1"/>
    <x v="0"/>
    <x v="0"/>
    <x v="0"/>
    <x v="2"/>
    <n v="2.118781178116254"/>
    <n v="1.8791442690509088"/>
    <n v="1.1830768620070531"/>
    <n v="0.19706861040800316"/>
    <n v="4.920880571852523"/>
    <n v="3.0755363374980913"/>
    <n v="1.6440139671264156"/>
    <x v="1"/>
    <x v="1"/>
    <n v="50.1"/>
    <e v="#N/A"/>
    <x v="0"/>
    <x v="3"/>
  </r>
  <r>
    <s v="WA"/>
    <n v="143"/>
    <x v="2"/>
    <x v="0"/>
    <x v="1"/>
    <n v="0"/>
    <x v="905"/>
    <n v="107"/>
    <n v="22.68"/>
    <n v="223.9"/>
    <n v="117"/>
    <n v="19.03"/>
    <n v="180.4"/>
    <n v="85"/>
    <n v="8.1199999999999992"/>
    <x v="39"/>
    <n v="13"/>
    <n v="2.75"/>
    <n v="1"/>
    <x v="0"/>
    <n v="0"/>
    <x v="0"/>
    <x v="1"/>
    <x v="0"/>
    <x v="0"/>
    <n v="-0.8675715786912197"/>
    <n v="0.47216560427237275"/>
    <n v="-0.39973116339504833"/>
    <n v="-2.0314681775414092E-2"/>
    <n v="1.8721417820552071"/>
    <n v="1.0657478554027051"/>
    <n v="2.6012923961896486"/>
    <x v="0"/>
    <x v="1"/>
    <e v="#N/A"/>
    <n v="22.68"/>
    <x v="4"/>
    <x v="2"/>
  </r>
  <r>
    <s v="DC"/>
    <n v="93"/>
    <x v="1"/>
    <x v="0"/>
    <x v="0"/>
    <n v="22"/>
    <x v="1507"/>
    <n v="123"/>
    <n v="52.05"/>
    <n v="189.7"/>
    <n v="83"/>
    <n v="16.12"/>
    <n v="240.3"/>
    <n v="107"/>
    <n v="10.81"/>
    <x v="50"/>
    <n v="2"/>
    <n v="3.16"/>
    <n v="0"/>
    <x v="0"/>
    <n v="0"/>
    <x v="0"/>
    <x v="2"/>
    <x v="0"/>
    <x v="0"/>
    <n v="2.3316953548260244"/>
    <n v="-0.20843793653987533"/>
    <n v="0.78985730237139906"/>
    <n v="0.52314354868312773"/>
    <n v="4.1533504391546128"/>
    <n v="2.5254313159823729"/>
    <n v="1.8722411150979219"/>
    <x v="1"/>
    <x v="0"/>
    <e v="#N/A"/>
    <n v="52.05"/>
    <x v="0"/>
    <x v="3"/>
  </r>
  <r>
    <s v="KY"/>
    <n v="79"/>
    <x v="0"/>
    <x v="0"/>
    <x v="1"/>
    <n v="0"/>
    <x v="784"/>
    <n v="135"/>
    <n v="40.26"/>
    <n v="186.4"/>
    <n v="87"/>
    <n v="15.84"/>
    <n v="126.9"/>
    <n v="112"/>
    <n v="5.71"/>
    <x v="91"/>
    <n v="5"/>
    <n v="2.81"/>
    <n v="2"/>
    <x v="0"/>
    <n v="0"/>
    <x v="0"/>
    <x v="2"/>
    <x v="0"/>
    <x v="0"/>
    <n v="1.0468045840731501"/>
    <n v="-0.27411020802175856"/>
    <n v="-1.4622183573600722"/>
    <n v="5.2146415619058542E-2"/>
    <n v="2.45702724552695"/>
    <n v="1.8198181273525649"/>
    <n v="2.9302718556509806"/>
    <x v="0"/>
    <x v="1"/>
    <e v="#N/A"/>
    <n v="40.26"/>
    <x v="1"/>
    <x v="3"/>
  </r>
  <r>
    <s v="TN"/>
    <n v="93"/>
    <x v="2"/>
    <x v="1"/>
    <x v="1"/>
    <n v="0"/>
    <x v="301"/>
    <n v="114"/>
    <n v="28.63"/>
    <n v="276"/>
    <n v="127"/>
    <n v="23.46"/>
    <n v="196.2"/>
    <n v="48"/>
    <n v="8.83"/>
    <x v="37"/>
    <n v="3"/>
    <n v="3.08"/>
    <n v="1"/>
    <x v="0"/>
    <n v="0"/>
    <x v="0"/>
    <x v="2"/>
    <x v="2"/>
    <x v="2"/>
    <n v="-0.21957191044409261"/>
    <n v="1.508991466153019"/>
    <n v="-8.59498986352846E-2"/>
    <n v="0.41445190259141979"/>
    <n v="3.1209402353691256"/>
    <n v="1.5825374666704639"/>
    <n v="1.8079219325196669"/>
    <x v="0"/>
    <x v="1"/>
    <e v="#N/A"/>
    <n v="28.63"/>
    <x v="3"/>
    <x v="3"/>
  </r>
  <r>
    <s v="ID"/>
    <n v="103"/>
    <x v="0"/>
    <x v="0"/>
    <x v="1"/>
    <n v="0"/>
    <x v="1508"/>
    <n v="134"/>
    <n v="12.05"/>
    <n v="134.5"/>
    <n v="112"/>
    <n v="11.43"/>
    <n v="168.8"/>
    <n v="164"/>
    <n v="7.6"/>
    <x v="42"/>
    <n v="6"/>
    <n v="3.24"/>
    <n v="2"/>
    <x v="0"/>
    <n v="0"/>
    <x v="0"/>
    <x v="0"/>
    <x v="0"/>
    <x v="1"/>
    <n v="-2.0247138434182324"/>
    <n v="-1.3069559322368365"/>
    <n v="-0.63010221853512816"/>
    <n v="0.63183519477483641"/>
    <n v="1.9859433216652516"/>
    <n v="2.5697946368722802"/>
    <n v="4.1549630653627059"/>
    <x v="2"/>
    <x v="1"/>
    <e v="#N/A"/>
    <n v="12.05"/>
    <x v="1"/>
    <x v="3"/>
  </r>
  <r>
    <s v="WI"/>
    <n v="93"/>
    <x v="0"/>
    <x v="0"/>
    <x v="1"/>
    <n v="0"/>
    <x v="1211"/>
    <n v="141"/>
    <n v="25.86"/>
    <n v="215.5"/>
    <n v="107"/>
    <n v="18.32"/>
    <n v="262.39999999999998"/>
    <n v="111"/>
    <n v="11.81"/>
    <x v="42"/>
    <n v="7"/>
    <n v="3.24"/>
    <n v="1"/>
    <x v="0"/>
    <n v="0"/>
    <x v="0"/>
    <x v="2"/>
    <x v="0"/>
    <x v="0"/>
    <n v="-0.52135461308489772"/>
    <n v="0.30499982231848727"/>
    <n v="1.2287538815606887"/>
    <n v="0.63183519477483641"/>
    <n v="3.0923059211766315"/>
    <n v="1.5079414242621716"/>
    <n v="1.7278364412951814"/>
    <x v="0"/>
    <x v="1"/>
    <e v="#N/A"/>
    <n v="25.86"/>
    <x v="4"/>
    <x v="3"/>
  </r>
  <r>
    <s v="OK"/>
    <n v="149"/>
    <x v="2"/>
    <x v="1"/>
    <x v="1"/>
    <n v="0"/>
    <x v="610"/>
    <n v="79"/>
    <n v="30.75"/>
    <n v="194.9"/>
    <n v="83"/>
    <n v="16.57"/>
    <n v="197.8"/>
    <n v="109"/>
    <n v="8.9"/>
    <x v="82"/>
    <n v="9"/>
    <n v="2.38"/>
    <n v="3"/>
    <x v="0"/>
    <n v="0"/>
    <x v="0"/>
    <x v="1"/>
    <x v="1"/>
    <x v="0"/>
    <n v="1.1856542501309906E-2"/>
    <n v="-0.10495435723508878"/>
    <n v="-5.4174580684928295E-2"/>
    <n v="-0.52754236353671935"/>
    <n v="1.7154481360012488"/>
    <n v="0.54073267445292406"/>
    <n v="2.375293948784416"/>
    <x v="0"/>
    <x v="1"/>
    <e v="#N/A"/>
    <n v="30.75"/>
    <x v="2"/>
    <x v="2"/>
  </r>
  <r>
    <s v="WV"/>
    <n v="23"/>
    <x v="2"/>
    <x v="0"/>
    <x v="0"/>
    <n v="31"/>
    <x v="11"/>
    <n v="84"/>
    <n v="26.62"/>
    <n v="161.5"/>
    <n v="96"/>
    <n v="13.73"/>
    <n v="294.60000000000002"/>
    <n v="107"/>
    <n v="13.26"/>
    <x v="27"/>
    <n v="6"/>
    <n v="2.54"/>
    <n v="1"/>
    <x v="0"/>
    <n v="0"/>
    <x v="0"/>
    <x v="3"/>
    <x v="0"/>
    <x v="1"/>
    <n v="-0.43804037002455282"/>
    <n v="-0.76963734738506184"/>
    <n v="1.868232155311601"/>
    <n v="-0.31015907135330267"/>
    <n v="3.0118933880603245"/>
    <n v="2.0906245592989992"/>
    <n v="2.769462098467276"/>
    <x v="0"/>
    <x v="0"/>
    <e v="#N/A"/>
    <n v="26.62"/>
    <x v="1"/>
    <x v="2"/>
  </r>
  <r>
    <s v="SD"/>
    <n v="221"/>
    <x v="2"/>
    <x v="0"/>
    <x v="0"/>
    <n v="24"/>
    <x v="1358"/>
    <n v="85"/>
    <n v="30.69"/>
    <n v="224.1"/>
    <n v="92"/>
    <n v="19.05"/>
    <n v="205.7"/>
    <n v="103"/>
    <n v="9.26"/>
    <x v="157"/>
    <n v="3"/>
    <n v="0.65"/>
    <n v="0"/>
    <x v="0"/>
    <n v="0"/>
    <x v="0"/>
    <x v="1"/>
    <x v="0"/>
    <x v="0"/>
    <n v="4.4508320070569193E-3"/>
    <n v="0.47614574193794124"/>
    <n v="0.10271605169495328"/>
    <n v="-2.8462974801598313"/>
    <n v="2.7951251852594066"/>
    <n v="2.8876797797386042"/>
    <n v="4.1066609574386526"/>
    <x v="2"/>
    <x v="0"/>
    <e v="#N/A"/>
    <n v="30.69"/>
    <x v="0"/>
    <x v="1"/>
  </r>
  <r>
    <s v="KS"/>
    <n v="164"/>
    <x v="2"/>
    <x v="0"/>
    <x v="0"/>
    <n v="30"/>
    <x v="1509"/>
    <n v="100"/>
    <n v="40.6"/>
    <n v="230"/>
    <n v="121"/>
    <n v="19.55"/>
    <n v="206.3"/>
    <n v="66"/>
    <n v="9.2799999999999994"/>
    <x v="32"/>
    <n v="8"/>
    <n v="3.56"/>
    <n v="1"/>
    <x v="0"/>
    <n v="0"/>
    <x v="0"/>
    <x v="1"/>
    <x v="0"/>
    <x v="0"/>
    <n v="1.0838331365444145"/>
    <n v="0.59355980307221801"/>
    <n v="0.11463179592633718"/>
    <n v="1.0666017791416695"/>
    <n v="3.5206590776400923"/>
    <n v="1.636394607544374"/>
    <n v="0.98006850894773034"/>
    <x v="1"/>
    <x v="0"/>
    <e v="#N/A"/>
    <n v="40.6"/>
    <x v="4"/>
    <x v="0"/>
  </r>
  <r>
    <s v="NC"/>
    <n v="104"/>
    <x v="0"/>
    <x v="0"/>
    <x v="0"/>
    <n v="18"/>
    <x v="538"/>
    <n v="66"/>
    <n v="30.96"/>
    <n v="213.6"/>
    <n v="65"/>
    <n v="18.16"/>
    <n v="193"/>
    <n v="108"/>
    <n v="8.69"/>
    <x v="83"/>
    <n v="9"/>
    <n v="3.62"/>
    <n v="2"/>
    <x v="0"/>
    <n v="0"/>
    <x v="0"/>
    <x v="0"/>
    <x v="0"/>
    <x v="0"/>
    <n v="3.4073673984068339E-2"/>
    <n v="0.26718851449558451"/>
    <n v="-0.1495005345359961"/>
    <n v="1.1390628765361424"/>
    <n v="2.8238297443411966"/>
    <n v="1.1799853236657096"/>
    <n v="1.6765191031142088"/>
    <x v="0"/>
    <x v="0"/>
    <e v="#N/A"/>
    <n v="30.96"/>
    <x v="4"/>
    <x v="0"/>
  </r>
  <r>
    <s v="NY"/>
    <n v="150"/>
    <x v="0"/>
    <x v="0"/>
    <x v="0"/>
    <n v="35"/>
    <x v="820"/>
    <n v="72"/>
    <n v="23.73"/>
    <n v="332.8"/>
    <n v="170"/>
    <n v="28.29"/>
    <n v="213.8"/>
    <n v="105"/>
    <n v="9.6199999999999992"/>
    <x v="82"/>
    <n v="2"/>
    <n v="2.38"/>
    <n v="2"/>
    <x v="0"/>
    <n v="0"/>
    <x v="0"/>
    <x v="1"/>
    <x v="0"/>
    <x v="2"/>
    <n v="-0.75278306603030021"/>
    <n v="2.6393505631745304"/>
    <n v="0.26357859881863027"/>
    <n v="-0.52754236353671935"/>
    <n v="3.8891947531288622"/>
    <n v="2.8072456898021576"/>
    <n v="2.9386086670498521"/>
    <x v="0"/>
    <x v="0"/>
    <e v="#N/A"/>
    <n v="23.73"/>
    <x v="0"/>
    <x v="2"/>
  </r>
  <r>
    <s v="WI"/>
    <n v="184"/>
    <x v="1"/>
    <x v="0"/>
    <x v="0"/>
    <n v="12"/>
    <x v="110"/>
    <n v="76"/>
    <n v="34.049999999999997"/>
    <n v="253.6"/>
    <n v="105"/>
    <n v="21.56"/>
    <n v="149.30000000000001"/>
    <n v="93"/>
    <n v="6.72"/>
    <x v="39"/>
    <n v="5"/>
    <n v="2.75"/>
    <n v="0"/>
    <x v="0"/>
    <n v="0"/>
    <x v="0"/>
    <x v="1"/>
    <x v="0"/>
    <x v="2"/>
    <n v="0.37103350147257474"/>
    <n v="1.0632160476093246"/>
    <n v="-1.0173639060550901"/>
    <n v="-2.0314681775414092E-2"/>
    <n v="2.6639591117828911"/>
    <n v="1.5177405004638636"/>
    <n v="2.347422906986619"/>
    <x v="0"/>
    <x v="2"/>
    <e v="#N/A"/>
    <n v="34.049999999999997"/>
    <x v="1"/>
    <x v="2"/>
  </r>
  <r>
    <s v="SC"/>
    <n v="88"/>
    <x v="1"/>
    <x v="0"/>
    <x v="1"/>
    <n v="0"/>
    <x v="334"/>
    <n v="94"/>
    <n v="26.1"/>
    <n v="251.7"/>
    <n v="118"/>
    <n v="21.39"/>
    <n v="182.2"/>
    <n v="99"/>
    <n v="8.1999999999999993"/>
    <x v="31"/>
    <n v="6"/>
    <n v="2.2999999999999998"/>
    <n v="1"/>
    <x v="0"/>
    <n v="0"/>
    <x v="0"/>
    <x v="2"/>
    <x v="0"/>
    <x v="2"/>
    <n v="-0.49543462635501251"/>
    <n v="1.0254047397864219"/>
    <n v="-0.36398393070089835"/>
    <n v="-0.63623400962842791"/>
    <n v="2.212169232312144"/>
    <n v="1.3543221057726014"/>
    <n v="2.6028223181731338"/>
    <x v="0"/>
    <x v="1"/>
    <e v="#N/A"/>
    <n v="26.1"/>
    <x v="1"/>
    <x v="1"/>
  </r>
  <r>
    <s v="UT"/>
    <n v="61"/>
    <x v="0"/>
    <x v="1"/>
    <x v="0"/>
    <n v="29"/>
    <x v="454"/>
    <n v="119"/>
    <n v="21.79"/>
    <n v="171.7"/>
    <n v="83"/>
    <n v="14.59"/>
    <n v="250.9"/>
    <n v="114"/>
    <n v="11.29"/>
    <x v="50"/>
    <n v="6"/>
    <n v="3.16"/>
    <n v="3"/>
    <x v="0"/>
    <n v="0"/>
    <x v="0"/>
    <x v="3"/>
    <x v="2"/>
    <x v="0"/>
    <n v="-0.96384581511650746"/>
    <n v="-0.56665032644105839"/>
    <n v="1.0003687837925066"/>
    <n v="0.52314354868312773"/>
    <n v="2.5515761022796819"/>
    <n v="1.5888701091935231"/>
    <n v="2.5570443566845884"/>
    <x v="0"/>
    <x v="0"/>
    <e v="#N/A"/>
    <n v="21.79"/>
    <x v="5"/>
    <x v="3"/>
  </r>
  <r>
    <s v="NC"/>
    <n v="110"/>
    <x v="1"/>
    <x v="0"/>
    <x v="1"/>
    <n v="0"/>
    <x v="297"/>
    <n v="145"/>
    <n v="27.12"/>
    <n v="202.3"/>
    <n v="101"/>
    <n v="17.2"/>
    <n v="256"/>
    <n v="96"/>
    <n v="11.52"/>
    <x v="124"/>
    <n v="2"/>
    <n v="4.51"/>
    <n v="2"/>
    <x v="0"/>
    <n v="0"/>
    <x v="0"/>
    <x v="0"/>
    <x v="0"/>
    <x v="0"/>
    <n v="-0.38434896894121934"/>
    <n v="4.2310736390953251E-2"/>
    <n v="1.1016526097592656"/>
    <n v="2.334670983544934"/>
    <n v="4.1233981282243484"/>
    <n v="2.6103335806628611"/>
    <n v="2.1506442478541929"/>
    <x v="1"/>
    <x v="1"/>
    <e v="#N/A"/>
    <n v="27.12"/>
    <x v="0"/>
    <x v="0"/>
  </r>
  <r>
    <s v="IN"/>
    <n v="115"/>
    <x v="0"/>
    <x v="0"/>
    <x v="1"/>
    <n v="0"/>
    <x v="896"/>
    <n v="101"/>
    <n v="38.49"/>
    <n v="276.8"/>
    <n v="60"/>
    <n v="23.53"/>
    <n v="213.4"/>
    <n v="82"/>
    <n v="9.6"/>
    <x v="10"/>
    <n v="4"/>
    <n v="3.32"/>
    <n v="3"/>
    <x v="1"/>
    <n v="1"/>
    <x v="0"/>
    <x v="0"/>
    <x v="0"/>
    <x v="2"/>
    <n v="0.85425611122257505"/>
    <n v="1.5249120168152941"/>
    <n v="0.25563476933104118"/>
    <n v="0.74052684086654508"/>
    <n v="3.7973015124420177"/>
    <n v="1.9154214418564715"/>
    <n v="0.95821700227694429"/>
    <x v="1"/>
    <x v="1"/>
    <n v="38.49"/>
    <e v="#N/A"/>
    <x v="1"/>
    <x v="0"/>
  </r>
  <r>
    <s v="AR"/>
    <n v="33"/>
    <x v="1"/>
    <x v="0"/>
    <x v="1"/>
    <n v="0"/>
    <x v="1510"/>
    <n v="81"/>
    <n v="42.82"/>
    <n v="194.6"/>
    <n v="96"/>
    <n v="16.54"/>
    <n v="211.2"/>
    <n v="87"/>
    <n v="9.5"/>
    <x v="80"/>
    <n v="3"/>
    <n v="2.27"/>
    <n v="2"/>
    <x v="0"/>
    <n v="0"/>
    <x v="0"/>
    <x v="3"/>
    <x v="0"/>
    <x v="0"/>
    <n v="1.3263701552311962"/>
    <n v="-0.11092456373344206"/>
    <n v="0.21194370714930152"/>
    <n v="-0.67246455832566399"/>
    <n v="2.7890034502263679"/>
    <n v="1.5062173696820127"/>
    <n v="2.1814768584812025"/>
    <x v="0"/>
    <x v="1"/>
    <e v="#N/A"/>
    <n v="42.82"/>
    <x v="0"/>
    <x v="1"/>
  </r>
  <r>
    <s v="ME"/>
    <n v="100"/>
    <x v="2"/>
    <x v="0"/>
    <x v="1"/>
    <n v="0"/>
    <x v="1511"/>
    <n v="117"/>
    <n v="44.97"/>
    <n v="194"/>
    <n v="111"/>
    <n v="16.489999999999998"/>
    <n v="262.7"/>
    <n v="111"/>
    <n v="11.82"/>
    <x v="4"/>
    <n v="4"/>
    <n v="2.0299999999999998"/>
    <n v="2"/>
    <x v="1"/>
    <n v="1"/>
    <x v="0"/>
    <x v="2"/>
    <x v="0"/>
    <x v="0"/>
    <n v="1.5596500358001619"/>
    <n v="-0.12286497673014804"/>
    <n v="1.2347117536763805"/>
    <n v="-0.99853949660078922"/>
    <n v="3.5092895163989986"/>
    <n v="2.2291698628899295"/>
    <n v="2.3713463781838149"/>
    <x v="0"/>
    <x v="1"/>
    <n v="44.97"/>
    <e v="#N/A"/>
    <x v="1"/>
    <x v="1"/>
  </r>
  <r>
    <s v="NY"/>
    <n v="209"/>
    <x v="0"/>
    <x v="0"/>
    <x v="1"/>
    <n v="0"/>
    <x v="565"/>
    <n v="105"/>
    <n v="26.13"/>
    <n v="188.6"/>
    <n v="87"/>
    <n v="16.03"/>
    <n v="200.8"/>
    <n v="95"/>
    <n v="9.0399999999999991"/>
    <x v="85"/>
    <n v="2"/>
    <n v="2.89"/>
    <n v="0"/>
    <x v="0"/>
    <n v="0"/>
    <x v="0"/>
    <x v="1"/>
    <x v="0"/>
    <x v="0"/>
    <n v="-0.4917317711078863"/>
    <n v="-0.23032869370050307"/>
    <n v="5.4041404719889297E-3"/>
    <n v="0.16083806171076653"/>
    <n v="1.7913997330122966"/>
    <n v="0.56634753348787192"/>
    <n v="2.3307479601919776"/>
    <x v="0"/>
    <x v="1"/>
    <e v="#N/A"/>
    <n v="26.13"/>
    <x v="0"/>
    <x v="3"/>
  </r>
  <r>
    <s v="OR"/>
    <n v="27"/>
    <x v="2"/>
    <x v="0"/>
    <x v="1"/>
    <n v="0"/>
    <x v="143"/>
    <n v="81"/>
    <n v="39.46"/>
    <n v="210.8"/>
    <n v="101"/>
    <n v="17.920000000000002"/>
    <n v="165.4"/>
    <n v="87"/>
    <n v="7.44"/>
    <x v="51"/>
    <n v="6"/>
    <n v="4.05"/>
    <n v="5"/>
    <x v="0"/>
    <n v="0"/>
    <x v="1"/>
    <x v="3"/>
    <x v="0"/>
    <x v="0"/>
    <n v="0.95978748576567841"/>
    <n v="0.21146658717762301"/>
    <n v="-0.69762476917963445"/>
    <n v="1.71875165569192"/>
    <n v="3.5765150113976572"/>
    <n v="2.0992135927155218"/>
    <n v="2.0054764493582153"/>
    <x v="1"/>
    <x v="1"/>
    <e v="#N/A"/>
    <n v="39.46"/>
    <x v="1"/>
    <x v="0"/>
  </r>
  <r>
    <s v="IL"/>
    <n v="117"/>
    <x v="0"/>
    <x v="0"/>
    <x v="1"/>
    <n v="0"/>
    <x v="997"/>
    <n v="86"/>
    <n v="34.32"/>
    <n v="212.3"/>
    <n v="96"/>
    <n v="18.05"/>
    <n v="176.9"/>
    <n v="98"/>
    <n v="7.96"/>
    <x v="35"/>
    <n v="10"/>
    <n v="2.11"/>
    <n v="1"/>
    <x v="0"/>
    <n v="0"/>
    <x v="0"/>
    <x v="0"/>
    <x v="0"/>
    <x v="0"/>
    <n v="0.40065634344958612"/>
    <n v="0.24131761966938828"/>
    <n v="-0.46923967141145173"/>
    <n v="-0.88984785050908088"/>
    <n v="1.9484731580876691"/>
    <n v="1.1094028868680896"/>
    <n v="2.5816664933709714"/>
    <x v="0"/>
    <x v="1"/>
    <e v="#N/A"/>
    <n v="34.32"/>
    <x v="4"/>
    <x v="1"/>
  </r>
  <r>
    <s v="MA"/>
    <n v="87"/>
    <x v="1"/>
    <x v="0"/>
    <x v="1"/>
    <n v="0"/>
    <x v="573"/>
    <n v="79"/>
    <n v="31.77"/>
    <n v="182.6"/>
    <n v="105"/>
    <n v="15.52"/>
    <n v="143.1"/>
    <n v="90"/>
    <n v="6.44"/>
    <x v="134"/>
    <n v="14"/>
    <n v="1.1299999999999999"/>
    <n v="1"/>
    <x v="0"/>
    <n v="0"/>
    <x v="0"/>
    <x v="2"/>
    <x v="0"/>
    <x v="0"/>
    <n v="0.12294219991510312"/>
    <n v="-0.34973282366756409"/>
    <n v="-1.1404932631127194"/>
    <n v="-2.1941476036095811"/>
    <n v="1.7690600445298896"/>
    <n v="2.5004872369403564"/>
    <n v="4.1683689139819595"/>
    <x v="2"/>
    <x v="1"/>
    <e v="#N/A"/>
    <n v="31.77"/>
    <x v="4"/>
    <x v="1"/>
  </r>
  <r>
    <s v="CT"/>
    <n v="129"/>
    <x v="2"/>
    <x v="0"/>
    <x v="0"/>
    <n v="27"/>
    <x v="181"/>
    <n v="89"/>
    <n v="33.42"/>
    <n v="180.6"/>
    <n v="95"/>
    <n v="15.35"/>
    <n v="245"/>
    <n v="83"/>
    <n v="11.03"/>
    <x v="2"/>
    <n v="5"/>
    <n v="1.78"/>
    <n v="1"/>
    <x v="0"/>
    <n v="0"/>
    <x v="0"/>
    <x v="1"/>
    <x v="0"/>
    <x v="0"/>
    <n v="0.30253067940073525"/>
    <n v="-0.38953420032325109"/>
    <n v="0.88319729885056919"/>
    <n v="-1.3246144348759143"/>
    <n v="2.3918740061054642"/>
    <n v="1.6667041054064531"/>
    <n v="2.7990612513616857"/>
    <x v="0"/>
    <x v="0"/>
    <e v="#N/A"/>
    <n v="33.42"/>
    <x v="1"/>
    <x v="1"/>
  </r>
  <r>
    <s v="WI"/>
    <n v="142"/>
    <x v="2"/>
    <x v="0"/>
    <x v="1"/>
    <n v="0"/>
    <x v="143"/>
    <n v="102"/>
    <n v="39.46"/>
    <n v="168.2"/>
    <n v="110"/>
    <n v="14.3"/>
    <n v="197.3"/>
    <n v="120"/>
    <n v="8.8800000000000008"/>
    <x v="79"/>
    <n v="3"/>
    <n v="2.67"/>
    <n v="1"/>
    <x v="0"/>
    <n v="0"/>
    <x v="0"/>
    <x v="1"/>
    <x v="0"/>
    <x v="0"/>
    <n v="0.95978748576567841"/>
    <n v="-0.63630273558851058"/>
    <n v="-6.4104367544414495E-2"/>
    <n v="-0.12900632786712207"/>
    <n v="2.3680315245471535"/>
    <n v="1.1605279797220975"/>
    <n v="2.2552332655817651"/>
    <x v="0"/>
    <x v="1"/>
    <e v="#N/A"/>
    <n v="39.46"/>
    <x v="0"/>
    <x v="2"/>
  </r>
  <r>
    <s v="OK"/>
    <n v="112"/>
    <x v="0"/>
    <x v="0"/>
    <x v="1"/>
    <n v="0"/>
    <x v="174"/>
    <n v="79"/>
    <n v="28.22"/>
    <n v="74.599999999999994"/>
    <n v="100"/>
    <n v="6.34"/>
    <n v="247.9"/>
    <n v="74"/>
    <n v="11.16"/>
    <x v="21"/>
    <n v="7"/>
    <n v="1.7"/>
    <n v="0"/>
    <x v="0"/>
    <n v="0"/>
    <x v="0"/>
    <x v="0"/>
    <x v="0"/>
    <x v="1"/>
    <n v="-0.26400617340961002"/>
    <n v="-2.4990071630746624"/>
    <n v="0.94079006263558929"/>
    <n v="-1.4333060809676228"/>
    <n v="2.5967536684785655"/>
    <n v="3.0420697435117261"/>
    <n v="4.4458123030580259"/>
    <x v="2"/>
    <x v="1"/>
    <e v="#N/A"/>
    <n v="28.22"/>
    <x v="4"/>
    <x v="1"/>
  </r>
  <r>
    <s v="DE"/>
    <n v="75"/>
    <x v="2"/>
    <x v="0"/>
    <x v="0"/>
    <n v="28"/>
    <x v="894"/>
    <n v="96"/>
    <n v="34.1"/>
    <n v="164.1"/>
    <n v="111"/>
    <n v="13.95"/>
    <n v="169.6"/>
    <n v="153"/>
    <n v="7.63"/>
    <x v="158"/>
    <n v="5"/>
    <n v="0.68"/>
    <n v="1"/>
    <x v="0"/>
    <n v="0"/>
    <x v="0"/>
    <x v="2"/>
    <x v="0"/>
    <x v="1"/>
    <n v="0.37658778434326406"/>
    <n v="-0.71789555773266889"/>
    <n v="-0.61421455955995052"/>
    <n v="-2.8100669314625955"/>
    <n v="2.3237361181468086"/>
    <n v="2.988465839792033"/>
    <n v="4.5235060080017364"/>
    <x v="2"/>
    <x v="0"/>
    <e v="#N/A"/>
    <n v="34.1"/>
    <x v="1"/>
    <x v="1"/>
  </r>
  <r>
    <s v="AZ"/>
    <n v="97"/>
    <x v="1"/>
    <x v="0"/>
    <x v="0"/>
    <n v="25"/>
    <x v="1512"/>
    <n v="101"/>
    <n v="23.97"/>
    <n v="212"/>
    <n v="85"/>
    <n v="18.02"/>
    <n v="175.2"/>
    <n v="138"/>
    <n v="7.88"/>
    <x v="140"/>
    <n v="2"/>
    <n v="1.32"/>
    <n v="3"/>
    <x v="0"/>
    <n v="0"/>
    <x v="0"/>
    <x v="2"/>
    <x v="0"/>
    <x v="0"/>
    <n v="-0.72686307930041505"/>
    <n v="0.235347413171035"/>
    <n v="-0.50300094673370521"/>
    <n v="-1.9405337627289283"/>
    <n v="1.652966674333832"/>
    <n v="2.1453203904410816"/>
    <n v="3.8042739555434628"/>
    <x v="2"/>
    <x v="0"/>
    <e v="#N/A"/>
    <n v="23.97"/>
    <x v="0"/>
    <x v="1"/>
  </r>
  <r>
    <s v="AK"/>
    <n v="121"/>
    <x v="1"/>
    <x v="0"/>
    <x v="0"/>
    <n v="34"/>
    <x v="863"/>
    <n v="95"/>
    <n v="41.65"/>
    <n v="216.9"/>
    <n v="66"/>
    <n v="18.440000000000001"/>
    <n v="112.4"/>
    <n v="125"/>
    <n v="5.0599999999999996"/>
    <x v="4"/>
    <n v="8"/>
    <n v="2.0299999999999998"/>
    <n v="0"/>
    <x v="0"/>
    <n v="0"/>
    <x v="0"/>
    <x v="0"/>
    <x v="0"/>
    <x v="0"/>
    <n v="1.1986216492053339"/>
    <n v="0.33286078597746827"/>
    <n v="-1.7501821762851721"/>
    <n v="-0.99853949660078922"/>
    <n v="2.6782887189093327"/>
    <n v="2.368060163349595"/>
    <n v="3.4701855011871667"/>
    <x v="0"/>
    <x v="0"/>
    <e v="#N/A"/>
    <n v="41.65"/>
    <x v="4"/>
    <x v="1"/>
  </r>
  <r>
    <s v="MI"/>
    <n v="142"/>
    <x v="0"/>
    <x v="1"/>
    <x v="1"/>
    <n v="0"/>
    <x v="1513"/>
    <n v="140"/>
    <n v="23.94"/>
    <n v="228.6"/>
    <n v="119"/>
    <n v="19.43"/>
    <n v="152.9"/>
    <n v="88"/>
    <n v="6.88"/>
    <x v="54"/>
    <n v="7"/>
    <n v="2.94"/>
    <n v="1"/>
    <x v="0"/>
    <n v="0"/>
    <x v="0"/>
    <x v="1"/>
    <x v="2"/>
    <x v="0"/>
    <n v="-0.73056593454754126"/>
    <n v="0.56569883941323706"/>
    <n v="-0.94586944066678957"/>
    <n v="0.23329915910523916"/>
    <n v="2.0119553933101035"/>
    <n v="1.3426984985696986"/>
    <n v="2.7491296825455565"/>
    <x v="0"/>
    <x v="1"/>
    <e v="#N/A"/>
    <n v="23.94"/>
    <x v="2"/>
    <x v="3"/>
  </r>
  <r>
    <s v="WA"/>
    <n v="121"/>
    <x v="2"/>
    <x v="0"/>
    <x v="1"/>
    <n v="0"/>
    <x v="1379"/>
    <n v="93"/>
    <n v="43.37"/>
    <n v="266.89999999999998"/>
    <n v="97"/>
    <n v="22.69"/>
    <n v="197.7"/>
    <n v="118"/>
    <n v="8.9"/>
    <x v="82"/>
    <n v="3"/>
    <n v="2.38"/>
    <n v="3"/>
    <x v="1"/>
    <n v="1"/>
    <x v="0"/>
    <x v="0"/>
    <x v="0"/>
    <x v="2"/>
    <n v="1.3856158391852191"/>
    <n v="1.3278952023696429"/>
    <n v="-5.6160538056825991E-2"/>
    <n v="-0.52754236353671935"/>
    <n v="3.4963278097971084"/>
    <n v="1.991153402839172"/>
    <n v="1.9248572917791544"/>
    <x v="1"/>
    <x v="1"/>
    <n v="43.37"/>
    <e v="#N/A"/>
    <x v="0"/>
    <x v="2"/>
  </r>
  <r>
    <s v="SD"/>
    <n v="87"/>
    <x v="0"/>
    <x v="0"/>
    <x v="0"/>
    <n v="33"/>
    <x v="1514"/>
    <n v="99"/>
    <n v="21.25"/>
    <n v="235.3"/>
    <n v="81"/>
    <n v="20"/>
    <n v="215.3"/>
    <n v="95"/>
    <n v="9.69"/>
    <x v="39"/>
    <n v="7"/>
    <n v="2.75"/>
    <n v="2"/>
    <x v="0"/>
    <n v="0"/>
    <x v="0"/>
    <x v="2"/>
    <x v="0"/>
    <x v="2"/>
    <n v="-1.0230914990705302"/>
    <n v="0.69903345120978877"/>
    <n v="0.29336795939708887"/>
    <n v="-2.0314681775414092E-2"/>
    <n v="2.3494322477566718"/>
    <n v="1.2735153816413451"/>
    <n v="2.3924570984147731"/>
    <x v="0"/>
    <x v="0"/>
    <e v="#N/A"/>
    <n v="21.25"/>
    <x v="4"/>
    <x v="2"/>
  </r>
  <r>
    <s v="SD"/>
    <n v="34"/>
    <x v="1"/>
    <x v="0"/>
    <x v="1"/>
    <n v="0"/>
    <x v="599"/>
    <n v="65"/>
    <n v="30.7"/>
    <n v="280.39999999999998"/>
    <n v="99"/>
    <n v="23.83"/>
    <n v="292.39999999999998"/>
    <n v="105"/>
    <n v="13.16"/>
    <x v="105"/>
    <n v="3"/>
    <n v="1.35"/>
    <n v="1"/>
    <x v="0"/>
    <n v="0"/>
    <x v="0"/>
    <x v="3"/>
    <x v="0"/>
    <x v="2"/>
    <n v="6.3022596306200346E-3"/>
    <n v="1.5965544947955301"/>
    <n v="1.8245410931298609"/>
    <n v="-1.9043032140316922"/>
    <n v="4.068235019251941"/>
    <n v="3.0829120819152793"/>
    <n v="3.2339074875095868"/>
    <x v="0"/>
    <x v="1"/>
    <e v="#N/A"/>
    <n v="30.7"/>
    <x v="0"/>
    <x v="1"/>
  </r>
  <r>
    <s v="AK"/>
    <n v="177"/>
    <x v="0"/>
    <x v="1"/>
    <x v="1"/>
    <n v="0"/>
    <x v="245"/>
    <n v="118"/>
    <n v="42.28"/>
    <n v="172.3"/>
    <n v="73"/>
    <n v="14.65"/>
    <n v="191.9"/>
    <n v="87"/>
    <n v="8.64"/>
    <x v="61"/>
    <n v="2"/>
    <n v="3.05"/>
    <n v="1"/>
    <x v="1"/>
    <n v="1"/>
    <x v="0"/>
    <x v="1"/>
    <x v="2"/>
    <x v="0"/>
    <n v="1.2671244712771728"/>
    <n v="-0.55470991344435183"/>
    <n v="-0.17134606562686563"/>
    <n v="0.37822135389418376"/>
    <n v="2.8150129791406875"/>
    <n v="1.444201641229593"/>
    <n v="2.0608587259513866"/>
    <x v="0"/>
    <x v="1"/>
    <n v="42.28"/>
    <e v="#N/A"/>
    <x v="3"/>
    <x v="3"/>
  </r>
  <r>
    <s v="MA"/>
    <n v="58"/>
    <x v="0"/>
    <x v="0"/>
    <x v="0"/>
    <n v="30"/>
    <x v="1383"/>
    <n v="111"/>
    <n v="30.28"/>
    <n v="236.7"/>
    <n v="109"/>
    <n v="20.12"/>
    <n v="264"/>
    <n v="118"/>
    <n v="11.88"/>
    <x v="80"/>
    <n v="2"/>
    <n v="2.27"/>
    <n v="0"/>
    <x v="0"/>
    <n v="0"/>
    <x v="0"/>
    <x v="3"/>
    <x v="0"/>
    <x v="2"/>
    <n v="-3.9983430958460471E-2"/>
    <n v="0.72689441486876927"/>
    <n v="1.260529199511045"/>
    <n v="-0.67246455832566399"/>
    <n v="3.0201105708788352"/>
    <n v="1.6034701775033755"/>
    <n v="2.0052843588756502"/>
    <x v="0"/>
    <x v="0"/>
    <e v="#N/A"/>
    <n v="30.28"/>
    <x v="0"/>
    <x v="1"/>
  </r>
  <r>
    <s v="AR"/>
    <n v="113"/>
    <x v="0"/>
    <x v="1"/>
    <x v="1"/>
    <n v="0"/>
    <x v="1515"/>
    <n v="112"/>
    <n v="20.77"/>
    <n v="131.69999999999999"/>
    <n v="94"/>
    <n v="11.19"/>
    <n v="169.5"/>
    <n v="106"/>
    <n v="7.63"/>
    <x v="19"/>
    <n v="9"/>
    <n v="2.78"/>
    <n v="5"/>
    <x v="1"/>
    <n v="1"/>
    <x v="1"/>
    <x v="0"/>
    <x v="1"/>
    <x v="1"/>
    <n v="-1.0749314725303003"/>
    <n v="-1.3626778595547984"/>
    <n v="-0.61620051693184774"/>
    <n v="1.591586692182255E-2"/>
    <n v="1.1474044828453949"/>
    <n v="1.8418265421705584"/>
    <n v="3.6698927744055694"/>
    <x v="2"/>
    <x v="1"/>
    <n v="20.77"/>
    <e v="#N/A"/>
    <x v="2"/>
    <x v="2"/>
  </r>
  <r>
    <s v="KS"/>
    <n v="101"/>
    <x v="0"/>
    <x v="0"/>
    <x v="1"/>
    <n v="0"/>
    <x v="391"/>
    <n v="87"/>
    <n v="39.32"/>
    <n v="224.7"/>
    <n v="88"/>
    <n v="19.100000000000001"/>
    <n v="214.6"/>
    <n v="69"/>
    <n v="9.66"/>
    <x v="68"/>
    <n v="7"/>
    <n v="1.94"/>
    <n v="1"/>
    <x v="0"/>
    <n v="0"/>
    <x v="0"/>
    <x v="0"/>
    <x v="0"/>
    <x v="0"/>
    <n v="0.944976064777173"/>
    <n v="0.48808615493464724"/>
    <n v="0.27946625779380785"/>
    <n v="-1.1072311426924974"/>
    <n v="2.7651156792908882"/>
    <n v="1.5605351807101464"/>
    <n v="2.2857548820045834"/>
    <x v="0"/>
    <x v="1"/>
    <e v="#N/A"/>
    <n v="39.32"/>
    <x v="4"/>
    <x v="1"/>
  </r>
  <r>
    <s v="OR"/>
    <n v="89"/>
    <x v="0"/>
    <x v="0"/>
    <x v="1"/>
    <n v="0"/>
    <x v="1402"/>
    <n v="101"/>
    <n v="18.899999999999999"/>
    <n v="122.1"/>
    <n v="94"/>
    <n v="10.38"/>
    <n v="180.8"/>
    <n v="85"/>
    <n v="8.14"/>
    <x v="44"/>
    <n v="2"/>
    <n v="3.4"/>
    <n v="3"/>
    <x v="0"/>
    <n v="0"/>
    <x v="0"/>
    <x v="2"/>
    <x v="0"/>
    <x v="1"/>
    <n v="-1.2785885111222546"/>
    <n v="-1.553724467502096"/>
    <n v="-0.39178733390745923"/>
    <n v="0.84921848695825297"/>
    <n v="2.0429767507593817"/>
    <n v="2.2189001003403637"/>
    <n v="3.6977400268863669"/>
    <x v="2"/>
    <x v="1"/>
    <e v="#N/A"/>
    <n v="18.899999999999999"/>
    <x v="0"/>
    <x v="0"/>
  </r>
  <r>
    <s v="NC"/>
    <n v="77"/>
    <x v="1"/>
    <x v="1"/>
    <x v="0"/>
    <n v="44"/>
    <x v="1516"/>
    <n v="117"/>
    <n v="17.54"/>
    <n v="236.3"/>
    <n v="86"/>
    <n v="20.09"/>
    <n v="203.5"/>
    <n v="101"/>
    <n v="9.16"/>
    <x v="78"/>
    <n v="2"/>
    <n v="3.21"/>
    <n v="0"/>
    <x v="1"/>
    <n v="1"/>
    <x v="0"/>
    <x v="2"/>
    <x v="2"/>
    <x v="2"/>
    <n v="-1.4267027210073122"/>
    <n v="0.7189341395376323"/>
    <n v="5.9024989513214207E-2"/>
    <n v="0.59560464607760044"/>
    <n v="2.6085049172238324"/>
    <n v="1.7060409710609659"/>
    <n v="2.6489344436388707"/>
    <x v="0"/>
    <x v="0"/>
    <n v="17.54"/>
    <e v="#N/A"/>
    <x v="3"/>
    <x v="3"/>
  </r>
  <r>
    <s v="OK"/>
    <n v="146"/>
    <x v="2"/>
    <x v="0"/>
    <x v="1"/>
    <n v="0"/>
    <x v="1517"/>
    <n v="104"/>
    <n v="23.53"/>
    <n v="158.9"/>
    <n v="122"/>
    <n v="13.51"/>
    <n v="47.4"/>
    <n v="73"/>
    <n v="2.13"/>
    <x v="159"/>
    <n v="9"/>
    <n v="1.05"/>
    <n v="4"/>
    <x v="1"/>
    <n v="1"/>
    <x v="1"/>
    <x v="1"/>
    <x v="0"/>
    <x v="1"/>
    <n v="-0.77500019751305871"/>
    <n v="-0.8213791370374548"/>
    <n v="-3.0410544680183786"/>
    <n v="-2.3028392497012895"/>
    <n v="2.4384059907621318"/>
    <n v="3.9782370316919295"/>
    <n v="5.8057657535303111"/>
    <x v="2"/>
    <x v="1"/>
    <n v="23.53"/>
    <e v="#N/A"/>
    <x v="4"/>
    <x v="1"/>
  </r>
  <r>
    <s v="NJ"/>
    <n v="93"/>
    <x v="0"/>
    <x v="0"/>
    <x v="1"/>
    <n v="0"/>
    <x v="28"/>
    <n v="85"/>
    <n v="24.87"/>
    <n v="216.6"/>
    <n v="95"/>
    <n v="18.41"/>
    <n v="233"/>
    <n v="82"/>
    <n v="10.49"/>
    <x v="73"/>
    <n v="3"/>
    <n v="3.11"/>
    <n v="0"/>
    <x v="0"/>
    <n v="0"/>
    <x v="0"/>
    <x v="2"/>
    <x v="0"/>
    <x v="0"/>
    <n v="-0.62873741525156412"/>
    <n v="0.32689057947911498"/>
    <n v="0.64488241422290027"/>
    <n v="0.45068245128865581"/>
    <n v="2.5900950267974978"/>
    <n v="1.0588466311807945"/>
    <n v="1.8798191745177788"/>
    <x v="0"/>
    <x v="1"/>
    <e v="#N/A"/>
    <n v="24.87"/>
    <x v="0"/>
    <x v="3"/>
  </r>
  <r>
    <s v="NM"/>
    <n v="55"/>
    <x v="0"/>
    <x v="0"/>
    <x v="1"/>
    <n v="0"/>
    <x v="877"/>
    <n v="103"/>
    <n v="22.44"/>
    <n v="279.60000000000002"/>
    <n v="114"/>
    <n v="23.77"/>
    <n v="180"/>
    <n v="74"/>
    <n v="8.1"/>
    <x v="88"/>
    <n v="4"/>
    <n v="3.65"/>
    <n v="0"/>
    <x v="0"/>
    <n v="0"/>
    <x v="0"/>
    <x v="3"/>
    <x v="0"/>
    <x v="2"/>
    <n v="-0.89349156542110486"/>
    <n v="1.5806339441332562"/>
    <n v="-0.40767499288263742"/>
    <n v="1.1752934252333782"/>
    <n v="3.4283765837739235"/>
    <n v="2.2009644199858331"/>
    <n v="2.4361286410856451"/>
    <x v="0"/>
    <x v="1"/>
    <e v="#N/A"/>
    <n v="22.44"/>
    <x v="1"/>
    <x v="0"/>
  </r>
  <r>
    <s v="OH"/>
    <n v="88"/>
    <x v="1"/>
    <x v="0"/>
    <x v="1"/>
    <n v="0"/>
    <x v="1518"/>
    <n v="105"/>
    <n v="46.68"/>
    <n v="161.1"/>
    <n v="121"/>
    <n v="13.69"/>
    <n v="194.4"/>
    <n v="123"/>
    <n v="8.75"/>
    <x v="29"/>
    <n v="4"/>
    <n v="2.48"/>
    <n v="2"/>
    <x v="0"/>
    <n v="0"/>
    <x v="0"/>
    <x v="2"/>
    <x v="0"/>
    <x v="1"/>
    <n v="1.7466442257800474"/>
    <n v="-0.77759762271619937"/>
    <n v="-0.1216971313294346"/>
    <n v="-0.38262016874777532"/>
    <n v="2.9573790939925733"/>
    <n v="1.9536203570834985"/>
    <n v="2.624342564079198"/>
    <x v="0"/>
    <x v="1"/>
    <e v="#N/A"/>
    <n v="46.68"/>
    <x v="1"/>
    <x v="2"/>
  </r>
  <r>
    <s v="MI"/>
    <n v="63"/>
    <x v="2"/>
    <x v="0"/>
    <x v="1"/>
    <n v="0"/>
    <x v="582"/>
    <n v="87"/>
    <n v="31.5"/>
    <n v="225.3"/>
    <n v="87"/>
    <n v="19.149999999999999"/>
    <n v="194.3"/>
    <n v="93"/>
    <n v="8.74"/>
    <x v="50"/>
    <n v="3"/>
    <n v="3.16"/>
    <n v="0"/>
    <x v="0"/>
    <n v="0"/>
    <x v="0"/>
    <x v="3"/>
    <x v="0"/>
    <x v="0"/>
    <n v="9.3319357938091693E-2"/>
    <n v="0.5000265679313538"/>
    <n v="-0.12368308870133173"/>
    <n v="0.52314354868312773"/>
    <n v="2.5560368780330904"/>
    <n v="0.74007550301483704"/>
    <n v="1.6006557963722809"/>
    <x v="0"/>
    <x v="1"/>
    <e v="#N/A"/>
    <n v="31.5"/>
    <x v="0"/>
    <x v="3"/>
  </r>
  <r>
    <s v="KS"/>
    <n v="127"/>
    <x v="0"/>
    <x v="0"/>
    <x v="0"/>
    <n v="24"/>
    <x v="950"/>
    <n v="69"/>
    <n v="26.32"/>
    <n v="177.2"/>
    <n v="105"/>
    <n v="15.06"/>
    <n v="207.6"/>
    <n v="102"/>
    <n v="9.34"/>
    <x v="62"/>
    <n v="4"/>
    <n v="2.4300000000000002"/>
    <n v="1"/>
    <x v="0"/>
    <n v="0"/>
    <x v="0"/>
    <x v="0"/>
    <x v="0"/>
    <x v="0"/>
    <n v="-0.47136606724869046"/>
    <n v="-0.45719654063791909"/>
    <n v="0.14044924176100096"/>
    <n v="-0.45508126614224731"/>
    <n v="1.4736520382688503"/>
    <n v="0.81119639695307355"/>
    <n v="2.6729064441101111"/>
    <x v="0"/>
    <x v="0"/>
    <e v="#N/A"/>
    <n v="26.32"/>
    <x v="1"/>
    <x v="2"/>
  </r>
  <r>
    <s v="IL"/>
    <n v="57"/>
    <x v="0"/>
    <x v="0"/>
    <x v="0"/>
    <n v="30"/>
    <x v="607"/>
    <n v="105"/>
    <n v="30.46"/>
    <n v="283.2"/>
    <n v="83"/>
    <n v="24.07"/>
    <n v="228.1"/>
    <n v="77"/>
    <n v="10.26"/>
    <x v="20"/>
    <n v="5"/>
    <n v="3.97"/>
    <n v="1"/>
    <x v="0"/>
    <n v="0"/>
    <x v="0"/>
    <x v="3"/>
    <x v="0"/>
    <x v="2"/>
    <n v="-1.9617727099265153E-2"/>
    <n v="1.652276422113492"/>
    <n v="0.54757050299993537"/>
    <n v="1.6100600096002116"/>
    <n v="4.1476628763421566"/>
    <n v="2.3711872386123662"/>
    <n v="1.4289683360135703"/>
    <x v="1"/>
    <x v="0"/>
    <e v="#N/A"/>
    <n v="30.46"/>
    <x v="1"/>
    <x v="0"/>
  </r>
  <r>
    <s v="RI"/>
    <n v="138"/>
    <x v="2"/>
    <x v="1"/>
    <x v="1"/>
    <n v="0"/>
    <x v="1519"/>
    <n v="61"/>
    <n v="48.65"/>
    <n v="187.2"/>
    <n v="60"/>
    <n v="15.91"/>
    <n v="146.19999999999999"/>
    <n v="114"/>
    <n v="6.58"/>
    <x v="34"/>
    <n v="4"/>
    <n v="2.97"/>
    <n v="2"/>
    <x v="1"/>
    <n v="1"/>
    <x v="0"/>
    <x v="1"/>
    <x v="2"/>
    <x v="0"/>
    <n v="1.9614098301133804"/>
    <n v="-0.25818965735948407"/>
    <n v="-1.0789285845839049"/>
    <n v="0.26952970780247515"/>
    <n v="3.3072898522503373"/>
    <n v="2.2694764979732933"/>
    <n v="2.7134629134941557"/>
    <x v="0"/>
    <x v="1"/>
    <n v="48.65"/>
    <e v="#N/A"/>
    <x v="5"/>
    <x v="3"/>
  </r>
  <r>
    <s v="NY"/>
    <n v="171"/>
    <x v="0"/>
    <x v="0"/>
    <x v="1"/>
    <n v="0"/>
    <x v="153"/>
    <n v="110"/>
    <n v="23.38"/>
    <n v="198.1"/>
    <n v="109"/>
    <n v="16.84"/>
    <n v="292.7"/>
    <n v="131"/>
    <n v="13.17"/>
    <x v="64"/>
    <n v="5"/>
    <n v="3.59"/>
    <n v="2"/>
    <x v="0"/>
    <n v="0"/>
    <x v="0"/>
    <x v="1"/>
    <x v="0"/>
    <x v="0"/>
    <n v="-0.79166304612512772"/>
    <n v="-4.1272154585989797E-2"/>
    <n v="1.8304989652455528"/>
    <n v="1.1028323278389063"/>
    <n v="3.6600808132038001"/>
    <n v="2.2793418730931756"/>
    <n v="2.2348617831287068"/>
    <x v="1"/>
    <x v="1"/>
    <e v="#N/A"/>
    <n v="23.38"/>
    <x v="1"/>
    <x v="0"/>
  </r>
  <r>
    <s v="WY"/>
    <n v="148"/>
    <x v="1"/>
    <x v="0"/>
    <x v="1"/>
    <n v="0"/>
    <x v="797"/>
    <n v="115"/>
    <n v="41.31"/>
    <n v="191.8"/>
    <n v="91"/>
    <n v="16.3"/>
    <n v="117.8"/>
    <n v="93"/>
    <n v="5.3"/>
    <x v="83"/>
    <n v="5"/>
    <n v="3.62"/>
    <n v="2"/>
    <x v="0"/>
    <n v="0"/>
    <x v="0"/>
    <x v="1"/>
    <x v="0"/>
    <x v="0"/>
    <n v="1.1615930967340695"/>
    <n v="-0.16664649105140353"/>
    <n v="-1.6429404782027213"/>
    <n v="1.1390628765361424"/>
    <n v="3.2180623416913385"/>
    <n v="2.3181430557624711"/>
    <n v="2.8968343444090126"/>
    <x v="0"/>
    <x v="1"/>
    <e v="#N/A"/>
    <n v="41.31"/>
    <x v="1"/>
    <x v="0"/>
  </r>
  <r>
    <s v="NC"/>
    <n v="127"/>
    <x v="2"/>
    <x v="0"/>
    <x v="1"/>
    <n v="0"/>
    <x v="1223"/>
    <n v="79"/>
    <n v="22.93"/>
    <n v="221.5"/>
    <n v="114"/>
    <n v="18.829999999999998"/>
    <n v="113.8"/>
    <n v="118"/>
    <n v="5.12"/>
    <x v="51"/>
    <n v="2"/>
    <n v="4.05"/>
    <n v="1"/>
    <x v="0"/>
    <n v="0"/>
    <x v="0"/>
    <x v="0"/>
    <x v="0"/>
    <x v="0"/>
    <n v="-0.83980016433777138"/>
    <n v="0.42440395228554828"/>
    <n v="-1.7223787730786109"/>
    <n v="1.71875165569192"/>
    <n v="3.1572190712326269"/>
    <n v="2.6088462819094649"/>
    <n v="3.4123489829603693"/>
    <x v="0"/>
    <x v="1"/>
    <e v="#N/A"/>
    <n v="22.93"/>
    <x v="0"/>
    <x v="0"/>
  </r>
  <r>
    <s v="OR"/>
    <n v="61"/>
    <x v="0"/>
    <x v="0"/>
    <x v="1"/>
    <n v="0"/>
    <x v="434"/>
    <n v="76"/>
    <n v="39.81"/>
    <n v="216.7"/>
    <n v="108"/>
    <n v="18.420000000000002"/>
    <n v="130.6"/>
    <n v="122"/>
    <n v="5.88"/>
    <x v="55"/>
    <n v="2"/>
    <n v="3.75"/>
    <n v="1"/>
    <x v="0"/>
    <n v="0"/>
    <x v="0"/>
    <x v="3"/>
    <x v="0"/>
    <x v="0"/>
    <n v="0.99866746586050592"/>
    <n v="0.32888064831189923"/>
    <n v="-1.3887379345998745"/>
    <n v="1.320215620022323"/>
    <n v="3.3608203048868379"/>
    <n v="2.1856489934456427"/>
    <n v="2.5018013357099811"/>
    <x v="0"/>
    <x v="1"/>
    <e v="#N/A"/>
    <n v="39.81"/>
    <x v="0"/>
    <x v="0"/>
  </r>
  <r>
    <s v="VT"/>
    <n v="131"/>
    <x v="0"/>
    <x v="0"/>
    <x v="1"/>
    <n v="0"/>
    <x v="1419"/>
    <n v="73"/>
    <n v="29.77"/>
    <n v="171.9"/>
    <n v="116"/>
    <n v="14.61"/>
    <n v="131.1"/>
    <n v="94"/>
    <n v="5.9"/>
    <x v="48"/>
    <n v="6"/>
    <n v="1.97"/>
    <n v="1"/>
    <x v="0"/>
    <n v="0"/>
    <x v="0"/>
    <x v="1"/>
    <x v="0"/>
    <x v="0"/>
    <n v="-9.5526259665357077E-2"/>
    <n v="-0.56267018877548935"/>
    <n v="-1.3788081477403884"/>
    <n v="-1.0710005939952616"/>
    <n v="1.0760421961441797"/>
    <n v="1.8368116910112975"/>
    <n v="3.686446468971003"/>
    <x v="2"/>
    <x v="1"/>
    <e v="#N/A"/>
    <n v="29.77"/>
    <x v="1"/>
    <x v="1"/>
  </r>
  <r>
    <s v="SD"/>
    <n v="88"/>
    <x v="1"/>
    <x v="0"/>
    <x v="1"/>
    <n v="0"/>
    <x v="1520"/>
    <n v="107"/>
    <n v="24.17"/>
    <n v="262.39999999999998"/>
    <n v="84"/>
    <n v="22.3"/>
    <n v="139.19999999999999"/>
    <n v="99"/>
    <n v="6.26"/>
    <x v="3"/>
    <n v="5"/>
    <n v="2.73"/>
    <n v="1"/>
    <x v="0"/>
    <n v="0"/>
    <x v="0"/>
    <x v="2"/>
    <x v="0"/>
    <x v="2"/>
    <n v="-0.70464594781765666"/>
    <n v="1.238342104894347"/>
    <n v="-1.217945600616712"/>
    <n v="-5.6545230472650088E-2"/>
    <n v="2.4566270741924727"/>
    <n v="1.8752615630041625"/>
    <n v="2.9996991978707062"/>
    <x v="0"/>
    <x v="1"/>
    <e v="#N/A"/>
    <n v="24.17"/>
    <x v="1"/>
    <x v="2"/>
  </r>
  <r>
    <s v="RI"/>
    <n v="89"/>
    <x v="0"/>
    <x v="0"/>
    <x v="0"/>
    <n v="24"/>
    <x v="1521"/>
    <n v="98"/>
    <n v="16.63"/>
    <n v="207.2"/>
    <n v="67"/>
    <n v="17.61"/>
    <n v="214.5"/>
    <n v="126"/>
    <n v="9.65"/>
    <x v="96"/>
    <n v="2"/>
    <n v="1.59"/>
    <n v="0"/>
    <x v="0"/>
    <n v="0"/>
    <x v="0"/>
    <x v="2"/>
    <x v="0"/>
    <x v="0"/>
    <n v="-1.5266798126797263"/>
    <n v="0.13982410919738594"/>
    <n v="0.27748030042191069"/>
    <n v="-1.5782282757565671"/>
    <n v="1.8822578149239901"/>
    <n v="2.2176793815780558"/>
    <n v="3.7806493089296738"/>
    <x v="2"/>
    <x v="0"/>
    <e v="#N/A"/>
    <n v="16.63"/>
    <x v="0"/>
    <x v="1"/>
  </r>
  <r>
    <s v="ID"/>
    <n v="82"/>
    <x v="0"/>
    <x v="0"/>
    <x v="1"/>
    <n v="0"/>
    <x v="1522"/>
    <n v="83"/>
    <n v="45.37"/>
    <n v="229.7"/>
    <n v="74"/>
    <n v="19.52"/>
    <n v="251.7"/>
    <n v="99"/>
    <n v="11.33"/>
    <x v="34"/>
    <n v="6"/>
    <n v="2.97"/>
    <n v="3"/>
    <x v="1"/>
    <n v="1"/>
    <x v="0"/>
    <x v="2"/>
    <x v="0"/>
    <x v="0"/>
    <n v="1.6040842987656787"/>
    <n v="0.58758959657386478"/>
    <n v="1.0162564427676841"/>
    <n v="0.26952970780247515"/>
    <n v="3.8702314509887827"/>
    <n v="2.0059340448786775"/>
    <n v="1.0338526493576954"/>
    <x v="1"/>
    <x v="1"/>
    <n v="45.37"/>
    <e v="#N/A"/>
    <x v="1"/>
    <x v="3"/>
  </r>
  <r>
    <s v="OK"/>
    <n v="138"/>
    <x v="2"/>
    <x v="0"/>
    <x v="0"/>
    <n v="33"/>
    <x v="205"/>
    <n v="139"/>
    <n v="26.38"/>
    <n v="268.3"/>
    <n v="79"/>
    <n v="22.81"/>
    <n v="186.4"/>
    <n v="71"/>
    <n v="8.39"/>
    <x v="84"/>
    <n v="4"/>
    <n v="2.62"/>
    <n v="3"/>
    <x v="0"/>
    <n v="0"/>
    <x v="0"/>
    <x v="1"/>
    <x v="0"/>
    <x v="2"/>
    <n v="-0.46396035675443797"/>
    <n v="1.3557561660286244"/>
    <n v="-0.28057372108121387"/>
    <n v="-0.20146742526159472"/>
    <n v="2.6442681514229962"/>
    <n v="1.4739893930307759"/>
    <n v="2.3136843788435102"/>
    <x v="0"/>
    <x v="0"/>
    <e v="#N/A"/>
    <n v="26.38"/>
    <x v="1"/>
    <x v="2"/>
  </r>
  <r>
    <s v="MN"/>
    <n v="115"/>
    <x v="0"/>
    <x v="0"/>
    <x v="1"/>
    <n v="0"/>
    <x v="1359"/>
    <n v="92"/>
    <n v="34.03"/>
    <n v="244.9"/>
    <n v="107"/>
    <n v="20.82"/>
    <n v="190.9"/>
    <n v="96"/>
    <n v="8.59"/>
    <x v="82"/>
    <n v="3"/>
    <n v="2.38"/>
    <n v="1"/>
    <x v="0"/>
    <n v="0"/>
    <x v="0"/>
    <x v="0"/>
    <x v="0"/>
    <x v="2"/>
    <n v="0.36918207384901108"/>
    <n v="0.89008005915708632"/>
    <n v="-0.19120563934583804"/>
    <n v="-0.52754236353671935"/>
    <n v="2.514841290708258"/>
    <n v="1.1150777807866579"/>
    <n v="2.0401887650305834"/>
    <x v="0"/>
    <x v="1"/>
    <e v="#N/A"/>
    <n v="34.03"/>
    <x v="0"/>
    <x v="2"/>
  </r>
  <r>
    <s v="WV"/>
    <n v="117"/>
    <x v="2"/>
    <x v="1"/>
    <x v="1"/>
    <n v="0"/>
    <x v="46"/>
    <n v="121"/>
    <n v="33.729999999999997"/>
    <n v="249.5"/>
    <n v="104"/>
    <n v="21.21"/>
    <n v="162.80000000000001"/>
    <n v="115"/>
    <n v="7.33"/>
    <x v="26"/>
    <n v="5"/>
    <n v="2.84"/>
    <n v="1"/>
    <x v="0"/>
    <n v="0"/>
    <x v="0"/>
    <x v="0"/>
    <x v="1"/>
    <x v="2"/>
    <n v="0.33585637662487344"/>
    <n v="0.98162322546516634"/>
    <n v="-0.74925966084896256"/>
    <n v="8.8376964316294535E-2"/>
    <n v="2.6379495826880839"/>
    <n v="1.2828032544741581"/>
    <n v="2.0814394967365129"/>
    <x v="0"/>
    <x v="1"/>
    <e v="#N/A"/>
    <n v="33.729999999999997"/>
    <x v="5"/>
    <x v="3"/>
  </r>
  <r>
    <s v="NH"/>
    <n v="60"/>
    <x v="0"/>
    <x v="0"/>
    <x v="1"/>
    <n v="0"/>
    <x v="1523"/>
    <n v="67"/>
    <n v="30.65"/>
    <n v="208"/>
    <n v="68"/>
    <n v="17.68"/>
    <n v="181.2"/>
    <n v="101"/>
    <n v="8.15"/>
    <x v="75"/>
    <n v="6"/>
    <n v="3.46"/>
    <n v="2"/>
    <x v="0"/>
    <n v="0"/>
    <x v="0"/>
    <x v="3"/>
    <x v="0"/>
    <x v="0"/>
    <n v="7.479767599306898E-4"/>
    <n v="0.15574465985966099"/>
    <n v="-0.38384350441987075"/>
    <n v="0.92167958435272568"/>
    <n v="2.5317471208133857"/>
    <n v="1.0104880259765454"/>
    <n v="1.905893128571768"/>
    <x v="0"/>
    <x v="1"/>
    <e v="#N/A"/>
    <n v="30.65"/>
    <x v="1"/>
    <x v="0"/>
  </r>
  <r>
    <s v="WI"/>
    <n v="62"/>
    <x v="0"/>
    <x v="0"/>
    <x v="1"/>
    <n v="0"/>
    <x v="254"/>
    <n v="84"/>
    <n v="14.67"/>
    <n v="238.7"/>
    <n v="99"/>
    <n v="20.29"/>
    <n v="238.4"/>
    <n v="79"/>
    <n v="10.73"/>
    <x v="60"/>
    <n v="1"/>
    <n v="3.38"/>
    <n v="2"/>
    <x v="0"/>
    <n v="0"/>
    <x v="0"/>
    <x v="3"/>
    <x v="0"/>
    <x v="2"/>
    <n v="-1.7395939893894965"/>
    <n v="0.76669579152445622"/>
    <n v="0.75212411230535137"/>
    <n v="0.81298793826101701"/>
    <n v="3.1662402716997087"/>
    <n v="2.2001476661193422"/>
    <n v="2.7669879015506615"/>
    <x v="0"/>
    <x v="1"/>
    <e v="#N/A"/>
    <n v="14.67"/>
    <x v="0"/>
    <x v="0"/>
  </r>
  <r>
    <s v="MD"/>
    <n v="133"/>
    <x v="2"/>
    <x v="0"/>
    <x v="1"/>
    <n v="0"/>
    <x v="1524"/>
    <n v="141"/>
    <n v="50.15"/>
    <n v="223.6"/>
    <n v="101"/>
    <n v="19.010000000000002"/>
    <n v="229.4"/>
    <n v="109"/>
    <n v="10.32"/>
    <x v="89"/>
    <n v="4"/>
    <n v="3.48"/>
    <n v="2"/>
    <x v="1"/>
    <n v="1"/>
    <x v="0"/>
    <x v="1"/>
    <x v="0"/>
    <x v="0"/>
    <n v="2.124335460986944"/>
    <n v="0.46619539777401953"/>
    <n v="0.57338794883459976"/>
    <n v="0.95791013304996164"/>
    <n v="4.2685082574445001"/>
    <n v="2.4446891136872257"/>
    <n v="1.3163764588026416"/>
    <x v="1"/>
    <x v="1"/>
    <n v="50.15"/>
    <e v="#N/A"/>
    <x v="1"/>
    <x v="0"/>
  </r>
  <r>
    <s v="IN"/>
    <n v="131"/>
    <x v="1"/>
    <x v="0"/>
    <x v="1"/>
    <n v="0"/>
    <x v="1525"/>
    <n v="108"/>
    <n v="40.950000000000003"/>
    <n v="167.4"/>
    <n v="91"/>
    <n v="14.23"/>
    <n v="322.2"/>
    <n v="109"/>
    <n v="14.5"/>
    <x v="20"/>
    <n v="8"/>
    <n v="3.97"/>
    <n v="3"/>
    <x v="0"/>
    <n v="0"/>
    <x v="0"/>
    <x v="1"/>
    <x v="0"/>
    <x v="0"/>
    <n v="1.1227131166392421"/>
    <n v="-0.65222328625078507"/>
    <n v="2.4163563899552387"/>
    <n v="1.6100600096002116"/>
    <n v="4.8073655836726976"/>
    <n v="3.1807155476705113"/>
    <n v="2.263435206783067"/>
    <x v="1"/>
    <x v="1"/>
    <e v="#N/A"/>
    <n v="40.950000000000003"/>
    <x v="4"/>
    <x v="0"/>
  </r>
  <r>
    <s v="IN"/>
    <n v="65"/>
    <x v="1"/>
    <x v="0"/>
    <x v="1"/>
    <n v="0"/>
    <x v="686"/>
    <n v="109"/>
    <n v="35.31"/>
    <n v="217.5"/>
    <n v="117"/>
    <n v="18.489999999999998"/>
    <n v="125.6"/>
    <n v="111"/>
    <n v="5.65"/>
    <x v="40"/>
    <n v="5"/>
    <n v="2.16"/>
    <n v="1"/>
    <x v="0"/>
    <n v="0"/>
    <x v="0"/>
    <x v="3"/>
    <x v="0"/>
    <x v="0"/>
    <n v="0.50803914561625263"/>
    <n v="0.34480119897417427"/>
    <n v="-1.4880358031947365"/>
    <n v="-0.81738675311460851"/>
    <n v="2.0866717213331212"/>
    <n v="1.8053706810650181"/>
    <n v="3.188185646960823"/>
    <x v="0"/>
    <x v="1"/>
    <e v="#N/A"/>
    <n v="35.31"/>
    <x v="1"/>
    <x v="1"/>
  </r>
  <r>
    <s v="NY"/>
    <n v="120"/>
    <x v="2"/>
    <x v="0"/>
    <x v="0"/>
    <n v="27"/>
    <x v="1105"/>
    <n v="115"/>
    <n v="21.85"/>
    <n v="163.69999999999999"/>
    <n v="91"/>
    <n v="13.91"/>
    <n v="242.9"/>
    <n v="121"/>
    <n v="10.93"/>
    <x v="77"/>
    <n v="0"/>
    <n v="0"/>
    <n v="1"/>
    <x v="0"/>
    <n v="0"/>
    <x v="0"/>
    <x v="0"/>
    <x v="0"/>
    <x v="1"/>
    <n v="-0.95829153224581753"/>
    <n v="-0.72585583306380641"/>
    <n v="0.84149219404072728"/>
    <n v="-3.7158306488934985"/>
    <n v="3.2929810559324135"/>
    <n v="3.995083963454904"/>
    <n v="5.3923712330828391"/>
    <x v="2"/>
    <x v="0"/>
    <e v="#N/A"/>
    <n v="21.85"/>
    <x v="0"/>
    <x v="1"/>
  </r>
  <r>
    <s v="OR"/>
    <n v="142"/>
    <x v="2"/>
    <x v="0"/>
    <x v="0"/>
    <n v="22"/>
    <x v="15"/>
    <n v="114"/>
    <n v="38.15"/>
    <n v="146"/>
    <n v="106"/>
    <n v="12.41"/>
    <n v="241.4"/>
    <n v="98"/>
    <n v="10.86"/>
    <x v="82"/>
    <n v="2"/>
    <n v="2.38"/>
    <n v="1"/>
    <x v="0"/>
    <n v="0"/>
    <x v="0"/>
    <x v="1"/>
    <x v="0"/>
    <x v="1"/>
    <n v="0.8172275587513107"/>
    <n v="-1.0780980164666361"/>
    <n v="0.81170283346226857"/>
    <n v="-0.52754236353671935"/>
    <n v="2.6103445511060324"/>
    <n v="1.663525969460202"/>
    <n v="2.592438741156299"/>
    <x v="0"/>
    <x v="0"/>
    <e v="#N/A"/>
    <n v="38.15"/>
    <x v="0"/>
    <x v="2"/>
  </r>
  <r>
    <s v="OK"/>
    <n v="134"/>
    <x v="0"/>
    <x v="0"/>
    <x v="1"/>
    <n v="0"/>
    <x v="206"/>
    <n v="115"/>
    <n v="28.03"/>
    <n v="126.5"/>
    <n v="96"/>
    <n v="10.75"/>
    <n v="238.5"/>
    <n v="125"/>
    <n v="10.73"/>
    <x v="13"/>
    <n v="9"/>
    <n v="2.7"/>
    <n v="2"/>
    <x v="0"/>
    <n v="0"/>
    <x v="0"/>
    <x v="1"/>
    <x v="0"/>
    <x v="1"/>
    <n v="-0.28437187726880531"/>
    <n v="-1.4661614388595845"/>
    <n v="0.75411006967724847"/>
    <n v="-9.277577916988608E-2"/>
    <n v="2.1516012689453734"/>
    <n v="1.6756449718748287"/>
    <n v="2.9976964694597501"/>
    <x v="0"/>
    <x v="1"/>
    <e v="#N/A"/>
    <n v="28.03"/>
    <x v="4"/>
    <x v="2"/>
  </r>
  <r>
    <s v="WI"/>
    <n v="87"/>
    <x v="0"/>
    <x v="0"/>
    <x v="1"/>
    <n v="0"/>
    <x v="1109"/>
    <n v="97"/>
    <n v="40.46"/>
    <n v="164.5"/>
    <n v="97"/>
    <n v="13.98"/>
    <n v="282.5"/>
    <n v="132"/>
    <n v="12.71"/>
    <x v="15"/>
    <n v="6"/>
    <n v="2.86"/>
    <n v="2"/>
    <x v="0"/>
    <n v="0"/>
    <x v="0"/>
    <x v="2"/>
    <x v="0"/>
    <x v="1"/>
    <n v="1.0690217155559085"/>
    <n v="-0.70993528240153136"/>
    <n v="1.6279313133120346"/>
    <n v="0.12460751301353053"/>
    <n v="3.5405865962647751"/>
    <n v="2.0766566703935205"/>
    <n v="2.0221900028755999"/>
    <x v="1"/>
    <x v="1"/>
    <e v="#N/A"/>
    <n v="40.46"/>
    <x v="1"/>
    <x v="3"/>
  </r>
  <r>
    <s v="NJ"/>
    <n v="139"/>
    <x v="0"/>
    <x v="0"/>
    <x v="0"/>
    <n v="43"/>
    <x v="109"/>
    <n v="85"/>
    <n v="39.270000000000003"/>
    <n v="222.3"/>
    <n v="82"/>
    <n v="18.899999999999999"/>
    <n v="148"/>
    <n v="105"/>
    <n v="6.66"/>
    <x v="24"/>
    <n v="5"/>
    <n v="2.2400000000000002"/>
    <n v="2"/>
    <x v="0"/>
    <n v="0"/>
    <x v="0"/>
    <x v="1"/>
    <x v="0"/>
    <x v="0"/>
    <n v="0.93942178190648307"/>
    <n v="0.44032450294782327"/>
    <n v="-1.0431813518897546"/>
    <n v="-0.70869510702289995"/>
    <n v="2.4336422686476822"/>
    <n v="1.6330569616107502"/>
    <n v="2.7223400573738084"/>
    <x v="0"/>
    <x v="0"/>
    <e v="#N/A"/>
    <n v="39.270000000000003"/>
    <x v="1"/>
    <x v="1"/>
  </r>
  <r>
    <s v="AR"/>
    <n v="76"/>
    <x v="1"/>
    <x v="0"/>
    <x v="1"/>
    <n v="0"/>
    <x v="1526"/>
    <n v="140"/>
    <n v="18.239999999999998"/>
    <n v="238.2"/>
    <n v="133"/>
    <n v="20.25"/>
    <n v="271.8"/>
    <n v="116"/>
    <n v="12.23"/>
    <x v="13"/>
    <n v="3"/>
    <n v="2.7"/>
    <n v="4"/>
    <x v="1"/>
    <n v="1"/>
    <x v="1"/>
    <x v="2"/>
    <x v="0"/>
    <x v="2"/>
    <n v="-1.3507941884412202"/>
    <n v="0.75674544736053451"/>
    <n v="1.41543387451903"/>
    <n v="-9.277577916988608E-2"/>
    <n v="3.1411124969508681"/>
    <n v="2.0998497589027658"/>
    <n v="2.6366930616640021"/>
    <x v="0"/>
    <x v="1"/>
    <n v="18.239999999999998"/>
    <e v="#N/A"/>
    <x v="0"/>
    <x v="2"/>
  </r>
  <r>
    <s v="UT"/>
    <n v="100"/>
    <x v="1"/>
    <x v="0"/>
    <x v="1"/>
    <n v="0"/>
    <x v="1222"/>
    <n v="122"/>
    <n v="31.45"/>
    <n v="182.5"/>
    <n v="92"/>
    <n v="15.51"/>
    <n v="274.89999999999998"/>
    <n v="92"/>
    <n v="12.37"/>
    <x v="118"/>
    <n v="8"/>
    <n v="1.38"/>
    <n v="1"/>
    <x v="0"/>
    <n v="0"/>
    <x v="0"/>
    <x v="2"/>
    <x v="0"/>
    <x v="0"/>
    <n v="8.7765075067401832E-2"/>
    <n v="-0.35172289250034833"/>
    <n v="1.4769985530478438"/>
    <n v="-1.8680726653344564"/>
    <n v="2.9142010999151182"/>
    <n v="2.4088652743948971"/>
    <n v="3.3335710236358729"/>
    <x v="0"/>
    <x v="1"/>
    <e v="#N/A"/>
    <n v="31.45"/>
    <x v="4"/>
    <x v="1"/>
  </r>
  <r>
    <s v="DC"/>
    <n v="99"/>
    <x v="0"/>
    <x v="0"/>
    <x v="0"/>
    <n v="31"/>
    <x v="1403"/>
    <n v="71"/>
    <n v="41.5"/>
    <n v="203.4"/>
    <n v="58"/>
    <n v="17.29"/>
    <n v="234"/>
    <n v="115"/>
    <n v="10.53"/>
    <x v="18"/>
    <n v="4"/>
    <n v="2.08"/>
    <n v="3"/>
    <x v="0"/>
    <n v="0"/>
    <x v="0"/>
    <x v="2"/>
    <x v="0"/>
    <x v="0"/>
    <n v="1.1819588005932649"/>
    <n v="6.4201493551580988E-2"/>
    <n v="0.66474198794187267"/>
    <n v="-0.92607839920631685"/>
    <n v="2.9445371989235207"/>
    <n v="1.6433659209328793"/>
    <n v="2.1750870751128026"/>
    <x v="0"/>
    <x v="0"/>
    <e v="#N/A"/>
    <n v="41.5"/>
    <x v="1"/>
    <x v="1"/>
  </r>
  <r>
    <s v="AZ"/>
    <n v="48"/>
    <x v="0"/>
    <x v="0"/>
    <x v="0"/>
    <n v="27"/>
    <x v="792"/>
    <n v="109"/>
    <n v="23.99"/>
    <n v="224.7"/>
    <n v="94"/>
    <n v="19.100000000000001"/>
    <n v="174.3"/>
    <n v="122"/>
    <n v="7.84"/>
    <x v="32"/>
    <n v="2"/>
    <n v="3.56"/>
    <n v="1"/>
    <x v="0"/>
    <n v="0"/>
    <x v="0"/>
    <x v="3"/>
    <x v="0"/>
    <x v="0"/>
    <n v="-0.72501165167685189"/>
    <n v="0.48808615493464724"/>
    <n v="-0.52087456308077995"/>
    <n v="1.0666017791416695"/>
    <n v="2.6058440271966057"/>
    <n v="1.474048728990617"/>
    <n v="2.3569506182356648"/>
    <x v="0"/>
    <x v="0"/>
    <e v="#N/A"/>
    <n v="23.99"/>
    <x v="0"/>
    <x v="0"/>
  </r>
  <r>
    <s v="KS"/>
    <n v="57"/>
    <x v="0"/>
    <x v="0"/>
    <x v="1"/>
    <n v="0"/>
    <x v="1527"/>
    <n v="117"/>
    <n v="26.88"/>
    <n v="115.2"/>
    <n v="149"/>
    <n v="9.7899999999999991"/>
    <n v="182.4"/>
    <n v="92"/>
    <n v="8.2100000000000009"/>
    <x v="23"/>
    <n v="7"/>
    <n v="3.19"/>
    <n v="0"/>
    <x v="0"/>
    <n v="0"/>
    <x v="0"/>
    <x v="3"/>
    <x v="0"/>
    <x v="1"/>
    <n v="-0.4102689556711045"/>
    <n v="-1.6910392169642159"/>
    <n v="-0.36001201595710353"/>
    <n v="0.55937409738036437"/>
    <n v="1.914823777617116"/>
    <n v="1.8629123118794408"/>
    <n v="3.357727574443186"/>
    <x v="0"/>
    <x v="1"/>
    <e v="#N/A"/>
    <n v="26.88"/>
    <x v="4"/>
    <x v="3"/>
  </r>
  <r>
    <s v="KS"/>
    <n v="170"/>
    <x v="0"/>
    <x v="0"/>
    <x v="0"/>
    <n v="42"/>
    <x v="908"/>
    <n v="119"/>
    <n v="33.92"/>
    <n v="135"/>
    <n v="90"/>
    <n v="11.48"/>
    <n v="184.6"/>
    <n v="49"/>
    <n v="8.31"/>
    <x v="54"/>
    <n v="3"/>
    <n v="2.94"/>
    <n v="4"/>
    <x v="1"/>
    <n v="1"/>
    <x v="1"/>
    <x v="1"/>
    <x v="0"/>
    <x v="1"/>
    <n v="0.35622208048406873"/>
    <n v="-1.2970055880729148"/>
    <n v="-0.31632095377536446"/>
    <n v="0.23329915910523916"/>
    <n v="1.9788871885570918"/>
    <n v="1.4012869476139902"/>
    <n v="2.8304091071912691"/>
    <x v="0"/>
    <x v="0"/>
    <n v="33.92"/>
    <e v="#N/A"/>
    <x v="0"/>
    <x v="3"/>
  </r>
  <r>
    <s v="SC"/>
    <n v="78"/>
    <x v="0"/>
    <x v="0"/>
    <x v="1"/>
    <n v="0"/>
    <x v="904"/>
    <n v="105"/>
    <n v="18.62"/>
    <n v="286.10000000000002"/>
    <n v="90"/>
    <n v="24.32"/>
    <n v="247.6"/>
    <n v="113"/>
    <n v="11.14"/>
    <x v="140"/>
    <n v="9"/>
    <n v="1.32"/>
    <n v="1"/>
    <x v="0"/>
    <n v="0"/>
    <x v="0"/>
    <x v="2"/>
    <x v="0"/>
    <x v="2"/>
    <n v="-1.3100627807228293"/>
    <n v="1.7099884182642389"/>
    <n v="0.9348321905198973"/>
    <n v="-1.9405337627289283"/>
    <n v="3.4739538741066993"/>
    <n v="3.0462940417425544"/>
    <n v="3.8067649333904807"/>
    <x v="0"/>
    <x v="1"/>
    <e v="#N/A"/>
    <n v="18.62"/>
    <x v="4"/>
    <x v="1"/>
  </r>
  <r>
    <s v="CA"/>
    <n v="127"/>
    <x v="2"/>
    <x v="0"/>
    <x v="1"/>
    <n v="0"/>
    <x v="790"/>
    <n v="128"/>
    <n v="18.34"/>
    <n v="187"/>
    <n v="77"/>
    <n v="15.9"/>
    <n v="218.5"/>
    <n v="95"/>
    <n v="9.83"/>
    <x v="77"/>
    <n v="0"/>
    <n v="0"/>
    <n v="0"/>
    <x v="0"/>
    <n v="0"/>
    <x v="0"/>
    <x v="0"/>
    <x v="0"/>
    <x v="0"/>
    <n v="-1.3396856226998408"/>
    <n v="-0.26216979502505255"/>
    <n v="0.35691859529780035"/>
    <n v="-3.7158306488934985"/>
    <n v="3.1427287381154274"/>
    <n v="3.9747048776000677"/>
    <n v="5.451588191220881"/>
    <x v="2"/>
    <x v="1"/>
    <e v="#N/A"/>
    <n v="18.34"/>
    <x v="0"/>
    <x v="1"/>
  </r>
  <r>
    <s v="MI"/>
    <n v="119"/>
    <x v="2"/>
    <x v="1"/>
    <x v="0"/>
    <n v="22"/>
    <x v="584"/>
    <n v="119"/>
    <n v="29.26"/>
    <n v="223.6"/>
    <n v="133"/>
    <n v="19.010000000000002"/>
    <n v="150"/>
    <n v="94"/>
    <n v="6.75"/>
    <x v="55"/>
    <n v="20"/>
    <n v="3.75"/>
    <n v="1"/>
    <x v="1"/>
    <n v="1"/>
    <x v="0"/>
    <x v="0"/>
    <x v="2"/>
    <x v="0"/>
    <n v="-0.15106908837225369"/>
    <n v="0.46619539777401953"/>
    <n v="-1.0034622044518098"/>
    <n v="1.320215620022323"/>
    <n v="2.8729471188008437"/>
    <n v="1.729180643391983"/>
    <n v="2.3929701727219572"/>
    <x v="0"/>
    <x v="0"/>
    <n v="29.26"/>
    <e v="#N/A"/>
    <x v="2"/>
    <x v="0"/>
  </r>
  <r>
    <s v="RI"/>
    <n v="95"/>
    <x v="1"/>
    <x v="0"/>
    <x v="1"/>
    <n v="0"/>
    <x v="214"/>
    <n v="133"/>
    <n v="27.2"/>
    <n v="215.3"/>
    <n v="98"/>
    <n v="18.3"/>
    <n v="188.9"/>
    <n v="87"/>
    <n v="8.5"/>
    <x v="9"/>
    <n v="4"/>
    <n v="2.46"/>
    <n v="0"/>
    <x v="0"/>
    <n v="0"/>
    <x v="0"/>
    <x v="2"/>
    <x v="0"/>
    <x v="0"/>
    <n v="-0.37509183082340319"/>
    <n v="0.30101968465291878"/>
    <n v="-0.23092478678378284"/>
    <n v="-0.41885071744501134"/>
    <n v="1.735619086077292"/>
    <n v="0.67828379956647311"/>
    <n v="2.4305892729033611"/>
    <x v="0"/>
    <x v="1"/>
    <e v="#N/A"/>
    <n v="27.2"/>
    <x v="1"/>
    <x v="2"/>
  </r>
  <r>
    <s v="TN"/>
    <n v="110"/>
    <x v="0"/>
    <x v="0"/>
    <x v="1"/>
    <n v="0"/>
    <x v="1528"/>
    <n v="88"/>
    <n v="38.71"/>
    <n v="170"/>
    <n v="96"/>
    <n v="14.45"/>
    <n v="128.69999999999999"/>
    <n v="57"/>
    <n v="5.79"/>
    <x v="50"/>
    <n v="5"/>
    <n v="3.16"/>
    <n v="1"/>
    <x v="0"/>
    <n v="0"/>
    <x v="0"/>
    <x v="0"/>
    <x v="0"/>
    <x v="0"/>
    <n v="0.87832467032889661"/>
    <n v="-0.60048149659839212"/>
    <n v="-1.4264711246659223"/>
    <n v="0.52314354868312773"/>
    <n v="2.4878831346739876"/>
    <n v="1.8548669214528162"/>
    <n v="2.9481350207893167"/>
    <x v="0"/>
    <x v="1"/>
    <e v="#N/A"/>
    <n v="38.71"/>
    <x v="1"/>
    <x v="3"/>
  </r>
  <r>
    <s v="CT"/>
    <n v="74"/>
    <x v="2"/>
    <x v="0"/>
    <x v="1"/>
    <n v="0"/>
    <x v="321"/>
    <n v="77"/>
    <n v="34.65"/>
    <n v="205.1"/>
    <n v="111"/>
    <n v="17.43"/>
    <n v="154.9"/>
    <n v="109"/>
    <n v="6.97"/>
    <x v="62"/>
    <n v="2"/>
    <n v="2.4300000000000002"/>
    <n v="1"/>
    <x v="0"/>
    <n v="0"/>
    <x v="0"/>
    <x v="2"/>
    <x v="0"/>
    <x v="0"/>
    <n v="0.43583346829728742"/>
    <n v="9.8032663708914711E-2"/>
    <n v="-0.90615029322884477"/>
    <n v="-0.45508126614224731"/>
    <n v="1.8902480454227375"/>
    <n v="1.1080471686504416"/>
    <n v="2.6234518068156008"/>
    <x v="0"/>
    <x v="1"/>
    <e v="#N/A"/>
    <n v="34.65"/>
    <x v="0"/>
    <x v="2"/>
  </r>
  <r>
    <s v="ME"/>
    <n v="148"/>
    <x v="1"/>
    <x v="0"/>
    <x v="0"/>
    <n v="33"/>
    <x v="555"/>
    <n v="84"/>
    <n v="41.09"/>
    <n v="165.8"/>
    <n v="84"/>
    <n v="14.09"/>
    <n v="160.6"/>
    <n v="80"/>
    <n v="7.23"/>
    <x v="61"/>
    <n v="3"/>
    <n v="3.05"/>
    <n v="1"/>
    <x v="0"/>
    <n v="0"/>
    <x v="0"/>
    <x v="1"/>
    <x v="0"/>
    <x v="0"/>
    <n v="1.1375245376277474"/>
    <n v="-0.68406438757533461"/>
    <n v="-0.79295072303070224"/>
    <n v="0.37822135389418376"/>
    <n v="2.5712234371174922"/>
    <n v="1.59176895363319"/>
    <n v="2.54091850320287"/>
    <x v="0"/>
    <x v="0"/>
    <e v="#N/A"/>
    <n v="41.09"/>
    <x v="0"/>
    <x v="3"/>
  </r>
  <r>
    <s v="MD"/>
    <n v="83"/>
    <x v="2"/>
    <x v="0"/>
    <x v="1"/>
    <n v="0"/>
    <x v="1529"/>
    <n v="70"/>
    <n v="13.28"/>
    <n v="239.3"/>
    <n v="115"/>
    <n v="20.34"/>
    <n v="144.4"/>
    <n v="112"/>
    <n v="6.5"/>
    <x v="10"/>
    <n v="4"/>
    <n v="3.32"/>
    <n v="1"/>
    <x v="0"/>
    <n v="0"/>
    <x v="0"/>
    <x v="2"/>
    <x v="0"/>
    <x v="2"/>
    <n v="-1.8914110545216807"/>
    <n v="0.77863620452116278"/>
    <n v="-1.1146758172780551"/>
    <n v="0.74052684086654508"/>
    <n v="2.6458920316222594"/>
    <n v="2.4442979147039798"/>
    <n v="3.5983940791206122"/>
    <x v="0"/>
    <x v="1"/>
    <e v="#N/A"/>
    <n v="13.28"/>
    <x v="1"/>
    <x v="0"/>
  </r>
  <r>
    <s v="NC"/>
    <n v="73"/>
    <x v="1"/>
    <x v="0"/>
    <x v="1"/>
    <n v="0"/>
    <x v="448"/>
    <n v="95"/>
    <n v="31.93"/>
    <n v="149.19999999999999"/>
    <n v="143"/>
    <n v="12.68"/>
    <n v="201.4"/>
    <n v="113"/>
    <n v="9.06"/>
    <x v="34"/>
    <n v="4"/>
    <n v="2.97"/>
    <n v="2"/>
    <x v="0"/>
    <n v="0"/>
    <x v="0"/>
    <x v="3"/>
    <x v="0"/>
    <x v="1"/>
    <n v="0.1396050485271722"/>
    <n v="-1.0144158138175372"/>
    <n v="1.731988470337226E-2"/>
    <n v="0.26952970780247515"/>
    <n v="1.9863415892344805"/>
    <n v="1.0589972873863256"/>
    <n v="2.5094616156181053"/>
    <x v="0"/>
    <x v="1"/>
    <e v="#N/A"/>
    <n v="31.93"/>
    <x v="1"/>
    <x v="3"/>
  </r>
  <r>
    <s v="SC"/>
    <n v="111"/>
    <x v="0"/>
    <x v="0"/>
    <x v="0"/>
    <n v="21"/>
    <x v="572"/>
    <n v="94"/>
    <n v="21.61"/>
    <n v="228.3"/>
    <n v="116"/>
    <n v="19.41"/>
    <n v="166.7"/>
    <n v="108"/>
    <n v="7.5"/>
    <x v="5"/>
    <n v="3"/>
    <n v="1.92"/>
    <n v="1"/>
    <x v="0"/>
    <n v="0"/>
    <x v="0"/>
    <x v="0"/>
    <x v="0"/>
    <x v="0"/>
    <n v="-0.9842115189757028"/>
    <n v="0.55972863291488428"/>
    <n v="-0.67180732334497062"/>
    <n v="-1.1434616913897337"/>
    <n v="1.6004044408754883"/>
    <n v="1.7437884550498177"/>
    <n v="3.3941570348992509"/>
    <x v="2"/>
    <x v="0"/>
    <e v="#N/A"/>
    <n v="21.61"/>
    <x v="0"/>
    <x v="1"/>
  </r>
  <r>
    <s v="CA"/>
    <n v="84"/>
    <x v="0"/>
    <x v="0"/>
    <x v="1"/>
    <n v="0"/>
    <x v="1530"/>
    <n v="113"/>
    <n v="47.6"/>
    <n v="202.2"/>
    <n v="90"/>
    <n v="17.190000000000001"/>
    <n v="156.80000000000001"/>
    <n v="103"/>
    <n v="7.06"/>
    <x v="91"/>
    <n v="4"/>
    <n v="2.81"/>
    <n v="0"/>
    <x v="1"/>
    <n v="1"/>
    <x v="0"/>
    <x v="2"/>
    <x v="0"/>
    <x v="0"/>
    <n v="1.8466213174524611"/>
    <n v="4.0320667558168446E-2"/>
    <n v="-0.86841710316279708"/>
    <n v="5.2146415619058542E-2"/>
    <n v="3.2108949149674082"/>
    <n v="2.0416913478853211"/>
    <n v="2.4550276913094069"/>
    <x v="0"/>
    <x v="1"/>
    <n v="47.6"/>
    <e v="#N/A"/>
    <x v="1"/>
    <x v="3"/>
  </r>
  <r>
    <s v="LA"/>
    <n v="75"/>
    <x v="2"/>
    <x v="1"/>
    <x v="1"/>
    <n v="0"/>
    <x v="1332"/>
    <n v="78"/>
    <n v="26.04"/>
    <n v="210.8"/>
    <n v="99"/>
    <n v="17.920000000000002"/>
    <n v="153.5"/>
    <n v="100"/>
    <n v="6.91"/>
    <x v="35"/>
    <n v="3"/>
    <n v="2.11"/>
    <n v="1"/>
    <x v="0"/>
    <n v="0"/>
    <x v="0"/>
    <x v="2"/>
    <x v="1"/>
    <x v="0"/>
    <n v="-0.50098890922570238"/>
    <n v="0.21146658717762301"/>
    <n v="-0.93395369643540627"/>
    <n v="-0.88984785050908088"/>
    <n v="1.3164949566236734"/>
    <n v="1.3999309657267749"/>
    <n v="3.191622541402074"/>
    <x v="2"/>
    <x v="1"/>
    <e v="#N/A"/>
    <n v="26.04"/>
    <x v="3"/>
    <x v="1"/>
  </r>
  <r>
    <s v="WI"/>
    <n v="114"/>
    <x v="0"/>
    <x v="0"/>
    <x v="0"/>
    <n v="26"/>
    <x v="906"/>
    <n v="88"/>
    <n v="23.31"/>
    <n v="155.69999999999999"/>
    <n v="125"/>
    <n v="13.23"/>
    <n v="247.6"/>
    <n v="94"/>
    <n v="11.14"/>
    <x v="73"/>
    <n v="7"/>
    <n v="3.11"/>
    <n v="2"/>
    <x v="0"/>
    <n v="0"/>
    <x v="0"/>
    <x v="0"/>
    <x v="0"/>
    <x v="1"/>
    <n v="-0.7990687566193807"/>
    <n v="-0.88506133968655443"/>
    <n v="0.9348321905198973"/>
    <n v="0.45068245128865581"/>
    <n v="2.4293290102721818"/>
    <n v="1.5807815627545707"/>
    <n v="2.6638508325616779"/>
    <x v="0"/>
    <x v="0"/>
    <e v="#N/A"/>
    <n v="23.31"/>
    <x v="4"/>
    <x v="3"/>
  </r>
  <r>
    <s v="IL"/>
    <n v="71"/>
    <x v="2"/>
    <x v="1"/>
    <x v="1"/>
    <n v="0"/>
    <x v="42"/>
    <n v="114"/>
    <n v="31.64"/>
    <n v="198.6"/>
    <n v="140"/>
    <n v="16.88"/>
    <n v="206.5"/>
    <n v="80"/>
    <n v="9.2899999999999991"/>
    <x v="12"/>
    <n v="5"/>
    <n v="3.73"/>
    <n v="4"/>
    <x v="1"/>
    <n v="1"/>
    <x v="1"/>
    <x v="3"/>
    <x v="2"/>
    <x v="0"/>
    <n v="0.10813077892659714"/>
    <n v="-3.1321810422068046E-2"/>
    <n v="0.11860371067013144"/>
    <n v="1.2839850713250869"/>
    <n v="2.9383929835420743"/>
    <n v="1.2943561429258184"/>
    <n v="1.6481997220392637"/>
    <x v="0"/>
    <x v="1"/>
    <n v="31.64"/>
    <e v="#N/A"/>
    <x v="5"/>
    <x v="0"/>
  </r>
  <r>
    <s v="IN"/>
    <n v="58"/>
    <x v="0"/>
    <x v="0"/>
    <x v="0"/>
    <n v="22"/>
    <x v="1531"/>
    <n v="127"/>
    <n v="38.1"/>
    <n v="238.8"/>
    <n v="85"/>
    <n v="20.3"/>
    <n v="174.2"/>
    <n v="86"/>
    <n v="7.84"/>
    <x v="73"/>
    <n v="7"/>
    <n v="3.11"/>
    <n v="2"/>
    <x v="0"/>
    <n v="0"/>
    <x v="0"/>
    <x v="3"/>
    <x v="0"/>
    <x v="2"/>
    <n v="0.81167327588062077"/>
    <n v="0.76868586035724107"/>
    <n v="-0.52286052045267761"/>
    <n v="0.45068245128865581"/>
    <n v="2.9567805783634347"/>
    <n v="1.3138452170783006"/>
    <n v="1.6461552540060875"/>
    <x v="0"/>
    <x v="0"/>
    <e v="#N/A"/>
    <n v="38.1"/>
    <x v="4"/>
    <x v="3"/>
  </r>
  <r>
    <s v="AL"/>
    <n v="106"/>
    <x v="1"/>
    <x v="0"/>
    <x v="0"/>
    <n v="29"/>
    <x v="189"/>
    <n v="131"/>
    <n v="14.21"/>
    <n v="203.9"/>
    <n v="131"/>
    <n v="17.329999999999998"/>
    <n v="229.5"/>
    <n v="73"/>
    <n v="10.33"/>
    <x v="111"/>
    <n v="3"/>
    <n v="2.19"/>
    <n v="1"/>
    <x v="0"/>
    <n v="0"/>
    <x v="0"/>
    <x v="0"/>
    <x v="0"/>
    <x v="0"/>
    <n v="-1.7895825352257035"/>
    <n v="7.4151837715502739E-2"/>
    <n v="0.57537390620649687"/>
    <n v="-0.78115620441737255"/>
    <n v="2.0753164340944172"/>
    <n v="2.0369988446399576"/>
    <n v="3.4629164420336038"/>
    <x v="0"/>
    <x v="0"/>
    <e v="#N/A"/>
    <n v="14.21"/>
    <x v="0"/>
    <x v="1"/>
  </r>
  <r>
    <s v="OK"/>
    <n v="172"/>
    <x v="1"/>
    <x v="0"/>
    <x v="1"/>
    <n v="0"/>
    <x v="30"/>
    <n v="109"/>
    <n v="34.659999999999997"/>
    <n v="234"/>
    <n v="123"/>
    <n v="19.89"/>
    <n v="160.69999999999999"/>
    <n v="65"/>
    <n v="7.23"/>
    <x v="160"/>
    <n v="4"/>
    <n v="4.8099999999999996"/>
    <n v="4"/>
    <x v="0"/>
    <n v="0"/>
    <x v="1"/>
    <x v="1"/>
    <x v="0"/>
    <x v="2"/>
    <n v="0.43768489592085053"/>
    <n v="0.67316255638359201"/>
    <n v="-0.79096476565880514"/>
    <n v="2.7332070192145319"/>
    <n v="4.34130639065613"/>
    <n v="2.9564779325798143"/>
    <n v="2.5757683036544794"/>
    <x v="1"/>
    <x v="1"/>
    <e v="#N/A"/>
    <n v="34.659999999999997"/>
    <x v="1"/>
    <x v="0"/>
  </r>
  <r>
    <s v="IA"/>
    <n v="45"/>
    <x v="0"/>
    <x v="0"/>
    <x v="1"/>
    <n v="0"/>
    <x v="37"/>
    <n v="87"/>
    <n v="35.92"/>
    <n v="165.7"/>
    <n v="97"/>
    <n v="14.08"/>
    <n v="265.89999999999998"/>
    <n v="72"/>
    <n v="11.97"/>
    <x v="64"/>
    <n v="6"/>
    <n v="3.59"/>
    <n v="1"/>
    <x v="0"/>
    <n v="0"/>
    <x v="0"/>
    <x v="3"/>
    <x v="0"/>
    <x v="0"/>
    <n v="0.57469054006452891"/>
    <n v="-0.68605445640811935"/>
    <n v="1.2982623895770922"/>
    <n v="1.1028323278389063"/>
    <n v="3.5045864109276748"/>
    <n v="1.9242308358183284"/>
    <n v="1.7672585287301021"/>
    <x v="1"/>
    <x v="1"/>
    <e v="#N/A"/>
    <n v="35.92"/>
    <x v="1"/>
    <x v="0"/>
  </r>
  <r>
    <s v="VT"/>
    <n v="100"/>
    <x v="1"/>
    <x v="1"/>
    <x v="1"/>
    <n v="0"/>
    <x v="1532"/>
    <n v="112"/>
    <n v="37.299999999999997"/>
    <n v="225.7"/>
    <n v="102"/>
    <n v="19.18"/>
    <n v="255.3"/>
    <n v="95"/>
    <n v="11.49"/>
    <x v="42"/>
    <n v="4"/>
    <n v="3.24"/>
    <n v="4"/>
    <x v="0"/>
    <n v="0"/>
    <x v="1"/>
    <x v="2"/>
    <x v="2"/>
    <x v="0"/>
    <n v="0.72465617757314971"/>
    <n v="0.50798684326249077"/>
    <n v="1.0877509081559853"/>
    <n v="0.63183519477483641"/>
    <n v="3.5028635725226254"/>
    <n v="1.538049075996291"/>
    <n v="0.67907047693160727"/>
    <x v="1"/>
    <x v="1"/>
    <e v="#N/A"/>
    <n v="37.299999999999997"/>
    <x v="5"/>
    <x v="3"/>
  </r>
  <r>
    <s v="NY"/>
    <n v="94"/>
    <x v="0"/>
    <x v="0"/>
    <x v="1"/>
    <n v="0"/>
    <x v="361"/>
    <n v="91"/>
    <n v="32.369999999999997"/>
    <n v="92"/>
    <n v="107"/>
    <n v="7.82"/>
    <n v="224.8"/>
    <n v="108"/>
    <n v="10.119999999999999"/>
    <x v="109"/>
    <n v="17"/>
    <n v="3.67"/>
    <n v="2"/>
    <x v="0"/>
    <n v="0"/>
    <x v="0"/>
    <x v="2"/>
    <x v="0"/>
    <x v="1"/>
    <n v="0.18774216673981581"/>
    <n v="-2.1527351861701853"/>
    <n v="0.48203390972732674"/>
    <n v="1.2115239739306143"/>
    <n v="3.1347715484446588"/>
    <n v="2.5238191164350479"/>
    <n v="3.3034123575520873"/>
    <x v="0"/>
    <x v="1"/>
    <e v="#N/A"/>
    <n v="32.369999999999997"/>
    <x v="4"/>
    <x v="0"/>
  </r>
  <r>
    <s v="LA"/>
    <n v="128"/>
    <x v="0"/>
    <x v="0"/>
    <x v="1"/>
    <n v="0"/>
    <x v="858"/>
    <n v="94"/>
    <n v="25.11"/>
    <n v="283.3"/>
    <n v="83"/>
    <n v="24.08"/>
    <n v="188.3"/>
    <n v="124"/>
    <n v="8.4700000000000006"/>
    <x v="72"/>
    <n v="5"/>
    <n v="1.86"/>
    <n v="2"/>
    <x v="0"/>
    <n v="0"/>
    <x v="0"/>
    <x v="1"/>
    <x v="0"/>
    <x v="2"/>
    <n v="-0.60281742852167952"/>
    <n v="1.654266490946277"/>
    <n v="-0.24284053101516617"/>
    <n v="-1.2159227887842059"/>
    <n v="2.7969264760154386"/>
    <n v="2.1534684179215833"/>
    <n v="3.0744194153913411"/>
    <x v="0"/>
    <x v="1"/>
    <e v="#N/A"/>
    <n v="25.11"/>
    <x v="1"/>
    <x v="1"/>
  </r>
  <r>
    <s v="SC"/>
    <n v="181"/>
    <x v="1"/>
    <x v="0"/>
    <x v="1"/>
    <n v="0"/>
    <x v="1533"/>
    <n v="130"/>
    <n v="39.08"/>
    <n v="144.4"/>
    <n v="93"/>
    <n v="12.27"/>
    <n v="262.39999999999998"/>
    <n v="110"/>
    <n v="11.81"/>
    <x v="66"/>
    <n v="4"/>
    <n v="3.83"/>
    <n v="2"/>
    <x v="0"/>
    <n v="0"/>
    <x v="0"/>
    <x v="1"/>
    <x v="0"/>
    <x v="1"/>
    <n v="0.91905607804728784"/>
    <n v="-1.1099391177911857"/>
    <n v="1.2287538815606887"/>
    <n v="1.428907266114031"/>
    <n v="3.8159922971966691"/>
    <n v="2.3723914087693605"/>
    <n v="2.1667221281329607"/>
    <x v="1"/>
    <x v="1"/>
    <e v="#N/A"/>
    <n v="39.08"/>
    <x v="1"/>
    <x v="0"/>
  </r>
  <r>
    <s v="ID"/>
    <n v="127"/>
    <x v="1"/>
    <x v="0"/>
    <x v="1"/>
    <n v="0"/>
    <x v="122"/>
    <n v="128"/>
    <n v="17.48"/>
    <n v="143.69999999999999"/>
    <n v="95"/>
    <n v="12.21"/>
    <n v="191.4"/>
    <n v="97"/>
    <n v="8.61"/>
    <x v="13"/>
    <n v="5"/>
    <n v="2.7"/>
    <n v="1"/>
    <x v="0"/>
    <n v="0"/>
    <x v="0"/>
    <x v="0"/>
    <x v="0"/>
    <x v="1"/>
    <n v="-1.4341084315015653"/>
    <n v="-1.1238695996206765"/>
    <n v="-0.18127585248635184"/>
    <n v="-9.277577916988608E-2"/>
    <n v="1.3027504843958775"/>
    <n v="1.8333625255662482"/>
    <n v="3.6090549283306306"/>
    <x v="2"/>
    <x v="1"/>
    <e v="#N/A"/>
    <n v="17.48"/>
    <x v="1"/>
    <x v="2"/>
  </r>
  <r>
    <s v="MO"/>
    <n v="89"/>
    <x v="0"/>
    <x v="0"/>
    <x v="1"/>
    <n v="0"/>
    <x v="126"/>
    <n v="81"/>
    <n v="30.38"/>
    <n v="233.7"/>
    <n v="74"/>
    <n v="19.86"/>
    <n v="131.9"/>
    <n v="120"/>
    <n v="5.94"/>
    <x v="9"/>
    <n v="4"/>
    <n v="2.46"/>
    <n v="1"/>
    <x v="0"/>
    <n v="0"/>
    <x v="0"/>
    <x v="2"/>
    <x v="0"/>
    <x v="2"/>
    <n v="-2.8874865217081255E-2"/>
    <n v="0.66719234988523879"/>
    <n v="-1.3629204887652102"/>
    <n v="-0.41885071744501134"/>
    <n v="2.0474521065711802"/>
    <n v="1.5744737443942634"/>
    <n v="2.9607220428251995"/>
    <x v="0"/>
    <x v="1"/>
    <e v="#N/A"/>
    <n v="30.38"/>
    <x v="1"/>
    <x v="2"/>
  </r>
  <r>
    <s v="ME"/>
    <n v="149"/>
    <x v="0"/>
    <x v="0"/>
    <x v="0"/>
    <n v="18"/>
    <x v="115"/>
    <n v="106"/>
    <n v="25.25"/>
    <n v="114.5"/>
    <n v="106"/>
    <n v="9.73"/>
    <n v="178.3"/>
    <n v="98"/>
    <n v="8.02"/>
    <x v="94"/>
    <n v="4"/>
    <n v="1.76"/>
    <n v="0"/>
    <x v="0"/>
    <n v="0"/>
    <x v="0"/>
    <x v="1"/>
    <x v="0"/>
    <x v="1"/>
    <n v="-0.58800600753317356"/>
    <n v="-1.7049696987937064"/>
    <n v="-0.44143626820489029"/>
    <n v="-1.3608449835731504"/>
    <n v="1.0530545430759184"/>
    <n v="2.3020507785239386"/>
    <n v="4.182098959029128"/>
    <x v="2"/>
    <x v="0"/>
    <e v="#N/A"/>
    <n v="25.25"/>
    <x v="1"/>
    <x v="1"/>
  </r>
  <r>
    <s v="MS"/>
    <n v="103"/>
    <x v="2"/>
    <x v="0"/>
    <x v="0"/>
    <n v="29"/>
    <x v="1341"/>
    <n v="111"/>
    <n v="27.9"/>
    <n v="219.1"/>
    <n v="96"/>
    <n v="18.62"/>
    <n v="220.3"/>
    <n v="108"/>
    <n v="9.91"/>
    <x v="10"/>
    <n v="9"/>
    <n v="3.32"/>
    <n v="0"/>
    <x v="0"/>
    <n v="0"/>
    <x v="0"/>
    <x v="0"/>
    <x v="0"/>
    <x v="0"/>
    <n v="-0.29918329825731127"/>
    <n v="0.37664230029872375"/>
    <n v="0.39266582799195088"/>
    <n v="0.74052684086654508"/>
    <n v="2.7120545467683064"/>
    <n v="0.96640391288882255"/>
    <n v="1.5851287585073366"/>
    <x v="0"/>
    <x v="0"/>
    <e v="#N/A"/>
    <n v="27.9"/>
    <x v="4"/>
    <x v="0"/>
  </r>
  <r>
    <s v="SD"/>
    <n v="163"/>
    <x v="0"/>
    <x v="1"/>
    <x v="1"/>
    <n v="0"/>
    <x v="1291"/>
    <n v="90"/>
    <n v="33.520000000000003"/>
    <n v="188.5"/>
    <n v="113"/>
    <n v="16.02"/>
    <n v="211.1"/>
    <n v="94"/>
    <n v="9.5"/>
    <x v="35"/>
    <n v="8"/>
    <n v="2.11"/>
    <n v="1"/>
    <x v="0"/>
    <n v="0"/>
    <x v="0"/>
    <x v="1"/>
    <x v="1"/>
    <x v="0"/>
    <n v="0.3136392451421145"/>
    <n v="-0.23231876253328732"/>
    <n v="0.20995774977740439"/>
    <n v="-0.88984785050908088"/>
    <n v="1.9470782729566465"/>
    <n v="0.99410916768005719"/>
    <n v="2.4870448877153857"/>
    <x v="0"/>
    <x v="1"/>
    <e v="#N/A"/>
    <n v="33.520000000000003"/>
    <x v="2"/>
    <x v="1"/>
  </r>
  <r>
    <s v="GA"/>
    <n v="122"/>
    <x v="2"/>
    <x v="1"/>
    <x v="1"/>
    <n v="0"/>
    <x v="1393"/>
    <n v="101"/>
    <n v="23.8"/>
    <n v="196.4"/>
    <n v="77"/>
    <n v="16.690000000000001"/>
    <n v="120.1"/>
    <n v="133"/>
    <n v="5.4"/>
    <x v="84"/>
    <n v="4"/>
    <n v="2.62"/>
    <n v="4"/>
    <x v="1"/>
    <n v="1"/>
    <x v="1"/>
    <x v="0"/>
    <x v="1"/>
    <x v="0"/>
    <n v="-0.74537735553604723"/>
    <n v="-7.5103324743323527E-2"/>
    <n v="-1.5972634586490848"/>
    <n v="-0.20146742526159472"/>
    <n v="1.3837067835818702"/>
    <n v="1.7756879205847476"/>
    <n v="3.5201549283647569"/>
    <x v="2"/>
    <x v="1"/>
    <n v="23.8"/>
    <e v="#N/A"/>
    <x v="5"/>
    <x v="2"/>
  </r>
  <r>
    <s v="VT"/>
    <n v="60"/>
    <x v="0"/>
    <x v="0"/>
    <x v="1"/>
    <n v="0"/>
    <x v="1257"/>
    <n v="118"/>
    <n v="32.96"/>
    <n v="85"/>
    <n v="110"/>
    <n v="7.23"/>
    <n v="210.1"/>
    <n v="134"/>
    <n v="9.4499999999999993"/>
    <x v="32"/>
    <n v="8"/>
    <n v="3.56"/>
    <n v="3"/>
    <x v="0"/>
    <n v="0"/>
    <x v="0"/>
    <x v="3"/>
    <x v="0"/>
    <x v="1"/>
    <n v="0.25254213356452854"/>
    <n v="-2.2920400044650897"/>
    <n v="0.19009817605843199"/>
    <n v="1.0666017791416695"/>
    <n v="2.9875417573151428"/>
    <n v="2.547744410866712"/>
    <n v="3.4722611385815281"/>
    <x v="0"/>
    <x v="1"/>
    <e v="#N/A"/>
    <n v="32.96"/>
    <x v="4"/>
    <x v="0"/>
  </r>
  <r>
    <s v="MD"/>
    <n v="62"/>
    <x v="1"/>
    <x v="0"/>
    <x v="1"/>
    <n v="0"/>
    <x v="1534"/>
    <n v="105"/>
    <n v="54.59"/>
    <n v="265.5"/>
    <n v="122"/>
    <n v="22.57"/>
    <n v="180.5"/>
    <n v="72"/>
    <n v="8.1199999999999992"/>
    <x v="73"/>
    <n v="2"/>
    <n v="3.11"/>
    <n v="4"/>
    <x v="1"/>
    <n v="1"/>
    <x v="1"/>
    <x v="3"/>
    <x v="0"/>
    <x v="2"/>
    <n v="2.6075580707369448"/>
    <n v="1.3000342387106623"/>
    <n v="-0.39774520602315122"/>
    <n v="0.45068245128865581"/>
    <n v="4.5576115613691304"/>
    <n v="2.9750233671182045"/>
    <n v="2.2202938826815504"/>
    <x v="1"/>
    <x v="1"/>
    <n v="54.59"/>
    <e v="#N/A"/>
    <x v="0"/>
    <x v="3"/>
  </r>
  <r>
    <s v="IN"/>
    <n v="117"/>
    <x v="0"/>
    <x v="0"/>
    <x v="1"/>
    <n v="0"/>
    <x v="1339"/>
    <n v="126"/>
    <n v="20.13"/>
    <n v="249.3"/>
    <n v="97"/>
    <n v="21.19"/>
    <n v="227"/>
    <n v="56"/>
    <n v="10.220000000000001"/>
    <x v="109"/>
    <n v="3"/>
    <n v="3.67"/>
    <n v="5"/>
    <x v="1"/>
    <n v="1"/>
    <x v="1"/>
    <x v="0"/>
    <x v="0"/>
    <x v="2"/>
    <n v="-1.1452857222257027"/>
    <n v="0.97764308779959785"/>
    <n v="0.52572497190906586"/>
    <n v="1.2115239739306143"/>
    <n v="3.3392896102286409"/>
    <n v="2.0029085046885684"/>
    <n v="2.2073581166921348"/>
    <x v="0"/>
    <x v="1"/>
    <n v="20.13"/>
    <e v="#N/A"/>
    <x v="0"/>
    <x v="0"/>
  </r>
  <r>
    <s v="WV"/>
    <n v="159"/>
    <x v="0"/>
    <x v="0"/>
    <x v="1"/>
    <n v="0"/>
    <x v="944"/>
    <n v="114"/>
    <n v="28.87"/>
    <n v="197.7"/>
    <n v="105"/>
    <n v="16.8"/>
    <n v="193.7"/>
    <n v="82"/>
    <n v="8.7200000000000006"/>
    <x v="43"/>
    <n v="4"/>
    <n v="3.13"/>
    <n v="1"/>
    <x v="0"/>
    <n v="0"/>
    <x v="0"/>
    <x v="1"/>
    <x v="0"/>
    <x v="0"/>
    <n v="-0.19365192371420742"/>
    <n v="-4.9232429917127313E-2"/>
    <n v="-0.13559883293271563"/>
    <n v="0.48691299998589177"/>
    <n v="2.1242071084537439"/>
    <n v="0.54350364558274467"/>
    <n v="2.0195387062193313"/>
    <x v="0"/>
    <x v="1"/>
    <e v="#N/A"/>
    <n v="28.87"/>
    <x v="1"/>
    <x v="3"/>
  </r>
  <r>
    <s v="OH"/>
    <n v="78"/>
    <x v="1"/>
    <x v="0"/>
    <x v="1"/>
    <n v="0"/>
    <x v="533"/>
    <n v="99"/>
    <n v="32.880000000000003"/>
    <n v="116.9"/>
    <n v="88"/>
    <n v="9.94"/>
    <n v="243.3"/>
    <n v="109"/>
    <n v="10.95"/>
    <x v="38"/>
    <n v="4"/>
    <n v="2.5099999999999998"/>
    <n v="2"/>
    <x v="0"/>
    <n v="0"/>
    <x v="0"/>
    <x v="2"/>
    <x v="0"/>
    <x v="1"/>
    <n v="0.24328499544671242"/>
    <n v="-1.6572080468068819"/>
    <n v="0.84943602352831626"/>
    <n v="-0.34638962005053869"/>
    <n v="2.4135658537923836"/>
    <n v="1.909726008190008"/>
    <n v="3.0771426229738075"/>
    <x v="0"/>
    <x v="1"/>
    <e v="#N/A"/>
    <n v="32.880000000000003"/>
    <x v="1"/>
    <x v="2"/>
  </r>
  <r>
    <s v="OH"/>
    <n v="96"/>
    <x v="0"/>
    <x v="0"/>
    <x v="1"/>
    <n v="0"/>
    <x v="1535"/>
    <n v="128"/>
    <n v="18.12"/>
    <n v="284.8"/>
    <n v="87"/>
    <n v="24.21"/>
    <n v="178.9"/>
    <n v="92"/>
    <n v="8.0500000000000007"/>
    <x v="130"/>
    <n v="7"/>
    <n v="4.0199999999999996"/>
    <n v="1"/>
    <x v="0"/>
    <n v="0"/>
    <x v="0"/>
    <x v="2"/>
    <x v="0"/>
    <x v="2"/>
    <n v="-1.3637541818061629"/>
    <n v="1.6841175234380421"/>
    <n v="-0.42952052397350693"/>
    <n v="1.6825211069946842"/>
    <n v="3.8546297236502611"/>
    <n v="2.7769484073604924"/>
    <n v="2.9265533666475081"/>
    <x v="0"/>
    <x v="1"/>
    <e v="#N/A"/>
    <n v="18.12"/>
    <x v="4"/>
    <x v="0"/>
  </r>
  <r>
    <s v="SC"/>
    <n v="79"/>
    <x v="0"/>
    <x v="0"/>
    <x v="1"/>
    <n v="0"/>
    <x v="216"/>
    <n v="98"/>
    <n v="22.9"/>
    <n v="189.7"/>
    <n v="68"/>
    <n v="16.12"/>
    <n v="221.4"/>
    <n v="128"/>
    <n v="9.9600000000000009"/>
    <x v="23"/>
    <n v="5"/>
    <n v="3.19"/>
    <n v="2"/>
    <x v="0"/>
    <n v="0"/>
    <x v="0"/>
    <x v="2"/>
    <x v="0"/>
    <x v="0"/>
    <n v="-0.84350301958489815"/>
    <n v="-0.20843793653987533"/>
    <n v="0.41451135908282044"/>
    <n v="0.55937409738036437"/>
    <n v="2.2546733168562247"/>
    <n v="1.1134014393140628"/>
    <n v="2.3228804886153323"/>
    <x v="0"/>
    <x v="1"/>
    <e v="#N/A"/>
    <n v="22.9"/>
    <x v="1"/>
    <x v="3"/>
  </r>
  <r>
    <s v="AZ"/>
    <n v="192"/>
    <x v="0"/>
    <x v="0"/>
    <x v="0"/>
    <n v="36"/>
    <x v="691"/>
    <n v="77"/>
    <n v="26.55"/>
    <n v="215.5"/>
    <n v="126"/>
    <n v="18.32"/>
    <n v="279.10000000000002"/>
    <n v="83"/>
    <n v="12.56"/>
    <x v="79"/>
    <n v="6"/>
    <n v="2.67"/>
    <n v="2"/>
    <x v="0"/>
    <n v="0"/>
    <x v="0"/>
    <x v="1"/>
    <x v="0"/>
    <x v="0"/>
    <n v="-0.4454460805188058"/>
    <n v="0.30499982231848727"/>
    <n v="1.5604087626675287"/>
    <n v="-0.12900632786712207"/>
    <n v="3.0536662546361248"/>
    <n v="1.6561899774794082"/>
    <n v="2.0398658995882712"/>
    <x v="0"/>
    <x v="0"/>
    <e v="#N/A"/>
    <n v="26.55"/>
    <x v="1"/>
    <x v="2"/>
  </r>
  <r>
    <s v="WV"/>
    <n v="68"/>
    <x v="0"/>
    <x v="0"/>
    <x v="1"/>
    <n v="0"/>
    <x v="1536"/>
    <n v="57"/>
    <n v="39.29"/>
    <n v="153.4"/>
    <n v="55"/>
    <n v="13.04"/>
    <n v="191.3"/>
    <n v="123"/>
    <n v="8.61"/>
    <x v="63"/>
    <n v="4"/>
    <n v="2.59"/>
    <n v="3"/>
    <x v="0"/>
    <n v="0"/>
    <x v="0"/>
    <x v="3"/>
    <x v="0"/>
    <x v="1"/>
    <n v="0.94127320953004623"/>
    <n v="-0.93083292284059416"/>
    <n v="-0.18326180985824894"/>
    <n v="-0.23769797395883072"/>
    <n v="2.2408684496740001"/>
    <n v="1.3573983950924695"/>
    <n v="2.5813890441494607"/>
    <x v="0"/>
    <x v="1"/>
    <e v="#N/A"/>
    <n v="39.29"/>
    <x v="1"/>
    <x v="2"/>
  </r>
  <r>
    <s v="RI"/>
    <n v="28"/>
    <x v="2"/>
    <x v="0"/>
    <x v="1"/>
    <n v="0"/>
    <x v="1537"/>
    <n v="109"/>
    <n v="30.74"/>
    <n v="288.8"/>
    <n v="58"/>
    <n v="24.55"/>
    <n v="191.9"/>
    <n v="91"/>
    <n v="8.64"/>
    <x v="71"/>
    <n v="6"/>
    <n v="3.81"/>
    <n v="2"/>
    <x v="0"/>
    <n v="0"/>
    <x v="0"/>
    <x v="3"/>
    <x v="0"/>
    <x v="2"/>
    <n v="1.0005114877746791E-2"/>
    <n v="1.7637202767494162"/>
    <n v="-0.17134606562686563"/>
    <n v="1.3926767174167949"/>
    <n v="3.8819878048772338"/>
    <n v="2.2538228036785366"/>
    <n v="1.7577272665425643"/>
    <x v="1"/>
    <x v="1"/>
    <e v="#N/A"/>
    <n v="30.74"/>
    <x v="1"/>
    <x v="0"/>
  </r>
  <r>
    <s v="CT"/>
    <n v="184"/>
    <x v="2"/>
    <x v="1"/>
    <x v="1"/>
    <n v="0"/>
    <x v="99"/>
    <n v="105"/>
    <n v="36.35"/>
    <n v="159.6"/>
    <n v="84"/>
    <n v="13.57"/>
    <n v="139.19999999999999"/>
    <n v="137"/>
    <n v="6.26"/>
    <x v="105"/>
    <n v="10"/>
    <n v="1.35"/>
    <n v="2"/>
    <x v="0"/>
    <n v="0"/>
    <x v="0"/>
    <x v="1"/>
    <x v="1"/>
    <x v="1"/>
    <n v="0.62097623065360941"/>
    <n v="-0.80744865520796461"/>
    <n v="-1.217945600616712"/>
    <n v="-1.9043032140316922"/>
    <n v="1.878804020769977"/>
    <n v="2.4793844048204692"/>
    <n v="4.0944828129169712"/>
    <x v="2"/>
    <x v="1"/>
    <e v="#N/A"/>
    <n v="36.35"/>
    <x v="2"/>
    <x v="1"/>
  </r>
  <r>
    <s v="TN"/>
    <n v="74"/>
    <x v="0"/>
    <x v="0"/>
    <x v="0"/>
    <n v="25"/>
    <x v="1429"/>
    <n v="113"/>
    <n v="39.85"/>
    <n v="265.89999999999998"/>
    <n v="82"/>
    <n v="22.6"/>
    <n v="241.4"/>
    <n v="77"/>
    <n v="10.86"/>
    <x v="0"/>
    <n v="4"/>
    <n v="3.7"/>
    <n v="0"/>
    <x v="0"/>
    <n v="0"/>
    <x v="0"/>
    <x v="2"/>
    <x v="0"/>
    <x v="2"/>
    <n v="1.0023703211076327"/>
    <n v="1.3079945140417992"/>
    <n v="0.81170283346226857"/>
    <n v="1.2477545226278501"/>
    <n v="4.2036880391471598"/>
    <n v="2.2206640331193261"/>
    <n v="0.43784057088247252"/>
    <x v="1"/>
    <x v="0"/>
    <e v="#N/A"/>
    <n v="39.85"/>
    <x v="1"/>
    <x v="0"/>
  </r>
  <r>
    <s v="MT"/>
    <n v="137"/>
    <x v="2"/>
    <x v="0"/>
    <x v="1"/>
    <n v="0"/>
    <x v="1538"/>
    <n v="86"/>
    <n v="38.01"/>
    <n v="244.8"/>
    <n v="139"/>
    <n v="20.81"/>
    <n v="94.2"/>
    <n v="81"/>
    <n v="4.24"/>
    <x v="17"/>
    <n v="7"/>
    <n v="2.57"/>
    <n v="0"/>
    <x v="0"/>
    <n v="0"/>
    <x v="0"/>
    <x v="1"/>
    <x v="0"/>
    <x v="2"/>
    <n v="0.80241613776280474"/>
    <n v="0.88808999032430214"/>
    <n v="-2.11162641797047"/>
    <n v="-0.27392852265606671"/>
    <n v="2.9285629289077724"/>
    <n v="2.4426580713746509"/>
    <n v="3.3699667770959683"/>
    <x v="0"/>
    <x v="1"/>
    <e v="#N/A"/>
    <n v="38.01"/>
    <x v="4"/>
    <x v="2"/>
  </r>
  <r>
    <s v="OH"/>
    <n v="103"/>
    <x v="1"/>
    <x v="0"/>
    <x v="0"/>
    <n v="29"/>
    <x v="1506"/>
    <n v="95"/>
    <n v="50.1"/>
    <n v="237.3"/>
    <n v="105"/>
    <n v="20.170000000000002"/>
    <n v="300.3"/>
    <n v="127"/>
    <n v="13.51"/>
    <x v="0"/>
    <n v="6"/>
    <n v="3.7"/>
    <n v="1"/>
    <x v="0"/>
    <n v="0"/>
    <x v="0"/>
    <x v="0"/>
    <x v="0"/>
    <x v="2"/>
    <n v="2.118781178116254"/>
    <n v="0.73883482786547583"/>
    <n v="1.9814317255097436"/>
    <n v="1.2477545226278501"/>
    <n v="5.1663989512464221"/>
    <n v="3.2431579695108104"/>
    <n v="1.5311659305780139"/>
    <x v="1"/>
    <x v="0"/>
    <e v="#N/A"/>
    <n v="50.1"/>
    <x v="1"/>
    <x v="0"/>
  </r>
  <r>
    <s v="NM"/>
    <n v="99"/>
    <x v="0"/>
    <x v="0"/>
    <x v="1"/>
    <n v="0"/>
    <x v="510"/>
    <n v="123"/>
    <n v="36.86"/>
    <n v="126.4"/>
    <n v="88"/>
    <n v="10.74"/>
    <n v="220.6"/>
    <n v="82"/>
    <n v="9.93"/>
    <x v="135"/>
    <n v="2"/>
    <n v="4.24"/>
    <n v="1"/>
    <x v="0"/>
    <n v="0"/>
    <x v="0"/>
    <x v="2"/>
    <x v="0"/>
    <x v="1"/>
    <n v="0.67651905936050605"/>
    <n v="-1.4681515076923686"/>
    <n v="0.39862370010764231"/>
    <n v="1.9723654965725728"/>
    <n v="3.7176587915342072"/>
    <n v="2.5811380035896718"/>
    <n v="2.7392626556937132"/>
    <x v="0"/>
    <x v="1"/>
    <e v="#N/A"/>
    <n v="36.86"/>
    <x v="0"/>
    <x v="0"/>
  </r>
  <r>
    <s v="SC"/>
    <n v="108"/>
    <x v="0"/>
    <x v="0"/>
    <x v="1"/>
    <n v="0"/>
    <x v="1539"/>
    <n v="78"/>
    <n v="33.56"/>
    <n v="124"/>
    <n v="101"/>
    <n v="10.54"/>
    <n v="204.5"/>
    <n v="107"/>
    <n v="9.1999999999999993"/>
    <x v="18"/>
    <n v="4"/>
    <n v="2.08"/>
    <n v="2"/>
    <x v="0"/>
    <n v="0"/>
    <x v="0"/>
    <x v="0"/>
    <x v="0"/>
    <x v="1"/>
    <n v="0.31734210038924121"/>
    <n v="-1.5159131596791933"/>
    <n v="7.8884563232186622E-2"/>
    <n v="-0.92607839920631685"/>
    <n v="1.7807338098752192"/>
    <n v="1.8062510047501366"/>
    <n v="3.369580460931159"/>
    <x v="2"/>
    <x v="1"/>
    <e v="#N/A"/>
    <n v="33.56"/>
    <x v="1"/>
    <x v="1"/>
  </r>
  <r>
    <s v="IA"/>
    <n v="117"/>
    <x v="0"/>
    <x v="0"/>
    <x v="1"/>
    <n v="0"/>
    <x v="920"/>
    <n v="85"/>
    <n v="38.51"/>
    <n v="141.6"/>
    <n v="68"/>
    <n v="12.04"/>
    <n v="223"/>
    <n v="90"/>
    <n v="10.039999999999999"/>
    <x v="72"/>
    <n v="5"/>
    <n v="1.86"/>
    <n v="1"/>
    <x v="0"/>
    <n v="0"/>
    <x v="0"/>
    <x v="0"/>
    <x v="0"/>
    <x v="1"/>
    <n v="0.85610753884613822"/>
    <n v="-1.1656610451091476"/>
    <n v="0.4462866770331762"/>
    <n v="-1.2159227887842059"/>
    <n v="2.3687436713389101"/>
    <n v="1.9414751650578015"/>
    <n v="3.1508260904982199"/>
    <x v="0"/>
    <x v="1"/>
    <e v="#N/A"/>
    <n v="38.51"/>
    <x v="1"/>
    <x v="1"/>
  </r>
  <r>
    <s v="ND"/>
    <n v="63"/>
    <x v="0"/>
    <x v="0"/>
    <x v="0"/>
    <n v="32"/>
    <x v="220"/>
    <n v="124"/>
    <n v="37.21"/>
    <n v="214.3"/>
    <n v="125"/>
    <n v="18.22"/>
    <n v="260.3"/>
    <n v="120"/>
    <n v="11.71"/>
    <x v="89"/>
    <n v="3"/>
    <n v="3.48"/>
    <n v="1"/>
    <x v="0"/>
    <n v="0"/>
    <x v="0"/>
    <x v="3"/>
    <x v="0"/>
    <x v="0"/>
    <n v="0.71539903945533356"/>
    <n v="0.28111899632507525"/>
    <n v="1.1870487767508473"/>
    <n v="0.95791013304996164"/>
    <n v="3.6332429299864257"/>
    <n v="1.7080691722333465"/>
    <n v="0.79658421147514225"/>
    <x v="1"/>
    <x v="0"/>
    <e v="#N/A"/>
    <n v="37.21"/>
    <x v="0"/>
    <x v="0"/>
  </r>
  <r>
    <s v="MO"/>
    <n v="138"/>
    <x v="2"/>
    <x v="0"/>
    <x v="1"/>
    <n v="0"/>
    <x v="1540"/>
    <n v="117"/>
    <n v="15.15"/>
    <n v="126.8"/>
    <n v="46"/>
    <n v="10.78"/>
    <n v="190.5"/>
    <n v="71"/>
    <n v="8.57"/>
    <x v="79"/>
    <n v="4"/>
    <n v="2.67"/>
    <n v="2"/>
    <x v="0"/>
    <n v="0"/>
    <x v="0"/>
    <x v="1"/>
    <x v="0"/>
    <x v="1"/>
    <n v="-1.6877540159297264"/>
    <n v="-1.4601912323612314"/>
    <n v="-0.1991494688334271"/>
    <n v="-0.12900632786712207"/>
    <n v="1.4438743390388626"/>
    <n v="2.2443206537653944"/>
    <n v="3.9986469320134956"/>
    <x v="2"/>
    <x v="1"/>
    <e v="#N/A"/>
    <n v="15.15"/>
    <x v="1"/>
    <x v="2"/>
  </r>
  <r>
    <s v="TX"/>
    <n v="128"/>
    <x v="0"/>
    <x v="0"/>
    <x v="0"/>
    <n v="43"/>
    <x v="1541"/>
    <n v="100"/>
    <n v="30.23"/>
    <n v="147.30000000000001"/>
    <n v="89"/>
    <n v="12.52"/>
    <n v="194.2"/>
    <n v="92"/>
    <n v="8.74"/>
    <x v="78"/>
    <n v="1"/>
    <n v="3.21"/>
    <n v="0"/>
    <x v="0"/>
    <n v="0"/>
    <x v="0"/>
    <x v="1"/>
    <x v="0"/>
    <x v="1"/>
    <n v="-4.5537713829149812E-2"/>
    <n v="-1.0522271216404393"/>
    <n v="-0.12566904607322943"/>
    <n v="0.59560464607760044"/>
    <n v="2.05526998993715"/>
    <n v="1.2164675098278164"/>
    <n v="2.5952748743432026"/>
    <x v="0"/>
    <x v="0"/>
    <e v="#N/A"/>
    <n v="30.23"/>
    <x v="0"/>
    <x v="3"/>
  </r>
  <r>
    <s v="TX"/>
    <n v="140"/>
    <x v="0"/>
    <x v="0"/>
    <x v="1"/>
    <n v="0"/>
    <x v="1542"/>
    <n v="109"/>
    <n v="15.84"/>
    <n v="197.6"/>
    <n v="116"/>
    <n v="16.8"/>
    <n v="219.8"/>
    <n v="94"/>
    <n v="9.89"/>
    <x v="26"/>
    <n v="2"/>
    <n v="2.84"/>
    <n v="1"/>
    <x v="0"/>
    <n v="0"/>
    <x v="0"/>
    <x v="1"/>
    <x v="0"/>
    <x v="0"/>
    <n v="-1.6118454833636342"/>
    <n v="-5.1222498749911548E-2"/>
    <n v="0.38273604113246468"/>
    <n v="8.8376964316294535E-2"/>
    <n v="2.0907073009610588"/>
    <n v="1.6598093178499291"/>
    <n v="3.0230575457557904"/>
    <x v="0"/>
    <x v="1"/>
    <e v="#N/A"/>
    <n v="15.84"/>
    <x v="0"/>
    <x v="3"/>
  </r>
  <r>
    <s v="ME"/>
    <n v="102"/>
    <x v="0"/>
    <x v="0"/>
    <x v="1"/>
    <n v="0"/>
    <x v="426"/>
    <n v="86"/>
    <n v="38.78"/>
    <n v="156"/>
    <n v="97"/>
    <n v="13.26"/>
    <n v="227.9"/>
    <n v="124"/>
    <n v="10.26"/>
    <x v="15"/>
    <n v="9"/>
    <n v="2.86"/>
    <n v="1"/>
    <x v="0"/>
    <n v="0"/>
    <x v="0"/>
    <x v="0"/>
    <x v="0"/>
    <x v="1"/>
    <n v="0.88573038082314959"/>
    <n v="-0.87909113318820109"/>
    <n v="0.54359858825614105"/>
    <n v="0.12460751301353053"/>
    <n v="2.6866404082470661"/>
    <n v="1.3668745317024251"/>
    <n v="2.1257128892697348"/>
    <x v="0"/>
    <x v="1"/>
    <e v="#N/A"/>
    <n v="38.78"/>
    <x v="4"/>
    <x v="3"/>
  </r>
  <r>
    <s v="MN"/>
    <n v="96"/>
    <x v="1"/>
    <x v="0"/>
    <x v="1"/>
    <n v="0"/>
    <x v="1543"/>
    <n v="93"/>
    <n v="35.380000000000003"/>
    <n v="189.2"/>
    <n v="107"/>
    <n v="16.079999999999998"/>
    <n v="279.60000000000002"/>
    <n v="90"/>
    <n v="12.58"/>
    <x v="33"/>
    <n v="2"/>
    <n v="2"/>
    <n v="1"/>
    <x v="0"/>
    <n v="0"/>
    <x v="0"/>
    <x v="2"/>
    <x v="0"/>
    <x v="0"/>
    <n v="0.51544485611050561"/>
    <n v="-0.21838828070379709"/>
    <n v="1.570338549527015"/>
    <n v="-1.0347700452980251"/>
    <n v="3.0846943457800844"/>
    <n v="1.9621643783374079"/>
    <n v="2.4869336316727129"/>
    <x v="0"/>
    <x v="1"/>
    <e v="#N/A"/>
    <n v="35.380000000000003"/>
    <x v="0"/>
    <x v="1"/>
  </r>
  <r>
    <s v="KS"/>
    <n v="178"/>
    <x v="0"/>
    <x v="0"/>
    <x v="0"/>
    <n v="22"/>
    <x v="915"/>
    <n v="66"/>
    <n v="19.18"/>
    <n v="232.6"/>
    <n v="100"/>
    <n v="19.77"/>
    <n v="194.8"/>
    <n v="119"/>
    <n v="8.77"/>
    <x v="108"/>
    <n v="3"/>
    <n v="3.86"/>
    <n v="1"/>
    <x v="0"/>
    <n v="0"/>
    <x v="0"/>
    <x v="1"/>
    <x v="0"/>
    <x v="0"/>
    <n v="-1.2489656691452431"/>
    <n v="0.64530159272461107"/>
    <n v="-0.11375330184184552"/>
    <n v="1.4651378148112675"/>
    <n v="3.1034398482077568"/>
    <n v="2.0336907381276541"/>
    <n v="2.5769084471995942"/>
    <x v="0"/>
    <x v="0"/>
    <e v="#N/A"/>
    <n v="19.18"/>
    <x v="0"/>
    <x v="0"/>
  </r>
  <r>
    <s v="MN"/>
    <n v="75"/>
    <x v="0"/>
    <x v="0"/>
    <x v="1"/>
    <n v="0"/>
    <x v="993"/>
    <n v="124"/>
    <n v="38.299999999999997"/>
    <n v="228"/>
    <n v="81"/>
    <n v="19.38"/>
    <n v="254.3"/>
    <n v="106"/>
    <n v="11.44"/>
    <x v="50"/>
    <n v="3"/>
    <n v="3.16"/>
    <n v="1"/>
    <x v="0"/>
    <n v="0"/>
    <x v="0"/>
    <x v="2"/>
    <x v="0"/>
    <x v="0"/>
    <n v="0.83389040736337972"/>
    <n v="0.55375842641653106"/>
    <n v="1.0678913344370129"/>
    <n v="0.52314354868312773"/>
    <n v="3.5175929433086082"/>
    <n v="1.5543785513877939"/>
    <n v="0.67729258612088272"/>
    <x v="1"/>
    <x v="1"/>
    <e v="#N/A"/>
    <n v="38.299999999999997"/>
    <x v="0"/>
    <x v="3"/>
  </r>
  <r>
    <s v="NC"/>
    <n v="106"/>
    <x v="0"/>
    <x v="0"/>
    <x v="0"/>
    <n v="25"/>
    <x v="550"/>
    <n v="105"/>
    <n v="28.8"/>
    <n v="240.5"/>
    <n v="108"/>
    <n v="20.440000000000001"/>
    <n v="159.4"/>
    <n v="114"/>
    <n v="7.17"/>
    <x v="55"/>
    <n v="5"/>
    <n v="3.75"/>
    <n v="4"/>
    <x v="0"/>
    <n v="0"/>
    <x v="1"/>
    <x v="0"/>
    <x v="0"/>
    <x v="2"/>
    <n v="-0.2010576342084604"/>
    <n v="0.80251703051457479"/>
    <n v="-0.81678221149346897"/>
    <n v="1.320215620022323"/>
    <n v="3.0503025801668362"/>
    <n v="1.7591362144252851"/>
    <n v="2.2101526217057015"/>
    <x v="0"/>
    <x v="0"/>
    <e v="#N/A"/>
    <n v="28.8"/>
    <x v="1"/>
    <x v="0"/>
  </r>
  <r>
    <s v="HI"/>
    <n v="158"/>
    <x v="2"/>
    <x v="0"/>
    <x v="1"/>
    <n v="0"/>
    <x v="284"/>
    <n v="121"/>
    <n v="32.86"/>
    <n v="208.1"/>
    <n v="97"/>
    <n v="17.690000000000001"/>
    <n v="228.1"/>
    <n v="99"/>
    <n v="10.26"/>
    <x v="5"/>
    <n v="9"/>
    <n v="1.92"/>
    <n v="1"/>
    <x v="0"/>
    <n v="0"/>
    <x v="0"/>
    <x v="1"/>
    <x v="0"/>
    <x v="0"/>
    <n v="0.24143356782314931"/>
    <n v="0.15773472869244523"/>
    <n v="0.54757050299993537"/>
    <n v="-1.1434616913897337"/>
    <n v="2.301534862649393"/>
    <n v="1.3001955651897015"/>
    <n v="2.4665673093364746"/>
    <x v="0"/>
    <x v="1"/>
    <e v="#N/A"/>
    <n v="32.86"/>
    <x v="4"/>
    <x v="1"/>
  </r>
  <r>
    <s v="CO"/>
    <n v="102"/>
    <x v="2"/>
    <x v="0"/>
    <x v="1"/>
    <n v="0"/>
    <x v="1544"/>
    <n v="88"/>
    <n v="16.25"/>
    <n v="167.6"/>
    <n v="106"/>
    <n v="14.25"/>
    <n v="177.3"/>
    <n v="95"/>
    <n v="7.98"/>
    <x v="52"/>
    <n v="2"/>
    <n v="2.65"/>
    <n v="3"/>
    <x v="0"/>
    <n v="0"/>
    <x v="0"/>
    <x v="0"/>
    <x v="0"/>
    <x v="0"/>
    <n v="-1.5674112203981172"/>
    <n v="-0.64824314858521659"/>
    <n v="-0.46129584192386269"/>
    <n v="-0.16523687656435807"/>
    <n v="1.1969628305538444"/>
    <n v="1.7655294369311945"/>
    <n v="3.5779139687272656"/>
    <x v="2"/>
    <x v="1"/>
    <e v="#N/A"/>
    <n v="16.25"/>
    <x v="0"/>
    <x v="2"/>
  </r>
  <r>
    <s v="TN"/>
    <n v="92"/>
    <x v="2"/>
    <x v="0"/>
    <x v="0"/>
    <n v="25"/>
    <x v="1545"/>
    <n v="99"/>
    <n v="13.57"/>
    <n v="313.60000000000002"/>
    <n v="120"/>
    <n v="26.66"/>
    <n v="135.5"/>
    <n v="104"/>
    <n v="6.1"/>
    <x v="38"/>
    <n v="8"/>
    <n v="2.5099999999999998"/>
    <n v="2"/>
    <x v="0"/>
    <n v="0"/>
    <x v="0"/>
    <x v="2"/>
    <x v="0"/>
    <x v="2"/>
    <n v="-1.8599367849211059"/>
    <n v="2.2572573472799351"/>
    <n v="-1.2914260233769097"/>
    <n v="-0.34638962005053869"/>
    <n v="3.4440314104764678"/>
    <n v="3.2159512618330779"/>
    <n v="4.1016256143903487"/>
    <x v="0"/>
    <x v="0"/>
    <e v="#N/A"/>
    <n v="13.57"/>
    <x v="4"/>
    <x v="2"/>
  </r>
  <r>
    <s v="OH"/>
    <n v="69"/>
    <x v="0"/>
    <x v="0"/>
    <x v="1"/>
    <n v="0"/>
    <x v="1546"/>
    <n v="111"/>
    <n v="38.96"/>
    <n v="165.3"/>
    <n v="104"/>
    <n v="14.05"/>
    <n v="235.1"/>
    <n v="80"/>
    <n v="10.58"/>
    <x v="133"/>
    <n v="5"/>
    <n v="1.4"/>
    <n v="1"/>
    <x v="0"/>
    <n v="0"/>
    <x v="0"/>
    <x v="3"/>
    <x v="0"/>
    <x v="0"/>
    <n v="0.90609608468234493"/>
    <n v="-0.69401473173925632"/>
    <n v="0.68658751903274218"/>
    <n v="-1.8318421166372201"/>
    <n v="2.695063642069047"/>
    <n v="2.2648873093655792"/>
    <n v="3.3160309126194876"/>
    <x v="0"/>
    <x v="1"/>
    <e v="#N/A"/>
    <n v="38.96"/>
    <x v="1"/>
    <x v="1"/>
  </r>
  <r>
    <s v="OR"/>
    <n v="117"/>
    <x v="0"/>
    <x v="0"/>
    <x v="0"/>
    <n v="38"/>
    <x v="1460"/>
    <n v="94"/>
    <n v="44.08"/>
    <n v="245.6"/>
    <n v="71"/>
    <n v="20.88"/>
    <n v="269.3"/>
    <n v="125"/>
    <n v="12.12"/>
    <x v="29"/>
    <n v="1"/>
    <n v="2.48"/>
    <n v="3"/>
    <x v="0"/>
    <n v="0"/>
    <x v="0"/>
    <x v="0"/>
    <x v="0"/>
    <x v="2"/>
    <n v="1.4633757993748746"/>
    <n v="0.90401054098657652"/>
    <n v="1.3657849402215989"/>
    <n v="-0.38262016874777532"/>
    <n v="3.9587337253912569"/>
    <n v="2.2294551991191902"/>
    <n v="1.5064422528623653"/>
    <x v="1"/>
    <x v="0"/>
    <e v="#N/A"/>
    <n v="44.08"/>
    <x v="0"/>
    <x v="2"/>
  </r>
  <r>
    <s v="NE"/>
    <n v="76"/>
    <x v="0"/>
    <x v="0"/>
    <x v="0"/>
    <n v="41"/>
    <x v="1547"/>
    <n v="110"/>
    <n v="36.14"/>
    <n v="172.7"/>
    <n v="97"/>
    <n v="14.68"/>
    <n v="186.3"/>
    <n v="78"/>
    <n v="8.3800000000000008"/>
    <x v="3"/>
    <n v="5"/>
    <n v="2.73"/>
    <n v="0"/>
    <x v="0"/>
    <n v="0"/>
    <x v="0"/>
    <x v="2"/>
    <x v="0"/>
    <x v="0"/>
    <n v="0.59875909917085046"/>
    <n v="-0.54674963811321486"/>
    <n v="-0.28255967845311097"/>
    <n v="-5.6545230472650088E-2"/>
    <n v="2.0411501818477982"/>
    <n v="0.86051435815653321"/>
    <n v="2.3053580755123058"/>
    <x v="0"/>
    <x v="0"/>
    <e v="#N/A"/>
    <n v="36.14"/>
    <x v="1"/>
    <x v="2"/>
  </r>
  <r>
    <s v="ID"/>
    <n v="72"/>
    <x v="0"/>
    <x v="1"/>
    <x v="1"/>
    <n v="0"/>
    <x v="746"/>
    <n v="110"/>
    <n v="17.170000000000002"/>
    <n v="240"/>
    <n v="70"/>
    <n v="20.399999999999999"/>
    <n v="333.5"/>
    <n v="105"/>
    <n v="15.01"/>
    <x v="22"/>
    <n v="6"/>
    <n v="3"/>
    <n v="0"/>
    <x v="0"/>
    <n v="0"/>
    <x v="0"/>
    <x v="3"/>
    <x v="2"/>
    <x v="2"/>
    <n v="-1.4674341287257031"/>
    <n v="0.79256668635065308"/>
    <n v="2.6407695729796274"/>
    <n v="0.30576025649971117"/>
    <n v="4.2885898522358339"/>
    <n v="3.1382603694549611"/>
    <n v="3.0504677300838661"/>
    <x v="1"/>
    <x v="1"/>
    <e v="#N/A"/>
    <n v="17.170000000000002"/>
    <x v="5"/>
    <x v="3"/>
  </r>
  <r>
    <s v="WY"/>
    <n v="115"/>
    <x v="0"/>
    <x v="1"/>
    <x v="0"/>
    <n v="6"/>
    <x v="804"/>
    <n v="125"/>
    <n v="23.82"/>
    <n v="157.9"/>
    <n v="100"/>
    <n v="13.42"/>
    <n v="249.4"/>
    <n v="96"/>
    <n v="11.22"/>
    <x v="3"/>
    <n v="3"/>
    <n v="2.73"/>
    <n v="1"/>
    <x v="0"/>
    <n v="0"/>
    <x v="0"/>
    <x v="0"/>
    <x v="1"/>
    <x v="1"/>
    <n v="-0.74352592791248417"/>
    <n v="-0.84127982536529833"/>
    <n v="0.97057942321404789"/>
    <n v="-5.6545230472650088E-2"/>
    <n v="2.2055070185396684"/>
    <n v="1.4851950477632581"/>
    <n v="2.7472436096883137"/>
    <x v="0"/>
    <x v="2"/>
    <e v="#N/A"/>
    <n v="23.82"/>
    <x v="3"/>
    <x v="2"/>
  </r>
  <r>
    <s v="MD"/>
    <n v="68"/>
    <x v="1"/>
    <x v="0"/>
    <x v="1"/>
    <n v="0"/>
    <x v="369"/>
    <n v="106"/>
    <n v="25.57"/>
    <n v="199"/>
    <n v="131"/>
    <n v="16.920000000000002"/>
    <n v="109.7"/>
    <n v="103"/>
    <n v="4.9400000000000004"/>
    <x v="10"/>
    <n v="3"/>
    <n v="3.32"/>
    <n v="3"/>
    <x v="0"/>
    <n v="0"/>
    <x v="0"/>
    <x v="3"/>
    <x v="0"/>
    <x v="0"/>
    <n v="-0.55282888268547226"/>
    <n v="-2.3361535090930533E-2"/>
    <n v="-1.8038030253263977"/>
    <n v="0.74052684086654508"/>
    <n v="2.197570860427716"/>
    <n v="2.0268820614612788"/>
    <n v="3.3744901978737518"/>
    <x v="0"/>
    <x v="1"/>
    <e v="#N/A"/>
    <n v="25.57"/>
    <x v="0"/>
    <x v="0"/>
  </r>
  <r>
    <s v="AZ"/>
    <n v="97"/>
    <x v="0"/>
    <x v="0"/>
    <x v="1"/>
    <n v="0"/>
    <x v="466"/>
    <n v="74"/>
    <n v="17.14"/>
    <n v="233.8"/>
    <n v="88"/>
    <n v="19.87"/>
    <n v="208.7"/>
    <n v="79"/>
    <n v="9.39"/>
    <x v="44"/>
    <n v="3"/>
    <n v="3.4"/>
    <n v="2"/>
    <x v="0"/>
    <n v="0"/>
    <x v="0"/>
    <x v="2"/>
    <x v="0"/>
    <x v="2"/>
    <n v="-1.4711369839728297"/>
    <n v="0.66918241871802353"/>
    <n v="0.16229477285187049"/>
    <n v="0.84921848695825297"/>
    <n v="2.789028174137242"/>
    <n v="1.8329104634489604"/>
    <n v="2.6344721250964205"/>
    <x v="0"/>
    <x v="1"/>
    <e v="#N/A"/>
    <n v="17.14"/>
    <x v="0"/>
    <x v="0"/>
  </r>
  <r>
    <s v="IA"/>
    <n v="92"/>
    <x v="0"/>
    <x v="0"/>
    <x v="1"/>
    <n v="0"/>
    <x v="486"/>
    <n v="131"/>
    <n v="23.48"/>
    <n v="175.7"/>
    <n v="128"/>
    <n v="14.93"/>
    <n v="192.7"/>
    <n v="119"/>
    <n v="8.67"/>
    <x v="13"/>
    <n v="3"/>
    <n v="2.7"/>
    <n v="3"/>
    <x v="0"/>
    <n v="0"/>
    <x v="0"/>
    <x v="2"/>
    <x v="0"/>
    <x v="0"/>
    <n v="-0.78055448038374853"/>
    <n v="-0.48704757312968433"/>
    <n v="-0.15545840665168803"/>
    <n v="-9.277577916988608E-2"/>
    <n v="1.3592581866841582"/>
    <n v="0.93768613978128101"/>
    <n v="2.8126371567281718"/>
    <x v="0"/>
    <x v="1"/>
    <e v="#N/A"/>
    <n v="23.48"/>
    <x v="0"/>
    <x v="2"/>
  </r>
  <r>
    <s v="KS"/>
    <n v="90"/>
    <x v="0"/>
    <x v="0"/>
    <x v="0"/>
    <n v="30"/>
    <x v="458"/>
    <n v="104"/>
    <n v="32.520000000000003"/>
    <n v="257.10000000000002"/>
    <n v="109"/>
    <n v="21.85"/>
    <n v="177.7"/>
    <n v="89"/>
    <n v="8"/>
    <x v="34"/>
    <n v="1"/>
    <n v="2.97"/>
    <n v="1"/>
    <x v="0"/>
    <n v="0"/>
    <x v="0"/>
    <x v="2"/>
    <x v="0"/>
    <x v="2"/>
    <n v="0.20440501535188491"/>
    <n v="1.1328684567567773"/>
    <n v="-0.45335201243627415"/>
    <n v="0.26952970780247515"/>
    <n v="2.812516488153149"/>
    <n v="1.2662332570200459"/>
    <n v="1.8156112816993255"/>
    <x v="0"/>
    <x v="0"/>
    <e v="#N/A"/>
    <n v="32.520000000000003"/>
    <x v="0"/>
    <x v="3"/>
  </r>
  <r>
    <s v="MS"/>
    <n v="72"/>
    <x v="2"/>
    <x v="0"/>
    <x v="1"/>
    <n v="0"/>
    <x v="209"/>
    <n v="76"/>
    <n v="28.61"/>
    <n v="212.4"/>
    <n v="126"/>
    <n v="18.05"/>
    <n v="200.2"/>
    <n v="132"/>
    <n v="9.01"/>
    <x v="42"/>
    <n v="3"/>
    <n v="3.24"/>
    <n v="2"/>
    <x v="0"/>
    <n v="0"/>
    <x v="0"/>
    <x v="3"/>
    <x v="0"/>
    <x v="0"/>
    <n v="-0.22142333806765574"/>
    <n v="0.24330768850217249"/>
    <n v="-6.5116037593949674E-3"/>
    <n v="0.63183519477483641"/>
    <n v="2.4087135411179315"/>
    <n v="0.71237984268574617"/>
    <n v="1.7925036003771517"/>
    <x v="0"/>
    <x v="1"/>
    <e v="#N/A"/>
    <n v="28.61"/>
    <x v="0"/>
    <x v="3"/>
  </r>
  <r>
    <s v="CA"/>
    <n v="73"/>
    <x v="0"/>
    <x v="0"/>
    <x v="1"/>
    <n v="0"/>
    <x v="974"/>
    <n v="113"/>
    <n v="23.39"/>
    <n v="179.7"/>
    <n v="75"/>
    <n v="15.27"/>
    <n v="172.8"/>
    <n v="71"/>
    <n v="7.78"/>
    <x v="85"/>
    <n v="2"/>
    <n v="2.89"/>
    <n v="1"/>
    <x v="1"/>
    <n v="1"/>
    <x v="0"/>
    <x v="3"/>
    <x v="0"/>
    <x v="0"/>
    <n v="-0.78981161850156467"/>
    <n v="-0.40744481981831032"/>
    <n v="-0.55066392365923855"/>
    <n v="0.16083806171076653"/>
    <n v="1.3945424741809789"/>
    <n v="1.057786988401493"/>
    <n v="2.8797704619236923"/>
    <x v="0"/>
    <x v="1"/>
    <n v="23.39"/>
    <e v="#N/A"/>
    <x v="0"/>
    <x v="3"/>
  </r>
  <r>
    <s v="OH"/>
    <n v="54"/>
    <x v="0"/>
    <x v="0"/>
    <x v="1"/>
    <n v="0"/>
    <x v="1548"/>
    <n v="122"/>
    <n v="43.42"/>
    <n v="22.3"/>
    <n v="87"/>
    <n v="1.9"/>
    <n v="152.6"/>
    <n v="72"/>
    <n v="6.87"/>
    <x v="22"/>
    <n v="6"/>
    <n v="3"/>
    <n v="0"/>
    <x v="0"/>
    <n v="0"/>
    <x v="0"/>
    <x v="3"/>
    <x v="0"/>
    <x v="1"/>
    <n v="1.391170122055909"/>
    <n v="-3.5398131626208773"/>
    <n v="-0.95182731278248156"/>
    <n v="0.30576025649971117"/>
    <n v="3.7250068334008573"/>
    <n v="3.9325686392711012"/>
    <n v="5.0054486608369126"/>
    <x v="2"/>
    <x v="1"/>
    <e v="#N/A"/>
    <n v="43.42"/>
    <x v="1"/>
    <x v="3"/>
  </r>
  <r>
    <s v="NE"/>
    <n v="161"/>
    <x v="0"/>
    <x v="0"/>
    <x v="1"/>
    <n v="0"/>
    <x v="769"/>
    <n v="125"/>
    <n v="28.25"/>
    <n v="279.39999999999998"/>
    <n v="78"/>
    <n v="23.75"/>
    <n v="181"/>
    <n v="85"/>
    <n v="8.15"/>
    <x v="83"/>
    <n v="6"/>
    <n v="3.62"/>
    <n v="1"/>
    <x v="0"/>
    <n v="0"/>
    <x v="0"/>
    <x v="1"/>
    <x v="0"/>
    <x v="2"/>
    <n v="-0.26030331816248375"/>
    <n v="1.5766538064676865"/>
    <n v="-0.38781541916366502"/>
    <n v="1.1390628765361424"/>
    <n v="3.4837703670441149"/>
    <n v="2.0003649864310575"/>
    <n v="1.9662818179457298"/>
    <x v="1"/>
    <x v="1"/>
    <e v="#N/A"/>
    <n v="28.25"/>
    <x v="1"/>
    <x v="0"/>
  </r>
  <r>
    <s v="CA"/>
    <n v="125"/>
    <x v="2"/>
    <x v="1"/>
    <x v="1"/>
    <n v="0"/>
    <x v="148"/>
    <n v="112"/>
    <n v="26.98"/>
    <n v="155.69999999999999"/>
    <n v="126"/>
    <n v="13.23"/>
    <n v="246"/>
    <n v="110"/>
    <n v="11.07"/>
    <x v="24"/>
    <n v="1"/>
    <n v="2.2400000000000002"/>
    <n v="2"/>
    <x v="1"/>
    <n v="1"/>
    <x v="0"/>
    <x v="0"/>
    <x v="1"/>
    <x v="1"/>
    <n v="-0.3991603899297253"/>
    <n v="-0.88506133968655443"/>
    <n v="0.90305687256954159"/>
    <n v="-0.70869510702289995"/>
    <n v="2.0200750316685303"/>
    <n v="1.5034703394845839"/>
    <n v="2.9051924187304987"/>
    <x v="0"/>
    <x v="1"/>
    <n v="26.98"/>
    <e v="#N/A"/>
    <x v="3"/>
    <x v="1"/>
  </r>
  <r>
    <s v="OR"/>
    <n v="194"/>
    <x v="0"/>
    <x v="0"/>
    <x v="1"/>
    <n v="0"/>
    <x v="1549"/>
    <n v="76"/>
    <n v="43.91"/>
    <n v="306"/>
    <n v="88"/>
    <n v="26.01"/>
    <n v="241.8"/>
    <n v="106"/>
    <n v="10.88"/>
    <x v="109"/>
    <n v="4"/>
    <n v="3.67"/>
    <n v="1"/>
    <x v="1"/>
    <n v="1"/>
    <x v="0"/>
    <x v="1"/>
    <x v="0"/>
    <x v="2"/>
    <n v="1.4448615231392423"/>
    <n v="2.1060121159883241"/>
    <n v="0.81964666294985766"/>
    <n v="1.2115239739306143"/>
    <n v="4.8812510074003992"/>
    <n v="2.9432164115523913"/>
    <n v="1.2241055073870299"/>
    <x v="1"/>
    <x v="1"/>
    <n v="43.91"/>
    <e v="#N/A"/>
    <x v="1"/>
    <x v="0"/>
  </r>
  <r>
    <s v="MT"/>
    <n v="69"/>
    <x v="2"/>
    <x v="0"/>
    <x v="0"/>
    <n v="40"/>
    <x v="1550"/>
    <n v="106"/>
    <n v="13.09"/>
    <n v="161.69999999999999"/>
    <n v="94"/>
    <n v="13.74"/>
    <n v="188.6"/>
    <n v="82"/>
    <n v="8.49"/>
    <x v="60"/>
    <n v="6"/>
    <n v="3.38"/>
    <n v="1"/>
    <x v="0"/>
    <n v="0"/>
    <x v="0"/>
    <x v="3"/>
    <x v="0"/>
    <x v="1"/>
    <n v="-1.911776758380876"/>
    <n v="-0.76565720971949336"/>
    <n v="-0.2368826588994748"/>
    <n v="0.81298793826101701"/>
    <n v="2.1807170245238745"/>
    <n v="2.2266980303862298"/>
    <n v="3.6277874105304972"/>
    <x v="2"/>
    <x v="0"/>
    <e v="#N/A"/>
    <n v="13.09"/>
    <x v="1"/>
    <x v="0"/>
  </r>
  <r>
    <s v="WI"/>
    <n v="141"/>
    <x v="0"/>
    <x v="0"/>
    <x v="0"/>
    <n v="33"/>
    <x v="301"/>
    <n v="127"/>
    <n v="28.63"/>
    <n v="185.1"/>
    <n v="106"/>
    <n v="15.73"/>
    <n v="220"/>
    <n v="78"/>
    <n v="9.9"/>
    <x v="34"/>
    <n v="4"/>
    <n v="2.97"/>
    <n v="2"/>
    <x v="0"/>
    <n v="0"/>
    <x v="0"/>
    <x v="1"/>
    <x v="0"/>
    <x v="0"/>
    <n v="-0.21957191044409261"/>
    <n v="-0.29998110284795532"/>
    <n v="0.38670795587625895"/>
    <n v="0.26952970780247515"/>
    <n v="2.1526168012959017"/>
    <n v="0.60032473916042017"/>
    <n v="2.0216380713853441"/>
    <x v="0"/>
    <x v="0"/>
    <e v="#N/A"/>
    <n v="28.63"/>
    <x v="1"/>
    <x v="3"/>
  </r>
  <r>
    <s v="SD"/>
    <n v="98"/>
    <x v="0"/>
    <x v="0"/>
    <x v="1"/>
    <n v="0"/>
    <x v="1551"/>
    <n v="65"/>
    <n v="52.22"/>
    <n v="138.6"/>
    <n v="97"/>
    <n v="11.78"/>
    <n v="381.6"/>
    <n v="99"/>
    <n v="17.170000000000002"/>
    <x v="39"/>
    <n v="4"/>
    <n v="2.75"/>
    <n v="2"/>
    <x v="1"/>
    <n v="1"/>
    <x v="0"/>
    <x v="2"/>
    <x v="0"/>
    <x v="1"/>
    <n v="2.3502096310616567"/>
    <n v="-1.2253631100926781"/>
    <n v="3.5960150688622008"/>
    <n v="-2.0314681775414092E-2"/>
    <n v="5.7756238571605536"/>
    <n v="4.4672963997579815"/>
    <n v="3.8151858810782855"/>
    <x v="1"/>
    <x v="1"/>
    <n v="52.22"/>
    <e v="#N/A"/>
    <x v="1"/>
    <x v="2"/>
  </r>
  <r>
    <s v="OH"/>
    <n v="110"/>
    <x v="2"/>
    <x v="0"/>
    <x v="1"/>
    <n v="0"/>
    <x v="483"/>
    <n v="91"/>
    <n v="29.85"/>
    <n v="236.5"/>
    <n v="127"/>
    <n v="20.100000000000001"/>
    <n v="194.9"/>
    <n v="114"/>
    <n v="8.77"/>
    <x v="17"/>
    <n v="8"/>
    <n v="2.57"/>
    <n v="0"/>
    <x v="0"/>
    <n v="0"/>
    <x v="0"/>
    <x v="0"/>
    <x v="0"/>
    <x v="2"/>
    <n v="-8.6269121547540975E-2"/>
    <n v="0.72291427720320078"/>
    <n v="-0.11176734446994839"/>
    <n v="-0.27392852265606671"/>
    <n v="2.2626256352721055"/>
    <n v="0.78586015825413236"/>
    <n v="2.0287132895685187"/>
    <x v="0"/>
    <x v="1"/>
    <e v="#N/A"/>
    <n v="29.85"/>
    <x v="4"/>
    <x v="2"/>
  </r>
  <r>
    <s v="ME"/>
    <n v="70"/>
    <x v="0"/>
    <x v="0"/>
    <x v="1"/>
    <n v="0"/>
    <x v="1552"/>
    <n v="48"/>
    <n v="28.75"/>
    <n v="219.8"/>
    <n v="62"/>
    <n v="18.68"/>
    <n v="193.5"/>
    <n v="105"/>
    <n v="8.7100000000000009"/>
    <x v="85"/>
    <n v="8"/>
    <n v="2.89"/>
    <n v="3"/>
    <x v="0"/>
    <n v="0"/>
    <x v="0"/>
    <x v="3"/>
    <x v="0"/>
    <x v="0"/>
    <n v="-0.20661191707915028"/>
    <n v="0.39057278212821456"/>
    <n v="-0.13957074767650987"/>
    <n v="0.16083806171076653"/>
    <n v="2.156627185279596"/>
    <n v="0.49049409590774051"/>
    <n v="1.957071306813758"/>
    <x v="0"/>
    <x v="1"/>
    <e v="#N/A"/>
    <n v="28.75"/>
    <x v="4"/>
    <x v="3"/>
  </r>
  <r>
    <s v="NM"/>
    <n v="72"/>
    <x v="0"/>
    <x v="0"/>
    <x v="1"/>
    <n v="0"/>
    <x v="100"/>
    <n v="111"/>
    <n v="32.42"/>
    <n v="241.6"/>
    <n v="103"/>
    <n v="20.54"/>
    <n v="278.10000000000002"/>
    <n v="95"/>
    <n v="12.51"/>
    <x v="59"/>
    <n v="3"/>
    <n v="1.19"/>
    <n v="1"/>
    <x v="0"/>
    <n v="0"/>
    <x v="0"/>
    <x v="3"/>
    <x v="0"/>
    <x v="2"/>
    <n v="0.19329644961050516"/>
    <n v="0.82440778767520251"/>
    <n v="1.5405491889485563"/>
    <n v="-2.1216865062151089"/>
    <n v="3.53057941308154"/>
    <n v="2.7553324939173636"/>
    <n v="3.2739461376141437"/>
    <x v="0"/>
    <x v="1"/>
    <e v="#N/A"/>
    <n v="32.42"/>
    <x v="0"/>
    <x v="1"/>
  </r>
  <r>
    <s v="WV"/>
    <n v="66"/>
    <x v="0"/>
    <x v="0"/>
    <x v="1"/>
    <n v="0"/>
    <x v="1553"/>
    <n v="120"/>
    <n v="40.729999999999997"/>
    <n v="230.3"/>
    <n v="110"/>
    <n v="19.579999999999998"/>
    <n v="153"/>
    <n v="82"/>
    <n v="6.89"/>
    <x v="53"/>
    <n v="3"/>
    <n v="2.3199999999999998"/>
    <n v="1"/>
    <x v="0"/>
    <n v="0"/>
    <x v="0"/>
    <x v="3"/>
    <x v="0"/>
    <x v="0"/>
    <n v="1.09864455753292"/>
    <n v="0.59953000957057134"/>
    <n v="-0.94388348329489247"/>
    <n v="-0.60000346093119195"/>
    <n v="2.6694477940378452"/>
    <n v="1.6785041791245867"/>
    <n v="2.5512351976217107"/>
    <x v="0"/>
    <x v="1"/>
    <e v="#N/A"/>
    <n v="40.729999999999997"/>
    <x v="0"/>
    <x v="2"/>
  </r>
  <r>
    <s v="MN"/>
    <n v="79"/>
    <x v="2"/>
    <x v="0"/>
    <x v="1"/>
    <n v="0"/>
    <x v="1554"/>
    <n v="112"/>
    <n v="20.62"/>
    <n v="282.8"/>
    <n v="107"/>
    <n v="24.04"/>
    <n v="123.1"/>
    <n v="83"/>
    <n v="5.54"/>
    <x v="33"/>
    <n v="4"/>
    <n v="2"/>
    <n v="1"/>
    <x v="0"/>
    <n v="0"/>
    <x v="0"/>
    <x v="2"/>
    <x v="0"/>
    <x v="2"/>
    <n v="-1.0915943211423695"/>
    <n v="1.644316146782355"/>
    <n v="-1.5376847374921676"/>
    <n v="-1.0347700452980251"/>
    <n v="2.7002057767476648"/>
    <n v="2.707503859846164"/>
    <n v="3.9204646491688058"/>
    <x v="2"/>
    <x v="1"/>
    <e v="#N/A"/>
    <n v="20.62"/>
    <x v="1"/>
    <x v="1"/>
  </r>
  <r>
    <s v="MI"/>
    <n v="61"/>
    <x v="1"/>
    <x v="0"/>
    <x v="1"/>
    <n v="0"/>
    <x v="1347"/>
    <n v="102"/>
    <n v="35.43"/>
    <n v="326.10000000000002"/>
    <n v="96"/>
    <n v="27.72"/>
    <n v="201.9"/>
    <n v="73"/>
    <n v="9.09"/>
    <x v="3"/>
    <n v="8"/>
    <n v="2.73"/>
    <n v="1"/>
    <x v="1"/>
    <n v="1"/>
    <x v="0"/>
    <x v="3"/>
    <x v="0"/>
    <x v="2"/>
    <n v="0.52099913898119543"/>
    <n v="2.5060159513779792"/>
    <n v="2.7249671562858468E-2"/>
    <n v="-5.6545230472650088E-2"/>
    <n v="4.0682840389982946"/>
    <n v="2.5603702777273281"/>
    <n v="2.1354289724012707"/>
    <x v="1"/>
    <x v="1"/>
    <n v="35.43"/>
    <e v="#N/A"/>
    <x v="4"/>
    <x v="2"/>
  </r>
  <r>
    <s v="CO"/>
    <n v="97"/>
    <x v="2"/>
    <x v="1"/>
    <x v="1"/>
    <n v="0"/>
    <x v="230"/>
    <n v="131"/>
    <n v="39.200000000000003"/>
    <n v="261.3"/>
    <n v="136"/>
    <n v="22.21"/>
    <n v="157.1"/>
    <n v="96"/>
    <n v="7.07"/>
    <x v="36"/>
    <n v="4"/>
    <n v="1.84"/>
    <n v="0"/>
    <x v="0"/>
    <n v="0"/>
    <x v="0"/>
    <x v="2"/>
    <x v="1"/>
    <x v="2"/>
    <n v="0.93201607141223008"/>
    <n v="1.2164513477337198"/>
    <n v="-0.86245923104710565"/>
    <n v="-1.2521533374814422"/>
    <n v="2.9542920380004674"/>
    <n v="2.1587338290206484"/>
    <n v="2.9312833440872526"/>
    <x v="0"/>
    <x v="1"/>
    <e v="#N/A"/>
    <n v="39.200000000000003"/>
    <x v="5"/>
    <x v="1"/>
  </r>
  <r>
    <s v="HI"/>
    <n v="63"/>
    <x v="0"/>
    <x v="0"/>
    <x v="1"/>
    <n v="0"/>
    <x v="1555"/>
    <n v="95"/>
    <n v="19.13"/>
    <n v="211.2"/>
    <n v="67"/>
    <n v="17.95"/>
    <n v="227.5"/>
    <n v="96"/>
    <n v="10.24"/>
    <x v="22"/>
    <n v="8"/>
    <n v="3"/>
    <n v="0"/>
    <x v="0"/>
    <n v="0"/>
    <x v="0"/>
    <x v="3"/>
    <x v="0"/>
    <x v="0"/>
    <n v="-1.2545199520159327"/>
    <n v="0.21942686250875995"/>
    <n v="0.53565475876855206"/>
    <n v="0.30576025649971117"/>
    <n v="2.369604959600828"/>
    <n v="1.4150561165701738"/>
    <n v="2.5277934966132976"/>
    <x v="0"/>
    <x v="1"/>
    <e v="#N/A"/>
    <n v="19.13"/>
    <x v="4"/>
    <x v="3"/>
  </r>
  <r>
    <s v="VT"/>
    <n v="105"/>
    <x v="2"/>
    <x v="0"/>
    <x v="1"/>
    <n v="0"/>
    <x v="588"/>
    <n v="93"/>
    <n v="28.51"/>
    <n v="234.1"/>
    <n v="103"/>
    <n v="19.899999999999999"/>
    <n v="169.7"/>
    <n v="121"/>
    <n v="7.64"/>
    <x v="72"/>
    <n v="5"/>
    <n v="1.86"/>
    <n v="3"/>
    <x v="0"/>
    <n v="0"/>
    <x v="0"/>
    <x v="0"/>
    <x v="0"/>
    <x v="2"/>
    <n v="-0.23253190380903546"/>
    <n v="0.67515262521637631"/>
    <n v="-0.61222860218805342"/>
    <n v="-1.2159227887842059"/>
    <n v="1.8952923004427789"/>
    <n v="1.537268435650559"/>
    <n v="3.0222931000115381"/>
    <x v="0"/>
    <x v="1"/>
    <e v="#N/A"/>
    <n v="28.51"/>
    <x v="1"/>
    <x v="1"/>
  </r>
  <r>
    <s v="OR"/>
    <n v="159"/>
    <x v="1"/>
    <x v="0"/>
    <x v="1"/>
    <n v="0"/>
    <x v="471"/>
    <n v="103"/>
    <n v="30.62"/>
    <n v="193.4"/>
    <n v="148"/>
    <n v="16.440000000000001"/>
    <n v="251.2"/>
    <n v="109"/>
    <n v="11.3"/>
    <x v="83"/>
    <n v="5"/>
    <n v="3.62"/>
    <n v="0"/>
    <x v="0"/>
    <n v="0"/>
    <x v="0"/>
    <x v="1"/>
    <x v="0"/>
    <x v="0"/>
    <n v="-2.9548784871960662E-3"/>
    <n v="-0.13480538972685402"/>
    <n v="1.0063266559081978"/>
    <n v="1.1390628765361424"/>
    <n v="3.2161463474103646"/>
    <n v="1.5258895109084571"/>
    <n v="1.5208814125499299"/>
    <x v="1"/>
    <x v="1"/>
    <e v="#N/A"/>
    <n v="30.62"/>
    <x v="1"/>
    <x v="0"/>
  </r>
  <r>
    <s v="NM"/>
    <n v="83"/>
    <x v="2"/>
    <x v="0"/>
    <x v="1"/>
    <n v="0"/>
    <x v="825"/>
    <n v="81"/>
    <n v="22.03"/>
    <n v="189.7"/>
    <n v="117"/>
    <n v="16.12"/>
    <n v="219"/>
    <n v="118"/>
    <n v="9.86"/>
    <x v="52"/>
    <n v="4"/>
    <n v="2.65"/>
    <n v="2"/>
    <x v="0"/>
    <n v="0"/>
    <x v="0"/>
    <x v="2"/>
    <x v="0"/>
    <x v="0"/>
    <n v="-0.9379258283866222"/>
    <n v="-0.20843793653987533"/>
    <n v="0.36684838215728655"/>
    <n v="-0.16523687656435807"/>
    <n v="1.7876038921262054"/>
    <n v="1.0416487862095822"/>
    <n v="2.6409348179156247"/>
    <x v="0"/>
    <x v="1"/>
    <e v="#N/A"/>
    <n v="22.03"/>
    <x v="1"/>
    <x v="2"/>
  </r>
  <r>
    <s v="SD"/>
    <n v="93"/>
    <x v="2"/>
    <x v="0"/>
    <x v="1"/>
    <n v="0"/>
    <x v="236"/>
    <n v="108"/>
    <n v="36.64"/>
    <n v="230.9"/>
    <n v="70"/>
    <n v="19.63"/>
    <n v="144.1"/>
    <n v="134"/>
    <n v="6.48"/>
    <x v="32"/>
    <n v="4"/>
    <n v="3.56"/>
    <n v="0"/>
    <x v="0"/>
    <n v="0"/>
    <x v="0"/>
    <x v="2"/>
    <x v="0"/>
    <x v="0"/>
    <n v="0.65245050025418394"/>
    <n v="0.61147042256727724"/>
    <n v="-1.120633689393747"/>
    <n v="1.0666017791416695"/>
    <n v="3.1004556083207713"/>
    <n v="1.7869098897339382"/>
    <n v="2.1847812084715001"/>
    <x v="0"/>
    <x v="1"/>
    <e v="#N/A"/>
    <n v="36.64"/>
    <x v="1"/>
    <x v="0"/>
  </r>
  <r>
    <s v="UT"/>
    <n v="98"/>
    <x v="0"/>
    <x v="0"/>
    <x v="1"/>
    <n v="0"/>
    <x v="1421"/>
    <n v="65"/>
    <n v="36.020000000000003"/>
    <n v="224.6"/>
    <n v="95"/>
    <n v="19.09"/>
    <n v="233"/>
    <n v="81"/>
    <n v="10.49"/>
    <x v="79"/>
    <n v="3"/>
    <n v="2.67"/>
    <n v="2"/>
    <x v="0"/>
    <n v="0"/>
    <x v="0"/>
    <x v="2"/>
    <x v="0"/>
    <x v="0"/>
    <n v="0.5857991058059081"/>
    <n v="0.486096086101863"/>
    <n v="0.64488241422290027"/>
    <n v="-0.12900632786712207"/>
    <n v="2.8613822734156593"/>
    <n v="1.0059651873152802"/>
    <n v="1.3551470036727264"/>
    <x v="0"/>
    <x v="1"/>
    <e v="#N/A"/>
    <n v="36.020000000000003"/>
    <x v="0"/>
    <x v="2"/>
  </r>
  <r>
    <s v="NJ"/>
    <n v="163"/>
    <x v="0"/>
    <x v="0"/>
    <x v="1"/>
    <n v="0"/>
    <x v="1556"/>
    <n v="95"/>
    <n v="13.94"/>
    <n v="125.2"/>
    <n v="103"/>
    <n v="10.64"/>
    <n v="171.3"/>
    <n v="107"/>
    <n v="7.71"/>
    <x v="40"/>
    <n v="4"/>
    <n v="2.16"/>
    <n v="1"/>
    <x v="0"/>
    <n v="0"/>
    <x v="0"/>
    <x v="1"/>
    <x v="0"/>
    <x v="1"/>
    <n v="-1.819205377202715"/>
    <n v="-1.492032333685781"/>
    <n v="-0.58045328423769715"/>
    <n v="-0.81738675311460851"/>
    <n v="1.0595094676665602"/>
    <n v="2.5574823183272808"/>
    <n v="4.4675352606373782"/>
    <x v="2"/>
    <x v="1"/>
    <e v="#N/A"/>
    <n v="13.94"/>
    <x v="1"/>
    <x v="1"/>
  </r>
  <r>
    <s v="MA"/>
    <n v="169"/>
    <x v="1"/>
    <x v="0"/>
    <x v="0"/>
    <n v="22"/>
    <x v="1557"/>
    <n v="103"/>
    <n v="25.35"/>
    <n v="207.2"/>
    <n v="91"/>
    <n v="17.61"/>
    <n v="265.39999999999998"/>
    <n v="92"/>
    <n v="11.94"/>
    <x v="37"/>
    <n v="7"/>
    <n v="3.08"/>
    <n v="2"/>
    <x v="0"/>
    <n v="0"/>
    <x v="0"/>
    <x v="1"/>
    <x v="0"/>
    <x v="0"/>
    <n v="-0.57689744179179436"/>
    <n v="0.13982410919738594"/>
    <n v="1.2883326027176059"/>
    <n v="0.41445190259141979"/>
    <n v="2.9521780197126941"/>
    <n v="1.4778134911569618"/>
    <n v="1.9111541981787585"/>
    <x v="0"/>
    <x v="0"/>
    <e v="#N/A"/>
    <n v="25.35"/>
    <x v="4"/>
    <x v="3"/>
  </r>
  <r>
    <s v="NV"/>
    <n v="111"/>
    <x v="0"/>
    <x v="0"/>
    <x v="1"/>
    <n v="0"/>
    <x v="1558"/>
    <n v="56"/>
    <n v="51.78"/>
    <n v="157.6"/>
    <n v="101"/>
    <n v="13.4"/>
    <n v="188.2"/>
    <n v="116"/>
    <n v="8.4700000000000006"/>
    <x v="70"/>
    <n v="1"/>
    <n v="3.35"/>
    <n v="1"/>
    <x v="1"/>
    <n v="1"/>
    <x v="0"/>
    <x v="0"/>
    <x v="0"/>
    <x v="1"/>
    <n v="2.3020725128490134"/>
    <n v="-0.84725003186365166"/>
    <n v="-0.24482648838706386"/>
    <n v="0.77675738956378104"/>
    <n v="3.8280764473675246"/>
    <n v="2.5846977623246032"/>
    <n v="2.5898177075311017"/>
    <x v="0"/>
    <x v="1"/>
    <n v="51.78"/>
    <e v="#N/A"/>
    <x v="0"/>
    <x v="0"/>
  </r>
  <r>
    <s v="TN"/>
    <n v="163"/>
    <x v="2"/>
    <x v="0"/>
    <x v="1"/>
    <n v="0"/>
    <x v="1559"/>
    <n v="118"/>
    <n v="47.21"/>
    <n v="115.3"/>
    <n v="91"/>
    <n v="9.8000000000000007"/>
    <n v="170.3"/>
    <n v="90"/>
    <n v="7.66"/>
    <x v="91"/>
    <n v="8"/>
    <n v="2.81"/>
    <n v="0"/>
    <x v="0"/>
    <n v="0"/>
    <x v="0"/>
    <x v="1"/>
    <x v="0"/>
    <x v="1"/>
    <n v="1.8040384821105067"/>
    <n v="-1.6890491481314318"/>
    <n v="-0.60031285795666955"/>
    <n v="5.2146415619058542E-2"/>
    <n v="3.0990615400653216"/>
    <n v="2.5437249548308318"/>
    <n v="3.3670299764846452"/>
    <x v="0"/>
    <x v="1"/>
    <e v="#N/A"/>
    <n v="47.21"/>
    <x v="4"/>
    <x v="3"/>
  </r>
  <r>
    <s v="LA"/>
    <n v="85"/>
    <x v="1"/>
    <x v="0"/>
    <x v="1"/>
    <n v="0"/>
    <x v="646"/>
    <n v="57"/>
    <n v="35.549999999999997"/>
    <n v="110.7"/>
    <n v="111"/>
    <n v="9.41"/>
    <n v="113.3"/>
    <n v="113"/>
    <n v="5.0999999999999996"/>
    <x v="75"/>
    <n v="4"/>
    <n v="3.46"/>
    <n v="1"/>
    <x v="0"/>
    <n v="0"/>
    <x v="0"/>
    <x v="2"/>
    <x v="0"/>
    <x v="1"/>
    <n v="0.53395913234613779"/>
    <n v="-1.7805923144395117"/>
    <n v="-1.7323085599380972"/>
    <n v="0.92167958435272568"/>
    <n v="2.6816940975709413"/>
    <n v="2.7029627352785157"/>
    <n v="3.9268985043748974"/>
    <x v="2"/>
    <x v="1"/>
    <e v="#N/A"/>
    <n v="35.549999999999997"/>
    <x v="1"/>
    <x v="0"/>
  </r>
  <r>
    <s v="FL"/>
    <n v="190"/>
    <x v="0"/>
    <x v="0"/>
    <x v="1"/>
    <n v="0"/>
    <x v="925"/>
    <n v="95"/>
    <n v="33.340000000000003"/>
    <n v="228.3"/>
    <n v="88"/>
    <n v="19.41"/>
    <n v="243.6"/>
    <n v="95"/>
    <n v="10.96"/>
    <x v="98"/>
    <n v="3"/>
    <n v="2.0499999999999998"/>
    <n v="3"/>
    <x v="0"/>
    <n v="0"/>
    <x v="0"/>
    <x v="1"/>
    <x v="0"/>
    <x v="0"/>
    <n v="0.29327354128291916"/>
    <n v="0.55972863291488428"/>
    <n v="0.8553938956440077"/>
    <n v="-0.96230894790355315"/>
    <n v="2.7475838448204231"/>
    <n v="1.4342394292591683"/>
    <n v="2.1365552875049003"/>
    <x v="0"/>
    <x v="1"/>
    <e v="#N/A"/>
    <n v="33.340000000000003"/>
    <x v="0"/>
    <x v="1"/>
  </r>
  <r>
    <s v="FL"/>
    <n v="39"/>
    <x v="2"/>
    <x v="0"/>
    <x v="1"/>
    <n v="0"/>
    <x v="1058"/>
    <n v="99"/>
    <n v="20.67"/>
    <n v="267.60000000000002"/>
    <n v="99"/>
    <n v="22.75"/>
    <n v="99.7"/>
    <n v="88"/>
    <n v="4.49"/>
    <x v="5"/>
    <n v="2"/>
    <n v="1.92"/>
    <n v="1"/>
    <x v="0"/>
    <n v="0"/>
    <x v="0"/>
    <x v="3"/>
    <x v="0"/>
    <x v="2"/>
    <n v="-1.0860400382716799"/>
    <n v="1.3418256841991341"/>
    <n v="-2.0023987625161217"/>
    <n v="-1.1434616913897337"/>
    <n v="2.5528288151285796"/>
    <n v="2.8804660343957522"/>
    <n v="4.2517330809052911"/>
    <x v="2"/>
    <x v="1"/>
    <e v="#N/A"/>
    <n v="20.67"/>
    <x v="0"/>
    <x v="1"/>
  </r>
  <r>
    <s v="SC"/>
    <n v="84"/>
    <x v="0"/>
    <x v="0"/>
    <x v="1"/>
    <n v="0"/>
    <x v="1560"/>
    <n v="132"/>
    <n v="34.700000000000003"/>
    <n v="164.4"/>
    <n v="117"/>
    <n v="13.97"/>
    <n v="165.1"/>
    <n v="123"/>
    <n v="7.43"/>
    <x v="77"/>
    <n v="0"/>
    <n v="0"/>
    <n v="1"/>
    <x v="0"/>
    <n v="0"/>
    <x v="0"/>
    <x v="2"/>
    <x v="0"/>
    <x v="1"/>
    <n v="0.44138775116797679"/>
    <n v="-0.71192535123431555"/>
    <n v="-0.70358264129532644"/>
    <n v="-3.7158306488934985"/>
    <n v="3.1022870622315537"/>
    <n v="3.8735109134994845"/>
    <n v="5.3276625810490232"/>
    <x v="2"/>
    <x v="1"/>
    <e v="#N/A"/>
    <n v="34.700000000000003"/>
    <x v="0"/>
    <x v="1"/>
  </r>
  <r>
    <s v="ID"/>
    <n v="71"/>
    <x v="0"/>
    <x v="0"/>
    <x v="1"/>
    <n v="0"/>
    <x v="81"/>
    <n v="114"/>
    <n v="36.06"/>
    <n v="235.9"/>
    <n v="91"/>
    <n v="20.05"/>
    <n v="207.7"/>
    <n v="135"/>
    <n v="9.35"/>
    <x v="61"/>
    <n v="5"/>
    <n v="3.05"/>
    <n v="4"/>
    <x v="0"/>
    <n v="0"/>
    <x v="1"/>
    <x v="3"/>
    <x v="0"/>
    <x v="2"/>
    <n v="0.58950196105303443"/>
    <n v="0.71097386420649478"/>
    <n v="0.14243519913289809"/>
    <n v="0.37822135389418376"/>
    <n v="2.942549971153742"/>
    <n v="1.0081347013984125"/>
    <n v="1.1722076691399201"/>
    <x v="0"/>
    <x v="1"/>
    <e v="#N/A"/>
    <n v="36.06"/>
    <x v="1"/>
    <x v="3"/>
  </r>
  <r>
    <s v="WY"/>
    <n v="114"/>
    <x v="0"/>
    <x v="0"/>
    <x v="1"/>
    <n v="0"/>
    <x v="84"/>
    <n v="86"/>
    <n v="30.31"/>
    <n v="176.5"/>
    <n v="99"/>
    <n v="15"/>
    <n v="187.1"/>
    <n v="83"/>
    <n v="8.42"/>
    <x v="12"/>
    <n v="2"/>
    <n v="3.73"/>
    <n v="1"/>
    <x v="0"/>
    <n v="0"/>
    <x v="0"/>
    <x v="0"/>
    <x v="0"/>
    <x v="0"/>
    <n v="-3.6280575711333717E-2"/>
    <n v="-0.47112702246740934"/>
    <n v="-0.2666720194779334"/>
    <n v="1.2839850713250869"/>
    <n v="2.6387154996641642"/>
    <n v="1.3939184268927218"/>
    <n v="2.2188279954728936"/>
    <x v="0"/>
    <x v="1"/>
    <e v="#N/A"/>
    <n v="30.31"/>
    <x v="0"/>
    <x v="0"/>
  </r>
  <r>
    <s v="NE"/>
    <n v="135"/>
    <x v="0"/>
    <x v="0"/>
    <x v="1"/>
    <n v="0"/>
    <x v="196"/>
    <n v="92"/>
    <n v="30.91"/>
    <n v="159.6"/>
    <n v="63"/>
    <n v="13.57"/>
    <n v="232.4"/>
    <n v="78"/>
    <n v="10.46"/>
    <x v="99"/>
    <n v="6"/>
    <n v="1.89"/>
    <n v="0"/>
    <x v="0"/>
    <n v="0"/>
    <x v="0"/>
    <x v="1"/>
    <x v="0"/>
    <x v="1"/>
    <n v="2.8519391113378992E-2"/>
    <n v="-0.80744865520796461"/>
    <n v="0.63296666999151696"/>
    <n v="-1.1796922400869698"/>
    <n v="1.9477673384488494"/>
    <n v="1.563683878892467"/>
    <n v="3.0160266811631939"/>
    <x v="0"/>
    <x v="1"/>
    <e v="#N/A"/>
    <n v="30.91"/>
    <x v="1"/>
    <x v="1"/>
  </r>
  <r>
    <s v="CO"/>
    <n v="93"/>
    <x v="0"/>
    <x v="0"/>
    <x v="1"/>
    <n v="0"/>
    <x v="1561"/>
    <n v="104"/>
    <n v="20.5"/>
    <n v="205.5"/>
    <n v="95"/>
    <n v="17.47"/>
    <n v="182.5"/>
    <n v="107"/>
    <n v="8.2100000000000009"/>
    <x v="63"/>
    <n v="6"/>
    <n v="2.59"/>
    <n v="2"/>
    <x v="0"/>
    <n v="0"/>
    <x v="0"/>
    <x v="2"/>
    <x v="0"/>
    <x v="0"/>
    <n v="-1.104554314507312"/>
    <n v="0.10599293904005223"/>
    <n v="-0.35802605858520636"/>
    <n v="-0.23769797395883072"/>
    <n v="1.4924432673474268"/>
    <n v="1.1899402179409084"/>
    <n v="2.9333476674775274"/>
    <x v="0"/>
    <x v="1"/>
    <e v="#N/A"/>
    <n v="20.5"/>
    <x v="1"/>
    <x v="2"/>
  </r>
  <r>
    <s v="VA"/>
    <n v="82"/>
    <x v="0"/>
    <x v="0"/>
    <x v="1"/>
    <n v="0"/>
    <x v="1043"/>
    <n v="112"/>
    <n v="29.31"/>
    <n v="131.69999999999999"/>
    <n v="89"/>
    <n v="11.19"/>
    <n v="182.8"/>
    <n v="78"/>
    <n v="8.23"/>
    <x v="82"/>
    <n v="9"/>
    <n v="2.38"/>
    <n v="1"/>
    <x v="0"/>
    <n v="0"/>
    <x v="0"/>
    <x v="2"/>
    <x v="0"/>
    <x v="1"/>
    <n v="-0.14551480550156382"/>
    <n v="-1.3626778595547984"/>
    <n v="-0.35206818646951443"/>
    <n v="-0.52754236353671935"/>
    <n v="1.2266670414850371"/>
    <n v="1.5100723362775854"/>
    <n v="3.3250450960725386"/>
    <x v="2"/>
    <x v="1"/>
    <e v="#N/A"/>
    <n v="29.31"/>
    <x v="4"/>
    <x v="2"/>
  </r>
  <r>
    <s v="WV"/>
    <n v="64"/>
    <x v="0"/>
    <x v="0"/>
    <x v="1"/>
    <n v="0"/>
    <x v="415"/>
    <n v="110"/>
    <n v="27.3"/>
    <n v="171.9"/>
    <n v="97"/>
    <n v="14.61"/>
    <n v="105.2"/>
    <n v="56"/>
    <n v="4.7300000000000004"/>
    <x v="48"/>
    <n v="2"/>
    <n v="1.97"/>
    <n v="0"/>
    <x v="1"/>
    <n v="1"/>
    <x v="0"/>
    <x v="3"/>
    <x v="0"/>
    <x v="0"/>
    <n v="-0.363983265082024"/>
    <n v="-0.56267018877548935"/>
    <n v="-1.8931711070617736"/>
    <n v="-1.0710005939952616"/>
    <n v="1.1826116698726692"/>
    <n v="2.2760098135878324"/>
    <n v="4.1184792073503562"/>
    <x v="2"/>
    <x v="1"/>
    <n v="27.3"/>
    <e v="#N/A"/>
    <x v="0"/>
    <x v="1"/>
  </r>
  <r>
    <s v="AZ"/>
    <n v="76"/>
    <x v="1"/>
    <x v="0"/>
    <x v="0"/>
    <n v="12"/>
    <x v="735"/>
    <n v="100"/>
    <n v="16.73"/>
    <n v="187.5"/>
    <n v="119"/>
    <n v="15.94"/>
    <n v="177"/>
    <n v="68"/>
    <n v="7.97"/>
    <x v="127"/>
    <n v="3"/>
    <n v="4.08"/>
    <n v="1"/>
    <x v="0"/>
    <n v="0"/>
    <x v="0"/>
    <x v="2"/>
    <x v="0"/>
    <x v="0"/>
    <n v="-1.5155712469383467"/>
    <n v="-0.25221945086113079"/>
    <n v="-0.46725371403955462"/>
    <n v="1.7549822043891561"/>
    <n v="2.9493617974140736"/>
    <n v="2.378835729289714"/>
    <n v="3.2586782353962285"/>
    <x v="0"/>
    <x v="2"/>
    <e v="#N/A"/>
    <n v="16.73"/>
    <x v="0"/>
    <x v="0"/>
  </r>
  <r>
    <s v="KS"/>
    <n v="112"/>
    <x v="0"/>
    <x v="0"/>
    <x v="1"/>
    <n v="0"/>
    <x v="1161"/>
    <n v="126"/>
    <n v="18.53"/>
    <n v="212.7"/>
    <n v="106"/>
    <n v="18.079999999999998"/>
    <n v="208.3"/>
    <n v="92"/>
    <n v="9.3699999999999992"/>
    <x v="57"/>
    <n v="3"/>
    <n v="2.13"/>
    <n v="1"/>
    <x v="0"/>
    <n v="0"/>
    <x v="0"/>
    <x v="0"/>
    <x v="0"/>
    <x v="0"/>
    <n v="-1.3193199188406455"/>
    <n v="0.24927789500052522"/>
    <n v="0.15435094336428198"/>
    <n v="-0.85361730181184459"/>
    <n v="1.7368403681053111"/>
    <n v="1.5985090643645277"/>
    <n v="3.1770816787471681"/>
    <x v="0"/>
    <x v="1"/>
    <e v="#N/A"/>
    <n v="18.53"/>
    <x v="0"/>
    <x v="1"/>
  </r>
  <r>
    <s v="SD"/>
    <n v="137"/>
    <x v="0"/>
    <x v="0"/>
    <x v="1"/>
    <n v="0"/>
    <x v="1124"/>
    <n v="119"/>
    <n v="24.57"/>
    <n v="167.3"/>
    <n v="89"/>
    <n v="14.22"/>
    <n v="175.1"/>
    <n v="76"/>
    <n v="7.88"/>
    <x v="49"/>
    <n v="4"/>
    <n v="1.65"/>
    <n v="5"/>
    <x v="1"/>
    <n v="1"/>
    <x v="1"/>
    <x v="1"/>
    <x v="0"/>
    <x v="0"/>
    <n v="-0.66206311247570238"/>
    <n v="-0.65421335508356937"/>
    <n v="-0.50498690410560232"/>
    <n v="-1.5057671783620949"/>
    <n v="0.85709284652684092"/>
    <n v="1.840833845739865"/>
    <n v="3.7473631192713843"/>
    <x v="2"/>
    <x v="1"/>
    <n v="24.57"/>
    <e v="#N/A"/>
    <x v="1"/>
    <x v="1"/>
  </r>
  <r>
    <s v="ID"/>
    <n v="140"/>
    <x v="2"/>
    <x v="0"/>
    <x v="1"/>
    <n v="0"/>
    <x v="999"/>
    <n v="82"/>
    <n v="32.83"/>
    <n v="260.3"/>
    <n v="107"/>
    <n v="22.13"/>
    <n v="241.3"/>
    <n v="93"/>
    <n v="10.86"/>
    <x v="64"/>
    <n v="5"/>
    <n v="3.59"/>
    <n v="2"/>
    <x v="0"/>
    <n v="0"/>
    <x v="0"/>
    <x v="1"/>
    <x v="0"/>
    <x v="2"/>
    <n v="0.23773071257602255"/>
    <n v="1.1965506594058763"/>
    <n v="0.80971687609037146"/>
    <n v="1.1028323278389063"/>
    <n v="3.7488386317366378"/>
    <n v="1.8330657203108327"/>
    <n v="0.81637539352697219"/>
    <x v="1"/>
    <x v="1"/>
    <e v="#N/A"/>
    <n v="32.83"/>
    <x v="1"/>
    <x v="0"/>
  </r>
  <r>
    <s v="TX"/>
    <n v="106"/>
    <x v="0"/>
    <x v="0"/>
    <x v="1"/>
    <n v="0"/>
    <x v="1562"/>
    <n v="96"/>
    <n v="31.08"/>
    <n v="193.7"/>
    <n v="93"/>
    <n v="16.46"/>
    <n v="219.5"/>
    <n v="113"/>
    <n v="9.8800000000000008"/>
    <x v="18"/>
    <n v="2"/>
    <n v="2.08"/>
    <n v="2"/>
    <x v="0"/>
    <n v="0"/>
    <x v="0"/>
    <x v="0"/>
    <x v="0"/>
    <x v="0"/>
    <n v="4.7033667349011196E-2"/>
    <n v="-0.12883518322850132"/>
    <n v="0.37677816901677275"/>
    <n v="-0.92607839920631685"/>
    <n v="1.9380893086459967"/>
    <n v="1.0091549238972106"/>
    <n v="2.5061119593035053"/>
    <x v="0"/>
    <x v="1"/>
    <e v="#N/A"/>
    <n v="31.08"/>
    <x v="0"/>
    <x v="1"/>
  </r>
  <r>
    <s v="SD"/>
    <n v="166"/>
    <x v="2"/>
    <x v="0"/>
    <x v="0"/>
    <n v="32"/>
    <x v="960"/>
    <n v="86"/>
    <n v="25.23"/>
    <n v="170.6"/>
    <n v="119"/>
    <n v="14.5"/>
    <n v="201.5"/>
    <n v="124"/>
    <n v="9.07"/>
    <x v="61"/>
    <n v="12"/>
    <n v="3.05"/>
    <n v="1"/>
    <x v="0"/>
    <n v="0"/>
    <x v="0"/>
    <x v="1"/>
    <x v="0"/>
    <x v="0"/>
    <n v="-0.58985743515673661"/>
    <n v="-0.58854108360168611"/>
    <n v="1.9305842075269392E-2"/>
    <n v="0.37822135389418376"/>
    <n v="1.8099706802593725"/>
    <n v="0.91527947042229418"/>
    <n v="2.5297191849204239"/>
    <x v="0"/>
    <x v="0"/>
    <e v="#N/A"/>
    <n v="25.23"/>
    <x v="4"/>
    <x v="3"/>
  </r>
  <r>
    <s v="TN"/>
    <n v="137"/>
    <x v="1"/>
    <x v="0"/>
    <x v="1"/>
    <n v="0"/>
    <x v="1234"/>
    <n v="107"/>
    <n v="12.89"/>
    <n v="256.89999999999998"/>
    <n v="98"/>
    <n v="21.84"/>
    <n v="204.4"/>
    <n v="118"/>
    <n v="9.1999999999999993"/>
    <x v="26"/>
    <n v="3"/>
    <n v="2.84"/>
    <n v="2"/>
    <x v="0"/>
    <n v="0"/>
    <x v="0"/>
    <x v="1"/>
    <x v="0"/>
    <x v="2"/>
    <n v="-1.9339938898636346"/>
    <n v="1.1288883190912078"/>
    <n v="7.6898605860289487E-2"/>
    <n v="8.8376964316294535E-2"/>
    <n v="2.7836639677273869"/>
    <n v="2.2424194715564405"/>
    <n v="3.2106237848130306"/>
    <x v="0"/>
    <x v="1"/>
    <e v="#N/A"/>
    <n v="12.89"/>
    <x v="0"/>
    <x v="3"/>
  </r>
  <r>
    <s v="TN"/>
    <n v="161"/>
    <x v="0"/>
    <x v="0"/>
    <x v="1"/>
    <n v="0"/>
    <x v="895"/>
    <n v="90"/>
    <n v="33.659999999999997"/>
    <n v="186.4"/>
    <n v="102"/>
    <n v="15.84"/>
    <n v="219.2"/>
    <n v="90"/>
    <n v="9.86"/>
    <x v="38"/>
    <n v="2"/>
    <n v="2.5099999999999998"/>
    <n v="1"/>
    <x v="0"/>
    <n v="0"/>
    <x v="0"/>
    <x v="1"/>
    <x v="0"/>
    <x v="0"/>
    <n v="0.32845066613062046"/>
    <n v="-0.27411020802175856"/>
    <n v="0.37082029690108081"/>
    <n v="-0.34638962005053869"/>
    <n v="2.1443068758027035"/>
    <n v="0.66370905349855092"/>
    <n v="2.0695331448848879"/>
    <x v="0"/>
    <x v="1"/>
    <e v="#N/A"/>
    <n v="33.659999999999997"/>
    <x v="0"/>
    <x v="2"/>
  </r>
  <r>
    <s v="DE"/>
    <n v="120"/>
    <x v="0"/>
    <x v="0"/>
    <x v="1"/>
    <n v="0"/>
    <x v="822"/>
    <n v="95"/>
    <n v="43.04"/>
    <n v="210.8"/>
    <n v="86"/>
    <n v="17.920000000000002"/>
    <n v="253.9"/>
    <n v="81"/>
    <n v="11.43"/>
    <x v="17"/>
    <n v="4"/>
    <n v="2.57"/>
    <n v="5"/>
    <x v="1"/>
    <n v="1"/>
    <x v="1"/>
    <x v="0"/>
    <x v="0"/>
    <x v="0"/>
    <n v="1.3504387143375178"/>
    <n v="0.21146658717762301"/>
    <n v="1.0599475049494238"/>
    <n v="-0.27392852265606671"/>
    <n v="3.429690504267719"/>
    <n v="1.751264796496282"/>
    <n v="1.5398311010725063"/>
    <x v="1"/>
    <x v="1"/>
    <n v="43.04"/>
    <e v="#N/A"/>
    <x v="1"/>
    <x v="2"/>
  </r>
  <r>
    <s v="TN"/>
    <n v="187"/>
    <x v="2"/>
    <x v="0"/>
    <x v="0"/>
    <n v="25"/>
    <x v="1183"/>
    <n v="64"/>
    <n v="33.979999999999997"/>
    <n v="134.6"/>
    <n v="110"/>
    <n v="11.44"/>
    <n v="210.4"/>
    <n v="78"/>
    <n v="9.4700000000000006"/>
    <x v="50"/>
    <n v="6"/>
    <n v="3.16"/>
    <n v="3"/>
    <x v="0"/>
    <n v="0"/>
    <x v="0"/>
    <x v="1"/>
    <x v="0"/>
    <x v="1"/>
    <n v="0.36362779097832176"/>
    <n v="-1.3049658634040522"/>
    <n v="0.19605604817412395"/>
    <n v="0.52314354868312773"/>
    <n v="2.3880957414725086"/>
    <n v="1.465359417199783"/>
    <n v="2.5674024173691676"/>
    <x v="0"/>
    <x v="0"/>
    <e v="#N/A"/>
    <n v="33.979999999999997"/>
    <x v="1"/>
    <x v="3"/>
  </r>
  <r>
    <s v="OR"/>
    <n v="102"/>
    <x v="0"/>
    <x v="0"/>
    <x v="0"/>
    <n v="25"/>
    <x v="105"/>
    <n v="105"/>
    <n v="31.88"/>
    <n v="272.3"/>
    <n v="88"/>
    <n v="23.15"/>
    <n v="216.4"/>
    <n v="91"/>
    <n v="9.74"/>
    <x v="50"/>
    <n v="2"/>
    <n v="3.16"/>
    <n v="2"/>
    <x v="0"/>
    <n v="0"/>
    <x v="0"/>
    <x v="0"/>
    <x v="0"/>
    <x v="2"/>
    <n v="0.13405076565648233"/>
    <n v="1.4353589193399985"/>
    <n v="0.31521349048795838"/>
    <n v="0.52314354868312773"/>
    <n v="3.3566049813094616"/>
    <n v="1.5656511591719133"/>
    <n v="1.2789566465995719"/>
    <x v="1"/>
    <x v="0"/>
    <e v="#N/A"/>
    <n v="31.88"/>
    <x v="0"/>
    <x v="3"/>
  </r>
  <r>
    <s v="IA"/>
    <n v="82"/>
    <x v="1"/>
    <x v="0"/>
    <x v="1"/>
    <n v="0"/>
    <x v="129"/>
    <n v="111"/>
    <n v="31.21"/>
    <n v="303.5"/>
    <n v="88"/>
    <n v="25.8"/>
    <n v="189.8"/>
    <n v="115"/>
    <n v="8.5399999999999991"/>
    <x v="19"/>
    <n v="6"/>
    <n v="2.78"/>
    <n v="0"/>
    <x v="0"/>
    <n v="0"/>
    <x v="0"/>
    <x v="2"/>
    <x v="0"/>
    <x v="2"/>
    <n v="6.1845088337516639E-2"/>
    <n v="2.0562603951687155"/>
    <n v="-0.21305117043670757"/>
    <n v="1.591586692182255E-2"/>
    <n v="3.4813239010063248"/>
    <n v="2.0682542744390018"/>
    <n v="2.1061185588072928"/>
    <x v="0"/>
    <x v="1"/>
    <e v="#N/A"/>
    <n v="31.21"/>
    <x v="1"/>
    <x v="2"/>
  </r>
  <r>
    <s v="MI"/>
    <n v="100"/>
    <x v="2"/>
    <x v="0"/>
    <x v="0"/>
    <n v="21"/>
    <x v="1427"/>
    <n v="95"/>
    <n v="14.64"/>
    <n v="189.9"/>
    <n v="126"/>
    <n v="16.14"/>
    <n v="201.3"/>
    <n v="113"/>
    <n v="9.06"/>
    <x v="50"/>
    <n v="4"/>
    <n v="3.16"/>
    <n v="0"/>
    <x v="0"/>
    <n v="0"/>
    <x v="0"/>
    <x v="2"/>
    <x v="0"/>
    <x v="0"/>
    <n v="-1.743296844636623"/>
    <n v="-0.20445779887430629"/>
    <n v="1.5333927331475134E-2"/>
    <n v="0.52314354868312773"/>
    <n v="2.1298466721583651"/>
    <n v="1.8316116351172034"/>
    <n v="3.1895698012254514"/>
    <x v="0"/>
    <x v="0"/>
    <e v="#N/A"/>
    <n v="14.64"/>
    <x v="1"/>
    <x v="3"/>
  </r>
  <r>
    <s v="AR"/>
    <n v="45"/>
    <x v="1"/>
    <x v="0"/>
    <x v="1"/>
    <n v="0"/>
    <x v="1276"/>
    <n v="83"/>
    <n v="21.56"/>
    <n v="157.80000000000001"/>
    <n v="100"/>
    <n v="13.41"/>
    <n v="158.30000000000001"/>
    <n v="97"/>
    <n v="7.12"/>
    <x v="34"/>
    <n v="4"/>
    <n v="2.97"/>
    <n v="3"/>
    <x v="0"/>
    <n v="0"/>
    <x v="0"/>
    <x v="3"/>
    <x v="0"/>
    <x v="1"/>
    <n v="-0.9897658018463924"/>
    <n v="-0.84326989419808263"/>
    <n v="-0.83862774258433848"/>
    <n v="0.26952970780247515"/>
    <n v="1.2893470244014962"/>
    <n v="1.5705677989140325"/>
    <n v="3.3572236554388728"/>
    <x v="2"/>
    <x v="1"/>
    <e v="#N/A"/>
    <n v="21.56"/>
    <x v="1"/>
    <x v="3"/>
  </r>
  <r>
    <s v="TN"/>
    <n v="114"/>
    <x v="0"/>
    <x v="0"/>
    <x v="1"/>
    <n v="0"/>
    <x v="1337"/>
    <n v="95"/>
    <n v="18.41"/>
    <n v="168.3"/>
    <n v="104"/>
    <n v="14.31"/>
    <n v="153.1"/>
    <n v="109"/>
    <n v="6.89"/>
    <x v="9"/>
    <n v="2"/>
    <n v="2.46"/>
    <n v="1"/>
    <x v="0"/>
    <n v="0"/>
    <x v="0"/>
    <x v="0"/>
    <x v="0"/>
    <x v="0"/>
    <n v="-1.3322799122055882"/>
    <n v="-0.63431266675572584"/>
    <n v="-0.94189752592299536"/>
    <n v="-0.41885071744501134"/>
    <n v="0.76501473963493627"/>
    <n v="1.7999803322584809"/>
    <n v="3.7275475639052535"/>
    <x v="2"/>
    <x v="1"/>
    <e v="#N/A"/>
    <n v="18.41"/>
    <x v="0"/>
    <x v="2"/>
  </r>
  <r>
    <s v="WV"/>
    <n v="43"/>
    <x v="1"/>
    <x v="1"/>
    <x v="1"/>
    <n v="0"/>
    <x v="1156"/>
    <n v="92"/>
    <n v="27.29"/>
    <n v="235.8"/>
    <n v="121"/>
    <n v="20.04"/>
    <n v="111.8"/>
    <n v="95"/>
    <n v="5.03"/>
    <x v="12"/>
    <n v="5"/>
    <n v="3.73"/>
    <n v="1"/>
    <x v="1"/>
    <n v="1"/>
    <x v="0"/>
    <x v="3"/>
    <x v="2"/>
    <x v="2"/>
    <n v="-0.36583469270558711"/>
    <n v="0.70898379537371059"/>
    <n v="-1.7620979205165557"/>
    <n v="1.2839850713250869"/>
    <n v="3.0199623004794729"/>
    <n v="2.3216588443102406"/>
    <n v="3.1080584425667825"/>
    <x v="0"/>
    <x v="1"/>
    <n v="27.29"/>
    <e v="#N/A"/>
    <x v="5"/>
    <x v="0"/>
  </r>
  <r>
    <s v="IL"/>
    <n v="103"/>
    <x v="1"/>
    <x v="0"/>
    <x v="1"/>
    <n v="0"/>
    <x v="1563"/>
    <n v="81"/>
    <n v="25.04"/>
    <n v="158.4"/>
    <n v="88"/>
    <n v="13.46"/>
    <n v="193.8"/>
    <n v="103"/>
    <n v="8.7200000000000006"/>
    <x v="34"/>
    <n v="3"/>
    <n v="2.97"/>
    <n v="2"/>
    <x v="0"/>
    <n v="0"/>
    <x v="0"/>
    <x v="0"/>
    <x v="0"/>
    <x v="1"/>
    <n v="-0.61022313901593195"/>
    <n v="-0.83132948120137662"/>
    <n v="-0.13361287556081794"/>
    <n v="0.26952970780247515"/>
    <n v="1.5945871169859061"/>
    <n v="1.074234448157722"/>
    <n v="2.7866200360939111"/>
    <x v="0"/>
    <x v="1"/>
    <e v="#N/A"/>
    <n v="25.04"/>
    <x v="0"/>
    <x v="3"/>
  </r>
  <r>
    <s v="DE"/>
    <n v="57"/>
    <x v="2"/>
    <x v="0"/>
    <x v="1"/>
    <n v="0"/>
    <x v="747"/>
    <n v="91"/>
    <n v="28.07"/>
    <n v="240.8"/>
    <n v="56"/>
    <n v="20.47"/>
    <n v="277"/>
    <n v="100"/>
    <n v="12.47"/>
    <x v="17"/>
    <n v="3"/>
    <n v="2.57"/>
    <n v="2"/>
    <x v="0"/>
    <n v="0"/>
    <x v="0"/>
    <x v="3"/>
    <x v="0"/>
    <x v="2"/>
    <n v="-0.28066902202167909"/>
    <n v="0.80848723701292813"/>
    <n v="1.5187036578576862"/>
    <n v="-0.27392852265606671"/>
    <n v="3.2648294057478702"/>
    <n v="1.7646315049466434"/>
    <n v="1.8891102794343475"/>
    <x v="0"/>
    <x v="1"/>
    <e v="#N/A"/>
    <n v="28.07"/>
    <x v="0"/>
    <x v="2"/>
  </r>
  <r>
    <s v="NC"/>
    <n v="52"/>
    <x v="1"/>
    <x v="0"/>
    <x v="0"/>
    <n v="31"/>
    <x v="1515"/>
    <n v="88"/>
    <n v="20.77"/>
    <n v="139"/>
    <n v="100"/>
    <n v="11.82"/>
    <n v="141.9"/>
    <n v="141"/>
    <n v="6.39"/>
    <x v="16"/>
    <n v="10"/>
    <n v="1.54"/>
    <n v="3"/>
    <x v="0"/>
    <n v="0"/>
    <x v="0"/>
    <x v="3"/>
    <x v="0"/>
    <x v="1"/>
    <n v="-1.0749314725303003"/>
    <n v="-1.2174028347615407"/>
    <n v="-1.164324751575486"/>
    <n v="-1.6506893731510393"/>
    <n v="0.70942089231284311"/>
    <n v="2.591905643823996"/>
    <n v="4.5752236809278974"/>
    <x v="2"/>
    <x v="0"/>
    <e v="#N/A"/>
    <n v="20.77"/>
    <x v="4"/>
    <x v="1"/>
  </r>
  <r>
    <s v="IA"/>
    <n v="74"/>
    <x v="1"/>
    <x v="0"/>
    <x v="1"/>
    <n v="0"/>
    <x v="1564"/>
    <n v="102"/>
    <n v="26.57"/>
    <n v="273.10000000000002"/>
    <n v="118"/>
    <n v="23.21"/>
    <n v="215.8"/>
    <n v="113"/>
    <n v="9.7100000000000009"/>
    <x v="62"/>
    <n v="4"/>
    <n v="2.4300000000000002"/>
    <n v="3"/>
    <x v="0"/>
    <n v="0"/>
    <x v="0"/>
    <x v="2"/>
    <x v="0"/>
    <x v="2"/>
    <n v="-0.44359465289524214"/>
    <n v="1.4512794700022733"/>
    <n v="0.30329774625657507"/>
    <n v="-0.45508126614224731"/>
    <n v="2.8833798556985162"/>
    <n v="1.6130954087732314"/>
    <n v="2.2113964374038773"/>
    <x v="0"/>
    <x v="1"/>
    <e v="#N/A"/>
    <n v="26.57"/>
    <x v="1"/>
    <x v="2"/>
  </r>
  <r>
    <s v="AL"/>
    <n v="74"/>
    <x v="1"/>
    <x v="0"/>
    <x v="0"/>
    <n v="46"/>
    <x v="1559"/>
    <n v="109"/>
    <n v="47.21"/>
    <n v="270"/>
    <n v="114"/>
    <n v="22.95"/>
    <n v="165.3"/>
    <n v="82"/>
    <n v="7.44"/>
    <x v="91"/>
    <n v="2"/>
    <n v="2.81"/>
    <n v="1"/>
    <x v="0"/>
    <n v="0"/>
    <x v="0"/>
    <x v="2"/>
    <x v="0"/>
    <x v="2"/>
    <n v="1.8040384821105067"/>
    <n v="1.3895873361859581"/>
    <n v="-0.69961072655153156"/>
    <n v="5.2146415619058542E-2"/>
    <n v="3.8431764520926994"/>
    <n v="2.3827887500136988"/>
    <n v="2.1413451876014435"/>
    <x v="1"/>
    <x v="0"/>
    <e v="#N/A"/>
    <n v="47.21"/>
    <x v="0"/>
    <x v="3"/>
  </r>
  <r>
    <s v="HI"/>
    <n v="40"/>
    <x v="0"/>
    <x v="1"/>
    <x v="0"/>
    <n v="21"/>
    <x v="1565"/>
    <n v="117"/>
    <n v="25.06"/>
    <n v="262.8"/>
    <n v="110"/>
    <n v="22.34"/>
    <n v="202"/>
    <n v="97"/>
    <n v="9.09"/>
    <x v="54"/>
    <n v="5"/>
    <n v="2.94"/>
    <n v="0"/>
    <x v="0"/>
    <n v="0"/>
    <x v="0"/>
    <x v="3"/>
    <x v="2"/>
    <x v="2"/>
    <n v="-0.6083717113923689"/>
    <n v="1.2463023802254851"/>
    <n v="2.9235628934755595E-2"/>
    <n v="0.23329915910523916"/>
    <n v="2.7891934130789195"/>
    <n v="1.4066516917192444"/>
    <n v="2.0439515816355311"/>
    <x v="0"/>
    <x v="0"/>
    <e v="#N/A"/>
    <n v="25.06"/>
    <x v="5"/>
    <x v="3"/>
  </r>
  <r>
    <s v="PA"/>
    <n v="83"/>
    <x v="0"/>
    <x v="0"/>
    <x v="1"/>
    <n v="0"/>
    <x v="1236"/>
    <n v="113"/>
    <n v="38.83"/>
    <n v="163.30000000000001"/>
    <n v="103"/>
    <n v="13.88"/>
    <n v="248"/>
    <n v="114"/>
    <n v="11.16"/>
    <x v="35"/>
    <n v="6"/>
    <n v="2.11"/>
    <n v="1"/>
    <x v="0"/>
    <n v="0"/>
    <x v="0"/>
    <x v="2"/>
    <x v="0"/>
    <x v="1"/>
    <n v="0.89128466369383952"/>
    <n v="-0.73381610839494338"/>
    <n v="0.94277602000748639"/>
    <n v="-0.88984785050908088"/>
    <n v="2.7265956251756753"/>
    <n v="1.7359522613345473"/>
    <n v="2.5676325290114872"/>
    <x v="0"/>
    <x v="1"/>
    <e v="#N/A"/>
    <n v="38.83"/>
    <x v="1"/>
    <x v="1"/>
  </r>
  <r>
    <s v="RI"/>
    <n v="102"/>
    <x v="2"/>
    <x v="0"/>
    <x v="1"/>
    <n v="0"/>
    <x v="536"/>
    <n v="133"/>
    <n v="31.38"/>
    <n v="166.8"/>
    <n v="94"/>
    <n v="14.18"/>
    <n v="225.2"/>
    <n v="105"/>
    <n v="10.130000000000001"/>
    <x v="36"/>
    <n v="8"/>
    <n v="1.84"/>
    <n v="1"/>
    <x v="0"/>
    <n v="0"/>
    <x v="0"/>
    <x v="0"/>
    <x v="0"/>
    <x v="0"/>
    <n v="8.0359364573148837E-2"/>
    <n v="-0.66416369924749108"/>
    <n v="0.48997773921491528"/>
    <n v="-1.2521533374814422"/>
    <n v="1.8877439832993899"/>
    <n v="1.5018446032678567"/>
    <n v="2.991236713843711"/>
    <x v="0"/>
    <x v="1"/>
    <e v="#N/A"/>
    <n v="31.38"/>
    <x v="4"/>
    <x v="1"/>
  </r>
  <r>
    <s v="DC"/>
    <n v="79"/>
    <x v="1"/>
    <x v="0"/>
    <x v="0"/>
    <n v="25"/>
    <x v="1566"/>
    <n v="95"/>
    <n v="37.229999999999997"/>
    <n v="241.9"/>
    <n v="95"/>
    <n v="20.56"/>
    <n v="203.4"/>
    <n v="102"/>
    <n v="9.15"/>
    <x v="113"/>
    <n v="5"/>
    <n v="1.51"/>
    <n v="4"/>
    <x v="0"/>
    <n v="0"/>
    <x v="1"/>
    <x v="2"/>
    <x v="0"/>
    <x v="2"/>
    <n v="0.71725046707889673"/>
    <n v="0.83037799417355584"/>
    <n v="5.7039032141317079E-2"/>
    <n v="-1.6869199218482758"/>
    <n v="2.8086337003496542"/>
    <n v="2.0131885454792364"/>
    <n v="2.8666065262881504"/>
    <x v="0"/>
    <x v="0"/>
    <e v="#N/A"/>
    <n v="37.229999999999997"/>
    <x v="1"/>
    <x v="1"/>
  </r>
  <r>
    <s v="TN"/>
    <n v="110"/>
    <x v="2"/>
    <x v="0"/>
    <x v="1"/>
    <n v="0"/>
    <x v="709"/>
    <n v="100"/>
    <n v="37.549999999999997"/>
    <n v="279.60000000000002"/>
    <n v="76"/>
    <n v="23.77"/>
    <n v="239.8"/>
    <n v="107"/>
    <n v="10.79"/>
    <x v="88"/>
    <n v="9"/>
    <n v="3.65"/>
    <n v="1"/>
    <x v="1"/>
    <n v="1"/>
    <x v="0"/>
    <x v="0"/>
    <x v="0"/>
    <x v="2"/>
    <n v="0.75242759192659803"/>
    <n v="1.5806339441332562"/>
    <n v="0.77992751551191286"/>
    <n v="1.1752934252333782"/>
    <n v="4.198894790882286"/>
    <n v="2.248144237207236"/>
    <n v="0.69107709966241371"/>
    <x v="1"/>
    <x v="1"/>
    <n v="37.549999999999997"/>
    <e v="#N/A"/>
    <x v="4"/>
    <x v="0"/>
  </r>
  <r>
    <s v="AL"/>
    <n v="69"/>
    <x v="1"/>
    <x v="0"/>
    <x v="0"/>
    <n v="27"/>
    <x v="1567"/>
    <n v="104"/>
    <n v="32.03"/>
    <n v="320.60000000000002"/>
    <n v="128"/>
    <n v="27.25"/>
    <n v="161.69999999999999"/>
    <n v="120"/>
    <n v="7.28"/>
    <x v="84"/>
    <n v="7"/>
    <n v="2.62"/>
    <n v="1"/>
    <x v="0"/>
    <n v="0"/>
    <x v="0"/>
    <x v="3"/>
    <x v="0"/>
    <x v="2"/>
    <n v="0.15071361426855143"/>
    <n v="2.3965621655748399"/>
    <n v="-0.77110519193983273"/>
    <n v="-0.20146742526159472"/>
    <n v="3.6811443156649926"/>
    <n v="2.5301022009928293"/>
    <n v="2.6929557779853779"/>
    <x v="0"/>
    <x v="0"/>
    <e v="#N/A"/>
    <n v="32.03"/>
    <x v="4"/>
    <x v="2"/>
  </r>
  <r>
    <s v="IN"/>
    <n v="56"/>
    <x v="2"/>
    <x v="0"/>
    <x v="1"/>
    <n v="0"/>
    <x v="619"/>
    <n v="83"/>
    <n v="43.32"/>
    <n v="194"/>
    <n v="98"/>
    <n v="16.489999999999998"/>
    <n v="186.2"/>
    <n v="118"/>
    <n v="8.3800000000000008"/>
    <x v="88"/>
    <n v="2"/>
    <n v="3.65"/>
    <n v="4"/>
    <x v="0"/>
    <n v="0"/>
    <x v="1"/>
    <x v="3"/>
    <x v="0"/>
    <x v="0"/>
    <n v="1.3800615563145298"/>
    <n v="-0.12286497673014804"/>
    <n v="-0.28454563582500869"/>
    <n v="1.1752934252333782"/>
    <n v="3.4172847838559708"/>
    <n v="1.8390069483251135"/>
    <n v="1.7567179107649993"/>
    <x v="1"/>
    <x v="1"/>
    <e v="#N/A"/>
    <n v="43.32"/>
    <x v="0"/>
    <x v="0"/>
  </r>
  <r>
    <s v="UT"/>
    <n v="133"/>
    <x v="2"/>
    <x v="0"/>
    <x v="1"/>
    <n v="0"/>
    <x v="1568"/>
    <n v="86"/>
    <n v="57.53"/>
    <n v="234.6"/>
    <n v="97"/>
    <n v="19.940000000000001"/>
    <n v="264.8"/>
    <n v="139"/>
    <n v="11.92"/>
    <x v="102"/>
    <n v="4"/>
    <n v="4"/>
    <n v="3"/>
    <x v="1"/>
    <n v="1"/>
    <x v="0"/>
    <x v="1"/>
    <x v="0"/>
    <x v="2"/>
    <n v="2.9278550496133811"/>
    <n v="0.68510296938029802"/>
    <n v="1.276416858486223"/>
    <n v="1.6462905582974481"/>
    <n v="5.5183824387878504"/>
    <n v="3.6580341536359988"/>
    <n v="2.0760257699779974"/>
    <x v="1"/>
    <x v="1"/>
    <n v="57.53"/>
    <e v="#N/A"/>
    <x v="1"/>
    <x v="0"/>
  </r>
  <r>
    <s v="VA"/>
    <n v="131"/>
    <x v="0"/>
    <x v="0"/>
    <x v="1"/>
    <n v="0"/>
    <x v="378"/>
    <n v="114"/>
    <n v="24.33"/>
    <n v="138.1"/>
    <n v="119"/>
    <n v="11.74"/>
    <n v="199.4"/>
    <n v="100"/>
    <n v="8.9700000000000006"/>
    <x v="56"/>
    <n v="3"/>
    <n v="2.4"/>
    <n v="3"/>
    <x v="0"/>
    <n v="0"/>
    <x v="0"/>
    <x v="1"/>
    <x v="0"/>
    <x v="1"/>
    <n v="-0.68798309920558753"/>
    <n v="-1.2353134542566"/>
    <n v="-2.2399262734572555E-2"/>
    <n v="-0.49131181483948333"/>
    <n v="1.1692706441877907"/>
    <n v="1.497066832653712"/>
    <n v="3.3339502641017762"/>
    <x v="2"/>
    <x v="1"/>
    <e v="#N/A"/>
    <n v="24.33"/>
    <x v="0"/>
    <x v="2"/>
  </r>
  <r>
    <s v="CT"/>
    <n v="60"/>
    <x v="0"/>
    <x v="0"/>
    <x v="0"/>
    <n v="20"/>
    <x v="1569"/>
    <n v="113"/>
    <n v="20.11"/>
    <n v="253.8"/>
    <n v="97"/>
    <n v="21.57"/>
    <n v="172.8"/>
    <n v="78"/>
    <n v="7.78"/>
    <x v="27"/>
    <n v="4"/>
    <n v="2.54"/>
    <n v="1"/>
    <x v="0"/>
    <n v="0"/>
    <x v="0"/>
    <x v="3"/>
    <x v="0"/>
    <x v="2"/>
    <n v="-1.1471371498492662"/>
    <n v="1.0671961852748937"/>
    <n v="-0.55066392365923855"/>
    <n v="-0.31015907135330267"/>
    <n v="2.2299625166397496"/>
    <n v="1.6894557540202448"/>
    <n v="2.9556367611677086"/>
    <x v="0"/>
    <x v="0"/>
    <e v="#N/A"/>
    <n v="20.11"/>
    <x v="1"/>
    <x v="2"/>
  </r>
  <r>
    <s v="PA"/>
    <n v="92"/>
    <x v="2"/>
    <x v="0"/>
    <x v="1"/>
    <n v="0"/>
    <x v="1401"/>
    <n v="111"/>
    <n v="31.6"/>
    <n v="216.8"/>
    <n v="93"/>
    <n v="18.43"/>
    <n v="231"/>
    <n v="58"/>
    <n v="10.4"/>
    <x v="31"/>
    <n v="2"/>
    <n v="2.2999999999999998"/>
    <n v="1"/>
    <x v="0"/>
    <n v="0"/>
    <x v="0"/>
    <x v="2"/>
    <x v="0"/>
    <x v="0"/>
    <n v="0.10442792367947092"/>
    <n v="0.33087071714468402"/>
    <n v="0.60516326678495547"/>
    <n v="-0.63623400962842791"/>
    <n v="2.3874364312255341"/>
    <n v="0.94413818754541889"/>
    <n v="2.0206288925035647"/>
    <x v="0"/>
    <x v="1"/>
    <e v="#N/A"/>
    <n v="31.6"/>
    <x v="0"/>
    <x v="1"/>
  </r>
  <r>
    <s v="MI"/>
    <n v="52"/>
    <x v="2"/>
    <x v="0"/>
    <x v="1"/>
    <n v="0"/>
    <x v="1566"/>
    <n v="100"/>
    <n v="37.229999999999997"/>
    <n v="148.9"/>
    <n v="110"/>
    <n v="12.66"/>
    <n v="151.80000000000001"/>
    <n v="129"/>
    <n v="6.83"/>
    <x v="78"/>
    <n v="8"/>
    <n v="3.21"/>
    <n v="3"/>
    <x v="0"/>
    <n v="0"/>
    <x v="0"/>
    <x v="3"/>
    <x v="0"/>
    <x v="1"/>
    <n v="0.71725046707889673"/>
    <n v="-1.0203860203158899"/>
    <n v="-0.96771497175765908"/>
    <n v="0.59560464607760044"/>
    <n v="2.3444319708918924"/>
    <n v="1.6872619903186779"/>
    <n v="2.863100553911484"/>
    <x v="0"/>
    <x v="1"/>
    <e v="#N/A"/>
    <n v="37.229999999999997"/>
    <x v="4"/>
    <x v="3"/>
  </r>
  <r>
    <s v="NC"/>
    <n v="135"/>
    <x v="2"/>
    <x v="0"/>
    <x v="0"/>
    <n v="18"/>
    <x v="471"/>
    <n v="90"/>
    <n v="30.62"/>
    <n v="152.5"/>
    <n v="65"/>
    <n v="12.96"/>
    <n v="258.2"/>
    <n v="85"/>
    <n v="11.62"/>
    <x v="8"/>
    <n v="9"/>
    <n v="3.43"/>
    <n v="1"/>
    <x v="0"/>
    <n v="0"/>
    <x v="0"/>
    <x v="1"/>
    <x v="0"/>
    <x v="1"/>
    <n v="-2.9548784871960662E-3"/>
    <n v="-0.94874354233565339"/>
    <n v="1.1453436719410048"/>
    <n v="0.88544903565548905"/>
    <n v="3.0255815532846415"/>
    <n v="1.7308827695800248"/>
    <n v="2.1994923479025177"/>
    <x v="0"/>
    <x v="0"/>
    <e v="#N/A"/>
    <n v="30.62"/>
    <x v="4"/>
    <x v="0"/>
  </r>
  <r>
    <s v="GA"/>
    <n v="107"/>
    <x v="1"/>
    <x v="0"/>
    <x v="1"/>
    <n v="0"/>
    <x v="1570"/>
    <n v="119"/>
    <n v="19.53"/>
    <n v="239.7"/>
    <n v="91"/>
    <n v="20.37"/>
    <n v="165.3"/>
    <n v="112"/>
    <n v="7.44"/>
    <x v="44"/>
    <n v="5"/>
    <n v="3.4"/>
    <n v="2"/>
    <x v="0"/>
    <n v="0"/>
    <x v="0"/>
    <x v="0"/>
    <x v="0"/>
    <x v="2"/>
    <n v="-1.2100856890504155"/>
    <n v="0.78659647985229975"/>
    <n v="-0.69961072655153156"/>
    <n v="0.84921848695825297"/>
    <n v="2.5972881447146916"/>
    <n v="1.8148467164634796"/>
    <n v="2.8002556136612"/>
    <x v="0"/>
    <x v="1"/>
    <e v="#N/A"/>
    <n v="19.53"/>
    <x v="1"/>
    <x v="0"/>
  </r>
  <r>
    <s v="PA"/>
    <n v="110"/>
    <x v="2"/>
    <x v="0"/>
    <x v="1"/>
    <n v="0"/>
    <x v="707"/>
    <n v="97"/>
    <n v="26.96"/>
    <n v="204.4"/>
    <n v="123"/>
    <n v="17.37"/>
    <n v="182.5"/>
    <n v="123"/>
    <n v="8.2100000000000009"/>
    <x v="61"/>
    <n v="3"/>
    <n v="3.05"/>
    <n v="2"/>
    <x v="0"/>
    <n v="0"/>
    <x v="0"/>
    <x v="0"/>
    <x v="0"/>
    <x v="0"/>
    <n v="-0.40101181755328841"/>
    <n v="8.410218187942449E-2"/>
    <n v="-0.35802605858520636"/>
    <n v="0.37822135389418376"/>
    <n v="1.9610428412587282"/>
    <n v="0.66265957020319166"/>
    <n v="2.2433337662308861"/>
    <x v="0"/>
    <x v="1"/>
    <e v="#N/A"/>
    <n v="26.96"/>
    <x v="0"/>
    <x v="3"/>
  </r>
  <r>
    <s v="DE"/>
    <n v="109"/>
    <x v="0"/>
    <x v="1"/>
    <x v="0"/>
    <n v="36"/>
    <x v="1571"/>
    <n v="147"/>
    <n v="41.51"/>
    <n v="199.7"/>
    <n v="65"/>
    <n v="16.97"/>
    <n v="144.4"/>
    <n v="109"/>
    <n v="6.5"/>
    <x v="93"/>
    <n v="3"/>
    <n v="4.16"/>
    <n v="2"/>
    <x v="1"/>
    <n v="1"/>
    <x v="0"/>
    <x v="0"/>
    <x v="2"/>
    <x v="0"/>
    <n v="1.1838102282168279"/>
    <n v="-9.4310532614403104E-3"/>
    <n v="-1.1146758172780551"/>
    <n v="1.8636738504808648"/>
    <n v="3.736847925204271"/>
    <n v="2.4733131624982452"/>
    <n v="2.5041013524757094"/>
    <x v="0"/>
    <x v="0"/>
    <n v="41.51"/>
    <e v="#N/A"/>
    <x v="3"/>
    <x v="0"/>
  </r>
  <r>
    <s v="NY"/>
    <n v="90"/>
    <x v="0"/>
    <x v="0"/>
    <x v="1"/>
    <n v="0"/>
    <x v="172"/>
    <n v="58"/>
    <n v="30.6"/>
    <n v="229.4"/>
    <n v="88"/>
    <n v="19.5"/>
    <n v="162.19999999999999"/>
    <n v="110"/>
    <n v="7.3"/>
    <x v="32"/>
    <n v="9"/>
    <n v="3.56"/>
    <n v="1"/>
    <x v="0"/>
    <n v="0"/>
    <x v="0"/>
    <x v="2"/>
    <x v="0"/>
    <x v="0"/>
    <n v="-4.8063061107591811E-3"/>
    <n v="0.581619390075512"/>
    <n v="-0.76117540508034653"/>
    <n v="1.0666017791416695"/>
    <n v="2.7963924052446214"/>
    <n v="1.4336427616591398"/>
    <n v="2.0714373396280887"/>
    <x v="0"/>
    <x v="1"/>
    <e v="#N/A"/>
    <n v="30.6"/>
    <x v="4"/>
    <x v="0"/>
  </r>
  <r>
    <s v="NE"/>
    <n v="115"/>
    <x v="0"/>
    <x v="0"/>
    <x v="1"/>
    <n v="0"/>
    <x v="644"/>
    <n v="104"/>
    <n v="23.02"/>
    <n v="138.80000000000001"/>
    <n v="91"/>
    <n v="11.8"/>
    <n v="208.5"/>
    <n v="92"/>
    <n v="9.3800000000000008"/>
    <x v="11"/>
    <n v="3"/>
    <n v="1.46"/>
    <n v="1"/>
    <x v="0"/>
    <n v="0"/>
    <x v="0"/>
    <x v="0"/>
    <x v="0"/>
    <x v="1"/>
    <n v="-0.83054302621995524"/>
    <n v="-1.221382972427109"/>
    <n v="0.15832285810807625"/>
    <n v="-1.7593810192427477"/>
    <n v="1.4128331332627961"/>
    <n v="2.3026215021163687"/>
    <n v="4.075295584564647"/>
    <x v="2"/>
    <x v="1"/>
    <e v="#N/A"/>
    <n v="23.02"/>
    <x v="0"/>
    <x v="1"/>
  </r>
  <r>
    <s v="ME"/>
    <n v="73"/>
    <x v="1"/>
    <x v="0"/>
    <x v="1"/>
    <n v="0"/>
    <x v="930"/>
    <n v="112"/>
    <n v="46.31"/>
    <n v="252.2"/>
    <n v="91"/>
    <n v="21.44"/>
    <n v="255.4"/>
    <n v="112"/>
    <n v="11.49"/>
    <x v="54"/>
    <n v="5"/>
    <n v="2.94"/>
    <n v="1"/>
    <x v="1"/>
    <n v="1"/>
    <x v="0"/>
    <x v="3"/>
    <x v="0"/>
    <x v="2"/>
    <n v="1.7059128180616558"/>
    <n v="1.0353550839503436"/>
    <n v="1.0897368655278823"/>
    <n v="0.23329915910523916"/>
    <n v="4.1656525874956101"/>
    <n v="2.2856188716447519"/>
    <n v="1.0466354537891343"/>
    <x v="1"/>
    <x v="1"/>
    <n v="46.31"/>
    <e v="#N/A"/>
    <x v="1"/>
    <x v="3"/>
  </r>
  <r>
    <s v="NJ"/>
    <n v="127"/>
    <x v="2"/>
    <x v="0"/>
    <x v="1"/>
    <n v="0"/>
    <x v="1309"/>
    <n v="95"/>
    <n v="44.69"/>
    <n v="175.9"/>
    <n v="126"/>
    <n v="14.95"/>
    <n v="202.1"/>
    <n v="101"/>
    <n v="9.09"/>
    <x v="4"/>
    <n v="5"/>
    <n v="2.0299999999999998"/>
    <n v="1"/>
    <x v="0"/>
    <n v="0"/>
    <x v="0"/>
    <x v="0"/>
    <x v="0"/>
    <x v="0"/>
    <n v="1.53002719382315"/>
    <n v="-0.48306743546411529"/>
    <n v="3.1221586306652723E-2"/>
    <n v="-0.99853949660078922"/>
    <n v="2.7805893207910581"/>
    <n v="1.8900775843249085"/>
    <n v="2.7227026239818564"/>
    <x v="0"/>
    <x v="1"/>
    <e v="#N/A"/>
    <n v="44.69"/>
    <x v="1"/>
    <x v="1"/>
  </r>
  <r>
    <s v="DE"/>
    <n v="79"/>
    <x v="0"/>
    <x v="0"/>
    <x v="1"/>
    <n v="0"/>
    <x v="1572"/>
    <n v="124"/>
    <n v="11.34"/>
    <n v="204"/>
    <n v="91"/>
    <n v="17.34"/>
    <n v="254.7"/>
    <n v="110"/>
    <n v="11.46"/>
    <x v="127"/>
    <n v="2"/>
    <n v="4.08"/>
    <n v="1"/>
    <x v="0"/>
    <n v="0"/>
    <x v="0"/>
    <x v="2"/>
    <x v="0"/>
    <x v="0"/>
    <n v="-2.1024738036078876"/>
    <n v="7.6141906548286981E-2"/>
    <n v="1.0758351639246013"/>
    <n v="1.7549822043891561"/>
    <n v="3.7779026542458496"/>
    <n v="2.9433955769569136"/>
    <n v="3.3248468505994691"/>
    <x v="0"/>
    <x v="1"/>
    <e v="#N/A"/>
    <n v="11.34"/>
    <x v="0"/>
    <x v="0"/>
  </r>
  <r>
    <s v="CT"/>
    <n v="133"/>
    <x v="1"/>
    <x v="0"/>
    <x v="1"/>
    <n v="0"/>
    <x v="1070"/>
    <n v="72"/>
    <n v="40.94"/>
    <n v="202.7"/>
    <n v="62"/>
    <n v="17.23"/>
    <n v="212.9"/>
    <n v="76"/>
    <n v="9.58"/>
    <x v="18"/>
    <n v="5"/>
    <n v="2.08"/>
    <n v="1"/>
    <x v="0"/>
    <n v="0"/>
    <x v="0"/>
    <x v="1"/>
    <x v="0"/>
    <x v="0"/>
    <n v="1.1208616890156788"/>
    <n v="5.0271011722090198E-2"/>
    <n v="0.24570498247155498"/>
    <n v="-0.92607839920631685"/>
    <n v="2.6755128122318044"/>
    <n v="1.4754152772729867"/>
    <n v="2.279327021821246"/>
    <x v="0"/>
    <x v="1"/>
    <e v="#N/A"/>
    <n v="40.94"/>
    <x v="1"/>
    <x v="1"/>
  </r>
  <r>
    <s v="KY"/>
    <n v="47"/>
    <x v="0"/>
    <x v="0"/>
    <x v="0"/>
    <n v="40"/>
    <x v="1573"/>
    <n v="90"/>
    <n v="26.91"/>
    <n v="213.2"/>
    <n v="71"/>
    <n v="18.12"/>
    <n v="123"/>
    <n v="132"/>
    <n v="5.54"/>
    <x v="100"/>
    <n v="2"/>
    <n v="3.78"/>
    <n v="2"/>
    <x v="0"/>
    <n v="0"/>
    <x v="0"/>
    <x v="3"/>
    <x v="0"/>
    <x v="0"/>
    <n v="-0.40656610042397773"/>
    <n v="0.25922823916444698"/>
    <n v="-1.5396706948640646"/>
    <n v="1.3564461687195588"/>
    <n v="2.7896061651142348"/>
    <n v="2.1078489820789867"/>
    <n v="3.0173087521928368"/>
    <x v="0"/>
    <x v="0"/>
    <e v="#N/A"/>
    <n v="26.91"/>
    <x v="0"/>
    <x v="0"/>
  </r>
  <r>
    <s v="CO"/>
    <n v="53"/>
    <x v="2"/>
    <x v="0"/>
    <x v="0"/>
    <n v="24"/>
    <x v="1010"/>
    <n v="87"/>
    <n v="34.29"/>
    <n v="251.7"/>
    <n v="97"/>
    <n v="21.39"/>
    <n v="297.39999999999998"/>
    <n v="95"/>
    <n v="13.38"/>
    <x v="57"/>
    <n v="5"/>
    <n v="2.13"/>
    <n v="0"/>
    <x v="0"/>
    <n v="0"/>
    <x v="0"/>
    <x v="3"/>
    <x v="0"/>
    <x v="2"/>
    <n v="0.3969534882024594"/>
    <n v="1.0254047397864219"/>
    <n v="1.9238389617247229"/>
    <n v="-0.85361730181184459"/>
    <n v="3.8241346179990412"/>
    <n v="2.3746254022003455"/>
    <n v="2.1572403725527747"/>
    <x v="1"/>
    <x v="0"/>
    <e v="#N/A"/>
    <n v="34.29"/>
    <x v="1"/>
    <x v="1"/>
  </r>
  <r>
    <s v="NH"/>
    <n v="148"/>
    <x v="2"/>
    <x v="0"/>
    <x v="1"/>
    <n v="0"/>
    <x v="185"/>
    <n v="102"/>
    <n v="28.7"/>
    <n v="248.1"/>
    <n v="125"/>
    <n v="21.09"/>
    <n v="250.7"/>
    <n v="96"/>
    <n v="11.28"/>
    <x v="15"/>
    <n v="4"/>
    <n v="2.86"/>
    <n v="1"/>
    <x v="0"/>
    <n v="0"/>
    <x v="0"/>
    <x v="1"/>
    <x v="0"/>
    <x v="2"/>
    <n v="-0.21216619994983962"/>
    <n v="0.95376226180618529"/>
    <n v="0.99639686904871172"/>
    <n v="0.12460751301353053"/>
    <n v="3.1125892098433861"/>
    <n v="1.401074837899924"/>
    <n v="1.4959310858322059"/>
    <x v="0"/>
    <x v="1"/>
    <e v="#N/A"/>
    <n v="28.7"/>
    <x v="1"/>
    <x v="3"/>
  </r>
  <r>
    <s v="MA"/>
    <n v="72"/>
    <x v="0"/>
    <x v="0"/>
    <x v="1"/>
    <n v="0"/>
    <x v="774"/>
    <n v="98"/>
    <n v="24.12"/>
    <n v="188.1"/>
    <n v="63"/>
    <n v="15.99"/>
    <n v="115.2"/>
    <n v="49"/>
    <n v="5.18"/>
    <x v="42"/>
    <n v="5"/>
    <n v="3.24"/>
    <n v="2"/>
    <x v="0"/>
    <n v="0"/>
    <x v="0"/>
    <x v="3"/>
    <x v="0"/>
    <x v="0"/>
    <n v="-0.71020023068834592"/>
    <n v="-0.24027903786442481"/>
    <n v="-1.6945753698720494"/>
    <n v="0.63183519477483641"/>
    <n v="1.9510204750181415"/>
    <n v="1.9577844062204555"/>
    <n v="3.4437419573103831"/>
    <x v="2"/>
    <x v="1"/>
    <e v="#N/A"/>
    <n v="24.12"/>
    <x v="1"/>
    <x v="3"/>
  </r>
  <r>
    <s v="LA"/>
    <n v="96"/>
    <x v="2"/>
    <x v="0"/>
    <x v="1"/>
    <n v="0"/>
    <x v="1194"/>
    <n v="75"/>
    <n v="31.04"/>
    <n v="188.6"/>
    <n v="67"/>
    <n v="16.03"/>
    <n v="137.69999999999999"/>
    <n v="81"/>
    <n v="6.2"/>
    <x v="17"/>
    <n v="3"/>
    <n v="2.57"/>
    <n v="5"/>
    <x v="1"/>
    <n v="1"/>
    <x v="1"/>
    <x v="2"/>
    <x v="0"/>
    <x v="0"/>
    <n v="4.3330812101884435E-2"/>
    <n v="-0.23032869370050307"/>
    <n v="-1.2477349611951705"/>
    <n v="-0.27392852265606671"/>
    <n v="1.5064811663053495"/>
    <n v="1.2987718180390417"/>
    <n v="3.0173052490976366"/>
    <x v="0"/>
    <x v="1"/>
    <n v="31.04"/>
    <e v="#N/A"/>
    <x v="0"/>
    <x v="2"/>
  </r>
  <r>
    <s v="IL"/>
    <n v="55"/>
    <x v="0"/>
    <x v="0"/>
    <x v="1"/>
    <n v="0"/>
    <x v="1215"/>
    <n v="80"/>
    <n v="34.630000000000003"/>
    <n v="230.2"/>
    <n v="112"/>
    <n v="19.57"/>
    <n v="120.3"/>
    <n v="48"/>
    <n v="5.41"/>
    <x v="27"/>
    <n v="1"/>
    <n v="2.54"/>
    <n v="3"/>
    <x v="0"/>
    <n v="0"/>
    <x v="0"/>
    <x v="3"/>
    <x v="0"/>
    <x v="0"/>
    <n v="0.43398204067372381"/>
    <n v="0.59753994073778649"/>
    <n v="-1.5932915439052904"/>
    <n v="-0.31015907135330267"/>
    <n v="2.3315903838652554"/>
    <n v="1.783303391413557"/>
    <n v="2.9873112080131961"/>
    <x v="0"/>
    <x v="1"/>
    <e v="#N/A"/>
    <n v="34.630000000000003"/>
    <x v="0"/>
    <x v="2"/>
  </r>
  <r>
    <s v="MI"/>
    <n v="143"/>
    <x v="0"/>
    <x v="0"/>
    <x v="1"/>
    <n v="0"/>
    <x v="1049"/>
    <n v="53"/>
    <n v="32.57"/>
    <n v="104.6"/>
    <n v="104"/>
    <n v="8.89"/>
    <n v="195.8"/>
    <n v="125"/>
    <n v="8.81"/>
    <x v="85"/>
    <n v="9"/>
    <n v="2.89"/>
    <n v="3"/>
    <x v="0"/>
    <n v="0"/>
    <x v="0"/>
    <x v="1"/>
    <x v="0"/>
    <x v="1"/>
    <n v="0.20995929822257425"/>
    <n v="-1.9019865132393572"/>
    <n v="-9.389372812287311E-2"/>
    <n v="0.16083806171076653"/>
    <n v="2.1085907034966347"/>
    <n v="1.922581732392725"/>
    <n v="3.3085474578110543"/>
    <x v="0"/>
    <x v="1"/>
    <e v="#N/A"/>
    <n v="32.57"/>
    <x v="4"/>
    <x v="3"/>
  </r>
  <r>
    <s v="IN"/>
    <n v="60"/>
    <x v="0"/>
    <x v="0"/>
    <x v="1"/>
    <n v="0"/>
    <x v="929"/>
    <n v="147"/>
    <n v="23.19"/>
    <n v="219.9"/>
    <n v="101"/>
    <n v="18.690000000000001"/>
    <n v="99.7"/>
    <n v="73"/>
    <n v="4.49"/>
    <x v="99"/>
    <n v="3"/>
    <n v="1.89"/>
    <n v="0"/>
    <x v="0"/>
    <n v="0"/>
    <x v="0"/>
    <x v="3"/>
    <x v="0"/>
    <x v="0"/>
    <n v="-0.81202874998432306"/>
    <n v="0.39256285096099874"/>
    <n v="-2.0023987625161217"/>
    <n v="-1.1796922400869698"/>
    <n v="1.7354126497609745"/>
    <n v="2.4929442168254061"/>
    <n v="4.1734739332426738"/>
    <x v="2"/>
    <x v="1"/>
    <e v="#N/A"/>
    <n v="23.19"/>
    <x v="0"/>
    <x v="1"/>
  </r>
  <r>
    <s v="CO"/>
    <n v="90"/>
    <x v="0"/>
    <x v="0"/>
    <x v="0"/>
    <n v="30"/>
    <x v="385"/>
    <n v="103"/>
    <n v="28.59"/>
    <n v="220.9"/>
    <n v="75"/>
    <n v="18.78"/>
    <n v="224.3"/>
    <n v="105"/>
    <n v="10.09"/>
    <x v="45"/>
    <n v="2"/>
    <n v="2.21"/>
    <n v="0"/>
    <x v="0"/>
    <n v="0"/>
    <x v="0"/>
    <x v="2"/>
    <x v="0"/>
    <x v="0"/>
    <n v="-0.22327476569121937"/>
    <n v="0.41246353928884227"/>
    <n v="0.47210412286784054"/>
    <n v="-0.74492565572013658"/>
    <n v="2.197841852615126"/>
    <n v="0.99888654391579212"/>
    <n v="2.2726724018488413"/>
    <x v="0"/>
    <x v="0"/>
    <e v="#N/A"/>
    <n v="28.59"/>
    <x v="0"/>
    <x v="1"/>
  </r>
  <r>
    <s v="TX"/>
    <n v="65"/>
    <x v="0"/>
    <x v="0"/>
    <x v="1"/>
    <n v="0"/>
    <x v="796"/>
    <n v="89"/>
    <n v="37.04"/>
    <n v="238.8"/>
    <n v="101"/>
    <n v="20.3"/>
    <n v="194.4"/>
    <n v="105"/>
    <n v="8.75"/>
    <x v="2"/>
    <n v="4"/>
    <n v="1.78"/>
    <n v="0"/>
    <x v="0"/>
    <n v="0"/>
    <x v="0"/>
    <x v="3"/>
    <x v="0"/>
    <x v="2"/>
    <n v="0.69688476321970139"/>
    <n v="0.76868586035724107"/>
    <n v="-0.1216971313294346"/>
    <n v="-1.3246144348759143"/>
    <n v="2.623825076623739"/>
    <n v="1.6869913805281824"/>
    <n v="2.6091036398029872"/>
    <x v="0"/>
    <x v="1"/>
    <e v="#N/A"/>
    <n v="37.04"/>
    <x v="1"/>
    <x v="1"/>
  </r>
  <r>
    <s v="IA"/>
    <n v="93"/>
    <x v="1"/>
    <x v="0"/>
    <x v="1"/>
    <n v="0"/>
    <x v="155"/>
    <n v="93"/>
    <n v="33.68"/>
    <n v="236.1"/>
    <n v="95"/>
    <n v="20.07"/>
    <n v="127.3"/>
    <n v="121"/>
    <n v="5.73"/>
    <x v="44"/>
    <n v="4"/>
    <n v="3.4"/>
    <n v="2"/>
    <x v="0"/>
    <n v="0"/>
    <x v="0"/>
    <x v="2"/>
    <x v="0"/>
    <x v="2"/>
    <n v="0.33030209375418357"/>
    <n v="0.71495400187206326"/>
    <n v="-1.4542745278724833"/>
    <n v="0.84921848695825297"/>
    <n v="2.887342246489963"/>
    <n v="1.8591248314574453"/>
    <n v="2.5643605498286783"/>
    <x v="0"/>
    <x v="1"/>
    <e v="#N/A"/>
    <n v="33.68"/>
    <x v="1"/>
    <x v="0"/>
  </r>
  <r>
    <s v="UT"/>
    <n v="117"/>
    <x v="1"/>
    <x v="1"/>
    <x v="0"/>
    <n v="15"/>
    <x v="313"/>
    <n v="81"/>
    <n v="30.4"/>
    <n v="286.10000000000002"/>
    <n v="85"/>
    <n v="24.32"/>
    <n v="229.4"/>
    <n v="128"/>
    <n v="10.32"/>
    <x v="5"/>
    <n v="5"/>
    <n v="1.92"/>
    <n v="1"/>
    <x v="0"/>
    <n v="0"/>
    <x v="0"/>
    <x v="0"/>
    <x v="1"/>
    <x v="2"/>
    <n v="-2.7023437593517614E-2"/>
    <n v="1.7099884182642389"/>
    <n v="0.57338794883459976"/>
    <n v="-1.1434616913897337"/>
    <n v="3.2843342571292888"/>
    <n v="2.1356659468001604"/>
    <n v="2.5169995153139482"/>
    <x v="0"/>
    <x v="2"/>
    <e v="#N/A"/>
    <n v="30.4"/>
    <x v="5"/>
    <x v="1"/>
  </r>
  <r>
    <s v="AL"/>
    <n v="96"/>
    <x v="0"/>
    <x v="0"/>
    <x v="0"/>
    <n v="18"/>
    <x v="1309"/>
    <n v="57"/>
    <n v="44.69"/>
    <n v="190.2"/>
    <n v="107"/>
    <n v="16.170000000000002"/>
    <n v="293.5"/>
    <n v="103"/>
    <n v="13.21"/>
    <x v="23"/>
    <n v="4"/>
    <n v="3.19"/>
    <n v="3"/>
    <x v="0"/>
    <n v="0"/>
    <x v="0"/>
    <x v="2"/>
    <x v="0"/>
    <x v="0"/>
    <n v="1.53002719382315"/>
    <n v="-0.19848759237595359"/>
    <n v="1.846386624220731"/>
    <n v="0.55937409738036437"/>
    <n v="4.1924961694894192"/>
    <n v="2.4703083785403939"/>
    <n v="1.6210560875522744"/>
    <x v="1"/>
    <x v="0"/>
    <e v="#N/A"/>
    <n v="44.69"/>
    <x v="1"/>
    <x v="3"/>
  </r>
  <r>
    <s v="NV"/>
    <n v="60"/>
    <x v="0"/>
    <x v="0"/>
    <x v="1"/>
    <n v="0"/>
    <x v="111"/>
    <n v="130"/>
    <n v="33.49"/>
    <n v="219.2"/>
    <n v="105"/>
    <n v="18.63"/>
    <n v="102.8"/>
    <n v="113"/>
    <n v="4.63"/>
    <x v="44"/>
    <n v="4"/>
    <n v="3.4"/>
    <n v="1"/>
    <x v="0"/>
    <n v="0"/>
    <x v="0"/>
    <x v="3"/>
    <x v="0"/>
    <x v="0"/>
    <n v="0.30993638989498823"/>
    <n v="0.378632369131508"/>
    <n v="-1.9408340839873075"/>
    <n v="0.84921848695825297"/>
    <n v="2.8144872252132669"/>
    <n v="2.1742658569949058"/>
    <n v="3.087640797259116"/>
    <x v="0"/>
    <x v="1"/>
    <e v="#N/A"/>
    <n v="33.49"/>
    <x v="1"/>
    <x v="0"/>
  </r>
  <r>
    <s v="IA"/>
    <n v="157"/>
    <x v="2"/>
    <x v="0"/>
    <x v="1"/>
    <n v="0"/>
    <x v="1574"/>
    <n v="94"/>
    <n v="17.489999999999998"/>
    <n v="229.1"/>
    <n v="96"/>
    <n v="19.47"/>
    <n v="198.7"/>
    <n v="129"/>
    <n v="8.94"/>
    <x v="109"/>
    <n v="2"/>
    <n v="3.67"/>
    <n v="1"/>
    <x v="0"/>
    <n v="0"/>
    <x v="0"/>
    <x v="1"/>
    <x v="0"/>
    <x v="0"/>
    <n v="-1.4322570038780018"/>
    <n v="0.57564918357715877"/>
    <n v="-3.6300964337853583E-2"/>
    <n v="1.2115239739306143"/>
    <n v="2.9136009654231922"/>
    <n v="1.9626105592121748"/>
    <n v="2.6860025741885081"/>
    <x v="0"/>
    <x v="1"/>
    <e v="#N/A"/>
    <n v="17.489999999999998"/>
    <x v="0"/>
    <x v="0"/>
  </r>
  <r>
    <s v="UT"/>
    <n v="89"/>
    <x v="1"/>
    <x v="0"/>
    <x v="1"/>
    <n v="0"/>
    <x v="462"/>
    <n v="74"/>
    <n v="24.51"/>
    <n v="164.7"/>
    <n v="119"/>
    <n v="14"/>
    <n v="279.2"/>
    <n v="121"/>
    <n v="12.56"/>
    <x v="47"/>
    <n v="7"/>
    <n v="3.27"/>
    <n v="4"/>
    <x v="1"/>
    <n v="1"/>
    <x v="1"/>
    <x v="2"/>
    <x v="0"/>
    <x v="1"/>
    <n v="-0.6676173953463922"/>
    <n v="-0.70595514473596288"/>
    <n v="1.5623947200394253"/>
    <n v="0.66806574347207237"/>
    <n v="3.0895388974108298"/>
    <n v="1.9574153242876797"/>
    <n v="2.4733982503628398"/>
    <x v="0"/>
    <x v="1"/>
    <n v="24.51"/>
    <e v="#N/A"/>
    <x v="4"/>
    <x v="0"/>
  </r>
  <r>
    <s v="PA"/>
    <n v="91"/>
    <x v="0"/>
    <x v="0"/>
    <x v="1"/>
    <n v="0"/>
    <x v="1575"/>
    <n v="109"/>
    <n v="23.77"/>
    <n v="157"/>
    <n v="91"/>
    <n v="13.35"/>
    <n v="218.6"/>
    <n v="122"/>
    <n v="9.84"/>
    <x v="109"/>
    <n v="4"/>
    <n v="3.67"/>
    <n v="3"/>
    <x v="0"/>
    <n v="0"/>
    <x v="0"/>
    <x v="2"/>
    <x v="0"/>
    <x v="1"/>
    <n v="-0.74908021078317344"/>
    <n v="-0.85919044486035767"/>
    <n v="0.35890455266969745"/>
    <n v="1.2115239739306143"/>
    <n v="2.6115604419533405"/>
    <n v="1.7017438702877605"/>
    <n v="2.6403818773329748"/>
    <x v="0"/>
    <x v="1"/>
    <e v="#N/A"/>
    <n v="23.77"/>
    <x v="1"/>
    <x v="0"/>
  </r>
  <r>
    <s v="VA"/>
    <n v="104"/>
    <x v="0"/>
    <x v="0"/>
    <x v="1"/>
    <n v="0"/>
    <x v="942"/>
    <n v="112"/>
    <n v="23.75"/>
    <n v="199.8"/>
    <n v="127"/>
    <n v="16.98"/>
    <n v="189.3"/>
    <n v="104"/>
    <n v="8.52"/>
    <x v="19"/>
    <n v="2"/>
    <n v="2.78"/>
    <n v="2"/>
    <x v="0"/>
    <n v="0"/>
    <x v="0"/>
    <x v="0"/>
    <x v="0"/>
    <x v="0"/>
    <n v="-0.75093163840673716"/>
    <n v="-7.4409844286555072E-3"/>
    <n v="-0.22298095729619377"/>
    <n v="1.591586692182255E-2"/>
    <n v="1.6380024693285924"/>
    <n v="0.78353526783808158"/>
    <n v="2.5582812477062844"/>
    <x v="0"/>
    <x v="1"/>
    <e v="#N/A"/>
    <n v="23.75"/>
    <x v="0"/>
    <x v="2"/>
  </r>
  <r>
    <s v="SC"/>
    <n v="40"/>
    <x v="0"/>
    <x v="0"/>
    <x v="1"/>
    <n v="0"/>
    <x v="1576"/>
    <n v="86"/>
    <n v="52.6"/>
    <n v="271.3"/>
    <n v="98"/>
    <n v="23.06"/>
    <n v="197.1"/>
    <n v="116"/>
    <n v="8.8699999999999992"/>
    <x v="7"/>
    <n v="5"/>
    <n v="3.02"/>
    <n v="3"/>
    <x v="1"/>
    <n v="1"/>
    <x v="0"/>
    <x v="3"/>
    <x v="0"/>
    <x v="2"/>
    <n v="2.3909410387800474"/>
    <n v="1.4154582310121548"/>
    <n v="-6.8076282288209319E-2"/>
    <n v="0.34199080519694713"/>
    <n v="4.4723976490372577"/>
    <n v="2.8003059021671386"/>
    <n v="1.918615532176843"/>
    <x v="1"/>
    <x v="1"/>
    <n v="52.6"/>
    <e v="#N/A"/>
    <x v="1"/>
    <x v="3"/>
  </r>
  <r>
    <s v="WV"/>
    <n v="161"/>
    <x v="0"/>
    <x v="0"/>
    <x v="1"/>
    <n v="0"/>
    <x v="1244"/>
    <n v="102"/>
    <n v="27.13"/>
    <n v="212.6"/>
    <n v="119"/>
    <n v="18.07"/>
    <n v="151.4"/>
    <n v="83"/>
    <n v="6.81"/>
    <x v="44"/>
    <n v="7"/>
    <n v="3.4"/>
    <n v="5"/>
    <x v="1"/>
    <n v="1"/>
    <x v="1"/>
    <x v="1"/>
    <x v="0"/>
    <x v="0"/>
    <n v="-0.38249754131765618"/>
    <n v="0.24728782616774098"/>
    <n v="-0.97565880124524818"/>
    <n v="0.84921848695825297"/>
    <n v="2.3145707408178255"/>
    <n v="1.3713270117385561"/>
    <n v="2.5305805326046471"/>
    <x v="0"/>
    <x v="1"/>
    <n v="27.13"/>
    <e v="#N/A"/>
    <x v="4"/>
    <x v="0"/>
  </r>
  <r>
    <s v="KY"/>
    <n v="131"/>
    <x v="1"/>
    <x v="0"/>
    <x v="0"/>
    <n v="29"/>
    <x v="1277"/>
    <n v="102"/>
    <n v="40.75"/>
    <n v="212.8"/>
    <n v="109"/>
    <n v="18.09"/>
    <n v="187.7"/>
    <n v="77"/>
    <n v="8.4499999999999993"/>
    <x v="26"/>
    <n v="2"/>
    <n v="2.84"/>
    <n v="1"/>
    <x v="0"/>
    <n v="0"/>
    <x v="0"/>
    <x v="1"/>
    <x v="0"/>
    <x v="0"/>
    <n v="1.1004959851564831"/>
    <n v="0.25126796383331002"/>
    <n v="-0.25475627524655009"/>
    <n v="8.8376964316294535E-2"/>
    <n v="2.7780762276641746"/>
    <n v="1.1605766888033446"/>
    <n v="1.7251576665553385"/>
    <x v="0"/>
    <x v="0"/>
    <e v="#N/A"/>
    <n v="40.75"/>
    <x v="0"/>
    <x v="3"/>
  </r>
  <r>
    <s v="DC"/>
    <n v="79"/>
    <x v="2"/>
    <x v="0"/>
    <x v="1"/>
    <n v="0"/>
    <x v="1577"/>
    <n v="110"/>
    <n v="27.39"/>
    <n v="170.6"/>
    <n v="111"/>
    <n v="14.5"/>
    <n v="274.39999999999998"/>
    <n v="80"/>
    <n v="12.35"/>
    <x v="98"/>
    <n v="2"/>
    <n v="2.0499999999999998"/>
    <n v="2"/>
    <x v="0"/>
    <n v="0"/>
    <x v="0"/>
    <x v="2"/>
    <x v="0"/>
    <x v="0"/>
    <n v="-0.35472612696420791"/>
    <n v="-0.58854108360168611"/>
    <n v="1.4670687661883575"/>
    <n v="-0.96230894790355315"/>
    <n v="2.5833168066686225"/>
    <n v="1.8842877986599464"/>
    <n v="2.9030251967113423"/>
    <x v="0"/>
    <x v="1"/>
    <e v="#N/A"/>
    <n v="27.39"/>
    <x v="0"/>
    <x v="1"/>
  </r>
  <r>
    <s v="HI"/>
    <n v="161"/>
    <x v="1"/>
    <x v="0"/>
    <x v="1"/>
    <n v="0"/>
    <x v="338"/>
    <n v="88"/>
    <n v="28.12"/>
    <n v="209.7"/>
    <n v="111"/>
    <n v="17.82"/>
    <n v="270.7"/>
    <n v="129"/>
    <n v="12.18"/>
    <x v="26"/>
    <n v="3"/>
    <n v="2.84"/>
    <n v="4"/>
    <x v="0"/>
    <n v="0"/>
    <x v="1"/>
    <x v="1"/>
    <x v="0"/>
    <x v="0"/>
    <n v="-0.27511473915098922"/>
    <n v="0.18957583001699471"/>
    <n v="1.39358834342816"/>
    <n v="8.8376964316294535E-2"/>
    <n v="2.9756308358071362"/>
    <n v="1.4358015440113427"/>
    <n v="1.8079472549176969"/>
    <x v="0"/>
    <x v="1"/>
    <e v="#N/A"/>
    <n v="28.12"/>
    <x v="0"/>
    <x v="3"/>
  </r>
  <r>
    <s v="MS"/>
    <n v="108"/>
    <x v="0"/>
    <x v="0"/>
    <x v="0"/>
    <n v="28"/>
    <x v="791"/>
    <n v="117"/>
    <n v="37.619999999999997"/>
    <n v="156"/>
    <n v="102"/>
    <n v="13.26"/>
    <n v="159.30000000000001"/>
    <n v="80"/>
    <n v="7.17"/>
    <x v="6"/>
    <n v="3"/>
    <n v="2.35"/>
    <n v="0"/>
    <x v="0"/>
    <n v="0"/>
    <x v="0"/>
    <x v="0"/>
    <x v="0"/>
    <x v="1"/>
    <n v="0.75983330242085101"/>
    <n v="-0.87909113318820109"/>
    <n v="-0.81876816886536607"/>
    <n v="-0.56377291223395598"/>
    <n v="1.8261356069855406"/>
    <n v="1.5291726778993249"/>
    <n v="3.0564631361374439"/>
    <x v="0"/>
    <x v="0"/>
    <e v="#N/A"/>
    <n v="37.619999999999997"/>
    <x v="0"/>
    <x v="2"/>
  </r>
  <r>
    <s v="WV"/>
    <n v="69"/>
    <x v="0"/>
    <x v="1"/>
    <x v="1"/>
    <n v="0"/>
    <x v="27"/>
    <n v="89"/>
    <n v="30.06"/>
    <n v="196"/>
    <n v="89"/>
    <n v="16.66"/>
    <n v="232.6"/>
    <n v="151"/>
    <n v="10.47"/>
    <x v="67"/>
    <n v="5"/>
    <n v="3.54"/>
    <n v="1"/>
    <x v="1"/>
    <n v="1"/>
    <x v="0"/>
    <x v="3"/>
    <x v="2"/>
    <x v="0"/>
    <n v="-6.4051990064782016E-2"/>
    <n v="-8.3063600074461036E-2"/>
    <n v="0.63693858473531118"/>
    <n v="1.0303712304444337"/>
    <n v="2.9186891411080058"/>
    <n v="1.2158774002097361"/>
    <n v="1.5613998213973841"/>
    <x v="0"/>
    <x v="1"/>
    <n v="30.06"/>
    <e v="#N/A"/>
    <x v="5"/>
    <x v="0"/>
  </r>
  <r>
    <s v="NC"/>
    <n v="80"/>
    <x v="1"/>
    <x v="0"/>
    <x v="1"/>
    <n v="0"/>
    <x v="296"/>
    <n v="75"/>
    <n v="33.32"/>
    <n v="237.8"/>
    <n v="112"/>
    <n v="20.21"/>
    <n v="220.1"/>
    <n v="127"/>
    <n v="9.9"/>
    <x v="55"/>
    <n v="5"/>
    <n v="3.75"/>
    <n v="1"/>
    <x v="0"/>
    <n v="0"/>
    <x v="0"/>
    <x v="2"/>
    <x v="0"/>
    <x v="2"/>
    <n v="0.29142211365935605"/>
    <n v="0.74878517202939754"/>
    <n v="0.38869391324815611"/>
    <n v="1.320215620022323"/>
    <n v="3.4695665380053367"/>
    <n v="1.5936305480656028"/>
    <n v="1.0205021733486936"/>
    <x v="1"/>
    <x v="1"/>
    <e v="#N/A"/>
    <n v="33.32"/>
    <x v="1"/>
    <x v="0"/>
  </r>
  <r>
    <s v="ME"/>
    <n v="146"/>
    <x v="0"/>
    <x v="0"/>
    <x v="1"/>
    <n v="0"/>
    <x v="901"/>
    <n v="113"/>
    <n v="29.63"/>
    <n v="200.7"/>
    <n v="107"/>
    <n v="17.059999999999999"/>
    <n v="281.2"/>
    <n v="145"/>
    <n v="12.65"/>
    <x v="43"/>
    <n v="3"/>
    <n v="3.13"/>
    <n v="4"/>
    <x v="0"/>
    <n v="0"/>
    <x v="1"/>
    <x v="1"/>
    <x v="0"/>
    <x v="0"/>
    <n v="-0.11033768065386253"/>
    <n v="1.0469635066403192E-2"/>
    <n v="1.6021138674773701"/>
    <n v="0.48691299998589177"/>
    <n v="3.2854915575451811"/>
    <n v="1.6781350157091217"/>
    <n v="1.6845828822582312"/>
    <x v="0"/>
    <x v="1"/>
    <e v="#N/A"/>
    <n v="29.63"/>
    <x v="0"/>
    <x v="3"/>
  </r>
  <r>
    <s v="WY"/>
    <n v="113"/>
    <x v="1"/>
    <x v="0"/>
    <x v="1"/>
    <n v="0"/>
    <x v="1444"/>
    <n v="107"/>
    <n v="26.93"/>
    <n v="142.19999999999999"/>
    <n v="104"/>
    <n v="12.09"/>
    <n v="174.7"/>
    <n v="108"/>
    <n v="7.86"/>
    <x v="130"/>
    <n v="2"/>
    <n v="4.0199999999999996"/>
    <n v="0"/>
    <x v="0"/>
    <n v="0"/>
    <x v="0"/>
    <x v="0"/>
    <x v="0"/>
    <x v="1"/>
    <n v="-0.40471467280041462"/>
    <n v="-1.1537206321124416"/>
    <n v="-0.51293073359319141"/>
    <n v="1.6825211069946842"/>
    <n v="2.7948435758135406"/>
    <n v="2.1421579018104491"/>
    <n v="3.0604787761576899"/>
    <x v="0"/>
    <x v="1"/>
    <e v="#N/A"/>
    <n v="26.93"/>
    <x v="0"/>
    <x v="0"/>
  </r>
  <r>
    <s v="ME"/>
    <n v="29"/>
    <x v="0"/>
    <x v="0"/>
    <x v="0"/>
    <n v="38"/>
    <x v="366"/>
    <n v="93"/>
    <n v="25.4"/>
    <n v="189.8"/>
    <n v="96"/>
    <n v="16.13"/>
    <n v="127.4"/>
    <n v="71"/>
    <n v="5.73"/>
    <x v="120"/>
    <n v="3"/>
    <n v="1.62"/>
    <n v="1"/>
    <x v="0"/>
    <n v="0"/>
    <x v="0"/>
    <x v="3"/>
    <x v="0"/>
    <x v="0"/>
    <n v="-0.57134315892110443"/>
    <n v="-0.20644786770709053"/>
    <n v="-1.4522885705005859"/>
    <n v="-1.541997727059331"/>
    <n v="1.145337575221081"/>
    <n v="2.2036226558985841"/>
    <n v="4.0497046136682302"/>
    <x v="2"/>
    <x v="0"/>
    <e v="#N/A"/>
    <n v="25.4"/>
    <x v="0"/>
    <x v="1"/>
  </r>
  <r>
    <s v="KY"/>
    <n v="78"/>
    <x v="0"/>
    <x v="0"/>
    <x v="1"/>
    <n v="0"/>
    <x v="107"/>
    <n v="124"/>
    <n v="24.74"/>
    <n v="143.4"/>
    <n v="71"/>
    <n v="12.19"/>
    <n v="291.10000000000002"/>
    <n v="123"/>
    <n v="13.1"/>
    <x v="17"/>
    <n v="5"/>
    <n v="2.57"/>
    <n v="3"/>
    <x v="0"/>
    <n v="0"/>
    <x v="0"/>
    <x v="2"/>
    <x v="0"/>
    <x v="1"/>
    <n v="-0.64354883624007009"/>
    <n v="-1.1298398061190291"/>
    <n v="1.7987236472951977"/>
    <n v="-0.27392852265606671"/>
    <n v="2.9161532284056286"/>
    <n v="2.2363221339915476"/>
    <n v="3.0819350613568162"/>
    <x v="0"/>
    <x v="1"/>
    <e v="#N/A"/>
    <n v="24.74"/>
    <x v="1"/>
    <x v="2"/>
  </r>
  <r>
    <s v="GA"/>
    <n v="120"/>
    <x v="2"/>
    <x v="0"/>
    <x v="1"/>
    <n v="0"/>
    <x v="858"/>
    <n v="101"/>
    <n v="25.11"/>
    <n v="144.1"/>
    <n v="71"/>
    <n v="12.25"/>
    <n v="237"/>
    <n v="115"/>
    <n v="10.67"/>
    <x v="22"/>
    <n v="5"/>
    <n v="3"/>
    <n v="0"/>
    <x v="0"/>
    <n v="0"/>
    <x v="0"/>
    <x v="0"/>
    <x v="0"/>
    <x v="1"/>
    <n v="-0.60281742852167952"/>
    <n v="-1.1159093242895388"/>
    <n v="0.72432070909878987"/>
    <n v="0.30576025649971117"/>
    <n v="2.2021536553620717"/>
    <n v="1.492237345816666"/>
    <n v="2.7575467123288049"/>
    <x v="0"/>
    <x v="1"/>
    <e v="#N/A"/>
    <n v="25.11"/>
    <x v="1"/>
    <x v="3"/>
  </r>
  <r>
    <s v="IN"/>
    <n v="185"/>
    <x v="0"/>
    <x v="0"/>
    <x v="1"/>
    <n v="0"/>
    <x v="1578"/>
    <n v="77"/>
    <n v="15.2"/>
    <n v="288.89999999999998"/>
    <n v="128"/>
    <n v="24.56"/>
    <n v="162.9"/>
    <n v="93"/>
    <n v="7.33"/>
    <x v="91"/>
    <n v="2"/>
    <n v="2.81"/>
    <n v="3"/>
    <x v="0"/>
    <n v="0"/>
    <x v="0"/>
    <x v="1"/>
    <x v="0"/>
    <x v="2"/>
    <n v="-1.6821997330590366"/>
    <n v="1.7657103455821999"/>
    <n v="-0.74727370347706545"/>
    <n v="5.2146415619058542E-2"/>
    <n v="3.0472008224435196"/>
    <n v="2.5512087729094519"/>
    <n v="3.4251860611709604"/>
    <x v="0"/>
    <x v="1"/>
    <e v="#N/A"/>
    <n v="15.2"/>
    <x v="0"/>
    <x v="3"/>
  </r>
  <r>
    <s v="VA"/>
    <n v="130"/>
    <x v="0"/>
    <x v="0"/>
    <x v="1"/>
    <n v="0"/>
    <x v="253"/>
    <n v="68"/>
    <n v="23.58"/>
    <n v="205.6"/>
    <n v="102"/>
    <n v="17.48"/>
    <n v="231.2"/>
    <n v="108"/>
    <n v="10.4"/>
    <x v="109"/>
    <n v="3"/>
    <n v="3.67"/>
    <n v="2"/>
    <x v="0"/>
    <n v="0"/>
    <x v="0"/>
    <x v="1"/>
    <x v="0"/>
    <x v="0"/>
    <n v="-0.76944591464236933"/>
    <n v="0.10798300787283646"/>
    <n v="0.60913518152874968"/>
    <n v="1.2115239739306143"/>
    <n v="2.9598878106633446"/>
    <n v="1.5628638310274467"/>
    <n v="2.0308005458326344"/>
    <x v="0"/>
    <x v="1"/>
    <e v="#N/A"/>
    <n v="23.58"/>
    <x v="0"/>
    <x v="0"/>
  </r>
  <r>
    <s v="DC"/>
    <n v="59"/>
    <x v="0"/>
    <x v="0"/>
    <x v="0"/>
    <n v="26"/>
    <x v="1087"/>
    <n v="68"/>
    <n v="34.92"/>
    <n v="115"/>
    <n v="115"/>
    <n v="9.7799999999999994"/>
    <n v="214.7"/>
    <n v="130"/>
    <n v="9.66"/>
    <x v="27"/>
    <n v="2"/>
    <n v="2.54"/>
    <n v="5"/>
    <x v="0"/>
    <n v="0"/>
    <x v="1"/>
    <x v="3"/>
    <x v="0"/>
    <x v="1"/>
    <n v="0.46545631027429885"/>
    <n v="-1.6950193546297847"/>
    <n v="0.28145221516570496"/>
    <n v="-0.31015907135330267"/>
    <n v="2.1791315672124973"/>
    <n v="1.8069737652517708"/>
    <n v="3.1275699815342786"/>
    <x v="0"/>
    <x v="0"/>
    <e v="#N/A"/>
    <n v="34.92"/>
    <x v="0"/>
    <x v="2"/>
  </r>
  <r>
    <s v="ID"/>
    <n v="139"/>
    <x v="1"/>
    <x v="0"/>
    <x v="1"/>
    <n v="0"/>
    <x v="503"/>
    <n v="86"/>
    <n v="31.86"/>
    <n v="169.3"/>
    <n v="116"/>
    <n v="14.39"/>
    <n v="153.4"/>
    <n v="88"/>
    <n v="6.9"/>
    <x v="50"/>
    <n v="3"/>
    <n v="3.16"/>
    <n v="1"/>
    <x v="0"/>
    <n v="0"/>
    <x v="0"/>
    <x v="1"/>
    <x v="0"/>
    <x v="0"/>
    <n v="0.13219933803291922"/>
    <n v="-0.61441197842788231"/>
    <n v="-0.93593965380730337"/>
    <n v="0.52314354868312773"/>
    <n v="1.9376850779400248"/>
    <n v="1.2428358509110193"/>
    <n v="2.7082574551449121"/>
    <x v="0"/>
    <x v="1"/>
    <e v="#N/A"/>
    <n v="31.86"/>
    <x v="0"/>
    <x v="3"/>
  </r>
  <r>
    <s v="DE"/>
    <n v="12"/>
    <x v="0"/>
    <x v="0"/>
    <x v="1"/>
    <n v="0"/>
    <x v="1182"/>
    <n v="105"/>
    <n v="35.04"/>
    <n v="246.6"/>
    <n v="104"/>
    <n v="20.96"/>
    <n v="254.6"/>
    <n v="83"/>
    <n v="11.46"/>
    <x v="47"/>
    <n v="7"/>
    <n v="3.27"/>
    <n v="2"/>
    <x v="0"/>
    <n v="0"/>
    <x v="0"/>
    <x v="3"/>
    <x v="0"/>
    <x v="2"/>
    <n v="0.4784163036392412"/>
    <n v="0.92391122931442005"/>
    <n v="1.0738492065527041"/>
    <n v="0.66806574347207237"/>
    <n v="3.6014501303242774"/>
    <n v="1.6376684875932255"/>
    <n v="0.62727434930738801"/>
    <x v="1"/>
    <x v="1"/>
    <e v="#N/A"/>
    <n v="35.04"/>
    <x v="4"/>
    <x v="0"/>
  </r>
  <r>
    <s v="MN"/>
    <n v="42"/>
    <x v="1"/>
    <x v="0"/>
    <x v="0"/>
    <n v="34"/>
    <x v="749"/>
    <n v="143"/>
    <n v="22.36"/>
    <n v="185.3"/>
    <n v="109"/>
    <n v="15.75"/>
    <n v="177.3"/>
    <n v="117"/>
    <n v="7.98"/>
    <x v="54"/>
    <n v="5"/>
    <n v="2.94"/>
    <n v="0"/>
    <x v="0"/>
    <n v="0"/>
    <x v="0"/>
    <x v="3"/>
    <x v="0"/>
    <x v="0"/>
    <n v="-0.902748703538921"/>
    <n v="-0.29600096518238628"/>
    <n v="-0.46129584192386269"/>
    <n v="0.23329915910523916"/>
    <n v="1.5219400255810682"/>
    <n v="1.0815702217357706"/>
    <n v="2.8325407053783755"/>
    <x v="0"/>
    <x v="0"/>
    <e v="#N/A"/>
    <n v="22.36"/>
    <x v="1"/>
    <x v="3"/>
  </r>
  <r>
    <s v="WY"/>
    <n v="63"/>
    <x v="0"/>
    <x v="0"/>
    <x v="1"/>
    <n v="0"/>
    <x v="1579"/>
    <n v="103"/>
    <n v="20.420000000000002"/>
    <n v="179.2"/>
    <n v="132"/>
    <n v="15.23"/>
    <n v="127.3"/>
    <n v="82"/>
    <n v="5.73"/>
    <x v="21"/>
    <n v="4"/>
    <n v="1.7"/>
    <n v="1"/>
    <x v="0"/>
    <n v="0"/>
    <x v="0"/>
    <x v="3"/>
    <x v="0"/>
    <x v="0"/>
    <n v="-1.1138114526251282"/>
    <n v="-0.41739516398223209"/>
    <n v="-1.4542745278724833"/>
    <n v="-1.4333060809676228"/>
    <n v="0.86400286352373834"/>
    <n v="2.3630648317539138"/>
    <n v="4.2920449496675923"/>
    <x v="2"/>
    <x v="1"/>
    <e v="#N/A"/>
    <n v="20.420000000000002"/>
    <x v="1"/>
    <x v="1"/>
  </r>
  <r>
    <s v="NY"/>
    <n v="143"/>
    <x v="0"/>
    <x v="0"/>
    <x v="1"/>
    <n v="0"/>
    <x v="917"/>
    <n v="85"/>
    <n v="28.66"/>
    <n v="176.3"/>
    <n v="89"/>
    <n v="14.99"/>
    <n v="282.3"/>
    <n v="69"/>
    <n v="12.7"/>
    <x v="64"/>
    <n v="10"/>
    <n v="3.59"/>
    <n v="1"/>
    <x v="0"/>
    <n v="0"/>
    <x v="0"/>
    <x v="1"/>
    <x v="0"/>
    <x v="0"/>
    <n v="-0.21586905519696639"/>
    <n v="-0.47510716013297782"/>
    <n v="1.6239593985682403"/>
    <n v="1.1028323278389063"/>
    <n v="3.4924834367939903"/>
    <n v="2.0312088849072012"/>
    <n v="2.0134990717583041"/>
    <x v="1"/>
    <x v="1"/>
    <e v="#N/A"/>
    <n v="28.66"/>
    <x v="4"/>
    <x v="0"/>
  </r>
  <r>
    <s v="AR"/>
    <n v="156"/>
    <x v="2"/>
    <x v="0"/>
    <x v="1"/>
    <n v="0"/>
    <x v="1477"/>
    <n v="114"/>
    <n v="32.200000000000003"/>
    <n v="145.69999999999999"/>
    <n v="96"/>
    <n v="12.38"/>
    <n v="192.8"/>
    <n v="121"/>
    <n v="8.68"/>
    <x v="141"/>
    <n v="13"/>
    <n v="1.22"/>
    <n v="0"/>
    <x v="0"/>
    <n v="0"/>
    <x v="0"/>
    <x v="1"/>
    <x v="0"/>
    <x v="1"/>
    <n v="0.16922789050418363"/>
    <n v="-1.0840682229649894"/>
    <n v="-0.15347244927979034"/>
    <n v="-2.085455957517873"/>
    <n v="1.8080334222255832"/>
    <n v="2.3614661408543829"/>
    <n v="3.9854811269053365"/>
    <x v="2"/>
    <x v="1"/>
    <e v="#N/A"/>
    <n v="32.200000000000003"/>
    <x v="4"/>
    <x v="1"/>
  </r>
  <r>
    <s v="TX"/>
    <n v="98"/>
    <x v="1"/>
    <x v="0"/>
    <x v="1"/>
    <n v="0"/>
    <x v="1580"/>
    <n v="90"/>
    <n v="26.95"/>
    <n v="254.4"/>
    <n v="67"/>
    <n v="21.62"/>
    <n v="178.4"/>
    <n v="104"/>
    <n v="8.0299999999999994"/>
    <x v="102"/>
    <n v="5"/>
    <n v="4"/>
    <n v="2"/>
    <x v="0"/>
    <n v="0"/>
    <x v="0"/>
    <x v="2"/>
    <x v="0"/>
    <x v="2"/>
    <n v="-0.40286324517685151"/>
    <n v="1.0791365982715997"/>
    <n v="-0.43945031083299313"/>
    <n v="1.6462905582974481"/>
    <n v="3.4635893190724221"/>
    <n v="2.0567507797674858"/>
    <n v="2.1128172114396824"/>
    <x v="0"/>
    <x v="1"/>
    <e v="#N/A"/>
    <n v="26.95"/>
    <x v="1"/>
    <x v="0"/>
  </r>
  <r>
    <s v="LA"/>
    <n v="140"/>
    <x v="0"/>
    <x v="0"/>
    <x v="0"/>
    <n v="27"/>
    <x v="817"/>
    <n v="141"/>
    <n v="29.92"/>
    <n v="201.3"/>
    <n v="143"/>
    <n v="17.11"/>
    <n v="167.9"/>
    <n v="93"/>
    <n v="7.56"/>
    <x v="5"/>
    <n v="5"/>
    <n v="1.92"/>
    <n v="3"/>
    <x v="0"/>
    <n v="0"/>
    <x v="0"/>
    <x v="1"/>
    <x v="0"/>
    <x v="0"/>
    <n v="-7.8863411053287993E-2"/>
    <n v="2.2410048063109745E-2"/>
    <n v="-0.64797583488220345"/>
    <n v="-1.1434616913897337"/>
    <n v="1.4276964633983229"/>
    <n v="1.3168519165511019"/>
    <n v="3.070811089703914"/>
    <x v="0"/>
    <x v="0"/>
    <e v="#N/A"/>
    <n v="29.92"/>
    <x v="1"/>
    <x v="1"/>
  </r>
  <r>
    <s v="UT"/>
    <n v="102"/>
    <x v="2"/>
    <x v="0"/>
    <x v="0"/>
    <n v="45"/>
    <x v="1416"/>
    <n v="142"/>
    <n v="21.96"/>
    <n v="239.4"/>
    <n v="114"/>
    <n v="20.350000000000001"/>
    <n v="223.4"/>
    <n v="66"/>
    <n v="10.050000000000001"/>
    <x v="6"/>
    <n v="4"/>
    <n v="2.35"/>
    <n v="0"/>
    <x v="0"/>
    <n v="0"/>
    <x v="0"/>
    <x v="0"/>
    <x v="0"/>
    <x v="2"/>
    <n v="-0.94533153888087529"/>
    <n v="0.78062627335394708"/>
    <n v="0.45423050652076524"/>
    <n v="-0.56377291223395598"/>
    <n v="2.3406620867173427"/>
    <n v="1.4237957531458723"/>
    <n v="2.5643107629841708"/>
    <x v="0"/>
    <x v="0"/>
    <e v="#N/A"/>
    <n v="21.96"/>
    <x v="1"/>
    <x v="2"/>
  </r>
  <r>
    <s v="VA"/>
    <n v="71"/>
    <x v="0"/>
    <x v="0"/>
    <x v="0"/>
    <n v="49"/>
    <x v="789"/>
    <n v="122"/>
    <n v="29.58"/>
    <n v="168.6"/>
    <n v="85"/>
    <n v="14.33"/>
    <n v="132.1"/>
    <n v="120"/>
    <n v="5.94"/>
    <x v="35"/>
    <n v="4"/>
    <n v="2.11"/>
    <n v="1"/>
    <x v="0"/>
    <n v="0"/>
    <x v="0"/>
    <x v="3"/>
    <x v="0"/>
    <x v="0"/>
    <n v="-0.11589196352455239"/>
    <n v="-0.62834246025737306"/>
    <n v="-1.358948574021416"/>
    <n v="-0.88984785050908088"/>
    <n v="1.0299290858294523"/>
    <n v="1.7455129957872948"/>
    <n v="3.6101076597640658"/>
    <x v="2"/>
    <x v="0"/>
    <e v="#N/A"/>
    <n v="29.58"/>
    <x v="1"/>
    <x v="1"/>
  </r>
  <r>
    <s v="TX"/>
    <n v="104"/>
    <x v="0"/>
    <x v="0"/>
    <x v="1"/>
    <n v="0"/>
    <x v="526"/>
    <n v="81"/>
    <n v="44.4"/>
    <n v="209.1"/>
    <n v="130"/>
    <n v="17.77"/>
    <n v="281.10000000000002"/>
    <n v="121"/>
    <n v="12.65"/>
    <x v="61"/>
    <n v="1"/>
    <n v="3.05"/>
    <n v="2"/>
    <x v="1"/>
    <n v="1"/>
    <x v="0"/>
    <x v="0"/>
    <x v="0"/>
    <x v="0"/>
    <n v="1.4985529242225755"/>
    <n v="0.17763541702028873"/>
    <n v="1.6001279101054735"/>
    <n v="0.37822135389418376"/>
    <n v="4.036056384616189"/>
    <n v="2.2317428008881453"/>
    <n v="1.2929039867024237"/>
    <x v="1"/>
    <x v="1"/>
    <n v="44.4"/>
    <e v="#N/A"/>
    <x v="0"/>
    <x v="3"/>
  </r>
  <r>
    <s v="TN"/>
    <n v="96"/>
    <x v="0"/>
    <x v="0"/>
    <x v="1"/>
    <n v="0"/>
    <x v="1581"/>
    <n v="117"/>
    <n v="44.98"/>
    <n v="264.10000000000002"/>
    <n v="121"/>
    <n v="22.45"/>
    <n v="77.099999999999994"/>
    <n v="89"/>
    <n v="3.47"/>
    <x v="111"/>
    <n v="4"/>
    <n v="2.19"/>
    <n v="0"/>
    <x v="0"/>
    <n v="0"/>
    <x v="0"/>
    <x v="2"/>
    <x v="0"/>
    <x v="2"/>
    <n v="1.5615014634237254"/>
    <n v="1.2721732750516819"/>
    <n v="-2.4512251285648983"/>
    <n v="-0.78115620441737255"/>
    <n v="3.7253198680951125"/>
    <n v="3.2673263241736228"/>
    <n v="3.9335524017930208"/>
    <x v="0"/>
    <x v="1"/>
    <e v="#N/A"/>
    <n v="44.98"/>
    <x v="1"/>
    <x v="1"/>
  </r>
  <r>
    <s v="PA"/>
    <n v="90"/>
    <x v="1"/>
    <x v="0"/>
    <x v="1"/>
    <n v="0"/>
    <x v="670"/>
    <n v="97"/>
    <n v="27.35"/>
    <n v="136.4"/>
    <n v="46"/>
    <n v="11.59"/>
    <n v="209"/>
    <n v="121"/>
    <n v="9.4"/>
    <x v="9"/>
    <n v="4"/>
    <n v="2.46"/>
    <n v="2"/>
    <x v="0"/>
    <n v="0"/>
    <x v="0"/>
    <x v="2"/>
    <x v="0"/>
    <x v="1"/>
    <n v="-0.35842898221133412"/>
    <n v="-1.2691446244139337"/>
    <n v="0.16825264496756245"/>
    <n v="-0.41885071744501134"/>
    <n v="1.4787159736762114"/>
    <n v="1.3938953651585972"/>
    <n v="3.1143679370324975"/>
    <x v="0"/>
    <x v="1"/>
    <e v="#N/A"/>
    <n v="27.35"/>
    <x v="1"/>
    <x v="2"/>
  </r>
  <r>
    <s v="CT"/>
    <n v="106"/>
    <x v="2"/>
    <x v="0"/>
    <x v="0"/>
    <n v="36"/>
    <x v="33"/>
    <n v="93"/>
    <n v="21.22"/>
    <n v="241.7"/>
    <n v="83"/>
    <n v="20.54"/>
    <n v="219"/>
    <n v="110"/>
    <n v="9.86"/>
    <x v="61"/>
    <n v="3"/>
    <n v="3.05"/>
    <n v="1"/>
    <x v="0"/>
    <n v="0"/>
    <x v="0"/>
    <x v="0"/>
    <x v="0"/>
    <x v="2"/>
    <n v="-1.0267943543176568"/>
    <n v="0.82639785650798681"/>
    <n v="0.36684838215728655"/>
    <n v="0.37822135389418376"/>
    <n v="2.6653734574757393"/>
    <n v="1.4194608805221005"/>
    <n v="2.2193518681923727"/>
    <x v="0"/>
    <x v="0"/>
    <e v="#N/A"/>
    <n v="21.22"/>
    <x v="0"/>
    <x v="3"/>
  </r>
  <r>
    <s v="DE"/>
    <n v="148"/>
    <x v="2"/>
    <x v="0"/>
    <x v="1"/>
    <n v="0"/>
    <x v="230"/>
    <n v="92"/>
    <n v="39.200000000000003"/>
    <n v="185.6"/>
    <n v="97"/>
    <n v="15.78"/>
    <n v="183.2"/>
    <n v="79"/>
    <n v="8.24"/>
    <x v="46"/>
    <n v="4"/>
    <n v="1.67"/>
    <n v="2"/>
    <x v="0"/>
    <n v="0"/>
    <x v="0"/>
    <x v="1"/>
    <x v="0"/>
    <x v="0"/>
    <n v="0.93201607141223008"/>
    <n v="-0.29003075868403355"/>
    <n v="-0.34412435698192589"/>
    <n v="-1.4695366296648587"/>
    <n v="2.2107419409581306"/>
    <n v="1.7974235108478189"/>
    <n v="3.0942014519396883"/>
    <x v="0"/>
    <x v="1"/>
    <e v="#N/A"/>
    <n v="39.200000000000003"/>
    <x v="1"/>
    <x v="1"/>
  </r>
  <r>
    <s v="UT"/>
    <n v="95"/>
    <x v="1"/>
    <x v="0"/>
    <x v="0"/>
    <n v="35"/>
    <x v="1582"/>
    <n v="143"/>
    <n v="38.950000000000003"/>
    <n v="148.19999999999999"/>
    <n v="104"/>
    <n v="12.6"/>
    <n v="248.4"/>
    <n v="110"/>
    <n v="11.18"/>
    <x v="159"/>
    <n v="3"/>
    <n v="1.05"/>
    <n v="0"/>
    <x v="0"/>
    <n v="0"/>
    <x v="0"/>
    <x v="2"/>
    <x v="0"/>
    <x v="1"/>
    <n v="0.90424465705878176"/>
    <n v="-1.0343165021453806"/>
    <n v="0.95071984949507549"/>
    <n v="-2.3028392497012895"/>
    <n v="3.0215928544449402"/>
    <n v="2.8450669357008711"/>
    <n v="3.8805654690011315"/>
    <x v="0"/>
    <x v="0"/>
    <e v="#N/A"/>
    <n v="38.950000000000003"/>
    <x v="0"/>
    <x v="1"/>
  </r>
  <r>
    <s v="OK"/>
    <n v="127"/>
    <x v="1"/>
    <x v="0"/>
    <x v="1"/>
    <n v="0"/>
    <x v="1251"/>
    <n v="92"/>
    <n v="36.19"/>
    <n v="260.10000000000002"/>
    <n v="124"/>
    <n v="22.11"/>
    <n v="177.6"/>
    <n v="85"/>
    <n v="7.99"/>
    <x v="53"/>
    <n v="2"/>
    <n v="2.3199999999999998"/>
    <n v="2"/>
    <x v="0"/>
    <n v="0"/>
    <x v="0"/>
    <x v="0"/>
    <x v="0"/>
    <x v="2"/>
    <n v="0.60431338204154039"/>
    <n v="1.192570521740308"/>
    <n v="-0.45533796980817132"/>
    <n v="-0.60000346093119195"/>
    <n v="2.7996144161298071"/>
    <n v="1.5345214019090352"/>
    <n v="2.2071862148065122"/>
    <x v="0"/>
    <x v="1"/>
    <e v="#N/A"/>
    <n v="36.19"/>
    <x v="0"/>
    <x v="2"/>
  </r>
  <r>
    <s v="NH"/>
    <n v="79"/>
    <x v="1"/>
    <x v="0"/>
    <x v="0"/>
    <n v="30"/>
    <x v="33"/>
    <n v="99"/>
    <n v="21.22"/>
    <n v="207.6"/>
    <n v="142"/>
    <n v="17.649999999999999"/>
    <n v="175"/>
    <n v="95"/>
    <n v="7.88"/>
    <x v="117"/>
    <n v="3"/>
    <n v="1.24"/>
    <n v="1"/>
    <x v="0"/>
    <n v="0"/>
    <x v="0"/>
    <x v="2"/>
    <x v="0"/>
    <x v="0"/>
    <n v="-1.0267943543176568"/>
    <n v="0.14778438452852347"/>
    <n v="-0.50697286147749943"/>
    <n v="-2.0492254088206368"/>
    <n v="1.631587156306809"/>
    <n v="2.3521252366317311"/>
    <n v="4.050050568693484"/>
    <x v="2"/>
    <x v="0"/>
    <e v="#N/A"/>
    <n v="21.22"/>
    <x v="0"/>
    <x v="1"/>
  </r>
  <r>
    <s v="MO"/>
    <n v="83"/>
    <x v="2"/>
    <x v="0"/>
    <x v="1"/>
    <n v="0"/>
    <x v="923"/>
    <n v="82"/>
    <n v="22.76"/>
    <n v="169.6"/>
    <n v="105"/>
    <n v="14.42"/>
    <n v="222.8"/>
    <n v="114"/>
    <n v="10.029999999999999"/>
    <x v="50"/>
    <n v="4"/>
    <n v="3.16"/>
    <n v="0"/>
    <x v="0"/>
    <n v="0"/>
    <x v="0"/>
    <x v="2"/>
    <x v="0"/>
    <x v="0"/>
    <n v="-0.85831444057340356"/>
    <n v="-0.60844177192952964"/>
    <n v="0.44231476228938194"/>
    <n v="0.52314354868312773"/>
    <n v="2.1386048693324864"/>
    <n v="1.255478629923054"/>
    <n v="2.5649215179522193"/>
    <x v="0"/>
    <x v="1"/>
    <e v="#N/A"/>
    <n v="22.76"/>
    <x v="1"/>
    <x v="3"/>
  </r>
  <r>
    <s v="NV"/>
    <n v="83"/>
    <x v="2"/>
    <x v="0"/>
    <x v="0"/>
    <n v="31"/>
    <x v="1583"/>
    <n v="87"/>
    <n v="22.07"/>
    <n v="183.4"/>
    <n v="110"/>
    <n v="15.59"/>
    <n v="169.4"/>
    <n v="40"/>
    <n v="7.62"/>
    <x v="108"/>
    <n v="6"/>
    <n v="3.86"/>
    <n v="1"/>
    <x v="0"/>
    <n v="0"/>
    <x v="0"/>
    <x v="2"/>
    <x v="0"/>
    <x v="0"/>
    <n v="-0.93422297313949554"/>
    <n v="-0.33381227300528904"/>
    <n v="-0.61818647430374485"/>
    <n v="1.4651378148112675"/>
    <n v="2.5827928138505545"/>
    <n v="1.8742962760867308"/>
    <n v="2.8905283845392544"/>
    <x v="0"/>
    <x v="0"/>
    <e v="#N/A"/>
    <n v="22.07"/>
    <x v="1"/>
    <x v="0"/>
  </r>
  <r>
    <s v="HI"/>
    <n v="17"/>
    <x v="1"/>
    <x v="0"/>
    <x v="1"/>
    <n v="0"/>
    <x v="1584"/>
    <n v="102"/>
    <n v="28.65"/>
    <n v="297.2"/>
    <n v="130"/>
    <n v="25.26"/>
    <n v="244.7"/>
    <n v="117"/>
    <n v="11.01"/>
    <x v="82"/>
    <n v="6"/>
    <n v="2.38"/>
    <n v="3"/>
    <x v="0"/>
    <n v="0"/>
    <x v="0"/>
    <x v="3"/>
    <x v="0"/>
    <x v="2"/>
    <n v="-0.2177204828205295"/>
    <n v="1.9308860587033012"/>
    <n v="0.8772394267348772"/>
    <n v="-0.52754236353671935"/>
    <n v="3.5985133618815803"/>
    <n v="2.1962634490148072"/>
    <n v="2.167451927798298"/>
    <x v="1"/>
    <x v="1"/>
    <e v="#N/A"/>
    <n v="28.65"/>
    <x v="1"/>
    <x v="2"/>
  </r>
  <r>
    <s v="DC"/>
    <n v="165"/>
    <x v="0"/>
    <x v="1"/>
    <x v="1"/>
    <n v="0"/>
    <x v="1585"/>
    <n v="110"/>
    <n v="13.84"/>
    <n v="263.7"/>
    <n v="150"/>
    <n v="22.41"/>
    <n v="219.7"/>
    <n v="107"/>
    <n v="9.89"/>
    <x v="1"/>
    <n v="3"/>
    <n v="3.29"/>
    <n v="1"/>
    <x v="0"/>
    <n v="0"/>
    <x v="0"/>
    <x v="1"/>
    <x v="2"/>
    <x v="2"/>
    <n v="-1.8303139429440942"/>
    <n v="1.2642129997205438"/>
    <n v="0.38075008376056702"/>
    <n v="0.70429629216930834"/>
    <n v="3.2599353363614036"/>
    <n v="2.3641674077452906"/>
    <n v="2.9242771186111001"/>
    <x v="0"/>
    <x v="1"/>
    <e v="#N/A"/>
    <n v="13.84"/>
    <x v="3"/>
    <x v="0"/>
  </r>
  <r>
    <s v="OK"/>
    <n v="149"/>
    <x v="2"/>
    <x v="0"/>
    <x v="1"/>
    <n v="0"/>
    <x v="1586"/>
    <n v="99"/>
    <n v="19.920000000000002"/>
    <n v="227.7"/>
    <n v="74"/>
    <n v="19.350000000000001"/>
    <n v="221.7"/>
    <n v="141"/>
    <n v="9.98"/>
    <x v="62"/>
    <n v="7"/>
    <n v="2.4300000000000002"/>
    <n v="1"/>
    <x v="0"/>
    <n v="0"/>
    <x v="0"/>
    <x v="1"/>
    <x v="0"/>
    <x v="0"/>
    <n v="-1.1675028537084613"/>
    <n v="0.54778821991817772"/>
    <n v="0.42046923119851182"/>
    <n v="-0.45508126614224731"/>
    <n v="2.1767808440467284"/>
    <n v="1.4307439255425218"/>
    <n v="2.712135969663922"/>
    <x v="0"/>
    <x v="1"/>
    <e v="#N/A"/>
    <n v="19.920000000000002"/>
    <x v="4"/>
    <x v="2"/>
  </r>
  <r>
    <s v="ME"/>
    <n v="79"/>
    <x v="2"/>
    <x v="1"/>
    <x v="1"/>
    <n v="0"/>
    <x v="529"/>
    <n v="113"/>
    <n v="51.07"/>
    <n v="210.8"/>
    <n v="93"/>
    <n v="17.920000000000002"/>
    <n v="173.4"/>
    <n v="121"/>
    <n v="7.8"/>
    <x v="78"/>
    <n v="3"/>
    <n v="3.21"/>
    <n v="2"/>
    <x v="1"/>
    <n v="1"/>
    <x v="0"/>
    <x v="2"/>
    <x v="2"/>
    <x v="0"/>
    <n v="2.2243125526593577"/>
    <n v="0.21146658717762301"/>
    <n v="-0.53874817942785513"/>
    <n v="0.59560464607760044"/>
    <n v="3.8239443193710398"/>
    <n v="2.3742954628008266"/>
    <n v="2.1568513466864472"/>
    <x v="1"/>
    <x v="1"/>
    <n v="51.07"/>
    <e v="#N/A"/>
    <x v="3"/>
    <x v="3"/>
  </r>
  <r>
    <s v="AZ"/>
    <n v="94"/>
    <x v="0"/>
    <x v="0"/>
    <x v="1"/>
    <n v="0"/>
    <x v="1078"/>
    <n v="105"/>
    <n v="33.17"/>
    <n v="272.39999999999998"/>
    <n v="100"/>
    <n v="23.15"/>
    <n v="142.69999999999999"/>
    <n v="102"/>
    <n v="6.42"/>
    <x v="73"/>
    <n v="16"/>
    <n v="3.11"/>
    <n v="1"/>
    <x v="0"/>
    <n v="0"/>
    <x v="0"/>
    <x v="2"/>
    <x v="0"/>
    <x v="2"/>
    <n v="0.27475926504728698"/>
    <n v="1.4373489881727821"/>
    <n v="-1.1484370926003085"/>
    <n v="0.45068245128865581"/>
    <n v="3.1132289377601641"/>
    <n v="1.9140238230206141"/>
    <n v="2.3737691486902457"/>
    <x v="0"/>
    <x v="1"/>
    <e v="#N/A"/>
    <n v="33.17"/>
    <x v="4"/>
    <x v="3"/>
  </r>
  <r>
    <s v="MN"/>
    <n v="93"/>
    <x v="0"/>
    <x v="0"/>
    <x v="1"/>
    <n v="0"/>
    <x v="453"/>
    <n v="80"/>
    <n v="29.24"/>
    <n v="219.1"/>
    <n v="76"/>
    <n v="18.62"/>
    <n v="169.8"/>
    <n v="108"/>
    <n v="7.64"/>
    <x v="19"/>
    <n v="3"/>
    <n v="2.78"/>
    <n v="0"/>
    <x v="0"/>
    <n v="0"/>
    <x v="0"/>
    <x v="2"/>
    <x v="0"/>
    <x v="0"/>
    <n v="-0.1529205159958168"/>
    <n v="0.37664230029872375"/>
    <n v="-0.61024264481615575"/>
    <n v="1.591586692182255E-2"/>
    <n v="1.9485080240471113"/>
    <n v="0.73341223534846411"/>
    <n v="2.2976299732858823"/>
    <x v="0"/>
    <x v="1"/>
    <e v="#N/A"/>
    <n v="29.24"/>
    <x v="0"/>
    <x v="2"/>
  </r>
  <r>
    <s v="WY"/>
    <n v="109"/>
    <x v="0"/>
    <x v="1"/>
    <x v="0"/>
    <n v="46"/>
    <x v="1587"/>
    <n v="85"/>
    <n v="28.08"/>
    <n v="136"/>
    <n v="92"/>
    <n v="11.56"/>
    <n v="184.8"/>
    <n v="100"/>
    <n v="8.32"/>
    <x v="78"/>
    <n v="5"/>
    <n v="3.21"/>
    <n v="1"/>
    <x v="0"/>
    <n v="0"/>
    <x v="0"/>
    <x v="0"/>
    <x v="2"/>
    <x v="1"/>
    <n v="-0.27881759439811599"/>
    <n v="-1.2771048997450711"/>
    <n v="-0.31234903903156963"/>
    <n v="0.59560464607760044"/>
    <n v="1.9015018323203574"/>
    <n v="1.470048636104258"/>
    <n v="2.9506570059405925"/>
    <x v="0"/>
    <x v="0"/>
    <e v="#N/A"/>
    <n v="28.08"/>
    <x v="5"/>
    <x v="3"/>
  </r>
  <r>
    <s v="WA"/>
    <n v="106"/>
    <x v="0"/>
    <x v="0"/>
    <x v="1"/>
    <n v="0"/>
    <x v="156"/>
    <n v="114"/>
    <n v="25.45"/>
    <n v="104.5"/>
    <n v="72"/>
    <n v="8.8800000000000008"/>
    <n v="227.9"/>
    <n v="87"/>
    <n v="10.26"/>
    <x v="62"/>
    <n v="2"/>
    <n v="2.4300000000000002"/>
    <n v="2"/>
    <x v="0"/>
    <n v="0"/>
    <x v="0"/>
    <x v="0"/>
    <x v="0"/>
    <x v="1"/>
    <n v="-0.56578887605041506"/>
    <n v="-1.9039765820721415"/>
    <n v="0.54359858825614105"/>
    <n v="-0.45508126614224731"/>
    <n v="1.9197254984168648"/>
    <n v="2.108990815838041"/>
    <n v="3.6346029402544828"/>
    <x v="2"/>
    <x v="1"/>
    <e v="#N/A"/>
    <n v="25.45"/>
    <x v="0"/>
    <x v="2"/>
  </r>
  <r>
    <s v="AL"/>
    <n v="92"/>
    <x v="1"/>
    <x v="0"/>
    <x v="1"/>
    <n v="0"/>
    <x v="506"/>
    <n v="61"/>
    <n v="31.59"/>
    <n v="118.1"/>
    <n v="131"/>
    <n v="10.039999999999999"/>
    <n v="257.5"/>
    <n v="70"/>
    <n v="11.59"/>
    <x v="23"/>
    <n v="4"/>
    <n v="3.19"/>
    <n v="1"/>
    <x v="0"/>
    <n v="0"/>
    <x v="0"/>
    <x v="2"/>
    <x v="0"/>
    <x v="1"/>
    <n v="0.1025764960559078"/>
    <n v="-1.6333272208134699"/>
    <n v="1.1314419703377243"/>
    <n v="0.55937409738036437"/>
    <n v="2.9311210733738422"/>
    <n v="2.0667220569914981"/>
    <n v="2.8197888883627651"/>
    <x v="0"/>
    <x v="1"/>
    <e v="#N/A"/>
    <n v="31.59"/>
    <x v="1"/>
    <x v="3"/>
  </r>
  <r>
    <s v="NM"/>
    <n v="124"/>
    <x v="1"/>
    <x v="0"/>
    <x v="1"/>
    <n v="0"/>
    <x v="1588"/>
    <n v="91"/>
    <n v="41.58"/>
    <n v="125.1"/>
    <n v="70"/>
    <n v="10.63"/>
    <n v="303.39999999999998"/>
    <n v="104"/>
    <n v="13.65"/>
    <x v="42"/>
    <n v="5"/>
    <n v="3.24"/>
    <n v="0"/>
    <x v="0"/>
    <n v="0"/>
    <x v="0"/>
    <x v="0"/>
    <x v="0"/>
    <x v="1"/>
    <n v="1.191215938711081"/>
    <n v="-1.4940224025185656"/>
    <n v="2.0429964040385573"/>
    <n v="0.63183519477483641"/>
    <n v="4.1192473392780284"/>
    <n v="2.86777760158233"/>
    <n v="2.7349768010214421"/>
    <x v="1"/>
    <x v="1"/>
    <e v="#N/A"/>
    <n v="41.58"/>
    <x v="1"/>
    <x v="3"/>
  </r>
  <r>
    <s v="MA"/>
    <n v="117"/>
    <x v="1"/>
    <x v="0"/>
    <x v="1"/>
    <n v="0"/>
    <x v="1589"/>
    <n v="83"/>
    <n v="51.44"/>
    <n v="167.1"/>
    <n v="106"/>
    <n v="14.2"/>
    <n v="209.8"/>
    <n v="79"/>
    <n v="9.44"/>
    <x v="91"/>
    <n v="7"/>
    <n v="2.81"/>
    <n v="1"/>
    <x v="1"/>
    <n v="1"/>
    <x v="0"/>
    <x v="0"/>
    <x v="0"/>
    <x v="0"/>
    <n v="2.2650439603777492"/>
    <n v="-0.65819349274913841"/>
    <n v="0.18414030394274061"/>
    <n v="5.2146415619058542E-2"/>
    <n v="3.645071205192004"/>
    <n v="2.3664889005738163"/>
    <n v="2.4318707494762646"/>
    <x v="0"/>
    <x v="1"/>
    <n v="51.44"/>
    <e v="#N/A"/>
    <x v="4"/>
    <x v="3"/>
  </r>
  <r>
    <s v="ME"/>
    <n v="163"/>
    <x v="0"/>
    <x v="0"/>
    <x v="0"/>
    <n v="30"/>
    <x v="1590"/>
    <n v="123"/>
    <n v="33.18"/>
    <n v="126.4"/>
    <n v="115"/>
    <n v="10.74"/>
    <n v="221"/>
    <n v="90"/>
    <n v="9.9499999999999993"/>
    <x v="62"/>
    <n v="5"/>
    <n v="2.4300000000000002"/>
    <n v="5"/>
    <x v="1"/>
    <n v="1"/>
    <x v="1"/>
    <x v="1"/>
    <x v="0"/>
    <x v="1"/>
    <n v="0.27661069267085009"/>
    <n v="-1.4681515076923686"/>
    <n v="0.40656752959523135"/>
    <n v="-0.45508126614224731"/>
    <n v="2.0308297163024167"/>
    <n v="1.6138086750770744"/>
    <n v="3.0140483643915026"/>
    <x v="0"/>
    <x v="0"/>
    <n v="33.18"/>
    <e v="#N/A"/>
    <x v="1"/>
    <x v="2"/>
  </r>
  <r>
    <s v="SD"/>
    <n v="87"/>
    <x v="2"/>
    <x v="1"/>
    <x v="1"/>
    <n v="0"/>
    <x v="770"/>
    <n v="113"/>
    <n v="35.33"/>
    <n v="182.2"/>
    <n v="129"/>
    <n v="15.49"/>
    <n v="163.4"/>
    <n v="98"/>
    <n v="7.35"/>
    <x v="14"/>
    <n v="3"/>
    <n v="3.51"/>
    <n v="1"/>
    <x v="0"/>
    <n v="0"/>
    <x v="0"/>
    <x v="2"/>
    <x v="2"/>
    <x v="0"/>
    <n v="0.50989057323981624"/>
    <n v="-0.35769309899870161"/>
    <n v="-0.73734391661757925"/>
    <n v="0.99414068174719761"/>
    <n v="2.595749020026652"/>
    <n v="1.3856134007102623"/>
    <n v="2.2587465589318318"/>
    <x v="0"/>
    <x v="1"/>
    <e v="#N/A"/>
    <n v="35.33"/>
    <x v="3"/>
    <x v="0"/>
  </r>
  <r>
    <s v="LA"/>
    <n v="59"/>
    <x v="0"/>
    <x v="0"/>
    <x v="1"/>
    <n v="0"/>
    <x v="199"/>
    <n v="119"/>
    <n v="20.23"/>
    <n v="134.5"/>
    <n v="115"/>
    <n v="11.43"/>
    <n v="298.60000000000002"/>
    <n v="75"/>
    <n v="13.44"/>
    <x v="62"/>
    <n v="6"/>
    <n v="2.4300000000000002"/>
    <n v="2"/>
    <x v="1"/>
    <n v="1"/>
    <x v="0"/>
    <x v="3"/>
    <x v="0"/>
    <x v="1"/>
    <n v="-1.1341771564843235"/>
    <n v="-1.3069559322368365"/>
    <n v="1.9476704501874909"/>
    <n v="-0.45508126614224731"/>
    <n v="3.0162763406351325"/>
    <n v="2.6448082676116806"/>
    <n v="3.5905568623514279"/>
    <x v="0"/>
    <x v="1"/>
    <n v="20.23"/>
    <e v="#N/A"/>
    <x v="1"/>
    <x v="2"/>
  </r>
  <r>
    <s v="HI"/>
    <n v="103"/>
    <x v="0"/>
    <x v="0"/>
    <x v="1"/>
    <n v="0"/>
    <x v="1447"/>
    <n v="116"/>
    <n v="41.79"/>
    <n v="135.4"/>
    <n v="97"/>
    <n v="11.51"/>
    <n v="190.9"/>
    <n v="73"/>
    <n v="8.59"/>
    <x v="79"/>
    <n v="7"/>
    <n v="2.67"/>
    <n v="1"/>
    <x v="0"/>
    <n v="0"/>
    <x v="0"/>
    <x v="0"/>
    <x v="0"/>
    <x v="1"/>
    <n v="1.2134330701938398"/>
    <n v="-1.2890453127417771"/>
    <n v="-0.19120563934583804"/>
    <n v="-0.12900632786712207"/>
    <n v="2.5289546148096864"/>
    <n v="1.7852898541382587"/>
    <n v="2.8246961399079371"/>
    <x v="0"/>
    <x v="1"/>
    <e v="#N/A"/>
    <n v="41.79"/>
    <x v="4"/>
    <x v="2"/>
  </r>
  <r>
    <s v="FL"/>
    <n v="101"/>
    <x v="1"/>
    <x v="0"/>
    <x v="1"/>
    <n v="0"/>
    <x v="1591"/>
    <n v="148"/>
    <n v="22.27"/>
    <n v="237.7"/>
    <n v="126"/>
    <n v="20.2"/>
    <n v="281.3"/>
    <n v="111"/>
    <n v="12.66"/>
    <x v="44"/>
    <n v="4"/>
    <n v="3.4"/>
    <n v="3"/>
    <x v="0"/>
    <n v="0"/>
    <x v="0"/>
    <x v="0"/>
    <x v="0"/>
    <x v="2"/>
    <n v="-0.91200584165673704"/>
    <n v="0.7467951031966128"/>
    <n v="1.6040998248492679"/>
    <n v="0.84921848695825297"/>
    <n v="3.641425684363524"/>
    <n v="2.1642009768151316"/>
    <n v="2.0267093332179571"/>
    <x v="1"/>
    <x v="1"/>
    <e v="#N/A"/>
    <n v="22.27"/>
    <x v="1"/>
    <x v="0"/>
  </r>
  <r>
    <s v="WI"/>
    <n v="72"/>
    <x v="0"/>
    <x v="0"/>
    <x v="1"/>
    <n v="0"/>
    <x v="1583"/>
    <n v="106"/>
    <n v="22.07"/>
    <n v="188.7"/>
    <n v="138"/>
    <n v="16.04"/>
    <n v="212.5"/>
    <n v="116"/>
    <n v="9.56"/>
    <x v="24"/>
    <n v="4"/>
    <n v="2.2400000000000002"/>
    <n v="4"/>
    <x v="1"/>
    <n v="1"/>
    <x v="1"/>
    <x v="3"/>
    <x v="0"/>
    <x v="0"/>
    <n v="-0.93422297313949554"/>
    <n v="-0.22833862486771883"/>
    <n v="0.23776115298396588"/>
    <n v="-0.70869510702289995"/>
    <n v="1.4888583235628052"/>
    <n v="1.2180682295070928"/>
    <n v="2.9581550527020792"/>
    <x v="0"/>
    <x v="1"/>
    <n v="22.07"/>
    <e v="#N/A"/>
    <x v="1"/>
    <x v="1"/>
  </r>
  <r>
    <s v="SD"/>
    <n v="108"/>
    <x v="2"/>
    <x v="1"/>
    <x v="1"/>
    <n v="0"/>
    <x v="1592"/>
    <n v="84"/>
    <n v="46.9"/>
    <n v="203"/>
    <n v="91"/>
    <n v="17.260000000000002"/>
    <n v="211.4"/>
    <n v="108"/>
    <n v="9.51"/>
    <x v="92"/>
    <n v="4"/>
    <n v="1.81"/>
    <n v="2"/>
    <x v="1"/>
    <n v="1"/>
    <x v="0"/>
    <x v="0"/>
    <x v="1"/>
    <x v="0"/>
    <n v="1.7707127848863686"/>
    <n v="5.6241218220443472E-2"/>
    <n v="0.21591562189309635"/>
    <n v="-1.2883838861786781"/>
    <n v="3.2177804326541262"/>
    <n v="2.201167743523722"/>
    <n v="2.7085361281487188"/>
    <x v="0"/>
    <x v="1"/>
    <n v="46.9"/>
    <e v="#N/A"/>
    <x v="5"/>
    <x v="1"/>
  </r>
  <r>
    <s v="NH"/>
    <n v="80"/>
    <x v="2"/>
    <x v="0"/>
    <x v="1"/>
    <n v="0"/>
    <x v="1593"/>
    <n v="124"/>
    <n v="36.26"/>
    <n v="189.6"/>
    <n v="86"/>
    <n v="16.12"/>
    <n v="193.7"/>
    <n v="107"/>
    <n v="8.7200000000000006"/>
    <x v="47"/>
    <n v="2"/>
    <n v="3.27"/>
    <n v="1"/>
    <x v="0"/>
    <n v="0"/>
    <x v="0"/>
    <x v="2"/>
    <x v="0"/>
    <x v="0"/>
    <n v="0.61171909253579337"/>
    <n v="-0.21042800537265957"/>
    <n v="-0.13559883293271563"/>
    <n v="0.66806574347207237"/>
    <n v="2.5982099742161946"/>
    <n v="0.93977607689892706"/>
    <n v="1.7365664626804689"/>
    <x v="0"/>
    <x v="1"/>
    <e v="#N/A"/>
    <n v="36.26"/>
    <x v="0"/>
    <x v="0"/>
  </r>
  <r>
    <s v="NJ"/>
    <n v="117"/>
    <x v="0"/>
    <x v="0"/>
    <x v="1"/>
    <n v="0"/>
    <x v="473"/>
    <n v="92"/>
    <n v="21.86"/>
    <n v="191.7"/>
    <n v="61"/>
    <n v="16.29"/>
    <n v="121.7"/>
    <n v="117"/>
    <n v="5.48"/>
    <x v="70"/>
    <n v="9"/>
    <n v="3.35"/>
    <n v="2"/>
    <x v="0"/>
    <n v="0"/>
    <x v="0"/>
    <x v="0"/>
    <x v="0"/>
    <x v="0"/>
    <n v="-0.95644010462225448"/>
    <n v="-0.16863655988418833"/>
    <n v="-1.5654881406987289"/>
    <n v="0.77675738956378104"/>
    <n v="2.0419858698548636"/>
    <n v="1.9993301688239753"/>
    <n v="3.4387404605832765"/>
    <x v="0"/>
    <x v="1"/>
    <e v="#N/A"/>
    <n v="21.86"/>
    <x v="4"/>
    <x v="0"/>
  </r>
  <r>
    <s v="ND"/>
    <n v="51"/>
    <x v="2"/>
    <x v="0"/>
    <x v="1"/>
    <n v="0"/>
    <x v="1594"/>
    <n v="103"/>
    <n v="16.2"/>
    <n v="189.3"/>
    <n v="116"/>
    <n v="16.09"/>
    <n v="238.7"/>
    <n v="110"/>
    <n v="10.74"/>
    <x v="109"/>
    <n v="4"/>
    <n v="3.67"/>
    <n v="1"/>
    <x v="0"/>
    <n v="0"/>
    <x v="0"/>
    <x v="3"/>
    <x v="0"/>
    <x v="0"/>
    <n v="-1.5729655032688068"/>
    <n v="-0.21639821187101227"/>
    <n v="0.7580819844210428"/>
    <n v="1.2115239739306143"/>
    <n v="2.9873084510158487"/>
    <n v="2.1362413943857179"/>
    <n v="2.8640954608153963"/>
    <x v="0"/>
    <x v="1"/>
    <e v="#N/A"/>
    <n v="16.2"/>
    <x v="1"/>
    <x v="0"/>
  </r>
  <r>
    <s v="MA"/>
    <n v="158"/>
    <x v="0"/>
    <x v="0"/>
    <x v="1"/>
    <n v="0"/>
    <x v="264"/>
    <n v="112"/>
    <n v="36.5"/>
    <n v="262.89999999999998"/>
    <n v="115"/>
    <n v="22.35"/>
    <n v="228.9"/>
    <n v="68"/>
    <n v="10.3"/>
    <x v="43"/>
    <n v="2"/>
    <n v="3.13"/>
    <n v="1"/>
    <x v="0"/>
    <n v="0"/>
    <x v="0"/>
    <x v="1"/>
    <x v="0"/>
    <x v="2"/>
    <n v="0.63763907926567798"/>
    <n v="1.2482924490582687"/>
    <n v="0.56345816197511356"/>
    <n v="0.48691299998589177"/>
    <n v="3.5202261836711872"/>
    <n v="1.5872576991888578"/>
    <n v="0.80422734538462592"/>
    <x v="1"/>
    <x v="1"/>
    <e v="#N/A"/>
    <n v="36.5"/>
    <x v="0"/>
    <x v="3"/>
  </r>
  <r>
    <s v="WV"/>
    <n v="66"/>
    <x v="0"/>
    <x v="0"/>
    <x v="1"/>
    <n v="0"/>
    <x v="564"/>
    <n v="99"/>
    <n v="30.67"/>
    <n v="135.1"/>
    <n v="114"/>
    <n v="11.48"/>
    <n v="206"/>
    <n v="98"/>
    <n v="9.27"/>
    <x v="17"/>
    <n v="6"/>
    <n v="2.57"/>
    <n v="1"/>
    <x v="0"/>
    <n v="0"/>
    <x v="0"/>
    <x v="3"/>
    <x v="0"/>
    <x v="1"/>
    <n v="2.5994043834938049E-3"/>
    <n v="-1.2950155192401305"/>
    <n v="0.10867392381064522"/>
    <n v="-0.27392852265606671"/>
    <n v="1.6877729058770776"/>
    <n v="1.3281260517047586"/>
    <n v="2.9460584238302179"/>
    <x v="0"/>
    <x v="1"/>
    <e v="#N/A"/>
    <n v="30.67"/>
    <x v="1"/>
    <x v="2"/>
  </r>
  <r>
    <s v="MI"/>
    <n v="82"/>
    <x v="0"/>
    <x v="0"/>
    <x v="1"/>
    <n v="0"/>
    <x v="1341"/>
    <n v="84"/>
    <n v="27.9"/>
    <n v="317.7"/>
    <n v="109"/>
    <n v="27"/>
    <n v="241.5"/>
    <n v="87"/>
    <n v="10.87"/>
    <x v="64"/>
    <n v="4"/>
    <n v="3.59"/>
    <n v="1"/>
    <x v="0"/>
    <n v="0"/>
    <x v="0"/>
    <x v="2"/>
    <x v="0"/>
    <x v="2"/>
    <n v="-0.29918329825731127"/>
    <n v="2.3388501694240929"/>
    <n v="0.81368879083416579"/>
    <n v="1.1028323278389063"/>
    <n v="4.3989129716677375"/>
    <n v="2.7272805782733425"/>
    <n v="1.8776803170261096"/>
    <x v="1"/>
    <x v="1"/>
    <e v="#N/A"/>
    <n v="27.9"/>
    <x v="1"/>
    <x v="0"/>
  </r>
  <r>
    <s v="RI"/>
    <n v="127"/>
    <x v="2"/>
    <x v="0"/>
    <x v="1"/>
    <n v="0"/>
    <x v="1110"/>
    <n v="62"/>
    <n v="35.89"/>
    <n v="235.2"/>
    <n v="143"/>
    <n v="19.989999999999998"/>
    <n v="227.5"/>
    <n v="66"/>
    <n v="10.24"/>
    <x v="95"/>
    <n v="3"/>
    <n v="4.21"/>
    <n v="2"/>
    <x v="0"/>
    <n v="0"/>
    <x v="0"/>
    <x v="0"/>
    <x v="0"/>
    <x v="2"/>
    <n v="0.57098768481740214"/>
    <n v="0.69704338237700403"/>
    <n v="0.53565475876855206"/>
    <n v="1.9361349478753367"/>
    <n v="4.0406784724574321"/>
    <n v="2.2016904800866857"/>
    <n v="1.1695295731309021"/>
    <x v="1"/>
    <x v="1"/>
    <e v="#N/A"/>
    <n v="35.89"/>
    <x v="0"/>
    <x v="0"/>
  </r>
  <r>
    <s v="NY"/>
    <n v="108"/>
    <x v="0"/>
    <x v="0"/>
    <x v="0"/>
    <n v="19"/>
    <x v="1595"/>
    <n v="98"/>
    <n v="53.11"/>
    <n v="271.39999999999998"/>
    <n v="122"/>
    <n v="23.07"/>
    <n v="162.6"/>
    <n v="91"/>
    <n v="7.32"/>
    <x v="3"/>
    <n v="6"/>
    <n v="2.73"/>
    <n v="0"/>
    <x v="0"/>
    <n v="0"/>
    <x v="0"/>
    <x v="0"/>
    <x v="0"/>
    <x v="2"/>
    <n v="2.4464838674869438"/>
    <n v="1.4174482998449385"/>
    <n v="-0.75323157559275744"/>
    <n v="-5.6545230472650088E-2"/>
    <n v="4.3212624184026689"/>
    <n v="2.9266018120281299"/>
    <n v="2.5410012679322662"/>
    <x v="1"/>
    <x v="0"/>
    <e v="#N/A"/>
    <n v="53.11"/>
    <x v="1"/>
    <x v="2"/>
  </r>
  <r>
    <s v="SD"/>
    <n v="106"/>
    <x v="1"/>
    <x v="0"/>
    <x v="0"/>
    <n v="27"/>
    <x v="949"/>
    <n v="97"/>
    <n v="37.96"/>
    <n v="212.5"/>
    <n v="131"/>
    <n v="18.059999999999999"/>
    <n v="154.6"/>
    <n v="149"/>
    <n v="6.96"/>
    <x v="43"/>
    <n v="2"/>
    <n v="3.13"/>
    <n v="1"/>
    <x v="0"/>
    <n v="0"/>
    <x v="0"/>
    <x v="0"/>
    <x v="0"/>
    <x v="0"/>
    <n v="0.79686185489211536"/>
    <n v="0.24529775733495673"/>
    <n v="-0.91210816534453665"/>
    <n v="0.48691299998589177"/>
    <n v="2.6453949183658674"/>
    <n v="1.3282264040362621"/>
    <n v="2.1284399184948222"/>
    <x v="0"/>
    <x v="0"/>
    <e v="#N/A"/>
    <n v="37.96"/>
    <x v="0"/>
    <x v="3"/>
  </r>
  <r>
    <s v="NV"/>
    <n v="58"/>
    <x v="0"/>
    <x v="0"/>
    <x v="0"/>
    <n v="28"/>
    <x v="784"/>
    <n v="89"/>
    <n v="40.26"/>
    <n v="158.4"/>
    <n v="91"/>
    <n v="13.46"/>
    <n v="212.3"/>
    <n v="97"/>
    <n v="9.5500000000000007"/>
    <x v="40"/>
    <n v="3"/>
    <n v="2.16"/>
    <n v="2"/>
    <x v="0"/>
    <n v="0"/>
    <x v="0"/>
    <x v="3"/>
    <x v="0"/>
    <x v="1"/>
    <n v="1.0468045840731501"/>
    <n v="-0.83132948120137662"/>
    <n v="0.23378923824017164"/>
    <n v="-0.81738675311460851"/>
    <n v="2.4027988329508454"/>
    <n v="1.5841991843310843"/>
    <n v="2.691826866579758"/>
    <x v="0"/>
    <x v="0"/>
    <e v="#N/A"/>
    <n v="40.26"/>
    <x v="0"/>
    <x v="1"/>
  </r>
  <r>
    <s v="DC"/>
    <n v="138"/>
    <x v="0"/>
    <x v="0"/>
    <x v="1"/>
    <n v="0"/>
    <x v="156"/>
    <n v="99"/>
    <n v="25.45"/>
    <n v="160"/>
    <n v="97"/>
    <n v="13.6"/>
    <n v="256.5"/>
    <n v="161"/>
    <n v="11.54"/>
    <x v="17"/>
    <n v="5"/>
    <n v="2.57"/>
    <n v="1"/>
    <x v="0"/>
    <n v="0"/>
    <x v="0"/>
    <x v="1"/>
    <x v="0"/>
    <x v="1"/>
    <n v="-0.56578887605041506"/>
    <n v="-0.79948837987682708"/>
    <n v="1.1115823966187519"/>
    <n v="-0.27392852265606671"/>
    <n v="2.2835726872356341"/>
    <n v="1.506635649988971"/>
    <n v="2.7065102522892466"/>
    <x v="0"/>
    <x v="1"/>
    <e v="#N/A"/>
    <n v="25.45"/>
    <x v="1"/>
    <x v="2"/>
  </r>
  <r>
    <s v="AR"/>
    <n v="81"/>
    <x v="0"/>
    <x v="0"/>
    <x v="0"/>
    <n v="17"/>
    <x v="1219"/>
    <n v="94"/>
    <n v="45.58"/>
    <n v="156.1"/>
    <n v="124"/>
    <n v="13.27"/>
    <n v="160.4"/>
    <n v="90"/>
    <n v="7.22"/>
    <x v="109"/>
    <n v="5"/>
    <n v="3.67"/>
    <n v="2"/>
    <x v="0"/>
    <n v="0"/>
    <x v="0"/>
    <x v="2"/>
    <x v="0"/>
    <x v="1"/>
    <n v="1.6263014302484382"/>
    <n v="-0.8771010643554169"/>
    <n v="-0.79692263777449646"/>
    <n v="1.2115239739306143"/>
    <n v="3.4416045753726401"/>
    <n v="2.3488377230297561"/>
    <n v="2.6813122244582654"/>
    <x v="0"/>
    <x v="0"/>
    <e v="#N/A"/>
    <n v="45.58"/>
    <x v="1"/>
    <x v="0"/>
  </r>
  <r>
    <s v="CO"/>
    <n v="36"/>
    <x v="0"/>
    <x v="1"/>
    <x v="1"/>
    <n v="0"/>
    <x v="863"/>
    <n v="119"/>
    <n v="41.65"/>
    <n v="195.5"/>
    <n v="91"/>
    <n v="16.62"/>
    <n v="165.7"/>
    <n v="87"/>
    <n v="7.46"/>
    <x v="35"/>
    <n v="7"/>
    <n v="2.11"/>
    <n v="1"/>
    <x v="0"/>
    <n v="0"/>
    <x v="0"/>
    <x v="3"/>
    <x v="1"/>
    <x v="0"/>
    <n v="1.1986216492053339"/>
    <n v="-9.3013944238382787E-2"/>
    <n v="-0.69166689706394302"/>
    <n v="-0.88984785050908088"/>
    <n v="2.4007839678121909"/>
    <n v="1.6479010119895523"/>
    <n v="2.7690055670814995"/>
    <x v="0"/>
    <x v="1"/>
    <e v="#N/A"/>
    <n v="41.65"/>
    <x v="2"/>
    <x v="1"/>
  </r>
  <r>
    <s v="DC"/>
    <n v="108"/>
    <x v="2"/>
    <x v="1"/>
    <x v="0"/>
    <n v="36"/>
    <x v="659"/>
    <n v="105"/>
    <n v="26.15"/>
    <n v="246.2"/>
    <n v="62"/>
    <n v="20.93"/>
    <n v="150.9"/>
    <n v="125"/>
    <n v="6.79"/>
    <x v="22"/>
    <n v="4"/>
    <n v="3"/>
    <n v="1"/>
    <x v="0"/>
    <n v="0"/>
    <x v="0"/>
    <x v="0"/>
    <x v="2"/>
    <x v="2"/>
    <n v="-0.48988034348432263"/>
    <n v="0.91595095398328252"/>
    <n v="-0.98558858810473438"/>
    <n v="0.30576025649971117"/>
    <n v="2.3740909119661211"/>
    <n v="1.4641800095931703"/>
    <n v="2.5790189108853743"/>
    <x v="0"/>
    <x v="0"/>
    <e v="#N/A"/>
    <n v="26.15"/>
    <x v="5"/>
    <x v="3"/>
  </r>
  <r>
    <s v="FL"/>
    <n v="133"/>
    <x v="1"/>
    <x v="0"/>
    <x v="0"/>
    <n v="49"/>
    <x v="418"/>
    <n v="78"/>
    <n v="39"/>
    <n v="219.5"/>
    <n v="106"/>
    <n v="18.66"/>
    <n v="172.3"/>
    <n v="115"/>
    <n v="7.75"/>
    <x v="42"/>
    <n v="4"/>
    <n v="3.24"/>
    <n v="3"/>
    <x v="0"/>
    <n v="0"/>
    <x v="0"/>
    <x v="1"/>
    <x v="0"/>
    <x v="0"/>
    <n v="0.9097989399294717"/>
    <n v="0.38460257562986128"/>
    <n v="-0.56059371051872475"/>
    <n v="0.63183519477483641"/>
    <n v="2.9017960427187348"/>
    <n v="1.2996669857725942"/>
    <n v="1.7198396071367619"/>
    <x v="0"/>
    <x v="0"/>
    <e v="#N/A"/>
    <n v="39"/>
    <x v="1"/>
    <x v="3"/>
  </r>
  <r>
    <s v="GA"/>
    <n v="90"/>
    <x v="0"/>
    <x v="0"/>
    <x v="1"/>
    <n v="0"/>
    <x v="1596"/>
    <n v="124"/>
    <n v="11.7"/>
    <n v="168.1"/>
    <n v="106"/>
    <n v="14.29"/>
    <n v="281.7"/>
    <n v="96"/>
    <n v="12.68"/>
    <x v="52"/>
    <n v="5"/>
    <n v="2.65"/>
    <n v="1"/>
    <x v="0"/>
    <n v="0"/>
    <x v="0"/>
    <x v="2"/>
    <x v="0"/>
    <x v="0"/>
    <n v="-2.06359382351306"/>
    <n v="-0.63829280442129488"/>
    <n v="1.6120436543368564"/>
    <n v="-0.16523687656435807"/>
    <n v="2.9633874942636189"/>
    <n v="2.7003379680109902"/>
    <n v="3.7151022653226433"/>
    <x v="0"/>
    <x v="1"/>
    <e v="#N/A"/>
    <n v="11.7"/>
    <x v="1"/>
    <x v="2"/>
  </r>
  <r>
    <s v="CT"/>
    <n v="94"/>
    <x v="0"/>
    <x v="0"/>
    <x v="1"/>
    <n v="0"/>
    <x v="1359"/>
    <n v="113"/>
    <n v="34.03"/>
    <n v="128.9"/>
    <n v="116"/>
    <n v="10.96"/>
    <n v="278.89999999999998"/>
    <n v="109"/>
    <n v="12.55"/>
    <x v="91"/>
    <n v="5"/>
    <n v="2.81"/>
    <n v="0"/>
    <x v="0"/>
    <n v="0"/>
    <x v="0"/>
    <x v="2"/>
    <x v="0"/>
    <x v="1"/>
    <n v="0.36918207384901108"/>
    <n v="-1.4183997868727598"/>
    <n v="1.5564368479237334"/>
    <n v="5.2146415619058542E-2"/>
    <n v="3.1132136724495663"/>
    <n v="2.1385434924940925"/>
    <n v="2.7303181441456128"/>
    <x v="0"/>
    <x v="1"/>
    <e v="#N/A"/>
    <n v="34.03"/>
    <x v="1"/>
    <x v="3"/>
  </r>
  <r>
    <s v="IL"/>
    <n v="68"/>
    <x v="0"/>
    <x v="0"/>
    <x v="1"/>
    <n v="0"/>
    <x v="1597"/>
    <n v="73"/>
    <n v="22.88"/>
    <n v="206.8"/>
    <n v="117"/>
    <n v="17.579999999999998"/>
    <n v="138.4"/>
    <n v="104"/>
    <n v="6.23"/>
    <x v="27"/>
    <n v="2"/>
    <n v="2.54"/>
    <n v="2"/>
    <x v="0"/>
    <n v="0"/>
    <x v="0"/>
    <x v="3"/>
    <x v="0"/>
    <x v="0"/>
    <n v="-0.8453544472084612"/>
    <n v="0.131863833866249"/>
    <n v="-1.2338332595918895"/>
    <n v="-0.31015907135330267"/>
    <n v="1.3548392840260095"/>
    <n v="1.5331521040375995"/>
    <n v="3.2962890138289951"/>
    <x v="2"/>
    <x v="1"/>
    <e v="#N/A"/>
    <n v="22.88"/>
    <x v="0"/>
    <x v="2"/>
  </r>
  <r>
    <s v="WA"/>
    <n v="171"/>
    <x v="0"/>
    <x v="0"/>
    <x v="1"/>
    <n v="0"/>
    <x v="150"/>
    <n v="101"/>
    <n v="39.51"/>
    <n v="182"/>
    <n v="80"/>
    <n v="15.47"/>
    <n v="271.8"/>
    <n v="133"/>
    <n v="12.23"/>
    <x v="17"/>
    <n v="3"/>
    <n v="2.57"/>
    <n v="0"/>
    <x v="0"/>
    <n v="0"/>
    <x v="0"/>
    <x v="1"/>
    <x v="0"/>
    <x v="0"/>
    <n v="0.96534176863636834"/>
    <n v="-0.36167323666427009"/>
    <n v="1.41543387451903"/>
    <n v="-0.27392852265606671"/>
    <n v="3.2606026922524327"/>
    <n v="1.7723380459307669"/>
    <n v="1.9107156725644885"/>
    <x v="0"/>
    <x v="1"/>
    <e v="#N/A"/>
    <n v="39.51"/>
    <x v="0"/>
    <x v="2"/>
  </r>
  <r>
    <s v="MN"/>
    <n v="122"/>
    <x v="0"/>
    <x v="0"/>
    <x v="1"/>
    <n v="0"/>
    <x v="1598"/>
    <n v="89"/>
    <n v="21.42"/>
    <n v="147"/>
    <n v="95"/>
    <n v="12.5"/>
    <n v="280.2"/>
    <n v="97"/>
    <n v="12.61"/>
    <x v="113"/>
    <n v="4"/>
    <n v="1.51"/>
    <n v="0"/>
    <x v="0"/>
    <n v="0"/>
    <x v="0"/>
    <x v="0"/>
    <x v="0"/>
    <x v="1"/>
    <n v="-1.0045772228348981"/>
    <n v="-1.0581973281387926"/>
    <n v="1.5822542937583977"/>
    <n v="-1.6869199218482758"/>
    <n v="2.6726960352118416"/>
    <n v="2.7346269315510363"/>
    <n v="3.9765644484770233"/>
    <x v="2"/>
    <x v="1"/>
    <e v="#N/A"/>
    <n v="21.42"/>
    <x v="1"/>
    <x v="1"/>
  </r>
  <r>
    <s v="NV"/>
    <n v="94"/>
    <x v="2"/>
    <x v="0"/>
    <x v="1"/>
    <n v="0"/>
    <x v="520"/>
    <n v="121"/>
    <n v="29.9"/>
    <n v="222.1"/>
    <n v="94"/>
    <n v="18.88"/>
    <n v="191.8"/>
    <n v="123"/>
    <n v="8.6300000000000008"/>
    <x v="54"/>
    <n v="5"/>
    <n v="2.94"/>
    <n v="1"/>
    <x v="0"/>
    <n v="0"/>
    <x v="0"/>
    <x v="2"/>
    <x v="0"/>
    <x v="0"/>
    <n v="-8.07148386768511E-2"/>
    <n v="0.43634436528225423"/>
    <n v="-0.17333202299876274"/>
    <n v="0.23329915910523916"/>
    <n v="2.2611008609869701"/>
    <n v="0.53045619812785549"/>
    <n v="1.8574688295388699"/>
    <x v="0"/>
    <x v="1"/>
    <e v="#N/A"/>
    <n v="29.9"/>
    <x v="1"/>
    <x v="3"/>
  </r>
  <r>
    <s v="UT"/>
    <n v="25"/>
    <x v="0"/>
    <x v="1"/>
    <x v="1"/>
    <n v="0"/>
    <x v="1470"/>
    <n v="99"/>
    <n v="27.49"/>
    <n v="216.1"/>
    <n v="89"/>
    <n v="18.37"/>
    <n v="176.7"/>
    <n v="115"/>
    <n v="7.95"/>
    <x v="70"/>
    <n v="6"/>
    <n v="3.35"/>
    <n v="1"/>
    <x v="0"/>
    <n v="0"/>
    <x v="0"/>
    <x v="3"/>
    <x v="2"/>
    <x v="0"/>
    <n v="-0.34361756122282866"/>
    <n v="0.31694023531519322"/>
    <n v="-0.47321158615524656"/>
    <n v="0.77675738956378104"/>
    <n v="2.3663352137129001"/>
    <n v="1.022646267609616"/>
    <n v="2.1194500309405928"/>
    <x v="0"/>
    <x v="1"/>
    <e v="#N/A"/>
    <n v="27.49"/>
    <x v="5"/>
    <x v="0"/>
  </r>
  <r>
    <s v="MS"/>
    <n v="120"/>
    <x v="0"/>
    <x v="0"/>
    <x v="1"/>
    <n v="0"/>
    <x v="1599"/>
    <n v="80"/>
    <n v="19.14"/>
    <n v="124.4"/>
    <n v="86"/>
    <n v="10.57"/>
    <n v="234.9"/>
    <n v="88"/>
    <n v="10.57"/>
    <x v="111"/>
    <n v="3"/>
    <n v="2.19"/>
    <n v="6"/>
    <x v="1"/>
    <n v="1"/>
    <x v="1"/>
    <x v="0"/>
    <x v="0"/>
    <x v="1"/>
    <n v="-1.2526685243923696"/>
    <n v="-1.5079528843480556"/>
    <n v="0.68261560428894796"/>
    <n v="-0.78115620441737255"/>
    <n v="1.7891186083090742"/>
    <n v="2.2179426079895528"/>
    <n v="3.825910797453751"/>
    <x v="2"/>
    <x v="1"/>
    <n v="19.14"/>
    <e v="#N/A"/>
    <x v="0"/>
    <x v="1"/>
  </r>
  <r>
    <s v="OH"/>
    <n v="107"/>
    <x v="0"/>
    <x v="0"/>
    <x v="0"/>
    <n v="26"/>
    <x v="241"/>
    <n v="116"/>
    <n v="39.78"/>
    <n v="223.9"/>
    <n v="103"/>
    <n v="19.03"/>
    <n v="246.5"/>
    <n v="105"/>
    <n v="11.09"/>
    <x v="12"/>
    <n v="1"/>
    <n v="3.73"/>
    <n v="1"/>
    <x v="0"/>
    <n v="0"/>
    <x v="0"/>
    <x v="0"/>
    <x v="0"/>
    <x v="0"/>
    <n v="0.99496461061337971"/>
    <n v="0.47216560427237275"/>
    <n v="0.91298665942902779"/>
    <n v="1.2839850713250869"/>
    <n v="3.875985181755953"/>
    <n v="1.9222531669663059"/>
    <n v="0.60568419711286747"/>
    <x v="1"/>
    <x v="0"/>
    <e v="#N/A"/>
    <n v="39.78"/>
    <x v="0"/>
    <x v="0"/>
  </r>
  <r>
    <s v="WV"/>
    <n v="78"/>
    <x v="1"/>
    <x v="0"/>
    <x v="1"/>
    <n v="0"/>
    <x v="651"/>
    <n v="88"/>
    <n v="38.47"/>
    <n v="306.2"/>
    <n v="81"/>
    <n v="26.03"/>
    <n v="200.9"/>
    <n v="120"/>
    <n v="9.0399999999999991"/>
    <x v="35"/>
    <n v="11"/>
    <n v="2.11"/>
    <n v="1"/>
    <x v="1"/>
    <n v="1"/>
    <x v="0"/>
    <x v="2"/>
    <x v="0"/>
    <x v="2"/>
    <n v="0.852404683599012"/>
    <n v="2.1099922536538926"/>
    <n v="7.3900978438860574E-3"/>
    <n v="-0.88984785050908088"/>
    <n v="3.7590455217884977"/>
    <n v="2.4434698413736844"/>
    <n v="2.4105324093501252"/>
    <x v="1"/>
    <x v="1"/>
    <n v="38.47"/>
    <e v="#N/A"/>
    <x v="4"/>
    <x v="1"/>
  </r>
  <r>
    <s v="UT"/>
    <n v="93"/>
    <x v="0"/>
    <x v="0"/>
    <x v="1"/>
    <n v="0"/>
    <x v="413"/>
    <n v="127"/>
    <n v="29.6"/>
    <n v="176.8"/>
    <n v="73"/>
    <n v="15.03"/>
    <n v="240"/>
    <n v="111"/>
    <n v="10.8"/>
    <x v="85"/>
    <n v="3"/>
    <n v="2.89"/>
    <n v="0"/>
    <x v="0"/>
    <n v="0"/>
    <x v="0"/>
    <x v="2"/>
    <x v="0"/>
    <x v="0"/>
    <n v="-0.11404053590098928"/>
    <n v="-0.46515681596905606"/>
    <n v="0.78389943025570719"/>
    <n v="0.16083806171076653"/>
    <n v="2.3666059212116433"/>
    <n v="0.93260029279491108"/>
    <n v="2.0343704249541914"/>
    <x v="0"/>
    <x v="1"/>
    <e v="#N/A"/>
    <n v="29.6"/>
    <x v="0"/>
    <x v="3"/>
  </r>
  <r>
    <s v="CT"/>
    <n v="80"/>
    <x v="0"/>
    <x v="0"/>
    <x v="1"/>
    <n v="0"/>
    <x v="1174"/>
    <n v="111"/>
    <n v="33.25"/>
    <n v="221.5"/>
    <n v="122"/>
    <n v="18.829999999999998"/>
    <n v="182"/>
    <n v="89"/>
    <n v="8.19"/>
    <x v="81"/>
    <n v="1"/>
    <n v="2.92"/>
    <n v="1"/>
    <x v="0"/>
    <n v="0"/>
    <x v="0"/>
    <x v="2"/>
    <x v="0"/>
    <x v="0"/>
    <n v="0.28401640316510307"/>
    <n v="0.42440395228554828"/>
    <n v="-0.36795584544469256"/>
    <n v="0.19706861040800316"/>
    <n v="2.3473554937877261"/>
    <n v="0.65955407161770752"/>
    <n v="1.8330153661547883"/>
    <x v="0"/>
    <x v="1"/>
    <e v="#N/A"/>
    <n v="33.25"/>
    <x v="0"/>
    <x v="3"/>
  </r>
  <r>
    <s v="NH"/>
    <n v="127"/>
    <x v="0"/>
    <x v="0"/>
    <x v="1"/>
    <n v="0"/>
    <x v="1600"/>
    <n v="104"/>
    <n v="34.14"/>
    <n v="181.4"/>
    <n v="73"/>
    <n v="15.42"/>
    <n v="89.7"/>
    <n v="49"/>
    <n v="4.04"/>
    <x v="84"/>
    <n v="5"/>
    <n v="2.62"/>
    <n v="0"/>
    <x v="0"/>
    <n v="0"/>
    <x v="0"/>
    <x v="0"/>
    <x v="0"/>
    <x v="0"/>
    <n v="0.38029063959039083"/>
    <n v="-0.37361364966097604"/>
    <n v="-2.2009944997058457"/>
    <n v="-0.20146742526159472"/>
    <n v="2.092272489632728"/>
    <n v="2.2735817647381817"/>
    <n v="3.7364078887383316"/>
    <x v="2"/>
    <x v="1"/>
    <e v="#N/A"/>
    <n v="34.14"/>
    <x v="1"/>
    <x v="2"/>
  </r>
  <r>
    <s v="DE"/>
    <n v="44"/>
    <x v="0"/>
    <x v="0"/>
    <x v="1"/>
    <n v="0"/>
    <x v="1601"/>
    <n v="118"/>
    <n v="38.35"/>
    <n v="135.4"/>
    <n v="122"/>
    <n v="11.51"/>
    <n v="190.1"/>
    <n v="96"/>
    <n v="8.5500000000000007"/>
    <x v="47"/>
    <n v="5"/>
    <n v="3.27"/>
    <n v="1"/>
    <x v="0"/>
    <n v="0"/>
    <x v="0"/>
    <x v="3"/>
    <x v="0"/>
    <x v="1"/>
    <n v="0.83944469023406909"/>
    <n v="-1.2890453127417771"/>
    <n v="-0.20709329832101619"/>
    <n v="0.66806574347207237"/>
    <n v="2.6226414782354039"/>
    <n v="1.6898238600736137"/>
    <n v="2.6139550556173288"/>
    <x v="0"/>
    <x v="1"/>
    <e v="#N/A"/>
    <n v="38.35"/>
    <x v="1"/>
    <x v="0"/>
  </r>
  <r>
    <s v="CO"/>
    <n v="69"/>
    <x v="1"/>
    <x v="0"/>
    <x v="0"/>
    <n v="38"/>
    <x v="1602"/>
    <n v="122"/>
    <n v="46.39"/>
    <n v="188.4"/>
    <n v="97"/>
    <n v="16.010000000000002"/>
    <n v="132.4"/>
    <n v="87"/>
    <n v="5.96"/>
    <x v="26"/>
    <n v="3"/>
    <n v="2.84"/>
    <n v="2"/>
    <x v="0"/>
    <n v="0"/>
    <x v="0"/>
    <x v="3"/>
    <x v="0"/>
    <x v="0"/>
    <n v="1.715169956179472"/>
    <n v="-0.23430883136607153"/>
    <n v="-1.3529907019057239"/>
    <n v="8.8376964316294535E-2"/>
    <n v="3.0442729359815743"/>
    <n v="2.1988867488576878"/>
    <n v="2.8987252646385775"/>
    <x v="0"/>
    <x v="0"/>
    <e v="#N/A"/>
    <n v="46.39"/>
    <x v="0"/>
    <x v="3"/>
  </r>
  <r>
    <s v="ID"/>
    <n v="69"/>
    <x v="2"/>
    <x v="1"/>
    <x v="1"/>
    <n v="0"/>
    <x v="1603"/>
    <n v="121"/>
    <n v="33.950000000000003"/>
    <n v="189.4"/>
    <n v="92"/>
    <n v="16.100000000000001"/>
    <n v="264"/>
    <n v="120"/>
    <n v="11.88"/>
    <x v="22"/>
    <n v="4"/>
    <n v="3"/>
    <n v="6"/>
    <x v="1"/>
    <n v="1"/>
    <x v="1"/>
    <x v="3"/>
    <x v="2"/>
    <x v="0"/>
    <n v="0.35992493573119499"/>
    <n v="-0.21440814303822803"/>
    <n v="1.260529199511045"/>
    <n v="0.30576025649971117"/>
    <n v="3.0465640491944983"/>
    <n v="1.3630627309250778"/>
    <n v="1.5602331591879097"/>
    <x v="0"/>
    <x v="1"/>
    <n v="33.950000000000003"/>
    <e v="#N/A"/>
    <x v="5"/>
    <x v="3"/>
  </r>
  <r>
    <s v="DE"/>
    <n v="64"/>
    <x v="0"/>
    <x v="0"/>
    <x v="0"/>
    <n v="31"/>
    <x v="1604"/>
    <n v="121"/>
    <n v="47.92"/>
    <n v="240.6"/>
    <n v="104"/>
    <n v="20.45"/>
    <n v="212.2"/>
    <n v="120"/>
    <n v="9.5500000000000007"/>
    <x v="99"/>
    <n v="5"/>
    <n v="1.89"/>
    <n v="3"/>
    <x v="0"/>
    <n v="0"/>
    <x v="0"/>
    <x v="3"/>
    <x v="0"/>
    <x v="2"/>
    <n v="1.8817984423001617"/>
    <n v="0.80450709934735909"/>
    <n v="0.23180328086827395"/>
    <n v="-1.1796922400869698"/>
    <n v="3.6208613281295343"/>
    <n v="2.3735634798096985"/>
    <n v="2.4813243294314988"/>
    <x v="0"/>
    <x v="0"/>
    <e v="#N/A"/>
    <n v="47.92"/>
    <x v="1"/>
    <x v="1"/>
  </r>
  <r>
    <s v="PA"/>
    <n v="167"/>
    <x v="0"/>
    <x v="1"/>
    <x v="1"/>
    <n v="0"/>
    <x v="1503"/>
    <n v="122"/>
    <n v="30.8"/>
    <n v="262.5"/>
    <n v="77"/>
    <n v="22.31"/>
    <n v="214"/>
    <n v="88"/>
    <n v="9.6300000000000008"/>
    <x v="80"/>
    <n v="4"/>
    <n v="2.27"/>
    <n v="0"/>
    <x v="0"/>
    <n v="0"/>
    <x v="0"/>
    <x v="1"/>
    <x v="1"/>
    <x v="2"/>
    <n v="1.7410825371999249E-2"/>
    <n v="1.2403321737271318"/>
    <n v="0.26755051356242449"/>
    <n v="-0.67246455832566399"/>
    <n v="2.7871449202017171"/>
    <n v="1.4361472408964389"/>
    <n v="2.0873095095990606"/>
    <x v="0"/>
    <x v="1"/>
    <e v="#N/A"/>
    <n v="30.8"/>
    <x v="5"/>
    <x v="1"/>
  </r>
  <r>
    <s v="NJ"/>
    <n v="139"/>
    <x v="0"/>
    <x v="0"/>
    <x v="1"/>
    <n v="0"/>
    <x v="1605"/>
    <n v="116"/>
    <n v="10.76"/>
    <n v="177.3"/>
    <n v="113"/>
    <n v="15.07"/>
    <n v="171.6"/>
    <n v="82"/>
    <n v="7.72"/>
    <x v="66"/>
    <n v="4"/>
    <n v="3.83"/>
    <n v="1"/>
    <x v="0"/>
    <n v="0"/>
    <x v="0"/>
    <x v="1"/>
    <x v="0"/>
    <x v="0"/>
    <n v="-2.1654223428090371"/>
    <n v="-0.45520647180513429"/>
    <n v="-0.57449541212200572"/>
    <n v="1.428907266114031"/>
    <n v="2.7813043499711196"/>
    <n v="2.6959391329205791"/>
    <n v="3.8471446203199662"/>
    <x v="0"/>
    <x v="1"/>
    <e v="#N/A"/>
    <n v="10.76"/>
    <x v="1"/>
    <x v="0"/>
  </r>
  <r>
    <s v="MO"/>
    <n v="104"/>
    <x v="2"/>
    <x v="0"/>
    <x v="1"/>
    <n v="0"/>
    <x v="705"/>
    <n v="73"/>
    <n v="32.18"/>
    <n v="156.19999999999999"/>
    <n v="120"/>
    <n v="13.28"/>
    <n v="232.2"/>
    <n v="76"/>
    <n v="10.45"/>
    <x v="4"/>
    <n v="8"/>
    <n v="2.0299999999999998"/>
    <n v="3"/>
    <x v="0"/>
    <n v="0"/>
    <x v="0"/>
    <x v="0"/>
    <x v="0"/>
    <x v="1"/>
    <n v="0.1673764628806205"/>
    <n v="-0.87511099552263261"/>
    <n v="0.62899475524772208"/>
    <n v="-0.99853949660078922"/>
    <n v="2.0079818513178305"/>
    <n v="1.478698638402004"/>
    <n v="2.8880976803429101"/>
    <x v="0"/>
    <x v="1"/>
    <e v="#N/A"/>
    <n v="32.18"/>
    <x v="4"/>
    <x v="1"/>
  </r>
  <r>
    <s v="OK"/>
    <n v="78"/>
    <x v="2"/>
    <x v="0"/>
    <x v="1"/>
    <n v="0"/>
    <x v="1393"/>
    <n v="84"/>
    <n v="23.8"/>
    <n v="216.8"/>
    <n v="73"/>
    <n v="18.43"/>
    <n v="224.5"/>
    <n v="102"/>
    <n v="10.1"/>
    <x v="62"/>
    <n v="6"/>
    <n v="2.4300000000000002"/>
    <n v="2"/>
    <x v="0"/>
    <n v="0"/>
    <x v="0"/>
    <x v="2"/>
    <x v="0"/>
    <x v="0"/>
    <n v="-0.74537735553604723"/>
    <n v="0.33087071714468402"/>
    <n v="0.47607603761163481"/>
    <n v="-0.45508126614224731"/>
    <n v="2.0764841564884193"/>
    <n v="1.0482414731307734"/>
    <n v="2.426073766363118"/>
    <x v="0"/>
    <x v="1"/>
    <e v="#N/A"/>
    <n v="23.8"/>
    <x v="1"/>
    <x v="2"/>
  </r>
  <r>
    <s v="RI"/>
    <n v="60"/>
    <x v="0"/>
    <x v="0"/>
    <x v="1"/>
    <n v="0"/>
    <x v="292"/>
    <n v="94"/>
    <n v="37.57"/>
    <n v="308.2"/>
    <n v="72"/>
    <n v="26.2"/>
    <n v="233.2"/>
    <n v="94"/>
    <n v="10.49"/>
    <x v="3"/>
    <n v="5"/>
    <n v="2.73"/>
    <n v="1"/>
    <x v="1"/>
    <n v="1"/>
    <x v="0"/>
    <x v="3"/>
    <x v="0"/>
    <x v="2"/>
    <n v="0.75427901955016108"/>
    <n v="2.1497936303095795"/>
    <n v="0.64885432896669448"/>
    <n v="-5.6545230472650088E-2"/>
    <n v="4.0752327899481751"/>
    <n v="2.3695482260467329"/>
    <n v="1.6192576381952464"/>
    <x v="1"/>
    <x v="1"/>
    <n v="37.57"/>
    <e v="#N/A"/>
    <x v="1"/>
    <x v="2"/>
  </r>
  <r>
    <s v="MS"/>
    <n v="171"/>
    <x v="2"/>
    <x v="1"/>
    <x v="1"/>
    <n v="0"/>
    <x v="1049"/>
    <n v="83"/>
    <n v="32.57"/>
    <n v="181.1"/>
    <n v="103"/>
    <n v="15.39"/>
    <n v="195.3"/>
    <n v="73"/>
    <n v="8.7899999999999991"/>
    <x v="53"/>
    <n v="3"/>
    <n v="2.3199999999999998"/>
    <n v="3"/>
    <x v="0"/>
    <n v="0"/>
    <x v="0"/>
    <x v="1"/>
    <x v="1"/>
    <x v="0"/>
    <n v="0.20995929822257425"/>
    <n v="-0.37958385615932932"/>
    <n v="-0.10382351498235932"/>
    <n v="-0.60000346093119195"/>
    <n v="1.6769159843173389"/>
    <n v="0.74762977880740067"/>
    <n v="2.5111458248895495"/>
    <x v="0"/>
    <x v="1"/>
    <e v="#N/A"/>
    <n v="32.57"/>
    <x v="3"/>
    <x v="2"/>
  </r>
  <r>
    <s v="VA"/>
    <n v="88"/>
    <x v="0"/>
    <x v="0"/>
    <x v="1"/>
    <n v="0"/>
    <x v="1606"/>
    <n v="83"/>
    <n v="50.03"/>
    <n v="172.1"/>
    <n v="104"/>
    <n v="14.63"/>
    <n v="177.3"/>
    <n v="105"/>
    <n v="7.98"/>
    <x v="41"/>
    <n v="7"/>
    <n v="1.57"/>
    <n v="2"/>
    <x v="1"/>
    <n v="1"/>
    <x v="0"/>
    <x v="2"/>
    <x v="0"/>
    <x v="0"/>
    <n v="2.1113754676220018"/>
    <n v="-0.55869005110992087"/>
    <n v="-0.46129584192386269"/>
    <n v="-1.6144588244538034"/>
    <n v="3.2470253445864978"/>
    <n v="2.7548706118651443"/>
    <n v="3.5546378982745073"/>
    <x v="0"/>
    <x v="1"/>
    <n v="50.03"/>
    <e v="#N/A"/>
    <x v="4"/>
    <x v="1"/>
  </r>
  <r>
    <s v="IL"/>
    <n v="156"/>
    <x v="0"/>
    <x v="0"/>
    <x v="1"/>
    <n v="0"/>
    <x v="96"/>
    <n v="113"/>
    <n v="27.64"/>
    <n v="260.2"/>
    <n v="90"/>
    <n v="22.12"/>
    <n v="214.7"/>
    <n v="93"/>
    <n v="9.66"/>
    <x v="54"/>
    <n v="2"/>
    <n v="2.94"/>
    <n v="0"/>
    <x v="0"/>
    <n v="0"/>
    <x v="0"/>
    <x v="1"/>
    <x v="0"/>
    <x v="2"/>
    <n v="-0.32695471261075959"/>
    <n v="1.1945605905730916"/>
    <n v="0.28145221516570496"/>
    <n v="0.23329915910523916"/>
    <n v="2.9038307010182542"/>
    <n v="1.2913242178901516"/>
    <n v="1.7037616415576033"/>
    <x v="0"/>
    <x v="1"/>
    <e v="#N/A"/>
    <n v="27.64"/>
    <x v="0"/>
    <x v="3"/>
  </r>
  <r>
    <s v="MS"/>
    <n v="92"/>
    <x v="2"/>
    <x v="0"/>
    <x v="0"/>
    <n v="27"/>
    <x v="1607"/>
    <n v="126"/>
    <n v="39.71"/>
    <n v="152.9"/>
    <n v="94"/>
    <n v="13"/>
    <n v="262.10000000000002"/>
    <n v="95"/>
    <n v="11.79"/>
    <x v="75"/>
    <n v="4"/>
    <n v="3.46"/>
    <n v="1"/>
    <x v="0"/>
    <n v="0"/>
    <x v="0"/>
    <x v="2"/>
    <x v="0"/>
    <x v="1"/>
    <n v="0.98755890011912673"/>
    <n v="-0.94078326700451587"/>
    <n v="1.2227960094449979"/>
    <n v="0.92167958435272568"/>
    <n v="3.5478967751940136"/>
    <n v="2.0506265075843073"/>
    <n v="1.9551385167764317"/>
    <x v="1"/>
    <x v="0"/>
    <e v="#N/A"/>
    <n v="39.71"/>
    <x v="1"/>
    <x v="0"/>
  </r>
  <r>
    <s v="OK"/>
    <n v="78"/>
    <x v="0"/>
    <x v="0"/>
    <x v="1"/>
    <n v="0"/>
    <x v="1608"/>
    <n v="119"/>
    <n v="49.39"/>
    <n v="158.4"/>
    <n v="75"/>
    <n v="13.46"/>
    <n v="255.6"/>
    <n v="101"/>
    <n v="11.5"/>
    <x v="53"/>
    <n v="6"/>
    <n v="2.3199999999999998"/>
    <n v="2"/>
    <x v="1"/>
    <n v="1"/>
    <x v="0"/>
    <x v="2"/>
    <x v="0"/>
    <x v="1"/>
    <n v="2.0410212179265992"/>
    <n v="-0.83132948120137662"/>
    <n v="1.0937087802716765"/>
    <n v="-0.60000346093119195"/>
    <n v="3.7175090423084796"/>
    <n v="2.5324058457352163"/>
    <n v="2.6469388461735344"/>
    <x v="0"/>
    <x v="1"/>
    <n v="49.39"/>
    <e v="#N/A"/>
    <x v="1"/>
    <x v="2"/>
  </r>
  <r>
    <s v="TN"/>
    <n v="102"/>
    <x v="0"/>
    <x v="0"/>
    <x v="1"/>
    <n v="0"/>
    <x v="113"/>
    <n v="112"/>
    <n v="31.14"/>
    <n v="187.5"/>
    <n v="113"/>
    <n v="15.94"/>
    <n v="232.3"/>
    <n v="77"/>
    <n v="10.45"/>
    <x v="29"/>
    <n v="5"/>
    <n v="2.48"/>
    <n v="1"/>
    <x v="1"/>
    <n v="1"/>
    <x v="0"/>
    <x v="0"/>
    <x v="0"/>
    <x v="0"/>
    <n v="5.443937784326365E-2"/>
    <n v="-0.25221945086113079"/>
    <n v="0.63098071261961985"/>
    <n v="-0.38262016874777532"/>
    <n v="2.170777301381039"/>
    <n v="0.78173726435624868"/>
    <n v="2.1236648061253067"/>
    <x v="0"/>
    <x v="1"/>
    <n v="31.14"/>
    <e v="#N/A"/>
    <x v="1"/>
    <x v="2"/>
  </r>
  <r>
    <s v="WV"/>
    <n v="131"/>
    <x v="1"/>
    <x v="0"/>
    <x v="1"/>
    <n v="0"/>
    <x v="1609"/>
    <n v="78"/>
    <n v="26.45"/>
    <n v="165.2"/>
    <n v="134"/>
    <n v="14.04"/>
    <n v="184.1"/>
    <n v="89"/>
    <n v="8.2799999999999994"/>
    <x v="6"/>
    <n v="2"/>
    <n v="2.35"/>
    <n v="2"/>
    <x v="0"/>
    <n v="0"/>
    <x v="0"/>
    <x v="1"/>
    <x v="0"/>
    <x v="0"/>
    <n v="-0.45655464626018499"/>
    <n v="-0.69600480057204117"/>
    <n v="-0.32625074063485066"/>
    <n v="-0.56377291223395598"/>
    <n v="1.0158632144007225"/>
    <n v="1.0569504575781374"/>
    <n v="3.0335310232757964"/>
    <x v="2"/>
    <x v="1"/>
    <e v="#N/A"/>
    <n v="26.45"/>
    <x v="0"/>
    <x v="2"/>
  </r>
  <r>
    <s v="FL"/>
    <n v="100"/>
    <x v="0"/>
    <x v="0"/>
    <x v="1"/>
    <n v="0"/>
    <x v="1610"/>
    <n v="93"/>
    <n v="51.51"/>
    <n v="175.6"/>
    <n v="89"/>
    <n v="14.93"/>
    <n v="135.19999999999999"/>
    <n v="102"/>
    <n v="6.08"/>
    <x v="91"/>
    <n v="5"/>
    <n v="2.81"/>
    <n v="1"/>
    <x v="1"/>
    <n v="1"/>
    <x v="0"/>
    <x v="2"/>
    <x v="0"/>
    <x v="0"/>
    <n v="2.2724496708720014"/>
    <n v="-0.48903764196246857"/>
    <n v="-1.2973838954926016"/>
    <n v="5.2146415619058542E-2"/>
    <n v="3.4879017533353678"/>
    <n v="2.6625381767869456"/>
    <n v="3.1642946204132092"/>
    <x v="0"/>
    <x v="1"/>
    <n v="51.51"/>
    <e v="#N/A"/>
    <x v="1"/>
    <x v="3"/>
  </r>
  <r>
    <s v="NH"/>
    <n v="94"/>
    <x v="0"/>
    <x v="0"/>
    <x v="1"/>
    <n v="0"/>
    <x v="519"/>
    <n v="115"/>
    <n v="19.45"/>
    <n v="183.9"/>
    <n v="79"/>
    <n v="15.63"/>
    <n v="205.2"/>
    <n v="78"/>
    <n v="9.23"/>
    <x v="96"/>
    <n v="2"/>
    <n v="1.59"/>
    <n v="3"/>
    <x v="0"/>
    <n v="0"/>
    <x v="0"/>
    <x v="2"/>
    <x v="0"/>
    <x v="0"/>
    <n v="-1.2193428271682316"/>
    <n v="-0.32386192884136727"/>
    <n v="9.2786264835467078E-2"/>
    <n v="-1.5782282757565671"/>
    <n v="1.4261149065197143"/>
    <n v="2.0226461036125749"/>
    <n v="3.7614346723451852"/>
    <x v="2"/>
    <x v="1"/>
    <e v="#N/A"/>
    <n v="19.45"/>
    <x v="0"/>
    <x v="1"/>
  </r>
  <r>
    <s v="NY"/>
    <n v="81"/>
    <x v="1"/>
    <x v="0"/>
    <x v="0"/>
    <n v="36"/>
    <x v="288"/>
    <n v="106"/>
    <n v="28.02"/>
    <n v="210.2"/>
    <n v="138"/>
    <n v="17.87"/>
    <n v="173.6"/>
    <n v="78"/>
    <n v="7.81"/>
    <x v="146"/>
    <n v="2"/>
    <n v="1.1599999999999999"/>
    <n v="2"/>
    <x v="0"/>
    <n v="0"/>
    <x v="0"/>
    <x v="2"/>
    <x v="0"/>
    <x v="0"/>
    <n v="-0.28622330489236841"/>
    <n v="0.19952617418091645"/>
    <n v="-0.53477626468406092"/>
    <n v="-2.1579170549123452"/>
    <n v="1.8723101353627485"/>
    <n v="2.2504057730991072"/>
    <n v="3.8240171344037548"/>
    <x v="2"/>
    <x v="0"/>
    <e v="#N/A"/>
    <n v="28.02"/>
    <x v="0"/>
    <x v="1"/>
  </r>
  <r>
    <s v="NE"/>
    <n v="100"/>
    <x v="0"/>
    <x v="0"/>
    <x v="1"/>
    <n v="0"/>
    <x v="1469"/>
    <n v="106"/>
    <n v="37.450000000000003"/>
    <n v="126.1"/>
    <n v="124"/>
    <n v="10.72"/>
    <n v="242"/>
    <n v="67"/>
    <n v="10.89"/>
    <x v="39"/>
    <n v="1"/>
    <n v="2.75"/>
    <n v="3"/>
    <x v="0"/>
    <n v="0"/>
    <x v="0"/>
    <x v="2"/>
    <x v="0"/>
    <x v="1"/>
    <n v="0.74131902618521872"/>
    <n v="-1.4741217141907219"/>
    <n v="0.82361857769365199"/>
    <n v="-2.0314681775414092E-2"/>
    <n v="2.7463341731253341"/>
    <n v="1.8442746472937657"/>
    <n v="2.6945030263158132"/>
    <x v="0"/>
    <x v="1"/>
    <e v="#N/A"/>
    <n v="37.450000000000003"/>
    <x v="0"/>
    <x v="2"/>
  </r>
  <r>
    <s v="WV"/>
    <n v="78"/>
    <x v="2"/>
    <x v="0"/>
    <x v="0"/>
    <n v="26"/>
    <x v="745"/>
    <n v="98"/>
    <n v="32.130000000000003"/>
    <n v="191.7"/>
    <n v="67"/>
    <n v="16.29"/>
    <n v="217"/>
    <n v="68"/>
    <n v="9.76"/>
    <x v="61"/>
    <n v="3"/>
    <n v="3.05"/>
    <n v="0"/>
    <x v="0"/>
    <n v="0"/>
    <x v="0"/>
    <x v="2"/>
    <x v="0"/>
    <x v="0"/>
    <n v="0.16182218000993062"/>
    <n v="-0.16863655988418833"/>
    <n v="0.32712923471934174"/>
    <n v="0.37822135389418376"/>
    <n v="2.3878362702456983"/>
    <n v="0.55198698899734167"/>
    <n v="1.705173662283058"/>
    <x v="0"/>
    <x v="0"/>
    <e v="#N/A"/>
    <n v="32.130000000000003"/>
    <x v="0"/>
    <x v="3"/>
  </r>
  <r>
    <s v="NV"/>
    <n v="139"/>
    <x v="2"/>
    <x v="1"/>
    <x v="1"/>
    <n v="0"/>
    <x v="1611"/>
    <n v="92"/>
    <n v="29.34"/>
    <n v="281.7"/>
    <n v="123"/>
    <n v="23.94"/>
    <n v="253.4"/>
    <n v="117"/>
    <n v="11.4"/>
    <x v="26"/>
    <n v="3"/>
    <n v="2.84"/>
    <n v="3"/>
    <x v="0"/>
    <n v="0"/>
    <x v="0"/>
    <x v="1"/>
    <x v="1"/>
    <x v="2"/>
    <n v="-0.14181195025443757"/>
    <n v="1.6224253896217269"/>
    <n v="1.0500177180899375"/>
    <n v="8.8376964316294535E-2"/>
    <n v="3.6056537151806167"/>
    <n v="1.9397738193533653"/>
    <n v="1.5889324172858013"/>
    <x v="1"/>
    <x v="1"/>
    <e v="#N/A"/>
    <n v="29.34"/>
    <x v="3"/>
    <x v="3"/>
  </r>
  <r>
    <s v="CT"/>
    <n v="88"/>
    <x v="0"/>
    <x v="0"/>
    <x v="1"/>
    <n v="0"/>
    <x v="185"/>
    <n v="141"/>
    <n v="28.7"/>
    <n v="211.5"/>
    <n v="129"/>
    <n v="17.98"/>
    <n v="86.9"/>
    <n v="92"/>
    <n v="3.91"/>
    <x v="26"/>
    <n v="7"/>
    <n v="2.84"/>
    <n v="3"/>
    <x v="0"/>
    <n v="0"/>
    <x v="0"/>
    <x v="2"/>
    <x v="0"/>
    <x v="0"/>
    <n v="-0.21216619994983962"/>
    <n v="0.22539706900711323"/>
    <n v="-2.2566013061189687"/>
    <n v="8.8376964316294535E-2"/>
    <n v="2.2104052416303555"/>
    <n v="2.2794469236456791"/>
    <n v="3.6750326832844022"/>
    <x v="2"/>
    <x v="1"/>
    <e v="#N/A"/>
    <n v="28.7"/>
    <x v="4"/>
    <x v="3"/>
  </r>
  <r>
    <s v="KS"/>
    <n v="152"/>
    <x v="1"/>
    <x v="0"/>
    <x v="0"/>
    <n v="39"/>
    <x v="807"/>
    <n v="137"/>
    <n v="41.33"/>
    <n v="236.7"/>
    <n v="103"/>
    <n v="20.12"/>
    <n v="191.2"/>
    <n v="118"/>
    <n v="8.6"/>
    <x v="79"/>
    <n v="3"/>
    <n v="2.67"/>
    <n v="1"/>
    <x v="0"/>
    <n v="0"/>
    <x v="0"/>
    <x v="1"/>
    <x v="0"/>
    <x v="2"/>
    <n v="1.1634445243576326"/>
    <n v="0.72689441486876927"/>
    <n v="-0.18524776723014666"/>
    <n v="-0.12900632786712207"/>
    <n v="3.0141512416892664"/>
    <n v="1.3903014131902054"/>
    <n v="1.6675635913692815"/>
    <x v="0"/>
    <x v="0"/>
    <e v="#N/A"/>
    <n v="41.33"/>
    <x v="0"/>
    <x v="2"/>
  </r>
  <r>
    <s v="NH"/>
    <n v="127"/>
    <x v="0"/>
    <x v="1"/>
    <x v="1"/>
    <n v="0"/>
    <x v="1612"/>
    <n v="107"/>
    <n v="55.13"/>
    <n v="141.6"/>
    <n v="90"/>
    <n v="12.04"/>
    <n v="207.6"/>
    <n v="90"/>
    <n v="9.34"/>
    <x v="75"/>
    <n v="7"/>
    <n v="3.46"/>
    <n v="1"/>
    <x v="1"/>
    <n v="1"/>
    <x v="0"/>
    <x v="0"/>
    <x v="2"/>
    <x v="1"/>
    <n v="2.6668037546909678"/>
    <n v="-1.1656610451091476"/>
    <n v="0.14044924176100096"/>
    <n v="0.92167958435272568"/>
    <n v="4.2972514768435115"/>
    <n v="3.0561130842694033"/>
    <n v="2.8658827806544274"/>
    <x v="1"/>
    <x v="1"/>
    <n v="55.13"/>
    <e v="#N/A"/>
    <x v="2"/>
    <x v="0"/>
  </r>
  <r>
    <s v="ND"/>
    <n v="102"/>
    <x v="2"/>
    <x v="0"/>
    <x v="1"/>
    <n v="0"/>
    <x v="1613"/>
    <n v="85"/>
    <n v="11.85"/>
    <n v="226.5"/>
    <n v="107"/>
    <n v="19.25"/>
    <n v="128.5"/>
    <n v="104"/>
    <n v="5.78"/>
    <x v="22"/>
    <n v="2"/>
    <n v="3"/>
    <n v="2"/>
    <x v="0"/>
    <n v="0"/>
    <x v="0"/>
    <x v="0"/>
    <x v="0"/>
    <x v="0"/>
    <n v="-2.0469309749009912"/>
    <n v="0.52390739392476582"/>
    <n v="-1.4304430394097165"/>
    <n v="0.30576025649971117"/>
    <n v="2.3040506220776003"/>
    <n v="2.5698369591996761"/>
    <n v="3.9874145413589872"/>
    <x v="2"/>
    <x v="1"/>
    <e v="#N/A"/>
    <n v="11.85"/>
    <x v="0"/>
    <x v="3"/>
  </r>
  <r>
    <s v="AR"/>
    <n v="49"/>
    <x v="1"/>
    <x v="1"/>
    <x v="0"/>
    <n v="32"/>
    <x v="151"/>
    <n v="118"/>
    <n v="30.07"/>
    <n v="227"/>
    <n v="121"/>
    <n v="19.3"/>
    <n v="204.4"/>
    <n v="115"/>
    <n v="9.1999999999999993"/>
    <x v="127"/>
    <n v="3"/>
    <n v="4.08"/>
    <n v="3"/>
    <x v="1"/>
    <n v="1"/>
    <x v="0"/>
    <x v="3"/>
    <x v="2"/>
    <x v="0"/>
    <n v="-6.2200562441218903E-2"/>
    <n v="0.53385773808868753"/>
    <n v="7.6898605860289487E-2"/>
    <n v="1.7549822043891561"/>
    <n v="3.4614772712795445"/>
    <n v="1.8370489726164219"/>
    <n v="1.6636324582062059"/>
    <x v="1"/>
    <x v="0"/>
    <n v="30.07"/>
    <e v="#N/A"/>
    <x v="3"/>
    <x v="0"/>
  </r>
  <r>
    <s v="MA"/>
    <n v="36"/>
    <x v="0"/>
    <x v="0"/>
    <x v="1"/>
    <n v="0"/>
    <x v="743"/>
    <n v="117"/>
    <n v="23.87"/>
    <n v="204.5"/>
    <n v="121"/>
    <n v="17.38"/>
    <n v="251.3"/>
    <n v="79"/>
    <n v="11.31"/>
    <x v="6"/>
    <n v="4"/>
    <n v="2.35"/>
    <n v="2"/>
    <x v="0"/>
    <n v="0"/>
    <x v="0"/>
    <x v="3"/>
    <x v="0"/>
    <x v="0"/>
    <n v="-0.73797164504179424"/>
    <n v="8.6092250712208732E-2"/>
    <n v="1.0083126132800955"/>
    <n v="-0.56377291223395598"/>
    <n v="2.3392026121351663"/>
    <n v="1.3735167444144527"/>
    <n v="2.5102246181873382"/>
    <x v="0"/>
    <x v="1"/>
    <e v="#N/A"/>
    <n v="23.87"/>
    <x v="1"/>
    <x v="2"/>
  </r>
  <r>
    <s v="WI"/>
    <n v="13"/>
    <x v="2"/>
    <x v="0"/>
    <x v="1"/>
    <n v="0"/>
    <x v="1016"/>
    <n v="117"/>
    <n v="28.46"/>
    <n v="223.5"/>
    <n v="102"/>
    <n v="19"/>
    <n v="215.8"/>
    <n v="108"/>
    <n v="9.7100000000000009"/>
    <x v="62"/>
    <n v="3"/>
    <n v="2.4300000000000002"/>
    <n v="1"/>
    <x v="0"/>
    <n v="0"/>
    <x v="0"/>
    <x v="3"/>
    <x v="0"/>
    <x v="0"/>
    <n v="-0.23808618667972481"/>
    <n v="0.46420532894123528"/>
    <n v="0.30329774625657507"/>
    <n v="-0.45508126614224731"/>
    <n v="2.1725402979311474"/>
    <n v="0.75581750534310987"/>
    <n v="2.102995210796117"/>
    <x v="0"/>
    <x v="1"/>
    <e v="#N/A"/>
    <n v="28.46"/>
    <x v="0"/>
    <x v="2"/>
  </r>
  <r>
    <s v="AL"/>
    <n v="151"/>
    <x v="1"/>
    <x v="0"/>
    <x v="0"/>
    <n v="27"/>
    <x v="750"/>
    <n v="112"/>
    <n v="28.29"/>
    <n v="234.3"/>
    <n v="116"/>
    <n v="19.920000000000002"/>
    <n v="161.1"/>
    <n v="95"/>
    <n v="7.25"/>
    <x v="129"/>
    <n v="2"/>
    <n v="1.49"/>
    <n v="0"/>
    <x v="0"/>
    <n v="0"/>
    <x v="0"/>
    <x v="1"/>
    <x v="0"/>
    <x v="2"/>
    <n v="-0.25660046291535704"/>
    <n v="0.67913276288194535"/>
    <n v="-0.78302093617121604"/>
    <n v="-1.7231504705455116"/>
    <n v="1.9854863948945676"/>
    <n v="2.0271740028452676"/>
    <n v="3.5038140149431429"/>
    <x v="2"/>
    <x v="0"/>
    <e v="#N/A"/>
    <n v="28.29"/>
    <x v="0"/>
    <x v="1"/>
  </r>
  <r>
    <s v="WV"/>
    <n v="111"/>
    <x v="1"/>
    <x v="0"/>
    <x v="1"/>
    <n v="0"/>
    <x v="317"/>
    <n v="108"/>
    <n v="29.16"/>
    <n v="204.4"/>
    <n v="106"/>
    <n v="17.37"/>
    <n v="238.8"/>
    <n v="90"/>
    <n v="10.75"/>
    <x v="85"/>
    <n v="4"/>
    <n v="2.89"/>
    <n v="3"/>
    <x v="0"/>
    <n v="0"/>
    <x v="0"/>
    <x v="0"/>
    <x v="0"/>
    <x v="0"/>
    <n v="-0.16217765411363289"/>
    <n v="8.410218187942449E-2"/>
    <n v="0.76006794179294046"/>
    <n v="0.16083806171076653"/>
    <n v="2.5144796657093713"/>
    <n v="0.79808954806269328"/>
    <n v="1.7179306924867246"/>
    <x v="0"/>
    <x v="1"/>
    <e v="#N/A"/>
    <n v="29.16"/>
    <x v="1"/>
    <x v="3"/>
  </r>
  <r>
    <s v="CO"/>
    <n v="135"/>
    <x v="0"/>
    <x v="1"/>
    <x v="1"/>
    <n v="0"/>
    <x v="943"/>
    <n v="151"/>
    <n v="30.12"/>
    <n v="209.3"/>
    <n v="83"/>
    <n v="17.79"/>
    <n v="236.3"/>
    <n v="114"/>
    <n v="10.63"/>
    <x v="22"/>
    <n v="5"/>
    <n v="3"/>
    <n v="2"/>
    <x v="0"/>
    <n v="0"/>
    <x v="0"/>
    <x v="1"/>
    <x v="2"/>
    <x v="0"/>
    <n v="-5.6646279570529555E-2"/>
    <n v="0.18161555468585777"/>
    <n v="0.71041900749550946"/>
    <n v="0.30576025649971117"/>
    <n v="2.6299571459588091"/>
    <n v="0.79647819264478814"/>
    <n v="1.533649384030656"/>
    <x v="0"/>
    <x v="1"/>
    <e v="#N/A"/>
    <n v="30.12"/>
    <x v="5"/>
    <x v="3"/>
  </r>
  <r>
    <s v="VA"/>
    <n v="114"/>
    <x v="0"/>
    <x v="0"/>
    <x v="0"/>
    <n v="34"/>
    <x v="1614"/>
    <n v="64"/>
    <n v="19.47"/>
    <n v="229.3"/>
    <n v="84"/>
    <n v="19.489999999999998"/>
    <n v="288.8"/>
    <n v="68"/>
    <n v="13"/>
    <x v="91"/>
    <n v="16"/>
    <n v="2.81"/>
    <n v="0"/>
    <x v="0"/>
    <n v="0"/>
    <x v="0"/>
    <x v="0"/>
    <x v="0"/>
    <x v="0"/>
    <n v="-1.2174913995446683"/>
    <n v="0.57962932124272781"/>
    <n v="1.7530466277415608"/>
    <n v="5.2146415619058542E-2"/>
    <n v="3.3509415267689873"/>
    <n v="2.2122719511189204"/>
    <n v="2.5611492060382108"/>
    <x v="0"/>
    <x v="0"/>
    <e v="#N/A"/>
    <n v="19.47"/>
    <x v="4"/>
    <x v="3"/>
  </r>
  <r>
    <s v="NH"/>
    <n v="122"/>
    <x v="0"/>
    <x v="0"/>
    <x v="0"/>
    <n v="34"/>
    <x v="660"/>
    <n v="123"/>
    <n v="34.869999999999997"/>
    <n v="203.3"/>
    <n v="123"/>
    <n v="17.28"/>
    <n v="126.7"/>
    <n v="106"/>
    <n v="5.7"/>
    <x v="85"/>
    <n v="1"/>
    <n v="2.89"/>
    <n v="2"/>
    <x v="0"/>
    <n v="0"/>
    <x v="0"/>
    <x v="0"/>
    <x v="0"/>
    <x v="0"/>
    <n v="0.45990202740360897"/>
    <n v="6.2211424718796753E-2"/>
    <n v="-1.4661902721038667"/>
    <n v="0.16083806171076653"/>
    <n v="2.1964711279097187"/>
    <n v="1.5462738865680876"/>
    <n v="2.8208935550324772"/>
    <x v="0"/>
    <x v="0"/>
    <e v="#N/A"/>
    <n v="34.869999999999997"/>
    <x v="0"/>
    <x v="3"/>
  </r>
  <r>
    <s v="TN"/>
    <n v="89"/>
    <x v="0"/>
    <x v="0"/>
    <x v="1"/>
    <n v="0"/>
    <x v="1347"/>
    <n v="112"/>
    <n v="35.43"/>
    <n v="189.5"/>
    <n v="116"/>
    <n v="16.11"/>
    <n v="264.39999999999998"/>
    <n v="101"/>
    <n v="11.9"/>
    <x v="161"/>
    <n v="1"/>
    <n v="4.54"/>
    <n v="0"/>
    <x v="1"/>
    <n v="1"/>
    <x v="0"/>
    <x v="2"/>
    <x v="0"/>
    <x v="0"/>
    <n v="0.52099913898119543"/>
    <n v="-0.21241807420544381"/>
    <n v="1.2684730289986335"/>
    <n v="2.3709015322421707"/>
    <n v="4.4093843894569513"/>
    <n v="2.7471365896062645"/>
    <n v="1.910719286007347"/>
    <x v="1"/>
    <x v="1"/>
    <n v="35.43"/>
    <e v="#N/A"/>
    <x v="0"/>
    <x v="0"/>
  </r>
  <r>
    <s v="UT"/>
    <n v="96"/>
    <x v="0"/>
    <x v="0"/>
    <x v="1"/>
    <n v="0"/>
    <x v="650"/>
    <n v="102"/>
    <n v="21.39"/>
    <n v="244.4"/>
    <n v="111"/>
    <n v="20.77"/>
    <n v="167.7"/>
    <n v="90"/>
    <n v="7.55"/>
    <x v="62"/>
    <n v="2"/>
    <n v="2.4300000000000002"/>
    <n v="2"/>
    <x v="0"/>
    <n v="0"/>
    <x v="0"/>
    <x v="2"/>
    <x v="0"/>
    <x v="2"/>
    <n v="-1.0082800780820245"/>
    <n v="0.88012971499316461"/>
    <n v="-0.65194774962599822"/>
    <n v="-0.45508126614224731"/>
    <n v="1.9882236042238475"/>
    <n v="1.5567247213644024"/>
    <n v="2.9822391949374696"/>
    <x v="0"/>
    <x v="1"/>
    <e v="#N/A"/>
    <n v="21.39"/>
    <x v="0"/>
    <x v="2"/>
  </r>
  <r>
    <s v="MA"/>
    <n v="106"/>
    <x v="1"/>
    <x v="0"/>
    <x v="1"/>
    <n v="0"/>
    <x v="180"/>
    <n v="97"/>
    <n v="31.65"/>
    <n v="257.7"/>
    <n v="89"/>
    <n v="21.9"/>
    <n v="164.3"/>
    <n v="106"/>
    <n v="7.39"/>
    <x v="34"/>
    <n v="4"/>
    <n v="2.97"/>
    <n v="2"/>
    <x v="0"/>
    <n v="0"/>
    <x v="0"/>
    <x v="0"/>
    <x v="0"/>
    <x v="2"/>
    <n v="0.10998220655016026"/>
    <n v="1.1448088697534828"/>
    <n v="-0.71947030027050396"/>
    <n v="0.26952970780247515"/>
    <n v="2.742748289226435"/>
    <n v="1.3831005785492629"/>
    <n v="2.0744315468850925"/>
    <x v="0"/>
    <x v="1"/>
    <e v="#N/A"/>
    <n v="31.65"/>
    <x v="1"/>
    <x v="3"/>
  </r>
  <r>
    <s v="KY"/>
    <n v="122"/>
    <x v="0"/>
    <x v="0"/>
    <x v="1"/>
    <n v="0"/>
    <x v="1615"/>
    <n v="136"/>
    <n v="21.91"/>
    <n v="244.4"/>
    <n v="133"/>
    <n v="20.77"/>
    <n v="148.69999999999999"/>
    <n v="133"/>
    <n v="6.69"/>
    <x v="85"/>
    <n v="5"/>
    <n v="2.89"/>
    <n v="0"/>
    <x v="0"/>
    <n v="0"/>
    <x v="0"/>
    <x v="0"/>
    <x v="0"/>
    <x v="2"/>
    <n v="-0.95088582175156455"/>
    <n v="0.88012971499316461"/>
    <n v="-1.0292796502864741"/>
    <n v="0.16083806171076653"/>
    <n v="2.2103624705334202"/>
    <n v="1.6625575604504104"/>
    <n v="2.9398117341896293"/>
    <x v="0"/>
    <x v="1"/>
    <e v="#N/A"/>
    <n v="21.91"/>
    <x v="1"/>
    <x v="3"/>
  </r>
  <r>
    <s v="WY"/>
    <n v="87"/>
    <x v="0"/>
    <x v="0"/>
    <x v="0"/>
    <n v="16"/>
    <x v="655"/>
    <n v="91"/>
    <n v="43.76"/>
    <n v="232"/>
    <n v="101"/>
    <n v="19.72"/>
    <n v="143.19999999999999"/>
    <n v="73"/>
    <n v="6.44"/>
    <x v="20"/>
    <n v="2"/>
    <n v="3.97"/>
    <n v="1"/>
    <x v="0"/>
    <n v="0"/>
    <x v="0"/>
    <x v="2"/>
    <x v="0"/>
    <x v="0"/>
    <n v="1.4281986745271729"/>
    <n v="0.63336117972790507"/>
    <n v="-1.1385073057408224"/>
    <n v="1.6100600096002116"/>
    <n v="3.9237246429732413"/>
    <n v="2.5158278871271293"/>
    <n v="2.2941588526990939"/>
    <x v="1"/>
    <x v="2"/>
    <e v="#N/A"/>
    <n v="43.76"/>
    <x v="0"/>
    <x v="0"/>
  </r>
  <r>
    <s v="DE"/>
    <n v="145"/>
    <x v="0"/>
    <x v="0"/>
    <x v="1"/>
    <n v="0"/>
    <x v="705"/>
    <n v="113"/>
    <n v="32.18"/>
    <n v="203.7"/>
    <n v="92"/>
    <n v="17.309999999999999"/>
    <n v="218.3"/>
    <n v="103"/>
    <n v="9.82"/>
    <x v="66"/>
    <n v="3"/>
    <n v="3.83"/>
    <n v="5"/>
    <x v="0"/>
    <n v="0"/>
    <x v="1"/>
    <x v="1"/>
    <x v="0"/>
    <x v="0"/>
    <n v="0.1673764628806205"/>
    <n v="7.01717000499337E-2"/>
    <n v="0.35294668055400608"/>
    <n v="1.428907266114031"/>
    <n v="3.1997016269457177"/>
    <n v="1.4829990837090532"/>
    <n v="1.4698578377124467"/>
    <x v="1"/>
    <x v="1"/>
    <e v="#N/A"/>
    <n v="32.18"/>
    <x v="0"/>
    <x v="0"/>
  </r>
  <r>
    <s v="MI"/>
    <n v="136"/>
    <x v="0"/>
    <x v="0"/>
    <x v="0"/>
    <n v="24"/>
    <x v="1616"/>
    <n v="134"/>
    <n v="8.52"/>
    <n v="295.8"/>
    <n v="89"/>
    <n v="25.14"/>
    <n v="111.8"/>
    <n v="115"/>
    <n v="5.03"/>
    <x v="34"/>
    <n v="6"/>
    <n v="2.97"/>
    <n v="0"/>
    <x v="0"/>
    <n v="0"/>
    <x v="0"/>
    <x v="1"/>
    <x v="0"/>
    <x v="2"/>
    <n v="-2.4098107891193821"/>
    <n v="1.9030250950443206"/>
    <n v="-1.7620979205165557"/>
    <n v="0.26952970780247515"/>
    <n v="3.5507210652236818"/>
    <n v="3.5505390994328563"/>
    <n v="4.5392770030236935"/>
    <x v="0"/>
    <x v="0"/>
    <e v="#N/A"/>
    <n v="8.52"/>
    <x v="1"/>
    <x v="3"/>
  </r>
  <r>
    <s v="NY"/>
    <n v="131"/>
    <x v="0"/>
    <x v="0"/>
    <x v="1"/>
    <n v="0"/>
    <x v="1617"/>
    <n v="118"/>
    <n v="44.91"/>
    <n v="180"/>
    <n v="89"/>
    <n v="15.3"/>
    <n v="223.9"/>
    <n v="104"/>
    <n v="10.08"/>
    <x v="85"/>
    <n v="1"/>
    <n v="2.89"/>
    <n v="2"/>
    <x v="0"/>
    <n v="0"/>
    <x v="0"/>
    <x v="1"/>
    <x v="0"/>
    <x v="0"/>
    <n v="1.5540957529294719"/>
    <n v="-0.4014746133199571"/>
    <n v="0.46416029338025144"/>
    <n v="0.16083806171076653"/>
    <n v="3.2207061529826984"/>
    <n v="1.6786033285024633"/>
    <n v="1.8062309224067898"/>
    <x v="0"/>
    <x v="1"/>
    <e v="#N/A"/>
    <n v="44.91"/>
    <x v="0"/>
    <x v="3"/>
  </r>
  <r>
    <s v="NH"/>
    <n v="90"/>
    <x v="1"/>
    <x v="0"/>
    <x v="1"/>
    <n v="0"/>
    <x v="48"/>
    <n v="80"/>
    <n v="32.659999999999997"/>
    <n v="269.3"/>
    <n v="125"/>
    <n v="22.89"/>
    <n v="259.60000000000002"/>
    <n v="97"/>
    <n v="11.68"/>
    <x v="50"/>
    <n v="4"/>
    <n v="3.16"/>
    <n v="2"/>
    <x v="0"/>
    <n v="0"/>
    <x v="0"/>
    <x v="2"/>
    <x v="0"/>
    <x v="2"/>
    <n v="0.21921643634039034"/>
    <n v="1.3756568543564678"/>
    <n v="1.1731470751475668"/>
    <n v="0.52314354868312773"/>
    <n v="3.7646737824691905"/>
    <n v="1.8948458669126043"/>
    <n v="1.0040483207000914"/>
    <x v="1"/>
    <x v="1"/>
    <e v="#N/A"/>
    <n v="32.659999999999997"/>
    <x v="1"/>
    <x v="3"/>
  </r>
  <r>
    <s v="DE"/>
    <n v="95"/>
    <x v="0"/>
    <x v="0"/>
    <x v="1"/>
    <n v="0"/>
    <x v="808"/>
    <n v="98"/>
    <n v="24.72"/>
    <n v="334.1"/>
    <n v="109"/>
    <n v="28.4"/>
    <n v="209.8"/>
    <n v="72"/>
    <n v="9.44"/>
    <x v="82"/>
    <n v="2"/>
    <n v="2.38"/>
    <n v="1"/>
    <x v="0"/>
    <n v="0"/>
    <x v="0"/>
    <x v="2"/>
    <x v="0"/>
    <x v="2"/>
    <n v="-0.64540026386363325"/>
    <n v="2.665221458000727"/>
    <n v="0.18414030394274061"/>
    <n v="-0.52754236353671935"/>
    <n v="3.896792756451263"/>
    <n v="2.7985988490036942"/>
    <n v="2.9119267244487057"/>
    <x v="0"/>
    <x v="1"/>
    <e v="#N/A"/>
    <n v="24.72"/>
    <x v="0"/>
    <x v="2"/>
  </r>
  <r>
    <s v="NJ"/>
    <n v="42"/>
    <x v="1"/>
    <x v="0"/>
    <x v="0"/>
    <n v="16"/>
    <x v="1070"/>
    <n v="80"/>
    <n v="40.94"/>
    <n v="212.6"/>
    <n v="121"/>
    <n v="18.07"/>
    <n v="271.7"/>
    <n v="138"/>
    <n v="12.23"/>
    <x v="27"/>
    <n v="4"/>
    <n v="2.54"/>
    <n v="1"/>
    <x v="0"/>
    <n v="0"/>
    <x v="0"/>
    <x v="3"/>
    <x v="0"/>
    <x v="0"/>
    <n v="1.1208616890156788"/>
    <n v="0.24728782616774098"/>
    <n v="1.4134479171471324"/>
    <n v="-0.31015907135330267"/>
    <n v="3.5148815884548164"/>
    <n v="1.8470289274681533"/>
    <n v="1.5711903566880934"/>
    <x v="1"/>
    <x v="2"/>
    <e v="#N/A"/>
    <n v="40.94"/>
    <x v="1"/>
    <x v="2"/>
  </r>
  <r>
    <s v="IA"/>
    <n v="69"/>
    <x v="2"/>
    <x v="0"/>
    <x v="1"/>
    <n v="0"/>
    <x v="549"/>
    <n v="98"/>
    <n v="29.02"/>
    <n v="111.6"/>
    <n v="109"/>
    <n v="9.49"/>
    <n v="171.5"/>
    <n v="107"/>
    <n v="7.72"/>
    <x v="104"/>
    <n v="7"/>
    <n v="1.3"/>
    <n v="3"/>
    <x v="0"/>
    <n v="0"/>
    <x v="0"/>
    <x v="3"/>
    <x v="0"/>
    <x v="1"/>
    <n v="-0.17698907510213888"/>
    <n v="-1.7626816949444528"/>
    <n v="-0.57648136949390283"/>
    <n v="-1.9767643114261646"/>
    <n v="1.5467601303260197"/>
    <n v="2.7163025977787312"/>
    <n v="4.5126635931157999"/>
    <x v="2"/>
    <x v="1"/>
    <e v="#N/A"/>
    <n v="29.02"/>
    <x v="4"/>
    <x v="1"/>
  </r>
  <r>
    <s v="OR"/>
    <n v="99"/>
    <x v="1"/>
    <x v="0"/>
    <x v="1"/>
    <n v="0"/>
    <x v="292"/>
    <n v="118"/>
    <n v="37.57"/>
    <n v="138.80000000000001"/>
    <n v="104"/>
    <n v="11.8"/>
    <n v="198.6"/>
    <n v="96"/>
    <n v="8.94"/>
    <x v="47"/>
    <n v="4"/>
    <n v="3.27"/>
    <n v="0"/>
    <x v="0"/>
    <n v="0"/>
    <x v="0"/>
    <x v="2"/>
    <x v="0"/>
    <x v="1"/>
    <n v="0.75427901955016108"/>
    <n v="-1.221382972427109"/>
    <n v="-3.8286921709750711E-2"/>
    <n v="0.66806574347207237"/>
    <n v="2.6141615612685611"/>
    <n v="1.5838216221037436"/>
    <n v="2.486592285211346"/>
    <x v="0"/>
    <x v="1"/>
    <e v="#N/A"/>
    <n v="37.57"/>
    <x v="1"/>
    <x v="0"/>
  </r>
  <r>
    <s v="PA"/>
    <n v="72"/>
    <x v="0"/>
    <x v="0"/>
    <x v="1"/>
    <n v="0"/>
    <x v="172"/>
    <n v="109"/>
    <n v="30.6"/>
    <n v="292.7"/>
    <n v="96"/>
    <n v="24.88"/>
    <n v="194.9"/>
    <n v="114"/>
    <n v="8.77"/>
    <x v="81"/>
    <n v="4"/>
    <n v="2.92"/>
    <n v="0"/>
    <x v="0"/>
    <n v="0"/>
    <x v="0"/>
    <x v="3"/>
    <x v="0"/>
    <x v="2"/>
    <n v="-4.8063061107591811E-3"/>
    <n v="1.8413329612280054"/>
    <n v="-0.11176734446994839"/>
    <n v="0.19706861040800316"/>
    <n v="3.359391908261335"/>
    <n v="1.8552245554598319"/>
    <n v="1.8968928037900636"/>
    <x v="0"/>
    <x v="1"/>
    <e v="#N/A"/>
    <n v="30.6"/>
    <x v="1"/>
    <x v="3"/>
  </r>
  <r>
    <s v="MI"/>
    <n v="88"/>
    <x v="0"/>
    <x v="0"/>
    <x v="0"/>
    <n v="14"/>
    <x v="1618"/>
    <n v="92"/>
    <n v="50.8"/>
    <n v="207.3"/>
    <n v="86"/>
    <n v="17.62"/>
    <n v="257.89999999999998"/>
    <n v="65"/>
    <n v="11.61"/>
    <x v="78"/>
    <n v="4"/>
    <n v="3.21"/>
    <n v="5"/>
    <x v="0"/>
    <n v="0"/>
    <x v="1"/>
    <x v="2"/>
    <x v="0"/>
    <x v="0"/>
    <n v="2.1946897106823466"/>
    <n v="0.14181417803017077"/>
    <n v="1.1393857998253127"/>
    <n v="0.59560464607760044"/>
    <n v="4.3165620291812079"/>
    <n v="2.5474927051000806"/>
    <n v="1.5319041788921608"/>
    <x v="1"/>
    <x v="2"/>
    <e v="#N/A"/>
    <n v="50.8"/>
    <x v="1"/>
    <x v="3"/>
  </r>
  <r>
    <s v="FL"/>
    <n v="113"/>
    <x v="0"/>
    <x v="0"/>
    <x v="1"/>
    <n v="0"/>
    <x v="1619"/>
    <n v="97"/>
    <n v="53.91"/>
    <n v="224.8"/>
    <n v="70"/>
    <n v="19.11"/>
    <n v="215.1"/>
    <n v="90"/>
    <n v="9.68"/>
    <x v="109"/>
    <n v="2"/>
    <n v="3.67"/>
    <n v="1"/>
    <x v="1"/>
    <n v="1"/>
    <x v="0"/>
    <x v="0"/>
    <x v="0"/>
    <x v="0"/>
    <n v="2.5335009657944161"/>
    <n v="0.49007622376743204"/>
    <n v="0.28939604465329405"/>
    <n v="1.2115239739306143"/>
    <n v="4.610784822038922"/>
    <n v="2.8653694803380914"/>
    <n v="1.7780179533855869"/>
    <x v="1"/>
    <x v="1"/>
    <n v="53.91"/>
    <e v="#N/A"/>
    <x v="0"/>
    <x v="0"/>
  </r>
  <r>
    <s v="PA"/>
    <n v="142"/>
    <x v="1"/>
    <x v="1"/>
    <x v="0"/>
    <n v="23"/>
    <x v="1620"/>
    <n v="103"/>
    <n v="17.37"/>
    <n v="229.7"/>
    <n v="110"/>
    <n v="19.52"/>
    <n v="176.3"/>
    <n v="100"/>
    <n v="7.93"/>
    <x v="62"/>
    <n v="4"/>
    <n v="2.4300000000000002"/>
    <n v="1"/>
    <x v="0"/>
    <n v="0"/>
    <x v="0"/>
    <x v="1"/>
    <x v="1"/>
    <x v="0"/>
    <n v="-1.4452169972429445"/>
    <n v="0.58758959657386478"/>
    <n v="-0.48115541564283509"/>
    <n v="-0.45508126614224731"/>
    <n v="1.8124003506426185"/>
    <n v="1.6948519687329069"/>
    <n v="3.2342311854328125"/>
    <x v="0"/>
    <x v="0"/>
    <e v="#N/A"/>
    <n v="17.37"/>
    <x v="5"/>
    <x v="2"/>
  </r>
  <r>
    <s v="WV"/>
    <n v="3"/>
    <x v="1"/>
    <x v="0"/>
    <x v="1"/>
    <n v="0"/>
    <x v="1209"/>
    <n v="87"/>
    <n v="31.09"/>
    <n v="172.1"/>
    <n v="103"/>
    <n v="14.63"/>
    <n v="233.1"/>
    <n v="89"/>
    <n v="10.49"/>
    <x v="47"/>
    <n v="3"/>
    <n v="3.27"/>
    <n v="4"/>
    <x v="0"/>
    <n v="0"/>
    <x v="1"/>
    <x v="3"/>
    <x v="0"/>
    <x v="0"/>
    <n v="4.888509497257431E-2"/>
    <n v="-0.55869005110992087"/>
    <n v="0.64686837159479738"/>
    <n v="0.66806574347207237"/>
    <n v="2.6056732664225821"/>
    <n v="1.0859442220898279"/>
    <n v="1.8891840925730967"/>
    <x v="0"/>
    <x v="1"/>
    <e v="#N/A"/>
    <n v="31.09"/>
    <x v="0"/>
    <x v="0"/>
  </r>
  <r>
    <s v="WI"/>
    <n v="75"/>
    <x v="0"/>
    <x v="0"/>
    <x v="1"/>
    <n v="0"/>
    <x v="982"/>
    <n v="126"/>
    <n v="31.42"/>
    <n v="198.6"/>
    <n v="103"/>
    <n v="16.88"/>
    <n v="103"/>
    <n v="90"/>
    <n v="4.6399999999999997"/>
    <x v="24"/>
    <n v="3"/>
    <n v="2.2400000000000002"/>
    <n v="1"/>
    <x v="0"/>
    <n v="0"/>
    <x v="0"/>
    <x v="2"/>
    <x v="0"/>
    <x v="0"/>
    <n v="8.4062219820275591E-2"/>
    <n v="-3.1321810422068046E-2"/>
    <n v="-1.9368621692435128"/>
    <n v="-0.70869510702289995"/>
    <n v="1.7538807246325798"/>
    <n v="2.0643961175060648"/>
    <n v="3.6670649113031155"/>
    <x v="2"/>
    <x v="1"/>
    <e v="#N/A"/>
    <n v="31.42"/>
    <x v="0"/>
    <x v="1"/>
  </r>
  <r>
    <s v="TX"/>
    <n v="91"/>
    <x v="0"/>
    <x v="0"/>
    <x v="1"/>
    <n v="0"/>
    <x v="53"/>
    <n v="57"/>
    <n v="42.76"/>
    <n v="179.1"/>
    <n v="113"/>
    <n v="15.22"/>
    <n v="163.19999999999999"/>
    <n v="72"/>
    <n v="7.34"/>
    <x v="2"/>
    <n v="3"/>
    <n v="1.78"/>
    <n v="1"/>
    <x v="0"/>
    <n v="0"/>
    <x v="0"/>
    <x v="2"/>
    <x v="0"/>
    <x v="0"/>
    <n v="1.3189644447369433"/>
    <n v="-0.41938523281501633"/>
    <n v="-0.74131583136137413"/>
    <n v="-1.3246144348759143"/>
    <n v="2.4263144137274253"/>
    <n v="2.054191749299997"/>
    <n v="3.2484466828813594"/>
    <x v="0"/>
    <x v="1"/>
    <e v="#N/A"/>
    <n v="42.76"/>
    <x v="0"/>
    <x v="1"/>
  </r>
  <r>
    <s v="MS"/>
    <n v="78"/>
    <x v="2"/>
    <x v="0"/>
    <x v="1"/>
    <n v="0"/>
    <x v="760"/>
    <n v="102"/>
    <n v="22.37"/>
    <n v="290.39999999999998"/>
    <n v="134"/>
    <n v="24.68"/>
    <n v="190.5"/>
    <n v="95"/>
    <n v="8.57"/>
    <x v="77"/>
    <n v="0"/>
    <n v="0"/>
    <n v="3"/>
    <x v="0"/>
    <n v="0"/>
    <x v="0"/>
    <x v="2"/>
    <x v="0"/>
    <x v="2"/>
    <n v="-0.90089727591535784"/>
    <n v="1.795561378073965"/>
    <n v="-0.1991494688334271"/>
    <n v="-3.7158306488934985"/>
    <n v="3.9802113581113838"/>
    <n v="4.2287958671914518"/>
    <n v="5.2842545848503679"/>
    <x v="2"/>
    <x v="1"/>
    <e v="#N/A"/>
    <n v="22.37"/>
    <x v="0"/>
    <x v="1"/>
  </r>
  <r>
    <s v="FL"/>
    <n v="98"/>
    <x v="1"/>
    <x v="0"/>
    <x v="1"/>
    <n v="0"/>
    <x v="1199"/>
    <n v="128"/>
    <n v="15.69"/>
    <n v="250.1"/>
    <n v="89"/>
    <n v="21.26"/>
    <n v="211.9"/>
    <n v="110"/>
    <n v="9.5399999999999991"/>
    <x v="81"/>
    <n v="16"/>
    <n v="2.92"/>
    <n v="3"/>
    <x v="0"/>
    <n v="0"/>
    <x v="0"/>
    <x v="2"/>
    <x v="0"/>
    <x v="2"/>
    <n v="-1.6285083319757032"/>
    <n v="0.99356363846187234"/>
    <n v="0.22584540875258255"/>
    <n v="0.19706861040800316"/>
    <n v="2.702774302109622"/>
    <n v="1.9310749019265523"/>
    <n v="2.8553654101633179"/>
    <x v="0"/>
    <x v="1"/>
    <e v="#N/A"/>
    <n v="15.69"/>
    <x v="4"/>
    <x v="3"/>
  </r>
  <r>
    <s v="WV"/>
    <n v="166"/>
    <x v="1"/>
    <x v="0"/>
    <x v="0"/>
    <n v="41"/>
    <x v="1180"/>
    <n v="109"/>
    <n v="33.44"/>
    <n v="124.3"/>
    <n v="107"/>
    <n v="10.57"/>
    <n v="198.3"/>
    <n v="94"/>
    <n v="8.92"/>
    <x v="34"/>
    <n v="5"/>
    <n v="2.97"/>
    <n v="5"/>
    <x v="1"/>
    <n v="1"/>
    <x v="1"/>
    <x v="1"/>
    <x v="0"/>
    <x v="1"/>
    <n v="0.30438210702429835"/>
    <n v="-1.5099429531808402"/>
    <n v="-4.4244793825442094E-2"/>
    <n v="0.26952970780247515"/>
    <n v="2.1181662327935347"/>
    <n v="1.5643465262229375"/>
    <n v="2.8996089250905523"/>
    <x v="0"/>
    <x v="0"/>
    <n v="33.44"/>
    <e v="#N/A"/>
    <x v="1"/>
    <x v="3"/>
  </r>
  <r>
    <s v="SC"/>
    <n v="78"/>
    <x v="0"/>
    <x v="0"/>
    <x v="1"/>
    <n v="0"/>
    <x v="995"/>
    <n v="98"/>
    <n v="22.34"/>
    <n v="189.9"/>
    <n v="95"/>
    <n v="16.14"/>
    <n v="147.4"/>
    <n v="83"/>
    <n v="6.63"/>
    <x v="7"/>
    <n v="2"/>
    <n v="3.02"/>
    <n v="2"/>
    <x v="0"/>
    <n v="0"/>
    <x v="0"/>
    <x v="2"/>
    <x v="0"/>
    <x v="0"/>
    <n v="-0.90460013116248406"/>
    <n v="-0.20445779887430629"/>
    <n v="-1.0550970961211379"/>
    <n v="0.34199080519694713"/>
    <n v="1.5639576528730761"/>
    <n v="1.4457842100058442"/>
    <n v="3.1200353241308321"/>
    <x v="0"/>
    <x v="1"/>
    <e v="#N/A"/>
    <n v="22.34"/>
    <x v="0"/>
    <x v="3"/>
  </r>
  <r>
    <s v="GA"/>
    <n v="69"/>
    <x v="1"/>
    <x v="0"/>
    <x v="1"/>
    <n v="0"/>
    <x v="629"/>
    <n v="122"/>
    <n v="36.700000000000003"/>
    <n v="270.3"/>
    <n v="114"/>
    <n v="22.98"/>
    <n v="301.8"/>
    <n v="129"/>
    <n v="13.58"/>
    <x v="49"/>
    <n v="5"/>
    <n v="1.65"/>
    <n v="4"/>
    <x v="1"/>
    <n v="1"/>
    <x v="1"/>
    <x v="3"/>
    <x v="0"/>
    <x v="2"/>
    <n v="0.65985621074843692"/>
    <n v="1.3955575426843114"/>
    <n v="2.0112210860882023"/>
    <n v="-1.5057671783620949"/>
    <n v="4.2210272977892984"/>
    <n v="2.9487855341419307"/>
    <n v="2.7520175878883841"/>
    <x v="1"/>
    <x v="1"/>
    <n v="36.700000000000003"/>
    <e v="#N/A"/>
    <x v="1"/>
    <x v="1"/>
  </r>
  <r>
    <s v="GA"/>
    <n v="122"/>
    <x v="1"/>
    <x v="0"/>
    <x v="1"/>
    <n v="0"/>
    <x v="1621"/>
    <n v="95"/>
    <n v="26.89"/>
    <n v="178.5"/>
    <n v="113"/>
    <n v="15.17"/>
    <n v="154.30000000000001"/>
    <n v="76"/>
    <n v="6.94"/>
    <x v="31"/>
    <n v="5"/>
    <n v="2.2999999999999998"/>
    <n v="2"/>
    <x v="0"/>
    <n v="0"/>
    <x v="0"/>
    <x v="0"/>
    <x v="0"/>
    <x v="0"/>
    <n v="-0.40841752804754139"/>
    <n v="-0.43132564581172234"/>
    <n v="-0.91806603746022808"/>
    <n v="-0.63623400962842791"/>
    <n v="0.90133191012041491"/>
    <n v="1.2651030211398417"/>
    <n v="3.2231307910156226"/>
    <x v="2"/>
    <x v="1"/>
    <e v="#N/A"/>
    <n v="26.89"/>
    <x v="1"/>
    <x v="1"/>
  </r>
  <r>
    <s v="HI"/>
    <n v="19"/>
    <x v="2"/>
    <x v="0"/>
    <x v="0"/>
    <n v="34"/>
    <x v="226"/>
    <n v="111"/>
    <n v="35.090000000000003"/>
    <n v="229.7"/>
    <n v="118"/>
    <n v="19.52"/>
    <n v="156.69999999999999"/>
    <n v="81"/>
    <n v="7.05"/>
    <x v="23"/>
    <n v="10"/>
    <n v="3.19"/>
    <n v="3"/>
    <x v="0"/>
    <n v="0"/>
    <x v="0"/>
    <x v="3"/>
    <x v="0"/>
    <x v="0"/>
    <n v="0.48397058650993102"/>
    <n v="0.58758959657386478"/>
    <n v="-0.87040306053469474"/>
    <n v="0.55937409738036437"/>
    <n v="2.6778820681792159"/>
    <n v="1.2845193385920137"/>
    <n v="2.0319762526560035"/>
    <x v="0"/>
    <x v="0"/>
    <e v="#N/A"/>
    <n v="35.090000000000003"/>
    <x v="4"/>
    <x v="3"/>
  </r>
  <r>
    <s v="HI"/>
    <n v="141"/>
    <x v="2"/>
    <x v="0"/>
    <x v="1"/>
    <n v="0"/>
    <x v="1622"/>
    <n v="94"/>
    <n v="23.49"/>
    <n v="176.4"/>
    <n v="84"/>
    <n v="14.99"/>
    <n v="182.9"/>
    <n v="110"/>
    <n v="8.23"/>
    <x v="22"/>
    <n v="6"/>
    <n v="3"/>
    <n v="3"/>
    <x v="0"/>
    <n v="0"/>
    <x v="0"/>
    <x v="1"/>
    <x v="0"/>
    <x v="0"/>
    <n v="-0.77870305276018537"/>
    <n v="-0.47311709130019358"/>
    <n v="-0.35008222909761733"/>
    <n v="0.30576025649971117"/>
    <n v="1.5665187182815732"/>
    <n v="1.0228710221934696"/>
    <n v="2.7637925684391882"/>
    <x v="0"/>
    <x v="1"/>
    <e v="#N/A"/>
    <n v="23.49"/>
    <x v="1"/>
    <x v="3"/>
  </r>
  <r>
    <s v="MA"/>
    <n v="79"/>
    <x v="1"/>
    <x v="0"/>
    <x v="0"/>
    <n v="27"/>
    <x v="773"/>
    <n v="125"/>
    <n v="32.69"/>
    <n v="147.30000000000001"/>
    <n v="108"/>
    <n v="12.52"/>
    <n v="215"/>
    <n v="97"/>
    <n v="9.67"/>
    <x v="35"/>
    <n v="4"/>
    <n v="2.11"/>
    <n v="1"/>
    <x v="0"/>
    <n v="0"/>
    <x v="0"/>
    <x v="2"/>
    <x v="0"/>
    <x v="1"/>
    <n v="0.22291929158751711"/>
    <n v="-1.0522271216404393"/>
    <n v="0.28741008728139689"/>
    <n v="-0.88984785050908088"/>
    <n v="1.7798363674346931"/>
    <n v="1.425239868023743"/>
    <n v="2.9824151065815014"/>
    <x v="0"/>
    <x v="0"/>
    <e v="#N/A"/>
    <n v="32.69"/>
    <x v="1"/>
    <x v="1"/>
  </r>
  <r>
    <s v="NH"/>
    <n v="171"/>
    <x v="0"/>
    <x v="0"/>
    <x v="1"/>
    <n v="0"/>
    <x v="1623"/>
    <n v="78"/>
    <n v="44.56"/>
    <n v="171.6"/>
    <n v="113"/>
    <n v="14.59"/>
    <n v="208.7"/>
    <n v="100"/>
    <n v="9.39"/>
    <x v="58"/>
    <n v="3"/>
    <n v="1.43"/>
    <n v="0"/>
    <x v="0"/>
    <n v="0"/>
    <x v="0"/>
    <x v="1"/>
    <x v="0"/>
    <x v="0"/>
    <n v="1.5152157728346449"/>
    <n v="-0.56864039527384258"/>
    <n v="0.16229477285187049"/>
    <n v="-1.795611567939984"/>
    <n v="2.9148427742409"/>
    <n v="2.422765203976442"/>
    <n v="3.3530991736979141"/>
    <x v="0"/>
    <x v="1"/>
    <e v="#N/A"/>
    <n v="44.56"/>
    <x v="0"/>
    <x v="1"/>
  </r>
  <r>
    <s v="AL"/>
    <n v="51"/>
    <x v="0"/>
    <x v="0"/>
    <x v="1"/>
    <n v="0"/>
    <x v="1624"/>
    <n v="106"/>
    <n v="7"/>
    <n v="210.6"/>
    <n v="82"/>
    <n v="17.899999999999999"/>
    <n v="220.1"/>
    <n v="115"/>
    <n v="9.9"/>
    <x v="70"/>
    <n v="3"/>
    <n v="3.35"/>
    <n v="0"/>
    <x v="0"/>
    <n v="0"/>
    <x v="0"/>
    <x v="3"/>
    <x v="0"/>
    <x v="0"/>
    <n v="-2.5745878476165092"/>
    <n v="0.20748644951205397"/>
    <n v="0.38869391324815611"/>
    <n v="0.77675738956378104"/>
    <n v="3.0037789568606401"/>
    <n v="2.725066643637148"/>
    <n v="3.7187751213065932"/>
    <x v="0"/>
    <x v="1"/>
    <e v="#N/A"/>
    <n v="7"/>
    <x v="0"/>
    <x v="0"/>
  </r>
  <r>
    <s v="NC"/>
    <n v="98"/>
    <x v="2"/>
    <x v="0"/>
    <x v="1"/>
    <n v="0"/>
    <x v="1625"/>
    <n v="60"/>
    <n v="28.39"/>
    <n v="125.1"/>
    <n v="65"/>
    <n v="10.63"/>
    <n v="262.5"/>
    <n v="100"/>
    <n v="11.81"/>
    <x v="56"/>
    <n v="2"/>
    <n v="2.4"/>
    <n v="1"/>
    <x v="0"/>
    <n v="0"/>
    <x v="0"/>
    <x v="2"/>
    <x v="0"/>
    <x v="1"/>
    <n v="-0.24549189717397779"/>
    <n v="-1.4940224025185656"/>
    <n v="1.2307398389325863"/>
    <n v="-0.49131181483948333"/>
    <n v="2.4593300937741605"/>
    <n v="2.0120827670208055"/>
    <n v="3.169960506463918"/>
    <x v="0"/>
    <x v="1"/>
    <e v="#N/A"/>
    <n v="28.39"/>
    <x v="0"/>
    <x v="2"/>
  </r>
  <r>
    <s v="MT"/>
    <n v="94"/>
    <x v="2"/>
    <x v="0"/>
    <x v="1"/>
    <n v="0"/>
    <x v="98"/>
    <n v="95"/>
    <n v="35.729999999999997"/>
    <n v="191.2"/>
    <n v="87"/>
    <n v="16.25"/>
    <n v="150.80000000000001"/>
    <n v="111"/>
    <n v="6.79"/>
    <x v="27"/>
    <n v="3"/>
    <n v="2.54"/>
    <n v="2"/>
    <x v="0"/>
    <n v="0"/>
    <x v="0"/>
    <x v="2"/>
    <x v="0"/>
    <x v="0"/>
    <n v="0.55432483620533313"/>
    <n v="-0.17858690404811009"/>
    <n v="-0.98757454547663148"/>
    <n v="-0.31015907135330267"/>
    <n v="1.8885656116222849"/>
    <n v="1.1877169017689682"/>
    <n v="2.6934481261188412"/>
    <x v="0"/>
    <x v="1"/>
    <e v="#N/A"/>
    <n v="35.729999999999997"/>
    <x v="0"/>
    <x v="2"/>
  </r>
  <r>
    <s v="NV"/>
    <n v="100"/>
    <x v="0"/>
    <x v="0"/>
    <x v="0"/>
    <n v="39"/>
    <x v="1488"/>
    <n v="74"/>
    <n v="34.83"/>
    <n v="210.2"/>
    <n v="80"/>
    <n v="17.87"/>
    <n v="168.8"/>
    <n v="89"/>
    <n v="7.6"/>
    <x v="7"/>
    <n v="4"/>
    <n v="3.02"/>
    <n v="2"/>
    <x v="0"/>
    <n v="0"/>
    <x v="0"/>
    <x v="2"/>
    <x v="0"/>
    <x v="0"/>
    <n v="0.45619917215648276"/>
    <n v="0.19952617418091645"/>
    <n v="-0.63010221853512816"/>
    <n v="0.34199080519694713"/>
    <n v="2.3445986354811597"/>
    <n v="0.87287736567153595"/>
    <n v="2.0066606662570639"/>
    <x v="0"/>
    <x v="0"/>
    <e v="#N/A"/>
    <n v="34.83"/>
    <x v="1"/>
    <x v="3"/>
  </r>
  <r>
    <s v="SC"/>
    <n v="125"/>
    <x v="2"/>
    <x v="0"/>
    <x v="1"/>
    <n v="0"/>
    <x v="320"/>
    <n v="105"/>
    <n v="31.3"/>
    <n v="126.7"/>
    <n v="123"/>
    <n v="10.77"/>
    <n v="241.5"/>
    <n v="94"/>
    <n v="10.87"/>
    <x v="86"/>
    <n v="6"/>
    <n v="1.27"/>
    <n v="1"/>
    <x v="0"/>
    <n v="0"/>
    <x v="0"/>
    <x v="0"/>
    <x v="0"/>
    <x v="1"/>
    <n v="7.1102226455332734E-2"/>
    <n v="-1.4621813011940157"/>
    <n v="0.81368879083416579"/>
    <n v="-2.0129948601234005"/>
    <n v="2.3825400629002842"/>
    <n v="2.6186384705378338"/>
    <n v="4.0047518933682467"/>
    <x v="2"/>
    <x v="1"/>
    <e v="#N/A"/>
    <n v="31.3"/>
    <x v="1"/>
    <x v="1"/>
  </r>
  <r>
    <s v="VA"/>
    <n v="81"/>
    <x v="2"/>
    <x v="0"/>
    <x v="1"/>
    <n v="0"/>
    <x v="481"/>
    <n v="84"/>
    <n v="44.85"/>
    <n v="162.80000000000001"/>
    <n v="107"/>
    <n v="13.84"/>
    <n v="149.69999999999999"/>
    <n v="94"/>
    <n v="6.74"/>
    <x v="6"/>
    <n v="6"/>
    <n v="2.35"/>
    <n v="2"/>
    <x v="0"/>
    <n v="0"/>
    <x v="0"/>
    <x v="2"/>
    <x v="0"/>
    <x v="1"/>
    <n v="1.5466900424352195"/>
    <n v="-0.74376645255886509"/>
    <n v="-1.0094200765675017"/>
    <n v="-0.56377291223395598"/>
    <n v="2.5964723401215641"/>
    <n v="2.0693495139455189"/>
    <n v="3.1341260677765916"/>
    <x v="0"/>
    <x v="1"/>
    <e v="#N/A"/>
    <n v="44.85"/>
    <x v="1"/>
    <x v="2"/>
  </r>
  <r>
    <s v="RI"/>
    <n v="94"/>
    <x v="0"/>
    <x v="0"/>
    <x v="1"/>
    <n v="0"/>
    <x v="319"/>
    <n v="50"/>
    <n v="24.19"/>
    <n v="231.5"/>
    <n v="142"/>
    <n v="19.68"/>
    <n v="205.6"/>
    <n v="79"/>
    <n v="9.25"/>
    <x v="129"/>
    <n v="3"/>
    <n v="1.49"/>
    <n v="1"/>
    <x v="0"/>
    <n v="0"/>
    <x v="0"/>
    <x v="2"/>
    <x v="0"/>
    <x v="0"/>
    <n v="-0.70279452019409294"/>
    <n v="0.62341083556398325"/>
    <n v="0.10073009432305616"/>
    <n v="-1.7231504705455116"/>
    <n v="2.1114798558953498"/>
    <n v="1.9651858190911562"/>
    <n v="3.3564212228595665"/>
    <x v="0"/>
    <x v="1"/>
    <e v="#N/A"/>
    <n v="24.19"/>
    <x v="0"/>
    <x v="1"/>
  </r>
  <r>
    <s v="WV"/>
    <n v="57"/>
    <x v="0"/>
    <x v="0"/>
    <x v="1"/>
    <n v="0"/>
    <x v="118"/>
    <n v="103"/>
    <n v="28.41"/>
    <n v="188.4"/>
    <n v="112"/>
    <n v="16.010000000000002"/>
    <n v="111.4"/>
    <n v="74"/>
    <n v="5.01"/>
    <x v="9"/>
    <n v="2"/>
    <n v="2.46"/>
    <n v="1"/>
    <x v="0"/>
    <n v="0"/>
    <x v="0"/>
    <x v="3"/>
    <x v="0"/>
    <x v="0"/>
    <n v="-0.24364046955041468"/>
    <n v="-0.23430883136607153"/>
    <n v="-1.7700417500041445"/>
    <n v="-0.41885071744501134"/>
    <n v="1.4453586026967604"/>
    <n v="1.850066222360923"/>
    <n v="3.5716142798253143"/>
    <x v="2"/>
    <x v="1"/>
    <e v="#N/A"/>
    <n v="28.41"/>
    <x v="0"/>
    <x v="2"/>
  </r>
  <r>
    <s v="ME"/>
    <n v="140"/>
    <x v="2"/>
    <x v="0"/>
    <x v="1"/>
    <n v="0"/>
    <x v="1159"/>
    <n v="86"/>
    <n v="25.21"/>
    <n v="184.2"/>
    <n v="151"/>
    <n v="15.66"/>
    <n v="179.1"/>
    <n v="83"/>
    <n v="8.06"/>
    <x v="54"/>
    <n v="4"/>
    <n v="2.94"/>
    <n v="0"/>
    <x v="0"/>
    <n v="0"/>
    <x v="0"/>
    <x v="1"/>
    <x v="0"/>
    <x v="0"/>
    <n v="-0.59170886278029977"/>
    <n v="-0.3178917223430146"/>
    <n v="-0.42554860922971266"/>
    <n v="0.23329915910523916"/>
    <n v="1.5757520653287884"/>
    <n v="0.82867040606233688"/>
    <n v="2.624956135324759"/>
    <x v="0"/>
    <x v="1"/>
    <e v="#N/A"/>
    <n v="25.21"/>
    <x v="1"/>
    <x v="3"/>
  </r>
  <r>
    <s v="AL"/>
    <n v="64"/>
    <x v="2"/>
    <x v="0"/>
    <x v="1"/>
    <n v="0"/>
    <x v="1626"/>
    <n v="88"/>
    <n v="50.63"/>
    <n v="196"/>
    <n v="89"/>
    <n v="16.66"/>
    <n v="213.7"/>
    <n v="107"/>
    <n v="9.6199999999999992"/>
    <x v="42"/>
    <n v="2"/>
    <n v="3.24"/>
    <n v="1"/>
    <x v="1"/>
    <n v="1"/>
    <x v="0"/>
    <x v="3"/>
    <x v="0"/>
    <x v="0"/>
    <n v="2.1761754344467144"/>
    <n v="-8.3063600074461036E-2"/>
    <n v="0.26159264144673255"/>
    <n v="0.63183519477483641"/>
    <n v="3.8965837406309589"/>
    <n v="2.2826049825937709"/>
    <n v="1.7992237674548059"/>
    <x v="1"/>
    <x v="1"/>
    <n v="50.63"/>
    <e v="#N/A"/>
    <x v="0"/>
    <x v="3"/>
  </r>
  <r>
    <s v="NC"/>
    <n v="52"/>
    <x v="1"/>
    <x v="1"/>
    <x v="1"/>
    <n v="0"/>
    <x v="1124"/>
    <n v="60"/>
    <n v="24.57"/>
    <n v="296.5"/>
    <n v="129"/>
    <n v="25.2"/>
    <n v="194.3"/>
    <n v="117"/>
    <n v="8.74"/>
    <x v="70"/>
    <n v="3"/>
    <n v="3.35"/>
    <n v="1"/>
    <x v="0"/>
    <n v="0"/>
    <x v="0"/>
    <x v="3"/>
    <x v="2"/>
    <x v="2"/>
    <n v="-0.66206311247570238"/>
    <n v="1.9169555768738109"/>
    <n v="-0.12368308870133173"/>
    <n v="0.77675738956378104"/>
    <n v="3.5422633058261459"/>
    <n v="2.1752461463662591"/>
    <n v="2.217151836649927"/>
    <x v="0"/>
    <x v="1"/>
    <e v="#N/A"/>
    <n v="24.57"/>
    <x v="3"/>
    <x v="0"/>
  </r>
  <r>
    <s v="MT"/>
    <n v="117"/>
    <x v="0"/>
    <x v="0"/>
    <x v="1"/>
    <n v="0"/>
    <x v="1627"/>
    <n v="71"/>
    <n v="39.68"/>
    <n v="296.39999999999998"/>
    <n v="76"/>
    <n v="25.19"/>
    <n v="276.89999999999998"/>
    <n v="103"/>
    <n v="12.46"/>
    <x v="19"/>
    <n v="1"/>
    <n v="2.78"/>
    <n v="0"/>
    <x v="1"/>
    <n v="1"/>
    <x v="0"/>
    <x v="0"/>
    <x v="0"/>
    <x v="2"/>
    <n v="0.98385604487200051"/>
    <n v="1.9149655080410262"/>
    <n v="1.5167177004857886"/>
    <n v="1.591586692182255E-2"/>
    <n v="4.4495687153302903"/>
    <n v="2.6335814989866506"/>
    <n v="1.439736528384099"/>
    <x v="1"/>
    <x v="1"/>
    <n v="39.68"/>
    <e v="#N/A"/>
    <x v="0"/>
    <x v="2"/>
  </r>
  <r>
    <s v="TN"/>
    <n v="119"/>
    <x v="0"/>
    <x v="0"/>
    <x v="1"/>
    <n v="0"/>
    <x v="675"/>
    <n v="98"/>
    <n v="22.19"/>
    <n v="249.5"/>
    <n v="91"/>
    <n v="21.21"/>
    <n v="219.9"/>
    <n v="117"/>
    <n v="9.9"/>
    <x v="8"/>
    <n v="1"/>
    <n v="3.43"/>
    <n v="3"/>
    <x v="0"/>
    <n v="0"/>
    <x v="0"/>
    <x v="0"/>
    <x v="0"/>
    <x v="2"/>
    <n v="-0.92126297977455318"/>
    <n v="0.98162322546516634"/>
    <n v="0.38472199850436184"/>
    <n v="0.88544903565548905"/>
    <n v="3.0668229823798243"/>
    <n v="1.6566051568047684"/>
    <n v="2.0207122719108783"/>
    <x v="0"/>
    <x v="1"/>
    <e v="#N/A"/>
    <n v="22.19"/>
    <x v="0"/>
    <x v="0"/>
  </r>
  <r>
    <s v="LA"/>
    <n v="85"/>
    <x v="2"/>
    <x v="0"/>
    <x v="1"/>
    <n v="0"/>
    <x v="922"/>
    <n v="107"/>
    <n v="22.66"/>
    <n v="185"/>
    <n v="101"/>
    <n v="15.73"/>
    <n v="289"/>
    <n v="99"/>
    <n v="13.01"/>
    <x v="9"/>
    <n v="4"/>
    <n v="2.46"/>
    <n v="3"/>
    <x v="0"/>
    <n v="0"/>
    <x v="0"/>
    <x v="2"/>
    <x v="0"/>
    <x v="0"/>
    <n v="-0.86942300631478275"/>
    <n v="-0.30197117168073956"/>
    <n v="1.7570185424853553"/>
    <n v="-0.41885071744501134"/>
    <n v="2.9057151148498508"/>
    <n v="2.0272229859039275"/>
    <n v="2.7885633829066165"/>
    <x v="0"/>
    <x v="1"/>
    <e v="#N/A"/>
    <n v="22.66"/>
    <x v="1"/>
    <x v="2"/>
  </r>
  <r>
    <s v="SC"/>
    <n v="92"/>
    <x v="2"/>
    <x v="0"/>
    <x v="1"/>
    <n v="0"/>
    <x v="1628"/>
    <n v="103"/>
    <n v="31.23"/>
    <n v="270.60000000000002"/>
    <n v="97"/>
    <n v="23"/>
    <n v="132.9"/>
    <n v="104"/>
    <n v="5.98"/>
    <x v="7"/>
    <n v="2"/>
    <n v="3.02"/>
    <n v="0"/>
    <x v="0"/>
    <n v="0"/>
    <x v="0"/>
    <x v="2"/>
    <x v="0"/>
    <x v="2"/>
    <n v="6.3696515961079753E-2"/>
    <n v="1.4015277491826648"/>
    <n v="-1.3430609150462378"/>
    <n v="0.34199080519694713"/>
    <n v="2.9694133967549226"/>
    <n v="1.972082049570631"/>
    <n v="2.6383326741807585"/>
    <x v="0"/>
    <x v="1"/>
    <e v="#N/A"/>
    <n v="31.23"/>
    <x v="0"/>
    <x v="3"/>
  </r>
  <r>
    <s v="IN"/>
    <n v="116"/>
    <x v="0"/>
    <x v="0"/>
    <x v="1"/>
    <n v="0"/>
    <x v="1629"/>
    <n v="114"/>
    <n v="46.07"/>
    <n v="209.9"/>
    <n v="71"/>
    <n v="17.84"/>
    <n v="193.5"/>
    <n v="109"/>
    <n v="8.7100000000000009"/>
    <x v="0"/>
    <n v="2"/>
    <n v="3.7"/>
    <n v="5"/>
    <x v="1"/>
    <n v="1"/>
    <x v="1"/>
    <x v="0"/>
    <x v="0"/>
    <x v="0"/>
    <n v="1.6799928313317711"/>
    <n v="0.19355596768256375"/>
    <n v="-0.13957074767650987"/>
    <n v="1.2477545226278501"/>
    <n v="3.7946905428807045"/>
    <n v="2.1062315087133485"/>
    <n v="1.5724967473306766"/>
    <x v="1"/>
    <x v="1"/>
    <n v="46.07"/>
    <e v="#N/A"/>
    <x v="0"/>
    <x v="0"/>
  </r>
  <r>
    <s v="IA"/>
    <n v="163"/>
    <x v="2"/>
    <x v="0"/>
    <x v="1"/>
    <n v="0"/>
    <x v="983"/>
    <n v="70"/>
    <n v="20.83"/>
    <n v="221.4"/>
    <n v="92"/>
    <n v="18.82"/>
    <n v="187.5"/>
    <n v="88"/>
    <n v="8.44"/>
    <x v="91"/>
    <n v="6"/>
    <n v="2.81"/>
    <n v="0"/>
    <x v="0"/>
    <n v="0"/>
    <x v="0"/>
    <x v="1"/>
    <x v="0"/>
    <x v="0"/>
    <n v="-1.0693771896596107"/>
    <n v="0.42241388345276404"/>
    <n v="-0.25872818999034436"/>
    <n v="5.2146415619058542E-2"/>
    <n v="1.9195234894367046"/>
    <n v="1.1796866480788564"/>
    <n v="2.6643480907741379"/>
    <x v="0"/>
    <x v="1"/>
    <e v="#N/A"/>
    <n v="20.83"/>
    <x v="1"/>
    <x v="3"/>
  </r>
  <r>
    <s v="AK"/>
    <n v="83"/>
    <x v="0"/>
    <x v="0"/>
    <x v="1"/>
    <n v="0"/>
    <x v="273"/>
    <n v="85"/>
    <n v="31.03"/>
    <n v="181.5"/>
    <n v="114"/>
    <n v="15.43"/>
    <n v="199.1"/>
    <n v="110"/>
    <n v="8.9600000000000009"/>
    <x v="20"/>
    <n v="6"/>
    <n v="3.97"/>
    <n v="1"/>
    <x v="0"/>
    <n v="0"/>
    <x v="0"/>
    <x v="2"/>
    <x v="0"/>
    <x v="0"/>
    <n v="4.1479384478321321E-2"/>
    <n v="-0.3716235808281918"/>
    <n v="-2.8357134850264504E-2"/>
    <n v="1.6100600096002116"/>
    <n v="3.0390852807341835"/>
    <n v="1.6531551611312887"/>
    <n v="2.0566488834934522"/>
    <x v="0"/>
    <x v="1"/>
    <e v="#N/A"/>
    <n v="31.03"/>
    <x v="1"/>
    <x v="0"/>
  </r>
  <r>
    <s v="GA"/>
    <n v="117"/>
    <x v="2"/>
    <x v="0"/>
    <x v="1"/>
    <n v="0"/>
    <x v="19"/>
    <n v="122"/>
    <n v="18.77"/>
    <n v="242.9"/>
    <n v="103"/>
    <n v="20.65"/>
    <n v="170.4"/>
    <n v="75"/>
    <n v="7.67"/>
    <x v="55"/>
    <n v="5"/>
    <n v="3.75"/>
    <n v="1"/>
    <x v="0"/>
    <n v="0"/>
    <x v="0"/>
    <x v="0"/>
    <x v="0"/>
    <x v="2"/>
    <n v="-1.2933999321107603"/>
    <n v="0.85027868250139926"/>
    <n v="-0.59832690058477245"/>
    <n v="1.320215620022323"/>
    <n v="3.0090457831796313"/>
    <n v="2.1205710517723149"/>
    <n v="2.8176739779396698"/>
    <x v="0"/>
    <x v="1"/>
    <e v="#N/A"/>
    <n v="18.77"/>
    <x v="1"/>
    <x v="0"/>
  </r>
  <r>
    <s v="LA"/>
    <n v="90"/>
    <x v="1"/>
    <x v="0"/>
    <x v="1"/>
    <n v="0"/>
    <x v="1513"/>
    <n v="109"/>
    <n v="23.94"/>
    <n v="303"/>
    <n v="114"/>
    <n v="25.76"/>
    <n v="267.39999999999998"/>
    <n v="112"/>
    <n v="12.03"/>
    <x v="71"/>
    <n v="1"/>
    <n v="3.81"/>
    <n v="0"/>
    <x v="0"/>
    <n v="0"/>
    <x v="0"/>
    <x v="2"/>
    <x v="0"/>
    <x v="2"/>
    <n v="-0.73056593454754126"/>
    <n v="2.0463100510047938"/>
    <n v="1.3280517501555507"/>
    <n v="1.3926767174167949"/>
    <n v="4.5273973172176749"/>
    <n v="2.9024784753535391"/>
    <n v="2.0860096193046203"/>
    <x v="1"/>
    <x v="1"/>
    <e v="#N/A"/>
    <n v="23.94"/>
    <x v="0"/>
    <x v="0"/>
  </r>
  <r>
    <s v="MI"/>
    <n v="137"/>
    <x v="0"/>
    <x v="0"/>
    <x v="1"/>
    <n v="0"/>
    <x v="153"/>
    <n v="102"/>
    <n v="23.38"/>
    <n v="176"/>
    <n v="98"/>
    <n v="14.96"/>
    <n v="210.6"/>
    <n v="88"/>
    <n v="9.48"/>
    <x v="91"/>
    <n v="6"/>
    <n v="2.81"/>
    <n v="0"/>
    <x v="0"/>
    <n v="0"/>
    <x v="0"/>
    <x v="1"/>
    <x v="0"/>
    <x v="0"/>
    <n v="-0.79166304612512772"/>
    <n v="-0.4810773666313311"/>
    <n v="0.20002796291791819"/>
    <n v="5.2146415619058542E-2"/>
    <n v="1.6910837286950331"/>
    <n v="0.94915554357337029"/>
    <n v="2.6347729151361459"/>
    <x v="0"/>
    <x v="1"/>
    <e v="#N/A"/>
    <n v="23.38"/>
    <x v="1"/>
    <x v="3"/>
  </r>
  <r>
    <s v="FL"/>
    <n v="112"/>
    <x v="0"/>
    <x v="0"/>
    <x v="1"/>
    <n v="0"/>
    <x v="928"/>
    <n v="81"/>
    <n v="19.7"/>
    <n v="199.7"/>
    <n v="100"/>
    <n v="16.97"/>
    <n v="249.3"/>
    <n v="111"/>
    <n v="11.22"/>
    <x v="13"/>
    <n v="4"/>
    <n v="2.7"/>
    <n v="1"/>
    <x v="0"/>
    <n v="0"/>
    <x v="0"/>
    <x v="0"/>
    <x v="0"/>
    <x v="0"/>
    <n v="-1.1915714128147832"/>
    <n v="-9.4310532614403104E-3"/>
    <n v="0.96859346584215078"/>
    <n v="-9.277577916988608E-2"/>
    <n v="2.3908873802560864"/>
    <n v="1.5384121761984748"/>
    <n v="2.6489774598292914"/>
    <x v="0"/>
    <x v="1"/>
    <e v="#N/A"/>
    <n v="19.7"/>
    <x v="1"/>
    <x v="2"/>
  </r>
  <r>
    <s v="UT"/>
    <n v="52"/>
    <x v="1"/>
    <x v="0"/>
    <x v="1"/>
    <n v="0"/>
    <x v="1630"/>
    <n v="108"/>
    <n v="48.99"/>
    <n v="129.6"/>
    <n v="136"/>
    <n v="11.02"/>
    <n v="229.6"/>
    <n v="73"/>
    <n v="10.33"/>
    <x v="63"/>
    <n v="5"/>
    <n v="2.59"/>
    <n v="4"/>
    <x v="0"/>
    <n v="0"/>
    <x v="1"/>
    <x v="3"/>
    <x v="0"/>
    <x v="1"/>
    <n v="1.9984383825846448"/>
    <n v="-1.4044693050432697"/>
    <n v="0.57735986357839397"/>
    <n v="-0.23769797395883072"/>
    <n v="3.4961974588134366"/>
    <n v="2.5211375878146063"/>
    <n v="2.9135670238334614"/>
    <x v="0"/>
    <x v="1"/>
    <e v="#N/A"/>
    <n v="48.99"/>
    <x v="1"/>
    <x v="2"/>
  </r>
  <r>
    <s v="MT"/>
    <n v="173"/>
    <x v="2"/>
    <x v="0"/>
    <x v="0"/>
    <n v="20"/>
    <x v="1631"/>
    <n v="100"/>
    <n v="10.23"/>
    <n v="118.1"/>
    <n v="76"/>
    <n v="10.039999999999999"/>
    <n v="230.1"/>
    <n v="131"/>
    <n v="10.35"/>
    <x v="64"/>
    <n v="4"/>
    <n v="3.59"/>
    <n v="1"/>
    <x v="0"/>
    <n v="0"/>
    <x v="0"/>
    <x v="1"/>
    <x v="0"/>
    <x v="1"/>
    <n v="-2.222816599139497"/>
    <n v="-1.6333272208134699"/>
    <n v="0.58728965043788017"/>
    <n v="1.1028323278389063"/>
    <n v="2.972839726111383"/>
    <n v="3.0281710190308542"/>
    <n v="4.1835228461012051"/>
    <x v="2"/>
    <x v="0"/>
    <e v="#N/A"/>
    <n v="10.23"/>
    <x v="1"/>
    <x v="0"/>
  </r>
  <r>
    <s v="OR"/>
    <n v="3"/>
    <x v="2"/>
    <x v="0"/>
    <x v="1"/>
    <n v="0"/>
    <x v="880"/>
    <n v="100"/>
    <n v="21.34"/>
    <n v="266.2"/>
    <n v="78"/>
    <n v="22.63"/>
    <n v="270.39999999999998"/>
    <n v="119"/>
    <n v="12.17"/>
    <x v="96"/>
    <n v="6"/>
    <n v="1.59"/>
    <n v="3"/>
    <x v="1"/>
    <n v="1"/>
    <x v="0"/>
    <x v="3"/>
    <x v="0"/>
    <x v="2"/>
    <n v="-1.0138343609527141"/>
    <n v="1.3139647205401526"/>
    <n v="1.3876304713124679"/>
    <n v="-1.5782282757565671"/>
    <n v="3.3748705640174776"/>
    <n v="2.6778137003131803"/>
    <n v="3.309323360340946"/>
    <x v="0"/>
    <x v="1"/>
    <n v="21.34"/>
    <e v="#N/A"/>
    <x v="1"/>
    <x v="1"/>
  </r>
  <r>
    <s v="AL"/>
    <n v="120"/>
    <x v="0"/>
    <x v="0"/>
    <x v="0"/>
    <n v="27"/>
    <x v="1632"/>
    <n v="142"/>
    <n v="30.53"/>
    <n v="262.8"/>
    <n v="103"/>
    <n v="22.34"/>
    <n v="239.9"/>
    <n v="81"/>
    <n v="10.8"/>
    <x v="22"/>
    <n v="2"/>
    <n v="3"/>
    <n v="1"/>
    <x v="0"/>
    <n v="0"/>
    <x v="0"/>
    <x v="0"/>
    <x v="0"/>
    <x v="2"/>
    <n v="-1.2212016605012166E-2"/>
    <n v="1.2463023802254851"/>
    <n v="0.78191347288380997"/>
    <n v="0.30576025649971117"/>
    <n v="3.3017911738699115"/>
    <n v="1.5027630451396057"/>
    <n v="1.2707354499774028"/>
    <x v="1"/>
    <x v="0"/>
    <e v="#N/A"/>
    <n v="30.53"/>
    <x v="0"/>
    <x v="3"/>
  </r>
  <r>
    <s v="AR"/>
    <n v="132"/>
    <x v="0"/>
    <x v="0"/>
    <x v="1"/>
    <n v="0"/>
    <x v="1633"/>
    <n v="126"/>
    <n v="16.829999999999998"/>
    <n v="189.4"/>
    <n v="76"/>
    <n v="16.100000000000001"/>
    <n v="156.30000000000001"/>
    <n v="108"/>
    <n v="7.03"/>
    <x v="80"/>
    <n v="3"/>
    <n v="2.27"/>
    <n v="1"/>
    <x v="0"/>
    <n v="0"/>
    <x v="0"/>
    <x v="1"/>
    <x v="0"/>
    <x v="0"/>
    <n v="-1.5044626811969675"/>
    <n v="-0.21440814303822803"/>
    <n v="-0.87834689002228328"/>
    <n v="-0.67246455832566399"/>
    <n v="0.99685310209936706"/>
    <n v="1.8796490769107452"/>
    <n v="3.7513257919697804"/>
    <x v="2"/>
    <x v="1"/>
    <e v="#N/A"/>
    <n v="16.829999999999998"/>
    <x v="0"/>
    <x v="1"/>
  </r>
  <r>
    <s v="MD"/>
    <n v="101"/>
    <x v="1"/>
    <x v="0"/>
    <x v="1"/>
    <n v="0"/>
    <x v="507"/>
    <n v="71"/>
    <n v="26.42"/>
    <n v="84"/>
    <n v="122"/>
    <n v="7.14"/>
    <n v="229.1"/>
    <n v="97"/>
    <n v="10.31"/>
    <x v="41"/>
    <n v="1"/>
    <n v="1.57"/>
    <n v="1"/>
    <x v="0"/>
    <n v="0"/>
    <x v="0"/>
    <x v="0"/>
    <x v="0"/>
    <x v="1"/>
    <n v="-0.46025750150731126"/>
    <n v="-2.3119406927929331"/>
    <n v="0.56743007671890777"/>
    <n v="-1.6144588244538034"/>
    <n v="2.2015692218136866"/>
    <n v="2.9129642844545147"/>
    <n v="4.4859575127923232"/>
    <x v="2"/>
    <x v="1"/>
    <e v="#N/A"/>
    <n v="26.42"/>
    <x v="0"/>
    <x v="1"/>
  </r>
  <r>
    <s v="ND"/>
    <n v="58"/>
    <x v="1"/>
    <x v="0"/>
    <x v="1"/>
    <n v="0"/>
    <x v="1197"/>
    <n v="107"/>
    <n v="30.16"/>
    <n v="204.7"/>
    <n v="104"/>
    <n v="17.399999999999999"/>
    <n v="141.9"/>
    <n v="123"/>
    <n v="6.39"/>
    <x v="51"/>
    <n v="9"/>
    <n v="4.05"/>
    <n v="3"/>
    <x v="0"/>
    <n v="0"/>
    <x v="0"/>
    <x v="3"/>
    <x v="0"/>
    <x v="0"/>
    <n v="-5.29434243234028E-2"/>
    <n v="9.0072388377777202E-2"/>
    <n v="-1.164324751575486"/>
    <n v="1.71875165569192"/>
    <n v="3.0828212985419405"/>
    <n v="2.0786234441096343"/>
    <n v="2.6716219204933513"/>
    <x v="0"/>
    <x v="1"/>
    <e v="#N/A"/>
    <n v="30.16"/>
    <x v="4"/>
    <x v="0"/>
  </r>
  <r>
    <s v="NH"/>
    <n v="74"/>
    <x v="2"/>
    <x v="0"/>
    <x v="1"/>
    <n v="0"/>
    <x v="1607"/>
    <n v="72"/>
    <n v="39.71"/>
    <n v="168"/>
    <n v="103"/>
    <n v="14.28"/>
    <n v="276.3"/>
    <n v="71"/>
    <n v="12.43"/>
    <x v="21"/>
    <n v="2"/>
    <n v="1.7"/>
    <n v="2"/>
    <x v="0"/>
    <n v="0"/>
    <x v="0"/>
    <x v="2"/>
    <x v="0"/>
    <x v="0"/>
    <n v="0.98755890011912673"/>
    <n v="-0.64028287325407907"/>
    <n v="1.5048019562544057"/>
    <n v="-1.4333060809676228"/>
    <n v="3.2467789873313695"/>
    <n v="2.388311116306427"/>
    <n v="2.9776645519549692"/>
    <x v="0"/>
    <x v="1"/>
    <e v="#N/A"/>
    <n v="39.71"/>
    <x v="0"/>
    <x v="1"/>
  </r>
  <r>
    <s v="ID"/>
    <n v="113"/>
    <x v="1"/>
    <x v="0"/>
    <x v="1"/>
    <n v="0"/>
    <x v="98"/>
    <n v="109"/>
    <n v="35.729999999999997"/>
    <n v="199.4"/>
    <n v="81"/>
    <n v="16.95"/>
    <n v="173.3"/>
    <n v="94"/>
    <n v="7.8"/>
    <x v="79"/>
    <n v="4"/>
    <n v="2.67"/>
    <n v="3"/>
    <x v="0"/>
    <n v="0"/>
    <x v="0"/>
    <x v="0"/>
    <x v="0"/>
    <x v="0"/>
    <n v="0.55432483620533313"/>
    <n v="-1.5401259759793021E-2"/>
    <n v="-0.54073413679975235"/>
    <n v="-0.12900632786712207"/>
    <n v="2.0868434262598434"/>
    <n v="0.78520650924873947"/>
    <n v="2.2086609152627434"/>
    <x v="0"/>
    <x v="1"/>
    <e v="#N/A"/>
    <n v="35.729999999999997"/>
    <x v="1"/>
    <x v="2"/>
  </r>
  <r>
    <s v="MS"/>
    <n v="132"/>
    <x v="2"/>
    <x v="0"/>
    <x v="1"/>
    <n v="0"/>
    <x v="1276"/>
    <n v="83"/>
    <n v="21.56"/>
    <n v="243.2"/>
    <n v="97"/>
    <n v="20.67"/>
    <n v="223.4"/>
    <n v="106"/>
    <n v="10.050000000000001"/>
    <x v="5"/>
    <n v="5"/>
    <n v="1.92"/>
    <n v="3"/>
    <x v="0"/>
    <n v="0"/>
    <x v="0"/>
    <x v="1"/>
    <x v="0"/>
    <x v="2"/>
    <n v="-0.9897658018463924"/>
    <n v="0.85624888899975204"/>
    <n v="0.45423050652076524"/>
    <n v="-1.1434616913897337"/>
    <n v="2.3624420203926073"/>
    <n v="1.7962818529250701"/>
    <n v="2.9786112016473618"/>
    <x v="0"/>
    <x v="1"/>
    <e v="#N/A"/>
    <n v="21.56"/>
    <x v="1"/>
    <x v="1"/>
  </r>
  <r>
    <s v="KS"/>
    <n v="24"/>
    <x v="2"/>
    <x v="0"/>
    <x v="0"/>
    <n v="41"/>
    <x v="548"/>
    <n v="80"/>
    <n v="31.81"/>
    <n v="286.10000000000002"/>
    <n v="77"/>
    <n v="24.32"/>
    <n v="188"/>
    <n v="107"/>
    <n v="8.4600000000000009"/>
    <x v="91"/>
    <n v="2"/>
    <n v="2.81"/>
    <n v="1"/>
    <x v="0"/>
    <n v="0"/>
    <x v="0"/>
    <x v="3"/>
    <x v="0"/>
    <x v="2"/>
    <n v="0.12664505516222935"/>
    <n v="1.7099884182642389"/>
    <n v="-0.24879840313085813"/>
    <n v="5.2146415619058542E-2"/>
    <n v="3.2069739984113679"/>
    <n v="1.7334126036974746"/>
    <n v="1.9299627672128601"/>
    <x v="0"/>
    <x v="0"/>
    <e v="#N/A"/>
    <n v="31.81"/>
    <x v="0"/>
    <x v="3"/>
  </r>
  <r>
    <s v="CT"/>
    <n v="127"/>
    <x v="1"/>
    <x v="0"/>
    <x v="1"/>
    <n v="0"/>
    <x v="1634"/>
    <n v="91"/>
    <n v="26.49"/>
    <n v="103.7"/>
    <n v="85"/>
    <n v="8.81"/>
    <n v="117.2"/>
    <n v="125"/>
    <n v="5.27"/>
    <x v="53"/>
    <n v="3"/>
    <n v="2.3199999999999998"/>
    <n v="2"/>
    <x v="0"/>
    <n v="0"/>
    <x v="0"/>
    <x v="0"/>
    <x v="0"/>
    <x v="1"/>
    <n v="-0.45285179101305822"/>
    <n v="-1.9198971327344163"/>
    <n v="-1.6548562224341046"/>
    <n v="-0.60000346093119195"/>
    <n v="1.31697220955429"/>
    <n v="2.6437914091251318"/>
    <n v="4.4994277668598475"/>
    <x v="2"/>
    <x v="1"/>
    <e v="#N/A"/>
    <n v="26.49"/>
    <x v="0"/>
    <x v="2"/>
  </r>
  <r>
    <s v="NJ"/>
    <n v="85"/>
    <x v="2"/>
    <x v="0"/>
    <x v="1"/>
    <n v="0"/>
    <x v="143"/>
    <n v="130"/>
    <n v="39.46"/>
    <n v="150.69999999999999"/>
    <n v="75"/>
    <n v="12.81"/>
    <n v="253.9"/>
    <n v="77"/>
    <n v="11.43"/>
    <x v="14"/>
    <n v="3"/>
    <n v="3.51"/>
    <n v="0"/>
    <x v="0"/>
    <n v="0"/>
    <x v="0"/>
    <x v="2"/>
    <x v="0"/>
    <x v="1"/>
    <n v="0.95978748576567841"/>
    <n v="-0.98456478132577185"/>
    <n v="1.0599475049494238"/>
    <n v="0.99414068174719761"/>
    <n v="3.4728930327733698"/>
    <n v="2.0005909713913934"/>
    <n v="1.9858858105489607"/>
    <x v="1"/>
    <x v="1"/>
    <e v="#N/A"/>
    <n v="39.46"/>
    <x v="0"/>
    <x v="0"/>
  </r>
  <r>
    <s v="SC"/>
    <n v="59"/>
    <x v="0"/>
    <x v="0"/>
    <x v="1"/>
    <n v="0"/>
    <x v="965"/>
    <n v="85"/>
    <n v="21.88"/>
    <n v="169.8"/>
    <n v="121"/>
    <n v="14.43"/>
    <n v="207.3"/>
    <n v="98"/>
    <n v="9.33"/>
    <x v="26"/>
    <n v="4"/>
    <n v="2.84"/>
    <n v="3"/>
    <x v="0"/>
    <n v="0"/>
    <x v="0"/>
    <x v="3"/>
    <x v="0"/>
    <x v="0"/>
    <n v="-0.95458867699869132"/>
    <n v="-0.6044616342639606"/>
    <n v="0.13449136964530958"/>
    <n v="8.8376964316294535E-2"/>
    <n v="1.6217730640505501"/>
    <n v="1.1412764020525461"/>
    <n v="2.8239822556956868"/>
    <x v="0"/>
    <x v="1"/>
    <e v="#N/A"/>
    <n v="21.88"/>
    <x v="1"/>
    <x v="3"/>
  </r>
  <r>
    <s v="VA"/>
    <n v="113"/>
    <x v="1"/>
    <x v="0"/>
    <x v="0"/>
    <n v="30"/>
    <x v="1456"/>
    <n v="87"/>
    <n v="35.51"/>
    <n v="145.19999999999999"/>
    <n v="89"/>
    <n v="12.34"/>
    <n v="198.2"/>
    <n v="77"/>
    <n v="8.92"/>
    <x v="130"/>
    <n v="5"/>
    <n v="4.0199999999999996"/>
    <n v="2"/>
    <x v="0"/>
    <n v="0"/>
    <x v="0"/>
    <x v="0"/>
    <x v="0"/>
    <x v="1"/>
    <n v="0.53025627709901157"/>
    <n v="-1.0940185671289111"/>
    <n v="-4.6230751197339784E-2"/>
    <n v="1.6825211069946842"/>
    <n v="3.2335922801119308"/>
    <n v="2.0763099244728824"/>
    <n v="2.4831445328312443"/>
    <x v="0"/>
    <x v="0"/>
    <e v="#N/A"/>
    <n v="35.51"/>
    <x v="1"/>
    <x v="0"/>
  </r>
  <r>
    <s v="FL"/>
    <n v="185"/>
    <x v="2"/>
    <x v="0"/>
    <x v="0"/>
    <n v="24"/>
    <x v="1058"/>
    <n v="100"/>
    <n v="20.67"/>
    <n v="108.3"/>
    <n v="77"/>
    <n v="9.2100000000000009"/>
    <n v="206.3"/>
    <n v="98"/>
    <n v="9.2799999999999994"/>
    <x v="10"/>
    <n v="2"/>
    <n v="3.32"/>
    <n v="5"/>
    <x v="1"/>
    <n v="1"/>
    <x v="1"/>
    <x v="1"/>
    <x v="0"/>
    <x v="1"/>
    <n v="-1.0860400382716799"/>
    <n v="-1.8283539664263362"/>
    <n v="0.11463179592633718"/>
    <n v="0.74052684086654508"/>
    <n v="2.2283201982989076"/>
    <n v="2.2547464695519874"/>
    <n v="3.6335041458304982"/>
    <x v="2"/>
    <x v="0"/>
    <n v="20.67"/>
    <e v="#N/A"/>
    <x v="0"/>
    <x v="0"/>
  </r>
  <r>
    <s v="AZ"/>
    <n v="127"/>
    <x v="0"/>
    <x v="0"/>
    <x v="1"/>
    <n v="0"/>
    <x v="531"/>
    <n v="106"/>
    <n v="24.65"/>
    <n v="230.3"/>
    <n v="99"/>
    <n v="19.579999999999998"/>
    <n v="164.9"/>
    <n v="103"/>
    <n v="7.42"/>
    <x v="8"/>
    <n v="3"/>
    <n v="3.43"/>
    <n v="1"/>
    <x v="0"/>
    <n v="0"/>
    <x v="0"/>
    <x v="0"/>
    <x v="0"/>
    <x v="0"/>
    <n v="-0.65280597435788623"/>
    <n v="0.59953000957057134"/>
    <n v="-0.70755455603912065"/>
    <n v="0.88544903565548905"/>
    <n v="2.5138580601748579"/>
    <n v="1.4388347080356352"/>
    <n v="2.4126765815976836"/>
    <x v="0"/>
    <x v="1"/>
    <e v="#N/A"/>
    <n v="24.65"/>
    <x v="0"/>
    <x v="0"/>
  </r>
  <r>
    <s v="OR"/>
    <n v="69"/>
    <x v="0"/>
    <x v="0"/>
    <x v="1"/>
    <n v="0"/>
    <x v="1635"/>
    <n v="101"/>
    <n v="41.36"/>
    <n v="109.2"/>
    <n v="99"/>
    <n v="9.2799999999999994"/>
    <n v="176.9"/>
    <n v="138"/>
    <n v="7.96"/>
    <x v="38"/>
    <n v="3"/>
    <n v="2.5099999999999998"/>
    <n v="0"/>
    <x v="0"/>
    <n v="0"/>
    <x v="0"/>
    <x v="3"/>
    <x v="0"/>
    <x v="1"/>
    <n v="1.1671473796047593"/>
    <n v="-1.8104433469312771"/>
    <n v="-0.46923967141145173"/>
    <n v="-0.34638962005053869"/>
    <n v="2.4621655587498674"/>
    <n v="2.2316159517871941"/>
    <n v="3.4493420059263591"/>
    <x v="0"/>
    <x v="1"/>
    <e v="#N/A"/>
    <n v="41.36"/>
    <x v="0"/>
    <x v="2"/>
  </r>
  <r>
    <s v="TX"/>
    <n v="102"/>
    <x v="2"/>
    <x v="0"/>
    <x v="1"/>
    <n v="0"/>
    <x v="195"/>
    <n v="60"/>
    <n v="36.520000000000003"/>
    <n v="173.8"/>
    <n v="70"/>
    <n v="14.77"/>
    <n v="166.7"/>
    <n v="90"/>
    <n v="7.5"/>
    <x v="54"/>
    <n v="2"/>
    <n v="2.94"/>
    <n v="1"/>
    <x v="0"/>
    <n v="0"/>
    <x v="0"/>
    <x v="0"/>
    <x v="0"/>
    <x v="0"/>
    <n v="0.63949050688924169"/>
    <n v="-0.52485888095258659"/>
    <n v="-0.67180732334497062"/>
    <n v="0.23329915910523916"/>
    <n v="2.131296660263243"/>
    <n v="1.0909530377864147"/>
    <n v="2.4161812033168291"/>
    <x v="0"/>
    <x v="1"/>
    <e v="#N/A"/>
    <n v="36.520000000000003"/>
    <x v="0"/>
    <x v="3"/>
  </r>
  <r>
    <s v="MD"/>
    <n v="126"/>
    <x v="2"/>
    <x v="0"/>
    <x v="1"/>
    <n v="0"/>
    <x v="6"/>
    <n v="56"/>
    <n v="31.37"/>
    <n v="197.7"/>
    <n v="91"/>
    <n v="16.8"/>
    <n v="242.3"/>
    <n v="74"/>
    <n v="10.9"/>
    <x v="7"/>
    <n v="3"/>
    <n v="3.02"/>
    <n v="2"/>
    <x v="0"/>
    <n v="0"/>
    <x v="0"/>
    <x v="0"/>
    <x v="0"/>
    <x v="0"/>
    <n v="7.850793694958573E-2"/>
    <n v="-4.9232429917127313E-2"/>
    <n v="0.82957644980934386"/>
    <n v="0.34199080519694713"/>
    <n v="2.6861548073993529"/>
    <n v="0.90207656284661109"/>
    <n v="1.5530797150048858"/>
    <x v="0"/>
    <x v="1"/>
    <e v="#N/A"/>
    <n v="31.37"/>
    <x v="0"/>
    <x v="3"/>
  </r>
  <r>
    <s v="WV"/>
    <n v="137"/>
    <x v="0"/>
    <x v="0"/>
    <x v="1"/>
    <n v="0"/>
    <x v="1636"/>
    <n v="98"/>
    <n v="14.33"/>
    <n v="259.5"/>
    <n v="115"/>
    <n v="22.06"/>
    <n v="197.5"/>
    <n v="115"/>
    <n v="8.89"/>
    <x v="19"/>
    <n v="2"/>
    <n v="2.78"/>
    <n v="2"/>
    <x v="0"/>
    <n v="0"/>
    <x v="0"/>
    <x v="1"/>
    <x v="0"/>
    <x v="2"/>
    <n v="-1.7766225418607609"/>
    <n v="1.1806301087436013"/>
    <n v="-6.0132452800620247E-2"/>
    <n v="1.591586692182255E-2"/>
    <n v="2.6969846678517655"/>
    <n v="2.134044127149064"/>
    <n v="3.1360105826688986"/>
    <x v="0"/>
    <x v="1"/>
    <e v="#N/A"/>
    <n v="14.33"/>
    <x v="0"/>
    <x v="2"/>
  </r>
  <r>
    <s v="GA"/>
    <n v="80"/>
    <x v="1"/>
    <x v="0"/>
    <x v="1"/>
    <n v="0"/>
    <x v="1090"/>
    <n v="70"/>
    <n v="24.29"/>
    <n v="221.6"/>
    <n v="83"/>
    <n v="18.84"/>
    <n v="121.4"/>
    <n v="111"/>
    <n v="5.46"/>
    <x v="126"/>
    <n v="4"/>
    <n v="4.0999999999999996"/>
    <n v="1"/>
    <x v="0"/>
    <n v="0"/>
    <x v="0"/>
    <x v="2"/>
    <x v="0"/>
    <x v="0"/>
    <n v="-0.69168595445271375"/>
    <n v="0.42639402111833252"/>
    <n v="-1.5714460128144205"/>
    <n v="1.7912127530863922"/>
    <n v="3.2011055328928903"/>
    <n v="2.5175637070076884"/>
    <n v="3.2294236954861026"/>
    <x v="0"/>
    <x v="1"/>
    <e v="#N/A"/>
    <n v="24.29"/>
    <x v="1"/>
    <x v="0"/>
  </r>
  <r>
    <s v="VA"/>
    <n v="86"/>
    <x v="0"/>
    <x v="0"/>
    <x v="1"/>
    <n v="0"/>
    <x v="1561"/>
    <n v="82"/>
    <n v="20.5"/>
    <n v="238.3"/>
    <n v="96"/>
    <n v="20.260000000000002"/>
    <n v="219.8"/>
    <n v="125"/>
    <n v="9.89"/>
    <x v="37"/>
    <n v="5"/>
    <n v="3.08"/>
    <n v="0"/>
    <x v="0"/>
    <n v="0"/>
    <x v="0"/>
    <x v="2"/>
    <x v="0"/>
    <x v="2"/>
    <n v="-1.104554314507312"/>
    <n v="0.75873551619331936"/>
    <n v="0.38273604113246468"/>
    <n v="0.41445190259141979"/>
    <n v="2.648908334539541"/>
    <n v="1.453952225478286"/>
    <n v="2.282813786350844"/>
    <x v="0"/>
    <x v="1"/>
    <e v="#N/A"/>
    <n v="20.5"/>
    <x v="1"/>
    <x v="3"/>
  </r>
  <r>
    <s v="NE"/>
    <n v="120"/>
    <x v="0"/>
    <x v="0"/>
    <x v="0"/>
    <n v="40"/>
    <x v="832"/>
    <n v="80"/>
    <n v="37.770000000000003"/>
    <n v="223.1"/>
    <n v="84"/>
    <n v="18.96"/>
    <n v="164"/>
    <n v="65"/>
    <n v="7.38"/>
    <x v="47"/>
    <n v="3"/>
    <n v="3.27"/>
    <n v="1"/>
    <x v="0"/>
    <n v="0"/>
    <x v="0"/>
    <x v="0"/>
    <x v="0"/>
    <x v="0"/>
    <n v="0.77649615103291947"/>
    <n v="0.45624505361009776"/>
    <n v="-0.72542817238619595"/>
    <n v="0.66806574347207237"/>
    <n v="2.8520906794600474"/>
    <n v="1.3355387274074415"/>
    <n v="1.8528103359349284"/>
    <x v="0"/>
    <x v="0"/>
    <e v="#N/A"/>
    <n v="37.770000000000003"/>
    <x v="0"/>
    <x v="0"/>
  </r>
  <r>
    <s v="TX"/>
    <n v="85"/>
    <x v="1"/>
    <x v="0"/>
    <x v="0"/>
    <n v="21"/>
    <x v="1637"/>
    <n v="132"/>
    <n v="37.28"/>
    <n v="218.2"/>
    <n v="105"/>
    <n v="18.55"/>
    <n v="267.60000000000002"/>
    <n v="95"/>
    <n v="12.04"/>
    <x v="135"/>
    <n v="2"/>
    <n v="4.24"/>
    <n v="2"/>
    <x v="0"/>
    <n v="0"/>
    <x v="0"/>
    <x v="2"/>
    <x v="0"/>
    <x v="0"/>
    <n v="0.72280474994958654"/>
    <n v="0.35873168080366447"/>
    <n v="1.332023664899346"/>
    <n v="1.9723654965725728"/>
    <n v="4.3689242389556382"/>
    <n v="2.5130952670529152"/>
    <n v="1.2424961315164824"/>
    <x v="1"/>
    <x v="0"/>
    <e v="#N/A"/>
    <n v="37.28"/>
    <x v="0"/>
    <x v="0"/>
  </r>
  <r>
    <s v="VA"/>
    <n v="103"/>
    <x v="0"/>
    <x v="0"/>
    <x v="1"/>
    <n v="0"/>
    <x v="298"/>
    <n v="100"/>
    <n v="39.130000000000003"/>
    <n v="174.1"/>
    <n v="100"/>
    <n v="14.8"/>
    <n v="194.1"/>
    <n v="112"/>
    <n v="8.73"/>
    <x v="62"/>
    <n v="11"/>
    <n v="2.4300000000000002"/>
    <n v="2"/>
    <x v="0"/>
    <n v="0"/>
    <x v="0"/>
    <x v="0"/>
    <x v="0"/>
    <x v="0"/>
    <n v="0.9246103609179771"/>
    <n v="-0.51888867445423381"/>
    <n v="-0.12765500344512654"/>
    <n v="-0.45508126614224731"/>
    <n v="2.2346174993597203"/>
    <n v="1.160837858915684"/>
    <n v="2.387796829912296"/>
    <x v="0"/>
    <x v="1"/>
    <e v="#N/A"/>
    <n v="39.130000000000003"/>
    <x v="4"/>
    <x v="2"/>
  </r>
  <r>
    <s v="DC"/>
    <n v="53"/>
    <x v="0"/>
    <x v="0"/>
    <x v="0"/>
    <n v="22"/>
    <x v="810"/>
    <n v="115"/>
    <n v="12.94"/>
    <n v="171.2"/>
    <n v="119"/>
    <n v="14.55"/>
    <n v="246.3"/>
    <n v="126"/>
    <n v="11.08"/>
    <x v="120"/>
    <n v="2"/>
    <n v="1.62"/>
    <n v="0"/>
    <x v="0"/>
    <n v="0"/>
    <x v="0"/>
    <x v="3"/>
    <x v="0"/>
    <x v="0"/>
    <n v="-1.928439606992945"/>
    <n v="-0.5766006706049801"/>
    <n v="0.90901474468523358"/>
    <n v="-1.541997727059331"/>
    <n v="2.2314492885854418"/>
    <n v="2.6935872823193461"/>
    <n v="4.1870585101496447"/>
    <x v="2"/>
    <x v="0"/>
    <e v="#N/A"/>
    <n v="12.94"/>
    <x v="0"/>
    <x v="1"/>
  </r>
  <r>
    <s v="NE"/>
    <n v="115"/>
    <x v="0"/>
    <x v="1"/>
    <x v="1"/>
    <n v="0"/>
    <x v="858"/>
    <n v="105"/>
    <n v="25.11"/>
    <n v="184.1"/>
    <n v="68"/>
    <n v="15.65"/>
    <n v="153.5"/>
    <n v="102"/>
    <n v="6.91"/>
    <x v="8"/>
    <n v="5"/>
    <n v="3.43"/>
    <n v="0"/>
    <x v="0"/>
    <n v="0"/>
    <x v="0"/>
    <x v="0"/>
    <x v="2"/>
    <x v="0"/>
    <n v="-0.60281742852167952"/>
    <n v="-0.31988179117579885"/>
    <n v="-0.93395369643540627"/>
    <n v="0.88544903565548905"/>
    <n v="2.0444057702249645"/>
    <n v="1.4567095504196854"/>
    <n v="2.8397905689044589"/>
    <x v="0"/>
    <x v="1"/>
    <e v="#N/A"/>
    <n v="25.11"/>
    <x v="5"/>
    <x v="0"/>
  </r>
  <r>
    <s v="MS"/>
    <n v="116"/>
    <x v="1"/>
    <x v="1"/>
    <x v="1"/>
    <n v="0"/>
    <x v="512"/>
    <n v="102"/>
    <n v="23.7"/>
    <n v="261.8"/>
    <n v="97"/>
    <n v="22.25"/>
    <n v="167.4"/>
    <n v="101"/>
    <n v="7.53"/>
    <x v="26"/>
    <n v="4"/>
    <n v="2.84"/>
    <n v="1"/>
    <x v="0"/>
    <n v="0"/>
    <x v="0"/>
    <x v="0"/>
    <x v="1"/>
    <x v="2"/>
    <n v="-0.75648592127742642"/>
    <n v="1.2264016918976417"/>
    <n v="-0.65790562174168965"/>
    <n v="8.8376964316294535E-2"/>
    <n v="2.5135147861731539"/>
    <n v="1.5865000327517922"/>
    <n v="2.591564802881031"/>
    <x v="0"/>
    <x v="1"/>
    <e v="#N/A"/>
    <n v="23.7"/>
    <x v="5"/>
    <x v="3"/>
  </r>
  <r>
    <s v="TN"/>
    <n v="93"/>
    <x v="2"/>
    <x v="0"/>
    <x v="0"/>
    <n v="23"/>
    <x v="296"/>
    <n v="91"/>
    <n v="33.32"/>
    <n v="156.30000000000001"/>
    <n v="107"/>
    <n v="13.29"/>
    <n v="200.5"/>
    <n v="68"/>
    <n v="9.02"/>
    <x v="107"/>
    <n v="2"/>
    <n v="4.13"/>
    <n v="1"/>
    <x v="0"/>
    <n v="0"/>
    <x v="0"/>
    <x v="2"/>
    <x v="0"/>
    <x v="1"/>
    <n v="0.29142211365935605"/>
    <n v="-0.87312092668984786"/>
    <n v="-5.5373164370301896E-4"/>
    <n v="1.8274433017836287"/>
    <n v="3.2675981764936886"/>
    <n v="2.0461711386895303"/>
    <n v="2.3867205145527914"/>
    <x v="0"/>
    <x v="0"/>
    <e v="#N/A"/>
    <n v="33.32"/>
    <x v="0"/>
    <x v="0"/>
  </r>
  <r>
    <s v="ID"/>
    <n v="106"/>
    <x v="2"/>
    <x v="0"/>
    <x v="1"/>
    <n v="0"/>
    <x v="1638"/>
    <n v="73"/>
    <n v="27.34"/>
    <n v="170.4"/>
    <n v="112"/>
    <n v="14.48"/>
    <n v="249.2"/>
    <n v="131"/>
    <n v="11.21"/>
    <x v="68"/>
    <n v="3"/>
    <n v="1.94"/>
    <n v="1"/>
    <x v="0"/>
    <n v="0"/>
    <x v="0"/>
    <x v="0"/>
    <x v="0"/>
    <x v="0"/>
    <n v="-0.36028040983489723"/>
    <n v="-0.59252122126725459"/>
    <n v="0.96660750847025312"/>
    <n v="-1.1072311426924974"/>
    <n v="2.1105268819641347"/>
    <n v="1.6251689912566152"/>
    <n v="2.9711992159380425"/>
    <x v="0"/>
    <x v="1"/>
    <e v="#N/A"/>
    <n v="27.34"/>
    <x v="0"/>
    <x v="1"/>
  </r>
  <r>
    <s v="KS"/>
    <n v="92"/>
    <x v="2"/>
    <x v="0"/>
    <x v="1"/>
    <n v="0"/>
    <x v="1639"/>
    <n v="73"/>
    <n v="55.32"/>
    <n v="127.8"/>
    <n v="100"/>
    <n v="10.86"/>
    <n v="209.9"/>
    <n v="98"/>
    <n v="9.4499999999999993"/>
    <x v="38"/>
    <n v="10"/>
    <n v="2.5099999999999998"/>
    <n v="1"/>
    <x v="1"/>
    <n v="1"/>
    <x v="0"/>
    <x v="2"/>
    <x v="0"/>
    <x v="1"/>
    <n v="2.6871694585501626"/>
    <n v="-1.440290544033388"/>
    <n v="0.18612626131463775"/>
    <n v="-0.34638962005053869"/>
    <n v="3.9526164012952529"/>
    <n v="3.0740763335067798"/>
    <n v="3.3580819216726594"/>
    <x v="0"/>
    <x v="1"/>
    <n v="55.32"/>
    <e v="#N/A"/>
    <x v="4"/>
    <x v="2"/>
  </r>
  <r>
    <s v="NM"/>
    <n v="110"/>
    <x v="0"/>
    <x v="0"/>
    <x v="1"/>
    <n v="0"/>
    <x v="80"/>
    <n v="92"/>
    <n v="33.69"/>
    <n v="147.1"/>
    <n v="97"/>
    <n v="12.5"/>
    <n v="199.6"/>
    <n v="76"/>
    <n v="8.98"/>
    <x v="116"/>
    <n v="4"/>
    <n v="4.46"/>
    <n v="4"/>
    <x v="0"/>
    <n v="0"/>
    <x v="1"/>
    <x v="0"/>
    <x v="0"/>
    <x v="1"/>
    <n v="0.33215352137774667"/>
    <n v="-1.0562072593060083"/>
    <n v="-1.84273479907783E-2"/>
    <n v="2.2622098861504618"/>
    <n v="3.6583179841271383"/>
    <n v="2.5186966614749791"/>
    <n v="2.7026607763576918"/>
    <x v="0"/>
    <x v="1"/>
    <e v="#N/A"/>
    <n v="33.69"/>
    <x v="1"/>
    <x v="0"/>
  </r>
  <r>
    <s v="WV"/>
    <n v="122"/>
    <x v="0"/>
    <x v="1"/>
    <x v="1"/>
    <n v="0"/>
    <x v="185"/>
    <n v="86"/>
    <n v="28.7"/>
    <n v="237.6"/>
    <n v="98"/>
    <n v="20.2"/>
    <n v="204.3"/>
    <n v="94"/>
    <n v="9.19"/>
    <x v="58"/>
    <n v="9"/>
    <n v="1.43"/>
    <n v="1"/>
    <x v="0"/>
    <n v="0"/>
    <x v="0"/>
    <x v="0"/>
    <x v="1"/>
    <x v="2"/>
    <n v="-0.21216619994983962"/>
    <n v="0.7448050343638285"/>
    <n v="7.4912648488392367E-2"/>
    <n v="-1.795611567939984"/>
    <n v="2.3352647972688425"/>
    <n v="1.9569317421510368"/>
    <n v="3.194636444654305"/>
    <x v="0"/>
    <x v="1"/>
    <e v="#N/A"/>
    <n v="28.7"/>
    <x v="2"/>
    <x v="1"/>
  </r>
  <r>
    <s v="AL"/>
    <n v="82"/>
    <x v="0"/>
    <x v="0"/>
    <x v="1"/>
    <n v="0"/>
    <x v="1014"/>
    <n v="99"/>
    <n v="46.55"/>
    <n v="123.8"/>
    <n v="110"/>
    <n v="10.52"/>
    <n v="147.69999999999999"/>
    <n v="61"/>
    <n v="6.65"/>
    <x v="72"/>
    <n v="4"/>
    <n v="1.86"/>
    <n v="2"/>
    <x v="0"/>
    <n v="0"/>
    <x v="0"/>
    <x v="2"/>
    <x v="0"/>
    <x v="1"/>
    <n v="1.7318328047915414"/>
    <n v="-1.5198932973447619"/>
    <n v="-1.0491392240054465"/>
    <n v="-1.2159227887842059"/>
    <n v="2.7896660782271838"/>
    <n v="2.8086441281688184"/>
    <n v="3.9993408018550913"/>
    <x v="2"/>
    <x v="1"/>
    <e v="#N/A"/>
    <n v="46.55"/>
    <x v="1"/>
    <x v="1"/>
  </r>
  <r>
    <s v="CO"/>
    <n v="71"/>
    <x v="0"/>
    <x v="0"/>
    <x v="1"/>
    <n v="0"/>
    <x v="604"/>
    <n v="114"/>
    <n v="37.01"/>
    <n v="182"/>
    <n v="105"/>
    <n v="15.47"/>
    <n v="113.5"/>
    <n v="87"/>
    <n v="5.1100000000000003"/>
    <x v="31"/>
    <n v="10"/>
    <n v="2.2999999999999998"/>
    <n v="4"/>
    <x v="0"/>
    <n v="0"/>
    <x v="1"/>
    <x v="3"/>
    <x v="0"/>
    <x v="0"/>
    <n v="0.69318190797257462"/>
    <n v="-0.36167323666427009"/>
    <n v="-1.7283366451943025"/>
    <n v="-0.63623400962842791"/>
    <n v="1.9842192405982306"/>
    <n v="2.0008123254790968"/>
    <n v="3.4741004488670044"/>
    <x v="2"/>
    <x v="1"/>
    <e v="#N/A"/>
    <n v="37.01"/>
    <x v="4"/>
    <x v="1"/>
  </r>
  <r>
    <s v="NJ"/>
    <n v="91"/>
    <x v="0"/>
    <x v="0"/>
    <x v="1"/>
    <n v="0"/>
    <x v="706"/>
    <n v="110"/>
    <n v="15.9"/>
    <n v="213.3"/>
    <n v="79"/>
    <n v="18.13"/>
    <n v="171.7"/>
    <n v="83"/>
    <n v="7.73"/>
    <x v="56"/>
    <n v="4"/>
    <n v="2.4"/>
    <n v="4"/>
    <x v="1"/>
    <n v="1"/>
    <x v="1"/>
    <x v="2"/>
    <x v="0"/>
    <x v="0"/>
    <n v="-1.6062912004929446"/>
    <n v="0.26121830799723178"/>
    <n v="-0.57250945475010862"/>
    <n v="-0.49131181483948333"/>
    <n v="1.5491199037590748"/>
    <n v="1.7937560593327999"/>
    <n v="3.4692000698379655"/>
    <x v="2"/>
    <x v="1"/>
    <n v="15.9"/>
    <e v="#N/A"/>
    <x v="1"/>
    <x v="2"/>
  </r>
  <r>
    <s v="ID"/>
    <n v="109"/>
    <x v="0"/>
    <x v="0"/>
    <x v="1"/>
    <n v="0"/>
    <x v="456"/>
    <n v="104"/>
    <n v="33.22"/>
    <n v="204.9"/>
    <n v="91"/>
    <n v="17.420000000000002"/>
    <n v="230.2"/>
    <n v="95"/>
    <n v="10.36"/>
    <x v="100"/>
    <n v="4"/>
    <n v="3.78"/>
    <n v="0"/>
    <x v="0"/>
    <n v="0"/>
    <x v="0"/>
    <x v="0"/>
    <x v="0"/>
    <x v="0"/>
    <n v="0.28031354791797686"/>
    <n v="9.4052526043346241E-2"/>
    <n v="0.58927560780977728"/>
    <n v="1.3564461687195588"/>
    <n v="3.3037538065625243"/>
    <n v="1.508182188396034"/>
    <n v="1.2784513336117773"/>
    <x v="1"/>
    <x v="1"/>
    <e v="#N/A"/>
    <n v="33.22"/>
    <x v="1"/>
    <x v="0"/>
  </r>
  <r>
    <s v="WA"/>
    <n v="126"/>
    <x v="2"/>
    <x v="0"/>
    <x v="0"/>
    <n v="42"/>
    <x v="779"/>
    <n v="96"/>
    <n v="42.13"/>
    <n v="159.1"/>
    <n v="98"/>
    <n v="13.52"/>
    <n v="201.8"/>
    <n v="73"/>
    <n v="9.08"/>
    <x v="15"/>
    <n v="3"/>
    <n v="2.86"/>
    <n v="2"/>
    <x v="0"/>
    <n v="0"/>
    <x v="0"/>
    <x v="0"/>
    <x v="0"/>
    <x v="1"/>
    <n v="1.2504616226651044"/>
    <n v="-0.81739899937188643"/>
    <n v="2.526371419096134E-2"/>
    <n v="0.12460751301353053"/>
    <n v="2.722834622683127"/>
    <n v="1.4993200730619685"/>
    <n v="2.2543497910686194"/>
    <x v="0"/>
    <x v="0"/>
    <e v="#N/A"/>
    <n v="42.13"/>
    <x v="0"/>
    <x v="3"/>
  </r>
  <r>
    <s v="DC"/>
    <n v="98"/>
    <x v="0"/>
    <x v="0"/>
    <x v="1"/>
    <n v="0"/>
    <x v="1640"/>
    <n v="81"/>
    <n v="27.63"/>
    <n v="159.19999999999999"/>
    <n v="114"/>
    <n v="13.53"/>
    <n v="157.19999999999999"/>
    <n v="97"/>
    <n v="7.07"/>
    <x v="84"/>
    <n v="1"/>
    <n v="2.62"/>
    <n v="2"/>
    <x v="0"/>
    <n v="0"/>
    <x v="0"/>
    <x v="2"/>
    <x v="0"/>
    <x v="1"/>
    <n v="-0.3288061402343227"/>
    <n v="-0.81540893053910213"/>
    <n v="-0.86047327367520854"/>
    <n v="-0.20146742526159472"/>
    <n v="1.0685022417333179"/>
    <n v="1.2465988047521872"/>
    <n v="3.1569479120552555"/>
    <x v="2"/>
    <x v="1"/>
    <e v="#N/A"/>
    <n v="27.63"/>
    <x v="0"/>
    <x v="2"/>
  </r>
  <r>
    <s v="TX"/>
    <n v="98"/>
    <x v="2"/>
    <x v="0"/>
    <x v="1"/>
    <n v="0"/>
    <x v="1427"/>
    <n v="78"/>
    <n v="14.64"/>
    <n v="222.7"/>
    <n v="130"/>
    <n v="18.93"/>
    <n v="155"/>
    <n v="124"/>
    <n v="6.98"/>
    <x v="62"/>
    <n v="7"/>
    <n v="2.4300000000000002"/>
    <n v="0"/>
    <x v="0"/>
    <n v="0"/>
    <x v="0"/>
    <x v="2"/>
    <x v="0"/>
    <x v="0"/>
    <n v="-1.743296844636623"/>
    <n v="0.44828477827896024"/>
    <n v="-0.90416433585694767"/>
    <n v="-0.45508126614224731"/>
    <n v="1.7193428684448526"/>
    <n v="2.0651041707347089"/>
    <n v="3.6841784121700192"/>
    <x v="2"/>
    <x v="1"/>
    <e v="#N/A"/>
    <n v="14.64"/>
    <x v="4"/>
    <x v="2"/>
  </r>
  <r>
    <s v="HI"/>
    <n v="78"/>
    <x v="1"/>
    <x v="0"/>
    <x v="1"/>
    <n v="0"/>
    <x v="1540"/>
    <n v="124"/>
    <n v="15.15"/>
    <n v="226.6"/>
    <n v="121"/>
    <n v="19.260000000000002"/>
    <n v="249.2"/>
    <n v="88"/>
    <n v="11.21"/>
    <x v="72"/>
    <n v="5"/>
    <n v="1.86"/>
    <n v="0"/>
    <x v="0"/>
    <n v="0"/>
    <x v="0"/>
    <x v="2"/>
    <x v="0"/>
    <x v="0"/>
    <n v="-1.6877540159297264"/>
    <n v="0.52589746275755"/>
    <n v="0.96660750847025312"/>
    <n v="-1.2159227887842059"/>
    <n v="2.59143520010926"/>
    <n v="2.3532700787069851"/>
    <n v="3.5157109850370007"/>
    <x v="0"/>
    <x v="1"/>
    <e v="#N/A"/>
    <n v="15.15"/>
    <x v="1"/>
    <x v="1"/>
  </r>
  <r>
    <s v="LA"/>
    <n v="44"/>
    <x v="2"/>
    <x v="0"/>
    <x v="1"/>
    <n v="0"/>
    <x v="14"/>
    <n v="122"/>
    <n v="32.25"/>
    <n v="178.9"/>
    <n v="72"/>
    <n v="15.21"/>
    <n v="244.7"/>
    <n v="93"/>
    <n v="11.01"/>
    <x v="52"/>
    <n v="5"/>
    <n v="2.65"/>
    <n v="0"/>
    <x v="0"/>
    <n v="0"/>
    <x v="0"/>
    <x v="3"/>
    <x v="0"/>
    <x v="0"/>
    <n v="0.17478217337487295"/>
    <n v="-0.42336537048058481"/>
    <n v="0.8772394267348772"/>
    <n v="-0.16523687656435807"/>
    <n v="2.4358731470206534"/>
    <n v="1.0033141493304516"/>
    <n v="2.0198516223022605"/>
    <x v="0"/>
    <x v="1"/>
    <e v="#N/A"/>
    <n v="32.25"/>
    <x v="1"/>
    <x v="2"/>
  </r>
  <r>
    <s v="MD"/>
    <n v="60"/>
    <x v="2"/>
    <x v="0"/>
    <x v="1"/>
    <n v="0"/>
    <x v="1038"/>
    <n v="100"/>
    <n v="32.44"/>
    <n v="196"/>
    <n v="85"/>
    <n v="16.66"/>
    <n v="151.69999999999999"/>
    <n v="110"/>
    <n v="6.83"/>
    <x v="79"/>
    <n v="9"/>
    <n v="2.67"/>
    <n v="0"/>
    <x v="0"/>
    <n v="0"/>
    <x v="0"/>
    <x v="3"/>
    <x v="0"/>
    <x v="0"/>
    <n v="0.19514787723406882"/>
    <n v="-8.3063600074461036E-2"/>
    <n v="-0.96970092912955685"/>
    <n v="-0.12900632786712207"/>
    <n v="1.7403157243892948"/>
    <n v="1.000971917803281"/>
    <n v="2.641058639997401"/>
    <x v="0"/>
    <x v="1"/>
    <e v="#N/A"/>
    <n v="32.44"/>
    <x v="4"/>
    <x v="2"/>
  </r>
  <r>
    <s v="MN"/>
    <n v="113"/>
    <x v="1"/>
    <x v="0"/>
    <x v="1"/>
    <n v="0"/>
    <x v="1641"/>
    <n v="115"/>
    <n v="33.76"/>
    <n v="258"/>
    <n v="106"/>
    <n v="21.93"/>
    <n v="245.8"/>
    <n v="104"/>
    <n v="11.06"/>
    <x v="39"/>
    <n v="6"/>
    <n v="2.75"/>
    <n v="1"/>
    <x v="1"/>
    <n v="1"/>
    <x v="0"/>
    <x v="0"/>
    <x v="0"/>
    <x v="2"/>
    <n v="0.33955923187199966"/>
    <n v="1.1507790762518362"/>
    <n v="0.89908495782574738"/>
    <n v="-2.0314681775414092E-2"/>
    <n v="3.3146005144392636"/>
    <n v="1.4994530342670602"/>
    <n v="1.2288784454226365"/>
    <x v="1"/>
    <x v="1"/>
    <n v="33.76"/>
    <e v="#N/A"/>
    <x v="1"/>
    <x v="2"/>
  </r>
  <r>
    <s v="RI"/>
    <n v="101"/>
    <x v="0"/>
    <x v="0"/>
    <x v="1"/>
    <n v="0"/>
    <x v="1642"/>
    <n v="105"/>
    <n v="30.01"/>
    <n v="198.6"/>
    <n v="136"/>
    <n v="16.88"/>
    <n v="210.2"/>
    <n v="150"/>
    <n v="9.4600000000000009"/>
    <x v="18"/>
    <n v="5"/>
    <n v="2.08"/>
    <n v="0"/>
    <x v="0"/>
    <n v="0"/>
    <x v="0"/>
    <x v="0"/>
    <x v="0"/>
    <x v="0"/>
    <n v="-6.9606272935471891E-2"/>
    <n v="-3.1321810422068046E-2"/>
    <n v="0.19208413343032912"/>
    <n v="-0.92607839920631685"/>
    <n v="1.7973588697211369"/>
    <n v="0.948864376416513"/>
    <n v="2.5632378553500166"/>
    <x v="0"/>
    <x v="1"/>
    <e v="#N/A"/>
    <n v="30.01"/>
    <x v="1"/>
    <x v="1"/>
  </r>
  <r>
    <s v="PA"/>
    <n v="147"/>
    <x v="0"/>
    <x v="0"/>
    <x v="1"/>
    <n v="0"/>
    <x v="1643"/>
    <n v="80"/>
    <n v="32.01"/>
    <n v="214.7"/>
    <n v="123"/>
    <n v="18.25"/>
    <n v="218"/>
    <n v="89"/>
    <n v="9.81"/>
    <x v="39"/>
    <n v="4"/>
    <n v="2.75"/>
    <n v="2"/>
    <x v="0"/>
    <n v="0"/>
    <x v="0"/>
    <x v="1"/>
    <x v="0"/>
    <x v="0"/>
    <n v="0.14886218664498829"/>
    <n v="0.28907927165621222"/>
    <n v="0.34698880843831414"/>
    <n v="-2.0314681775414092E-2"/>
    <n v="2.3991189768994978"/>
    <n v="0.47596291388204909"/>
    <n v="1.6423487831343528"/>
    <x v="0"/>
    <x v="1"/>
    <e v="#N/A"/>
    <n v="32.01"/>
    <x v="1"/>
    <x v="2"/>
  </r>
  <r>
    <s v="NV"/>
    <n v="21"/>
    <x v="2"/>
    <x v="0"/>
    <x v="1"/>
    <n v="0"/>
    <x v="1190"/>
    <n v="105"/>
    <n v="33.590000000000003"/>
    <n v="206.4"/>
    <n v="88"/>
    <n v="17.54"/>
    <n v="169.6"/>
    <n v="143"/>
    <n v="7.63"/>
    <x v="63"/>
    <n v="2"/>
    <n v="2.59"/>
    <n v="3"/>
    <x v="0"/>
    <n v="0"/>
    <x v="0"/>
    <x v="3"/>
    <x v="0"/>
    <x v="0"/>
    <n v="0.32104495563636748"/>
    <n v="0.12390355853511149"/>
    <n v="-0.61421455955995052"/>
    <n v="-0.23769797395883072"/>
    <n v="1.9334564305052684"/>
    <n v="0.74308936700559636"/>
    <n v="2.3164865305136964"/>
    <x v="0"/>
    <x v="1"/>
    <e v="#N/A"/>
    <n v="33.590000000000003"/>
    <x v="0"/>
    <x v="2"/>
  </r>
  <r>
    <s v="ND"/>
    <n v="141"/>
    <x v="0"/>
    <x v="0"/>
    <x v="1"/>
    <n v="0"/>
    <x v="1644"/>
    <n v="129"/>
    <n v="35.450000000000003"/>
    <n v="190.3"/>
    <n v="86"/>
    <n v="16.18"/>
    <n v="144.69999999999999"/>
    <n v="93"/>
    <n v="6.51"/>
    <x v="42"/>
    <n v="9"/>
    <n v="3.24"/>
    <n v="1"/>
    <x v="0"/>
    <n v="0"/>
    <x v="0"/>
    <x v="1"/>
    <x v="0"/>
    <x v="0"/>
    <n v="0.52285056660475859"/>
    <n v="-0.19649752354316877"/>
    <n v="-1.1087179451623637"/>
    <n v="0.63183519477483641"/>
    <n v="2.374741201138947"/>
    <n v="1.3930022207587196"/>
    <n v="2.4983023439308942"/>
    <x v="0"/>
    <x v="1"/>
    <e v="#N/A"/>
    <n v="35.450000000000003"/>
    <x v="4"/>
    <x v="3"/>
  </r>
  <r>
    <s v="MO"/>
    <n v="87"/>
    <x v="2"/>
    <x v="0"/>
    <x v="1"/>
    <n v="0"/>
    <x v="1645"/>
    <n v="83"/>
    <n v="44.37"/>
    <n v="144.19999999999999"/>
    <n v="95"/>
    <n v="12.26"/>
    <n v="284.39999999999998"/>
    <n v="119"/>
    <n v="12.8"/>
    <x v="122"/>
    <n v="1"/>
    <n v="4.4000000000000004"/>
    <n v="4"/>
    <x v="0"/>
    <n v="0"/>
    <x v="1"/>
    <x v="2"/>
    <x v="0"/>
    <x v="1"/>
    <n v="1.4948500689754491"/>
    <n v="-1.1139192554567547"/>
    <n v="1.6656645033780817"/>
    <n v="2.1897487887559901"/>
    <n v="4.849486472129894"/>
    <n v="3.3233764204593665"/>
    <n v="2.5636190475107217"/>
    <x v="1"/>
    <x v="1"/>
    <e v="#N/A"/>
    <n v="44.37"/>
    <x v="0"/>
    <x v="0"/>
  </r>
  <r>
    <s v="OH"/>
    <n v="69"/>
    <x v="0"/>
    <x v="0"/>
    <x v="1"/>
    <n v="0"/>
    <x v="459"/>
    <n v="94"/>
    <n v="35.630000000000003"/>
    <n v="193.1"/>
    <n v="106"/>
    <n v="16.41"/>
    <n v="239.9"/>
    <n v="90"/>
    <n v="10.8"/>
    <x v="70"/>
    <n v="4"/>
    <n v="3.35"/>
    <n v="0"/>
    <x v="0"/>
    <n v="0"/>
    <x v="0"/>
    <x v="3"/>
    <x v="0"/>
    <x v="0"/>
    <n v="0.54321627046395393"/>
    <n v="-0.1407755962252073"/>
    <n v="0.78191347288380997"/>
    <n v="0.77675738956378104"/>
    <n v="3.0743886351079897"/>
    <n v="1.2367871305558165"/>
    <n v="1.2678404209267879"/>
    <x v="0"/>
    <x v="1"/>
    <e v="#N/A"/>
    <n v="35.630000000000003"/>
    <x v="1"/>
    <x v="0"/>
  </r>
  <r>
    <s v="UT"/>
    <n v="169"/>
    <x v="1"/>
    <x v="0"/>
    <x v="1"/>
    <n v="0"/>
    <x v="1116"/>
    <n v="96"/>
    <n v="26.83"/>
    <n v="160"/>
    <n v="120"/>
    <n v="13.6"/>
    <n v="198.8"/>
    <n v="112"/>
    <n v="8.9499999999999993"/>
    <x v="0"/>
    <n v="6"/>
    <n v="3.7"/>
    <n v="3"/>
    <x v="0"/>
    <n v="0"/>
    <x v="0"/>
    <x v="1"/>
    <x v="0"/>
    <x v="1"/>
    <n v="-0.41582323854179387"/>
    <n v="-0.79948837987682708"/>
    <n v="-3.4315006965955887E-2"/>
    <n v="1.2477545226278501"/>
    <n v="2.5231756376037979"/>
    <n v="1.5395322353594247"/>
    <n v="2.5246591273326864"/>
    <x v="0"/>
    <x v="1"/>
    <e v="#N/A"/>
    <n v="26.83"/>
    <x v="1"/>
    <x v="0"/>
  </r>
  <r>
    <s v="DE"/>
    <n v="102"/>
    <x v="1"/>
    <x v="0"/>
    <x v="1"/>
    <n v="0"/>
    <x v="771"/>
    <n v="82"/>
    <n v="41.72"/>
    <n v="260.3"/>
    <n v="124"/>
    <n v="22.13"/>
    <n v="195.1"/>
    <n v="82"/>
    <n v="8.7799999999999994"/>
    <x v="26"/>
    <n v="3"/>
    <n v="2.84"/>
    <n v="3"/>
    <x v="1"/>
    <n v="1"/>
    <x v="0"/>
    <x v="0"/>
    <x v="0"/>
    <x v="2"/>
    <n v="1.206027359699587"/>
    <n v="1.1965506594058763"/>
    <n v="-0.10779542972615413"/>
    <n v="8.8376964316294535E-2"/>
    <n v="3.4164286795938552"/>
    <n v="1.7046013655280825"/>
    <n v="1.462650576169509"/>
    <x v="1"/>
    <x v="1"/>
    <n v="41.72"/>
    <e v="#N/A"/>
    <x v="0"/>
    <x v="3"/>
  </r>
  <r>
    <s v="CT"/>
    <n v="174"/>
    <x v="0"/>
    <x v="0"/>
    <x v="1"/>
    <n v="0"/>
    <x v="1646"/>
    <n v="80"/>
    <n v="12.27"/>
    <n v="173.4"/>
    <n v="81"/>
    <n v="14.74"/>
    <n v="130.1"/>
    <n v="121"/>
    <n v="5.85"/>
    <x v="34"/>
    <n v="5"/>
    <n v="2.97"/>
    <n v="2"/>
    <x v="0"/>
    <n v="0"/>
    <x v="0"/>
    <x v="1"/>
    <x v="0"/>
    <x v="0"/>
    <n v="-2.0006452843119105"/>
    <n v="-0.53281915628372412"/>
    <n v="-1.3986677214593608"/>
    <n v="0.26952970780247515"/>
    <n v="1.7292167466450676"/>
    <n v="2.5130450583669988"/>
    <n v="4.200071472473752"/>
    <x v="2"/>
    <x v="1"/>
    <e v="#N/A"/>
    <n v="12.27"/>
    <x v="1"/>
    <x v="3"/>
  </r>
  <r>
    <s v="NH"/>
    <n v="44"/>
    <x v="2"/>
    <x v="0"/>
    <x v="0"/>
    <n v="25"/>
    <x v="1207"/>
    <n v="106"/>
    <n v="25.99"/>
    <n v="205.5"/>
    <n v="147"/>
    <n v="17.47"/>
    <n v="247.3"/>
    <n v="107"/>
    <n v="11.13"/>
    <x v="40"/>
    <n v="5"/>
    <n v="2.16"/>
    <n v="1"/>
    <x v="0"/>
    <n v="0"/>
    <x v="0"/>
    <x v="3"/>
    <x v="0"/>
    <x v="0"/>
    <n v="-0.50654319209639176"/>
    <n v="0.10599293904005223"/>
    <n v="0.92887431840420598"/>
    <n v="-0.81738675311460851"/>
    <n v="2.2848684287306757"/>
    <n v="1.3411745271006568"/>
    <n v="2.5252474111811609"/>
    <x v="0"/>
    <x v="0"/>
    <e v="#N/A"/>
    <n v="25.99"/>
    <x v="1"/>
    <x v="1"/>
  </r>
  <r>
    <s v="ID"/>
    <n v="89"/>
    <x v="0"/>
    <x v="0"/>
    <x v="0"/>
    <n v="15"/>
    <x v="1390"/>
    <n v="83"/>
    <n v="46.58"/>
    <n v="192.2"/>
    <n v="97"/>
    <n v="16.34"/>
    <n v="125.9"/>
    <n v="141"/>
    <n v="5.67"/>
    <x v="78"/>
    <n v="2"/>
    <n v="3.21"/>
    <n v="0"/>
    <x v="0"/>
    <n v="0"/>
    <x v="0"/>
    <x v="2"/>
    <x v="0"/>
    <x v="0"/>
    <n v="1.7355356600386678"/>
    <n v="-0.15868621572026659"/>
    <n v="-1.4820779310790446"/>
    <n v="0.59560464607760044"/>
    <n v="3.3119960068182679"/>
    <n v="2.3640146426251758"/>
    <n v="2.8649280814555054"/>
    <x v="0"/>
    <x v="2"/>
    <e v="#N/A"/>
    <n v="46.58"/>
    <x v="0"/>
    <x v="3"/>
  </r>
  <r>
    <s v="LA"/>
    <n v="143"/>
    <x v="0"/>
    <x v="0"/>
    <x v="1"/>
    <n v="0"/>
    <x v="353"/>
    <n v="109"/>
    <n v="30.29"/>
    <n v="254.6"/>
    <n v="93"/>
    <n v="21.64"/>
    <n v="241.3"/>
    <n v="139"/>
    <n v="10.86"/>
    <x v="31"/>
    <n v="7"/>
    <n v="2.2999999999999998"/>
    <n v="0"/>
    <x v="0"/>
    <n v="0"/>
    <x v="0"/>
    <x v="1"/>
    <x v="0"/>
    <x v="2"/>
    <n v="-3.8132003334897357E-2"/>
    <n v="1.0831167359371681"/>
    <n v="0.80971687609037146"/>
    <n v="-0.63623400962842791"/>
    <n v="2.9448202399989314"/>
    <n v="1.4950020226671716"/>
    <n v="1.9488704035031434"/>
    <x v="0"/>
    <x v="1"/>
    <e v="#N/A"/>
    <n v="30.29"/>
    <x v="4"/>
    <x v="1"/>
  </r>
  <r>
    <s v="VA"/>
    <n v="78"/>
    <x v="0"/>
    <x v="1"/>
    <x v="0"/>
    <n v="20"/>
    <x v="1647"/>
    <n v="102"/>
    <n v="42.98"/>
    <n v="217.6"/>
    <n v="105"/>
    <n v="18.5"/>
    <n v="107.3"/>
    <n v="93"/>
    <n v="4.83"/>
    <x v="7"/>
    <n v="3"/>
    <n v="3.02"/>
    <n v="0"/>
    <x v="0"/>
    <n v="0"/>
    <x v="0"/>
    <x v="2"/>
    <x v="2"/>
    <x v="0"/>
    <n v="1.3430330038432654"/>
    <n v="0.34679126780695851"/>
    <n v="-1.8514660022519316"/>
    <n v="0.34199080519694713"/>
    <n v="3.1352167469513024"/>
    <n v="2.338564923446306"/>
    <n v="3.0179774273481481"/>
    <x v="0"/>
    <x v="0"/>
    <e v="#N/A"/>
    <n v="42.98"/>
    <x v="3"/>
    <x v="3"/>
  </r>
  <r>
    <s v="ID"/>
    <n v="93"/>
    <x v="0"/>
    <x v="0"/>
    <x v="1"/>
    <n v="0"/>
    <x v="591"/>
    <n v="100"/>
    <n v="36.75"/>
    <n v="182.8"/>
    <n v="136"/>
    <n v="15.54"/>
    <n v="237.9"/>
    <n v="66"/>
    <n v="10.71"/>
    <x v="35"/>
    <n v="3"/>
    <n v="2.11"/>
    <n v="2"/>
    <x v="0"/>
    <n v="0"/>
    <x v="0"/>
    <x v="2"/>
    <x v="0"/>
    <x v="0"/>
    <n v="0.6654104936191263"/>
    <n v="-0.34575268600199505"/>
    <n v="0.74219432544586517"/>
    <n v="-0.88984785050908088"/>
    <n v="2.4998012368553524"/>
    <n v="1.3802165260116681"/>
    <n v="2.3581749497371662"/>
    <x v="0"/>
    <x v="1"/>
    <e v="#N/A"/>
    <n v="36.75"/>
    <x v="0"/>
    <x v="1"/>
  </r>
  <r>
    <s v="VA"/>
    <n v="106"/>
    <x v="1"/>
    <x v="0"/>
    <x v="1"/>
    <n v="0"/>
    <x v="747"/>
    <n v="120"/>
    <n v="28.07"/>
    <n v="290.2"/>
    <n v="79"/>
    <n v="24.67"/>
    <n v="250.3"/>
    <n v="140"/>
    <n v="11.26"/>
    <x v="111"/>
    <n v="2"/>
    <n v="2.19"/>
    <n v="0"/>
    <x v="0"/>
    <n v="0"/>
    <x v="0"/>
    <x v="0"/>
    <x v="0"/>
    <x v="2"/>
    <n v="-0.28066902202167909"/>
    <n v="1.7915812404083966"/>
    <n v="0.98845303956112318"/>
    <n v="-0.78115620441737255"/>
    <n v="3.5088746023595956"/>
    <n v="2.2081174941617743"/>
    <n v="2.3322445757172074"/>
    <x v="0"/>
    <x v="1"/>
    <e v="#N/A"/>
    <n v="28.07"/>
    <x v="0"/>
    <x v="1"/>
  </r>
  <r>
    <s v="AL"/>
    <n v="116"/>
    <x v="1"/>
    <x v="0"/>
    <x v="1"/>
    <n v="0"/>
    <x v="1648"/>
    <n v="88"/>
    <n v="22.75"/>
    <n v="177.1"/>
    <n v="103"/>
    <n v="15.05"/>
    <n v="185.2"/>
    <n v="106"/>
    <n v="8.33"/>
    <x v="70"/>
    <n v="4"/>
    <n v="3.35"/>
    <n v="2"/>
    <x v="0"/>
    <n v="0"/>
    <x v="0"/>
    <x v="0"/>
    <x v="0"/>
    <x v="0"/>
    <n v="-0.86016586819696672"/>
    <n v="-0.45918660947070333"/>
    <n v="-0.30440520954398109"/>
    <n v="0.77675738956378104"/>
    <n v="1.9881528215084363"/>
    <n v="1.283258445118401"/>
    <n v="2.7093823709959133"/>
    <x v="0"/>
    <x v="1"/>
    <e v="#N/A"/>
    <n v="22.75"/>
    <x v="1"/>
    <x v="0"/>
  </r>
  <r>
    <s v="VT"/>
    <n v="42"/>
    <x v="0"/>
    <x v="0"/>
    <x v="1"/>
    <n v="0"/>
    <x v="169"/>
    <n v="122"/>
    <n v="36.92"/>
    <n v="303.2"/>
    <n v="58"/>
    <n v="25.77"/>
    <n v="147.30000000000001"/>
    <n v="114"/>
    <n v="6.63"/>
    <x v="100"/>
    <n v="4"/>
    <n v="3.78"/>
    <n v="2"/>
    <x v="0"/>
    <n v="0"/>
    <x v="0"/>
    <x v="3"/>
    <x v="0"/>
    <x v="2"/>
    <n v="0.68392476985475847"/>
    <n v="2.0502901886703619"/>
    <n v="-1.0570830534930349"/>
    <n v="1.3564461687195588"/>
    <n v="4.2066578048016039"/>
    <n v="2.7620307274168692"/>
    <n v="2.3583166860478415"/>
    <x v="1"/>
    <x v="1"/>
    <e v="#N/A"/>
    <n v="36.92"/>
    <x v="1"/>
    <x v="0"/>
  </r>
  <r>
    <s v="MS"/>
    <n v="173"/>
    <x v="0"/>
    <x v="0"/>
    <x v="1"/>
    <n v="0"/>
    <x v="1649"/>
    <n v="75"/>
    <n v="13.96"/>
    <n v="201.2"/>
    <n v="95"/>
    <n v="17.100000000000001"/>
    <n v="206.7"/>
    <n v="146"/>
    <n v="9.3000000000000007"/>
    <x v="63"/>
    <n v="2"/>
    <n v="2.59"/>
    <n v="1"/>
    <x v="0"/>
    <n v="0"/>
    <x v="0"/>
    <x v="1"/>
    <x v="0"/>
    <x v="0"/>
    <n v="-1.8173539495791518"/>
    <n v="2.0419979230324944E-2"/>
    <n v="0.12257562541392569"/>
    <n v="-0.23769797395883072"/>
    <n v="1.8843048656162287"/>
    <n v="1.8370404090200239"/>
    <n v="3.3464653146506573"/>
    <x v="0"/>
    <x v="1"/>
    <e v="#N/A"/>
    <n v="13.96"/>
    <x v="0"/>
    <x v="2"/>
  </r>
  <r>
    <s v="HI"/>
    <n v="80"/>
    <x v="2"/>
    <x v="0"/>
    <x v="1"/>
    <n v="0"/>
    <x v="62"/>
    <n v="77"/>
    <n v="26.71"/>
    <n v="302"/>
    <n v="69"/>
    <n v="25.67"/>
    <n v="317.89999999999998"/>
    <n v="159"/>
    <n v="14.31"/>
    <x v="95"/>
    <n v="4"/>
    <n v="4.21"/>
    <n v="0"/>
    <x v="0"/>
    <n v="0"/>
    <x v="0"/>
    <x v="2"/>
    <x v="0"/>
    <x v="2"/>
    <n v="-0.42878323190673673"/>
    <n v="2.0264093626769504"/>
    <n v="2.3309602229636575"/>
    <n v="1.9361349478753367"/>
    <n v="5.4038529463476914"/>
    <n v="3.6704473926937311"/>
    <n v="2.3964017733497429"/>
    <x v="1"/>
    <x v="1"/>
    <e v="#N/A"/>
    <n v="26.71"/>
    <x v="1"/>
    <x v="0"/>
  </r>
  <r>
    <s v="OH"/>
    <n v="70"/>
    <x v="2"/>
    <x v="0"/>
    <x v="0"/>
    <n v="23"/>
    <x v="477"/>
    <n v="95"/>
    <n v="34.94"/>
    <n v="224.3"/>
    <n v="80"/>
    <n v="19.07"/>
    <n v="196.1"/>
    <n v="76"/>
    <n v="8.82"/>
    <x v="84"/>
    <n v="4"/>
    <n v="2.62"/>
    <n v="1"/>
    <x v="0"/>
    <n v="0"/>
    <x v="0"/>
    <x v="3"/>
    <x v="0"/>
    <x v="0"/>
    <n v="0.46730773789786195"/>
    <n v="0.48012587960351027"/>
    <n v="-8.7935856007181734E-2"/>
    <n v="-0.20146742526159472"/>
    <n v="2.4110744270641473"/>
    <n v="0.70513773149471537"/>
    <n v="1.7835802611355402"/>
    <x v="0"/>
    <x v="0"/>
    <e v="#N/A"/>
    <n v="34.94"/>
    <x v="1"/>
    <x v="2"/>
  </r>
  <r>
    <s v="NY"/>
    <n v="112"/>
    <x v="2"/>
    <x v="0"/>
    <x v="1"/>
    <n v="0"/>
    <x v="584"/>
    <n v="73"/>
    <n v="29.26"/>
    <n v="228"/>
    <n v="136"/>
    <n v="19.38"/>
    <n v="269.39999999999998"/>
    <n v="96"/>
    <n v="12.12"/>
    <x v="71"/>
    <n v="3"/>
    <n v="3.81"/>
    <n v="2"/>
    <x v="0"/>
    <n v="0"/>
    <x v="0"/>
    <x v="0"/>
    <x v="0"/>
    <x v="0"/>
    <n v="-0.15106908837225369"/>
    <n v="0.55375842641653106"/>
    <n v="1.3677708975934955"/>
    <n v="1.3926767174167949"/>
    <n v="3.8034313242040545"/>
    <n v="2.0346537621490963"/>
    <n v="1.3466781448135023"/>
    <x v="1"/>
    <x v="1"/>
    <e v="#N/A"/>
    <n v="29.26"/>
    <x v="0"/>
    <x v="0"/>
  </r>
  <r>
    <s v="WI"/>
    <n v="186"/>
    <x v="1"/>
    <x v="0"/>
    <x v="1"/>
    <n v="0"/>
    <x v="1650"/>
    <n v="104"/>
    <n v="35.159999999999997"/>
    <n v="286"/>
    <n v="115"/>
    <n v="24.31"/>
    <n v="153.9"/>
    <n v="112"/>
    <n v="6.93"/>
    <x v="70"/>
    <n v="6"/>
    <n v="3.35"/>
    <n v="0"/>
    <x v="0"/>
    <n v="0"/>
    <x v="0"/>
    <x v="1"/>
    <x v="0"/>
    <x v="2"/>
    <n v="0.49137629700418406"/>
    <n v="1.7079983494314541"/>
    <n v="-0.92600986694781717"/>
    <n v="0.77675738956378104"/>
    <n v="3.5664828165782567"/>
    <n v="2.1493150869160087"/>
    <n v="2.125867118317033"/>
    <x v="1"/>
    <x v="1"/>
    <e v="#N/A"/>
    <n v="35.159999999999997"/>
    <x v="1"/>
    <x v="0"/>
  </r>
  <r>
    <s v="MO"/>
    <n v="99"/>
    <x v="1"/>
    <x v="0"/>
    <x v="1"/>
    <n v="0"/>
    <x v="284"/>
    <n v="51"/>
    <n v="32.86"/>
    <n v="240.1"/>
    <n v="117"/>
    <n v="20.41"/>
    <n v="145.69999999999999"/>
    <n v="92"/>
    <n v="6.56"/>
    <x v="1"/>
    <n v="4"/>
    <n v="3.29"/>
    <n v="1"/>
    <x v="0"/>
    <n v="0"/>
    <x v="0"/>
    <x v="2"/>
    <x v="0"/>
    <x v="2"/>
    <n v="0.24143356782314931"/>
    <n v="0.79455675518343727"/>
    <n v="-1.0888583714433913"/>
    <n v="0.70429629216930834"/>
    <n v="2.7702189286354688"/>
    <n v="1.5398884456691133"/>
    <n v="2.2513107154811465"/>
    <x v="0"/>
    <x v="1"/>
    <e v="#N/A"/>
    <n v="32.86"/>
    <x v="1"/>
    <x v="0"/>
  </r>
  <r>
    <s v="AL"/>
    <n v="56"/>
    <x v="0"/>
    <x v="0"/>
    <x v="1"/>
    <n v="0"/>
    <x v="1423"/>
    <n v="52"/>
    <n v="38.4"/>
    <n v="242"/>
    <n v="69"/>
    <n v="20.57"/>
    <n v="144.5"/>
    <n v="68"/>
    <n v="6.5"/>
    <x v="50"/>
    <n v="3"/>
    <n v="3.16"/>
    <n v="0"/>
    <x v="0"/>
    <n v="0"/>
    <x v="0"/>
    <x v="3"/>
    <x v="0"/>
    <x v="2"/>
    <n v="0.84499897310475902"/>
    <n v="0.83236806300634003"/>
    <n v="-1.1126898599061579"/>
    <n v="0.52314354868312773"/>
    <n v="3.015668947929119"/>
    <n v="1.7083962519649196"/>
    <n v="2.1778375292825785"/>
    <x v="0"/>
    <x v="1"/>
    <e v="#N/A"/>
    <n v="38.4"/>
    <x v="0"/>
    <x v="3"/>
  </r>
  <r>
    <s v="CO"/>
    <n v="135"/>
    <x v="1"/>
    <x v="0"/>
    <x v="0"/>
    <n v="38"/>
    <x v="187"/>
    <n v="92"/>
    <n v="34.44"/>
    <n v="169.6"/>
    <n v="93"/>
    <n v="14.42"/>
    <n v="185.8"/>
    <n v="108"/>
    <n v="8.36"/>
    <x v="78"/>
    <n v="6"/>
    <n v="3.21"/>
    <n v="4"/>
    <x v="0"/>
    <n v="0"/>
    <x v="1"/>
    <x v="1"/>
    <x v="0"/>
    <x v="0"/>
    <n v="0.41361633681452847"/>
    <n v="-0.60844177192952964"/>
    <n v="-0.29248946531259723"/>
    <n v="0.59560464607760044"/>
    <n v="2.279946125889095"/>
    <n v="0.99074459153542083"/>
    <n v="2.1828869311892185"/>
    <x v="0"/>
    <x v="0"/>
    <e v="#N/A"/>
    <n v="34.44"/>
    <x v="1"/>
    <x v="3"/>
  </r>
  <r>
    <s v="NJ"/>
    <n v="83"/>
    <x v="1"/>
    <x v="0"/>
    <x v="1"/>
    <n v="0"/>
    <x v="398"/>
    <n v="105"/>
    <n v="8.23"/>
    <n v="139.69999999999999"/>
    <n v="86"/>
    <n v="11.87"/>
    <n v="154.1"/>
    <n v="80"/>
    <n v="6.93"/>
    <x v="73"/>
    <n v="4"/>
    <n v="3.11"/>
    <n v="2"/>
    <x v="0"/>
    <n v="0"/>
    <x v="0"/>
    <x v="2"/>
    <x v="0"/>
    <x v="1"/>
    <n v="-2.4412850587199566"/>
    <n v="-1.2034723529320503"/>
    <n v="-0.92203795220402296"/>
    <n v="0.45068245128865581"/>
    <n v="2.0565167819083068"/>
    <n v="2.9088635408704286"/>
    <n v="4.5490342848279344"/>
    <x v="2"/>
    <x v="1"/>
    <e v="#N/A"/>
    <n v="8.23"/>
    <x v="1"/>
    <x v="3"/>
  </r>
  <r>
    <s v="SC"/>
    <n v="48"/>
    <x v="2"/>
    <x v="0"/>
    <x v="1"/>
    <n v="0"/>
    <x v="917"/>
    <n v="93"/>
    <n v="28.66"/>
    <n v="246"/>
    <n v="61"/>
    <n v="20.91"/>
    <n v="269.89999999999998"/>
    <n v="102"/>
    <n v="12.15"/>
    <x v="37"/>
    <n v="7"/>
    <n v="3.08"/>
    <n v="1"/>
    <x v="0"/>
    <n v="0"/>
    <x v="0"/>
    <x v="3"/>
    <x v="0"/>
    <x v="2"/>
    <n v="-0.21586905519696639"/>
    <n v="0.91197081631771404"/>
    <n v="1.3777006844529818"/>
    <n v="0.41445190259141979"/>
    <n v="3.4532055355337583"/>
    <n v="1.71700896162795"/>
    <n v="1.4041406902374109"/>
    <x v="1"/>
    <x v="1"/>
    <e v="#N/A"/>
    <n v="28.66"/>
    <x v="4"/>
    <x v="3"/>
  </r>
  <r>
    <s v="AK"/>
    <n v="112"/>
    <x v="0"/>
    <x v="0"/>
    <x v="0"/>
    <n v="31"/>
    <x v="1090"/>
    <n v="92"/>
    <n v="24.29"/>
    <n v="233.8"/>
    <n v="107"/>
    <n v="19.87"/>
    <n v="329.2"/>
    <n v="142"/>
    <n v="14.81"/>
    <x v="91"/>
    <n v="6"/>
    <n v="2.81"/>
    <n v="0"/>
    <x v="0"/>
    <n v="0"/>
    <x v="0"/>
    <x v="0"/>
    <x v="0"/>
    <x v="2"/>
    <n v="-0.69168595445271375"/>
    <n v="0.66918241871802353"/>
    <n v="2.5553734059880457"/>
    <n v="5.2146415619058542E-2"/>
    <n v="4.0778572355522895"/>
    <n v="2.7310963113375051"/>
    <n v="2.5077588580356962"/>
    <x v="1"/>
    <x v="0"/>
    <e v="#N/A"/>
    <n v="24.29"/>
    <x v="1"/>
    <x v="3"/>
  </r>
  <r>
    <s v="AK"/>
    <n v="112"/>
    <x v="2"/>
    <x v="0"/>
    <x v="1"/>
    <n v="0"/>
    <x v="1208"/>
    <n v="102"/>
    <n v="14.48"/>
    <n v="153.19999999999999"/>
    <n v="118"/>
    <n v="13.02"/>
    <n v="142.6"/>
    <n v="107"/>
    <n v="6.42"/>
    <x v="45"/>
    <n v="4"/>
    <n v="2.21"/>
    <n v="1"/>
    <x v="0"/>
    <n v="0"/>
    <x v="0"/>
    <x v="0"/>
    <x v="0"/>
    <x v="1"/>
    <n v="-1.7599596932486918"/>
    <n v="-0.9348130605061632"/>
    <n v="-1.1504230499722057"/>
    <n v="-0.74492565572013658"/>
    <n v="0.81821640628623549"/>
    <n v="2.418619648975497"/>
    <n v="4.3623346874471647"/>
    <x v="2"/>
    <x v="1"/>
    <e v="#N/A"/>
    <n v="14.48"/>
    <x v="1"/>
    <x v="1"/>
  </r>
  <r>
    <s v="MN"/>
    <n v="141"/>
    <x v="1"/>
    <x v="0"/>
    <x v="1"/>
    <n v="0"/>
    <x v="1651"/>
    <n v="123"/>
    <n v="13.23"/>
    <n v="144.4"/>
    <n v="119"/>
    <n v="12.27"/>
    <n v="75.3"/>
    <n v="65"/>
    <n v="3.39"/>
    <x v="16"/>
    <n v="7"/>
    <n v="1.54"/>
    <n v="1"/>
    <x v="0"/>
    <n v="0"/>
    <x v="0"/>
    <x v="1"/>
    <x v="0"/>
    <x v="1"/>
    <n v="-1.8969653373923703"/>
    <n v="-1.1099391177911857"/>
    <n v="-2.4869723612590486"/>
    <n v="-1.6506893731510393"/>
    <n v="1.8577181943406045"/>
    <n v="3.706784222040906"/>
    <n v="5.6594506489551346"/>
    <x v="2"/>
    <x v="1"/>
    <e v="#N/A"/>
    <n v="13.23"/>
    <x v="4"/>
    <x v="1"/>
  </r>
  <r>
    <s v="MI"/>
    <n v="73"/>
    <x v="1"/>
    <x v="0"/>
    <x v="0"/>
    <n v="19"/>
    <x v="542"/>
    <n v="108"/>
    <n v="30.5"/>
    <n v="93.6"/>
    <n v="90"/>
    <n v="7.96"/>
    <n v="234.6"/>
    <n v="99"/>
    <n v="10.56"/>
    <x v="130"/>
    <n v="4"/>
    <n v="4.0199999999999996"/>
    <n v="2"/>
    <x v="0"/>
    <n v="0"/>
    <x v="0"/>
    <x v="3"/>
    <x v="0"/>
    <x v="1"/>
    <n v="-1.5914871852138399E-2"/>
    <n v="-2.1208940848456357"/>
    <n v="0.67665773217325598"/>
    <n v="1.6825211069946842"/>
    <n v="3.4974172941203454"/>
    <n v="2.7905533437423746"/>
    <n v="3.3678551333647673"/>
    <x v="0"/>
    <x v="0"/>
    <e v="#N/A"/>
    <n v="30.5"/>
    <x v="1"/>
    <x v="0"/>
  </r>
  <r>
    <s v="KS"/>
    <n v="81"/>
    <x v="2"/>
    <x v="0"/>
    <x v="1"/>
    <n v="0"/>
    <x v="1575"/>
    <n v="98"/>
    <n v="23.77"/>
    <n v="247.2"/>
    <n v="103"/>
    <n v="21.01"/>
    <n v="241"/>
    <n v="113"/>
    <n v="10.85"/>
    <x v="50"/>
    <n v="3"/>
    <n v="3.16"/>
    <n v="3"/>
    <x v="0"/>
    <n v="0"/>
    <x v="0"/>
    <x v="2"/>
    <x v="0"/>
    <x v="2"/>
    <n v="-0.74908021078317344"/>
    <n v="0.93585164231112605"/>
    <n v="0.80375900397467959"/>
    <n v="0.52314354868312773"/>
    <n v="3.0633307258561002"/>
    <n v="1.5351375077179701"/>
    <n v="1.8246367307579392"/>
    <x v="0"/>
    <x v="1"/>
    <e v="#N/A"/>
    <n v="23.77"/>
    <x v="0"/>
    <x v="3"/>
  </r>
  <r>
    <s v="NJ"/>
    <n v="165"/>
    <x v="0"/>
    <x v="0"/>
    <x v="0"/>
    <n v="17"/>
    <x v="469"/>
    <n v="68"/>
    <n v="30.24"/>
    <n v="153.9"/>
    <n v="112"/>
    <n v="13.08"/>
    <n v="251.2"/>
    <n v="121"/>
    <n v="11.3"/>
    <x v="15"/>
    <n v="7"/>
    <n v="2.86"/>
    <n v="1"/>
    <x v="0"/>
    <n v="0"/>
    <x v="0"/>
    <x v="1"/>
    <x v="0"/>
    <x v="1"/>
    <n v="-4.3686286205586698E-2"/>
    <n v="-0.92088257867667234"/>
    <n v="1.0063266559081978"/>
    <n v="0.12460751301353053"/>
    <n v="2.4921645599924509"/>
    <n v="1.3704574367719078"/>
    <n v="2.3548721786807216"/>
    <x v="0"/>
    <x v="0"/>
    <e v="#N/A"/>
    <n v="30.24"/>
    <x v="4"/>
    <x v="3"/>
  </r>
  <r>
    <s v="OR"/>
    <n v="70"/>
    <x v="0"/>
    <x v="0"/>
    <x v="1"/>
    <n v="0"/>
    <x v="730"/>
    <n v="98"/>
    <n v="17.32"/>
    <n v="193.3"/>
    <n v="113"/>
    <n v="16.43"/>
    <n v="167.5"/>
    <n v="126"/>
    <n v="7.54"/>
    <x v="51"/>
    <n v="6"/>
    <n v="4.05"/>
    <n v="1"/>
    <x v="0"/>
    <n v="0"/>
    <x v="0"/>
    <x v="3"/>
    <x v="0"/>
    <x v="0"/>
    <n v="-1.4507712801136341"/>
    <n v="-0.13679545855963826"/>
    <n v="-0.65591966436979254"/>
    <n v="1.71875165569192"/>
    <n v="2.908318873513271"/>
    <n v="2.3468677348192828"/>
    <n v="3.2491933859710596"/>
    <x v="0"/>
    <x v="1"/>
    <e v="#N/A"/>
    <n v="17.32"/>
    <x v="1"/>
    <x v="0"/>
  </r>
  <r>
    <s v="IA"/>
    <n v="79"/>
    <x v="0"/>
    <x v="0"/>
    <x v="1"/>
    <n v="0"/>
    <x v="440"/>
    <n v="90"/>
    <n v="26.78"/>
    <n v="223.8"/>
    <n v="83"/>
    <n v="19.02"/>
    <n v="241.1"/>
    <n v="98"/>
    <n v="10.85"/>
    <x v="1"/>
    <n v="4"/>
    <n v="3.29"/>
    <n v="1"/>
    <x v="0"/>
    <n v="0"/>
    <x v="0"/>
    <x v="2"/>
    <x v="0"/>
    <x v="0"/>
    <n v="-0.42137752141248369"/>
    <n v="0.47017553543958857"/>
    <n v="0.80574496134657669"/>
    <n v="0.70429629216930834"/>
    <n v="2.9430529717730947"/>
    <n v="1.2425305869782297"/>
    <n v="1.557627594930985"/>
    <x v="0"/>
    <x v="1"/>
    <e v="#N/A"/>
    <n v="26.78"/>
    <x v="1"/>
    <x v="0"/>
  </r>
  <r>
    <s v="NJ"/>
    <n v="126"/>
    <x v="0"/>
    <x v="0"/>
    <x v="1"/>
    <n v="0"/>
    <x v="118"/>
    <n v="138"/>
    <n v="28.41"/>
    <n v="154.4"/>
    <n v="93"/>
    <n v="13.12"/>
    <n v="244.5"/>
    <n v="148"/>
    <n v="11"/>
    <x v="0"/>
    <n v="10"/>
    <n v="3.7"/>
    <n v="3"/>
    <x v="0"/>
    <n v="0"/>
    <x v="0"/>
    <x v="0"/>
    <x v="0"/>
    <x v="1"/>
    <n v="-0.24364046955041468"/>
    <n v="-0.91093223451275063"/>
    <n v="0.87326751199108299"/>
    <n v="1.2477545226278501"/>
    <n v="3.0234986971431006"/>
    <n v="1.7912693015050778"/>
    <n v="2.2968994425971188"/>
    <x v="0"/>
    <x v="1"/>
    <e v="#N/A"/>
    <n v="28.41"/>
    <x v="4"/>
    <x v="0"/>
  </r>
  <r>
    <s v="NY"/>
    <n v="77"/>
    <x v="2"/>
    <x v="0"/>
    <x v="1"/>
    <n v="0"/>
    <x v="1142"/>
    <n v="92"/>
    <n v="21.1"/>
    <n v="214.9"/>
    <n v="131"/>
    <n v="18.27"/>
    <n v="241.3"/>
    <n v="132"/>
    <n v="10.86"/>
    <x v="0"/>
    <n v="3"/>
    <n v="3.7"/>
    <n v="0"/>
    <x v="0"/>
    <n v="0"/>
    <x v="0"/>
    <x v="2"/>
    <x v="0"/>
    <x v="0"/>
    <n v="-1.0397543476825994"/>
    <n v="0.29305940932178126"/>
    <n v="0.80971687609037146"/>
    <n v="1.2477545226278501"/>
    <n v="3.1624450366441961"/>
    <n v="1.8383431913222035"/>
    <n v="2.1812731989289871"/>
    <x v="0"/>
    <x v="1"/>
    <e v="#N/A"/>
    <n v="21.1"/>
    <x v="0"/>
    <x v="0"/>
  </r>
  <r>
    <s v="MN"/>
    <n v="72"/>
    <x v="1"/>
    <x v="0"/>
    <x v="0"/>
    <n v="31"/>
    <x v="845"/>
    <n v="124"/>
    <n v="37.64"/>
    <n v="313.39999999999998"/>
    <n v="96"/>
    <n v="26.64"/>
    <n v="175.9"/>
    <n v="94"/>
    <n v="7.92"/>
    <x v="23"/>
    <n v="1"/>
    <n v="3.19"/>
    <n v="3"/>
    <x v="0"/>
    <n v="0"/>
    <x v="0"/>
    <x v="3"/>
    <x v="0"/>
    <x v="2"/>
    <n v="0.76168473004441406"/>
    <n v="2.2532772096143656"/>
    <n v="-0.48909924513042419"/>
    <n v="0.55937409738036437"/>
    <n v="4.0472228561786689"/>
    <n v="2.4918947136180498"/>
    <n v="2.0097426899830091"/>
    <x v="1"/>
    <x v="0"/>
    <e v="#N/A"/>
    <n v="37.64"/>
    <x v="0"/>
    <x v="3"/>
  </r>
  <r>
    <s v="OH"/>
    <n v="110"/>
    <x v="0"/>
    <x v="0"/>
    <x v="0"/>
    <n v="37"/>
    <x v="580"/>
    <n v="80"/>
    <n v="38.74"/>
    <n v="101.9"/>
    <n v="141"/>
    <n v="8.66"/>
    <n v="188.1"/>
    <n v="110"/>
    <n v="8.4600000000000009"/>
    <x v="118"/>
    <n v="6"/>
    <n v="1.38"/>
    <n v="0"/>
    <x v="0"/>
    <n v="0"/>
    <x v="0"/>
    <x v="0"/>
    <x v="0"/>
    <x v="1"/>
    <n v="0.88202752557602337"/>
    <n v="-1.9557183717245346"/>
    <n v="-0.246812445758961"/>
    <n v="-1.8680726653344564"/>
    <n v="2.4033865392903553"/>
    <n v="2.8554191936957221"/>
    <n v="4.3047149366955511"/>
    <x v="2"/>
    <x v="0"/>
    <e v="#N/A"/>
    <n v="38.74"/>
    <x v="1"/>
    <x v="1"/>
  </r>
  <r>
    <s v="SD"/>
    <n v="88"/>
    <x v="0"/>
    <x v="0"/>
    <x v="1"/>
    <n v="0"/>
    <x v="1541"/>
    <n v="112"/>
    <n v="30.23"/>
    <n v="226.5"/>
    <n v="80"/>
    <n v="19.25"/>
    <n v="221.8"/>
    <n v="71"/>
    <n v="9.98"/>
    <x v="57"/>
    <n v="4"/>
    <n v="2.13"/>
    <n v="1"/>
    <x v="0"/>
    <n v="0"/>
    <x v="0"/>
    <x v="2"/>
    <x v="0"/>
    <x v="0"/>
    <n v="-4.5537713829149812E-2"/>
    <n v="0.52390739392476582"/>
    <n v="0.42245518857040953"/>
    <n v="-0.85361730181184459"/>
    <n v="2.2974112950886227"/>
    <n v="1.0879722078676548"/>
    <n v="2.2559406888001416"/>
    <x v="0"/>
    <x v="1"/>
    <e v="#N/A"/>
    <n v="30.23"/>
    <x v="1"/>
    <x v="1"/>
  </r>
  <r>
    <s v="UT"/>
    <n v="80"/>
    <x v="0"/>
    <x v="0"/>
    <x v="0"/>
    <n v="33"/>
    <x v="1477"/>
    <n v="109"/>
    <n v="32.200000000000003"/>
    <n v="148.69999999999999"/>
    <n v="68"/>
    <n v="12.64"/>
    <n v="208.9"/>
    <n v="119"/>
    <n v="9.4"/>
    <x v="7"/>
    <n v="4"/>
    <n v="3.02"/>
    <n v="1"/>
    <x v="1"/>
    <n v="1"/>
    <x v="0"/>
    <x v="2"/>
    <x v="0"/>
    <x v="1"/>
    <n v="0.16922789050418363"/>
    <n v="-1.0243661579814589"/>
    <n v="0.16626668759566532"/>
    <n v="0.34199080519694713"/>
    <n v="2.1280988880726754"/>
    <n v="1.105697258197506"/>
    <n v="2.4323502988169294"/>
    <x v="0"/>
    <x v="0"/>
    <n v="32.200000000000003"/>
    <e v="#N/A"/>
    <x v="1"/>
    <x v="3"/>
  </r>
  <r>
    <s v="OH"/>
    <n v="43"/>
    <x v="2"/>
    <x v="0"/>
    <x v="0"/>
    <n v="39"/>
    <x v="1643"/>
    <n v="108"/>
    <n v="32.01"/>
    <n v="167.6"/>
    <n v="116"/>
    <n v="14.25"/>
    <n v="189.9"/>
    <n v="92"/>
    <n v="8.5500000000000007"/>
    <x v="95"/>
    <n v="5"/>
    <n v="4.21"/>
    <n v="1"/>
    <x v="0"/>
    <n v="0"/>
    <x v="0"/>
    <x v="3"/>
    <x v="0"/>
    <x v="0"/>
    <n v="0.14886218664498829"/>
    <n v="-0.64824314858521659"/>
    <n v="-0.21106521306481044"/>
    <n v="1.9361349478753367"/>
    <n v="3.269086070538878"/>
    <n v="2.058044263579073"/>
    <n v="2.4050298636628469"/>
    <x v="0"/>
    <x v="0"/>
    <e v="#N/A"/>
    <n v="32.01"/>
    <x v="1"/>
    <x v="0"/>
  </r>
  <r>
    <s v="MS"/>
    <n v="144"/>
    <x v="0"/>
    <x v="0"/>
    <x v="0"/>
    <n v="26"/>
    <x v="232"/>
    <n v="94"/>
    <n v="30.11"/>
    <n v="206"/>
    <n v="85"/>
    <n v="17.510000000000002"/>
    <n v="254.8"/>
    <n v="95"/>
    <n v="11.47"/>
    <x v="2"/>
    <n v="2"/>
    <n v="1.78"/>
    <n v="2"/>
    <x v="0"/>
    <n v="0"/>
    <x v="0"/>
    <x v="1"/>
    <x v="0"/>
    <x v="0"/>
    <n v="-5.8497707194092669E-2"/>
    <n v="0.11594328320397398"/>
    <n v="1.077821121296499"/>
    <n v="-1.3246144348759143"/>
    <n v="2.5601701353860244"/>
    <n v="1.7126490000176811"/>
    <n v="2.7040455011705391"/>
    <x v="0"/>
    <x v="0"/>
    <e v="#N/A"/>
    <n v="30.11"/>
    <x v="0"/>
    <x v="1"/>
  </r>
  <r>
    <s v="PA"/>
    <n v="142"/>
    <x v="1"/>
    <x v="0"/>
    <x v="1"/>
    <n v="0"/>
    <x v="1105"/>
    <n v="95"/>
    <n v="21.85"/>
    <n v="192.6"/>
    <n v="91"/>
    <n v="16.37"/>
    <n v="79"/>
    <n v="95"/>
    <n v="3.56"/>
    <x v="29"/>
    <n v="6"/>
    <n v="2.48"/>
    <n v="2"/>
    <x v="0"/>
    <n v="0"/>
    <x v="0"/>
    <x v="1"/>
    <x v="0"/>
    <x v="0"/>
    <n v="-0.95829153224581753"/>
    <n v="-0.15072594038912907"/>
    <n v="-2.4134919384988507"/>
    <n v="-0.38262016874777532"/>
    <n v="1.7612845712287937"/>
    <n v="2.6291410195369402"/>
    <n v="4.3269667967728722"/>
    <x v="2"/>
    <x v="1"/>
    <e v="#N/A"/>
    <n v="21.85"/>
    <x v="1"/>
    <x v="2"/>
  </r>
  <r>
    <s v="NH"/>
    <n v="78"/>
    <x v="1"/>
    <x v="0"/>
    <x v="0"/>
    <n v="28"/>
    <x v="675"/>
    <n v="109"/>
    <n v="22.19"/>
    <n v="173.3"/>
    <n v="99"/>
    <n v="14.73"/>
    <n v="192.2"/>
    <n v="106"/>
    <n v="8.65"/>
    <x v="91"/>
    <n v="3"/>
    <n v="2.81"/>
    <n v="3"/>
    <x v="0"/>
    <n v="0"/>
    <x v="0"/>
    <x v="2"/>
    <x v="0"/>
    <x v="0"/>
    <n v="-0.92126297977455318"/>
    <n v="-0.5348092251165083"/>
    <n v="-0.16538819351117423"/>
    <n v="5.2146415619058542E-2"/>
    <n v="1.4234433331963938"/>
    <n v="1.0792677556508461"/>
    <n v="2.8815702063204998"/>
    <x v="0"/>
    <x v="0"/>
    <e v="#N/A"/>
    <n v="22.19"/>
    <x v="0"/>
    <x v="3"/>
  </r>
  <r>
    <s v="MO"/>
    <n v="131"/>
    <x v="0"/>
    <x v="0"/>
    <x v="1"/>
    <n v="0"/>
    <x v="67"/>
    <n v="141"/>
    <n v="34.19"/>
    <n v="216.5"/>
    <n v="93"/>
    <n v="18.399999999999999"/>
    <n v="217.4"/>
    <n v="132"/>
    <n v="9.7799999999999994"/>
    <x v="73"/>
    <n v="4"/>
    <n v="3.11"/>
    <n v="1"/>
    <x v="0"/>
    <n v="0"/>
    <x v="0"/>
    <x v="1"/>
    <x v="0"/>
    <x v="0"/>
    <n v="0.38584492246108015"/>
    <n v="0.32490051064633074"/>
    <n v="0.33507306420693078"/>
    <n v="0.45068245128865581"/>
    <n v="2.7500594854420535"/>
    <n v="0.75486772103714761"/>
    <n v="1.2557162812744851"/>
    <x v="0"/>
    <x v="1"/>
    <e v="#N/A"/>
    <n v="34.19"/>
    <x v="1"/>
    <x v="3"/>
  </r>
  <r>
    <s v="TN"/>
    <n v="61"/>
    <x v="0"/>
    <x v="0"/>
    <x v="0"/>
    <n v="38"/>
    <x v="1575"/>
    <n v="108"/>
    <n v="23.77"/>
    <n v="58.3"/>
    <n v="120"/>
    <n v="4.96"/>
    <n v="203.4"/>
    <n v="160"/>
    <n v="9.15"/>
    <x v="84"/>
    <n v="1"/>
    <n v="2.62"/>
    <n v="3"/>
    <x v="0"/>
    <n v="0"/>
    <x v="0"/>
    <x v="3"/>
    <x v="0"/>
    <x v="1"/>
    <n v="-0.74908021078317344"/>
    <n v="-2.8233883828185116"/>
    <n v="5.7039032141317079E-2"/>
    <n v="-0.20146742526159472"/>
    <n v="2.2677503662455272"/>
    <n v="2.9285637601135899"/>
    <n v="4.4732851094575423"/>
    <x v="2"/>
    <x v="0"/>
    <e v="#N/A"/>
    <n v="23.77"/>
    <x v="0"/>
    <x v="2"/>
  </r>
  <r>
    <s v="TN"/>
    <n v="73"/>
    <x v="2"/>
    <x v="0"/>
    <x v="0"/>
    <n v="6"/>
    <x v="601"/>
    <n v="105"/>
    <n v="40.39"/>
    <n v="244.9"/>
    <n v="98"/>
    <n v="20.82"/>
    <n v="188.3"/>
    <n v="107"/>
    <n v="8.4700000000000006"/>
    <x v="36"/>
    <n v="11"/>
    <n v="1.84"/>
    <n v="4"/>
    <x v="0"/>
    <n v="0"/>
    <x v="1"/>
    <x v="3"/>
    <x v="0"/>
    <x v="2"/>
    <n v="1.0616160050616554"/>
    <n v="0.89008005915708632"/>
    <n v="-0.24284053101516617"/>
    <n v="-1.2521533374814422"/>
    <n v="2.908527969510704"/>
    <n v="1.8831172448846072"/>
    <n v="2.5754079611854754"/>
    <x v="0"/>
    <x v="2"/>
    <e v="#N/A"/>
    <n v="40.39"/>
    <x v="4"/>
    <x v="1"/>
  </r>
  <r>
    <s v="AL"/>
    <n v="100"/>
    <x v="0"/>
    <x v="0"/>
    <x v="0"/>
    <n v="26"/>
    <x v="1017"/>
    <n v="80"/>
    <n v="33.61"/>
    <n v="232.6"/>
    <n v="83"/>
    <n v="19.77"/>
    <n v="196.7"/>
    <n v="120"/>
    <n v="8.85"/>
    <x v="42"/>
    <n v="5"/>
    <n v="3.24"/>
    <n v="1"/>
    <x v="0"/>
    <n v="0"/>
    <x v="0"/>
    <x v="2"/>
    <x v="0"/>
    <x v="0"/>
    <n v="0.32289638325993059"/>
    <n v="0.64530159272461107"/>
    <n v="-7.6020111775798399E-2"/>
    <n v="0.63183519477483641"/>
    <n v="2.8237735583104011"/>
    <n v="0.96211797127266263"/>
    <n v="1.3702718243759757"/>
    <x v="0"/>
    <x v="0"/>
    <e v="#N/A"/>
    <n v="33.61"/>
    <x v="1"/>
    <x v="3"/>
  </r>
  <r>
    <s v="LA"/>
    <n v="100"/>
    <x v="2"/>
    <x v="0"/>
    <x v="1"/>
    <n v="0"/>
    <x v="1170"/>
    <n v="115"/>
    <n v="37.76"/>
    <n v="245"/>
    <n v="130"/>
    <n v="20.83"/>
    <n v="129.30000000000001"/>
    <n v="119"/>
    <n v="5.82"/>
    <x v="111"/>
    <n v="2"/>
    <n v="2.19"/>
    <n v="2"/>
    <x v="0"/>
    <n v="0"/>
    <x v="0"/>
    <x v="2"/>
    <x v="0"/>
    <x v="2"/>
    <n v="0.77464472340935642"/>
    <n v="0.89207012798987051"/>
    <n v="-1.4145553804345383"/>
    <n v="-0.78115620441737255"/>
    <n v="2.63610357039865"/>
    <n v="2.0017581024624027"/>
    <n v="3.0108186540672368"/>
    <x v="0"/>
    <x v="1"/>
    <e v="#N/A"/>
    <n v="37.76"/>
    <x v="0"/>
    <x v="1"/>
  </r>
  <r>
    <s v="NV"/>
    <n v="109"/>
    <x v="1"/>
    <x v="0"/>
    <x v="0"/>
    <n v="39"/>
    <x v="1191"/>
    <n v="58"/>
    <n v="45.9"/>
    <n v="235.5"/>
    <n v="108"/>
    <n v="20.02"/>
    <n v="194.3"/>
    <n v="57"/>
    <n v="8.74"/>
    <x v="35"/>
    <n v="6"/>
    <n v="2.11"/>
    <n v="1"/>
    <x v="1"/>
    <n v="1"/>
    <x v="0"/>
    <x v="0"/>
    <x v="0"/>
    <x v="2"/>
    <n v="1.6614785550961391"/>
    <n v="0.70301358887535725"/>
    <n v="-0.12368308870133173"/>
    <n v="-0.88984785050908088"/>
    <n v="3.2808212703828081"/>
    <n v="2.0154071049478062"/>
    <n v="2.3151551544447146"/>
    <x v="0"/>
    <x v="0"/>
    <n v="45.9"/>
    <e v="#N/A"/>
    <x v="1"/>
    <x v="1"/>
  </r>
  <r>
    <s v="OK"/>
    <n v="139"/>
    <x v="2"/>
    <x v="0"/>
    <x v="1"/>
    <n v="0"/>
    <x v="1238"/>
    <n v="90"/>
    <n v="25.28"/>
    <n v="204.3"/>
    <n v="106"/>
    <n v="17.37"/>
    <n v="144.1"/>
    <n v="105"/>
    <n v="6.48"/>
    <x v="52"/>
    <n v="4"/>
    <n v="2.65"/>
    <n v="2"/>
    <x v="0"/>
    <n v="0"/>
    <x v="0"/>
    <x v="1"/>
    <x v="0"/>
    <x v="0"/>
    <n v="-0.58430315228604734"/>
    <n v="8.2112113046640248E-2"/>
    <n v="-1.120633689393747"/>
    <n v="-0.16523687656435807"/>
    <n v="1.4335802920193754"/>
    <n v="1.2772140243754693"/>
    <n v="3.0343696008325036"/>
    <x v="0"/>
    <x v="1"/>
    <e v="#N/A"/>
    <n v="25.28"/>
    <x v="1"/>
    <x v="2"/>
  </r>
  <r>
    <s v="FL"/>
    <n v="115"/>
    <x v="2"/>
    <x v="0"/>
    <x v="1"/>
    <n v="0"/>
    <x v="694"/>
    <n v="135"/>
    <n v="24.41"/>
    <n v="278"/>
    <n v="119"/>
    <n v="23.63"/>
    <n v="46.7"/>
    <n v="84"/>
    <n v="2.1"/>
    <x v="8"/>
    <n v="3"/>
    <n v="3.43"/>
    <n v="0"/>
    <x v="0"/>
    <n v="0"/>
    <x v="0"/>
    <x v="0"/>
    <x v="0"/>
    <x v="2"/>
    <n v="-0.67872596108777139"/>
    <n v="1.5487928428087061"/>
    <n v="-3.0549561696216592"/>
    <n v="0.88544903565548905"/>
    <n v="3.791744306879381"/>
    <n v="3.6022500459077889"/>
    <n v="4.4243740684681194"/>
    <x v="0"/>
    <x v="1"/>
    <e v="#N/A"/>
    <n v="24.41"/>
    <x v="0"/>
    <x v="0"/>
  </r>
  <r>
    <s v="MD"/>
    <n v="77"/>
    <x v="0"/>
    <x v="0"/>
    <x v="1"/>
    <n v="0"/>
    <x v="489"/>
    <n v="69"/>
    <n v="34.9"/>
    <n v="171"/>
    <n v="84"/>
    <n v="14.54"/>
    <n v="242.4"/>
    <n v="96"/>
    <n v="10.91"/>
    <x v="3"/>
    <n v="2"/>
    <n v="2.73"/>
    <n v="3"/>
    <x v="0"/>
    <n v="0"/>
    <x v="0"/>
    <x v="2"/>
    <x v="0"/>
    <x v="0"/>
    <n v="0.46360488265073574"/>
    <n v="-0.58058080827054859"/>
    <n v="0.83156240718124108"/>
    <n v="-5.6545230472650088E-2"/>
    <n v="2.561792236785315"/>
    <n v="1.1165558482565712"/>
    <n v="1.9825777311617305"/>
    <x v="0"/>
    <x v="1"/>
    <e v="#N/A"/>
    <n v="34.9"/>
    <x v="0"/>
    <x v="2"/>
  </r>
  <r>
    <s v="KY"/>
    <n v="14"/>
    <x v="0"/>
    <x v="0"/>
    <x v="1"/>
    <n v="0"/>
    <x v="6"/>
    <n v="77"/>
    <n v="31.37"/>
    <n v="272.5"/>
    <n v="103"/>
    <n v="23.16"/>
    <n v="190.3"/>
    <n v="129"/>
    <n v="8.56"/>
    <x v="84"/>
    <n v="3"/>
    <n v="2.62"/>
    <n v="4"/>
    <x v="0"/>
    <n v="0"/>
    <x v="1"/>
    <x v="3"/>
    <x v="0"/>
    <x v="2"/>
    <n v="7.850793694958573E-2"/>
    <n v="1.4393390570055669"/>
    <n v="-0.20312138357722137"/>
    <n v="-0.20146742526159472"/>
    <n v="2.8958978240480597"/>
    <n v="1.4695944464693704"/>
    <n v="1.9832275378435382"/>
    <x v="0"/>
    <x v="1"/>
    <e v="#N/A"/>
    <n v="31.37"/>
    <x v="0"/>
    <x v="2"/>
  </r>
  <r>
    <s v="NY"/>
    <n v="81"/>
    <x v="0"/>
    <x v="0"/>
    <x v="1"/>
    <n v="0"/>
    <x v="1513"/>
    <n v="97"/>
    <n v="23.94"/>
    <n v="211.5"/>
    <n v="109"/>
    <n v="17.98"/>
    <n v="216.9"/>
    <n v="53"/>
    <n v="9.76"/>
    <x v="1"/>
    <n v="4"/>
    <n v="3.29"/>
    <n v="0"/>
    <x v="0"/>
    <n v="0"/>
    <x v="0"/>
    <x v="2"/>
    <x v="0"/>
    <x v="0"/>
    <n v="-0.73056593454754126"/>
    <n v="0.22539706900711323"/>
    <n v="0.32514327734744458"/>
    <n v="0.70429629216930834"/>
    <n v="2.4969628049609875"/>
    <n v="1.0891656629760198"/>
    <n v="2.0341436609672736"/>
    <x v="0"/>
    <x v="1"/>
    <e v="#N/A"/>
    <n v="23.94"/>
    <x v="1"/>
    <x v="0"/>
  </r>
  <r>
    <s v="KY"/>
    <n v="113"/>
    <x v="0"/>
    <x v="0"/>
    <x v="1"/>
    <n v="0"/>
    <x v="1513"/>
    <n v="107"/>
    <n v="23.94"/>
    <n v="252.6"/>
    <n v="87"/>
    <n v="21.47"/>
    <n v="215.4"/>
    <n v="136"/>
    <n v="9.69"/>
    <x v="9"/>
    <n v="4"/>
    <n v="2.46"/>
    <n v="3"/>
    <x v="0"/>
    <n v="0"/>
    <x v="0"/>
    <x v="0"/>
    <x v="0"/>
    <x v="2"/>
    <n v="-0.73056593454754126"/>
    <n v="1.043315359281481"/>
    <n v="0.29535391676898598"/>
    <n v="-0.41885071744501134"/>
    <n v="2.5026802894906046"/>
    <n v="1.3729178355928477"/>
    <n v="2.3465715704348593"/>
    <x v="0"/>
    <x v="1"/>
    <e v="#N/A"/>
    <n v="23.94"/>
    <x v="1"/>
    <x v="2"/>
  </r>
  <r>
    <s v="MS"/>
    <n v="93"/>
    <x v="0"/>
    <x v="1"/>
    <x v="0"/>
    <n v="36"/>
    <x v="860"/>
    <n v="109"/>
    <n v="28.85"/>
    <n v="318.60000000000002"/>
    <n v="88"/>
    <n v="27.08"/>
    <n v="246.5"/>
    <n v="95"/>
    <n v="11.09"/>
    <x v="52"/>
    <n v="3"/>
    <n v="2.65"/>
    <n v="0"/>
    <x v="0"/>
    <n v="0"/>
    <x v="0"/>
    <x v="2"/>
    <x v="1"/>
    <x v="2"/>
    <n v="-0.19550335133777108"/>
    <n v="2.3567607889191526"/>
    <n v="0.91298665942902779"/>
    <n v="-0.16523687656435807"/>
    <n v="4.0337829990141207"/>
    <n v="2.5403525035402561"/>
    <n v="2.1529924294690739"/>
    <x v="1"/>
    <x v="0"/>
    <e v="#N/A"/>
    <n v="28.85"/>
    <x v="3"/>
    <x v="2"/>
  </r>
  <r>
    <s v="WI"/>
    <n v="77"/>
    <x v="1"/>
    <x v="0"/>
    <x v="1"/>
    <n v="0"/>
    <x v="1652"/>
    <n v="83"/>
    <n v="28.58"/>
    <n v="202"/>
    <n v="91"/>
    <n v="17.170000000000002"/>
    <n v="173.2"/>
    <n v="91"/>
    <n v="7.79"/>
    <x v="13"/>
    <n v="3"/>
    <n v="2.7"/>
    <n v="3"/>
    <x v="0"/>
    <n v="0"/>
    <x v="0"/>
    <x v="2"/>
    <x v="0"/>
    <x v="0"/>
    <n v="-0.22512619331478248"/>
    <n v="3.634052989259997E-2"/>
    <n v="-0.54272009417165001"/>
    <n v="-9.277577916988608E-2"/>
    <n v="1.6451722734474059"/>
    <n v="0.59594872501545293"/>
    <n v="2.4502485499179429"/>
    <x v="0"/>
    <x v="1"/>
    <e v="#N/A"/>
    <n v="28.58"/>
    <x v="0"/>
    <x v="2"/>
  </r>
  <r>
    <s v="NH"/>
    <n v="125"/>
    <x v="0"/>
    <x v="0"/>
    <x v="0"/>
    <n v="25"/>
    <x v="1193"/>
    <n v="133"/>
    <n v="32.32"/>
    <n v="181.1"/>
    <n v="61"/>
    <n v="15.39"/>
    <n v="104"/>
    <n v="110"/>
    <n v="4.68"/>
    <x v="60"/>
    <n v="3"/>
    <n v="3.38"/>
    <n v="2"/>
    <x v="0"/>
    <n v="0"/>
    <x v="0"/>
    <x v="0"/>
    <x v="0"/>
    <x v="0"/>
    <n v="0.18218788386912596"/>
    <n v="-0.37958385615932932"/>
    <n v="-1.9170025955245404"/>
    <n v="0.81298793826101701"/>
    <n v="2.4311115582761245"/>
    <n v="2.1244116051018036"/>
    <n v="3.334058476841502"/>
    <x v="0"/>
    <x v="0"/>
    <e v="#N/A"/>
    <n v="32.32"/>
    <x v="0"/>
    <x v="0"/>
  </r>
  <r>
    <s v="OR"/>
    <n v="88"/>
    <x v="1"/>
    <x v="0"/>
    <x v="1"/>
    <n v="0"/>
    <x v="116"/>
    <n v="96"/>
    <n v="32.74"/>
    <n v="184"/>
    <n v="92"/>
    <n v="15.64"/>
    <n v="173.6"/>
    <n v="113"/>
    <n v="7.81"/>
    <x v="82"/>
    <n v="6"/>
    <n v="2.38"/>
    <n v="2"/>
    <x v="0"/>
    <n v="0"/>
    <x v="0"/>
    <x v="2"/>
    <x v="0"/>
    <x v="0"/>
    <n v="0.22847357445820646"/>
    <n v="-0.32187186000858309"/>
    <n v="-0.53477626468406092"/>
    <n v="-0.52754236353671935"/>
    <n v="1.5519840332761565"/>
    <n v="0.84858014770936019"/>
    <n v="2.6517017356084285"/>
    <x v="0"/>
    <x v="1"/>
    <e v="#N/A"/>
    <n v="32.74"/>
    <x v="1"/>
    <x v="2"/>
  </r>
  <r>
    <s v="WI"/>
    <n v="89"/>
    <x v="1"/>
    <x v="0"/>
    <x v="1"/>
    <n v="0"/>
    <x v="575"/>
    <n v="95"/>
    <n v="39.92"/>
    <n v="109.7"/>
    <n v="87"/>
    <n v="9.32"/>
    <n v="180.3"/>
    <n v="99"/>
    <n v="8.11"/>
    <x v="91"/>
    <n v="2"/>
    <n v="2.81"/>
    <n v="0"/>
    <x v="0"/>
    <n v="0"/>
    <x v="0"/>
    <x v="2"/>
    <x v="0"/>
    <x v="1"/>
    <n v="1.0097760316018858"/>
    <n v="-1.8004930027673551"/>
    <n v="-0.40171712076694543"/>
    <n v="5.2146415619058542E-2"/>
    <n v="2.478899600259024"/>
    <n v="2.1036916553504366"/>
    <n v="3.2720167990732829"/>
    <x v="0"/>
    <x v="1"/>
    <e v="#N/A"/>
    <n v="39.92"/>
    <x v="0"/>
    <x v="3"/>
  </r>
  <r>
    <s v="KS"/>
    <n v="124"/>
    <x v="2"/>
    <x v="0"/>
    <x v="1"/>
    <n v="0"/>
    <x v="1338"/>
    <n v="84"/>
    <n v="42.02"/>
    <n v="161.9"/>
    <n v="130"/>
    <n v="13.76"/>
    <n v="170.3"/>
    <n v="73"/>
    <n v="7.66"/>
    <x v="49"/>
    <n v="6"/>
    <n v="1.65"/>
    <n v="1"/>
    <x v="0"/>
    <n v="0"/>
    <x v="0"/>
    <x v="0"/>
    <x v="0"/>
    <x v="1"/>
    <n v="1.2393530569237245"/>
    <n v="-0.76167707205392432"/>
    <n v="-0.60031285795666955"/>
    <n v="-1.5057671783620949"/>
    <n v="2.3424453423210414"/>
    <n v="2.1780400098849126"/>
    <n v="3.4641977985613637"/>
    <x v="0"/>
    <x v="1"/>
    <e v="#N/A"/>
    <n v="42.02"/>
    <x v="1"/>
    <x v="1"/>
  </r>
  <r>
    <s v="MT"/>
    <n v="83"/>
    <x v="1"/>
    <x v="0"/>
    <x v="1"/>
    <n v="0"/>
    <x v="1401"/>
    <n v="115"/>
    <n v="31.6"/>
    <n v="232.5"/>
    <n v="98"/>
    <n v="19.760000000000002"/>
    <n v="205.2"/>
    <n v="124"/>
    <n v="9.23"/>
    <x v="39"/>
    <n v="2"/>
    <n v="2.75"/>
    <n v="2"/>
    <x v="0"/>
    <n v="0"/>
    <x v="0"/>
    <x v="2"/>
    <x v="0"/>
    <x v="0"/>
    <n v="0.10442792367947092"/>
    <n v="0.64331152389182678"/>
    <n v="9.2786264835467078E-2"/>
    <n v="-2.0314681775414092E-2"/>
    <n v="2.4645890015409235"/>
    <n v="0.65861740430524884"/>
    <n v="1.67133324743783"/>
    <x v="0"/>
    <x v="1"/>
    <e v="#N/A"/>
    <n v="31.6"/>
    <x v="0"/>
    <x v="2"/>
  </r>
  <r>
    <s v="ID"/>
    <n v="7"/>
    <x v="1"/>
    <x v="0"/>
    <x v="1"/>
    <n v="0"/>
    <x v="1653"/>
    <n v="85"/>
    <n v="16.75"/>
    <n v="200.3"/>
    <n v="80"/>
    <n v="17.03"/>
    <n v="252.3"/>
    <n v="68"/>
    <n v="11.35"/>
    <x v="42"/>
    <n v="7"/>
    <n v="3.24"/>
    <n v="2"/>
    <x v="0"/>
    <n v="0"/>
    <x v="0"/>
    <x v="3"/>
    <x v="0"/>
    <x v="0"/>
    <n v="-1.5137198193147836"/>
    <n v="2.5093597352662438E-3"/>
    <n v="1.0281721869990681"/>
    <n v="0.63183519477483641"/>
    <n v="2.8364240853821627"/>
    <n v="1.9358997256436772"/>
    <n v="2.7294896781923339"/>
    <x v="0"/>
    <x v="1"/>
    <e v="#N/A"/>
    <n v="16.75"/>
    <x v="4"/>
    <x v="3"/>
  </r>
  <r>
    <s v="TX"/>
    <n v="104"/>
    <x v="0"/>
    <x v="0"/>
    <x v="1"/>
    <n v="0"/>
    <x v="1654"/>
    <n v="141"/>
    <n v="51.68"/>
    <n v="264.10000000000002"/>
    <n v="127"/>
    <n v="22.45"/>
    <n v="138.1"/>
    <n v="104"/>
    <n v="6.21"/>
    <x v="68"/>
    <n v="4"/>
    <n v="1.94"/>
    <n v="0"/>
    <x v="1"/>
    <n v="1"/>
    <x v="0"/>
    <x v="0"/>
    <x v="0"/>
    <x v="2"/>
    <n v="2.2909639471076337"/>
    <n v="1.2721732750516819"/>
    <n v="-1.2397911317075814"/>
    <n v="-1.1072311426924974"/>
    <n v="4.0077691298065172"/>
    <n v="3.1032214716825499"/>
    <n v="3.3463044701271785"/>
    <x v="0"/>
    <x v="1"/>
    <n v="51.68"/>
    <e v="#N/A"/>
    <x v="1"/>
    <x v="1"/>
  </r>
  <r>
    <s v="NY"/>
    <n v="76"/>
    <x v="0"/>
    <x v="0"/>
    <x v="1"/>
    <n v="0"/>
    <x v="1295"/>
    <n v="127"/>
    <n v="34.26"/>
    <n v="155.19999999999999"/>
    <n v="91"/>
    <n v="13.19"/>
    <n v="249.6"/>
    <n v="103"/>
    <n v="11.23"/>
    <x v="53"/>
    <n v="1"/>
    <n v="2.3199999999999998"/>
    <n v="2"/>
    <x v="0"/>
    <n v="0"/>
    <x v="0"/>
    <x v="2"/>
    <x v="0"/>
    <x v="1"/>
    <n v="0.39325063295533313"/>
    <n v="-0.89501168385047614"/>
    <n v="0.9745513379578421"/>
    <n v="-0.60000346093119195"/>
    <n v="2.4517381773461207"/>
    <n v="1.5051400061102167"/>
    <n v="2.5534041563627268"/>
    <x v="0"/>
    <x v="1"/>
    <e v="#N/A"/>
    <n v="34.26"/>
    <x v="0"/>
    <x v="2"/>
  </r>
  <r>
    <s v="NJ"/>
    <n v="135"/>
    <x v="0"/>
    <x v="0"/>
    <x v="1"/>
    <n v="0"/>
    <x v="1655"/>
    <n v="125"/>
    <n v="32.590000000000003"/>
    <n v="284.2"/>
    <n v="100"/>
    <n v="24.16"/>
    <n v="211.7"/>
    <n v="87"/>
    <n v="9.5299999999999994"/>
    <x v="60"/>
    <n v="2"/>
    <n v="3.38"/>
    <n v="0"/>
    <x v="0"/>
    <n v="0"/>
    <x v="0"/>
    <x v="1"/>
    <x v="0"/>
    <x v="2"/>
    <n v="0.21181072584613736"/>
    <n v="1.6721771104413357"/>
    <n v="0.22187349400878772"/>
    <n v="0.81298793826101701"/>
    <n v="3.6590867500625786"/>
    <n v="1.8844673802878544"/>
    <n v="1.3090144270612198"/>
    <x v="1"/>
    <x v="1"/>
    <e v="#N/A"/>
    <n v="32.590000000000003"/>
    <x v="0"/>
    <x v="0"/>
  </r>
  <r>
    <s v="KS"/>
    <n v="59"/>
    <x v="2"/>
    <x v="0"/>
    <x v="0"/>
    <n v="45"/>
    <x v="1327"/>
    <n v="113"/>
    <n v="12.1"/>
    <n v="233.7"/>
    <n v="95"/>
    <n v="19.86"/>
    <n v="139.30000000000001"/>
    <n v="129"/>
    <n v="6.27"/>
    <x v="100"/>
    <n v="12"/>
    <n v="3.78"/>
    <n v="1"/>
    <x v="0"/>
    <n v="0"/>
    <x v="0"/>
    <x v="3"/>
    <x v="0"/>
    <x v="2"/>
    <n v="-2.0191595605475428"/>
    <n v="0.66719234988523879"/>
    <n v="-1.2159596432448143"/>
    <n v="1.3564461687195588"/>
    <n v="3.0688261037332891"/>
    <n v="2.800116966365862"/>
    <n v="3.7767203226748309"/>
    <x v="0"/>
    <x v="0"/>
    <e v="#N/A"/>
    <n v="12.1"/>
    <x v="4"/>
    <x v="0"/>
  </r>
  <r>
    <s v="MS"/>
    <n v="110"/>
    <x v="0"/>
    <x v="0"/>
    <x v="1"/>
    <n v="0"/>
    <x v="624"/>
    <n v="110"/>
    <n v="30.33"/>
    <n v="179.1"/>
    <n v="116"/>
    <n v="15.22"/>
    <n v="228.1"/>
    <n v="99"/>
    <n v="10.26"/>
    <x v="94"/>
    <n v="4"/>
    <n v="1.76"/>
    <n v="1"/>
    <x v="0"/>
    <n v="0"/>
    <x v="0"/>
    <x v="0"/>
    <x v="0"/>
    <x v="0"/>
    <n v="-3.4429148087770596E-2"/>
    <n v="-0.41938523281501633"/>
    <n v="0.54757050299993537"/>
    <n v="-1.3608449835731504"/>
    <n v="1.9479795024232573"/>
    <n v="1.5260412395519216"/>
    <n v="2.9770756771982079"/>
    <x v="0"/>
    <x v="1"/>
    <e v="#N/A"/>
    <n v="30.33"/>
    <x v="1"/>
    <x v="1"/>
  </r>
  <r>
    <s v="MI"/>
    <n v="173"/>
    <x v="0"/>
    <x v="1"/>
    <x v="0"/>
    <n v="18"/>
    <x v="595"/>
    <n v="89"/>
    <n v="21.62"/>
    <n v="130.69999999999999"/>
    <n v="114"/>
    <n v="11.11"/>
    <n v="229.7"/>
    <n v="115"/>
    <n v="10.34"/>
    <x v="7"/>
    <n v="5"/>
    <n v="3.02"/>
    <n v="2"/>
    <x v="0"/>
    <n v="0"/>
    <x v="0"/>
    <x v="1"/>
    <x v="2"/>
    <x v="1"/>
    <n v="-0.98236009135213942"/>
    <n v="-1.382578547882642"/>
    <n v="0.57934582095029108"/>
    <n v="0.34199080519694713"/>
    <n v="2.1075934273629238"/>
    <n v="1.8245969640549338"/>
    <n v="3.1963038196350437"/>
    <x v="0"/>
    <x v="0"/>
    <e v="#N/A"/>
    <n v="21.62"/>
    <x v="5"/>
    <x v="3"/>
  </r>
  <r>
    <s v="DE"/>
    <n v="60"/>
    <x v="2"/>
    <x v="0"/>
    <x v="1"/>
    <n v="0"/>
    <x v="1247"/>
    <n v="66"/>
    <n v="39.22"/>
    <n v="165.4"/>
    <n v="65"/>
    <n v="14.06"/>
    <n v="309.10000000000002"/>
    <n v="139"/>
    <n v="13.91"/>
    <x v="64"/>
    <n v="10"/>
    <n v="3.59"/>
    <n v="1"/>
    <x v="0"/>
    <n v="0"/>
    <x v="0"/>
    <x v="3"/>
    <x v="0"/>
    <x v="0"/>
    <n v="0.93386749903579325"/>
    <n v="-0.69202466290647213"/>
    <n v="2.156195974236701"/>
    <n v="1.1028323278389063"/>
    <n v="4.2682747262655409"/>
    <n v="2.6863407941784527"/>
    <n v="2.0529696992545858"/>
    <x v="1"/>
    <x v="1"/>
    <e v="#N/A"/>
    <n v="39.22"/>
    <x v="4"/>
    <x v="0"/>
  </r>
  <r>
    <s v="IL"/>
    <n v="117"/>
    <x v="1"/>
    <x v="0"/>
    <x v="1"/>
    <n v="0"/>
    <x v="1656"/>
    <n v="84"/>
    <n v="38.81"/>
    <n v="152.6"/>
    <n v="92"/>
    <n v="12.97"/>
    <n v="309.7"/>
    <n v="101"/>
    <n v="13.94"/>
    <x v="103"/>
    <n v="3"/>
    <n v="1"/>
    <n v="3"/>
    <x v="0"/>
    <n v="0"/>
    <x v="0"/>
    <x v="0"/>
    <x v="0"/>
    <x v="1"/>
    <n v="0.88943323607027636"/>
    <n v="-0.94675347350286909"/>
    <n v="2.1681117184680838"/>
    <n v="-2.3753003470957617"/>
    <n v="3.9371532928713258"/>
    <n v="3.4684569744611315"/>
    <n v="4.0693011090122839"/>
    <x v="0"/>
    <x v="1"/>
    <e v="#N/A"/>
    <n v="38.81"/>
    <x v="0"/>
    <x v="1"/>
  </r>
  <r>
    <s v="VA"/>
    <n v="54"/>
    <x v="1"/>
    <x v="0"/>
    <x v="1"/>
    <n v="0"/>
    <x v="1017"/>
    <n v="84"/>
    <n v="33.61"/>
    <n v="221.3"/>
    <n v="89"/>
    <n v="18.809999999999999"/>
    <n v="189.4"/>
    <n v="109"/>
    <n v="8.52"/>
    <x v="35"/>
    <n v="3"/>
    <n v="2.11"/>
    <n v="2"/>
    <x v="0"/>
    <n v="0"/>
    <x v="0"/>
    <x v="3"/>
    <x v="0"/>
    <x v="0"/>
    <n v="0.32289638325993059"/>
    <n v="0.4204238146199798"/>
    <n v="-0.22099499992429664"/>
    <n v="-0.88984785050908088"/>
    <n v="2.0944309346842154"/>
    <n v="1.0590969007929023"/>
    <n v="2.4200685011743088"/>
    <x v="0"/>
    <x v="1"/>
    <e v="#N/A"/>
    <n v="33.61"/>
    <x v="0"/>
    <x v="1"/>
  </r>
  <r>
    <s v="IN"/>
    <n v="76"/>
    <x v="0"/>
    <x v="0"/>
    <x v="0"/>
    <n v="35"/>
    <x v="1657"/>
    <n v="94"/>
    <n v="46.53"/>
    <n v="153.30000000000001"/>
    <n v="101"/>
    <n v="13.03"/>
    <n v="259"/>
    <n v="109"/>
    <n v="11.66"/>
    <x v="136"/>
    <n v="3"/>
    <n v="1.03"/>
    <n v="0"/>
    <x v="0"/>
    <n v="0"/>
    <x v="0"/>
    <x v="2"/>
    <x v="0"/>
    <x v="1"/>
    <n v="1.729981377167978"/>
    <n v="-0.93282299167337834"/>
    <n v="1.1612313309161828"/>
    <n v="-2.3390697983985258"/>
    <n v="3.7311311771161959"/>
    <n v="3.2684399986574597"/>
    <n v="3.929893152338809"/>
    <x v="0"/>
    <x v="0"/>
    <e v="#N/A"/>
    <n v="46.53"/>
    <x v="0"/>
    <x v="1"/>
  </r>
  <r>
    <s v="TN"/>
    <n v="98"/>
    <x v="0"/>
    <x v="0"/>
    <x v="1"/>
    <n v="0"/>
    <x v="740"/>
    <n v="106"/>
    <n v="32.39"/>
    <n v="164.2"/>
    <n v="92"/>
    <n v="13.96"/>
    <n v="110.8"/>
    <n v="88"/>
    <n v="4.99"/>
    <x v="37"/>
    <n v="5"/>
    <n v="3.08"/>
    <n v="2"/>
    <x v="0"/>
    <n v="0"/>
    <x v="0"/>
    <x v="2"/>
    <x v="0"/>
    <x v="1"/>
    <n v="0.18959359436337894"/>
    <n v="-0.71590548889988459"/>
    <n v="-1.7819574942355281"/>
    <n v="0.41445190259141979"/>
    <n v="2.0268138342046096"/>
    <n v="1.9737297917608729"/>
    <n v="3.4180761055373892"/>
    <x v="0"/>
    <x v="1"/>
    <e v="#N/A"/>
    <n v="32.39"/>
    <x v="1"/>
    <x v="3"/>
  </r>
  <r>
    <s v="WV"/>
    <n v="74"/>
    <x v="1"/>
    <x v="0"/>
    <x v="1"/>
    <n v="0"/>
    <x v="884"/>
    <n v="79"/>
    <n v="29.94"/>
    <n v="208.3"/>
    <n v="105"/>
    <n v="17.71"/>
    <n v="237.5"/>
    <n v="86"/>
    <n v="10.69"/>
    <x v="137"/>
    <n v="4"/>
    <n v="4.3499999999999996"/>
    <n v="4"/>
    <x v="0"/>
    <n v="0"/>
    <x v="1"/>
    <x v="2"/>
    <x v="0"/>
    <x v="0"/>
    <n v="-7.7011983429724873E-2"/>
    <n v="0.16171486635801427"/>
    <n v="0.73425049595827607"/>
    <n v="2.117287691361518"/>
    <n v="3.8634952624398413"/>
    <n v="2.2481355613928025"/>
    <n v="1.7837128025281326"/>
    <x v="1"/>
    <x v="1"/>
    <e v="#N/A"/>
    <n v="29.94"/>
    <x v="1"/>
    <x v="0"/>
  </r>
  <r>
    <s v="TX"/>
    <n v="112"/>
    <x v="0"/>
    <x v="0"/>
    <x v="1"/>
    <n v="0"/>
    <x v="594"/>
    <n v="78"/>
    <n v="35.770000000000003"/>
    <n v="172.4"/>
    <n v="75"/>
    <n v="14.65"/>
    <n v="240"/>
    <n v="105"/>
    <n v="10.8"/>
    <x v="50"/>
    <n v="3"/>
    <n v="3.16"/>
    <n v="2"/>
    <x v="0"/>
    <n v="0"/>
    <x v="0"/>
    <x v="0"/>
    <x v="0"/>
    <x v="0"/>
    <n v="0.5580276914524599"/>
    <n v="-0.55271984461156753"/>
    <n v="0.78389943025570719"/>
    <n v="0.52314354868312773"/>
    <n v="2.8512757270910596"/>
    <n v="1.2268136045623212"/>
    <n v="1.6971652744443426"/>
    <x v="0"/>
    <x v="1"/>
    <e v="#N/A"/>
    <n v="35.770000000000003"/>
    <x v="0"/>
    <x v="3"/>
  </r>
  <r>
    <s v="MT"/>
    <n v="138"/>
    <x v="0"/>
    <x v="0"/>
    <x v="0"/>
    <n v="28"/>
    <x v="485"/>
    <n v="59"/>
    <n v="25.67"/>
    <n v="269.5"/>
    <n v="122"/>
    <n v="22.91"/>
    <n v="179.4"/>
    <n v="116"/>
    <n v="8.07"/>
    <x v="56"/>
    <n v="9"/>
    <n v="2.4"/>
    <n v="0"/>
    <x v="0"/>
    <n v="0"/>
    <x v="0"/>
    <x v="1"/>
    <x v="0"/>
    <x v="2"/>
    <n v="-0.54172031694409306"/>
    <n v="1.3796369920220364"/>
    <n v="-0.41959073711402073"/>
    <n v="-0.49131181483948333"/>
    <n v="2.543291383987933"/>
    <n v="1.6168805823617201"/>
    <n v="2.6000528016502851"/>
    <x v="0"/>
    <x v="0"/>
    <e v="#N/A"/>
    <n v="25.67"/>
    <x v="4"/>
    <x v="2"/>
  </r>
  <r>
    <s v="AL"/>
    <n v="65"/>
    <x v="0"/>
    <x v="0"/>
    <x v="1"/>
    <n v="0"/>
    <x v="1318"/>
    <n v="109"/>
    <n v="24.53"/>
    <n v="331.3"/>
    <n v="89"/>
    <n v="28.16"/>
    <n v="155.30000000000001"/>
    <n v="69"/>
    <n v="6.99"/>
    <x v="23"/>
    <n v="15"/>
    <n v="3.19"/>
    <n v="3"/>
    <x v="0"/>
    <n v="0"/>
    <x v="0"/>
    <x v="3"/>
    <x v="0"/>
    <x v="2"/>
    <n v="-0.66576596772282859"/>
    <n v="2.6094995306827649"/>
    <n v="-0.89820646374125568"/>
    <n v="0.55937409738036437"/>
    <n v="3.9474306516943707"/>
    <n v="2.8935110776940451"/>
    <n v="3.0269793464013035"/>
    <x v="0"/>
    <x v="1"/>
    <e v="#N/A"/>
    <n v="24.53"/>
    <x v="4"/>
    <x v="3"/>
  </r>
  <r>
    <s v="FL"/>
    <n v="194"/>
    <x v="1"/>
    <x v="0"/>
    <x v="0"/>
    <n v="42"/>
    <x v="1215"/>
    <n v="109"/>
    <n v="34.630000000000003"/>
    <n v="192.9"/>
    <n v="125"/>
    <n v="16.399999999999999"/>
    <n v="318"/>
    <n v="81"/>
    <n v="14.31"/>
    <x v="81"/>
    <n v="16"/>
    <n v="2.92"/>
    <n v="3"/>
    <x v="0"/>
    <n v="0"/>
    <x v="0"/>
    <x v="1"/>
    <x v="0"/>
    <x v="0"/>
    <n v="0.43398204067372381"/>
    <n v="-0.14475573389077578"/>
    <n v="2.3329461803355551"/>
    <n v="0.19706861040800316"/>
    <n v="3.9152587075089942"/>
    <n v="2.3855331797466128"/>
    <n v="2.0130291494707602"/>
    <x v="1"/>
    <x v="0"/>
    <e v="#N/A"/>
    <n v="34.630000000000003"/>
    <x v="4"/>
    <x v="3"/>
  </r>
  <r>
    <s v="KY"/>
    <n v="131"/>
    <x v="0"/>
    <x v="0"/>
    <x v="1"/>
    <n v="0"/>
    <x v="1439"/>
    <n v="97"/>
    <n v="35.72"/>
    <n v="177.3"/>
    <n v="96"/>
    <n v="15.07"/>
    <n v="130.19999999999999"/>
    <n v="136"/>
    <n v="5.86"/>
    <x v="64"/>
    <n v="1"/>
    <n v="3.59"/>
    <n v="0"/>
    <x v="1"/>
    <n v="1"/>
    <x v="0"/>
    <x v="1"/>
    <x v="0"/>
    <x v="0"/>
    <n v="0.55247340858176996"/>
    <n v="-0.45520647180513429"/>
    <n v="-1.3966817640874636"/>
    <n v="1.1028323278389063"/>
    <n v="2.699302482805594"/>
    <n v="1.9181759284863025"/>
    <n v="2.8412257727199592"/>
    <x v="0"/>
    <x v="1"/>
    <n v="35.72"/>
    <e v="#N/A"/>
    <x v="0"/>
    <x v="0"/>
  </r>
  <r>
    <s v="OH"/>
    <n v="78"/>
    <x v="0"/>
    <x v="0"/>
    <x v="0"/>
    <n v="27"/>
    <x v="1658"/>
    <n v="88"/>
    <n v="20.72"/>
    <n v="225.4"/>
    <n v="75"/>
    <n v="19.16"/>
    <n v="90.8"/>
    <n v="118"/>
    <n v="4.09"/>
    <x v="14"/>
    <n v="4"/>
    <n v="3.51"/>
    <n v="3"/>
    <x v="0"/>
    <n v="0"/>
    <x v="0"/>
    <x v="2"/>
    <x v="0"/>
    <x v="0"/>
    <n v="-1.0804857554009899"/>
    <n v="0.50201663676413799"/>
    <n v="-2.1791489686149763"/>
    <n v="0.99414068174719761"/>
    <n v="2.7621588083822517"/>
    <n v="2.6751590782106627"/>
    <n v="3.8318965154009814"/>
    <x v="0"/>
    <x v="0"/>
    <e v="#N/A"/>
    <n v="20.72"/>
    <x v="1"/>
    <x v="0"/>
  </r>
  <r>
    <s v="ID"/>
    <n v="99"/>
    <x v="0"/>
    <x v="0"/>
    <x v="1"/>
    <n v="0"/>
    <x v="1295"/>
    <n v="103"/>
    <n v="34.26"/>
    <n v="124.2"/>
    <n v="120"/>
    <n v="10.56"/>
    <n v="239.9"/>
    <n v="56"/>
    <n v="10.8"/>
    <x v="73"/>
    <n v="3"/>
    <n v="3.11"/>
    <n v="0"/>
    <x v="0"/>
    <n v="0"/>
    <x v="0"/>
    <x v="2"/>
    <x v="0"/>
    <x v="1"/>
    <n v="0.39325063295533313"/>
    <n v="-1.5119330220136245"/>
    <n v="0.78191347288380997"/>
    <n v="0.45068245128865581"/>
    <n v="2.7354922673223081"/>
    <n v="1.8041870397361226"/>
    <n v="2.650898678584952"/>
    <x v="0"/>
    <x v="1"/>
    <e v="#N/A"/>
    <n v="34.26"/>
    <x v="0"/>
    <x v="3"/>
  </r>
  <r>
    <s v="NJ"/>
    <n v="120"/>
    <x v="0"/>
    <x v="0"/>
    <x v="1"/>
    <n v="0"/>
    <x v="311"/>
    <n v="58"/>
    <n v="24.82"/>
    <n v="208.7"/>
    <n v="103"/>
    <n v="17.739999999999998"/>
    <n v="215.5"/>
    <n v="91"/>
    <n v="9.6999999999999993"/>
    <x v="78"/>
    <n v="2"/>
    <n v="3.21"/>
    <n v="0"/>
    <x v="0"/>
    <n v="0"/>
    <x v="0"/>
    <x v="0"/>
    <x v="0"/>
    <x v="0"/>
    <n v="-0.63429169812225406"/>
    <n v="0.16967514168915121"/>
    <n v="0.29733987414088314"/>
    <n v="0.59560464607760044"/>
    <n v="2.3939355535954072"/>
    <n v="0.93502486982827693"/>
    <n v="2.0043990569810752"/>
    <x v="0"/>
    <x v="1"/>
    <e v="#N/A"/>
    <n v="24.82"/>
    <x v="0"/>
    <x v="3"/>
  </r>
  <r>
    <s v="NM"/>
    <n v="1"/>
    <x v="2"/>
    <x v="0"/>
    <x v="0"/>
    <n v="26"/>
    <x v="1613"/>
    <n v="84"/>
    <n v="11.85"/>
    <n v="250.4"/>
    <n v="79"/>
    <n v="21.28"/>
    <n v="230.2"/>
    <n v="122"/>
    <n v="10.36"/>
    <x v="24"/>
    <n v="3"/>
    <n v="2.2400000000000002"/>
    <n v="2"/>
    <x v="0"/>
    <n v="0"/>
    <x v="0"/>
    <x v="3"/>
    <x v="0"/>
    <x v="2"/>
    <n v="-2.0469309749009912"/>
    <n v="0.99953384496022557"/>
    <n v="0.58927560780977728"/>
    <n v="-0.70869510702289995"/>
    <n v="2.7757621586872498"/>
    <n v="2.4573336810266277"/>
    <n v="3.5174027460920159"/>
    <x v="0"/>
    <x v="0"/>
    <e v="#N/A"/>
    <n v="11.85"/>
    <x v="0"/>
    <x v="1"/>
  </r>
  <r>
    <s v="UT"/>
    <n v="94"/>
    <x v="0"/>
    <x v="0"/>
    <x v="1"/>
    <n v="0"/>
    <x v="940"/>
    <n v="109"/>
    <n v="31.13"/>
    <n v="199.4"/>
    <n v="109"/>
    <n v="16.95"/>
    <n v="214.1"/>
    <n v="71"/>
    <n v="9.6300000000000008"/>
    <x v="55"/>
    <n v="4"/>
    <n v="3.75"/>
    <n v="0"/>
    <x v="0"/>
    <n v="0"/>
    <x v="0"/>
    <x v="2"/>
    <x v="0"/>
    <x v="0"/>
    <n v="5.2587950219700537E-2"/>
    <n v="-1.5401259759793021E-2"/>
    <n v="0.26953647093432165"/>
    <n v="1.320215620022323"/>
    <n v="3.0120590045114084"/>
    <n v="1.3485628957616895"/>
    <n v="1.6014819140383849"/>
    <x v="0"/>
    <x v="1"/>
    <e v="#N/A"/>
    <n v="31.13"/>
    <x v="1"/>
    <x v="0"/>
  </r>
  <r>
    <s v="MO"/>
    <n v="178"/>
    <x v="1"/>
    <x v="0"/>
    <x v="0"/>
    <n v="32"/>
    <x v="1238"/>
    <n v="95"/>
    <n v="25.28"/>
    <n v="198.6"/>
    <n v="55"/>
    <n v="16.88"/>
    <n v="187"/>
    <n v="113"/>
    <n v="8.41"/>
    <x v="91"/>
    <n v="7"/>
    <n v="2.81"/>
    <n v="6"/>
    <x v="1"/>
    <n v="1"/>
    <x v="1"/>
    <x v="1"/>
    <x v="0"/>
    <x v="0"/>
    <n v="-0.58430315228604734"/>
    <n v="-3.1321810422068046E-2"/>
    <n v="-0.26865797684983056"/>
    <n v="5.2146415619058542E-2"/>
    <n v="1.6592210638997784"/>
    <n v="0.64597800795885263"/>
    <n v="2.466082041344988"/>
    <x v="0"/>
    <x v="0"/>
    <n v="25.28"/>
    <e v="#N/A"/>
    <x v="4"/>
    <x v="3"/>
  </r>
  <r>
    <s v="WV"/>
    <n v="136"/>
    <x v="2"/>
    <x v="0"/>
    <x v="1"/>
    <n v="0"/>
    <x v="1138"/>
    <n v="121"/>
    <n v="40.82"/>
    <n v="271.2"/>
    <n v="123"/>
    <n v="23.05"/>
    <n v="132.69999999999999"/>
    <n v="98"/>
    <n v="5.97"/>
    <x v="110"/>
    <n v="4"/>
    <n v="4.6399999999999997"/>
    <n v="0"/>
    <x v="1"/>
    <n v="1"/>
    <x v="0"/>
    <x v="1"/>
    <x v="0"/>
    <x v="2"/>
    <n v="1.1079016956507359"/>
    <n v="1.4134681621793701"/>
    <n v="-1.3470328297900325"/>
    <n v="2.5158237270311146"/>
    <n v="4.7696463593109026"/>
    <n v="3.3718251560164521"/>
    <n v="2.8264612809311571"/>
    <x v="1"/>
    <x v="1"/>
    <n v="40.82"/>
    <e v="#N/A"/>
    <x v="1"/>
    <x v="0"/>
  </r>
  <r>
    <s v="ND"/>
    <n v="86"/>
    <x v="0"/>
    <x v="0"/>
    <x v="0"/>
    <n v="25"/>
    <x v="1659"/>
    <n v="97"/>
    <n v="21.49"/>
    <n v="189.7"/>
    <n v="118"/>
    <n v="16.12"/>
    <n v="233.6"/>
    <n v="97"/>
    <n v="10.51"/>
    <x v="42"/>
    <n v="2"/>
    <n v="3.24"/>
    <n v="1"/>
    <x v="0"/>
    <n v="0"/>
    <x v="0"/>
    <x v="2"/>
    <x v="0"/>
    <x v="0"/>
    <n v="-0.99717151234064505"/>
    <n v="-0.20843793653987533"/>
    <n v="0.65679815845428358"/>
    <n v="0.63183519477483641"/>
    <n v="2.4565106841646389"/>
    <n v="1.3668931679973473"/>
    <n v="2.3879591964731359"/>
    <x v="0"/>
    <x v="0"/>
    <e v="#N/A"/>
    <n v="21.49"/>
    <x v="0"/>
    <x v="3"/>
  </r>
  <r>
    <s v="KS"/>
    <n v="18"/>
    <x v="2"/>
    <x v="0"/>
    <x v="1"/>
    <n v="0"/>
    <x v="1452"/>
    <n v="115"/>
    <n v="30.63"/>
    <n v="83.4"/>
    <n v="114"/>
    <n v="7.09"/>
    <n v="245.3"/>
    <n v="111"/>
    <n v="11.04"/>
    <x v="78"/>
    <n v="6"/>
    <n v="3.21"/>
    <n v="1"/>
    <x v="0"/>
    <n v="0"/>
    <x v="0"/>
    <x v="3"/>
    <x v="0"/>
    <x v="1"/>
    <n v="-1.1034508636329514E-3"/>
    <n v="-2.3238811057896394"/>
    <n v="0.88915517096626118"/>
    <n v="0.59560464607760044"/>
    <n v="2.9774682105299344"/>
    <n v="2.5584695471971424"/>
    <n v="3.4966006210538216"/>
    <x v="0"/>
    <x v="1"/>
    <e v="#N/A"/>
    <n v="30.63"/>
    <x v="1"/>
    <x v="3"/>
  </r>
  <r>
    <s v="CO"/>
    <n v="49"/>
    <x v="0"/>
    <x v="0"/>
    <x v="1"/>
    <n v="0"/>
    <x v="453"/>
    <n v="142"/>
    <n v="29.24"/>
    <n v="224"/>
    <n v="100"/>
    <n v="19.04"/>
    <n v="177.3"/>
    <n v="86"/>
    <n v="7.98"/>
    <x v="33"/>
    <n v="1"/>
    <n v="2"/>
    <n v="0"/>
    <x v="0"/>
    <n v="0"/>
    <x v="0"/>
    <x v="3"/>
    <x v="0"/>
    <x v="0"/>
    <n v="-0.1529205159958168"/>
    <n v="0.47415567310515699"/>
    <n v="-0.46129584192386269"/>
    <n v="-1.0347700452980251"/>
    <n v="1.7838412840685853"/>
    <n v="1.2376393606267351"/>
    <n v="2.8073853756115579"/>
    <x v="0"/>
    <x v="1"/>
    <e v="#N/A"/>
    <n v="29.24"/>
    <x v="0"/>
    <x v="1"/>
  </r>
  <r>
    <s v="OH"/>
    <n v="20"/>
    <x v="0"/>
    <x v="0"/>
    <x v="0"/>
    <n v="27"/>
    <x v="1660"/>
    <n v="105"/>
    <n v="39.369999999999997"/>
    <n v="223.3"/>
    <n v="120"/>
    <n v="18.98"/>
    <n v="212"/>
    <n v="99"/>
    <n v="9.5399999999999991"/>
    <x v="56"/>
    <n v="4"/>
    <n v="2.4"/>
    <n v="1"/>
    <x v="0"/>
    <n v="0"/>
    <x v="0"/>
    <x v="3"/>
    <x v="0"/>
    <x v="0"/>
    <n v="0.95053034764786237"/>
    <n v="0.4602251912756668"/>
    <n v="0.22783136612447968"/>
    <n v="-0.49131181483948333"/>
    <n v="2.7754566794840008"/>
    <n v="1.1868485999803444"/>
    <n v="1.7646697761502723"/>
    <x v="0"/>
    <x v="0"/>
    <e v="#N/A"/>
    <n v="39.369999999999997"/>
    <x v="1"/>
    <x v="2"/>
  </r>
  <r>
    <s v="IN"/>
    <n v="131"/>
    <x v="0"/>
    <x v="0"/>
    <x v="0"/>
    <n v="29"/>
    <x v="1661"/>
    <n v="114"/>
    <n v="7.16"/>
    <n v="183.3"/>
    <n v="70"/>
    <n v="15.58"/>
    <n v="158.69999999999999"/>
    <n v="82"/>
    <n v="7.14"/>
    <x v="13"/>
    <n v="1"/>
    <n v="2.7"/>
    <n v="0"/>
    <x v="0"/>
    <n v="0"/>
    <x v="0"/>
    <x v="1"/>
    <x v="0"/>
    <x v="0"/>
    <n v="-2.5579249990044399"/>
    <n v="-0.33580234183807328"/>
    <n v="-0.83068391309674994"/>
    <n v="-9.277577916988608E-2"/>
    <n v="1.9287334071290951"/>
    <n v="2.711897236621275"/>
    <n v="4.3576095153435217"/>
    <x v="2"/>
    <x v="0"/>
    <e v="#N/A"/>
    <n v="7.16"/>
    <x v="0"/>
    <x v="2"/>
  </r>
  <r>
    <s v="OK"/>
    <n v="99"/>
    <x v="1"/>
    <x v="0"/>
    <x v="1"/>
    <n v="0"/>
    <x v="1609"/>
    <n v="90"/>
    <n v="26.45"/>
    <n v="240.1"/>
    <n v="117"/>
    <n v="20.41"/>
    <n v="230.8"/>
    <n v="88"/>
    <n v="10.39"/>
    <x v="81"/>
    <n v="4"/>
    <n v="2.92"/>
    <n v="3"/>
    <x v="0"/>
    <n v="0"/>
    <x v="0"/>
    <x v="2"/>
    <x v="0"/>
    <x v="2"/>
    <n v="-0.45655464626018499"/>
    <n v="0.79455675518343727"/>
    <n v="0.60119135204116114"/>
    <n v="0.19706861040800316"/>
    <n v="2.7409038297524138"/>
    <n v="1.1135661907612928"/>
    <n v="1.7226449194369056"/>
    <x v="0"/>
    <x v="1"/>
    <e v="#N/A"/>
    <n v="26.45"/>
    <x v="1"/>
    <x v="3"/>
  </r>
  <r>
    <s v="ID"/>
    <n v="61"/>
    <x v="0"/>
    <x v="0"/>
    <x v="1"/>
    <n v="0"/>
    <x v="1662"/>
    <n v="126"/>
    <n v="39.880000000000003"/>
    <n v="200.7"/>
    <n v="76"/>
    <n v="17.059999999999999"/>
    <n v="171.1"/>
    <n v="81"/>
    <n v="7.7"/>
    <x v="111"/>
    <n v="2"/>
    <n v="2.19"/>
    <n v="0"/>
    <x v="0"/>
    <n v="0"/>
    <x v="0"/>
    <x v="3"/>
    <x v="0"/>
    <x v="0"/>
    <n v="1.006073176354759"/>
    <n v="1.0469635066403192E-2"/>
    <n v="-0.58442519898149192"/>
    <n v="-0.78115620441737255"/>
    <n v="2.2947709023751992"/>
    <n v="1.4014459241595054"/>
    <n v="2.5811098121348293"/>
    <x v="0"/>
    <x v="1"/>
    <e v="#N/A"/>
    <n v="39.880000000000003"/>
    <x v="0"/>
    <x v="1"/>
  </r>
  <r>
    <s v="DE"/>
    <n v="137"/>
    <x v="0"/>
    <x v="0"/>
    <x v="1"/>
    <n v="0"/>
    <x v="977"/>
    <n v="101"/>
    <n v="19.64"/>
    <n v="226.2"/>
    <n v="81"/>
    <n v="19.23"/>
    <n v="179.1"/>
    <n v="123"/>
    <n v="8.06"/>
    <x v="109"/>
    <n v="4"/>
    <n v="3.67"/>
    <n v="0"/>
    <x v="0"/>
    <n v="0"/>
    <x v="0"/>
    <x v="1"/>
    <x v="0"/>
    <x v="0"/>
    <n v="-1.1989771233090363"/>
    <n v="0.51793718742641248"/>
    <n v="-0.42554860922971266"/>
    <n v="1.2115239739306143"/>
    <n v="2.7503741360404259"/>
    <n v="1.8315804734063872"/>
    <n v="2.6729788949647562"/>
    <x v="0"/>
    <x v="1"/>
    <e v="#N/A"/>
    <n v="19.64"/>
    <x v="1"/>
    <x v="0"/>
  </r>
  <r>
    <s v="WA"/>
    <n v="49"/>
    <x v="2"/>
    <x v="0"/>
    <x v="0"/>
    <n v="42"/>
    <x v="798"/>
    <n v="67"/>
    <n v="27.03"/>
    <n v="126.3"/>
    <n v="125"/>
    <n v="10.74"/>
    <n v="206.8"/>
    <n v="88"/>
    <n v="9.31"/>
    <x v="33"/>
    <n v="3"/>
    <n v="2"/>
    <n v="2"/>
    <x v="0"/>
    <n v="0"/>
    <x v="0"/>
    <x v="3"/>
    <x v="0"/>
    <x v="1"/>
    <n v="-0.39360610705903543"/>
    <n v="-1.4701415765251531"/>
    <n v="0.12456158278582338"/>
    <n v="-1.0347700452980251"/>
    <n v="1.3618349257165632"/>
    <n v="1.8445884790636142"/>
    <n v="3.5986690524813469"/>
    <x v="2"/>
    <x v="0"/>
    <e v="#N/A"/>
    <n v="27.03"/>
    <x v="0"/>
    <x v="1"/>
  </r>
  <r>
    <s v="MA"/>
    <n v="83"/>
    <x v="1"/>
    <x v="0"/>
    <x v="1"/>
    <n v="0"/>
    <x v="1051"/>
    <n v="114"/>
    <n v="48.72"/>
    <n v="101"/>
    <n v="138"/>
    <n v="8.59"/>
    <n v="199.6"/>
    <n v="146"/>
    <n v="8.98"/>
    <x v="32"/>
    <n v="4"/>
    <n v="3.56"/>
    <n v="1"/>
    <x v="0"/>
    <n v="0"/>
    <x v="0"/>
    <x v="2"/>
    <x v="0"/>
    <x v="1"/>
    <n v="1.968815540607634"/>
    <n v="-1.9736289912195937"/>
    <n v="-1.84273479907783E-2"/>
    <n v="1.0666017791416695"/>
    <n v="3.8724858826625326"/>
    <n v="2.9848659853237547"/>
    <n v="3.2897876814871938"/>
    <x v="0"/>
    <x v="1"/>
    <e v="#N/A"/>
    <n v="48.72"/>
    <x v="1"/>
    <x v="0"/>
  </r>
  <r>
    <s v="FL"/>
    <n v="105"/>
    <x v="1"/>
    <x v="0"/>
    <x v="1"/>
    <n v="0"/>
    <x v="1388"/>
    <n v="70"/>
    <n v="30.92"/>
    <n v="233.5"/>
    <n v="83"/>
    <n v="19.850000000000001"/>
    <n v="194.6"/>
    <n v="80"/>
    <n v="8.76"/>
    <x v="111"/>
    <n v="9"/>
    <n v="2.19"/>
    <n v="1"/>
    <x v="0"/>
    <n v="0"/>
    <x v="0"/>
    <x v="0"/>
    <x v="0"/>
    <x v="2"/>
    <n v="3.0370818736942109E-2"/>
    <n v="0.66321221221967031"/>
    <n v="-0.11772521658564035"/>
    <n v="-0.78115620441737255"/>
    <n v="2.1573688343199806"/>
    <n v="1.0319094278995387"/>
    <n v="2.3399644970556186"/>
    <x v="0"/>
    <x v="1"/>
    <e v="#N/A"/>
    <n v="30.92"/>
    <x v="4"/>
    <x v="1"/>
  </r>
  <r>
    <s v="AR"/>
    <n v="90"/>
    <x v="1"/>
    <x v="0"/>
    <x v="1"/>
    <n v="0"/>
    <x v="886"/>
    <n v="77"/>
    <n v="39.950000000000003"/>
    <n v="267.3"/>
    <n v="94"/>
    <n v="22.72"/>
    <n v="222.1"/>
    <n v="119"/>
    <n v="9.99"/>
    <x v="58"/>
    <n v="4"/>
    <n v="1.43"/>
    <n v="3"/>
    <x v="1"/>
    <n v="1"/>
    <x v="0"/>
    <x v="2"/>
    <x v="0"/>
    <x v="2"/>
    <n v="1.0134788868490119"/>
    <n v="1.3358554777007809"/>
    <n v="0.42841306068610091"/>
    <n v="-1.795611567939984"/>
    <n v="3.4905128103861807"/>
    <n v="2.4938740876151333"/>
    <n v="2.8731752905603227"/>
    <x v="0"/>
    <x v="1"/>
    <n v="39.950000000000003"/>
    <e v="#N/A"/>
    <x v="1"/>
    <x v="1"/>
  </r>
  <r>
    <s v="AL"/>
    <n v="111"/>
    <x v="0"/>
    <x v="0"/>
    <x v="1"/>
    <n v="0"/>
    <x v="448"/>
    <n v="107"/>
    <n v="31.93"/>
    <n v="246"/>
    <n v="70"/>
    <n v="20.91"/>
    <n v="175.9"/>
    <n v="88"/>
    <n v="7.92"/>
    <x v="26"/>
    <n v="7"/>
    <n v="2.84"/>
    <n v="0"/>
    <x v="0"/>
    <n v="0"/>
    <x v="0"/>
    <x v="0"/>
    <x v="0"/>
    <x v="2"/>
    <n v="0.1396050485271722"/>
    <n v="0.91197081631771404"/>
    <n v="-0.48909924513042419"/>
    <n v="8.8376964316294535E-2"/>
    <n v="2.5298055393369467"/>
    <n v="1.0479546263070678"/>
    <n v="1.9484613752232485"/>
    <x v="0"/>
    <x v="1"/>
    <e v="#N/A"/>
    <n v="31.93"/>
    <x v="4"/>
    <x v="3"/>
  </r>
  <r>
    <s v="CA"/>
    <n v="135"/>
    <x v="1"/>
    <x v="0"/>
    <x v="1"/>
    <n v="0"/>
    <x v="118"/>
    <n v="105"/>
    <n v="28.41"/>
    <n v="131.6"/>
    <n v="120"/>
    <n v="11.19"/>
    <n v="242.6"/>
    <n v="83"/>
    <n v="10.92"/>
    <x v="91"/>
    <n v="2"/>
    <n v="2.81"/>
    <n v="3"/>
    <x v="0"/>
    <n v="0"/>
    <x v="0"/>
    <x v="1"/>
    <x v="0"/>
    <x v="1"/>
    <n v="-0.24364046955041468"/>
    <n v="-1.3646679283875827"/>
    <n v="0.83553432192503529"/>
    <n v="5.2146415619058542E-2"/>
    <n v="2.2762382924819713"/>
    <n v="1.6194184403510559"/>
    <n v="2.8396780461412967"/>
    <x v="0"/>
    <x v="1"/>
    <e v="#N/A"/>
    <n v="28.41"/>
    <x v="0"/>
    <x v="3"/>
  </r>
  <r>
    <s v="RI"/>
    <n v="121"/>
    <x v="0"/>
    <x v="0"/>
    <x v="0"/>
    <n v="22"/>
    <x v="711"/>
    <n v="107"/>
    <n v="36.090000000000003"/>
    <n v="238"/>
    <n v="94"/>
    <n v="20.23"/>
    <n v="332.8"/>
    <n v="114"/>
    <n v="14.98"/>
    <x v="91"/>
    <n v="2"/>
    <n v="2.81"/>
    <n v="1"/>
    <x v="0"/>
    <n v="0"/>
    <x v="0"/>
    <x v="0"/>
    <x v="0"/>
    <x v="2"/>
    <n v="0.5932048163001612"/>
    <n v="0.75276530969496602"/>
    <n v="2.6268678713763469"/>
    <n v="5.2146415619058542E-2"/>
    <n v="4.4577651860404393"/>
    <n v="2.7967305247186545"/>
    <n v="1.9420949518270256"/>
    <x v="1"/>
    <x v="0"/>
    <e v="#N/A"/>
    <n v="36.090000000000003"/>
    <x v="0"/>
    <x v="3"/>
  </r>
  <r>
    <s v="ND"/>
    <n v="57"/>
    <x v="0"/>
    <x v="1"/>
    <x v="1"/>
    <n v="0"/>
    <x v="392"/>
    <n v="94"/>
    <n v="38.659999999999997"/>
    <n v="146.4"/>
    <n v="115"/>
    <n v="12.44"/>
    <n v="211.4"/>
    <n v="92"/>
    <n v="9.51"/>
    <x v="24"/>
    <n v="5"/>
    <n v="2.2400000000000002"/>
    <n v="1"/>
    <x v="0"/>
    <n v="0"/>
    <x v="0"/>
    <x v="3"/>
    <x v="1"/>
    <x v="1"/>
    <n v="0.87277038745820723"/>
    <n v="-1.0701377411354986"/>
    <n v="0.21591562189309635"/>
    <n v="-0.70869510702289995"/>
    <n v="2.2528864967210462"/>
    <n v="1.5670964375947698"/>
    <n v="2.7993007916864543"/>
    <x v="0"/>
    <x v="1"/>
    <e v="#N/A"/>
    <n v="38.659999999999997"/>
    <x v="5"/>
    <x v="1"/>
  </r>
  <r>
    <s v="MT"/>
    <n v="63"/>
    <x v="0"/>
    <x v="0"/>
    <x v="1"/>
    <n v="0"/>
    <x v="1640"/>
    <n v="86"/>
    <n v="27.63"/>
    <n v="165.4"/>
    <n v="112"/>
    <n v="14.06"/>
    <n v="163.69999999999999"/>
    <n v="67"/>
    <n v="7.37"/>
    <x v="83"/>
    <n v="6"/>
    <n v="3.62"/>
    <n v="4"/>
    <x v="1"/>
    <n v="1"/>
    <x v="1"/>
    <x v="3"/>
    <x v="0"/>
    <x v="0"/>
    <n v="-0.3288061402343227"/>
    <n v="-0.69202466290647213"/>
    <n v="-0.73138604450188793"/>
    <n v="1.1390628765361424"/>
    <n v="2.2788359863115284"/>
    <n v="1.5554425076876093"/>
    <n v="2.7650875821453829"/>
    <x v="0"/>
    <x v="1"/>
    <n v="27.63"/>
    <e v="#N/A"/>
    <x v="1"/>
    <x v="0"/>
  </r>
  <r>
    <s v="NJ"/>
    <n v="97"/>
    <x v="0"/>
    <x v="0"/>
    <x v="1"/>
    <n v="0"/>
    <x v="1663"/>
    <n v="138"/>
    <n v="44.13"/>
    <n v="233.9"/>
    <n v="91"/>
    <n v="19.88"/>
    <n v="140.6"/>
    <n v="119"/>
    <n v="6.33"/>
    <x v="14"/>
    <n v="4"/>
    <n v="3.51"/>
    <n v="1"/>
    <x v="0"/>
    <n v="0"/>
    <x v="0"/>
    <x v="2"/>
    <x v="0"/>
    <x v="2"/>
    <n v="1.4689300822455644"/>
    <n v="0.67117248755080783"/>
    <n v="-1.1901421974101505"/>
    <n v="0.99414068174719761"/>
    <n v="3.5918218703046767"/>
    <n v="2.2389690126779658"/>
    <n v="2.2637977231778694"/>
    <x v="0"/>
    <x v="1"/>
    <e v="#N/A"/>
    <n v="44.13"/>
    <x v="1"/>
    <x v="0"/>
  </r>
  <r>
    <s v="OK"/>
    <n v="134"/>
    <x v="1"/>
    <x v="0"/>
    <x v="0"/>
    <n v="10"/>
    <x v="986"/>
    <n v="79"/>
    <n v="27.1"/>
    <n v="91"/>
    <n v="94"/>
    <n v="7.74"/>
    <n v="199.5"/>
    <n v="137"/>
    <n v="8.98"/>
    <x v="13"/>
    <n v="3"/>
    <n v="2.7"/>
    <n v="2"/>
    <x v="0"/>
    <n v="0"/>
    <x v="0"/>
    <x v="1"/>
    <x v="0"/>
    <x v="1"/>
    <n v="-0.38620039656478244"/>
    <n v="-2.1726358744980288"/>
    <n v="-2.0413305362675428E-2"/>
    <n v="-9.277577916988608E-2"/>
    <n v="1.8800188101474606"/>
    <n v="2.2087375212322127"/>
    <n v="3.7712825602027973"/>
    <x v="2"/>
    <x v="2"/>
    <e v="#N/A"/>
    <n v="27.1"/>
    <x v="0"/>
    <x v="2"/>
  </r>
  <r>
    <s v="ME"/>
    <n v="57"/>
    <x v="2"/>
    <x v="0"/>
    <x v="0"/>
    <n v="37"/>
    <x v="1664"/>
    <n v="94"/>
    <n v="11.82"/>
    <n v="220.9"/>
    <n v="76"/>
    <n v="18.78"/>
    <n v="218.5"/>
    <n v="113"/>
    <n v="9.83"/>
    <x v="78"/>
    <n v="3"/>
    <n v="3.21"/>
    <n v="0"/>
    <x v="0"/>
    <n v="0"/>
    <x v="0"/>
    <x v="3"/>
    <x v="0"/>
    <x v="0"/>
    <n v="-2.0506338301481173"/>
    <n v="0.41246353928884227"/>
    <n v="0.35691859529780035"/>
    <n v="0.59560464607760044"/>
    <n v="2.7360677907759241"/>
    <n v="2.2039421622831199"/>
    <n v="3.1982268765140698"/>
    <x v="0"/>
    <x v="0"/>
    <e v="#N/A"/>
    <n v="11.82"/>
    <x v="0"/>
    <x v="3"/>
  </r>
  <r>
    <s v="OK"/>
    <n v="109"/>
    <x v="0"/>
    <x v="1"/>
    <x v="1"/>
    <n v="0"/>
    <x v="399"/>
    <n v="101"/>
    <n v="28.31"/>
    <n v="268.39999999999998"/>
    <n v="119"/>
    <n v="22.81"/>
    <n v="126.2"/>
    <n v="112"/>
    <n v="5.68"/>
    <x v="39"/>
    <n v="3"/>
    <n v="2.75"/>
    <n v="3"/>
    <x v="0"/>
    <n v="0"/>
    <x v="0"/>
    <x v="0"/>
    <x v="1"/>
    <x v="2"/>
    <n v="-0.25474903529179388"/>
    <n v="1.357746234861408"/>
    <n v="-1.476120058963353"/>
    <n v="-2.0314681775414092E-2"/>
    <n v="2.7020066509344001"/>
    <n v="2.0218098387415266"/>
    <n v="2.9790250261403219"/>
    <x v="0"/>
    <x v="1"/>
    <e v="#N/A"/>
    <n v="28.31"/>
    <x v="3"/>
    <x v="2"/>
  </r>
  <r>
    <s v="IL"/>
    <n v="66"/>
    <x v="0"/>
    <x v="0"/>
    <x v="0"/>
    <n v="21"/>
    <x v="186"/>
    <n v="110"/>
    <n v="22.85"/>
    <n v="136.19999999999999"/>
    <n v="104"/>
    <n v="11.58"/>
    <n v="215.6"/>
    <n v="105"/>
    <n v="9.6999999999999993"/>
    <x v="84"/>
    <n v="4"/>
    <n v="2.62"/>
    <n v="3"/>
    <x v="0"/>
    <n v="0"/>
    <x v="0"/>
    <x v="3"/>
    <x v="0"/>
    <x v="1"/>
    <n v="-0.84905730245558753"/>
    <n v="-1.2731247620795028"/>
    <n v="0.29932583151278025"/>
    <n v="-0.20146742526159472"/>
    <n v="1.5566896681605147"/>
    <n v="1.5722372720189224"/>
    <n v="3.2435439500788812"/>
    <x v="2"/>
    <x v="0"/>
    <e v="#N/A"/>
    <n v="22.85"/>
    <x v="1"/>
    <x v="2"/>
  </r>
  <r>
    <s v="GA"/>
    <n v="162"/>
    <x v="1"/>
    <x v="0"/>
    <x v="0"/>
    <n v="21"/>
    <x v="260"/>
    <n v="128"/>
    <n v="34.880000000000003"/>
    <n v="231.7"/>
    <n v="128"/>
    <n v="19.690000000000001"/>
    <n v="180.3"/>
    <n v="100"/>
    <n v="8.11"/>
    <x v="15"/>
    <n v="3"/>
    <n v="2.86"/>
    <n v="2"/>
    <x v="0"/>
    <n v="0"/>
    <x v="0"/>
    <x v="1"/>
    <x v="0"/>
    <x v="0"/>
    <n v="0.46175345502717208"/>
    <n v="0.62739097322955173"/>
    <n v="-0.40171712076694543"/>
    <n v="0.12460751301353053"/>
    <n v="2.5313650477445511"/>
    <n v="0.88529055339823692"/>
    <n v="1.7775459833516372"/>
    <x v="0"/>
    <x v="0"/>
    <e v="#N/A"/>
    <n v="34.880000000000003"/>
    <x v="0"/>
    <x v="3"/>
  </r>
  <r>
    <s v="NC"/>
    <n v="115"/>
    <x v="0"/>
    <x v="0"/>
    <x v="0"/>
    <n v="26"/>
    <x v="1665"/>
    <n v="142"/>
    <n v="22.49"/>
    <n v="273.39999999999998"/>
    <n v="89"/>
    <n v="23.24"/>
    <n v="195.7"/>
    <n v="77"/>
    <n v="8.81"/>
    <x v="102"/>
    <n v="7"/>
    <n v="4"/>
    <n v="0"/>
    <x v="0"/>
    <n v="0"/>
    <x v="0"/>
    <x v="0"/>
    <x v="0"/>
    <x v="2"/>
    <n v="-0.88793728255041504"/>
    <n v="1.4572496765006255"/>
    <n v="-9.5879685494770814E-2"/>
    <n v="1.6462905582974481"/>
    <n v="3.7243685756568006"/>
    <n v="2.3730728505113561"/>
    <n v="2.3220741203347317"/>
    <x v="1"/>
    <x v="0"/>
    <e v="#N/A"/>
    <n v="22.49"/>
    <x v="4"/>
    <x v="0"/>
  </r>
  <r>
    <s v="HI"/>
    <n v="132"/>
    <x v="0"/>
    <x v="0"/>
    <x v="1"/>
    <n v="0"/>
    <x v="1666"/>
    <n v="144"/>
    <n v="23.85"/>
    <n v="294.8"/>
    <n v="89"/>
    <n v="25.06"/>
    <n v="153.5"/>
    <n v="126"/>
    <n v="6.91"/>
    <x v="50"/>
    <n v="4"/>
    <n v="3.16"/>
    <n v="2"/>
    <x v="0"/>
    <n v="0"/>
    <x v="0"/>
    <x v="1"/>
    <x v="0"/>
    <x v="2"/>
    <n v="-0.73982307266535741"/>
    <n v="1.8831244067164772"/>
    <n v="-0.93395369643540627"/>
    <n v="0.52314354868312773"/>
    <n v="3.2717620271393688"/>
    <n v="2.2889832654769298"/>
    <n v="2.7882722279282106"/>
    <x v="0"/>
    <x v="1"/>
    <e v="#N/A"/>
    <n v="23.85"/>
    <x v="1"/>
    <x v="3"/>
  </r>
  <r>
    <s v="OK"/>
    <n v="152"/>
    <x v="0"/>
    <x v="0"/>
    <x v="1"/>
    <n v="0"/>
    <x v="1667"/>
    <n v="113"/>
    <n v="48.38"/>
    <n v="141.80000000000001"/>
    <n v="101"/>
    <n v="12.05"/>
    <n v="127.4"/>
    <n v="78"/>
    <n v="5.73"/>
    <x v="44"/>
    <n v="5"/>
    <n v="3.4"/>
    <n v="0"/>
    <x v="0"/>
    <n v="0"/>
    <x v="0"/>
    <x v="1"/>
    <x v="0"/>
    <x v="1"/>
    <n v="1.9317869881363696"/>
    <n v="-1.1616809074435785"/>
    <n v="-1.4522885705005859"/>
    <n v="0.84921848695825297"/>
    <n v="3.4993841777020052"/>
    <n v="2.812759788686233"/>
    <n v="3.4025792620524364"/>
    <x v="0"/>
    <x v="1"/>
    <e v="#N/A"/>
    <n v="48.38"/>
    <x v="1"/>
    <x v="0"/>
  </r>
  <r>
    <s v="DC"/>
    <n v="86"/>
    <x v="0"/>
    <x v="0"/>
    <x v="0"/>
    <n v="29"/>
    <x v="705"/>
    <n v="107"/>
    <n v="32.18"/>
    <n v="221.3"/>
    <n v="101"/>
    <n v="18.809999999999999"/>
    <n v="325.60000000000002"/>
    <n v="137"/>
    <n v="14.65"/>
    <x v="12"/>
    <n v="3"/>
    <n v="3.73"/>
    <n v="1"/>
    <x v="0"/>
    <n v="0"/>
    <x v="0"/>
    <x v="2"/>
    <x v="0"/>
    <x v="0"/>
    <n v="0.1673764628806205"/>
    <n v="0.4204238146199798"/>
    <n v="2.4838789405997459"/>
    <n v="1.2839850713250869"/>
    <n v="4.5535010594066536"/>
    <n v="2.832497717415964"/>
    <n v="1.8198117321074125"/>
    <x v="1"/>
    <x v="0"/>
    <e v="#N/A"/>
    <n v="32.18"/>
    <x v="0"/>
    <x v="0"/>
  </r>
  <r>
    <s v="SC"/>
    <n v="36"/>
    <x v="0"/>
    <x v="0"/>
    <x v="1"/>
    <n v="0"/>
    <x v="536"/>
    <n v="132"/>
    <n v="31.38"/>
    <n v="193.7"/>
    <n v="69"/>
    <n v="16.46"/>
    <n v="283.5"/>
    <n v="83"/>
    <n v="12.76"/>
    <x v="96"/>
    <n v="3"/>
    <n v="1.59"/>
    <n v="1"/>
    <x v="0"/>
    <n v="0"/>
    <x v="0"/>
    <x v="3"/>
    <x v="0"/>
    <x v="0"/>
    <n v="8.0359364573148837E-2"/>
    <n v="-0.12883518322850132"/>
    <n v="1.647790887031007"/>
    <n v="-1.5782282757565671"/>
    <n v="3.0448725777822423"/>
    <n v="2.2867171730872409"/>
    <n v="3.0309902415636256"/>
    <x v="0"/>
    <x v="1"/>
    <e v="#N/A"/>
    <n v="31.38"/>
    <x v="0"/>
    <x v="1"/>
  </r>
  <r>
    <s v="MN"/>
    <n v="118"/>
    <x v="0"/>
    <x v="0"/>
    <x v="1"/>
    <n v="0"/>
    <x v="0"/>
    <n v="96"/>
    <n v="27.47"/>
    <n v="223.9"/>
    <n v="113"/>
    <n v="19.03"/>
    <n v="240.6"/>
    <n v="137"/>
    <n v="10.83"/>
    <x v="36"/>
    <n v="2"/>
    <n v="1.84"/>
    <n v="0"/>
    <x v="0"/>
    <n v="0"/>
    <x v="0"/>
    <x v="0"/>
    <x v="0"/>
    <x v="0"/>
    <n v="-0.34546898884639182"/>
    <n v="0.47216560427237275"/>
    <n v="0.79581517448709049"/>
    <n v="-1.2521533374814422"/>
    <n v="2.4257402699970858"/>
    <n v="1.5948350863403638"/>
    <n v="2.6837999269243258"/>
    <x v="0"/>
    <x v="1"/>
    <e v="#N/A"/>
    <n v="27.47"/>
    <x v="0"/>
    <x v="1"/>
  </r>
  <r>
    <s v="HI"/>
    <n v="137"/>
    <x v="2"/>
    <x v="0"/>
    <x v="0"/>
    <n v="20"/>
    <x v="1668"/>
    <n v="91"/>
    <n v="45.65"/>
    <n v="128.80000000000001"/>
    <n v="121"/>
    <n v="10.95"/>
    <n v="146.4"/>
    <n v="98"/>
    <n v="6.59"/>
    <x v="8"/>
    <n v="6"/>
    <n v="3.43"/>
    <n v="1"/>
    <x v="0"/>
    <n v="0"/>
    <x v="0"/>
    <x v="1"/>
    <x v="0"/>
    <x v="1"/>
    <n v="1.6337071407426906"/>
    <n v="-1.4203898557055441"/>
    <n v="-1.0749566698401103"/>
    <n v="0.88544903565548905"/>
    <n v="3.2670594580427976"/>
    <n v="2.5741130901112035"/>
    <n v="3.2524512139272432"/>
    <x v="0"/>
    <x v="0"/>
    <e v="#N/A"/>
    <n v="45.65"/>
    <x v="1"/>
    <x v="0"/>
  </r>
  <r>
    <s v="NJ"/>
    <n v="67"/>
    <x v="0"/>
    <x v="0"/>
    <x v="1"/>
    <n v="0"/>
    <x v="1669"/>
    <n v="77"/>
    <n v="30.26"/>
    <n v="233.6"/>
    <n v="88"/>
    <n v="19.86"/>
    <n v="175.6"/>
    <n v="88"/>
    <n v="7.9"/>
    <x v="21"/>
    <n v="4"/>
    <n v="1.7"/>
    <n v="2"/>
    <x v="0"/>
    <n v="0"/>
    <x v="0"/>
    <x v="3"/>
    <x v="0"/>
    <x v="2"/>
    <n v="-4.1834858582023585E-2"/>
    <n v="0.66520228105245449"/>
    <n v="-0.49505711724611612"/>
    <n v="-1.4333060809676228"/>
    <n v="2.033150400166734"/>
    <n v="1.6564094002343646"/>
    <n v="3.0583792525897411"/>
    <x v="0"/>
    <x v="1"/>
    <e v="#N/A"/>
    <n v="30.26"/>
    <x v="1"/>
    <x v="1"/>
  </r>
  <r>
    <s v="MI"/>
    <n v="164"/>
    <x v="0"/>
    <x v="0"/>
    <x v="1"/>
    <n v="0"/>
    <x v="515"/>
    <n v="90"/>
    <n v="36.65"/>
    <n v="171.6"/>
    <n v="99"/>
    <n v="14.59"/>
    <n v="110.4"/>
    <n v="105"/>
    <n v="4.97"/>
    <x v="61"/>
    <n v="6"/>
    <n v="3.05"/>
    <n v="1"/>
    <x v="0"/>
    <n v="0"/>
    <x v="0"/>
    <x v="1"/>
    <x v="0"/>
    <x v="0"/>
    <n v="0.6543019278777471"/>
    <n v="-0.56864039527384258"/>
    <n v="-1.7899013237231169"/>
    <n v="0.37822135389418376"/>
    <n v="2.3337146738020453"/>
    <n v="2.024416225278054"/>
    <n v="3.2787646953721916"/>
    <x v="0"/>
    <x v="1"/>
    <e v="#N/A"/>
    <n v="36.65"/>
    <x v="1"/>
    <x v="3"/>
  </r>
  <r>
    <s v="UT"/>
    <n v="180"/>
    <x v="2"/>
    <x v="0"/>
    <x v="1"/>
    <n v="0"/>
    <x v="1670"/>
    <n v="69"/>
    <n v="43.16"/>
    <n v="184.2"/>
    <n v="138"/>
    <n v="15.66"/>
    <n v="174.3"/>
    <n v="83"/>
    <n v="7.84"/>
    <x v="162"/>
    <n v="7"/>
    <n v="0.11"/>
    <n v="1"/>
    <x v="0"/>
    <n v="0"/>
    <x v="0"/>
    <x v="1"/>
    <x v="0"/>
    <x v="0"/>
    <n v="1.3633987077024605"/>
    <n v="-0.3178917223430146"/>
    <n v="-0.52087456308077995"/>
    <n v="-3.5709084541045537"/>
    <n v="3.5902724990879369"/>
    <n v="3.8707374854617713"/>
    <n v="5.0075104338394238"/>
    <x v="2"/>
    <x v="1"/>
    <e v="#N/A"/>
    <n v="43.16"/>
    <x v="4"/>
    <x v="1"/>
  </r>
  <r>
    <s v="IA"/>
    <n v="80"/>
    <x v="1"/>
    <x v="0"/>
    <x v="0"/>
    <n v="22"/>
    <x v="1562"/>
    <n v="142"/>
    <n v="31.08"/>
    <n v="229.3"/>
    <n v="111"/>
    <n v="19.489999999999998"/>
    <n v="313.8"/>
    <n v="85"/>
    <n v="14.12"/>
    <x v="61"/>
    <n v="2"/>
    <n v="3.05"/>
    <n v="1"/>
    <x v="0"/>
    <n v="0"/>
    <x v="0"/>
    <x v="2"/>
    <x v="0"/>
    <x v="0"/>
    <n v="4.7033667349011196E-2"/>
    <n v="0.57962932124272781"/>
    <n v="2.2495359707158711"/>
    <n v="0.37822135389418376"/>
    <n v="4.0063058318603604"/>
    <n v="2.354070048234493"/>
    <n v="1.7414950949087284"/>
    <x v="1"/>
    <x v="0"/>
    <e v="#N/A"/>
    <n v="31.08"/>
    <x v="0"/>
    <x v="3"/>
  </r>
  <r>
    <s v="CO"/>
    <n v="126"/>
    <x v="0"/>
    <x v="0"/>
    <x v="1"/>
    <n v="0"/>
    <x v="1671"/>
    <n v="82"/>
    <n v="20.399999999999999"/>
    <n v="213.6"/>
    <n v="111"/>
    <n v="18.16"/>
    <n v="312.89999999999998"/>
    <n v="136"/>
    <n v="14.08"/>
    <x v="4"/>
    <n v="6"/>
    <n v="2.0299999999999998"/>
    <n v="1"/>
    <x v="0"/>
    <n v="0"/>
    <x v="0"/>
    <x v="0"/>
    <x v="0"/>
    <x v="0"/>
    <n v="-1.1156628802486912"/>
    <n v="0.26718851449558451"/>
    <n v="2.2316623543687952"/>
    <n v="-0.99853949660078922"/>
    <n v="3.4731525072837779"/>
    <n v="2.7006464697960366"/>
    <n v="3.2441014735658311"/>
    <x v="0"/>
    <x v="1"/>
    <e v="#N/A"/>
    <n v="20.399999999999999"/>
    <x v="1"/>
    <x v="1"/>
  </r>
  <r>
    <s v="MS"/>
    <n v="138"/>
    <x v="1"/>
    <x v="0"/>
    <x v="1"/>
    <n v="0"/>
    <x v="253"/>
    <n v="124"/>
    <n v="23.58"/>
    <n v="280.3"/>
    <n v="64"/>
    <n v="23.83"/>
    <n v="206.7"/>
    <n v="98"/>
    <n v="9.3000000000000007"/>
    <x v="91"/>
    <n v="4"/>
    <n v="2.81"/>
    <n v="1"/>
    <x v="0"/>
    <n v="0"/>
    <x v="0"/>
    <x v="1"/>
    <x v="0"/>
    <x v="2"/>
    <n v="-0.76944591464236933"/>
    <n v="1.5945644259627465"/>
    <n v="0.12257562541392569"/>
    <n v="5.2146415619058542E-2"/>
    <n v="3.0252450911322852"/>
    <n v="1.7755074645614044"/>
    <n v="2.2699660023900234"/>
    <x v="0"/>
    <x v="1"/>
    <e v="#N/A"/>
    <n v="23.58"/>
    <x v="1"/>
    <x v="3"/>
  </r>
  <r>
    <s v="MA"/>
    <n v="101"/>
    <x v="1"/>
    <x v="0"/>
    <x v="1"/>
    <n v="0"/>
    <x v="745"/>
    <n v="122"/>
    <n v="32.130000000000003"/>
    <n v="179.2"/>
    <n v="91"/>
    <n v="15.23"/>
    <n v="186.8"/>
    <n v="170"/>
    <n v="8.41"/>
    <x v="22"/>
    <n v="6"/>
    <n v="3"/>
    <n v="0"/>
    <x v="0"/>
    <n v="0"/>
    <x v="0"/>
    <x v="0"/>
    <x v="0"/>
    <x v="0"/>
    <n v="0.16182218000993062"/>
    <n v="-0.41739516398223209"/>
    <n v="-0.27262989159362477"/>
    <n v="0.30576025649971117"/>
    <n v="1.9807413498414201"/>
    <n v="0.60681260130623649"/>
    <n v="2.1938793884889094"/>
    <x v="0"/>
    <x v="1"/>
    <e v="#N/A"/>
    <n v="32.130000000000003"/>
    <x v="1"/>
    <x v="3"/>
  </r>
  <r>
    <s v="NY"/>
    <n v="147"/>
    <x v="1"/>
    <x v="0"/>
    <x v="1"/>
    <n v="0"/>
    <x v="1597"/>
    <n v="91"/>
    <n v="22.88"/>
    <n v="175.1"/>
    <n v="83"/>
    <n v="14.88"/>
    <n v="201.1"/>
    <n v="114"/>
    <n v="9.0500000000000007"/>
    <x v="56"/>
    <n v="3"/>
    <n v="2.4"/>
    <n v="0"/>
    <x v="0"/>
    <n v="0"/>
    <x v="0"/>
    <x v="1"/>
    <x v="0"/>
    <x v="0"/>
    <n v="-0.8453544472084612"/>
    <n v="-0.49898798612639034"/>
    <n v="1.1362012587680314E-2"/>
    <n v="-0.49131181483948333"/>
    <n v="1.2476157562611951"/>
    <n v="1.0977839252077355"/>
    <n v="2.9755191173336146"/>
    <x v="0"/>
    <x v="1"/>
    <e v="#N/A"/>
    <n v="22.88"/>
    <x v="0"/>
    <x v="2"/>
  </r>
  <r>
    <s v="VA"/>
    <n v="58"/>
    <x v="1"/>
    <x v="0"/>
    <x v="1"/>
    <n v="0"/>
    <x v="362"/>
    <n v="106"/>
    <n v="30.84"/>
    <n v="145.80000000000001"/>
    <n v="77"/>
    <n v="12.39"/>
    <n v="200.3"/>
    <n v="85"/>
    <n v="9.01"/>
    <x v="57"/>
    <n v="3"/>
    <n v="2.13"/>
    <n v="0"/>
    <x v="0"/>
    <n v="0"/>
    <x v="0"/>
    <x v="3"/>
    <x v="0"/>
    <x v="1"/>
    <n v="2.1113680619126007E-2"/>
    <n v="-1.0820781541322047"/>
    <n v="-4.5256463874972751E-3"/>
    <n v="-0.85361730181184459"/>
    <n v="1.4358993889414269"/>
    <n v="1.378412818638598"/>
    <n v="3.1206148019279865"/>
    <x v="0"/>
    <x v="1"/>
    <e v="#N/A"/>
    <n v="30.84"/>
    <x v="0"/>
    <x v="1"/>
  </r>
  <r>
    <s v="IN"/>
    <n v="35"/>
    <x v="2"/>
    <x v="0"/>
    <x v="0"/>
    <n v="23"/>
    <x v="411"/>
    <n v="106"/>
    <n v="33.08"/>
    <n v="199.8"/>
    <n v="132"/>
    <n v="16.98"/>
    <n v="189.6"/>
    <n v="88"/>
    <n v="8.5299999999999994"/>
    <x v="3"/>
    <n v="7"/>
    <n v="2.73"/>
    <n v="4"/>
    <x v="0"/>
    <n v="0"/>
    <x v="1"/>
    <x v="3"/>
    <x v="0"/>
    <x v="0"/>
    <n v="0.26550212692947084"/>
    <n v="-7.4409844286555072E-3"/>
    <n v="-0.2170230851805024"/>
    <n v="-5.6545230472650088E-2"/>
    <n v="2.0223325107259527"/>
    <n v="0.34762498506840533"/>
    <n v="2.0376107274326185"/>
    <x v="0"/>
    <x v="0"/>
    <e v="#N/A"/>
    <n v="33.08"/>
    <x v="4"/>
    <x v="2"/>
  </r>
  <r>
    <s v="NH"/>
    <n v="163"/>
    <x v="0"/>
    <x v="0"/>
    <x v="0"/>
    <n v="39"/>
    <x v="1219"/>
    <n v="104"/>
    <n v="45.58"/>
    <n v="216.6"/>
    <n v="65"/>
    <n v="18.41"/>
    <n v="359.9"/>
    <n v="118"/>
    <n v="16.2"/>
    <x v="37"/>
    <n v="4"/>
    <n v="3.08"/>
    <n v="0"/>
    <x v="0"/>
    <n v="0"/>
    <x v="0"/>
    <x v="1"/>
    <x v="0"/>
    <x v="0"/>
    <n v="1.6263014302484382"/>
    <n v="0.32689057947911498"/>
    <n v="3.1650623191604983"/>
    <n v="0.41445190259141979"/>
    <n v="5.29211830174558"/>
    <n v="3.5973745505175838"/>
    <n v="2.4239825068990588"/>
    <x v="1"/>
    <x v="0"/>
    <e v="#N/A"/>
    <n v="45.58"/>
    <x v="1"/>
    <x v="3"/>
  </r>
  <r>
    <s v="AK"/>
    <n v="152"/>
    <x v="2"/>
    <x v="0"/>
    <x v="1"/>
    <n v="0"/>
    <x v="1672"/>
    <n v="143"/>
    <n v="51.48"/>
    <n v="189.8"/>
    <n v="69"/>
    <n v="16.13"/>
    <n v="214.9"/>
    <n v="114"/>
    <n v="9.67"/>
    <x v="54"/>
    <n v="4"/>
    <n v="2.94"/>
    <n v="2"/>
    <x v="1"/>
    <n v="1"/>
    <x v="0"/>
    <x v="1"/>
    <x v="0"/>
    <x v="0"/>
    <n v="2.2687468156248753"/>
    <n v="-0.20644786770709053"/>
    <n v="0.28542412990949978"/>
    <n v="0.23329915910523916"/>
    <n v="3.8062806965498055"/>
    <n v="2.3077539442199257"/>
    <n v="2.0405106697093194"/>
    <x v="1"/>
    <x v="1"/>
    <n v="51.48"/>
    <e v="#N/A"/>
    <x v="1"/>
    <x v="3"/>
  </r>
  <r>
    <s v="WV"/>
    <n v="44"/>
    <x v="1"/>
    <x v="0"/>
    <x v="1"/>
    <n v="0"/>
    <x v="1146"/>
    <n v="85"/>
    <n v="36.24"/>
    <n v="224"/>
    <n v="128"/>
    <n v="19.04"/>
    <n v="137.80000000000001"/>
    <n v="74"/>
    <n v="6.2"/>
    <x v="60"/>
    <n v="5"/>
    <n v="3.38"/>
    <n v="1"/>
    <x v="0"/>
    <n v="0"/>
    <x v="0"/>
    <x v="3"/>
    <x v="0"/>
    <x v="0"/>
    <n v="0.60986766491222966"/>
    <n v="0.47415567310515699"/>
    <n v="-1.2457490038232728"/>
    <n v="0.81298793826101701"/>
    <n v="2.8481795386243012"/>
    <n v="1.6761867853338648"/>
    <n v="2.346716342981745"/>
    <x v="0"/>
    <x v="1"/>
    <e v="#N/A"/>
    <n v="36.24"/>
    <x v="1"/>
    <x v="0"/>
  </r>
  <r>
    <s v="NM"/>
    <n v="103"/>
    <x v="1"/>
    <x v="0"/>
    <x v="1"/>
    <n v="0"/>
    <x v="790"/>
    <n v="111"/>
    <n v="18.34"/>
    <n v="166.9"/>
    <n v="129"/>
    <n v="14.19"/>
    <n v="208.5"/>
    <n v="78"/>
    <n v="9.3800000000000008"/>
    <x v="84"/>
    <n v="3"/>
    <n v="2.62"/>
    <n v="1"/>
    <x v="0"/>
    <n v="0"/>
    <x v="0"/>
    <x v="0"/>
    <x v="0"/>
    <x v="0"/>
    <n v="-1.3396856226998408"/>
    <n v="-0.66217363041470678"/>
    <n v="0.15832285810807625"/>
    <n v="-0.20146742526159472"/>
    <n v="1.4862298256966071"/>
    <n v="1.5162080118922663"/>
    <n v="3.2231807854761159"/>
    <x v="2"/>
    <x v="1"/>
    <e v="#N/A"/>
    <n v="18.34"/>
    <x v="0"/>
    <x v="2"/>
  </r>
  <r>
    <s v="RI"/>
    <n v="126"/>
    <x v="2"/>
    <x v="0"/>
    <x v="1"/>
    <n v="0"/>
    <x v="1673"/>
    <n v="102"/>
    <n v="30.89"/>
    <n v="216.3"/>
    <n v="114"/>
    <n v="18.39"/>
    <n v="317.89999999999998"/>
    <n v="83"/>
    <n v="14.31"/>
    <x v="70"/>
    <n v="6"/>
    <n v="3.35"/>
    <n v="1"/>
    <x v="0"/>
    <n v="0"/>
    <x v="0"/>
    <x v="0"/>
    <x v="0"/>
    <x v="0"/>
    <n v="2.6667963489815351E-2"/>
    <n v="0.32092037298076226"/>
    <n v="2.3309602229636575"/>
    <n v="0.77675738956378104"/>
    <n v="4.1292905646548483"/>
    <n v="2.4779888355986452"/>
    <n v="1.7971690992657026"/>
    <x v="1"/>
    <x v="1"/>
    <e v="#N/A"/>
    <n v="30.89"/>
    <x v="1"/>
    <x v="0"/>
  </r>
  <r>
    <s v="KS"/>
    <n v="104"/>
    <x v="1"/>
    <x v="0"/>
    <x v="1"/>
    <n v="0"/>
    <x v="1113"/>
    <n v="105"/>
    <n v="32.61"/>
    <n v="148.69999999999999"/>
    <n v="96"/>
    <n v="12.64"/>
    <n v="234.8"/>
    <n v="123"/>
    <n v="10.57"/>
    <x v="163"/>
    <n v="4"/>
    <n v="5.21"/>
    <n v="1"/>
    <x v="0"/>
    <n v="0"/>
    <x v="0"/>
    <x v="0"/>
    <x v="0"/>
    <x v="1"/>
    <n v="0.21366215346970102"/>
    <n v="-1.0243661579814589"/>
    <n v="0.68062964691705086"/>
    <n v="3.2766652496730737"/>
    <n v="4.7526783186196466"/>
    <n v="3.506389798085852"/>
    <n v="3.1625286768603078"/>
    <x v="1"/>
    <x v="1"/>
    <e v="#N/A"/>
    <n v="32.61"/>
    <x v="1"/>
    <x v="0"/>
  </r>
  <r>
    <s v="AR"/>
    <n v="99"/>
    <x v="1"/>
    <x v="0"/>
    <x v="0"/>
    <n v="21"/>
    <x v="1452"/>
    <n v="97"/>
    <n v="30.63"/>
    <n v="167.7"/>
    <n v="47"/>
    <n v="14.25"/>
    <n v="203.1"/>
    <n v="84"/>
    <n v="9.14"/>
    <x v="28"/>
    <n v="5"/>
    <n v="3.94"/>
    <n v="2"/>
    <x v="0"/>
    <n v="0"/>
    <x v="0"/>
    <x v="2"/>
    <x v="0"/>
    <x v="0"/>
    <n v="-1.1034508636329514E-3"/>
    <n v="-0.6462530797524324"/>
    <n v="5.1081160025625134E-2"/>
    <n v="1.5738294609029755"/>
    <n v="2.9752816502365107"/>
    <n v="1.7021141905315946"/>
    <n v="2.2230799663943617"/>
    <x v="0"/>
    <x v="0"/>
    <e v="#N/A"/>
    <n v="30.63"/>
    <x v="1"/>
    <x v="0"/>
  </r>
  <r>
    <s v="NH"/>
    <n v="119"/>
    <x v="1"/>
    <x v="0"/>
    <x v="1"/>
    <n v="0"/>
    <x v="1063"/>
    <n v="105"/>
    <n v="36.57"/>
    <n v="249.4"/>
    <n v="104"/>
    <n v="21.2"/>
    <n v="249.9"/>
    <n v="83"/>
    <n v="11.25"/>
    <x v="81"/>
    <n v="8"/>
    <n v="2.92"/>
    <n v="2"/>
    <x v="0"/>
    <n v="0"/>
    <x v="0"/>
    <x v="0"/>
    <x v="0"/>
    <x v="2"/>
    <n v="0.64504478975993096"/>
    <n v="0.97963315663238204"/>
    <n v="0.98050921007353409"/>
    <n v="0.19706861040800316"/>
    <n v="3.4612873016212951"/>
    <n v="1.5414273419844109"/>
    <n v="0.87834316577828808"/>
    <x v="1"/>
    <x v="1"/>
    <e v="#N/A"/>
    <n v="36.57"/>
    <x v="4"/>
    <x v="3"/>
  </r>
  <r>
    <s v="KY"/>
    <n v="155"/>
    <x v="2"/>
    <x v="1"/>
    <x v="0"/>
    <n v="38"/>
    <x v="1662"/>
    <n v="84"/>
    <n v="39.880000000000003"/>
    <n v="214.9"/>
    <n v="119"/>
    <n v="18.27"/>
    <n v="196.7"/>
    <n v="69"/>
    <n v="8.85"/>
    <x v="40"/>
    <n v="2"/>
    <n v="2.16"/>
    <n v="1"/>
    <x v="1"/>
    <n v="1"/>
    <x v="0"/>
    <x v="1"/>
    <x v="1"/>
    <x v="0"/>
    <n v="1.006073176354759"/>
    <n v="0.29305940932178126"/>
    <n v="-7.6020111775798399E-2"/>
    <n v="-0.81738675311460851"/>
    <n v="2.5658173467155643"/>
    <n v="1.3311525889747697"/>
    <n v="2.2272215367048616"/>
    <x v="0"/>
    <x v="0"/>
    <n v="39.880000000000003"/>
    <e v="#N/A"/>
    <x v="3"/>
    <x v="1"/>
  </r>
  <r>
    <s v="KS"/>
    <n v="51"/>
    <x v="0"/>
    <x v="0"/>
    <x v="0"/>
    <n v="43"/>
    <x v="1621"/>
    <n v="94"/>
    <n v="26.89"/>
    <n v="213.2"/>
    <n v="105"/>
    <n v="18.12"/>
    <n v="190.4"/>
    <n v="91"/>
    <n v="8.57"/>
    <x v="31"/>
    <n v="2"/>
    <n v="2.2999999999999998"/>
    <n v="2"/>
    <x v="0"/>
    <n v="0"/>
    <x v="0"/>
    <x v="3"/>
    <x v="0"/>
    <x v="0"/>
    <n v="-0.40841752804754139"/>
    <n v="0.25922823916444698"/>
    <n v="-0.20113542620532424"/>
    <n v="-0.63623400962842791"/>
    <n v="1.6450337025257977"/>
    <n v="0.8241682667267819"/>
    <n v="2.5792190254635452"/>
    <x v="0"/>
    <x v="0"/>
    <e v="#N/A"/>
    <n v="26.89"/>
    <x v="0"/>
    <x v="1"/>
  </r>
  <r>
    <s v="SC"/>
    <n v="142"/>
    <x v="2"/>
    <x v="0"/>
    <x v="1"/>
    <n v="0"/>
    <x v="234"/>
    <n v="98"/>
    <n v="34.71"/>
    <n v="188.9"/>
    <n v="85"/>
    <n v="16.059999999999999"/>
    <n v="231.2"/>
    <n v="136"/>
    <n v="10.4"/>
    <x v="94"/>
    <n v="6"/>
    <n v="1.76"/>
    <n v="1"/>
    <x v="0"/>
    <n v="0"/>
    <x v="0"/>
    <x v="1"/>
    <x v="0"/>
    <x v="0"/>
    <n v="0.4432391787915399"/>
    <n v="-0.22435848720214979"/>
    <n v="0.60913518152874968"/>
    <n v="-1.3608449835731504"/>
    <n v="2.3246686254556121"/>
    <n v="1.5715414213719303"/>
    <n v="2.7450684253762652"/>
    <x v="0"/>
    <x v="1"/>
    <e v="#N/A"/>
    <n v="34.71"/>
    <x v="1"/>
    <x v="1"/>
  </r>
  <r>
    <s v="ID"/>
    <n v="108"/>
    <x v="0"/>
    <x v="0"/>
    <x v="1"/>
    <n v="0"/>
    <x v="268"/>
    <n v="105"/>
    <n v="37.71"/>
    <n v="108.2"/>
    <n v="107"/>
    <n v="9.1999999999999993"/>
    <n v="207.1"/>
    <n v="87"/>
    <n v="9.32"/>
    <x v="47"/>
    <n v="3"/>
    <n v="3.27"/>
    <n v="2"/>
    <x v="0"/>
    <n v="0"/>
    <x v="0"/>
    <x v="0"/>
    <x v="0"/>
    <x v="1"/>
    <n v="0.76909044053866704"/>
    <n v="-1.8303440352591205"/>
    <n v="0.13051945490151476"/>
    <n v="0.66806574347207237"/>
    <n v="2.8070749484385966"/>
    <n v="2.0988107486968146"/>
    <n v="2.9883680080503834"/>
    <x v="0"/>
    <x v="1"/>
    <e v="#N/A"/>
    <n v="37.71"/>
    <x v="0"/>
    <x v="0"/>
  </r>
  <r>
    <s v="OH"/>
    <n v="154"/>
    <x v="0"/>
    <x v="0"/>
    <x v="0"/>
    <n v="14"/>
    <x v="18"/>
    <n v="113"/>
    <n v="31.11"/>
    <n v="187"/>
    <n v="144"/>
    <n v="15.9"/>
    <n v="181.1"/>
    <n v="112"/>
    <n v="8.15"/>
    <x v="39"/>
    <n v="3"/>
    <n v="2.75"/>
    <n v="1"/>
    <x v="0"/>
    <n v="0"/>
    <x v="0"/>
    <x v="1"/>
    <x v="0"/>
    <x v="0"/>
    <n v="5.0736522596137423E-2"/>
    <n v="-0.26216979502505255"/>
    <n v="-0.38582946179176786"/>
    <n v="-2.0314681775414092E-2"/>
    <n v="1.7278395249671172"/>
    <n v="0.46966398204544924"/>
    <n v="2.3357523601664161"/>
    <x v="0"/>
    <x v="2"/>
    <e v="#N/A"/>
    <n v="31.11"/>
    <x v="0"/>
    <x v="2"/>
  </r>
  <r>
    <s v="AL"/>
    <n v="171"/>
    <x v="2"/>
    <x v="0"/>
    <x v="1"/>
    <n v="0"/>
    <x v="1674"/>
    <n v="103"/>
    <n v="37.659999999999997"/>
    <n v="109.5"/>
    <n v="58"/>
    <n v="9.31"/>
    <n v="134.6"/>
    <n v="115"/>
    <n v="6.06"/>
    <x v="43"/>
    <n v="4"/>
    <n v="3.13"/>
    <n v="1"/>
    <x v="0"/>
    <n v="0"/>
    <x v="0"/>
    <x v="1"/>
    <x v="0"/>
    <x v="1"/>
    <n v="0.76353615766797722"/>
    <n v="-1.8044731404329239"/>
    <n v="-1.3092996397239849"/>
    <n v="0.48691299998589177"/>
    <n v="2.4624811369309563"/>
    <n v="2.4063375895220633"/>
    <n v="3.6765619591886298"/>
    <x v="0"/>
    <x v="1"/>
    <e v="#N/A"/>
    <n v="37.659999999999997"/>
    <x v="1"/>
    <x v="3"/>
  </r>
  <r>
    <s v="KS"/>
    <n v="33"/>
    <x v="0"/>
    <x v="0"/>
    <x v="1"/>
    <n v="0"/>
    <x v="426"/>
    <n v="77"/>
    <n v="38.78"/>
    <n v="176.3"/>
    <n v="102"/>
    <n v="14.99"/>
    <n v="224.5"/>
    <n v="119"/>
    <n v="10.1"/>
    <x v="4"/>
    <n v="1"/>
    <n v="2.0299999999999998"/>
    <n v="0"/>
    <x v="0"/>
    <n v="0"/>
    <x v="0"/>
    <x v="3"/>
    <x v="0"/>
    <x v="0"/>
    <n v="0.88573038082314959"/>
    <n v="-0.47510716013297782"/>
    <n v="0.47607603761163481"/>
    <n v="-0.99853949660078922"/>
    <n v="2.4515901297697646"/>
    <n v="1.49464866807638"/>
    <n v="2.5411916727355419"/>
    <x v="0"/>
    <x v="1"/>
    <e v="#N/A"/>
    <n v="38.78"/>
    <x v="0"/>
    <x v="1"/>
  </r>
  <r>
    <s v="CT"/>
    <n v="68"/>
    <x v="2"/>
    <x v="1"/>
    <x v="1"/>
    <n v="0"/>
    <x v="1017"/>
    <n v="99"/>
    <n v="33.61"/>
    <n v="188.8"/>
    <n v="106"/>
    <n v="16.05"/>
    <n v="254.6"/>
    <n v="80"/>
    <n v="11.46"/>
    <x v="164"/>
    <n v="4"/>
    <n v="5.18"/>
    <n v="3"/>
    <x v="1"/>
    <n v="1"/>
    <x v="0"/>
    <x v="3"/>
    <x v="2"/>
    <x v="0"/>
    <n v="0.32289638325993059"/>
    <n v="-0.22634855603493403"/>
    <n v="1.0738492065527041"/>
    <n v="3.240434700975837"/>
    <n v="4.9629354602241964"/>
    <n v="3.4364320032329578"/>
    <n v="2.6433693354006742"/>
    <x v="1"/>
    <x v="1"/>
    <n v="33.61"/>
    <e v="#N/A"/>
    <x v="5"/>
    <x v="0"/>
  </r>
  <r>
    <s v="WY"/>
    <n v="65"/>
    <x v="0"/>
    <x v="0"/>
    <x v="0"/>
    <n v="21"/>
    <x v="191"/>
    <n v="120"/>
    <n v="22.97"/>
    <n v="238.4"/>
    <n v="90"/>
    <n v="20.260000000000002"/>
    <n v="286.39999999999998"/>
    <n v="93"/>
    <n v="12.89"/>
    <x v="34"/>
    <n v="9"/>
    <n v="2.97"/>
    <n v="4"/>
    <x v="0"/>
    <n v="0"/>
    <x v="1"/>
    <x v="3"/>
    <x v="0"/>
    <x v="2"/>
    <n v="-0.83609730909064517"/>
    <n v="0.76072558502610355"/>
    <n v="1.7053836508160265"/>
    <n v="0.26952970780247515"/>
    <n v="3.4724379123244997"/>
    <n v="2.0636719181693128"/>
    <n v="2.1117903581399107"/>
    <x v="0"/>
    <x v="0"/>
    <e v="#N/A"/>
    <n v="22.97"/>
    <x v="4"/>
    <x v="3"/>
  </r>
  <r>
    <s v="NV"/>
    <n v="95"/>
    <x v="0"/>
    <x v="0"/>
    <x v="0"/>
    <n v="35"/>
    <x v="1675"/>
    <n v="86"/>
    <n v="40.51"/>
    <n v="258.10000000000002"/>
    <n v="132"/>
    <n v="21.94"/>
    <n v="194.9"/>
    <n v="72"/>
    <n v="8.77"/>
    <x v="67"/>
    <n v="4"/>
    <n v="3.54"/>
    <n v="5"/>
    <x v="0"/>
    <n v="0"/>
    <x v="1"/>
    <x v="2"/>
    <x v="0"/>
    <x v="2"/>
    <n v="1.0745759984265983"/>
    <n v="1.1527691450846209"/>
    <n v="-0.11176734446994839"/>
    <n v="1.0303712304444337"/>
    <n v="3.7215111378366852"/>
    <n v="1.8861991119897943"/>
    <n v="1.1250995649717761"/>
    <x v="1"/>
    <x v="0"/>
    <e v="#N/A"/>
    <n v="40.51"/>
    <x v="1"/>
    <x v="0"/>
  </r>
  <r>
    <s v="ID"/>
    <n v="47"/>
    <x v="0"/>
    <x v="0"/>
    <x v="0"/>
    <n v="28"/>
    <x v="1676"/>
    <n v="88"/>
    <n v="33.35"/>
    <n v="194.8"/>
    <n v="106"/>
    <n v="16.559999999999999"/>
    <n v="243"/>
    <n v="103"/>
    <n v="10.93"/>
    <x v="26"/>
    <n v="10"/>
    <n v="2.84"/>
    <n v="0"/>
    <x v="0"/>
    <n v="0"/>
    <x v="0"/>
    <x v="3"/>
    <x v="0"/>
    <x v="0"/>
    <n v="0.29512496890648227"/>
    <n v="-0.10694442606787302"/>
    <n v="0.84347815141262439"/>
    <n v="8.8376964316294535E-2"/>
    <n v="2.6566657777007476"/>
    <n v="0.90432391169937587"/>
    <n v="1.6055311956284761"/>
    <x v="0"/>
    <x v="0"/>
    <e v="#N/A"/>
    <n v="33.35"/>
    <x v="4"/>
    <x v="3"/>
  </r>
  <r>
    <s v="IN"/>
    <n v="49"/>
    <x v="0"/>
    <x v="0"/>
    <x v="0"/>
    <n v="20"/>
    <x v="227"/>
    <n v="109"/>
    <n v="35"/>
    <n v="298.39999999999998"/>
    <n v="105"/>
    <n v="25.36"/>
    <n v="142.1"/>
    <n v="91"/>
    <n v="6.39"/>
    <x v="10"/>
    <n v="3"/>
    <n v="3.32"/>
    <n v="4"/>
    <x v="0"/>
    <n v="0"/>
    <x v="1"/>
    <x v="3"/>
    <x v="0"/>
    <x v="2"/>
    <n v="0.47471344839211493"/>
    <n v="1.954766884696713"/>
    <n v="-1.1603528368316918"/>
    <n v="0.74052684086654508"/>
    <n v="3.7363851265395178"/>
    <n v="2.4374710541006155"/>
    <n v="2.4335070300558002"/>
    <x v="1"/>
    <x v="0"/>
    <e v="#N/A"/>
    <n v="35"/>
    <x v="0"/>
    <x v="0"/>
  </r>
  <r>
    <s v="AK"/>
    <n v="104"/>
    <x v="0"/>
    <x v="0"/>
    <x v="1"/>
    <n v="0"/>
    <x v="413"/>
    <n v="97"/>
    <n v="29.6"/>
    <n v="174.6"/>
    <n v="104"/>
    <n v="14.84"/>
    <n v="182.7"/>
    <n v="158"/>
    <n v="8.2200000000000006"/>
    <x v="38"/>
    <n v="4"/>
    <n v="2.5099999999999998"/>
    <n v="3"/>
    <x v="0"/>
    <n v="0"/>
    <x v="0"/>
    <x v="0"/>
    <x v="0"/>
    <x v="0"/>
    <n v="-0.11404053590098928"/>
    <n v="-0.5089383302903121"/>
    <n v="-0.35405414384141215"/>
    <n v="-0.34638962005053869"/>
    <n v="1.3676689341177575"/>
    <n v="0.71927989928629843"/>
    <n v="2.6766039740095682"/>
    <x v="0"/>
    <x v="1"/>
    <e v="#N/A"/>
    <n v="29.6"/>
    <x v="1"/>
    <x v="2"/>
  </r>
  <r>
    <s v="AR"/>
    <n v="173"/>
    <x v="1"/>
    <x v="0"/>
    <x v="1"/>
    <n v="0"/>
    <x v="270"/>
    <n v="81"/>
    <n v="26.28"/>
    <n v="147.30000000000001"/>
    <n v="100"/>
    <n v="12.52"/>
    <n v="132.9"/>
    <n v="99"/>
    <n v="5.98"/>
    <x v="72"/>
    <n v="5"/>
    <n v="1.86"/>
    <n v="0"/>
    <x v="0"/>
    <n v="0"/>
    <x v="0"/>
    <x v="1"/>
    <x v="0"/>
    <x v="1"/>
    <n v="-0.47506892249581723"/>
    <n v="-1.0522271216404393"/>
    <n v="-1.3430609150462378"/>
    <n v="-1.2159227887842059"/>
    <n v="0.6652771982514194"/>
    <n v="2.1482907732536254"/>
    <n v="4.097281140266074"/>
    <x v="2"/>
    <x v="1"/>
    <e v="#N/A"/>
    <n v="26.28"/>
    <x v="1"/>
    <x v="1"/>
  </r>
  <r>
    <s v="WI"/>
    <n v="98"/>
    <x v="0"/>
    <x v="1"/>
    <x v="0"/>
    <n v="20"/>
    <x v="180"/>
    <n v="112"/>
    <n v="31.65"/>
    <n v="145.30000000000001"/>
    <n v="65"/>
    <n v="12.35"/>
    <n v="142.80000000000001"/>
    <n v="104"/>
    <n v="6.43"/>
    <x v="54"/>
    <n v="4"/>
    <n v="2.94"/>
    <n v="3"/>
    <x v="0"/>
    <n v="0"/>
    <x v="0"/>
    <x v="2"/>
    <x v="2"/>
    <x v="1"/>
    <n v="0.10998220655016026"/>
    <n v="-1.0920284982961264"/>
    <n v="-1.1464511352284108"/>
    <n v="0.23329915910523916"/>
    <n v="1.6682339446900076"/>
    <n v="1.604182355580019"/>
    <n v="3.2192852569619443"/>
    <x v="0"/>
    <x v="0"/>
    <e v="#N/A"/>
    <n v="31.65"/>
    <x v="5"/>
    <x v="3"/>
  </r>
  <r>
    <s v="IN"/>
    <n v="81"/>
    <x v="0"/>
    <x v="0"/>
    <x v="1"/>
    <n v="0"/>
    <x v="884"/>
    <n v="113"/>
    <n v="29.94"/>
    <n v="162"/>
    <n v="80"/>
    <n v="13.77"/>
    <n v="160.9"/>
    <n v="83"/>
    <n v="7.24"/>
    <x v="78"/>
    <n v="4"/>
    <n v="3.21"/>
    <n v="1"/>
    <x v="0"/>
    <n v="0"/>
    <x v="0"/>
    <x v="2"/>
    <x v="0"/>
    <x v="1"/>
    <n v="-7.7011983429724873E-2"/>
    <n v="-0.75968700322114013"/>
    <n v="-0.78699285091501026"/>
    <n v="0.59560464607760044"/>
    <n v="1.8710915122726912"/>
    <n v="1.2478613024993828"/>
    <n v="2.7592267419065086"/>
    <x v="0"/>
    <x v="1"/>
    <e v="#N/A"/>
    <n v="29.94"/>
    <x v="1"/>
    <x v="3"/>
  </r>
  <r>
    <s v="AZ"/>
    <n v="63"/>
    <x v="0"/>
    <x v="0"/>
    <x v="0"/>
    <n v="19"/>
    <x v="395"/>
    <n v="75"/>
    <n v="27.71"/>
    <n v="238.4"/>
    <n v="103"/>
    <n v="20.260000000000002"/>
    <n v="171.8"/>
    <n v="100"/>
    <n v="7.73"/>
    <x v="61"/>
    <n v="3"/>
    <n v="3.05"/>
    <n v="3"/>
    <x v="0"/>
    <n v="0"/>
    <x v="0"/>
    <x v="3"/>
    <x v="0"/>
    <x v="2"/>
    <n v="-0.31954900211650661"/>
    <n v="0.76072558502610355"/>
    <n v="-0.57052349737821095"/>
    <n v="0.37822135389418376"/>
    <n v="2.3763653576250259"/>
    <n v="1.0720836879969666"/>
    <n v="2.1567601988209164"/>
    <x v="0"/>
    <x v="0"/>
    <e v="#N/A"/>
    <n v="27.71"/>
    <x v="0"/>
    <x v="3"/>
  </r>
  <r>
    <s v="IN"/>
    <n v="32"/>
    <x v="0"/>
    <x v="0"/>
    <x v="1"/>
    <n v="0"/>
    <x v="1677"/>
    <n v="78"/>
    <n v="17.61"/>
    <n v="238.5"/>
    <n v="115"/>
    <n v="20.27"/>
    <n v="186.9"/>
    <n v="70"/>
    <n v="8.41"/>
    <x v="34"/>
    <n v="4"/>
    <n v="2.97"/>
    <n v="2"/>
    <x v="0"/>
    <n v="0"/>
    <x v="0"/>
    <x v="3"/>
    <x v="0"/>
    <x v="2"/>
    <n v="-1.4192970105130596"/>
    <n v="0.76271565385888784"/>
    <n v="-0.27064393422172767"/>
    <n v="0.26952970780247515"/>
    <n v="2.3295154880500264"/>
    <n v="1.6559086856502085"/>
    <n v="2.8385603289975445"/>
    <x v="0"/>
    <x v="1"/>
    <e v="#N/A"/>
    <n v="17.61"/>
    <x v="1"/>
    <x v="3"/>
  </r>
  <r>
    <s v="NC"/>
    <n v="111"/>
    <x v="0"/>
    <x v="0"/>
    <x v="1"/>
    <n v="0"/>
    <x v="802"/>
    <n v="98"/>
    <n v="27.56"/>
    <n v="217.6"/>
    <n v="87"/>
    <n v="18.5"/>
    <n v="264.10000000000002"/>
    <n v="107"/>
    <n v="11.88"/>
    <x v="18"/>
    <n v="1"/>
    <n v="2.08"/>
    <n v="0"/>
    <x v="0"/>
    <n v="0"/>
    <x v="0"/>
    <x v="0"/>
    <x v="0"/>
    <x v="0"/>
    <n v="-0.33621185072857568"/>
    <n v="0.34679126780695851"/>
    <n v="1.2625151568829427"/>
    <n v="-0.92607839920631685"/>
    <n v="2.7164131983818671"/>
    <n v="1.6385567780315662"/>
    <n v="2.4476184272314936"/>
    <x v="0"/>
    <x v="1"/>
    <e v="#N/A"/>
    <n v="27.56"/>
    <x v="0"/>
    <x v="1"/>
  </r>
  <r>
    <s v="MD"/>
    <n v="96"/>
    <x v="0"/>
    <x v="0"/>
    <x v="1"/>
    <n v="0"/>
    <x v="1144"/>
    <n v="125"/>
    <n v="25.36"/>
    <n v="210.6"/>
    <n v="119"/>
    <n v="17.899999999999999"/>
    <n v="290.5"/>
    <n v="102"/>
    <n v="13.07"/>
    <x v="27"/>
    <n v="3"/>
    <n v="2.54"/>
    <n v="4"/>
    <x v="0"/>
    <n v="0"/>
    <x v="1"/>
    <x v="2"/>
    <x v="0"/>
    <x v="0"/>
    <n v="-0.5750460141682312"/>
    <n v="0.20748644951205397"/>
    <n v="1.7868079030638138"/>
    <n v="-0.31015907135330267"/>
    <n v="3.1433721083009885"/>
    <n v="1.9137945754798069"/>
    <n v="2.3333304830279116"/>
    <x v="0"/>
    <x v="1"/>
    <e v="#N/A"/>
    <n v="25.36"/>
    <x v="0"/>
    <x v="2"/>
  </r>
  <r>
    <s v="NM"/>
    <n v="79"/>
    <x v="0"/>
    <x v="0"/>
    <x v="1"/>
    <n v="0"/>
    <x v="543"/>
    <n v="108"/>
    <n v="31.84"/>
    <n v="177.1"/>
    <n v="72"/>
    <n v="15.05"/>
    <n v="269.2"/>
    <n v="135"/>
    <n v="12.11"/>
    <x v="17"/>
    <n v="3"/>
    <n v="2.57"/>
    <n v="3"/>
    <x v="0"/>
    <n v="0"/>
    <x v="0"/>
    <x v="2"/>
    <x v="0"/>
    <x v="0"/>
    <n v="0.13034791040935609"/>
    <n v="-0.45918660947070333"/>
    <n v="1.3637989828497012"/>
    <n v="-0.27392852265606671"/>
    <n v="2.7721635852662581"/>
    <n v="1.4706554393234674"/>
    <n v="2.1542432311480351"/>
    <x v="0"/>
    <x v="1"/>
    <e v="#N/A"/>
    <n v="31.84"/>
    <x v="0"/>
    <x v="2"/>
  </r>
  <r>
    <s v="OH"/>
    <n v="123"/>
    <x v="2"/>
    <x v="0"/>
    <x v="1"/>
    <n v="0"/>
    <x v="497"/>
    <n v="90"/>
    <n v="37.81"/>
    <n v="286.3"/>
    <n v="104"/>
    <n v="24.34"/>
    <n v="300.8"/>
    <n v="95"/>
    <n v="13.54"/>
    <x v="79"/>
    <n v="3"/>
    <n v="2.67"/>
    <n v="2"/>
    <x v="1"/>
    <n v="1"/>
    <x v="0"/>
    <x v="0"/>
    <x v="0"/>
    <x v="2"/>
    <n v="0.78019900628004624"/>
    <n v="1.7139685559298075"/>
    <n v="1.9913615123692299"/>
    <n v="-0.12900632786712207"/>
    <n v="4.4990674032643296"/>
    <n v="2.7438225171631832"/>
    <n v="1.6779500923054249"/>
    <x v="1"/>
    <x v="1"/>
    <n v="37.81"/>
    <e v="#N/A"/>
    <x v="0"/>
    <x v="2"/>
  </r>
  <r>
    <s v="IN"/>
    <n v="88"/>
    <x v="0"/>
    <x v="0"/>
    <x v="1"/>
    <n v="0"/>
    <x v="1129"/>
    <n v="94"/>
    <n v="14.06"/>
    <n v="157.5"/>
    <n v="130"/>
    <n v="13.39"/>
    <n v="205.9"/>
    <n v="81"/>
    <n v="9.27"/>
    <x v="15"/>
    <n v="4"/>
    <n v="2.86"/>
    <n v="0"/>
    <x v="1"/>
    <n v="1"/>
    <x v="0"/>
    <x v="2"/>
    <x v="0"/>
    <x v="1"/>
    <n v="-1.8062453838377723"/>
    <n v="-0.84924010069643585"/>
    <n v="0.1066879664387481"/>
    <n v="0.12460751301353053"/>
    <n v="1.7782745793562218"/>
    <n v="2.0026583557233137"/>
    <n v="3.5859476432196087"/>
    <x v="2"/>
    <x v="1"/>
    <n v="14.06"/>
    <e v="#N/A"/>
    <x v="1"/>
    <x v="3"/>
  </r>
  <r>
    <s v="VA"/>
    <n v="182"/>
    <x v="1"/>
    <x v="0"/>
    <x v="0"/>
    <n v="24"/>
    <x v="1678"/>
    <n v="73"/>
    <n v="36.58"/>
    <n v="133.1"/>
    <n v="85"/>
    <n v="11.31"/>
    <n v="205.1"/>
    <n v="79"/>
    <n v="9.23"/>
    <x v="54"/>
    <n v="7"/>
    <n v="2.94"/>
    <n v="0"/>
    <x v="0"/>
    <n v="0"/>
    <x v="0"/>
    <x v="1"/>
    <x v="0"/>
    <x v="1"/>
    <n v="0.64689621738349412"/>
    <n v="-1.3348168958958175"/>
    <n v="9.0800307463569943E-2"/>
    <n v="0.23329915910523916"/>
    <n v="2.3527094234566412"/>
    <n v="1.5042885544697564"/>
    <n v="2.6439603777280283"/>
    <x v="0"/>
    <x v="0"/>
    <e v="#N/A"/>
    <n v="36.58"/>
    <x v="4"/>
    <x v="3"/>
  </r>
  <r>
    <s v="AL"/>
    <n v="109"/>
    <x v="0"/>
    <x v="0"/>
    <x v="1"/>
    <n v="0"/>
    <x v="801"/>
    <n v="103"/>
    <n v="28.56"/>
    <n v="190.8"/>
    <n v="100"/>
    <n v="16.22"/>
    <n v="196.9"/>
    <n v="65"/>
    <n v="8.86"/>
    <x v="5"/>
    <n v="4"/>
    <n v="1.92"/>
    <n v="0"/>
    <x v="0"/>
    <n v="0"/>
    <x v="0"/>
    <x v="0"/>
    <x v="0"/>
    <x v="0"/>
    <n v="-0.22697762093834561"/>
    <n v="-0.18654717937924703"/>
    <n v="-7.2048197032003575E-2"/>
    <n v="-1.1434616913897337"/>
    <n v="1.4631968068014491"/>
    <n v="1.1827993375516481"/>
    <n v="2.9422922442189994"/>
    <x v="0"/>
    <x v="1"/>
    <e v="#N/A"/>
    <n v="28.56"/>
    <x v="1"/>
    <x v="1"/>
  </r>
  <r>
    <s v="IA"/>
    <n v="79"/>
    <x v="0"/>
    <x v="0"/>
    <x v="0"/>
    <n v="12"/>
    <x v="17"/>
    <n v="119"/>
    <n v="10.61"/>
    <n v="237.6"/>
    <n v="96"/>
    <n v="20.2"/>
    <n v="193.4"/>
    <n v="116"/>
    <n v="8.6999999999999993"/>
    <x v="35"/>
    <n v="2"/>
    <n v="2.11"/>
    <n v="0"/>
    <x v="0"/>
    <n v="0"/>
    <x v="0"/>
    <x v="2"/>
    <x v="0"/>
    <x v="2"/>
    <n v="-2.1820851914211059"/>
    <n v="0.7448050343638285"/>
    <n v="-0.14155670504840701"/>
    <n v="-0.88984785050908088"/>
    <n v="2.2783170091985117"/>
    <n v="2.4754995091158434"/>
    <n v="3.8814259293283326"/>
    <x v="2"/>
    <x v="2"/>
    <e v="#N/A"/>
    <n v="10.61"/>
    <x v="0"/>
    <x v="1"/>
  </r>
  <r>
    <s v="VA"/>
    <n v="68"/>
    <x v="0"/>
    <x v="0"/>
    <x v="0"/>
    <n v="41"/>
    <x v="124"/>
    <n v="113"/>
    <n v="38.42"/>
    <n v="149.80000000000001"/>
    <n v="115"/>
    <n v="12.73"/>
    <n v="184.9"/>
    <n v="88"/>
    <n v="8.32"/>
    <x v="73"/>
    <n v="2"/>
    <n v="3.11"/>
    <n v="2"/>
    <x v="0"/>
    <n v="0"/>
    <x v="0"/>
    <x v="3"/>
    <x v="0"/>
    <x v="1"/>
    <n v="0.84685040072832207"/>
    <n v="-1.0024754008208305"/>
    <n v="-0.31036308165967247"/>
    <n v="0.45068245128865581"/>
    <n v="2.4476399212086721"/>
    <n v="1.421813083644065"/>
    <n v="2.4601145716711028"/>
    <x v="0"/>
    <x v="0"/>
    <e v="#N/A"/>
    <n v="38.42"/>
    <x v="0"/>
    <x v="3"/>
  </r>
  <r>
    <s v="NV"/>
    <n v="70"/>
    <x v="0"/>
    <x v="0"/>
    <x v="1"/>
    <n v="0"/>
    <x v="290"/>
    <n v="80"/>
    <n v="34.97"/>
    <n v="221.4"/>
    <n v="103"/>
    <n v="18.82"/>
    <n v="206.2"/>
    <n v="117"/>
    <n v="9.2799999999999994"/>
    <x v="66"/>
    <n v="5"/>
    <n v="3.83"/>
    <n v="2"/>
    <x v="0"/>
    <n v="0"/>
    <x v="0"/>
    <x v="3"/>
    <x v="0"/>
    <x v="0"/>
    <n v="0.47101059314498817"/>
    <n v="0.42241388345276404"/>
    <n v="0.11264583855443949"/>
    <n v="1.428907266114031"/>
    <n v="3.3652198576642793"/>
    <n v="1.5667640306968837"/>
    <n v="1.2588861606011483"/>
    <x v="1"/>
    <x v="1"/>
    <e v="#N/A"/>
    <n v="34.97"/>
    <x v="1"/>
    <x v="0"/>
  </r>
  <r>
    <s v="WY"/>
    <n v="44"/>
    <x v="0"/>
    <x v="0"/>
    <x v="0"/>
    <n v="20"/>
    <x v="982"/>
    <n v="105"/>
    <n v="31.42"/>
    <n v="195"/>
    <n v="169"/>
    <n v="16.579999999999998"/>
    <n v="130.1"/>
    <n v="121"/>
    <n v="5.85"/>
    <x v="43"/>
    <n v="3"/>
    <n v="3.13"/>
    <n v="1"/>
    <x v="0"/>
    <n v="0"/>
    <x v="0"/>
    <x v="3"/>
    <x v="0"/>
    <x v="0"/>
    <n v="8.4062219820275591E-2"/>
    <n v="-0.10296428840230454"/>
    <n v="-1.3986677214593608"/>
    <n v="0.48691299998589177"/>
    <n v="2.085595882711675"/>
    <n v="1.4869511646637512"/>
    <n v="2.8411859049006072"/>
    <x v="0"/>
    <x v="0"/>
    <e v="#N/A"/>
    <n v="31.42"/>
    <x v="0"/>
    <x v="3"/>
  </r>
  <r>
    <s v="MA"/>
    <n v="113"/>
    <x v="2"/>
    <x v="0"/>
    <x v="1"/>
    <n v="0"/>
    <x v="999"/>
    <n v="93"/>
    <n v="32.83"/>
    <n v="206.4"/>
    <n v="85"/>
    <n v="17.54"/>
    <n v="215.9"/>
    <n v="102"/>
    <n v="9.7200000000000006"/>
    <x v="22"/>
    <n v="2"/>
    <n v="3"/>
    <n v="1"/>
    <x v="0"/>
    <n v="0"/>
    <x v="0"/>
    <x v="0"/>
    <x v="0"/>
    <x v="0"/>
    <n v="0.23773071257602255"/>
    <n v="0.12390355853511149"/>
    <n v="0.30528370362847218"/>
    <n v="0.30576025649971117"/>
    <n v="2.4907653281981599"/>
    <n v="0.50848348810502508"/>
    <n v="1.5209204434147168"/>
    <x v="0"/>
    <x v="1"/>
    <e v="#N/A"/>
    <n v="32.83"/>
    <x v="0"/>
    <x v="3"/>
  </r>
  <r>
    <s v="UT"/>
    <n v="86"/>
    <x v="2"/>
    <x v="1"/>
    <x v="0"/>
    <n v="41"/>
    <x v="341"/>
    <n v="95"/>
    <n v="38.340000000000003"/>
    <n v="229.3"/>
    <n v="101"/>
    <n v="19.489999999999998"/>
    <n v="134"/>
    <n v="82"/>
    <n v="6.03"/>
    <x v="43"/>
    <n v="10"/>
    <n v="3.13"/>
    <n v="2"/>
    <x v="0"/>
    <n v="0"/>
    <x v="0"/>
    <x v="2"/>
    <x v="2"/>
    <x v="0"/>
    <n v="0.83759326261050604"/>
    <n v="0.57962932124272781"/>
    <n v="-1.3212153839553682"/>
    <n v="0.48691299998589177"/>
    <n v="2.8611304380852554"/>
    <n v="1.7378800257700211"/>
    <n v="2.4195839692399388"/>
    <x v="0"/>
    <x v="0"/>
    <e v="#N/A"/>
    <n v="38.340000000000003"/>
    <x v="2"/>
    <x v="3"/>
  </r>
  <r>
    <s v="NH"/>
    <n v="59"/>
    <x v="0"/>
    <x v="0"/>
    <x v="1"/>
    <n v="0"/>
    <x v="840"/>
    <n v="107"/>
    <n v="27.8"/>
    <n v="187.1"/>
    <n v="91"/>
    <n v="15.9"/>
    <n v="179.1"/>
    <n v="100"/>
    <n v="8.06"/>
    <x v="19"/>
    <n v="1"/>
    <n v="2.78"/>
    <n v="2"/>
    <x v="0"/>
    <n v="0"/>
    <x v="0"/>
    <x v="3"/>
    <x v="0"/>
    <x v="0"/>
    <n v="-0.31029186399869052"/>
    <n v="-0.26017972619226831"/>
    <n v="-0.42554860922971266"/>
    <n v="1.591586692182255E-2"/>
    <n v="1.5443803933697111"/>
    <n v="0.58763888947420884"/>
    <n v="2.5110810678710034"/>
    <x v="0"/>
    <x v="1"/>
    <e v="#N/A"/>
    <n v="27.8"/>
    <x v="0"/>
    <x v="2"/>
  </r>
  <r>
    <s v="NJ"/>
    <n v="112"/>
    <x v="2"/>
    <x v="0"/>
    <x v="0"/>
    <n v="22"/>
    <x v="1042"/>
    <n v="104"/>
    <n v="41.6"/>
    <n v="203.1"/>
    <n v="88"/>
    <n v="17.260000000000002"/>
    <n v="222"/>
    <n v="84"/>
    <n v="9.99"/>
    <x v="33"/>
    <n v="6"/>
    <n v="2"/>
    <n v="0"/>
    <x v="0"/>
    <n v="0"/>
    <x v="0"/>
    <x v="0"/>
    <x v="0"/>
    <x v="0"/>
    <n v="1.1930673663346441"/>
    <n v="5.8231287053227714E-2"/>
    <n v="0.42642710331420375"/>
    <n v="-1.0347700452980251"/>
    <n v="2.8222865140342641"/>
    <n v="1.6368841573219464"/>
    <n v="2.3223863420377491"/>
    <x v="0"/>
    <x v="0"/>
    <e v="#N/A"/>
    <n v="41.6"/>
    <x v="1"/>
    <x v="1"/>
  </r>
  <r>
    <s v="MA"/>
    <n v="152"/>
    <x v="1"/>
    <x v="0"/>
    <x v="1"/>
    <n v="0"/>
    <x v="756"/>
    <n v="70"/>
    <n v="36.840000000000003"/>
    <n v="152.69999999999999"/>
    <n v="102"/>
    <n v="12.98"/>
    <n v="181.2"/>
    <n v="99"/>
    <n v="8.15"/>
    <x v="43"/>
    <n v="6"/>
    <n v="3.13"/>
    <n v="1"/>
    <x v="0"/>
    <n v="0"/>
    <x v="0"/>
    <x v="1"/>
    <x v="0"/>
    <x v="1"/>
    <n v="0.67466763173694244"/>
    <n v="-0.94476340467008491"/>
    <n v="-0.38384350441987075"/>
    <n v="0.48691299998589177"/>
    <n v="2.323385860080863"/>
    <n v="1.316120970715813"/>
    <n v="2.4629711659481881"/>
    <x v="0"/>
    <x v="1"/>
    <e v="#N/A"/>
    <n v="36.840000000000003"/>
    <x v="1"/>
    <x v="3"/>
  </r>
  <r>
    <s v="GA"/>
    <n v="108"/>
    <x v="0"/>
    <x v="0"/>
    <x v="0"/>
    <n v="15"/>
    <x v="95"/>
    <n v="79"/>
    <n v="33.46"/>
    <n v="173.5"/>
    <n v="99"/>
    <n v="14.75"/>
    <n v="274.7"/>
    <n v="108"/>
    <n v="12.36"/>
    <x v="28"/>
    <n v="5"/>
    <n v="3.94"/>
    <n v="1"/>
    <x v="0"/>
    <n v="0"/>
    <x v="0"/>
    <x v="0"/>
    <x v="0"/>
    <x v="0"/>
    <n v="0.30623353464786202"/>
    <n v="-0.53082908745093982"/>
    <n v="1.4730266383040496"/>
    <n v="1.5738294609029755"/>
    <n v="3.8297292645556937"/>
    <n v="2.2410500099253476"/>
    <n v="1.837874874461944"/>
    <x v="1"/>
    <x v="2"/>
    <e v="#N/A"/>
    <n v="33.46"/>
    <x v="1"/>
    <x v="0"/>
  </r>
  <r>
    <s v="AK"/>
    <n v="91"/>
    <x v="2"/>
    <x v="0"/>
    <x v="1"/>
    <n v="0"/>
    <x v="937"/>
    <n v="120"/>
    <n v="33.54"/>
    <n v="202.4"/>
    <n v="89"/>
    <n v="17.2"/>
    <n v="290.5"/>
    <n v="128"/>
    <n v="13.07"/>
    <x v="107"/>
    <n v="7"/>
    <n v="4.13"/>
    <n v="1"/>
    <x v="0"/>
    <n v="0"/>
    <x v="0"/>
    <x v="2"/>
    <x v="0"/>
    <x v="0"/>
    <n v="0.3154906727656781"/>
    <n v="4.4300805223737486E-2"/>
    <n v="1.7868079030638138"/>
    <n v="1.8274433017836287"/>
    <n v="4.3106628023199027"/>
    <n v="2.5756025371999396"/>
    <n v="1.6387931730261296"/>
    <x v="1"/>
    <x v="1"/>
    <e v="#N/A"/>
    <n v="33.54"/>
    <x v="4"/>
    <x v="0"/>
  </r>
  <r>
    <s v="AR"/>
    <n v="57"/>
    <x v="0"/>
    <x v="0"/>
    <x v="0"/>
    <n v="23"/>
    <x v="1066"/>
    <n v="57"/>
    <n v="35.479999999999997"/>
    <n v="233.4"/>
    <n v="132"/>
    <n v="19.84"/>
    <n v="108.8"/>
    <n v="117"/>
    <n v="4.9000000000000004"/>
    <x v="9"/>
    <n v="5"/>
    <n v="2.46"/>
    <n v="1"/>
    <x v="0"/>
    <n v="0"/>
    <x v="0"/>
    <x v="3"/>
    <x v="0"/>
    <x v="2"/>
    <n v="0.52655342185188481"/>
    <n v="0.66122214338688601"/>
    <n v="-1.8216766416734729"/>
    <n v="-0.41885071744501134"/>
    <n v="2.4704071226282909"/>
    <n v="2.0514421608449065"/>
    <n v="3.2115290014339659"/>
    <x v="0"/>
    <x v="0"/>
    <e v="#N/A"/>
    <n v="35.479999999999997"/>
    <x v="1"/>
    <x v="2"/>
  </r>
  <r>
    <s v="WV"/>
    <n v="112"/>
    <x v="1"/>
    <x v="0"/>
    <x v="1"/>
    <n v="0"/>
    <x v="301"/>
    <n v="53"/>
    <n v="28.63"/>
    <n v="187.5"/>
    <n v="68"/>
    <n v="15.94"/>
    <n v="204.5"/>
    <n v="125"/>
    <n v="9.1999999999999993"/>
    <x v="52"/>
    <n v="3"/>
    <n v="2.65"/>
    <n v="1"/>
    <x v="0"/>
    <n v="0"/>
    <x v="0"/>
    <x v="0"/>
    <x v="0"/>
    <x v="0"/>
    <n v="-0.21957191044409261"/>
    <n v="-0.25221945086113079"/>
    <n v="7.8884563232186622E-2"/>
    <n v="-0.16523687656435807"/>
    <n v="1.7404209622005382"/>
    <n v="0.38125119664315382"/>
    <n v="2.2938264590453712"/>
    <x v="0"/>
    <x v="1"/>
    <e v="#N/A"/>
    <n v="28.63"/>
    <x v="0"/>
    <x v="2"/>
  </r>
  <r>
    <s v="OR"/>
    <n v="100"/>
    <x v="0"/>
    <x v="0"/>
    <x v="1"/>
    <n v="0"/>
    <x v="1265"/>
    <n v="69"/>
    <n v="22"/>
    <n v="251.3"/>
    <n v="73"/>
    <n v="21.36"/>
    <n v="157.1"/>
    <n v="92"/>
    <n v="7.07"/>
    <x v="91"/>
    <n v="3"/>
    <n v="2.81"/>
    <n v="1"/>
    <x v="0"/>
    <n v="0"/>
    <x v="0"/>
    <x v="2"/>
    <x v="0"/>
    <x v="2"/>
    <n v="-0.94162868363374852"/>
    <n v="1.0174444644552849"/>
    <n v="-0.86245923104710565"/>
    <n v="5.2146415619058542E-2"/>
    <n v="2.2802234365868155"/>
    <n v="1.633527774472417"/>
    <n v="2.8526140747016289"/>
    <x v="0"/>
    <x v="1"/>
    <e v="#N/A"/>
    <n v="22"/>
    <x v="0"/>
    <x v="3"/>
  </r>
  <r>
    <s v="ID"/>
    <n v="42"/>
    <x v="2"/>
    <x v="1"/>
    <x v="1"/>
    <n v="0"/>
    <x v="1173"/>
    <n v="94"/>
    <n v="44.35"/>
    <n v="152.80000000000001"/>
    <n v="123"/>
    <n v="12.99"/>
    <n v="212.6"/>
    <n v="94"/>
    <n v="9.57"/>
    <x v="22"/>
    <n v="4"/>
    <n v="3"/>
    <n v="1"/>
    <x v="0"/>
    <n v="0"/>
    <x v="0"/>
    <x v="3"/>
    <x v="2"/>
    <x v="1"/>
    <n v="1.4929986413518854"/>
    <n v="-0.94277333583730005"/>
    <n v="0.23974711035586302"/>
    <n v="0.30576025649971117"/>
    <n v="3.0757600462265322"/>
    <n v="1.8079918465588061"/>
    <n v="2.2533018378554619"/>
    <x v="0"/>
    <x v="1"/>
    <e v="#N/A"/>
    <n v="44.35"/>
    <x v="5"/>
    <x v="3"/>
  </r>
  <r>
    <s v="NY"/>
    <n v="68"/>
    <x v="0"/>
    <x v="0"/>
    <x v="1"/>
    <n v="0"/>
    <x v="606"/>
    <n v="80"/>
    <n v="45.54"/>
    <n v="145.4"/>
    <n v="143"/>
    <n v="12.36"/>
    <n v="273.3"/>
    <n v="119"/>
    <n v="12.3"/>
    <x v="130"/>
    <n v="1"/>
    <n v="4.0199999999999996"/>
    <n v="3"/>
    <x v="1"/>
    <n v="1"/>
    <x v="0"/>
    <x v="3"/>
    <x v="0"/>
    <x v="1"/>
    <n v="1.622598575001311"/>
    <n v="-1.0900384294633421"/>
    <n v="1.4452232350974885"/>
    <n v="1.6825211069946842"/>
    <n v="4.4789693416356116"/>
    <n v="2.95644336797637"/>
    <n v="2.3280782660364276"/>
    <x v="1"/>
    <x v="1"/>
    <n v="45.54"/>
    <e v="#N/A"/>
    <x v="0"/>
    <x v="0"/>
  </r>
  <r>
    <s v="KY"/>
    <n v="132"/>
    <x v="0"/>
    <x v="0"/>
    <x v="1"/>
    <n v="0"/>
    <x v="233"/>
    <n v="90"/>
    <n v="29.36"/>
    <n v="344"/>
    <n v="62"/>
    <n v="29.24"/>
    <n v="301.60000000000002"/>
    <n v="113"/>
    <n v="13.57"/>
    <x v="129"/>
    <n v="4"/>
    <n v="1.49"/>
    <n v="0"/>
    <x v="0"/>
    <n v="0"/>
    <x v="0"/>
    <x v="1"/>
    <x v="0"/>
    <x v="2"/>
    <n v="-0.13996052263087447"/>
    <n v="2.8622382724463771"/>
    <n v="2.0072491713444078"/>
    <n v="-1.7231504705455116"/>
    <n v="5.0222551266721558"/>
    <n v="3.900037648043408"/>
    <n v="3.632841966687673"/>
    <x v="1"/>
    <x v="1"/>
    <e v="#N/A"/>
    <n v="29.36"/>
    <x v="1"/>
    <x v="1"/>
  </r>
  <r>
    <s v="RI"/>
    <n v="137"/>
    <x v="1"/>
    <x v="1"/>
    <x v="1"/>
    <n v="0"/>
    <x v="501"/>
    <n v="80"/>
    <n v="27.05"/>
    <n v="239.8"/>
    <n v="81"/>
    <n v="20.38"/>
    <n v="249"/>
    <n v="96"/>
    <n v="11.21"/>
    <x v="31"/>
    <n v="5"/>
    <n v="2.2999999999999998"/>
    <n v="0"/>
    <x v="0"/>
    <n v="0"/>
    <x v="0"/>
    <x v="1"/>
    <x v="1"/>
    <x v="2"/>
    <n v="-0.39175467943547232"/>
    <n v="0.7885865486850846"/>
    <n v="0.96263559372645879"/>
    <n v="-0.63623400962842791"/>
    <n v="2.7483210113883869"/>
    <n v="1.4514825093481496"/>
    <n v="2.1587808059755198"/>
    <x v="0"/>
    <x v="1"/>
    <e v="#N/A"/>
    <n v="27.05"/>
    <x v="5"/>
    <x v="1"/>
  </r>
  <r>
    <s v="ID"/>
    <n v="42"/>
    <x v="2"/>
    <x v="0"/>
    <x v="1"/>
    <n v="0"/>
    <x v="612"/>
    <n v="138"/>
    <n v="28.36"/>
    <n v="212.4"/>
    <n v="78"/>
    <n v="18.05"/>
    <n v="194.7"/>
    <n v="70"/>
    <n v="8.76"/>
    <x v="70"/>
    <n v="9"/>
    <n v="3.35"/>
    <n v="2"/>
    <x v="0"/>
    <n v="0"/>
    <x v="0"/>
    <x v="3"/>
    <x v="0"/>
    <x v="0"/>
    <n v="-0.24919475242110403"/>
    <n v="0.24330768850217249"/>
    <n v="-0.11573925921374321"/>
    <n v="0.77675738956378104"/>
    <n v="2.4593304794488242"/>
    <n v="0.85909503216103578"/>
    <n v="1.851427055387697"/>
    <x v="0"/>
    <x v="1"/>
    <e v="#N/A"/>
    <n v="28.36"/>
    <x v="4"/>
    <x v="0"/>
  </r>
  <r>
    <s v="NH"/>
    <n v="81"/>
    <x v="0"/>
    <x v="0"/>
    <x v="0"/>
    <n v="17"/>
    <x v="160"/>
    <n v="89"/>
    <n v="24.77"/>
    <n v="202.9"/>
    <n v="70"/>
    <n v="17.25"/>
    <n v="212.4"/>
    <n v="92"/>
    <n v="9.56"/>
    <x v="17"/>
    <n v="5"/>
    <n v="2.57"/>
    <n v="1"/>
    <x v="0"/>
    <n v="0"/>
    <x v="0"/>
    <x v="2"/>
    <x v="0"/>
    <x v="0"/>
    <n v="-0.63984598099294387"/>
    <n v="5.4251149387659237E-2"/>
    <n v="0.23577519561206875"/>
    <n v="-0.27392852265606671"/>
    <n v="1.8153447407295904"/>
    <n v="0.73686691131652082"/>
    <n v="2.4063393697256656"/>
    <x v="0"/>
    <x v="0"/>
    <e v="#N/A"/>
    <n v="24.77"/>
    <x v="1"/>
    <x v="2"/>
  </r>
  <r>
    <s v="CO"/>
    <n v="135"/>
    <x v="1"/>
    <x v="0"/>
    <x v="1"/>
    <n v="0"/>
    <x v="1265"/>
    <n v="104"/>
    <n v="22"/>
    <n v="199"/>
    <n v="96"/>
    <n v="16.920000000000002"/>
    <n v="142.4"/>
    <n v="81"/>
    <n v="6.41"/>
    <x v="10"/>
    <n v="4"/>
    <n v="3.32"/>
    <n v="1"/>
    <x v="0"/>
    <n v="0"/>
    <x v="0"/>
    <x v="1"/>
    <x v="0"/>
    <x v="0"/>
    <n v="-0.94162868363374852"/>
    <n v="-2.3361535090930533E-2"/>
    <n v="-1.1543949647159999"/>
    <n v="0.74052684086654508"/>
    <n v="2.0026236268008031"/>
    <n v="1.6637962843356369"/>
    <n v="3.0864113078002644"/>
    <x v="0"/>
    <x v="1"/>
    <e v="#N/A"/>
    <n v="22"/>
    <x v="1"/>
    <x v="0"/>
  </r>
  <r>
    <s v="IA"/>
    <n v="102"/>
    <x v="2"/>
    <x v="0"/>
    <x v="1"/>
    <n v="0"/>
    <x v="317"/>
    <n v="77"/>
    <n v="29.16"/>
    <n v="261"/>
    <n v="107"/>
    <n v="22.19"/>
    <n v="328.8"/>
    <n v="72"/>
    <n v="14.8"/>
    <x v="39"/>
    <n v="1"/>
    <n v="2.75"/>
    <n v="0"/>
    <x v="0"/>
    <n v="0"/>
    <x v="0"/>
    <x v="0"/>
    <x v="0"/>
    <x v="2"/>
    <n v="-0.16217765411363289"/>
    <n v="1.2104811412353667"/>
    <n v="2.5474295765004573"/>
    <n v="-2.0314681775414092E-2"/>
    <n v="4.3740385322946995"/>
    <n v="2.8251329735616362"/>
    <n v="2.1978488470801758"/>
    <x v="1"/>
    <x v="1"/>
    <e v="#N/A"/>
    <n v="29.16"/>
    <x v="0"/>
    <x v="2"/>
  </r>
  <r>
    <s v="MT"/>
    <n v="117"/>
    <x v="2"/>
    <x v="0"/>
    <x v="1"/>
    <n v="0"/>
    <x v="599"/>
    <n v="134"/>
    <n v="30.7"/>
    <n v="216.6"/>
    <n v="96"/>
    <n v="18.41"/>
    <n v="101"/>
    <n v="122"/>
    <n v="4.55"/>
    <x v="15"/>
    <n v="6"/>
    <n v="2.86"/>
    <n v="4"/>
    <x v="1"/>
    <n v="1"/>
    <x v="1"/>
    <x v="0"/>
    <x v="0"/>
    <x v="0"/>
    <n v="6.3022596306200346E-3"/>
    <n v="0.32689057947911498"/>
    <n v="-1.9765813166814576"/>
    <n v="0.12460751301353053"/>
    <n v="2.2342193209409591"/>
    <n v="2.0073111127033259"/>
    <n v="3.3266890194754679"/>
    <x v="0"/>
    <x v="1"/>
    <n v="30.7"/>
    <e v="#N/A"/>
    <x v="1"/>
    <x v="3"/>
  </r>
  <r>
    <s v="WY"/>
    <n v="37"/>
    <x v="2"/>
    <x v="0"/>
    <x v="0"/>
    <n v="33"/>
    <x v="1092"/>
    <n v="133"/>
    <n v="38.369999999999997"/>
    <n v="223.9"/>
    <n v="115"/>
    <n v="19.03"/>
    <n v="192.7"/>
    <n v="131"/>
    <n v="8.67"/>
    <x v="7"/>
    <n v="5"/>
    <n v="3.02"/>
    <n v="3"/>
    <x v="0"/>
    <n v="0"/>
    <x v="0"/>
    <x v="3"/>
    <x v="0"/>
    <x v="0"/>
    <n v="0.84129611785763225"/>
    <n v="0.47216560427237275"/>
    <n v="-0.15545840665168803"/>
    <n v="0.34199080519694713"/>
    <n v="2.8410971092464763"/>
    <n v="1.0352992527854716"/>
    <n v="1.4393944217856436"/>
    <x v="0"/>
    <x v="0"/>
    <e v="#N/A"/>
    <n v="38.369999999999997"/>
    <x v="1"/>
    <x v="3"/>
  </r>
  <r>
    <s v="WI"/>
    <n v="48"/>
    <x v="2"/>
    <x v="0"/>
    <x v="1"/>
    <n v="0"/>
    <x v="151"/>
    <n v="110"/>
    <n v="30.07"/>
    <n v="274.3"/>
    <n v="114"/>
    <n v="23.32"/>
    <n v="115.3"/>
    <n v="125"/>
    <n v="5.19"/>
    <x v="34"/>
    <n v="2"/>
    <n v="2.97"/>
    <n v="1"/>
    <x v="0"/>
    <n v="0"/>
    <x v="0"/>
    <x v="3"/>
    <x v="0"/>
    <x v="2"/>
    <n v="-6.2200562441218903E-2"/>
    <n v="1.4751602959956853"/>
    <n v="-1.6925894125001524"/>
    <n v="0.26952970780247515"/>
    <n v="3.0161684384761007"/>
    <n v="2.2621830146002293"/>
    <n v="3.0228582391227348"/>
    <x v="0"/>
    <x v="1"/>
    <e v="#N/A"/>
    <n v="30.07"/>
    <x v="0"/>
    <x v="3"/>
  </r>
  <r>
    <s v="DE"/>
    <n v="155"/>
    <x v="0"/>
    <x v="0"/>
    <x v="1"/>
    <n v="0"/>
    <x v="1679"/>
    <n v="89"/>
    <n v="42.59"/>
    <n v="146.1"/>
    <n v="84"/>
    <n v="12.42"/>
    <n v="164.2"/>
    <n v="60"/>
    <n v="7.39"/>
    <x v="80"/>
    <n v="3"/>
    <n v="2.27"/>
    <n v="1"/>
    <x v="0"/>
    <n v="0"/>
    <x v="0"/>
    <x v="1"/>
    <x v="0"/>
    <x v="1"/>
    <n v="1.300450168501311"/>
    <n v="-1.076107947633852"/>
    <n v="-0.72145625764240173"/>
    <n v="-0.67246455832566399"/>
    <n v="2.3415228974772222"/>
    <n v="1.9549646210638543"/>
    <n v="3.187639229870995"/>
    <x v="0"/>
    <x v="1"/>
    <e v="#N/A"/>
    <n v="42.59"/>
    <x v="0"/>
    <x v="1"/>
  </r>
  <r>
    <s v="WA"/>
    <n v="124"/>
    <x v="1"/>
    <x v="0"/>
    <x v="1"/>
    <n v="0"/>
    <x v="1680"/>
    <n v="108"/>
    <n v="48.08"/>
    <n v="246.3"/>
    <n v="89"/>
    <n v="20.94"/>
    <n v="256.39999999999998"/>
    <n v="96"/>
    <n v="11.54"/>
    <x v="19"/>
    <n v="1"/>
    <n v="2.78"/>
    <n v="3"/>
    <x v="1"/>
    <n v="1"/>
    <x v="0"/>
    <x v="0"/>
    <x v="0"/>
    <x v="2"/>
    <n v="1.8984612909122314"/>
    <n v="0.91794102281606738"/>
    <n v="1.1095964392468542"/>
    <n v="1.591586692182255E-2"/>
    <n v="4.1907108951899632"/>
    <n v="2.3829033902510428"/>
    <n v="1.3395519129455058"/>
    <x v="1"/>
    <x v="1"/>
    <n v="48.08"/>
    <e v="#N/A"/>
    <x v="0"/>
    <x v="2"/>
  </r>
  <r>
    <s v="UT"/>
    <n v="91"/>
    <x v="2"/>
    <x v="0"/>
    <x v="1"/>
    <n v="0"/>
    <x v="702"/>
    <n v="90"/>
    <n v="24.24"/>
    <n v="286.8"/>
    <n v="102"/>
    <n v="24.38"/>
    <n v="222.2"/>
    <n v="113"/>
    <n v="10"/>
    <x v="102"/>
    <n v="3"/>
    <n v="4"/>
    <n v="0"/>
    <x v="0"/>
    <n v="0"/>
    <x v="0"/>
    <x v="2"/>
    <x v="0"/>
    <x v="2"/>
    <n v="-0.69724023732340368"/>
    <n v="1.7239189000937292"/>
    <n v="0.43039901805799802"/>
    <n v="1.6462905582974481"/>
    <n v="4.0694339554757883"/>
    <n v="2.5206261602482392"/>
    <n v="2.0363741703027562"/>
    <x v="1"/>
    <x v="1"/>
    <e v="#N/A"/>
    <n v="24.24"/>
    <x v="0"/>
    <x v="0"/>
  </r>
  <r>
    <s v="KY"/>
    <n v="169"/>
    <x v="2"/>
    <x v="0"/>
    <x v="1"/>
    <n v="0"/>
    <x v="1072"/>
    <n v="120"/>
    <n v="46.94"/>
    <n v="123.5"/>
    <n v="88"/>
    <n v="10.5"/>
    <n v="261.89999999999998"/>
    <n v="116"/>
    <n v="11.79"/>
    <x v="78"/>
    <n v="5"/>
    <n v="3.21"/>
    <n v="1"/>
    <x v="0"/>
    <n v="0"/>
    <x v="0"/>
    <x v="1"/>
    <x v="0"/>
    <x v="1"/>
    <n v="1.7744156401334958"/>
    <n v="-1.525863503843115"/>
    <n v="1.2188240947012023"/>
    <n v="0.59560464607760044"/>
    <n v="3.9297645118635987"/>
    <n v="2.7050115276213114"/>
    <n v="2.6816274182715638"/>
    <x v="1"/>
    <x v="1"/>
    <e v="#N/A"/>
    <n v="46.94"/>
    <x v="1"/>
    <x v="3"/>
  </r>
  <r>
    <s v="NH"/>
    <n v="74"/>
    <x v="2"/>
    <x v="0"/>
    <x v="1"/>
    <n v="0"/>
    <x v="1272"/>
    <n v="71"/>
    <n v="26.23"/>
    <n v="262.3"/>
    <n v="105"/>
    <n v="22.3"/>
    <n v="235.3"/>
    <n v="99"/>
    <n v="10.59"/>
    <x v="55"/>
    <n v="4"/>
    <n v="3.75"/>
    <n v="0"/>
    <x v="0"/>
    <n v="0"/>
    <x v="0"/>
    <x v="2"/>
    <x v="0"/>
    <x v="2"/>
    <n v="-0.48062320536650655"/>
    <n v="1.2363520360615634"/>
    <n v="0.69055943377653706"/>
    <n v="1.320215620022323"/>
    <n v="3.6759236127165211"/>
    <n v="1.9948450159195443"/>
    <n v="1.5640968219874412"/>
    <x v="1"/>
    <x v="1"/>
    <e v="#N/A"/>
    <n v="26.23"/>
    <x v="1"/>
    <x v="0"/>
  </r>
  <r>
    <s v="RI"/>
    <n v="101"/>
    <x v="1"/>
    <x v="1"/>
    <x v="0"/>
    <n v="35"/>
    <x v="1681"/>
    <n v="88"/>
    <n v="30.77"/>
    <n v="222.5"/>
    <n v="113"/>
    <n v="18.91"/>
    <n v="217.8"/>
    <n v="103"/>
    <n v="9.8000000000000007"/>
    <x v="22"/>
    <n v="3"/>
    <n v="3"/>
    <n v="1"/>
    <x v="0"/>
    <n v="0"/>
    <x v="0"/>
    <x v="0"/>
    <x v="2"/>
    <x v="0"/>
    <n v="1.370797012487302E-2"/>
    <n v="0.44430464061339175"/>
    <n v="0.34301689369451988"/>
    <n v="0.30576025649971117"/>
    <n v="2.5733876442920796"/>
    <n v="0.63933124898611537"/>
    <n v="1.4816088971335026"/>
    <x v="0"/>
    <x v="0"/>
    <e v="#N/A"/>
    <n v="30.77"/>
    <x v="3"/>
    <x v="3"/>
  </r>
  <r>
    <s v="CA"/>
    <n v="142"/>
    <x v="0"/>
    <x v="0"/>
    <x v="1"/>
    <n v="0"/>
    <x v="1682"/>
    <n v="81"/>
    <n v="18.38"/>
    <n v="146.9"/>
    <n v="115"/>
    <n v="12.49"/>
    <n v="197.6"/>
    <n v="84"/>
    <n v="8.89"/>
    <x v="62"/>
    <n v="7"/>
    <n v="2.4300000000000002"/>
    <n v="1"/>
    <x v="0"/>
    <n v="0"/>
    <x v="0"/>
    <x v="1"/>
    <x v="0"/>
    <x v="1"/>
    <n v="-1.3359827674527145"/>
    <n v="-1.0601873969715769"/>
    <n v="-5.8146495428723119E-2"/>
    <n v="-0.45508126614224731"/>
    <n v="1.1404084326949411"/>
    <n v="1.7661617268393786"/>
    <n v="3.5969602579598763"/>
    <x v="2"/>
    <x v="1"/>
    <e v="#N/A"/>
    <n v="18.38"/>
    <x v="4"/>
    <x v="2"/>
  </r>
  <r>
    <s v="PA"/>
    <n v="61"/>
    <x v="0"/>
    <x v="0"/>
    <x v="0"/>
    <n v="31"/>
    <x v="1312"/>
    <n v="98"/>
    <n v="42.86"/>
    <n v="215.7"/>
    <n v="149"/>
    <n v="18.329999999999998"/>
    <n v="135.69999999999999"/>
    <n v="117"/>
    <n v="6.11"/>
    <x v="118"/>
    <n v="4"/>
    <n v="1.38"/>
    <n v="2"/>
    <x v="0"/>
    <n v="0"/>
    <x v="0"/>
    <x v="3"/>
    <x v="0"/>
    <x v="0"/>
    <n v="1.3300730104783225"/>
    <n v="0.3089799599840557"/>
    <n v="-1.2874541086331153"/>
    <n v="-1.8680726653344564"/>
    <n v="2.8246856084651792"/>
    <n v="2.647979681508279"/>
    <n v="3.7476317856335721"/>
    <x v="0"/>
    <x v="0"/>
    <e v="#N/A"/>
    <n v="42.86"/>
    <x v="1"/>
    <x v="1"/>
  </r>
  <r>
    <s v="MA"/>
    <n v="50"/>
    <x v="2"/>
    <x v="0"/>
    <x v="1"/>
    <n v="0"/>
    <x v="79"/>
    <n v="64"/>
    <n v="27.22"/>
    <n v="208.7"/>
    <n v="123"/>
    <n v="17.739999999999998"/>
    <n v="199.7"/>
    <n v="84"/>
    <n v="8.99"/>
    <x v="98"/>
    <n v="12"/>
    <n v="2.0499999999999998"/>
    <n v="5"/>
    <x v="1"/>
    <n v="1"/>
    <x v="1"/>
    <x v="3"/>
    <x v="0"/>
    <x v="0"/>
    <n v="-0.37324040319984009"/>
    <n v="0.16967514168915121"/>
    <n v="-1.6441390618881172E-2"/>
    <n v="-0.96230894790355315"/>
    <n v="1.6522032813072647"/>
    <n v="1.046139036088769"/>
    <n v="2.7311239596354802"/>
    <x v="0"/>
    <x v="1"/>
    <n v="27.22"/>
    <e v="#N/A"/>
    <x v="4"/>
    <x v="1"/>
  </r>
  <r>
    <s v="WI"/>
    <n v="82"/>
    <x v="1"/>
    <x v="0"/>
    <x v="1"/>
    <n v="0"/>
    <x v="665"/>
    <n v="82"/>
    <n v="36.99"/>
    <n v="169.4"/>
    <n v="101"/>
    <n v="14.4"/>
    <n v="248.9"/>
    <n v="124"/>
    <n v="11.2"/>
    <x v="8"/>
    <n v="3"/>
    <n v="3.43"/>
    <n v="0"/>
    <x v="0"/>
    <n v="0"/>
    <x v="0"/>
    <x v="2"/>
    <x v="0"/>
    <x v="0"/>
    <n v="0.69133048034901146"/>
    <n v="-0.61242190959509812"/>
    <n v="0.96064963635456169"/>
    <n v="0.88544903565548905"/>
    <n v="3.2264346626750426"/>
    <n v="1.5999581703854289"/>
    <n v="1.6461627080744967"/>
    <x v="0"/>
    <x v="1"/>
    <e v="#N/A"/>
    <n v="36.99"/>
    <x v="0"/>
    <x v="0"/>
  </r>
  <r>
    <s v="MT"/>
    <n v="142"/>
    <x v="0"/>
    <x v="0"/>
    <x v="0"/>
    <n v="22"/>
    <x v="259"/>
    <n v="144"/>
    <n v="33.71"/>
    <n v="157.19999999999999"/>
    <n v="96"/>
    <n v="13.36"/>
    <n v="180.9"/>
    <n v="114"/>
    <n v="8.14"/>
    <x v="22"/>
    <n v="4"/>
    <n v="3"/>
    <n v="2"/>
    <x v="0"/>
    <n v="0"/>
    <x v="0"/>
    <x v="1"/>
    <x v="0"/>
    <x v="1"/>
    <n v="0.33400494900131034"/>
    <n v="-0.85521030719478919"/>
    <n v="-0.38980137653556213"/>
    <n v="0.30576025649971117"/>
    <n v="1.9692347413740958"/>
    <n v="1.0432537673516267"/>
    <n v="2.5097552429573726"/>
    <x v="0"/>
    <x v="0"/>
    <e v="#N/A"/>
    <n v="33.71"/>
    <x v="1"/>
    <x v="3"/>
  </r>
  <r>
    <s v="GA"/>
    <n v="27"/>
    <x v="0"/>
    <x v="0"/>
    <x v="0"/>
    <n v="32"/>
    <x v="523"/>
    <n v="97"/>
    <n v="32.35"/>
    <n v="279"/>
    <n v="77"/>
    <n v="23.72"/>
    <n v="133.80000000000001"/>
    <n v="117"/>
    <n v="6.02"/>
    <x v="80"/>
    <n v="3"/>
    <n v="2.27"/>
    <n v="2"/>
    <x v="0"/>
    <n v="0"/>
    <x v="0"/>
    <x v="3"/>
    <x v="0"/>
    <x v="2"/>
    <n v="0.1858907391162527"/>
    <n v="1.5686935311365495"/>
    <n v="-1.3251872986991624"/>
    <n v="-0.67246455832566399"/>
    <n v="2.8666268586637691"/>
    <n v="2.1687979897529774"/>
    <n v="3.0314715723391843"/>
    <x v="0"/>
    <x v="0"/>
    <e v="#N/A"/>
    <n v="32.35"/>
    <x v="0"/>
    <x v="1"/>
  </r>
  <r>
    <s v="AZ"/>
    <n v="165"/>
    <x v="1"/>
    <x v="0"/>
    <x v="0"/>
    <n v="23"/>
    <x v="1322"/>
    <n v="63"/>
    <n v="31.4"/>
    <n v="168"/>
    <n v="62"/>
    <n v="14.28"/>
    <n v="176.1"/>
    <n v="125"/>
    <n v="7.92"/>
    <x v="6"/>
    <n v="5"/>
    <n v="2.35"/>
    <n v="1"/>
    <x v="0"/>
    <n v="0"/>
    <x v="0"/>
    <x v="1"/>
    <x v="0"/>
    <x v="0"/>
    <n v="8.2210792196711957E-2"/>
    <n v="-0.64028287325407907"/>
    <n v="-0.48512733038662992"/>
    <n v="-0.56377291223395598"/>
    <n v="1.3251281251399873"/>
    <n v="0.98483968004590683"/>
    <n v="2.8607435821388871"/>
    <x v="0"/>
    <x v="0"/>
    <e v="#N/A"/>
    <n v="31.4"/>
    <x v="1"/>
    <x v="2"/>
  </r>
  <r>
    <s v="ME"/>
    <n v="33"/>
    <x v="2"/>
    <x v="0"/>
    <x v="0"/>
    <n v="16"/>
    <x v="495"/>
    <n v="56"/>
    <n v="21.27"/>
    <n v="246.6"/>
    <n v="140"/>
    <n v="20.96"/>
    <n v="235.4"/>
    <n v="109"/>
    <n v="10.59"/>
    <x v="47"/>
    <n v="2"/>
    <n v="3.27"/>
    <n v="0"/>
    <x v="0"/>
    <n v="0"/>
    <x v="0"/>
    <x v="3"/>
    <x v="0"/>
    <x v="2"/>
    <n v="-1.0212400714469672"/>
    <n v="0.92391122931442005"/>
    <n v="0.69254539114843416"/>
    <n v="0.66806574347207237"/>
    <n v="3.0576197907130376"/>
    <n v="1.6800220830644219"/>
    <n v="2.0726576211734056"/>
    <x v="0"/>
    <x v="2"/>
    <e v="#N/A"/>
    <n v="21.27"/>
    <x v="0"/>
    <x v="0"/>
  </r>
  <r>
    <s v="ME"/>
    <n v="55"/>
    <x v="2"/>
    <x v="0"/>
    <x v="1"/>
    <n v="0"/>
    <x v="1308"/>
    <n v="100"/>
    <n v="30.82"/>
    <n v="200.5"/>
    <n v="122"/>
    <n v="17.04"/>
    <n v="226.9"/>
    <n v="99"/>
    <n v="10.210000000000001"/>
    <x v="54"/>
    <n v="2"/>
    <n v="2.94"/>
    <n v="1"/>
    <x v="0"/>
    <n v="0"/>
    <x v="0"/>
    <x v="3"/>
    <x v="0"/>
    <x v="0"/>
    <n v="1.9262252995562893E-2"/>
    <n v="6.4894974008347182E-3"/>
    <n v="0.52373901453716865"/>
    <n v="0.23329915910523916"/>
    <n v="2.4279052800783165"/>
    <n v="0.57371090363924304"/>
    <n v="1.6623971706174629"/>
    <x v="0"/>
    <x v="1"/>
    <e v="#N/A"/>
    <n v="30.82"/>
    <x v="0"/>
    <x v="3"/>
  </r>
  <r>
    <s v="UT"/>
    <n v="96"/>
    <x v="2"/>
    <x v="1"/>
    <x v="1"/>
    <n v="0"/>
    <x v="1683"/>
    <n v="101"/>
    <n v="16.97"/>
    <n v="253.6"/>
    <n v="83"/>
    <n v="21.56"/>
    <n v="112.5"/>
    <n v="75"/>
    <n v="5.0599999999999996"/>
    <x v="4"/>
    <n v="6"/>
    <n v="2.0299999999999998"/>
    <n v="0"/>
    <x v="0"/>
    <n v="0"/>
    <x v="0"/>
    <x v="2"/>
    <x v="1"/>
    <x v="2"/>
    <n v="-1.4896512602084617"/>
    <n v="1.0632160476093246"/>
    <n v="-1.7481962189132749"/>
    <n v="-0.99853949660078922"/>
    <n v="2.248648156293616"/>
    <n v="2.7208014236671296"/>
    <n v="4.2129683411171612"/>
    <x v="2"/>
    <x v="1"/>
    <e v="#N/A"/>
    <n v="16.97"/>
    <x v="5"/>
    <x v="1"/>
  </r>
  <r>
    <s v="MD"/>
    <n v="115"/>
    <x v="1"/>
    <x v="0"/>
    <x v="1"/>
    <n v="0"/>
    <x v="619"/>
    <n v="97"/>
    <n v="43.32"/>
    <n v="153.5"/>
    <n v="110"/>
    <n v="13.05"/>
    <n v="217.6"/>
    <n v="117"/>
    <n v="9.7899999999999991"/>
    <x v="62"/>
    <n v="4"/>
    <n v="2.4300000000000002"/>
    <n v="1"/>
    <x v="0"/>
    <n v="0"/>
    <x v="0"/>
    <x v="0"/>
    <x v="0"/>
    <x v="1"/>
    <n v="1.3800615563145298"/>
    <n v="-0.92884285400780986"/>
    <n v="0.33904497895072505"/>
    <n v="-0.45508126614224731"/>
    <n v="2.7856299527098676"/>
    <n v="1.7576602069808556"/>
    <n v="2.5335754523940248"/>
    <x v="0"/>
    <x v="1"/>
    <e v="#N/A"/>
    <n v="43.32"/>
    <x v="1"/>
    <x v="2"/>
  </r>
  <r>
    <s v="DC"/>
    <n v="65"/>
    <x v="1"/>
    <x v="0"/>
    <x v="1"/>
    <n v="0"/>
    <x v="1684"/>
    <n v="72"/>
    <n v="41.57"/>
    <n v="206.2"/>
    <n v="88"/>
    <n v="17.53"/>
    <n v="299.8"/>
    <n v="110"/>
    <n v="13.49"/>
    <x v="98"/>
    <n v="1"/>
    <n v="2.0499999999999998"/>
    <n v="5"/>
    <x v="1"/>
    <n v="1"/>
    <x v="1"/>
    <x v="3"/>
    <x v="0"/>
    <x v="0"/>
    <n v="1.1893645110875177"/>
    <n v="0.11992342086954245"/>
    <n v="1.9715019386502575"/>
    <n v="-0.96230894790355315"/>
    <n v="3.8573034386514107"/>
    <n v="2.4983650598790543"/>
    <n v="2.3674598469703643"/>
    <x v="1"/>
    <x v="1"/>
    <n v="41.57"/>
    <e v="#N/A"/>
    <x v="0"/>
    <x v="1"/>
  </r>
  <r>
    <s v="OH"/>
    <n v="50"/>
    <x v="1"/>
    <x v="0"/>
    <x v="1"/>
    <n v="0"/>
    <x v="588"/>
    <n v="74"/>
    <n v="28.51"/>
    <n v="179.9"/>
    <n v="98"/>
    <n v="15.29"/>
    <n v="166.5"/>
    <n v="73"/>
    <n v="7.49"/>
    <x v="54"/>
    <n v="2"/>
    <n v="2.94"/>
    <n v="1"/>
    <x v="0"/>
    <n v="0"/>
    <x v="0"/>
    <x v="3"/>
    <x v="0"/>
    <x v="0"/>
    <n v="-0.23253190380903546"/>
    <n v="-0.40346468215274128"/>
    <n v="-0.67577923808876494"/>
    <n v="0.23329915910523916"/>
    <n v="1.6034361797134631"/>
    <n v="0.85320625425784968"/>
    <n v="2.6239120111382004"/>
    <x v="0"/>
    <x v="1"/>
    <e v="#N/A"/>
    <n v="28.51"/>
    <x v="0"/>
    <x v="3"/>
  </r>
  <r>
    <s v="MO"/>
    <n v="137"/>
    <x v="2"/>
    <x v="0"/>
    <x v="1"/>
    <n v="0"/>
    <x v="1685"/>
    <n v="121"/>
    <n v="13.52"/>
    <n v="164.1"/>
    <n v="86"/>
    <n v="13.95"/>
    <n v="121.8"/>
    <n v="108"/>
    <n v="5.48"/>
    <x v="50"/>
    <n v="7"/>
    <n v="3.16"/>
    <n v="2"/>
    <x v="0"/>
    <n v="0"/>
    <x v="0"/>
    <x v="1"/>
    <x v="0"/>
    <x v="1"/>
    <n v="-1.8654910677917955"/>
    <n v="-0.71789555773266889"/>
    <n v="-1.5635021833268317"/>
    <n v="0.52314354868312773"/>
    <n v="1.861762252620748"/>
    <n v="2.5910710537574646"/>
    <n v="4.2380584854336494"/>
    <x v="2"/>
    <x v="1"/>
    <e v="#N/A"/>
    <n v="13.52"/>
    <x v="4"/>
    <x v="3"/>
  </r>
  <r>
    <s v="ID"/>
    <n v="95"/>
    <x v="1"/>
    <x v="0"/>
    <x v="1"/>
    <n v="0"/>
    <x v="699"/>
    <n v="94"/>
    <n v="22.61"/>
    <n v="196.6"/>
    <n v="126"/>
    <n v="16.71"/>
    <n v="181"/>
    <n v="128"/>
    <n v="8.15"/>
    <x v="79"/>
    <n v="3"/>
    <n v="2.67"/>
    <n v="4"/>
    <x v="1"/>
    <n v="1"/>
    <x v="1"/>
    <x v="2"/>
    <x v="0"/>
    <x v="0"/>
    <n v="-0.87497728918547268"/>
    <n v="-7.1123187077755057E-2"/>
    <n v="-0.38781541916366502"/>
    <n v="-0.12900632786712207"/>
    <n v="1.4183944267069277"/>
    <n v="0.96834249948109996"/>
    <n v="2.8041989306911401"/>
    <x v="0"/>
    <x v="1"/>
    <n v="22.61"/>
    <e v="#N/A"/>
    <x v="0"/>
    <x v="2"/>
  </r>
  <r>
    <s v="WA"/>
    <n v="118"/>
    <x v="1"/>
    <x v="0"/>
    <x v="1"/>
    <n v="0"/>
    <x v="1686"/>
    <n v="113"/>
    <n v="50.52"/>
    <n v="188.8"/>
    <n v="114"/>
    <n v="16.05"/>
    <n v="188.9"/>
    <n v="100"/>
    <n v="8.5"/>
    <x v="70"/>
    <n v="6"/>
    <n v="3.35"/>
    <n v="1"/>
    <x v="1"/>
    <n v="1"/>
    <x v="0"/>
    <x v="0"/>
    <x v="0"/>
    <x v="0"/>
    <n v="2.1650668687053347"/>
    <n v="-0.22634855603493403"/>
    <n v="-0.23092478678378284"/>
    <n v="0.77675738956378104"/>
    <n v="3.7900565094835326"/>
    <n v="2.3228057418083194"/>
    <n v="2.1038832389837845"/>
    <x v="1"/>
    <x v="1"/>
    <n v="50.52"/>
    <e v="#N/A"/>
    <x v="1"/>
    <x v="0"/>
  </r>
  <r>
    <s v="NY"/>
    <n v="84"/>
    <x v="0"/>
    <x v="0"/>
    <x v="1"/>
    <n v="0"/>
    <x v="560"/>
    <n v="72"/>
    <n v="36.53"/>
    <n v="197.7"/>
    <n v="92"/>
    <n v="16.8"/>
    <n v="153.1"/>
    <n v="79"/>
    <n v="6.89"/>
    <x v="78"/>
    <n v="2"/>
    <n v="3.21"/>
    <n v="2"/>
    <x v="0"/>
    <n v="0"/>
    <x v="0"/>
    <x v="2"/>
    <x v="0"/>
    <x v="0"/>
    <n v="0.64134193451280475"/>
    <n v="-4.9232429917127313E-2"/>
    <n v="-0.94189752592299536"/>
    <n v="0.59560464607760044"/>
    <n v="2.4793733890622081"/>
    <n v="1.2867241945690051"/>
    <n v="2.2724493181122192"/>
    <x v="0"/>
    <x v="1"/>
    <e v="#N/A"/>
    <n v="36.53"/>
    <x v="0"/>
    <x v="3"/>
  </r>
  <r>
    <s v="NJ"/>
    <n v="42"/>
    <x v="1"/>
    <x v="0"/>
    <x v="1"/>
    <n v="0"/>
    <x v="1687"/>
    <n v="99"/>
    <n v="45.88"/>
    <n v="37.799999999999997"/>
    <n v="76"/>
    <n v="3.21"/>
    <n v="166.6"/>
    <n v="139"/>
    <n v="7.5"/>
    <x v="12"/>
    <n v="1"/>
    <n v="3.73"/>
    <n v="1"/>
    <x v="0"/>
    <n v="0"/>
    <x v="0"/>
    <x v="3"/>
    <x v="0"/>
    <x v="1"/>
    <n v="1.6596271274725753"/>
    <n v="-3.2313524935393034"/>
    <n v="-0.67379328071686784"/>
    <n v="1.2839850713250869"/>
    <n v="4.1683988577574258"/>
    <n v="3.9113445499304245"/>
    <n v="4.6066998316785792"/>
    <x v="0"/>
    <x v="1"/>
    <e v="#N/A"/>
    <n v="45.88"/>
    <x v="0"/>
    <x v="0"/>
  </r>
  <r>
    <s v="NM"/>
    <n v="53"/>
    <x v="0"/>
    <x v="0"/>
    <x v="1"/>
    <n v="0"/>
    <x v="1499"/>
    <n v="102"/>
    <n v="24.45"/>
    <n v="199.6"/>
    <n v="124"/>
    <n v="16.97"/>
    <n v="177.8"/>
    <n v="65"/>
    <n v="8"/>
    <x v="35"/>
    <n v="4"/>
    <n v="2.11"/>
    <n v="1"/>
    <x v="0"/>
    <n v="0"/>
    <x v="0"/>
    <x v="3"/>
    <x v="0"/>
    <x v="0"/>
    <n v="-0.67502310584064462"/>
    <n v="-1.1421122094224547E-2"/>
    <n v="-0.45136605506437649"/>
    <n v="-0.88984785050908088"/>
    <n v="1.181537507298011"/>
    <n v="1.2047187008462394"/>
    <n v="3.083287760684251"/>
    <x v="2"/>
    <x v="1"/>
    <e v="#N/A"/>
    <n v="24.45"/>
    <x v="1"/>
    <x v="1"/>
  </r>
  <r>
    <s v="ID"/>
    <n v="123"/>
    <x v="0"/>
    <x v="0"/>
    <x v="1"/>
    <n v="0"/>
    <x v="1688"/>
    <n v="122"/>
    <n v="22.47"/>
    <n v="169.9"/>
    <n v="101"/>
    <n v="14.44"/>
    <n v="150.1"/>
    <n v="123"/>
    <n v="6.75"/>
    <x v="89"/>
    <n v="11"/>
    <n v="3.48"/>
    <n v="3"/>
    <x v="1"/>
    <n v="1"/>
    <x v="0"/>
    <x v="0"/>
    <x v="0"/>
    <x v="0"/>
    <n v="-0.88978871017397865"/>
    <n v="-0.6024715654311763"/>
    <n v="-1.0014762470799126"/>
    <n v="0.95791013304996164"/>
    <n v="2.0008972120278981"/>
    <n v="1.7536369157756762"/>
    <n v="3.1854191579196347"/>
    <x v="0"/>
    <x v="1"/>
    <n v="22.47"/>
    <e v="#N/A"/>
    <x v="4"/>
    <x v="0"/>
  </r>
  <r>
    <s v="MO"/>
    <n v="60"/>
    <x v="1"/>
    <x v="0"/>
    <x v="1"/>
    <n v="0"/>
    <x v="618"/>
    <n v="117"/>
    <n v="27.68"/>
    <n v="163.19999999999999"/>
    <n v="121"/>
    <n v="13.87"/>
    <n v="242.4"/>
    <n v="140"/>
    <n v="10.91"/>
    <x v="66"/>
    <n v="2"/>
    <n v="3.83"/>
    <n v="1"/>
    <x v="0"/>
    <n v="0"/>
    <x v="0"/>
    <x v="3"/>
    <x v="0"/>
    <x v="1"/>
    <n v="-0.32325185736363282"/>
    <n v="-0.73580617722772812"/>
    <n v="0.83156240718124108"/>
    <n v="1.428907266114031"/>
    <n v="3.1276185482462338"/>
    <n v="1.8382531125843513"/>
    <n v="2.230773683841154"/>
    <x v="0"/>
    <x v="1"/>
    <e v="#N/A"/>
    <n v="27.68"/>
    <x v="0"/>
    <x v="0"/>
  </r>
  <r>
    <s v="NJ"/>
    <n v="112"/>
    <x v="1"/>
    <x v="0"/>
    <x v="1"/>
    <n v="0"/>
    <x v="1689"/>
    <n v="95"/>
    <n v="59.76"/>
    <n v="206.8"/>
    <n v="108"/>
    <n v="17.579999999999998"/>
    <n v="275.8"/>
    <n v="146"/>
    <n v="12.41"/>
    <x v="78"/>
    <n v="4"/>
    <n v="3.21"/>
    <n v="1"/>
    <x v="1"/>
    <n v="1"/>
    <x v="0"/>
    <x v="0"/>
    <x v="0"/>
    <x v="0"/>
    <n v="3.1703920683001634"/>
    <n v="0.131863833866249"/>
    <n v="1.4948721693949196"/>
    <n v="0.59560464607760044"/>
    <n v="5.2386665354802888"/>
    <n v="3.557831029529535"/>
    <n v="2.4233646443334371"/>
    <x v="1"/>
    <x v="1"/>
    <n v="59.76"/>
    <e v="#N/A"/>
    <x v="1"/>
    <x v="3"/>
  </r>
  <r>
    <s v="NC"/>
    <n v="43"/>
    <x v="0"/>
    <x v="0"/>
    <x v="1"/>
    <n v="0"/>
    <x v="1075"/>
    <n v="96"/>
    <n v="28.19"/>
    <n v="132"/>
    <n v="105"/>
    <n v="11.22"/>
    <n v="323.2"/>
    <n v="62"/>
    <n v="14.54"/>
    <x v="85"/>
    <n v="6"/>
    <n v="2.89"/>
    <n v="0"/>
    <x v="0"/>
    <n v="0"/>
    <x v="0"/>
    <x v="3"/>
    <x v="0"/>
    <x v="1"/>
    <n v="-0.26770902865673624"/>
    <n v="-1.3567076530564453"/>
    <n v="2.4362159636742113"/>
    <n v="0.16083806171076653"/>
    <n v="3.7173398514241063"/>
    <n v="2.8059474128433348"/>
    <n v="3.150883399349873"/>
    <x v="0"/>
    <x v="1"/>
    <e v="#N/A"/>
    <n v="28.19"/>
    <x v="1"/>
    <x v="3"/>
  </r>
  <r>
    <s v="KY"/>
    <n v="150"/>
    <x v="0"/>
    <x v="0"/>
    <x v="0"/>
    <n v="24"/>
    <x v="1071"/>
    <n v="108"/>
    <n v="33.270000000000003"/>
    <n v="208.8"/>
    <n v="110"/>
    <n v="17.75"/>
    <n v="177"/>
    <n v="84"/>
    <n v="7.97"/>
    <x v="50"/>
    <n v="2"/>
    <n v="3.16"/>
    <n v="2"/>
    <x v="0"/>
    <n v="0"/>
    <x v="0"/>
    <x v="1"/>
    <x v="0"/>
    <x v="0"/>
    <n v="0.28586783078866618"/>
    <n v="0.17166521052193601"/>
    <n v="-0.46725371403955462"/>
    <n v="0.52314354868312773"/>
    <n v="2.3727705997218194"/>
    <n v="0.77665601587568489"/>
    <n v="1.8911236911126519"/>
    <x v="0"/>
    <x v="0"/>
    <e v="#N/A"/>
    <n v="33.270000000000003"/>
    <x v="0"/>
    <x v="3"/>
  </r>
  <r>
    <s v="CT"/>
    <n v="92"/>
    <x v="1"/>
    <x v="0"/>
    <x v="1"/>
    <n v="0"/>
    <x v="1102"/>
    <n v="100"/>
    <n v="42.6"/>
    <n v="41.7"/>
    <n v="94"/>
    <n v="3.54"/>
    <n v="186.2"/>
    <n v="100"/>
    <n v="8.3800000000000008"/>
    <x v="84"/>
    <n v="6"/>
    <n v="2.62"/>
    <n v="2"/>
    <x v="0"/>
    <n v="0"/>
    <x v="0"/>
    <x v="2"/>
    <x v="0"/>
    <x v="1"/>
    <n v="1.3023015961248741"/>
    <n v="-3.1537398090607129"/>
    <n v="-0.28454563582500869"/>
    <n v="-0.20146742526159472"/>
    <n v="3.3299725261310198"/>
    <n v="3.4298133437305727"/>
    <n v="4.5208983754202192"/>
    <x v="2"/>
    <x v="1"/>
    <e v="#N/A"/>
    <n v="42.6"/>
    <x v="1"/>
    <x v="2"/>
  </r>
  <r>
    <s v="NY"/>
    <n v="68"/>
    <x v="2"/>
    <x v="0"/>
    <x v="1"/>
    <n v="0"/>
    <x v="774"/>
    <n v="112"/>
    <n v="24.12"/>
    <n v="166.2"/>
    <n v="94"/>
    <n v="14.13"/>
    <n v="223.5"/>
    <n v="77"/>
    <n v="10.06"/>
    <x v="29"/>
    <n v="6"/>
    <n v="2.48"/>
    <n v="1"/>
    <x v="0"/>
    <n v="0"/>
    <x v="0"/>
    <x v="3"/>
    <x v="0"/>
    <x v="0"/>
    <n v="-0.71020023068834592"/>
    <n v="-0.67610411224419764"/>
    <n v="0.4562164638926624"/>
    <n v="-0.38262016874777532"/>
    <n v="1.6403099396599665"/>
    <n v="1.147184725195814"/>
    <n v="2.8180576447790964"/>
    <x v="0"/>
    <x v="1"/>
    <e v="#N/A"/>
    <n v="24.12"/>
    <x v="1"/>
    <x v="2"/>
  </r>
  <r>
    <s v="OH"/>
    <n v="159"/>
    <x v="2"/>
    <x v="0"/>
    <x v="1"/>
    <n v="0"/>
    <x v="1584"/>
    <n v="80"/>
    <n v="28.65"/>
    <n v="203.9"/>
    <n v="119"/>
    <n v="17.329999999999998"/>
    <n v="199.1"/>
    <n v="126"/>
    <n v="8.9600000000000009"/>
    <x v="111"/>
    <n v="2"/>
    <n v="2.19"/>
    <n v="1"/>
    <x v="0"/>
    <n v="0"/>
    <x v="0"/>
    <x v="1"/>
    <x v="0"/>
    <x v="0"/>
    <n v="-0.2177204828205295"/>
    <n v="7.4151837715502739E-2"/>
    <n v="-2.8357134850264504E-2"/>
    <n v="-0.78115620441737255"/>
    <n v="1.6606462229287535"/>
    <n v="0.81480663133829656"/>
    <n v="2.5632155225845117"/>
    <x v="0"/>
    <x v="1"/>
    <e v="#N/A"/>
    <n v="28.65"/>
    <x v="0"/>
    <x v="1"/>
  </r>
  <r>
    <s v="IL"/>
    <n v="158"/>
    <x v="0"/>
    <x v="0"/>
    <x v="0"/>
    <n v="19"/>
    <x v="1690"/>
    <n v="88"/>
    <n v="21.69"/>
    <n v="235.2"/>
    <n v="82"/>
    <n v="19.989999999999998"/>
    <n v="195"/>
    <n v="87"/>
    <n v="8.7799999999999994"/>
    <x v="3"/>
    <n v="3"/>
    <n v="2.73"/>
    <n v="0"/>
    <x v="0"/>
    <n v="0"/>
    <x v="0"/>
    <x v="1"/>
    <x v="0"/>
    <x v="2"/>
    <n v="-0.97495438085788666"/>
    <n v="0.69704338237700403"/>
    <n v="-0.10978138709805127"/>
    <n v="-5.6545230472650088E-2"/>
    <n v="2.1361600140459442"/>
    <n v="1.2048463958994675"/>
    <n v="2.5179614909317229"/>
    <x v="0"/>
    <x v="0"/>
    <e v="#N/A"/>
    <n v="21.69"/>
    <x v="0"/>
    <x v="2"/>
  </r>
  <r>
    <s v="IL"/>
    <n v="119"/>
    <x v="1"/>
    <x v="0"/>
    <x v="1"/>
    <n v="0"/>
    <x v="1291"/>
    <n v="111"/>
    <n v="33.520000000000003"/>
    <n v="168.1"/>
    <n v="78"/>
    <n v="14.29"/>
    <n v="209.8"/>
    <n v="84"/>
    <n v="9.44"/>
    <x v="134"/>
    <n v="2"/>
    <n v="1.1299999999999999"/>
    <n v="1"/>
    <x v="0"/>
    <n v="0"/>
    <x v="0"/>
    <x v="0"/>
    <x v="0"/>
    <x v="0"/>
    <n v="0.3136392451421145"/>
    <n v="-0.63829280442129488"/>
    <n v="0.18414030394274061"/>
    <n v="-2.1941476036095811"/>
    <n v="2.1644068287498692"/>
    <n v="2.3138665990568921"/>
    <n v="3.7447697333912471"/>
    <x v="2"/>
    <x v="1"/>
    <e v="#N/A"/>
    <n v="33.520000000000003"/>
    <x v="0"/>
    <x v="1"/>
  </r>
  <r>
    <s v="WA"/>
    <n v="54"/>
    <x v="0"/>
    <x v="0"/>
    <x v="0"/>
    <n v="28"/>
    <x v="383"/>
    <n v="98"/>
    <n v="36.96"/>
    <n v="246.2"/>
    <n v="120"/>
    <n v="20.93"/>
    <n v="127"/>
    <n v="92"/>
    <n v="5.72"/>
    <x v="4"/>
    <n v="8"/>
    <n v="2.0299999999999998"/>
    <n v="1"/>
    <x v="0"/>
    <n v="0"/>
    <x v="0"/>
    <x v="3"/>
    <x v="0"/>
    <x v="2"/>
    <n v="0.68762762510188524"/>
    <n v="0.91595095398328252"/>
    <n v="-1.460232399988175"/>
    <n v="-0.99853949660078922"/>
    <n v="2.5943729597237044"/>
    <n v="2.1074054401450919"/>
    <n v="3.1861488232913291"/>
    <x v="0"/>
    <x v="0"/>
    <e v="#N/A"/>
    <n v="36.96"/>
    <x v="4"/>
    <x v="1"/>
  </r>
  <r>
    <s v="NJ"/>
    <n v="60"/>
    <x v="0"/>
    <x v="1"/>
    <x v="1"/>
    <n v="0"/>
    <x v="314"/>
    <n v="91"/>
    <n v="16.52"/>
    <n v="243.7"/>
    <n v="93"/>
    <n v="20.71"/>
    <n v="235"/>
    <n v="116"/>
    <n v="10.58"/>
    <x v="3"/>
    <n v="2"/>
    <n v="2.73"/>
    <n v="1"/>
    <x v="1"/>
    <n v="1"/>
    <x v="0"/>
    <x v="3"/>
    <x v="1"/>
    <x v="2"/>
    <n v="-1.5377883784211055"/>
    <n v="0.86619923316367375"/>
    <n v="0.68460156166084507"/>
    <n v="-5.6545230472650088E-2"/>
    <n v="2.7385954870187654"/>
    <n v="1.8939300065361504"/>
    <n v="2.7702051364107487"/>
    <x v="0"/>
    <x v="1"/>
    <n v="16.52"/>
    <e v="#N/A"/>
    <x v="3"/>
    <x v="2"/>
  </r>
  <r>
    <s v="WI"/>
    <n v="111"/>
    <x v="0"/>
    <x v="0"/>
    <x v="0"/>
    <n v="23"/>
    <x v="751"/>
    <n v="91"/>
    <n v="14.91"/>
    <n v="218.3"/>
    <n v="118"/>
    <n v="18.559999999999999"/>
    <n v="173.1"/>
    <n v="87"/>
    <n v="7.79"/>
    <x v="10"/>
    <n v="4"/>
    <n v="3.32"/>
    <n v="1"/>
    <x v="0"/>
    <n v="0"/>
    <x v="0"/>
    <x v="0"/>
    <x v="0"/>
    <x v="0"/>
    <n v="-1.7136740026596113"/>
    <n v="0.36072174963644926"/>
    <n v="-0.54470605154354712"/>
    <n v="0.74052684086654508"/>
    <n v="2.3659291040273827"/>
    <n v="1.9778481874714604"/>
    <n v="3.1978346392652122"/>
    <x v="0"/>
    <x v="0"/>
    <e v="#N/A"/>
    <n v="14.91"/>
    <x v="1"/>
    <x v="0"/>
  </r>
  <r>
    <s v="WV"/>
    <n v="119"/>
    <x v="0"/>
    <x v="0"/>
    <x v="0"/>
    <n v="32"/>
    <x v="809"/>
    <n v="75"/>
    <n v="31.69"/>
    <n v="206.9"/>
    <n v="92"/>
    <n v="17.59"/>
    <n v="150.6"/>
    <n v="80"/>
    <n v="6.78"/>
    <x v="47"/>
    <n v="2"/>
    <n v="3.27"/>
    <n v="1"/>
    <x v="0"/>
    <n v="0"/>
    <x v="0"/>
    <x v="0"/>
    <x v="0"/>
    <x v="0"/>
    <n v="0.11368506179728702"/>
    <n v="0.13385390269903324"/>
    <n v="-0.99154646022042636"/>
    <n v="0.66806574347207237"/>
    <n v="2.3040038794273108"/>
    <n v="1.2084359233820243"/>
    <n v="2.3690084181834878"/>
    <x v="0"/>
    <x v="0"/>
    <e v="#N/A"/>
    <n v="31.69"/>
    <x v="0"/>
    <x v="0"/>
  </r>
  <r>
    <s v="AL"/>
    <n v="74"/>
    <x v="0"/>
    <x v="0"/>
    <x v="1"/>
    <n v="0"/>
    <x v="172"/>
    <n v="110"/>
    <n v="30.6"/>
    <n v="212.9"/>
    <n v="100"/>
    <n v="18.100000000000001"/>
    <n v="182.3"/>
    <n v="95"/>
    <n v="8.1999999999999993"/>
    <x v="23"/>
    <n v="10"/>
    <n v="3.19"/>
    <n v="0"/>
    <x v="0"/>
    <n v="0"/>
    <x v="0"/>
    <x v="2"/>
    <x v="0"/>
    <x v="0"/>
    <n v="-4.8063061107591811E-3"/>
    <n v="0.25325803266609426"/>
    <n v="-0.36199797332900063"/>
    <n v="0.55937409738036437"/>
    <n v="2.3237384419112512"/>
    <n v="0.71281459384803003"/>
    <n v="1.9016963332744097"/>
    <x v="0"/>
    <x v="1"/>
    <e v="#N/A"/>
    <n v="30.6"/>
    <x v="4"/>
    <x v="3"/>
  </r>
  <r>
    <s v="WY"/>
    <n v="118"/>
    <x v="1"/>
    <x v="0"/>
    <x v="1"/>
    <n v="0"/>
    <x v="150"/>
    <n v="92"/>
    <n v="39.51"/>
    <n v="191"/>
    <n v="68"/>
    <n v="16.239999999999998"/>
    <n v="213"/>
    <n v="138"/>
    <n v="9.58"/>
    <x v="18"/>
    <n v="4"/>
    <n v="2.08"/>
    <n v="1"/>
    <x v="0"/>
    <n v="0"/>
    <x v="0"/>
    <x v="0"/>
    <x v="0"/>
    <x v="0"/>
    <n v="0.96534176863636834"/>
    <n v="-0.18256704171367855"/>
    <n v="0.24769093984345208"/>
    <n v="-0.92607839920631685"/>
    <n v="2.4683925930189452"/>
    <n v="1.3726570795909452"/>
    <n v="2.382312515819764"/>
    <x v="0"/>
    <x v="1"/>
    <e v="#N/A"/>
    <n v="39.51"/>
    <x v="1"/>
    <x v="1"/>
  </r>
  <r>
    <s v="ME"/>
    <n v="124"/>
    <x v="0"/>
    <x v="0"/>
    <x v="1"/>
    <n v="0"/>
    <x v="294"/>
    <n v="119"/>
    <n v="25.77"/>
    <n v="198.1"/>
    <n v="93"/>
    <n v="16.84"/>
    <n v="173.4"/>
    <n v="91"/>
    <n v="7.8"/>
    <x v="43"/>
    <n v="3"/>
    <n v="3.13"/>
    <n v="3"/>
    <x v="0"/>
    <n v="0"/>
    <x v="0"/>
    <x v="0"/>
    <x v="0"/>
    <x v="0"/>
    <n v="-0.53061175120271387"/>
    <n v="-4.1272154585989797E-2"/>
    <n v="-0.53874817942785513"/>
    <n v="0.48691299998589177"/>
    <n v="1.8876302395303313"/>
    <n v="0.90032554759412997"/>
    <n v="2.4613053979772612"/>
    <x v="0"/>
    <x v="1"/>
    <e v="#N/A"/>
    <n v="25.77"/>
    <x v="0"/>
    <x v="3"/>
  </r>
  <r>
    <s v="LA"/>
    <n v="133"/>
    <x v="2"/>
    <x v="0"/>
    <x v="1"/>
    <n v="0"/>
    <x v="1106"/>
    <n v="81"/>
    <n v="29.27"/>
    <n v="214.9"/>
    <n v="123"/>
    <n v="18.27"/>
    <n v="184.3"/>
    <n v="90"/>
    <n v="8.2899999999999991"/>
    <x v="22"/>
    <n v="6"/>
    <n v="3"/>
    <n v="3"/>
    <x v="0"/>
    <n v="0"/>
    <x v="0"/>
    <x v="1"/>
    <x v="0"/>
    <x v="0"/>
    <n v="-0.14921766074869056"/>
    <n v="0.29305940932178126"/>
    <n v="-0.32227882589105583"/>
    <n v="0.30576025649971117"/>
    <n v="2.135450552484726"/>
    <n v="0.55272299006267978"/>
    <n v="2.012673929224587"/>
    <x v="0"/>
    <x v="1"/>
    <e v="#N/A"/>
    <n v="29.27"/>
    <x v="1"/>
    <x v="3"/>
  </r>
  <r>
    <s v="WI"/>
    <n v="49"/>
    <x v="1"/>
    <x v="0"/>
    <x v="1"/>
    <n v="0"/>
    <x v="1173"/>
    <n v="88"/>
    <n v="44.35"/>
    <n v="174.2"/>
    <n v="103"/>
    <n v="14.81"/>
    <n v="262.8"/>
    <n v="98"/>
    <n v="11.83"/>
    <x v="15"/>
    <n v="4"/>
    <n v="2.86"/>
    <n v="1"/>
    <x v="0"/>
    <n v="0"/>
    <x v="0"/>
    <x v="3"/>
    <x v="0"/>
    <x v="0"/>
    <n v="1.4929986413518854"/>
    <n v="-0.51689860562144962"/>
    <n v="1.2366977110482782"/>
    <n v="0.12460751301353053"/>
    <n v="3.5659483860493455"/>
    <n v="2.010267985215763"/>
    <n v="1.834766157524973"/>
    <x v="1"/>
    <x v="1"/>
    <e v="#N/A"/>
    <n v="44.35"/>
    <x v="1"/>
    <x v="3"/>
  </r>
  <r>
    <s v="NH"/>
    <n v="112"/>
    <x v="0"/>
    <x v="0"/>
    <x v="1"/>
    <n v="0"/>
    <x v="280"/>
    <n v="109"/>
    <n v="21.15"/>
    <n v="196.1"/>
    <n v="119"/>
    <n v="16.670000000000002"/>
    <n v="166.1"/>
    <n v="89"/>
    <n v="7.47"/>
    <x v="39"/>
    <n v="4"/>
    <n v="2.75"/>
    <n v="2"/>
    <x v="0"/>
    <n v="0"/>
    <x v="0"/>
    <x v="0"/>
    <x v="0"/>
    <x v="0"/>
    <n v="-1.0342000648119094"/>
    <n v="-8.1073531241676808E-2"/>
    <n v="-0.68372306757635404"/>
    <n v="-2.0314681775414092E-2"/>
    <n v="1.3803658645974624"/>
    <n v="1.2425910875894004"/>
    <n v="3.0302896399135375"/>
    <x v="0"/>
    <x v="1"/>
    <e v="#N/A"/>
    <n v="21.15"/>
    <x v="1"/>
    <x v="2"/>
  </r>
  <r>
    <s v="HI"/>
    <n v="130"/>
    <x v="2"/>
    <x v="0"/>
    <x v="1"/>
    <n v="0"/>
    <x v="1276"/>
    <n v="101"/>
    <n v="21.56"/>
    <n v="144.1"/>
    <n v="105"/>
    <n v="12.25"/>
    <n v="249.6"/>
    <n v="117"/>
    <n v="11.23"/>
    <x v="37"/>
    <n v="8"/>
    <n v="3.08"/>
    <n v="2"/>
    <x v="0"/>
    <n v="0"/>
    <x v="0"/>
    <x v="1"/>
    <x v="0"/>
    <x v="1"/>
    <n v="-0.9897658018463924"/>
    <n v="-1.1159093242895388"/>
    <n v="0.9745513379578421"/>
    <n v="0.41445190259141979"/>
    <n v="2.431679847604264"/>
    <n v="1.8293197239460453"/>
    <n v="2.9630650387042423"/>
    <x v="0"/>
    <x v="1"/>
    <e v="#N/A"/>
    <n v="21.56"/>
    <x v="4"/>
    <x v="3"/>
  </r>
  <r>
    <s v="WV"/>
    <n v="130"/>
    <x v="2"/>
    <x v="0"/>
    <x v="1"/>
    <n v="0"/>
    <x v="1283"/>
    <n v="107"/>
    <n v="18.7"/>
    <n v="181.9"/>
    <n v="85"/>
    <n v="15.46"/>
    <n v="208"/>
    <n v="94"/>
    <n v="9.36"/>
    <x v="50"/>
    <n v="3"/>
    <n v="3.16"/>
    <n v="1"/>
    <x v="0"/>
    <n v="0"/>
    <x v="0"/>
    <x v="1"/>
    <x v="0"/>
    <x v="0"/>
    <n v="-1.3008056426050132"/>
    <n v="-0.36366330549705428"/>
    <n v="0.14839307124859005"/>
    <n v="0.52314354868312773"/>
    <n v="2.0332686343375168"/>
    <n v="1.4560377727660263"/>
    <n v="2.8470881005093869"/>
    <x v="0"/>
    <x v="1"/>
    <e v="#N/A"/>
    <n v="18.7"/>
    <x v="0"/>
    <x v="3"/>
  </r>
  <r>
    <s v="UT"/>
    <n v="188"/>
    <x v="1"/>
    <x v="0"/>
    <x v="1"/>
    <n v="0"/>
    <x v="1536"/>
    <n v="92"/>
    <n v="39.29"/>
    <n v="182.4"/>
    <n v="93"/>
    <n v="15.5"/>
    <n v="227.2"/>
    <n v="89"/>
    <n v="10.220000000000001"/>
    <x v="52"/>
    <n v="5"/>
    <n v="2.65"/>
    <n v="4"/>
    <x v="0"/>
    <n v="0"/>
    <x v="1"/>
    <x v="1"/>
    <x v="0"/>
    <x v="0"/>
    <n v="0.94127320953004623"/>
    <n v="-0.35371296133313257"/>
    <n v="0.52969688665286008"/>
    <n v="-0.16523687656435807"/>
    <n v="2.6875696544780672"/>
    <n v="1.1484729561903173"/>
    <n v="1.8479582285673275"/>
    <x v="0"/>
    <x v="1"/>
    <e v="#N/A"/>
    <n v="39.29"/>
    <x v="1"/>
    <x v="2"/>
  </r>
  <r>
    <s v="HI"/>
    <n v="174"/>
    <x v="0"/>
    <x v="0"/>
    <x v="1"/>
    <n v="0"/>
    <x v="503"/>
    <n v="74"/>
    <n v="31.86"/>
    <n v="144.6"/>
    <n v="142"/>
    <n v="12.29"/>
    <n v="235.7"/>
    <n v="102"/>
    <n v="10.61"/>
    <x v="39"/>
    <n v="1"/>
    <n v="2.75"/>
    <n v="1"/>
    <x v="0"/>
    <n v="0"/>
    <x v="0"/>
    <x v="1"/>
    <x v="0"/>
    <x v="1"/>
    <n v="0.13219933803291922"/>
    <n v="-1.1059589801256171"/>
    <n v="0.6985032632641256"/>
    <n v="-2.0314681775414092E-2"/>
    <n v="2.2666714152199328"/>
    <n v="1.3148921726830325"/>
    <n v="2.5139776345447231"/>
    <x v="0"/>
    <x v="1"/>
    <e v="#N/A"/>
    <n v="31.86"/>
    <x v="0"/>
    <x v="2"/>
  </r>
  <r>
    <s v="VT"/>
    <n v="57"/>
    <x v="0"/>
    <x v="0"/>
    <x v="1"/>
    <n v="0"/>
    <x v="750"/>
    <n v="114"/>
    <n v="28.29"/>
    <n v="76.8"/>
    <n v="119"/>
    <n v="6.53"/>
    <n v="260.10000000000002"/>
    <n v="77"/>
    <n v="11.7"/>
    <x v="54"/>
    <n v="3"/>
    <n v="2.94"/>
    <n v="3"/>
    <x v="0"/>
    <n v="0"/>
    <x v="0"/>
    <x v="3"/>
    <x v="0"/>
    <x v="1"/>
    <n v="-0.25660046291535704"/>
    <n v="-2.4552256487534065"/>
    <n v="1.1830768620070531"/>
    <n v="0.23329915910523916"/>
    <n v="2.9928541497720342"/>
    <n v="2.7473762288628452"/>
    <n v="3.7601830173588056"/>
    <x v="0"/>
    <x v="1"/>
    <e v="#N/A"/>
    <n v="28.29"/>
    <x v="0"/>
    <x v="3"/>
  </r>
  <r>
    <s v="MD"/>
    <n v="105"/>
    <x v="1"/>
    <x v="0"/>
    <x v="1"/>
    <n v="0"/>
    <x v="1310"/>
    <n v="85"/>
    <n v="24.11"/>
    <n v="191.3"/>
    <n v="101"/>
    <n v="16.260000000000002"/>
    <n v="133.6"/>
    <n v="126"/>
    <n v="6.01"/>
    <x v="54"/>
    <n v="3"/>
    <n v="2.94"/>
    <n v="1"/>
    <x v="0"/>
    <n v="0"/>
    <x v="0"/>
    <x v="0"/>
    <x v="0"/>
    <x v="0"/>
    <n v="-0.71205165831190909"/>
    <n v="-0.17659683521532527"/>
    <n v="-1.3291592134429573"/>
    <n v="0.23329915910523916"/>
    <n v="1.5460529172387392"/>
    <n v="1.5360002339297743"/>
    <n v="3.2137694090214728"/>
    <x v="0"/>
    <x v="1"/>
    <e v="#N/A"/>
    <n v="24.11"/>
    <x v="0"/>
    <x v="3"/>
  </r>
  <r>
    <s v="TN"/>
    <n v="175"/>
    <x v="1"/>
    <x v="1"/>
    <x v="0"/>
    <n v="35"/>
    <x v="297"/>
    <n v="95"/>
    <n v="27.12"/>
    <n v="140.69999999999999"/>
    <n v="100"/>
    <n v="11.96"/>
    <n v="176.3"/>
    <n v="99"/>
    <n v="7.93"/>
    <x v="11"/>
    <n v="4"/>
    <n v="1.46"/>
    <n v="5"/>
    <x v="1"/>
    <n v="1"/>
    <x v="1"/>
    <x v="1"/>
    <x v="1"/>
    <x v="1"/>
    <n v="-0.38434896894121934"/>
    <n v="-1.1835716646042069"/>
    <n v="-0.48115541564283509"/>
    <n v="-1.7593810192427477"/>
    <n v="1.1218662947037017"/>
    <n v="2.2080530156801559"/>
    <n v="4.0610851083074149"/>
    <x v="2"/>
    <x v="0"/>
    <n v="27.12"/>
    <e v="#N/A"/>
    <x v="5"/>
    <x v="1"/>
  </r>
  <r>
    <s v="GA"/>
    <n v="100"/>
    <x v="0"/>
    <x v="0"/>
    <x v="1"/>
    <n v="0"/>
    <x v="220"/>
    <n v="124"/>
    <n v="37.21"/>
    <n v="237.5"/>
    <n v="99"/>
    <n v="20.190000000000001"/>
    <n v="189.7"/>
    <n v="52"/>
    <n v="8.5399999999999991"/>
    <x v="34"/>
    <n v="6"/>
    <n v="2.97"/>
    <n v="2"/>
    <x v="0"/>
    <n v="0"/>
    <x v="0"/>
    <x v="2"/>
    <x v="0"/>
    <x v="2"/>
    <n v="0.71539903945533356"/>
    <n v="0.74281496553104431"/>
    <n v="-0.21503712780860526"/>
    <n v="0.26952970780247515"/>
    <n v="2.8649380897944825"/>
    <n v="1.0874084275904627"/>
    <n v="1.4686878219806505"/>
    <x v="0"/>
    <x v="1"/>
    <e v="#N/A"/>
    <n v="37.21"/>
    <x v="1"/>
    <x v="3"/>
  </r>
  <r>
    <s v="MA"/>
    <n v="132"/>
    <x v="0"/>
    <x v="0"/>
    <x v="1"/>
    <n v="0"/>
    <x v="253"/>
    <n v="101"/>
    <n v="23.58"/>
    <n v="257.5"/>
    <n v="85"/>
    <n v="21.89"/>
    <n v="165.6"/>
    <n v="92"/>
    <n v="7.45"/>
    <x v="35"/>
    <n v="1"/>
    <n v="2.11"/>
    <n v="2"/>
    <x v="0"/>
    <n v="0"/>
    <x v="0"/>
    <x v="1"/>
    <x v="0"/>
    <x v="2"/>
    <n v="-0.76944591464236933"/>
    <n v="1.1408287320879142"/>
    <n v="-0.69365285443584024"/>
    <n v="-0.88984785050908088"/>
    <n v="2.1776787908323438"/>
    <n v="1.7794720259222314"/>
    <n v="3.0968946488439872"/>
    <x v="0"/>
    <x v="1"/>
    <e v="#N/A"/>
    <n v="23.58"/>
    <x v="0"/>
    <x v="1"/>
  </r>
  <r>
    <s v="ND"/>
    <n v="117"/>
    <x v="0"/>
    <x v="1"/>
    <x v="1"/>
    <n v="0"/>
    <x v="1527"/>
    <n v="101"/>
    <n v="26.88"/>
    <n v="315.10000000000002"/>
    <n v="96"/>
    <n v="26.78"/>
    <n v="176.1"/>
    <n v="108"/>
    <n v="7.92"/>
    <x v="55"/>
    <n v="2"/>
    <n v="3.75"/>
    <n v="3"/>
    <x v="1"/>
    <n v="1"/>
    <x v="0"/>
    <x v="0"/>
    <x v="2"/>
    <x v="2"/>
    <n v="-0.4102689556711045"/>
    <n v="2.2871083797717007"/>
    <n v="-0.48512733038662992"/>
    <n v="1.320215620022323"/>
    <n v="4.0989460345704662"/>
    <n v="2.716155954073399"/>
    <n v="2.4400097826393643"/>
    <x v="1"/>
    <x v="1"/>
    <n v="26.88"/>
    <e v="#N/A"/>
    <x v="3"/>
    <x v="0"/>
  </r>
  <r>
    <s v="NJ"/>
    <n v="65"/>
    <x v="0"/>
    <x v="0"/>
    <x v="1"/>
    <n v="0"/>
    <x v="1691"/>
    <n v="138"/>
    <n v="16.64"/>
    <n v="173"/>
    <n v="102"/>
    <n v="14.71"/>
    <n v="262.2"/>
    <n v="92"/>
    <n v="11.8"/>
    <x v="29"/>
    <n v="4"/>
    <n v="2.48"/>
    <n v="1"/>
    <x v="0"/>
    <n v="0"/>
    <x v="0"/>
    <x v="3"/>
    <x v="0"/>
    <x v="0"/>
    <n v="-1.5248283850561628"/>
    <n v="-0.54077943161486164"/>
    <n v="1.2247819668168944"/>
    <n v="-0.38262016874777532"/>
    <n v="2.4118750009275569"/>
    <n v="2.0649535242477284"/>
    <n v="3.2727549701294363"/>
    <x v="0"/>
    <x v="1"/>
    <e v="#N/A"/>
    <n v="16.64"/>
    <x v="1"/>
    <x v="2"/>
  </r>
  <r>
    <s v="NH"/>
    <n v="131"/>
    <x v="2"/>
    <x v="0"/>
    <x v="1"/>
    <n v="0"/>
    <x v="1497"/>
    <n v="105"/>
    <n v="17.600000000000001"/>
    <n v="174.1"/>
    <n v="103"/>
    <n v="14.8"/>
    <n v="248.2"/>
    <n v="95"/>
    <n v="11.17"/>
    <x v="50"/>
    <n v="2"/>
    <n v="3.16"/>
    <n v="5"/>
    <x v="1"/>
    <n v="1"/>
    <x v="1"/>
    <x v="1"/>
    <x v="0"/>
    <x v="0"/>
    <n v="-1.4211484381366226"/>
    <n v="-0.51888867445423381"/>
    <n v="0.94674793475128061"/>
    <n v="0.52314354868312773"/>
    <n v="2.5531603760568449"/>
    <n v="1.859816970612868"/>
    <n v="2.8981391309756885"/>
    <x v="0"/>
    <x v="1"/>
    <n v="17.600000000000001"/>
    <e v="#N/A"/>
    <x v="0"/>
    <x v="3"/>
  </r>
  <r>
    <s v="NJ"/>
    <n v="114"/>
    <x v="1"/>
    <x v="0"/>
    <x v="1"/>
    <n v="0"/>
    <x v="376"/>
    <n v="113"/>
    <n v="35.07"/>
    <n v="223.5"/>
    <n v="97"/>
    <n v="19"/>
    <n v="234.3"/>
    <n v="119"/>
    <n v="10.54"/>
    <x v="111"/>
    <n v="6"/>
    <n v="2.19"/>
    <n v="2"/>
    <x v="0"/>
    <n v="0"/>
    <x v="0"/>
    <x v="0"/>
    <x v="0"/>
    <x v="0"/>
    <n v="0.48211915888636792"/>
    <n v="0.46420532894123528"/>
    <n v="0.67069986005756466"/>
    <n v="-0.78115620441737255"/>
    <n v="2.6794971684439828"/>
    <n v="1.2279938064842721"/>
    <n v="1.9586302616441269"/>
    <x v="0"/>
    <x v="1"/>
    <e v="#N/A"/>
    <n v="35.07"/>
    <x v="1"/>
    <x v="1"/>
  </r>
  <r>
    <s v="FL"/>
    <n v="127"/>
    <x v="0"/>
    <x v="0"/>
    <x v="0"/>
    <n v="24"/>
    <x v="731"/>
    <n v="121"/>
    <n v="35.96"/>
    <n v="183.9"/>
    <n v="115"/>
    <n v="15.63"/>
    <n v="186.2"/>
    <n v="103"/>
    <n v="8.3800000000000008"/>
    <x v="88"/>
    <n v="1"/>
    <n v="3.65"/>
    <n v="3"/>
    <x v="0"/>
    <n v="0"/>
    <x v="0"/>
    <x v="0"/>
    <x v="0"/>
    <x v="0"/>
    <n v="0.57839339531165512"/>
    <n v="-0.32386192884136727"/>
    <n v="-0.28454563582500869"/>
    <n v="1.1752934252333782"/>
    <n v="2.8622132755464214"/>
    <n v="1.379023684697569"/>
    <n v="1.9003020315727566"/>
    <x v="0"/>
    <x v="0"/>
    <e v="#N/A"/>
    <n v="35.96"/>
    <x v="0"/>
    <x v="0"/>
  </r>
  <r>
    <s v="WY"/>
    <n v="67"/>
    <x v="2"/>
    <x v="0"/>
    <x v="1"/>
    <n v="0"/>
    <x v="1514"/>
    <n v="96"/>
    <n v="21.25"/>
    <n v="294.5"/>
    <n v="114"/>
    <n v="25.03"/>
    <n v="205.7"/>
    <n v="75"/>
    <n v="9.26"/>
    <x v="39"/>
    <n v="4"/>
    <n v="2.75"/>
    <n v="1"/>
    <x v="1"/>
    <n v="1"/>
    <x v="0"/>
    <x v="3"/>
    <x v="0"/>
    <x v="2"/>
    <n v="-1.0230914990705302"/>
    <n v="1.8771542002181238"/>
    <n v="0.10271605169495328"/>
    <n v="-2.0314681775414092E-2"/>
    <n v="3.2333133968999404"/>
    <n v="2.1404175715122427"/>
    <n v="2.590069350095495"/>
    <x v="0"/>
    <x v="1"/>
    <n v="21.25"/>
    <e v="#N/A"/>
    <x v="1"/>
    <x v="2"/>
  </r>
  <r>
    <s v="TX"/>
    <n v="123"/>
    <x v="1"/>
    <x v="0"/>
    <x v="0"/>
    <n v="41"/>
    <x v="402"/>
    <n v="127"/>
    <n v="24.02"/>
    <n v="152"/>
    <n v="96"/>
    <n v="12.92"/>
    <n v="218.8"/>
    <n v="114"/>
    <n v="9.85"/>
    <x v="111"/>
    <n v="3"/>
    <n v="2.19"/>
    <n v="3"/>
    <x v="0"/>
    <n v="0"/>
    <x v="0"/>
    <x v="0"/>
    <x v="0"/>
    <x v="1"/>
    <n v="-0.72130879642972523"/>
    <n v="-0.9586938864995751"/>
    <n v="0.36287646741349228"/>
    <n v="-0.78115620441737255"/>
    <n v="1.4087937585943688"/>
    <n v="1.4769105233970032"/>
    <n v="3.2214638805963931"/>
    <x v="2"/>
    <x v="0"/>
    <e v="#N/A"/>
    <n v="24.02"/>
    <x v="0"/>
    <x v="1"/>
  </r>
  <r>
    <s v="MA"/>
    <n v="116"/>
    <x v="0"/>
    <x v="0"/>
    <x v="1"/>
    <n v="0"/>
    <x v="199"/>
    <n v="94"/>
    <n v="20.23"/>
    <n v="144.30000000000001"/>
    <n v="110"/>
    <n v="12.27"/>
    <n v="199.7"/>
    <n v="65"/>
    <n v="8.99"/>
    <x v="82"/>
    <n v="5"/>
    <n v="2.38"/>
    <n v="2"/>
    <x v="0"/>
    <n v="0"/>
    <x v="0"/>
    <x v="0"/>
    <x v="0"/>
    <x v="1"/>
    <n v="-1.1341771564843235"/>
    <n v="-1.1119291866239698"/>
    <n v="-1.6441390618881172E-2"/>
    <n v="-0.52754236353671935"/>
    <n v="1.1050499574592598"/>
    <n v="1.6737131184908898"/>
    <n v="3.5187349711986387"/>
    <x v="2"/>
    <x v="1"/>
    <e v="#N/A"/>
    <n v="20.23"/>
    <x v="1"/>
    <x v="2"/>
  </r>
  <r>
    <s v="ID"/>
    <n v="107"/>
    <x v="0"/>
    <x v="0"/>
    <x v="1"/>
    <n v="0"/>
    <x v="1692"/>
    <n v="81"/>
    <n v="44.3"/>
    <n v="246.1"/>
    <n v="116"/>
    <n v="20.92"/>
    <n v="243.3"/>
    <n v="117"/>
    <n v="10.95"/>
    <x v="75"/>
    <n v="9"/>
    <n v="3.46"/>
    <n v="0"/>
    <x v="1"/>
    <n v="1"/>
    <x v="0"/>
    <x v="0"/>
    <x v="0"/>
    <x v="2"/>
    <n v="1.4874443584811967"/>
    <n v="0.91396088515049834"/>
    <n v="0.84943602352831626"/>
    <n v="0.92167958435272568"/>
    <n v="4.1187245278688289"/>
    <n v="2.1491510029411223"/>
    <n v="0.52326697814534284"/>
    <x v="1"/>
    <x v="1"/>
    <n v="44.3"/>
    <e v="#N/A"/>
    <x v="4"/>
    <x v="0"/>
  </r>
  <r>
    <s v="TX"/>
    <n v="110"/>
    <x v="0"/>
    <x v="0"/>
    <x v="1"/>
    <n v="0"/>
    <x v="1144"/>
    <n v="128"/>
    <n v="25.36"/>
    <n v="112.8"/>
    <n v="101"/>
    <n v="9.59"/>
    <n v="156.30000000000001"/>
    <n v="111"/>
    <n v="7.03"/>
    <x v="1"/>
    <n v="4"/>
    <n v="3.29"/>
    <n v="1"/>
    <x v="0"/>
    <n v="0"/>
    <x v="0"/>
    <x v="0"/>
    <x v="0"/>
    <x v="1"/>
    <n v="-0.5750460141682312"/>
    <n v="-1.7388008689510404"/>
    <n v="-0.87834689002228328"/>
    <n v="0.70429629216930834"/>
    <n v="1.9094077471054793"/>
    <n v="2.1497983409266355"/>
    <n v="3.6874690328998576"/>
    <x v="2"/>
    <x v="1"/>
    <e v="#N/A"/>
    <n v="25.36"/>
    <x v="1"/>
    <x v="0"/>
  </r>
  <r>
    <s v="DE"/>
    <n v="29"/>
    <x v="0"/>
    <x v="0"/>
    <x v="1"/>
    <n v="0"/>
    <x v="1096"/>
    <n v="109"/>
    <n v="27.83"/>
    <n v="207.3"/>
    <n v="88"/>
    <n v="17.62"/>
    <n v="266.2"/>
    <n v="101"/>
    <n v="11.98"/>
    <x v="91"/>
    <n v="2"/>
    <n v="2.81"/>
    <n v="1"/>
    <x v="0"/>
    <n v="0"/>
    <x v="0"/>
    <x v="3"/>
    <x v="0"/>
    <x v="0"/>
    <n v="-0.30658900875156425"/>
    <n v="0.14181417803017077"/>
    <n v="1.304220261692784"/>
    <n v="5.2146415619058542E-2"/>
    <n v="2.8637390792861082"/>
    <n v="1.3482647444213429"/>
    <n v="1.8532765923813559"/>
    <x v="0"/>
    <x v="1"/>
    <e v="#N/A"/>
    <n v="27.83"/>
    <x v="0"/>
    <x v="3"/>
  </r>
  <r>
    <s v="NY"/>
    <n v="76"/>
    <x v="0"/>
    <x v="0"/>
    <x v="1"/>
    <n v="0"/>
    <x v="173"/>
    <n v="109"/>
    <n v="37.909999999999997"/>
    <n v="218.7"/>
    <n v="97"/>
    <n v="18.59"/>
    <n v="138.6"/>
    <n v="126"/>
    <n v="6.24"/>
    <x v="43"/>
    <n v="8"/>
    <n v="3.13"/>
    <n v="2"/>
    <x v="0"/>
    <n v="0"/>
    <x v="0"/>
    <x v="2"/>
    <x v="0"/>
    <x v="0"/>
    <n v="0.79130757202142554"/>
    <n v="0.36868202496758623"/>
    <n v="-1.2298613448480953"/>
    <n v="0.48691299998589177"/>
    <n v="2.7103172896236862"/>
    <n v="1.5848461459016994"/>
    <n v="2.3827829951394768"/>
    <x v="0"/>
    <x v="1"/>
    <e v="#N/A"/>
    <n v="37.909999999999997"/>
    <x v="4"/>
    <x v="3"/>
  </r>
  <r>
    <s v="ME"/>
    <n v="115"/>
    <x v="1"/>
    <x v="0"/>
    <x v="1"/>
    <n v="0"/>
    <x v="1359"/>
    <n v="115"/>
    <n v="34.03"/>
    <n v="268.8"/>
    <n v="109"/>
    <n v="22.85"/>
    <n v="185.4"/>
    <n v="102"/>
    <n v="8.34"/>
    <x v="75"/>
    <n v="2"/>
    <n v="3.46"/>
    <n v="3"/>
    <x v="0"/>
    <n v="0"/>
    <x v="0"/>
    <x v="0"/>
    <x v="0"/>
    <x v="2"/>
    <n v="0.36918207384901108"/>
    <n v="1.3657065101925461"/>
    <n v="-0.30043329480018627"/>
    <n v="0.92167958435272568"/>
    <n v="3.4137183310371499"/>
    <n v="1.7149936141195594"/>
    <n v="1.492961268513914"/>
    <x v="1"/>
    <x v="1"/>
    <e v="#N/A"/>
    <n v="34.03"/>
    <x v="0"/>
    <x v="0"/>
  </r>
  <r>
    <s v="NM"/>
    <n v="68"/>
    <x v="0"/>
    <x v="0"/>
    <x v="1"/>
    <n v="0"/>
    <x v="59"/>
    <n v="59"/>
    <n v="42.26"/>
    <n v="199.1"/>
    <n v="126"/>
    <n v="16.920000000000002"/>
    <n v="112.5"/>
    <n v="117"/>
    <n v="5.0599999999999996"/>
    <x v="94"/>
    <n v="3"/>
    <n v="1.76"/>
    <n v="2"/>
    <x v="0"/>
    <n v="0"/>
    <x v="0"/>
    <x v="3"/>
    <x v="0"/>
    <x v="0"/>
    <n v="1.2652730436536097"/>
    <n v="-2.1371466258146298E-2"/>
    <n v="-1.7481962189132749"/>
    <n v="-1.3608449835731504"/>
    <n v="2.6036863201091349"/>
    <n v="2.5513646747780632"/>
    <n v="3.7735581291252553"/>
    <x v="0"/>
    <x v="1"/>
    <e v="#N/A"/>
    <n v="42.26"/>
    <x v="0"/>
    <x v="1"/>
  </r>
  <r>
    <s v="IL"/>
    <n v="63"/>
    <x v="0"/>
    <x v="0"/>
    <x v="0"/>
    <n v="26"/>
    <x v="632"/>
    <n v="80"/>
    <n v="36.409999999999997"/>
    <n v="253"/>
    <n v="152"/>
    <n v="21.51"/>
    <n v="156.4"/>
    <n v="109"/>
    <n v="7.04"/>
    <x v="19"/>
    <n v="2"/>
    <n v="2.78"/>
    <n v="2"/>
    <x v="0"/>
    <n v="0"/>
    <x v="0"/>
    <x v="3"/>
    <x v="0"/>
    <x v="2"/>
    <n v="0.62838194114786194"/>
    <n v="1.0512756346126186"/>
    <n v="-0.87636093265038617"/>
    <n v="1.591586692182255E-2"/>
    <n v="2.8118910261691297"/>
    <n v="1.5060896795963534"/>
    <n v="2.1517158508787384"/>
    <x v="0"/>
    <x v="0"/>
    <e v="#N/A"/>
    <n v="36.409999999999997"/>
    <x v="0"/>
    <x v="2"/>
  </r>
  <r>
    <s v="LA"/>
    <n v="69"/>
    <x v="0"/>
    <x v="0"/>
    <x v="1"/>
    <n v="0"/>
    <x v="1693"/>
    <n v="128"/>
    <n v="41.75"/>
    <n v="173"/>
    <n v="101"/>
    <n v="14.71"/>
    <n v="111.8"/>
    <n v="118"/>
    <n v="5.03"/>
    <x v="66"/>
    <n v="7"/>
    <n v="3.83"/>
    <n v="2"/>
    <x v="0"/>
    <n v="0"/>
    <x v="0"/>
    <x v="3"/>
    <x v="0"/>
    <x v="0"/>
    <n v="1.2097302149467131"/>
    <n v="-0.54077943161486164"/>
    <n v="-1.7620979205165557"/>
    <n v="1.428907266114031"/>
    <n v="3.4020839056545347"/>
    <n v="2.6272903614284733"/>
    <n v="3.1986144477564507"/>
    <x v="0"/>
    <x v="1"/>
    <e v="#N/A"/>
    <n v="41.75"/>
    <x v="4"/>
    <x v="0"/>
  </r>
  <r>
    <s v="TN"/>
    <n v="97"/>
    <x v="1"/>
    <x v="0"/>
    <x v="1"/>
    <n v="0"/>
    <x v="1694"/>
    <n v="85"/>
    <n v="40.56"/>
    <n v="203.3"/>
    <n v="75"/>
    <n v="17.28"/>
    <n v="180.5"/>
    <n v="127"/>
    <n v="8.1199999999999992"/>
    <x v="76"/>
    <n v="8"/>
    <n v="4.37"/>
    <n v="0"/>
    <x v="0"/>
    <n v="0"/>
    <x v="0"/>
    <x v="2"/>
    <x v="0"/>
    <x v="0"/>
    <n v="1.0801302812972877"/>
    <n v="6.2211424718796753E-2"/>
    <n v="-0.39774520602315122"/>
    <n v="2.1535182400587534"/>
    <n v="3.9702170249527198"/>
    <n v="2.4426202621613231"/>
    <n v="2.0420980057327505"/>
    <x v="1"/>
    <x v="1"/>
    <e v="#N/A"/>
    <n v="40.56"/>
    <x v="4"/>
    <x v="0"/>
  </r>
  <r>
    <s v="MI"/>
    <n v="108"/>
    <x v="2"/>
    <x v="1"/>
    <x v="1"/>
    <n v="0"/>
    <x v="1427"/>
    <n v="97"/>
    <n v="14.64"/>
    <n v="227.9"/>
    <n v="101"/>
    <n v="19.37"/>
    <n v="225.8"/>
    <n v="102"/>
    <n v="10.16"/>
    <x v="9"/>
    <n v="3"/>
    <n v="2.46"/>
    <n v="3"/>
    <x v="0"/>
    <n v="0"/>
    <x v="0"/>
    <x v="0"/>
    <x v="1"/>
    <x v="0"/>
    <n v="-1.743296844636623"/>
    <n v="0.55176835758374676"/>
    <n v="0.50189348344629914"/>
    <n v="-0.41885071744501134"/>
    <n v="2.3566700573218888"/>
    <n v="1.9418715717525536"/>
    <n v="3.1603538794388055"/>
    <x v="0"/>
    <x v="1"/>
    <e v="#N/A"/>
    <n v="14.64"/>
    <x v="3"/>
    <x v="2"/>
  </r>
  <r>
    <s v="MS"/>
    <n v="79"/>
    <x v="0"/>
    <x v="0"/>
    <x v="1"/>
    <n v="0"/>
    <x v="0"/>
    <n v="94"/>
    <n v="27.47"/>
    <n v="187.5"/>
    <n v="110"/>
    <n v="15.94"/>
    <n v="220.8"/>
    <n v="71"/>
    <n v="9.94"/>
    <x v="19"/>
    <n v="7"/>
    <n v="2.78"/>
    <n v="2"/>
    <x v="0"/>
    <n v="0"/>
    <x v="0"/>
    <x v="2"/>
    <x v="0"/>
    <x v="0"/>
    <n v="-0.34546898884639182"/>
    <n v="-0.25221945086113079"/>
    <n v="0.40259561485143713"/>
    <n v="1.591586692182255E-2"/>
    <n v="1.9967338585039802"/>
    <n v="0.58762234263574309"/>
    <n v="2.1687908920486652"/>
    <x v="0"/>
    <x v="1"/>
    <e v="#N/A"/>
    <n v="27.47"/>
    <x v="4"/>
    <x v="2"/>
  </r>
  <r>
    <s v="DE"/>
    <n v="52"/>
    <x v="0"/>
    <x v="0"/>
    <x v="1"/>
    <n v="0"/>
    <x v="1695"/>
    <n v="80"/>
    <n v="43.84"/>
    <n v="220.7"/>
    <n v="82"/>
    <n v="18.760000000000002"/>
    <n v="225.4"/>
    <n v="70"/>
    <n v="10.14"/>
    <x v="161"/>
    <n v="3"/>
    <n v="4.54"/>
    <n v="2"/>
    <x v="1"/>
    <n v="1"/>
    <x v="0"/>
    <x v="3"/>
    <x v="0"/>
    <x v="0"/>
    <n v="1.437455812644989"/>
    <n v="0.40848340162327323"/>
    <n v="0.4939496539587101"/>
    <n v="2.3709015322421707"/>
    <n v="4.6389523644763884"/>
    <n v="2.8457509095039906"/>
    <n v="1.6360676752520056"/>
    <x v="1"/>
    <x v="1"/>
    <n v="43.84"/>
    <e v="#N/A"/>
    <x v="0"/>
    <x v="0"/>
  </r>
  <r>
    <s v="KS"/>
    <n v="114"/>
    <x v="0"/>
    <x v="0"/>
    <x v="1"/>
    <n v="0"/>
    <x v="971"/>
    <n v="127"/>
    <n v="35.56"/>
    <n v="165.3"/>
    <n v="93"/>
    <n v="14.05"/>
    <n v="196.8"/>
    <n v="98"/>
    <n v="8.86"/>
    <x v="15"/>
    <n v="8"/>
    <n v="2.86"/>
    <n v="3"/>
    <x v="0"/>
    <n v="0"/>
    <x v="0"/>
    <x v="0"/>
    <x v="0"/>
    <x v="0"/>
    <n v="0.53581055996970095"/>
    <n v="-0.69401473173925632"/>
    <n v="-7.4034154403900709E-2"/>
    <n v="0.12460751301353053"/>
    <n v="2.1388071128654924"/>
    <n v="0.88868301005694617"/>
    <n v="2.2371900050473421"/>
    <x v="0"/>
    <x v="1"/>
    <e v="#N/A"/>
    <n v="35.56"/>
    <x v="4"/>
    <x v="3"/>
  </r>
  <r>
    <s v="RI"/>
    <n v="90"/>
    <x v="2"/>
    <x v="0"/>
    <x v="0"/>
    <n v="19"/>
    <x v="289"/>
    <n v="57"/>
    <n v="36.380000000000003"/>
    <n v="245.3"/>
    <n v="105"/>
    <n v="20.85"/>
    <n v="205.6"/>
    <n v="68"/>
    <n v="9.25"/>
    <x v="19"/>
    <n v="2"/>
    <n v="2.78"/>
    <n v="1"/>
    <x v="0"/>
    <n v="0"/>
    <x v="0"/>
    <x v="2"/>
    <x v="0"/>
    <x v="2"/>
    <n v="0.62467908590073562"/>
    <n v="0.89804033448822385"/>
    <n v="0.10073009432305616"/>
    <n v="1.591586692182255E-2"/>
    <n v="2.9130449760893464"/>
    <n v="1.0986811500393117"/>
    <n v="1.388657447387234"/>
    <x v="0"/>
    <x v="0"/>
    <e v="#N/A"/>
    <n v="36.380000000000003"/>
    <x v="0"/>
    <x v="2"/>
  </r>
  <r>
    <s v="WI"/>
    <n v="122"/>
    <x v="0"/>
    <x v="0"/>
    <x v="0"/>
    <n v="21"/>
    <x v="296"/>
    <n v="104"/>
    <n v="33.32"/>
    <n v="194.7"/>
    <n v="73"/>
    <n v="16.55"/>
    <n v="150.80000000000001"/>
    <n v="92"/>
    <n v="6.79"/>
    <x v="63"/>
    <n v="4"/>
    <n v="2.59"/>
    <n v="0"/>
    <x v="0"/>
    <n v="0"/>
    <x v="0"/>
    <x v="0"/>
    <x v="0"/>
    <x v="0"/>
    <n v="0.29142211365935605"/>
    <n v="-0.10893449490065782"/>
    <n v="-0.98757454547663148"/>
    <n v="-0.23769797395883072"/>
    <n v="1.7444275797100113"/>
    <n v="1.0623546405068585"/>
    <n v="2.6859201744579053"/>
    <x v="0"/>
    <x v="0"/>
    <e v="#N/A"/>
    <n v="33.32"/>
    <x v="1"/>
    <x v="2"/>
  </r>
  <r>
    <s v="MT"/>
    <n v="73"/>
    <x v="0"/>
    <x v="0"/>
    <x v="0"/>
    <n v="33"/>
    <x v="1583"/>
    <n v="112"/>
    <n v="22.07"/>
    <n v="225.3"/>
    <n v="96"/>
    <n v="19.149999999999999"/>
    <n v="262.5"/>
    <n v="104"/>
    <n v="11.81"/>
    <x v="53"/>
    <n v="3"/>
    <n v="2.3199999999999998"/>
    <n v="1"/>
    <x v="0"/>
    <n v="0"/>
    <x v="0"/>
    <x v="3"/>
    <x v="0"/>
    <x v="0"/>
    <n v="-0.93422297313949554"/>
    <n v="0.5000265679313538"/>
    <n v="1.2307398389325863"/>
    <n v="-0.60000346093119195"/>
    <n v="2.7185664939505401"/>
    <n v="1.7313358531619518"/>
    <n v="2.5699112612807311"/>
    <x v="0"/>
    <x v="0"/>
    <e v="#N/A"/>
    <n v="22.07"/>
    <x v="0"/>
    <x v="2"/>
  </r>
  <r>
    <s v="WV"/>
    <n v="100"/>
    <x v="1"/>
    <x v="0"/>
    <x v="1"/>
    <n v="0"/>
    <x v="1224"/>
    <n v="96"/>
    <n v="40.65"/>
    <n v="180.1"/>
    <n v="110"/>
    <n v="15.31"/>
    <n v="259.2"/>
    <n v="112"/>
    <n v="11.66"/>
    <x v="100"/>
    <n v="2"/>
    <n v="3.78"/>
    <n v="0"/>
    <x v="0"/>
    <n v="0"/>
    <x v="0"/>
    <x v="2"/>
    <x v="0"/>
    <x v="0"/>
    <n v="1.0893874194151039"/>
    <n v="-0.39948454448717285"/>
    <n v="1.1652032456599772"/>
    <n v="1.3564461687195588"/>
    <n v="3.8687339326722214"/>
    <n v="2.1316654669986419"/>
    <n v="1.4563286320675028"/>
    <x v="1"/>
    <x v="1"/>
    <e v="#N/A"/>
    <n v="40.65"/>
    <x v="0"/>
    <x v="0"/>
  </r>
  <r>
    <s v="IL"/>
    <n v="124"/>
    <x v="2"/>
    <x v="0"/>
    <x v="1"/>
    <n v="0"/>
    <x v="39"/>
    <n v="80"/>
    <n v="22.64"/>
    <n v="144.19999999999999"/>
    <n v="98"/>
    <n v="12.26"/>
    <n v="261"/>
    <n v="102"/>
    <n v="11.75"/>
    <x v="42"/>
    <n v="3"/>
    <n v="3.24"/>
    <n v="3"/>
    <x v="1"/>
    <n v="1"/>
    <x v="0"/>
    <x v="0"/>
    <x v="0"/>
    <x v="1"/>
    <n v="-0.87127443393834647"/>
    <n v="-1.1139192554567547"/>
    <n v="1.2009504783541278"/>
    <n v="0.63183519477483641"/>
    <n v="2.7452899626805918"/>
    <n v="1.9599574004878475"/>
    <n v="2.8541634578733142"/>
    <x v="0"/>
    <x v="1"/>
    <n v="22.64"/>
    <e v="#N/A"/>
    <x v="0"/>
    <x v="3"/>
  </r>
  <r>
    <s v="OR"/>
    <n v="112"/>
    <x v="1"/>
    <x v="0"/>
    <x v="1"/>
    <n v="0"/>
    <x v="1457"/>
    <n v="34"/>
    <n v="23.07"/>
    <n v="243"/>
    <n v="99"/>
    <n v="20.66"/>
    <n v="209.3"/>
    <n v="115"/>
    <n v="9.42"/>
    <x v="1"/>
    <n v="8"/>
    <n v="3.29"/>
    <n v="1"/>
    <x v="0"/>
    <n v="0"/>
    <x v="0"/>
    <x v="0"/>
    <x v="0"/>
    <x v="2"/>
    <n v="-0.82498874334926597"/>
    <n v="0.85226875133418356"/>
    <n v="0.17421051708325441"/>
    <n v="0.70429629216930834"/>
    <n v="2.7829704736224818"/>
    <n v="1.3904499353013686"/>
    <n v="2.030216093942864"/>
    <x v="0"/>
    <x v="1"/>
    <e v="#N/A"/>
    <n v="23.07"/>
    <x v="4"/>
    <x v="0"/>
  </r>
  <r>
    <s v="MN"/>
    <n v="120"/>
    <x v="0"/>
    <x v="0"/>
    <x v="0"/>
    <n v="31"/>
    <x v="419"/>
    <n v="117"/>
    <n v="35.869999999999997"/>
    <n v="238.7"/>
    <n v="77"/>
    <n v="20.29"/>
    <n v="184.5"/>
    <n v="99"/>
    <n v="8.3000000000000007"/>
    <x v="100"/>
    <n v="8"/>
    <n v="3.78"/>
    <n v="1"/>
    <x v="0"/>
    <n v="0"/>
    <x v="0"/>
    <x v="0"/>
    <x v="0"/>
    <x v="2"/>
    <n v="0.56913625719383909"/>
    <n v="0.76669579152445622"/>
    <n v="-0.31830691114726156"/>
    <n v="1.3564461687195588"/>
    <n v="3.4060162399632197"/>
    <n v="1.6890837795420346"/>
    <n v="1.450882973134229"/>
    <x v="1"/>
    <x v="0"/>
    <e v="#N/A"/>
    <n v="35.869999999999997"/>
    <x v="4"/>
    <x v="0"/>
  </r>
  <r>
    <s v="TX"/>
    <n v="95"/>
    <x v="2"/>
    <x v="0"/>
    <x v="1"/>
    <n v="0"/>
    <x v="1316"/>
    <n v="93"/>
    <n v="22.98"/>
    <n v="285.89999999999998"/>
    <n v="123"/>
    <n v="24.3"/>
    <n v="228.1"/>
    <n v="112"/>
    <n v="10.26"/>
    <x v="13"/>
    <n v="2"/>
    <n v="2.7"/>
    <n v="3"/>
    <x v="0"/>
    <n v="0"/>
    <x v="0"/>
    <x v="2"/>
    <x v="0"/>
    <x v="2"/>
    <n v="-0.83424588146708201"/>
    <n v="1.7060082805986694"/>
    <n v="0.54757050299993537"/>
    <n v="-9.277577916988608E-2"/>
    <n v="3.2508438121656154"/>
    <n v="1.9786033572124047"/>
    <n v="2.2938520002931586"/>
    <x v="0"/>
    <x v="1"/>
    <e v="#N/A"/>
    <n v="22.98"/>
    <x v="0"/>
    <x v="2"/>
  </r>
  <r>
    <s v="LA"/>
    <n v="61"/>
    <x v="1"/>
    <x v="0"/>
    <x v="1"/>
    <n v="0"/>
    <x v="1513"/>
    <n v="126"/>
    <n v="23.94"/>
    <n v="212.5"/>
    <n v="115"/>
    <n v="18.059999999999999"/>
    <n v="141.69999999999999"/>
    <n v="79"/>
    <n v="6.38"/>
    <x v="69"/>
    <n v="5"/>
    <n v="1.73"/>
    <n v="4"/>
    <x v="1"/>
    <n v="1"/>
    <x v="1"/>
    <x v="3"/>
    <x v="0"/>
    <x v="0"/>
    <n v="-0.73056593454754126"/>
    <n v="0.24529775733495673"/>
    <n v="-1.1682966663192809"/>
    <n v="-1.3970755322703865"/>
    <n v="1.3451222867351902"/>
    <n v="1.9775324821292344"/>
    <n v="3.7432493197061714"/>
    <x v="2"/>
    <x v="1"/>
    <n v="23.94"/>
    <e v="#N/A"/>
    <x v="1"/>
    <x v="1"/>
  </r>
  <r>
    <s v="AL"/>
    <n v="42"/>
    <x v="2"/>
    <x v="0"/>
    <x v="1"/>
    <n v="0"/>
    <x v="43"/>
    <n v="103"/>
    <n v="27.23"/>
    <n v="159.80000000000001"/>
    <n v="116"/>
    <n v="13.58"/>
    <n v="255.7"/>
    <n v="87"/>
    <n v="11.51"/>
    <x v="89"/>
    <n v="3"/>
    <n v="3.48"/>
    <n v="1"/>
    <x v="0"/>
    <n v="0"/>
    <x v="0"/>
    <x v="3"/>
    <x v="0"/>
    <x v="1"/>
    <n v="-0.37138897557627698"/>
    <n v="-0.80346851754239557"/>
    <n v="1.0956947376435737"/>
    <n v="0.95791013304996164"/>
    <n v="2.9426391158466432"/>
    <n v="1.7034172157639438"/>
    <n v="2.2680686620583734"/>
    <x v="0"/>
    <x v="1"/>
    <e v="#N/A"/>
    <n v="27.23"/>
    <x v="0"/>
    <x v="0"/>
  </r>
  <r>
    <s v="MD"/>
    <n v="104"/>
    <x v="0"/>
    <x v="0"/>
    <x v="1"/>
    <n v="0"/>
    <x v="565"/>
    <n v="86"/>
    <n v="26.13"/>
    <n v="160.30000000000001"/>
    <n v="78"/>
    <n v="13.63"/>
    <n v="176.6"/>
    <n v="140"/>
    <n v="7.95"/>
    <x v="63"/>
    <n v="8"/>
    <n v="2.59"/>
    <n v="1"/>
    <x v="0"/>
    <n v="0"/>
    <x v="0"/>
    <x v="0"/>
    <x v="0"/>
    <x v="1"/>
    <n v="-0.4917317711078863"/>
    <n v="-0.79351817337847386"/>
    <n v="-0.47519754352714372"/>
    <n v="-0.23769797395883072"/>
    <n v="1.0758686418204146"/>
    <n v="1.0741434999091941"/>
    <n v="3.0249091196830764"/>
    <x v="0"/>
    <x v="1"/>
    <e v="#N/A"/>
    <n v="26.13"/>
    <x v="4"/>
    <x v="2"/>
  </r>
  <r>
    <s v="ND"/>
    <n v="184"/>
    <x v="0"/>
    <x v="0"/>
    <x v="1"/>
    <n v="0"/>
    <x v="601"/>
    <n v="86"/>
    <n v="40.39"/>
    <n v="157"/>
    <n v="105"/>
    <n v="13.35"/>
    <n v="163.6"/>
    <n v="103"/>
    <n v="7.36"/>
    <x v="66"/>
    <n v="2"/>
    <n v="3.83"/>
    <n v="2"/>
    <x v="0"/>
    <n v="0"/>
    <x v="0"/>
    <x v="1"/>
    <x v="0"/>
    <x v="1"/>
    <n v="1.0616160050616554"/>
    <n v="-0.85919044486035767"/>
    <n v="-0.73337200187378504"/>
    <n v="1.428907266114031"/>
    <n v="3.2001201352310717"/>
    <n v="2.1082806338408191"/>
    <n v="2.5785510625436832"/>
    <x v="0"/>
    <x v="1"/>
    <e v="#N/A"/>
    <n v="40.39"/>
    <x v="0"/>
    <x v="0"/>
  </r>
  <r>
    <s v="DC"/>
    <n v="29"/>
    <x v="2"/>
    <x v="0"/>
    <x v="1"/>
    <n v="0"/>
    <x v="538"/>
    <n v="92"/>
    <n v="30.96"/>
    <n v="180.4"/>
    <n v="91"/>
    <n v="15.33"/>
    <n v="206.4"/>
    <n v="128"/>
    <n v="9.2899999999999991"/>
    <x v="68"/>
    <n v="2"/>
    <n v="1.94"/>
    <n v="2"/>
    <x v="0"/>
    <n v="0"/>
    <x v="0"/>
    <x v="3"/>
    <x v="0"/>
    <x v="0"/>
    <n v="3.4073673984068339E-2"/>
    <n v="-0.39351433798881957"/>
    <n v="0.1166177532982343"/>
    <n v="-1.1072311426924974"/>
    <n v="1.6417877287871243"/>
    <n v="1.1813445954479214"/>
    <n v="2.8452914015952815"/>
    <x v="0"/>
    <x v="1"/>
    <e v="#N/A"/>
    <n v="30.96"/>
    <x v="0"/>
    <x v="1"/>
  </r>
  <r>
    <s v="MD"/>
    <n v="5"/>
    <x v="1"/>
    <x v="0"/>
    <x v="1"/>
    <n v="0"/>
    <x v="1009"/>
    <n v="108"/>
    <n v="33.78"/>
    <n v="146.69999999999999"/>
    <n v="86"/>
    <n v="12.47"/>
    <n v="216.8"/>
    <n v="95"/>
    <n v="9.76"/>
    <x v="17"/>
    <n v="3"/>
    <n v="2.57"/>
    <n v="2"/>
    <x v="0"/>
    <n v="0"/>
    <x v="0"/>
    <x v="3"/>
    <x v="0"/>
    <x v="1"/>
    <n v="0.34141065949556276"/>
    <n v="-1.064167534637146"/>
    <n v="0.32315731997554747"/>
    <n v="-0.27392852265606671"/>
    <n v="2.0202537250372798"/>
    <n v="1.1951908923562"/>
    <n v="2.60298625136888"/>
    <x v="0"/>
    <x v="1"/>
    <e v="#N/A"/>
    <n v="33.78"/>
    <x v="0"/>
    <x v="2"/>
  </r>
  <r>
    <s v="MA"/>
    <n v="58"/>
    <x v="1"/>
    <x v="0"/>
    <x v="0"/>
    <n v="47"/>
    <x v="219"/>
    <n v="117"/>
    <n v="25.69"/>
    <n v="137.4"/>
    <n v="103"/>
    <n v="11.68"/>
    <n v="172.6"/>
    <n v="99"/>
    <n v="7.77"/>
    <x v="29"/>
    <n v="8"/>
    <n v="2.48"/>
    <n v="1"/>
    <x v="0"/>
    <n v="0"/>
    <x v="0"/>
    <x v="3"/>
    <x v="0"/>
    <x v="1"/>
    <n v="-0.5398688893205299"/>
    <n v="-1.2492439360860901"/>
    <n v="-0.55463583840303332"/>
    <n v="-0.38262016874777532"/>
    <n v="0.92376959852703766"/>
    <n v="1.5185808955329516"/>
    <n v="3.4291144048270712"/>
    <x v="2"/>
    <x v="0"/>
    <e v="#N/A"/>
    <n v="25.69"/>
    <x v="4"/>
    <x v="2"/>
  </r>
  <r>
    <s v="DC"/>
    <n v="165"/>
    <x v="2"/>
    <x v="0"/>
    <x v="1"/>
    <n v="0"/>
    <x v="1590"/>
    <n v="84"/>
    <n v="33.18"/>
    <n v="229.5"/>
    <n v="116"/>
    <n v="19.510000000000002"/>
    <n v="185.3"/>
    <n v="147"/>
    <n v="8.34"/>
    <x v="78"/>
    <n v="3"/>
    <n v="3.21"/>
    <n v="0"/>
    <x v="0"/>
    <n v="0"/>
    <x v="0"/>
    <x v="1"/>
    <x v="0"/>
    <x v="0"/>
    <n v="0.27661069267085009"/>
    <n v="0.5836094589082963"/>
    <n v="-0.30241925217208343"/>
    <n v="0.59560464607760044"/>
    <n v="2.6777092570534902"/>
    <n v="0.92914787538939547"/>
    <n v="1.5989073404582583"/>
    <x v="0"/>
    <x v="1"/>
    <e v="#N/A"/>
    <n v="33.18"/>
    <x v="0"/>
    <x v="3"/>
  </r>
  <r>
    <s v="NJ"/>
    <n v="77"/>
    <x v="1"/>
    <x v="1"/>
    <x v="0"/>
    <n v="34"/>
    <x v="152"/>
    <n v="79"/>
    <n v="35.68"/>
    <n v="226.1"/>
    <n v="88"/>
    <n v="19.22"/>
    <n v="101.8"/>
    <n v="103"/>
    <n v="4.58"/>
    <x v="37"/>
    <n v="2"/>
    <n v="3.08"/>
    <n v="2"/>
    <x v="1"/>
    <n v="1"/>
    <x v="0"/>
    <x v="2"/>
    <x v="2"/>
    <x v="0"/>
    <n v="0.54877055333464375"/>
    <n v="0.5159471185936283"/>
    <n v="-1.9606936577062799"/>
    <n v="0.41445190259141979"/>
    <n v="2.7605058199450299"/>
    <n v="2.1408971363247598"/>
    <n v="3.089739263222179"/>
    <x v="0"/>
    <x v="0"/>
    <n v="35.68"/>
    <e v="#N/A"/>
    <x v="3"/>
    <x v="3"/>
  </r>
  <r>
    <s v="RI"/>
    <n v="132"/>
    <x v="0"/>
    <x v="1"/>
    <x v="0"/>
    <n v="18"/>
    <x v="370"/>
    <n v="86"/>
    <n v="22.22"/>
    <n v="186.1"/>
    <n v="98"/>
    <n v="15.82"/>
    <n v="204.8"/>
    <n v="103"/>
    <n v="9.2200000000000006"/>
    <x v="78"/>
    <n v="6"/>
    <n v="3.21"/>
    <n v="0"/>
    <x v="0"/>
    <n v="0"/>
    <x v="0"/>
    <x v="1"/>
    <x v="2"/>
    <x v="0"/>
    <n v="-0.91756012452742697"/>
    <n v="-0.28008041452011184"/>
    <n v="8.4842435347878567E-2"/>
    <n v="0.59560464607760044"/>
    <n v="2.0610477526591682"/>
    <n v="1.1323889587882459"/>
    <n v="2.5133029402023239"/>
    <x v="0"/>
    <x v="0"/>
    <e v="#N/A"/>
    <n v="22.22"/>
    <x v="5"/>
    <x v="3"/>
  </r>
  <r>
    <s v="AL"/>
    <n v="115"/>
    <x v="0"/>
    <x v="0"/>
    <x v="1"/>
    <n v="0"/>
    <x v="384"/>
    <n v="112"/>
    <n v="45.2"/>
    <n v="132.9"/>
    <n v="94"/>
    <n v="11.3"/>
    <n v="185.2"/>
    <n v="106"/>
    <n v="8.33"/>
    <x v="28"/>
    <n v="7"/>
    <n v="3.94"/>
    <n v="1"/>
    <x v="0"/>
    <n v="0"/>
    <x v="0"/>
    <x v="0"/>
    <x v="0"/>
    <x v="1"/>
    <n v="1.5855700225300464"/>
    <n v="-1.3387970335613859"/>
    <n v="-0.30440520954398109"/>
    <n v="1.5738294609029755"/>
    <n v="3.7293975354844746"/>
    <n v="2.6222149982452554"/>
    <n v="2.80064582130034"/>
    <x v="0"/>
    <x v="1"/>
    <e v="#N/A"/>
    <n v="45.2"/>
    <x v="4"/>
    <x v="0"/>
  </r>
  <r>
    <s v="TX"/>
    <n v="148"/>
    <x v="1"/>
    <x v="0"/>
    <x v="1"/>
    <n v="0"/>
    <x v="1696"/>
    <n v="91"/>
    <n v="42.45"/>
    <n v="185.1"/>
    <n v="90"/>
    <n v="15.73"/>
    <n v="234.2"/>
    <n v="88"/>
    <n v="10.54"/>
    <x v="26"/>
    <n v="1"/>
    <n v="2.84"/>
    <n v="1"/>
    <x v="0"/>
    <n v="0"/>
    <x v="0"/>
    <x v="1"/>
    <x v="0"/>
    <x v="0"/>
    <n v="1.285638747512805"/>
    <n v="-0.29998110284795532"/>
    <n v="0.66871390268566688"/>
    <n v="8.8376964316294535E-2"/>
    <n v="3.1118067815937178"/>
    <n v="1.4825128743586105"/>
    <n v="1.6469205807522738"/>
    <x v="0"/>
    <x v="1"/>
    <e v="#N/A"/>
    <n v="42.45"/>
    <x v="0"/>
    <x v="3"/>
  </r>
  <r>
    <s v="MS"/>
    <n v="135"/>
    <x v="2"/>
    <x v="0"/>
    <x v="1"/>
    <n v="0"/>
    <x v="1560"/>
    <n v="116"/>
    <n v="34.700000000000003"/>
    <n v="150.19999999999999"/>
    <n v="74"/>
    <n v="12.77"/>
    <n v="108.1"/>
    <n v="154"/>
    <n v="4.8600000000000003"/>
    <x v="111"/>
    <n v="1"/>
    <n v="2.19"/>
    <n v="2"/>
    <x v="0"/>
    <n v="0"/>
    <x v="0"/>
    <x v="1"/>
    <x v="0"/>
    <x v="1"/>
    <n v="0.44138775116797679"/>
    <n v="-0.99451512548969367"/>
    <n v="-1.8355783432767536"/>
    <n v="-0.78115620441737255"/>
    <n v="1.6803905818837495"/>
    <n v="2.2723195971771428"/>
    <n v="3.9374052618122737"/>
    <x v="2"/>
    <x v="1"/>
    <e v="#N/A"/>
    <n v="34.700000000000003"/>
    <x v="0"/>
    <x v="1"/>
  </r>
  <r>
    <s v="WI"/>
    <n v="87"/>
    <x v="2"/>
    <x v="0"/>
    <x v="0"/>
    <n v="24"/>
    <x v="1046"/>
    <n v="108"/>
    <n v="23.09"/>
    <n v="251.4"/>
    <n v="62"/>
    <n v="21.37"/>
    <n v="181.5"/>
    <n v="91"/>
    <n v="8.17"/>
    <x v="69"/>
    <n v="4"/>
    <n v="1.73"/>
    <n v="0"/>
    <x v="0"/>
    <n v="0"/>
    <x v="0"/>
    <x v="2"/>
    <x v="0"/>
    <x v="2"/>
    <n v="-0.82313731572570226"/>
    <n v="1.019434533288069"/>
    <n v="-0.37788563230417876"/>
    <n v="-1.3970755322703865"/>
    <n v="2.1573343524234936"/>
    <n v="1.9522856866173275"/>
    <n v="3.3119099166787866"/>
    <x v="0"/>
    <x v="0"/>
    <e v="#N/A"/>
    <n v="23.09"/>
    <x v="1"/>
    <x v="1"/>
  </r>
  <r>
    <s v="ME"/>
    <n v="78"/>
    <x v="0"/>
    <x v="0"/>
    <x v="1"/>
    <n v="0"/>
    <x v="1697"/>
    <n v="105"/>
    <n v="35.94"/>
    <n v="249.9"/>
    <n v="77"/>
    <n v="21.24"/>
    <n v="199.6"/>
    <n v="129"/>
    <n v="8.98"/>
    <x v="38"/>
    <n v="2"/>
    <n v="2.5099999999999998"/>
    <n v="2"/>
    <x v="0"/>
    <n v="0"/>
    <x v="0"/>
    <x v="2"/>
    <x v="0"/>
    <x v="2"/>
    <n v="0.57654196768809207"/>
    <n v="0.98958350079630386"/>
    <n v="-1.84273479907783E-2"/>
    <n v="-0.34638962005053869"/>
    <n v="2.7990388497612559"/>
    <n v="1.1966626431817178"/>
    <n v="1.7405127062737857"/>
    <x v="0"/>
    <x v="1"/>
    <e v="#N/A"/>
    <n v="35.94"/>
    <x v="0"/>
    <x v="2"/>
  </r>
  <r>
    <s v="MT"/>
    <n v="78"/>
    <x v="2"/>
    <x v="0"/>
    <x v="1"/>
    <n v="0"/>
    <x v="506"/>
    <n v="102"/>
    <n v="31.59"/>
    <n v="251.6"/>
    <n v="88"/>
    <n v="21.39"/>
    <n v="202.8"/>
    <n v="86"/>
    <n v="9.1300000000000008"/>
    <x v="64"/>
    <n v="6"/>
    <n v="3.59"/>
    <n v="2"/>
    <x v="0"/>
    <n v="0"/>
    <x v="0"/>
    <x v="2"/>
    <x v="0"/>
    <x v="2"/>
    <n v="0.1025764960559078"/>
    <n v="1.0234146709536376"/>
    <n v="4.5123287909933744E-2"/>
    <n v="1.1028323278389063"/>
    <n v="3.2899951893918336"/>
    <n v="1.5086996986493479"/>
    <n v="1.3146410974816902"/>
    <x v="1"/>
    <x v="1"/>
    <e v="#N/A"/>
    <n v="31.59"/>
    <x v="1"/>
    <x v="0"/>
  </r>
  <r>
    <s v="ID"/>
    <n v="101"/>
    <x v="0"/>
    <x v="0"/>
    <x v="1"/>
    <n v="0"/>
    <x v="1048"/>
    <n v="91"/>
    <n v="34.43"/>
    <n v="142.5"/>
    <n v="134"/>
    <n v="12.11"/>
    <n v="219.6"/>
    <n v="102"/>
    <n v="9.8800000000000008"/>
    <x v="3"/>
    <n v="4"/>
    <n v="2.73"/>
    <n v="3"/>
    <x v="0"/>
    <n v="0"/>
    <x v="0"/>
    <x v="0"/>
    <x v="0"/>
    <x v="1"/>
    <n v="0.41176490919096537"/>
    <n v="-1.1477504256140885"/>
    <n v="0.37876412638866985"/>
    <n v="-5.6545230472650088E-2"/>
    <n v="2.1922608798800236"/>
    <n v="1.2781005463055488"/>
    <n v="2.5418643251520621"/>
    <x v="0"/>
    <x v="1"/>
    <e v="#N/A"/>
    <n v="34.43"/>
    <x v="1"/>
    <x v="2"/>
  </r>
  <r>
    <s v="ND"/>
    <n v="90"/>
    <x v="2"/>
    <x v="0"/>
    <x v="1"/>
    <n v="0"/>
    <x v="550"/>
    <n v="127"/>
    <n v="28.8"/>
    <n v="157.19999999999999"/>
    <n v="111"/>
    <n v="13.36"/>
    <n v="172.4"/>
    <n v="103"/>
    <n v="7.76"/>
    <x v="85"/>
    <n v="2"/>
    <n v="2.89"/>
    <n v="1"/>
    <x v="0"/>
    <n v="0"/>
    <x v="0"/>
    <x v="2"/>
    <x v="0"/>
    <x v="1"/>
    <n v="-0.2010576342084604"/>
    <n v="-0.85521030719478919"/>
    <n v="-0.55860775314682765"/>
    <n v="0.16083806171076653"/>
    <n v="1.4837941501764018"/>
    <n v="1.0534326489037313"/>
    <n v="2.8315712266257673"/>
    <x v="0"/>
    <x v="1"/>
    <e v="#N/A"/>
    <n v="28.8"/>
    <x v="0"/>
    <x v="3"/>
  </r>
  <r>
    <s v="AZ"/>
    <n v="83"/>
    <x v="0"/>
    <x v="0"/>
    <x v="1"/>
    <n v="0"/>
    <x v="1316"/>
    <n v="76"/>
    <n v="22.98"/>
    <n v="161"/>
    <n v="98"/>
    <n v="13.69"/>
    <n v="129.30000000000001"/>
    <n v="105"/>
    <n v="5.82"/>
    <x v="62"/>
    <n v="6"/>
    <n v="2.4300000000000002"/>
    <n v="0"/>
    <x v="0"/>
    <n v="0"/>
    <x v="0"/>
    <x v="2"/>
    <x v="0"/>
    <x v="1"/>
    <n v="-0.83424588146708201"/>
    <n v="-0.77958769154898366"/>
    <n v="-1.4145553804345383"/>
    <n v="-0.45508126614224731"/>
    <n v="0.73813860723016766"/>
    <n v="1.8739767988610196"/>
    <n v="3.8050925720480304"/>
    <x v="2"/>
    <x v="1"/>
    <e v="#N/A"/>
    <n v="22.98"/>
    <x v="1"/>
    <x v="2"/>
  </r>
  <r>
    <s v="CA"/>
    <n v="81"/>
    <x v="1"/>
    <x v="0"/>
    <x v="1"/>
    <n v="0"/>
    <x v="495"/>
    <n v="103"/>
    <n v="21.27"/>
    <n v="209.6"/>
    <n v="103"/>
    <n v="17.82"/>
    <n v="186.2"/>
    <n v="78"/>
    <n v="8.3800000000000008"/>
    <x v="23"/>
    <n v="1"/>
    <n v="3.19"/>
    <n v="1"/>
    <x v="0"/>
    <n v="0"/>
    <x v="0"/>
    <x v="2"/>
    <x v="0"/>
    <x v="0"/>
    <n v="-1.0212400714469672"/>
    <n v="0.18758576118421047"/>
    <n v="-0.28454563582500869"/>
    <n v="0.55937409738036437"/>
    <n v="2.0867040047885133"/>
    <n v="1.2132540133934122"/>
    <n v="2.5670288269573494"/>
    <x v="0"/>
    <x v="1"/>
    <e v="#N/A"/>
    <n v="21.27"/>
    <x v="0"/>
    <x v="3"/>
  </r>
  <r>
    <s v="NJ"/>
    <n v="119"/>
    <x v="1"/>
    <x v="0"/>
    <x v="1"/>
    <n v="0"/>
    <x v="772"/>
    <n v="83"/>
    <n v="48.81"/>
    <n v="218.4"/>
    <n v="124"/>
    <n v="18.559999999999999"/>
    <n v="151.5"/>
    <n v="42"/>
    <n v="6.82"/>
    <x v="34"/>
    <n v="4"/>
    <n v="2.97"/>
    <n v="1"/>
    <x v="1"/>
    <n v="1"/>
    <x v="0"/>
    <x v="0"/>
    <x v="0"/>
    <x v="0"/>
    <n v="1.9780726787254501"/>
    <n v="0.3627118184692335"/>
    <n v="-0.97367284387335107"/>
    <n v="0.26952970780247515"/>
    <n v="3.5125915188233114"/>
    <n v="2.2505591429380041"/>
    <n v="2.4066021136893876"/>
    <x v="0"/>
    <x v="1"/>
    <n v="48.81"/>
    <e v="#N/A"/>
    <x v="1"/>
    <x v="3"/>
  </r>
  <r>
    <s v="NV"/>
    <n v="134"/>
    <x v="0"/>
    <x v="0"/>
    <x v="1"/>
    <n v="0"/>
    <x v="1603"/>
    <n v="107"/>
    <n v="33.950000000000003"/>
    <n v="205.8"/>
    <n v="86"/>
    <n v="17.489999999999998"/>
    <n v="198.8"/>
    <n v="125"/>
    <n v="8.9499999999999993"/>
    <x v="24"/>
    <n v="5"/>
    <n v="2.2400000000000002"/>
    <n v="0"/>
    <x v="0"/>
    <n v="0"/>
    <x v="0"/>
    <x v="1"/>
    <x v="0"/>
    <x v="0"/>
    <n v="0.35992493573119499"/>
    <n v="0.1119631455384055"/>
    <n v="-3.4315006965955887E-2"/>
    <n v="-0.70869510702289995"/>
    <n v="2.0256514789821871"/>
    <n v="0.8034351123402762"/>
    <n v="2.2776637252192744"/>
    <x v="0"/>
    <x v="1"/>
    <e v="#N/A"/>
    <n v="33.950000000000003"/>
    <x v="1"/>
    <x v="1"/>
  </r>
  <r>
    <s v="NV"/>
    <n v="48"/>
    <x v="1"/>
    <x v="0"/>
    <x v="1"/>
    <n v="0"/>
    <x v="1487"/>
    <n v="114"/>
    <n v="42.09"/>
    <n v="172.3"/>
    <n v="110"/>
    <n v="14.65"/>
    <n v="264.39999999999998"/>
    <n v="107"/>
    <n v="11.9"/>
    <x v="5"/>
    <n v="3"/>
    <n v="1.92"/>
    <n v="1"/>
    <x v="0"/>
    <n v="0"/>
    <x v="0"/>
    <x v="3"/>
    <x v="0"/>
    <x v="0"/>
    <n v="1.2467587674179776"/>
    <n v="-0.55470991344435183"/>
    <n v="1.2684730289986335"/>
    <n v="-1.1434616913897337"/>
    <n v="3.2268807477725181"/>
    <n v="2.1860098300739348"/>
    <n v="2.6729232301012358"/>
    <x v="0"/>
    <x v="1"/>
    <e v="#N/A"/>
    <n v="42.09"/>
    <x v="0"/>
    <x v="1"/>
  </r>
  <r>
    <s v="AL"/>
    <n v="91"/>
    <x v="2"/>
    <x v="0"/>
    <x v="0"/>
    <n v="39"/>
    <x v="1638"/>
    <n v="97"/>
    <n v="27.34"/>
    <n v="119.3"/>
    <n v="54"/>
    <n v="10.14"/>
    <n v="147.9"/>
    <n v="101"/>
    <n v="6.66"/>
    <x v="19"/>
    <n v="3"/>
    <n v="2.78"/>
    <n v="3"/>
    <x v="0"/>
    <n v="0"/>
    <x v="0"/>
    <x v="2"/>
    <x v="0"/>
    <x v="1"/>
    <n v="-0.36028040983489723"/>
    <n v="-1.6094463948200577"/>
    <n v="-1.0451673092616516"/>
    <n v="1.591586692182255E-2"/>
    <n v="1.347141862125006"/>
    <n v="1.9526258450300191"/>
    <n v="3.7162755797530362"/>
    <x v="2"/>
    <x v="0"/>
    <e v="#N/A"/>
    <n v="27.34"/>
    <x v="0"/>
    <x v="2"/>
  </r>
  <r>
    <s v="SC"/>
    <n v="90"/>
    <x v="1"/>
    <x v="0"/>
    <x v="0"/>
    <n v="31"/>
    <x v="1336"/>
    <n v="92"/>
    <n v="20.149999999999999"/>
    <n v="257.89999999999998"/>
    <n v="76"/>
    <n v="21.92"/>
    <n v="186.2"/>
    <n v="96"/>
    <n v="8.3800000000000008"/>
    <x v="62"/>
    <n v="6"/>
    <n v="2.4300000000000002"/>
    <n v="1"/>
    <x v="0"/>
    <n v="0"/>
    <x v="0"/>
    <x v="2"/>
    <x v="0"/>
    <x v="2"/>
    <n v="-1.1434342946021396"/>
    <n v="1.1487890074190512"/>
    <n v="-0.28454563582500869"/>
    <n v="-0.45508126614224731"/>
    <n v="2.3338121109033483"/>
    <n v="1.7074025147280973"/>
    <n v="2.8954736617003651"/>
    <x v="0"/>
    <x v="0"/>
    <e v="#N/A"/>
    <n v="20.149999999999999"/>
    <x v="1"/>
    <x v="2"/>
  </r>
  <r>
    <s v="WV"/>
    <n v="159"/>
    <x v="0"/>
    <x v="0"/>
    <x v="1"/>
    <n v="0"/>
    <x v="1681"/>
    <n v="107"/>
    <n v="30.77"/>
    <n v="188.4"/>
    <n v="114"/>
    <n v="16.010000000000002"/>
    <n v="175.8"/>
    <n v="41"/>
    <n v="7.91"/>
    <x v="79"/>
    <n v="4"/>
    <n v="2.67"/>
    <n v="7"/>
    <x v="0"/>
    <n v="0"/>
    <x v="1"/>
    <x v="1"/>
    <x v="0"/>
    <x v="0"/>
    <n v="1.370797012487302E-2"/>
    <n v="-0.23430883136607153"/>
    <n v="-0.49108520250232129"/>
    <n v="-0.12900632786712207"/>
    <n v="1.6221932876282961"/>
    <n v="0.55937093743560173"/>
    <n v="2.4483220026926333"/>
    <x v="0"/>
    <x v="1"/>
    <e v="#N/A"/>
    <n v="30.77"/>
    <x v="1"/>
    <x v="2"/>
  </r>
  <r>
    <s v="OH"/>
    <n v="142"/>
    <x v="1"/>
    <x v="1"/>
    <x v="1"/>
    <n v="0"/>
    <x v="415"/>
    <n v="101"/>
    <n v="27.3"/>
    <n v="202"/>
    <n v="125"/>
    <n v="17.170000000000002"/>
    <n v="221.7"/>
    <n v="100"/>
    <n v="9.98"/>
    <x v="82"/>
    <n v="2"/>
    <n v="2.38"/>
    <n v="1"/>
    <x v="1"/>
    <n v="1"/>
    <x v="0"/>
    <x v="1"/>
    <x v="1"/>
    <x v="0"/>
    <n v="-0.363983265082024"/>
    <n v="3.634052989259997E-2"/>
    <n v="0.42046923119851182"/>
    <n v="-0.52754236353671935"/>
    <n v="1.9285922420325037"/>
    <n v="0.76739805256673777"/>
    <n v="2.3363072371027074"/>
    <x v="0"/>
    <x v="1"/>
    <n v="27.3"/>
    <e v="#N/A"/>
    <x v="3"/>
    <x v="2"/>
  </r>
  <r>
    <s v="TX"/>
    <n v="104"/>
    <x v="2"/>
    <x v="0"/>
    <x v="1"/>
    <n v="0"/>
    <x v="703"/>
    <n v="105"/>
    <n v="19.02"/>
    <n v="197.7"/>
    <n v="121"/>
    <n v="16.8"/>
    <n v="302.8"/>
    <n v="108"/>
    <n v="13.63"/>
    <x v="3"/>
    <n v="5"/>
    <n v="2.73"/>
    <n v="1"/>
    <x v="0"/>
    <n v="0"/>
    <x v="0"/>
    <x v="0"/>
    <x v="0"/>
    <x v="0"/>
    <n v="-1.2656285177573121"/>
    <n v="-4.9232429917127313E-2"/>
    <n v="2.0310806598071744"/>
    <n v="-5.6545230472650088E-2"/>
    <n v="3.3244660248178564"/>
    <n v="2.3943110463864272"/>
    <n v="2.9005820835701064"/>
    <x v="0"/>
    <x v="1"/>
    <e v="#N/A"/>
    <n v="19.02"/>
    <x v="1"/>
    <x v="2"/>
  </r>
  <r>
    <s v="ME"/>
    <n v="82"/>
    <x v="0"/>
    <x v="0"/>
    <x v="1"/>
    <n v="0"/>
    <x v="652"/>
    <n v="107"/>
    <n v="20.49"/>
    <n v="176.3"/>
    <n v="124"/>
    <n v="14.99"/>
    <n v="258"/>
    <n v="121"/>
    <n v="11.61"/>
    <x v="26"/>
    <n v="5"/>
    <n v="2.84"/>
    <n v="0"/>
    <x v="0"/>
    <n v="0"/>
    <x v="0"/>
    <x v="2"/>
    <x v="0"/>
    <x v="0"/>
    <n v="-1.1064057421308753"/>
    <n v="-0.47510716013297782"/>
    <n v="1.1413717571972104"/>
    <n v="8.8376964316294535E-2"/>
    <n v="2.4610713305953387"/>
    <n v="1.6614452912386273"/>
    <n v="2.7320191831829632"/>
    <x v="0"/>
    <x v="1"/>
    <e v="#N/A"/>
    <n v="20.49"/>
    <x v="1"/>
    <x v="3"/>
  </r>
  <r>
    <s v="MT"/>
    <n v="88"/>
    <x v="1"/>
    <x v="0"/>
    <x v="1"/>
    <n v="0"/>
    <x v="1100"/>
    <n v="89"/>
    <n v="41.21"/>
    <n v="161.4"/>
    <n v="89"/>
    <n v="13.72"/>
    <n v="142.4"/>
    <n v="95"/>
    <n v="6.41"/>
    <x v="11"/>
    <n v="2"/>
    <n v="1.46"/>
    <n v="1"/>
    <x v="0"/>
    <n v="0"/>
    <x v="0"/>
    <x v="2"/>
    <x v="0"/>
    <x v="1"/>
    <n v="1.1504845309926903"/>
    <n v="-0.77162741621784614"/>
    <n v="-1.1543949647159999"/>
    <n v="-1.7593810192427477"/>
    <n v="2.2972233440782368"/>
    <n v="2.5193397609186827"/>
    <n v="3.9264373889460673"/>
    <x v="2"/>
    <x v="1"/>
    <e v="#N/A"/>
    <n v="41.21"/>
    <x v="0"/>
    <x v="1"/>
  </r>
  <r>
    <s v="NJ"/>
    <n v="118"/>
    <x v="1"/>
    <x v="0"/>
    <x v="1"/>
    <n v="0"/>
    <x v="624"/>
    <n v="81"/>
    <n v="30.33"/>
    <n v="182.7"/>
    <n v="119"/>
    <n v="15.53"/>
    <n v="251.4"/>
    <n v="109"/>
    <n v="11.31"/>
    <x v="81"/>
    <n v="2"/>
    <n v="2.92"/>
    <n v="1"/>
    <x v="0"/>
    <n v="0"/>
    <x v="0"/>
    <x v="0"/>
    <x v="0"/>
    <x v="0"/>
    <n v="-3.4429148087770596E-2"/>
    <n v="-0.34774275483477984"/>
    <n v="1.0102985706519927"/>
    <n v="0.19706861040800316"/>
    <n v="2.6138171675009376"/>
    <n v="1.0870370871537605"/>
    <n v="1.8791644612893361"/>
    <x v="0"/>
    <x v="1"/>
    <e v="#N/A"/>
    <n v="30.33"/>
    <x v="0"/>
    <x v="3"/>
  </r>
  <r>
    <s v="UT"/>
    <n v="139"/>
    <x v="2"/>
    <x v="0"/>
    <x v="1"/>
    <n v="0"/>
    <x v="1698"/>
    <n v="94"/>
    <n v="43.98"/>
    <n v="190.3"/>
    <n v="132"/>
    <n v="16.18"/>
    <n v="247.2"/>
    <n v="73"/>
    <n v="11.12"/>
    <x v="37"/>
    <n v="2"/>
    <n v="3.08"/>
    <n v="1"/>
    <x v="1"/>
    <n v="1"/>
    <x v="0"/>
    <x v="1"/>
    <x v="0"/>
    <x v="0"/>
    <n v="1.452267233633495"/>
    <n v="-0.19649752354316877"/>
    <n v="0.92688836103230821"/>
    <n v="0.41445190259141979"/>
    <n v="3.5174996454087943"/>
    <n v="1.7828583252807524"/>
    <n v="1.4086745048430387"/>
    <x v="1"/>
    <x v="1"/>
    <n v="43.98"/>
    <e v="#N/A"/>
    <x v="0"/>
    <x v="3"/>
  </r>
  <r>
    <s v="DC"/>
    <n v="87"/>
    <x v="0"/>
    <x v="0"/>
    <x v="0"/>
    <n v="18"/>
    <x v="76"/>
    <n v="104"/>
    <n v="21.13"/>
    <n v="196.1"/>
    <n v="80"/>
    <n v="16.670000000000002"/>
    <n v="290"/>
    <n v="110"/>
    <n v="13.05"/>
    <x v="68"/>
    <n v="3"/>
    <n v="1.94"/>
    <n v="1"/>
    <x v="0"/>
    <n v="0"/>
    <x v="0"/>
    <x v="2"/>
    <x v="0"/>
    <x v="0"/>
    <n v="-1.0360514924354729"/>
    <n v="-8.1073531241676808E-2"/>
    <n v="1.7768781162043277"/>
    <n v="-1.1072311426924974"/>
    <n v="2.9271617917889508"/>
    <n v="2.3373558256371108"/>
    <n v="3.2184139503753055"/>
    <x v="0"/>
    <x v="0"/>
    <e v="#N/A"/>
    <n v="21.13"/>
    <x v="0"/>
    <x v="1"/>
  </r>
  <r>
    <s v="UT"/>
    <n v="167"/>
    <x v="0"/>
    <x v="0"/>
    <x v="1"/>
    <n v="0"/>
    <x v="1328"/>
    <n v="114"/>
    <n v="16.13"/>
    <n v="315.8"/>
    <n v="105"/>
    <n v="26.84"/>
    <n v="181"/>
    <n v="71"/>
    <n v="8.15"/>
    <x v="81"/>
    <n v="6"/>
    <n v="2.92"/>
    <n v="0"/>
    <x v="0"/>
    <n v="0"/>
    <x v="0"/>
    <x v="1"/>
    <x v="0"/>
    <x v="2"/>
    <n v="-1.5803712137630594"/>
    <n v="2.3010388616011905"/>
    <n v="-0.38781541916366502"/>
    <n v="0.19706861040800316"/>
    <n v="3.6112922244819785"/>
    <n v="2.8251707651820022"/>
    <n v="3.3048068285868268"/>
    <x v="0"/>
    <x v="1"/>
    <e v="#N/A"/>
    <n v="16.13"/>
    <x v="1"/>
    <x v="3"/>
  </r>
  <r>
    <s v="CO"/>
    <n v="138"/>
    <x v="1"/>
    <x v="0"/>
    <x v="1"/>
    <n v="0"/>
    <x v="1466"/>
    <n v="101"/>
    <n v="30.94"/>
    <n v="200.3"/>
    <n v="119"/>
    <n v="17.03"/>
    <n v="208.9"/>
    <n v="131"/>
    <n v="9.4"/>
    <x v="83"/>
    <n v="3"/>
    <n v="3.62"/>
    <n v="4"/>
    <x v="0"/>
    <n v="0"/>
    <x v="1"/>
    <x v="1"/>
    <x v="0"/>
    <x v="0"/>
    <n v="3.2222246360505219E-2"/>
    <n v="2.5093597352662438E-3"/>
    <n v="0.16626668759566532"/>
    <n v="1.1390628765361424"/>
    <n v="2.8295363151245794"/>
    <n v="1.1515873471663465"/>
    <n v="1.6266625580305416"/>
    <x v="0"/>
    <x v="1"/>
    <e v="#N/A"/>
    <n v="30.94"/>
    <x v="0"/>
    <x v="0"/>
  </r>
  <r>
    <s v="MA"/>
    <n v="130"/>
    <x v="1"/>
    <x v="0"/>
    <x v="1"/>
    <n v="0"/>
    <x v="720"/>
    <n v="62"/>
    <n v="27.54"/>
    <n v="278.10000000000002"/>
    <n v="108"/>
    <n v="23.64"/>
    <n v="197.5"/>
    <n v="82"/>
    <n v="8.89"/>
    <x v="9"/>
    <n v="4"/>
    <n v="2.46"/>
    <n v="1"/>
    <x v="0"/>
    <n v="0"/>
    <x v="0"/>
    <x v="1"/>
    <x v="0"/>
    <x v="2"/>
    <n v="-0.33806327835213879"/>
    <n v="1.5507829116414908"/>
    <n v="-6.0132452800620247E-2"/>
    <n v="-0.41885071744501134"/>
    <n v="2.8575757523958867"/>
    <n v="1.6426400258709986"/>
    <n v="2.2870927677962771"/>
    <x v="0"/>
    <x v="1"/>
    <e v="#N/A"/>
    <n v="27.54"/>
    <x v="1"/>
    <x v="2"/>
  </r>
  <r>
    <s v="FL"/>
    <n v="87"/>
    <x v="0"/>
    <x v="0"/>
    <x v="1"/>
    <n v="0"/>
    <x v="598"/>
    <n v="83"/>
    <n v="30.02"/>
    <n v="221.6"/>
    <n v="101"/>
    <n v="18.84"/>
    <n v="185.3"/>
    <n v="89"/>
    <n v="8.34"/>
    <x v="27"/>
    <n v="1"/>
    <n v="2.54"/>
    <n v="0"/>
    <x v="0"/>
    <n v="0"/>
    <x v="0"/>
    <x v="2"/>
    <x v="0"/>
    <x v="0"/>
    <n v="-6.7754845311908771E-2"/>
    <n v="0.42639402111833252"/>
    <n v="-0.30241925217208343"/>
    <n v="-0.31015907135330267"/>
    <n v="1.9662604960934964"/>
    <n v="0.61160333054665994"/>
    <n v="2.209510563308918"/>
    <x v="0"/>
    <x v="1"/>
    <e v="#N/A"/>
    <n v="30.02"/>
    <x v="0"/>
    <x v="2"/>
  </r>
  <r>
    <s v="ID"/>
    <n v="164"/>
    <x v="1"/>
    <x v="1"/>
    <x v="0"/>
    <n v="28"/>
    <x v="373"/>
    <n v="98"/>
    <n v="26.54"/>
    <n v="209.9"/>
    <n v="140"/>
    <n v="17.84"/>
    <n v="190"/>
    <n v="69"/>
    <n v="8.5500000000000007"/>
    <x v="37"/>
    <n v="4"/>
    <n v="3.08"/>
    <n v="0"/>
    <x v="0"/>
    <n v="0"/>
    <x v="0"/>
    <x v="1"/>
    <x v="2"/>
    <x v="0"/>
    <n v="-0.4472975081423689"/>
    <n v="0.19355596768256375"/>
    <n v="-0.2090792556929133"/>
    <n v="0.41445190259141979"/>
    <n v="2.0871716989783229"/>
    <n v="0.67307019555069925"/>
    <n v="2.1330169420942848"/>
    <x v="0"/>
    <x v="0"/>
    <e v="#N/A"/>
    <n v="26.54"/>
    <x v="5"/>
    <x v="3"/>
  </r>
  <r>
    <s v="CO"/>
    <n v="109"/>
    <x v="2"/>
    <x v="0"/>
    <x v="1"/>
    <n v="0"/>
    <x v="535"/>
    <n v="106"/>
    <n v="25.6"/>
    <n v="147.4"/>
    <n v="108"/>
    <n v="12.53"/>
    <n v="173.2"/>
    <n v="109"/>
    <n v="7.79"/>
    <x v="17"/>
    <n v="5"/>
    <n v="2.57"/>
    <n v="1"/>
    <x v="0"/>
    <n v="0"/>
    <x v="0"/>
    <x v="0"/>
    <x v="0"/>
    <x v="1"/>
    <n v="-0.54912602743834604"/>
    <n v="-1.0502370528076552"/>
    <n v="-0.54272009417165001"/>
    <n v="-0.27392852265606671"/>
    <n v="0.97061619762659668"/>
    <n v="1.3319606590446087"/>
    <n v="3.2567073235693109"/>
    <x v="2"/>
    <x v="1"/>
    <e v="#N/A"/>
    <n v="25.6"/>
    <x v="1"/>
    <x v="2"/>
  </r>
  <r>
    <s v="PA"/>
    <n v="59"/>
    <x v="2"/>
    <x v="0"/>
    <x v="1"/>
    <n v="0"/>
    <x v="748"/>
    <n v="141"/>
    <n v="32.15"/>
    <n v="198.2"/>
    <n v="113"/>
    <n v="16.850000000000001"/>
    <n v="280.2"/>
    <n v="103"/>
    <n v="12.61"/>
    <x v="138"/>
    <n v="7"/>
    <n v="0.59"/>
    <n v="1"/>
    <x v="0"/>
    <n v="0"/>
    <x v="0"/>
    <x v="3"/>
    <x v="0"/>
    <x v="0"/>
    <n v="0.16367360763349376"/>
    <n v="-3.9282085753205562E-2"/>
    <n v="1.5822542937583977"/>
    <n v="-2.9187585775543035"/>
    <n v="3.5534190426164711"/>
    <n v="3.3243063060224447"/>
    <n v="4.1803394527348887"/>
    <x v="0"/>
    <x v="1"/>
    <e v="#N/A"/>
    <n v="32.15"/>
    <x v="4"/>
    <x v="1"/>
  </r>
  <r>
    <s v="KY"/>
    <n v="124"/>
    <x v="1"/>
    <x v="0"/>
    <x v="1"/>
    <n v="0"/>
    <x v="1699"/>
    <n v="74"/>
    <n v="26.67"/>
    <n v="195.8"/>
    <n v="82"/>
    <n v="16.64"/>
    <n v="181"/>
    <n v="99"/>
    <n v="8.15"/>
    <x v="82"/>
    <n v="2"/>
    <n v="2.38"/>
    <n v="1"/>
    <x v="0"/>
    <n v="0"/>
    <x v="0"/>
    <x v="0"/>
    <x v="0"/>
    <x v="0"/>
    <n v="-0.43248608715386294"/>
    <n v="-8.704373774002952E-2"/>
    <n v="-0.38781541916366502"/>
    <n v="-0.52754236353671935"/>
    <n v="1.3242157518092954"/>
    <n v="0.7895078039692901"/>
    <n v="2.7373523316732475"/>
    <x v="0"/>
    <x v="1"/>
    <e v="#N/A"/>
    <n v="26.67"/>
    <x v="0"/>
    <x v="2"/>
  </r>
  <r>
    <s v="ID"/>
    <n v="73"/>
    <x v="1"/>
    <x v="0"/>
    <x v="1"/>
    <n v="0"/>
    <x v="1700"/>
    <n v="76"/>
    <n v="11.39"/>
    <n v="223"/>
    <n v="154"/>
    <n v="18.96"/>
    <n v="236.5"/>
    <n v="151"/>
    <n v="10.64"/>
    <x v="7"/>
    <n v="2"/>
    <n v="3.02"/>
    <n v="1"/>
    <x v="0"/>
    <n v="0"/>
    <x v="0"/>
    <x v="3"/>
    <x v="0"/>
    <x v="0"/>
    <n v="-2.096919520737198"/>
    <n v="0.45425498477731352"/>
    <n v="0.71439092223930367"/>
    <n v="0.34199080519694713"/>
    <n v="2.8386908164176088"/>
    <n v="2.2870791783978395"/>
    <n v="3.225414203681165"/>
    <x v="0"/>
    <x v="1"/>
    <e v="#N/A"/>
    <n v="11.39"/>
    <x v="0"/>
    <x v="3"/>
  </r>
  <r>
    <s v="AK"/>
    <n v="94"/>
    <x v="0"/>
    <x v="0"/>
    <x v="1"/>
    <n v="0"/>
    <x v="566"/>
    <n v="89"/>
    <n v="44.42"/>
    <n v="152.4"/>
    <n v="139"/>
    <n v="12.95"/>
    <n v="120.2"/>
    <n v="124"/>
    <n v="5.41"/>
    <x v="26"/>
    <n v="2"/>
    <n v="2.84"/>
    <n v="0"/>
    <x v="0"/>
    <n v="0"/>
    <x v="0"/>
    <x v="2"/>
    <x v="0"/>
    <x v="1"/>
    <n v="1.500404351846139"/>
    <n v="-0.95073361116843758"/>
    <n v="-1.5952775012771874"/>
    <n v="8.8376964316294535E-2"/>
    <n v="2.7916605846307281"/>
    <n v="2.3891061952845796"/>
    <n v="3.4091476947931638"/>
    <x v="0"/>
    <x v="1"/>
    <e v="#N/A"/>
    <n v="44.42"/>
    <x v="0"/>
    <x v="3"/>
  </r>
  <r>
    <s v="AL"/>
    <n v="80"/>
    <x v="0"/>
    <x v="0"/>
    <x v="1"/>
    <n v="0"/>
    <x v="191"/>
    <n v="92"/>
    <n v="22.97"/>
    <n v="185"/>
    <n v="103"/>
    <n v="15.73"/>
    <n v="147.1"/>
    <n v="74"/>
    <n v="6.62"/>
    <x v="20"/>
    <n v="5"/>
    <n v="3.97"/>
    <n v="3"/>
    <x v="0"/>
    <n v="0"/>
    <x v="0"/>
    <x v="2"/>
    <x v="0"/>
    <x v="0"/>
    <n v="-0.83609730909064517"/>
    <n v="-0.30197117168073956"/>
    <n v="-1.0610549682368298"/>
    <n v="1.6100600096002116"/>
    <n v="2.7074433142935317"/>
    <n v="2.1232937100007501"/>
    <n v="3.1123147427187945"/>
    <x v="0"/>
    <x v="1"/>
    <e v="#N/A"/>
    <n v="22.97"/>
    <x v="1"/>
    <x v="0"/>
  </r>
  <r>
    <s v="SC"/>
    <n v="101"/>
    <x v="0"/>
    <x v="1"/>
    <x v="1"/>
    <n v="0"/>
    <x v="1701"/>
    <n v="109"/>
    <n v="15.66"/>
    <n v="163"/>
    <n v="83"/>
    <n v="13.86"/>
    <n v="133.30000000000001"/>
    <n v="102"/>
    <n v="6"/>
    <x v="84"/>
    <n v="11"/>
    <n v="2.62"/>
    <n v="2"/>
    <x v="0"/>
    <n v="0"/>
    <x v="0"/>
    <x v="0"/>
    <x v="1"/>
    <x v="1"/>
    <n v="-1.6322111872228298"/>
    <n v="-0.7397863148932966"/>
    <n v="-1.3351170855586487"/>
    <n v="-0.20146742526159472"/>
    <n v="1.1033403287826382"/>
    <n v="2.2437744777474671"/>
    <n v="4.10508074620508"/>
    <x v="2"/>
    <x v="1"/>
    <e v="#N/A"/>
    <n v="15.66"/>
    <x v="2"/>
    <x v="2"/>
  </r>
  <r>
    <s v="MN"/>
    <n v="115"/>
    <x v="1"/>
    <x v="0"/>
    <x v="1"/>
    <n v="0"/>
    <x v="142"/>
    <n v="121"/>
    <n v="29.5"/>
    <n v="168.3"/>
    <n v="100"/>
    <n v="14.31"/>
    <n v="138.30000000000001"/>
    <n v="105"/>
    <n v="6.22"/>
    <x v="35"/>
    <n v="5"/>
    <n v="2.11"/>
    <n v="1"/>
    <x v="0"/>
    <n v="0"/>
    <x v="0"/>
    <x v="0"/>
    <x v="0"/>
    <x v="0"/>
    <n v="-0.1251491016423685"/>
    <n v="-0.63431266675572584"/>
    <n v="-1.2358192169637867"/>
    <n v="-0.88984785050908088"/>
    <n v="0.98327794604544394"/>
    <n v="1.6544162689363493"/>
    <n v="3.5365733221104287"/>
    <x v="2"/>
    <x v="1"/>
    <e v="#N/A"/>
    <n v="29.5"/>
    <x v="1"/>
    <x v="1"/>
  </r>
  <r>
    <s v="KS"/>
    <n v="100"/>
    <x v="0"/>
    <x v="1"/>
    <x v="1"/>
    <n v="0"/>
    <x v="1564"/>
    <n v="82"/>
    <n v="26.57"/>
    <n v="259.39999999999998"/>
    <n v="91"/>
    <n v="22.05"/>
    <n v="143.69999999999999"/>
    <n v="93"/>
    <n v="6.47"/>
    <x v="24"/>
    <n v="7"/>
    <n v="2.2400000000000002"/>
    <n v="5"/>
    <x v="0"/>
    <n v="0"/>
    <x v="1"/>
    <x v="2"/>
    <x v="1"/>
    <x v="2"/>
    <n v="-0.44359465289524214"/>
    <n v="1.1786400399108166"/>
    <n v="-1.1285775188813361"/>
    <n v="-0.70869510702289995"/>
    <n v="2.271001993135068"/>
    <n v="1.8335497076983689"/>
    <n v="3.0929531209473731"/>
    <x v="0"/>
    <x v="1"/>
    <e v="#N/A"/>
    <n v="26.57"/>
    <x v="2"/>
    <x v="1"/>
  </r>
  <r>
    <s v="MA"/>
    <n v="85"/>
    <x v="0"/>
    <x v="0"/>
    <x v="1"/>
    <n v="0"/>
    <x v="1361"/>
    <n v="79"/>
    <n v="46.7"/>
    <n v="119.4"/>
    <n v="122"/>
    <n v="10.15"/>
    <n v="296.89999999999998"/>
    <n v="74"/>
    <n v="13.36"/>
    <x v="27"/>
    <n v="10"/>
    <n v="2.54"/>
    <n v="1"/>
    <x v="0"/>
    <n v="0"/>
    <x v="0"/>
    <x v="2"/>
    <x v="0"/>
    <x v="1"/>
    <n v="1.74849565340361"/>
    <n v="-1.6074563259872732"/>
    <n v="1.9139091748652368"/>
    <n v="-0.31015907135330267"/>
    <n v="4.1097419299708386"/>
    <n v="3.0660071541181857"/>
    <n v="3.1481456458123649"/>
    <x v="0"/>
    <x v="1"/>
    <e v="#N/A"/>
    <n v="46.7"/>
    <x v="4"/>
    <x v="2"/>
  </r>
  <r>
    <s v="KY"/>
    <n v="110"/>
    <x v="1"/>
    <x v="0"/>
    <x v="1"/>
    <n v="0"/>
    <x v="1042"/>
    <n v="84"/>
    <n v="41.6"/>
    <n v="106.4"/>
    <n v="95"/>
    <n v="9.0399999999999991"/>
    <n v="194.9"/>
    <n v="61"/>
    <n v="8.77"/>
    <x v="26"/>
    <n v="1"/>
    <n v="2.84"/>
    <n v="2"/>
    <x v="1"/>
    <n v="1"/>
    <x v="0"/>
    <x v="0"/>
    <x v="0"/>
    <x v="1"/>
    <n v="1.1930673663346441"/>
    <n v="-1.8661652742492387"/>
    <n v="-0.11176734446994839"/>
    <n v="8.8376964316294535E-2"/>
    <n v="2.7446873086749886"/>
    <n v="2.2195235972023473"/>
    <n v="3.2123607479040315"/>
    <x v="0"/>
    <x v="1"/>
    <n v="41.6"/>
    <e v="#N/A"/>
    <x v="0"/>
    <x v="3"/>
  </r>
  <r>
    <s v="WI"/>
    <n v="92"/>
    <x v="1"/>
    <x v="1"/>
    <x v="1"/>
    <n v="0"/>
    <x v="129"/>
    <n v="96"/>
    <n v="31.21"/>
    <n v="149.69999999999999"/>
    <n v="55"/>
    <n v="12.72"/>
    <n v="135.19999999999999"/>
    <n v="71"/>
    <n v="6.08"/>
    <x v="23"/>
    <n v="4"/>
    <n v="3.19"/>
    <n v="0"/>
    <x v="0"/>
    <n v="0"/>
    <x v="0"/>
    <x v="2"/>
    <x v="2"/>
    <x v="1"/>
    <n v="6.1845088337516639E-2"/>
    <n v="-1.0044654696536155"/>
    <n v="-1.2973838954926016"/>
    <n v="0.55937409738036437"/>
    <n v="1.9098742599775818"/>
    <n v="1.7346123623973135"/>
    <n v="3.2202702381381378"/>
    <x v="0"/>
    <x v="1"/>
    <e v="#N/A"/>
    <n v="31.21"/>
    <x v="5"/>
    <x v="3"/>
  </r>
  <r>
    <s v="MI"/>
    <n v="102"/>
    <x v="1"/>
    <x v="0"/>
    <x v="1"/>
    <n v="0"/>
    <x v="118"/>
    <n v="80"/>
    <n v="28.41"/>
    <n v="222.9"/>
    <n v="94"/>
    <n v="18.95"/>
    <n v="179.9"/>
    <n v="103"/>
    <n v="8.1"/>
    <x v="43"/>
    <n v="3"/>
    <n v="3.13"/>
    <n v="5"/>
    <x v="0"/>
    <n v="0"/>
    <x v="1"/>
    <x v="0"/>
    <x v="0"/>
    <x v="0"/>
    <n v="-0.24364046955041468"/>
    <n v="0.45226491594452928"/>
    <n v="-0.40966095025453453"/>
    <n v="0.48691299998589177"/>
    <n v="2.2892277275462813"/>
    <n v="0.81780841051909459"/>
    <n v="2.0241189698396744"/>
    <x v="0"/>
    <x v="1"/>
    <e v="#N/A"/>
    <n v="28.41"/>
    <x v="0"/>
    <x v="3"/>
  </r>
  <r>
    <s v="NV"/>
    <n v="134"/>
    <x v="1"/>
    <x v="0"/>
    <x v="1"/>
    <n v="0"/>
    <x v="232"/>
    <n v="120"/>
    <n v="30.11"/>
    <n v="218.1"/>
    <n v="123"/>
    <n v="18.54"/>
    <n v="183.8"/>
    <n v="93"/>
    <n v="8.27"/>
    <x v="8"/>
    <n v="5"/>
    <n v="3.43"/>
    <n v="3"/>
    <x v="0"/>
    <n v="0"/>
    <x v="0"/>
    <x v="1"/>
    <x v="0"/>
    <x v="0"/>
    <n v="-5.8497707194092669E-2"/>
    <n v="0.35674161197088022"/>
    <n v="-0.33220861275054203"/>
    <n v="0.88544903565548905"/>
    <n v="2.5938461349800401"/>
    <n v="1.0124569702399322"/>
    <n v="1.8226630136215398"/>
    <x v="0"/>
    <x v="1"/>
    <e v="#N/A"/>
    <n v="30.11"/>
    <x v="1"/>
    <x v="0"/>
  </r>
  <r>
    <s v="DC"/>
    <n v="96"/>
    <x v="0"/>
    <x v="0"/>
    <x v="1"/>
    <n v="0"/>
    <x v="739"/>
    <n v="120"/>
    <n v="37.03"/>
    <n v="139.6"/>
    <n v="109"/>
    <n v="11.87"/>
    <n v="227.7"/>
    <n v="111"/>
    <n v="10.25"/>
    <x v="43"/>
    <n v="3"/>
    <n v="3.13"/>
    <n v="0"/>
    <x v="0"/>
    <n v="0"/>
    <x v="0"/>
    <x v="2"/>
    <x v="0"/>
    <x v="1"/>
    <n v="0.69503333559613822"/>
    <n v="-1.2054624217648346"/>
    <n v="0.53962667351234628"/>
    <n v="0.48691299998589177"/>
    <n v="2.7380126695940215"/>
    <n v="1.5698701233536154"/>
    <n v="2.3307232846348818"/>
    <x v="0"/>
    <x v="1"/>
    <e v="#N/A"/>
    <n v="37.03"/>
    <x v="0"/>
    <x v="3"/>
  </r>
  <r>
    <s v="NE"/>
    <n v="42"/>
    <x v="2"/>
    <x v="0"/>
    <x v="1"/>
    <n v="0"/>
    <x v="200"/>
    <n v="96"/>
    <n v="24.43"/>
    <n v="221"/>
    <n v="98"/>
    <n v="18.79"/>
    <n v="108.9"/>
    <n v="94"/>
    <n v="4.9000000000000004"/>
    <x v="53"/>
    <n v="1"/>
    <n v="2.3199999999999998"/>
    <n v="2"/>
    <x v="0"/>
    <n v="0"/>
    <x v="0"/>
    <x v="3"/>
    <x v="0"/>
    <x v="0"/>
    <n v="-0.67687453346420834"/>
    <n v="0.41445360812162652"/>
    <n v="-1.8196906843015757"/>
    <n v="-0.60000346093119195"/>
    <n v="1.7137616887566576"/>
    <n v="2.0739356950013592"/>
    <n v="3.6966795111493598"/>
    <x v="2"/>
    <x v="1"/>
    <e v="#N/A"/>
    <n v="24.43"/>
    <x v="0"/>
    <x v="2"/>
  </r>
  <r>
    <s v="OR"/>
    <n v="175"/>
    <x v="0"/>
    <x v="0"/>
    <x v="1"/>
    <n v="0"/>
    <x v="1222"/>
    <n v="104"/>
    <n v="31.45"/>
    <n v="325.8"/>
    <n v="86"/>
    <n v="27.69"/>
    <n v="85.4"/>
    <n v="105"/>
    <n v="3.84"/>
    <x v="28"/>
    <n v="2"/>
    <n v="3.94"/>
    <n v="1"/>
    <x v="0"/>
    <n v="0"/>
    <x v="0"/>
    <x v="1"/>
    <x v="0"/>
    <x v="2"/>
    <n v="8.7765075067401832E-2"/>
    <n v="2.5000457448796256"/>
    <n v="-2.286390666697427"/>
    <n v="1.5738294609029755"/>
    <n v="4.6597158836097199"/>
    <n v="3.7366365742013983"/>
    <n v="3.7698744885412845"/>
    <x v="0"/>
    <x v="1"/>
    <e v="#N/A"/>
    <n v="31.45"/>
    <x v="0"/>
    <x v="0"/>
  </r>
  <r>
    <s v="OR"/>
    <n v="136"/>
    <x v="0"/>
    <x v="0"/>
    <x v="0"/>
    <n v="23"/>
    <x v="865"/>
    <n v="65"/>
    <n v="40.049999999999997"/>
    <n v="177.7"/>
    <n v="81"/>
    <n v="15.1"/>
    <n v="138.69999999999999"/>
    <n v="105"/>
    <n v="6.24"/>
    <x v="61"/>
    <n v="5"/>
    <n v="3.05"/>
    <n v="1"/>
    <x v="0"/>
    <n v="0"/>
    <x v="0"/>
    <x v="1"/>
    <x v="0"/>
    <x v="0"/>
    <n v="1.0245874525903911"/>
    <n v="-0.44724619647399733"/>
    <n v="-1.2278753874761981"/>
    <n v="0.37822135389418376"/>
    <n v="2.5210934954987798"/>
    <n v="1.7030965821049309"/>
    <n v="2.7285826949001812"/>
    <x v="0"/>
    <x v="0"/>
    <e v="#N/A"/>
    <n v="40.049999999999997"/>
    <x v="1"/>
    <x v="3"/>
  </r>
  <r>
    <s v="AR"/>
    <n v="32"/>
    <x v="0"/>
    <x v="1"/>
    <x v="1"/>
    <n v="0"/>
    <x v="1702"/>
    <n v="75"/>
    <n v="45.14"/>
    <n v="119.7"/>
    <n v="77"/>
    <n v="10.17"/>
    <n v="169.9"/>
    <n v="128"/>
    <n v="7.65"/>
    <x v="102"/>
    <n v="6"/>
    <n v="4"/>
    <n v="2"/>
    <x v="1"/>
    <n v="1"/>
    <x v="0"/>
    <x v="3"/>
    <x v="2"/>
    <x v="1"/>
    <n v="1.578164312035794"/>
    <n v="-1.6014861194889203"/>
    <n v="-0.60825668744425865"/>
    <n v="1.6462905582974481"/>
    <n v="3.7636462790303766"/>
    <n v="2.8522989301367199"/>
    <n v="3.1790226579971006"/>
    <x v="0"/>
    <x v="1"/>
    <n v="45.14"/>
    <e v="#N/A"/>
    <x v="5"/>
    <x v="0"/>
  </r>
  <r>
    <s v="UT"/>
    <n v="101"/>
    <x v="0"/>
    <x v="0"/>
    <x v="1"/>
    <n v="0"/>
    <x v="1703"/>
    <n v="91"/>
    <n v="56.46"/>
    <n v="151"/>
    <n v="123"/>
    <n v="12.84"/>
    <n v="277.8"/>
    <n v="99"/>
    <n v="12.5"/>
    <x v="61"/>
    <n v="3"/>
    <n v="3.05"/>
    <n v="1"/>
    <x v="1"/>
    <n v="1"/>
    <x v="0"/>
    <x v="0"/>
    <x v="0"/>
    <x v="1"/>
    <n v="2.8112151093288991"/>
    <n v="-0.97859457482741863"/>
    <n v="1.5345913168328644"/>
    <n v="0.37822135389418376"/>
    <n v="4.7801115097347031"/>
    <n v="3.3702521619370152"/>
    <n v="2.8049479896397487"/>
    <x v="1"/>
    <x v="1"/>
    <n v="56.46"/>
    <e v="#N/A"/>
    <x v="0"/>
    <x v="3"/>
  </r>
  <r>
    <s v="AZ"/>
    <n v="132"/>
    <x v="1"/>
    <x v="1"/>
    <x v="0"/>
    <n v="21"/>
    <x v="1704"/>
    <n v="89"/>
    <n v="37.979999999999997"/>
    <n v="193.2"/>
    <n v="105"/>
    <n v="16.420000000000002"/>
    <n v="226.2"/>
    <n v="85"/>
    <n v="10.18"/>
    <x v="18"/>
    <n v="5"/>
    <n v="2.08"/>
    <n v="3"/>
    <x v="0"/>
    <n v="0"/>
    <x v="0"/>
    <x v="1"/>
    <x v="1"/>
    <x v="0"/>
    <n v="0.79871328251567852"/>
    <n v="-0.13878552739242309"/>
    <n v="0.50983731293388768"/>
    <n v="-0.92607839920631685"/>
    <n v="2.5024254144965834"/>
    <n v="1.3322010424169259"/>
    <n v="2.2994317297356517"/>
    <x v="0"/>
    <x v="0"/>
    <e v="#N/A"/>
    <n v="37.979999999999997"/>
    <x v="5"/>
    <x v="1"/>
  </r>
  <r>
    <s v="ME"/>
    <n v="120"/>
    <x v="2"/>
    <x v="0"/>
    <x v="1"/>
    <n v="0"/>
    <x v="608"/>
    <n v="109"/>
    <n v="27.81"/>
    <n v="237.3"/>
    <n v="95"/>
    <n v="20.170000000000002"/>
    <n v="186.2"/>
    <n v="141"/>
    <n v="8.3800000000000008"/>
    <x v="10"/>
    <n v="5"/>
    <n v="3.32"/>
    <n v="0"/>
    <x v="0"/>
    <n v="0"/>
    <x v="0"/>
    <x v="0"/>
    <x v="0"/>
    <x v="2"/>
    <n v="-0.30844043637512741"/>
    <n v="0.73883482786547583"/>
    <n v="-0.28454563582500869"/>
    <n v="0.74052684086654508"/>
    <n v="2.6538857962679745"/>
    <n v="1.1271018705374996"/>
    <n v="1.8701891437780727"/>
    <x v="0"/>
    <x v="1"/>
    <e v="#N/A"/>
    <n v="27.81"/>
    <x v="1"/>
    <x v="0"/>
  </r>
  <r>
    <s v="MT"/>
    <n v="122"/>
    <x v="2"/>
    <x v="0"/>
    <x v="1"/>
    <n v="0"/>
    <x v="23"/>
    <n v="125"/>
    <n v="32.299999999999997"/>
    <n v="141.5"/>
    <n v="77"/>
    <n v="12.03"/>
    <n v="216.8"/>
    <n v="68"/>
    <n v="9.76"/>
    <x v="128"/>
    <n v="3"/>
    <n v="4.29"/>
    <n v="3"/>
    <x v="0"/>
    <n v="0"/>
    <x v="0"/>
    <x v="0"/>
    <x v="0"/>
    <x v="1"/>
    <n v="0.18033645624556283"/>
    <n v="-1.1676511139419319"/>
    <n v="0.32315731997554747"/>
    <n v="2.0448265939670454"/>
    <n v="3.5274658505337988"/>
    <n v="2.3836268194056069"/>
    <n v="2.6306535883117035"/>
    <x v="0"/>
    <x v="1"/>
    <e v="#N/A"/>
    <n v="32.299999999999997"/>
    <x v="0"/>
    <x v="0"/>
  </r>
  <r>
    <s v="OK"/>
    <n v="52"/>
    <x v="2"/>
    <x v="0"/>
    <x v="1"/>
    <n v="0"/>
    <x v="565"/>
    <n v="100"/>
    <n v="26.13"/>
    <n v="174.2"/>
    <n v="139"/>
    <n v="14.81"/>
    <n v="242.3"/>
    <n v="53"/>
    <n v="10.9"/>
    <x v="71"/>
    <n v="3"/>
    <n v="3.81"/>
    <n v="1"/>
    <x v="0"/>
    <n v="0"/>
    <x v="0"/>
    <x v="3"/>
    <x v="0"/>
    <x v="0"/>
    <n v="-0.4917317711078863"/>
    <n v="-0.51689860562144962"/>
    <n v="0.82957644980934386"/>
    <n v="1.3926767174167949"/>
    <n v="3.0925677695916383"/>
    <n v="1.7710815420311374"/>
    <n v="2.1701346150710985"/>
    <x v="0"/>
    <x v="1"/>
    <e v="#N/A"/>
    <n v="26.13"/>
    <x v="0"/>
    <x v="0"/>
  </r>
  <r>
    <s v="VT"/>
    <n v="182"/>
    <x v="0"/>
    <x v="0"/>
    <x v="1"/>
    <n v="0"/>
    <x v="888"/>
    <n v="87"/>
    <n v="27.25"/>
    <n v="229.9"/>
    <n v="101"/>
    <n v="19.54"/>
    <n v="185.3"/>
    <n v="96"/>
    <n v="8.34"/>
    <x v="6"/>
    <n v="11"/>
    <n v="2.35"/>
    <n v="2"/>
    <x v="0"/>
    <n v="0"/>
    <x v="0"/>
    <x v="1"/>
    <x v="0"/>
    <x v="0"/>
    <n v="-0.36953754795271332"/>
    <n v="0.59156973423943382"/>
    <n v="-0.30241925217208343"/>
    <n v="-0.56377291223395598"/>
    <n v="1.899339383635652"/>
    <n v="0.94647242456824721"/>
    <n v="2.486791106367146"/>
    <x v="0"/>
    <x v="1"/>
    <e v="#N/A"/>
    <n v="27.25"/>
    <x v="4"/>
    <x v="2"/>
  </r>
  <r>
    <s v="ID"/>
    <n v="130"/>
    <x v="2"/>
    <x v="0"/>
    <x v="1"/>
    <n v="0"/>
    <x v="1705"/>
    <n v="68"/>
    <n v="23.95"/>
    <n v="217.5"/>
    <n v="109"/>
    <n v="18.489999999999998"/>
    <n v="123.6"/>
    <n v="96"/>
    <n v="5.56"/>
    <x v="109"/>
    <n v="4"/>
    <n v="3.67"/>
    <n v="3"/>
    <x v="0"/>
    <n v="0"/>
    <x v="0"/>
    <x v="1"/>
    <x v="0"/>
    <x v="0"/>
    <n v="-0.72871450692397821"/>
    <n v="0.34480119897417427"/>
    <n v="-1.5277549506326813"/>
    <n v="1.2115239739306143"/>
    <n v="2.6554565819653382"/>
    <n v="2.1099142702979141"/>
    <n v="3.1387938443469841"/>
    <x v="0"/>
    <x v="1"/>
    <e v="#N/A"/>
    <n v="23.95"/>
    <x v="1"/>
    <x v="0"/>
  </r>
  <r>
    <s v="SC"/>
    <n v="106"/>
    <x v="2"/>
    <x v="0"/>
    <x v="1"/>
    <n v="0"/>
    <x v="301"/>
    <n v="85"/>
    <n v="28.63"/>
    <n v="123.3"/>
    <n v="95"/>
    <n v="10.48"/>
    <n v="162.5"/>
    <n v="83"/>
    <n v="7.31"/>
    <x v="117"/>
    <n v="4"/>
    <n v="1.24"/>
    <n v="3"/>
    <x v="0"/>
    <n v="0"/>
    <x v="0"/>
    <x v="0"/>
    <x v="0"/>
    <x v="1"/>
    <n v="-0.21957191044409261"/>
    <n v="-1.5298436415086838"/>
    <n v="-0.75521753296465455"/>
    <n v="-2.0492254088206368"/>
    <n v="1.4319897702490088"/>
    <n v="2.67550213783767"/>
    <n v="4.5017806118301769"/>
    <x v="2"/>
    <x v="1"/>
    <e v="#N/A"/>
    <n v="28.63"/>
    <x v="1"/>
    <x v="1"/>
  </r>
  <r>
    <s v="MA"/>
    <n v="150"/>
    <x v="1"/>
    <x v="0"/>
    <x v="1"/>
    <n v="0"/>
    <x v="799"/>
    <n v="92"/>
    <n v="25.65"/>
    <n v="191"/>
    <n v="106"/>
    <n v="16.239999999999998"/>
    <n v="223.6"/>
    <n v="107"/>
    <n v="10.06"/>
    <x v="24"/>
    <n v="4"/>
    <n v="2.2400000000000002"/>
    <n v="5"/>
    <x v="1"/>
    <n v="1"/>
    <x v="1"/>
    <x v="1"/>
    <x v="0"/>
    <x v="0"/>
    <n v="-0.54357174456765611"/>
    <n v="-0.18256704171367855"/>
    <n v="0.45820242126455951"/>
    <n v="-0.70869510702289995"/>
    <n v="1.7571955598919442"/>
    <n v="1.0202936733035806"/>
    <n v="2.6446667320973853"/>
    <x v="0"/>
    <x v="1"/>
    <n v="25.65"/>
    <e v="#N/A"/>
    <x v="1"/>
    <x v="1"/>
  </r>
  <r>
    <s v="OK"/>
    <n v="94"/>
    <x v="0"/>
    <x v="0"/>
    <x v="1"/>
    <n v="0"/>
    <x v="1379"/>
    <n v="96"/>
    <n v="43.37"/>
    <n v="276.89999999999998"/>
    <n v="67"/>
    <n v="23.54"/>
    <n v="226.5"/>
    <n v="74"/>
    <n v="10.19"/>
    <x v="15"/>
    <n v="2"/>
    <n v="2.86"/>
    <n v="0"/>
    <x v="1"/>
    <n v="1"/>
    <x v="0"/>
    <x v="2"/>
    <x v="0"/>
    <x v="2"/>
    <n v="1.3856158391852191"/>
    <n v="1.5269020856480777"/>
    <n v="0.51579518504957966"/>
    <n v="0.12460751301353053"/>
    <n v="3.9545890031670763"/>
    <n v="2.1290685611734435"/>
    <n v="1.1946094308954462"/>
    <x v="1"/>
    <x v="1"/>
    <n v="43.37"/>
    <e v="#N/A"/>
    <x v="0"/>
    <x v="3"/>
  </r>
  <r>
    <s v="CO"/>
    <n v="89"/>
    <x v="0"/>
    <x v="0"/>
    <x v="1"/>
    <n v="0"/>
    <x v="1706"/>
    <n v="107"/>
    <n v="16.07"/>
    <n v="191.8"/>
    <n v="85"/>
    <n v="16.3"/>
    <n v="196.2"/>
    <n v="131"/>
    <n v="8.83"/>
    <x v="51"/>
    <n v="5"/>
    <n v="4.05"/>
    <n v="1"/>
    <x v="0"/>
    <n v="0"/>
    <x v="0"/>
    <x v="2"/>
    <x v="0"/>
    <x v="0"/>
    <n v="-1.5877769242573123"/>
    <n v="-0.16664649105140353"/>
    <n v="-8.59498986352846E-2"/>
    <n v="1.71875165569192"/>
    <n v="3.0441842810018462"/>
    <n v="2.3474030870736469"/>
    <n v="3.1230665330260017"/>
    <x v="0"/>
    <x v="1"/>
    <e v="#N/A"/>
    <n v="16.07"/>
    <x v="1"/>
    <x v="0"/>
  </r>
  <r>
    <s v="WA"/>
    <n v="45"/>
    <x v="0"/>
    <x v="0"/>
    <x v="1"/>
    <n v="0"/>
    <x v="85"/>
    <n v="116"/>
    <n v="22.95"/>
    <n v="159"/>
    <n v="108"/>
    <n v="13.52"/>
    <n v="170.3"/>
    <n v="130"/>
    <n v="7.66"/>
    <x v="22"/>
    <n v="15"/>
    <n v="3"/>
    <n v="1"/>
    <x v="0"/>
    <n v="0"/>
    <x v="0"/>
    <x v="3"/>
    <x v="0"/>
    <x v="1"/>
    <n v="-0.83794873671420822"/>
    <n v="-0.81938906820467061"/>
    <n v="-0.60031285795666955"/>
    <n v="0.30576025649971117"/>
    <n v="1.3869537049178875"/>
    <n v="1.351821509052556"/>
    <n v="3.119487490772932"/>
    <x v="0"/>
    <x v="1"/>
    <e v="#N/A"/>
    <n v="22.95"/>
    <x v="4"/>
    <x v="3"/>
  </r>
  <r>
    <s v="KS"/>
    <n v="74"/>
    <x v="1"/>
    <x v="0"/>
    <x v="1"/>
    <n v="0"/>
    <x v="1707"/>
    <n v="113"/>
    <n v="48.77"/>
    <n v="260.8"/>
    <n v="121"/>
    <n v="22.17"/>
    <n v="137.1"/>
    <n v="94"/>
    <n v="6.17"/>
    <x v="44"/>
    <n v="6"/>
    <n v="3.4"/>
    <n v="0"/>
    <x v="1"/>
    <n v="1"/>
    <x v="0"/>
    <x v="2"/>
    <x v="0"/>
    <x v="2"/>
    <n v="1.9743698234783227"/>
    <n v="1.2065010035697981"/>
    <n v="-1.2596507054265538"/>
    <n v="0.84921848695825297"/>
    <n v="4.1475956923149671"/>
    <n v="2.7679726894877472"/>
    <n v="2.4740241697668179"/>
    <x v="1"/>
    <x v="1"/>
    <n v="48.77"/>
    <e v="#N/A"/>
    <x v="1"/>
    <x v="0"/>
  </r>
  <r>
    <s v="GA"/>
    <n v="158"/>
    <x v="0"/>
    <x v="0"/>
    <x v="1"/>
    <n v="0"/>
    <x v="338"/>
    <n v="70"/>
    <n v="28.12"/>
    <n v="280.10000000000002"/>
    <n v="104"/>
    <n v="23.81"/>
    <n v="121.8"/>
    <n v="106"/>
    <n v="5.48"/>
    <x v="91"/>
    <n v="9"/>
    <n v="2.81"/>
    <n v="1"/>
    <x v="0"/>
    <n v="0"/>
    <x v="0"/>
    <x v="1"/>
    <x v="0"/>
    <x v="2"/>
    <n v="-0.27511473915098922"/>
    <n v="1.5905842882971779"/>
    <n v="-1.5635021833268317"/>
    <n v="5.2146415619058542E-2"/>
    <n v="2.9429801879527617"/>
    <n v="2.2478667273229616"/>
    <n v="3.0732193642707659"/>
    <x v="0"/>
    <x v="1"/>
    <e v="#N/A"/>
    <n v="28.12"/>
    <x v="4"/>
    <x v="3"/>
  </r>
  <r>
    <s v="AL"/>
    <n v="76"/>
    <x v="0"/>
    <x v="0"/>
    <x v="1"/>
    <n v="0"/>
    <x v="1708"/>
    <n v="99"/>
    <n v="37.74"/>
    <n v="215.9"/>
    <n v="122"/>
    <n v="18.350000000000001"/>
    <n v="204.1"/>
    <n v="131"/>
    <n v="9.18"/>
    <x v="45"/>
    <n v="5"/>
    <n v="2.21"/>
    <n v="3"/>
    <x v="1"/>
    <n v="1"/>
    <x v="0"/>
    <x v="2"/>
    <x v="0"/>
    <x v="0"/>
    <n v="0.77279329578579325"/>
    <n v="0.31296009764962474"/>
    <n v="7.0940733744597542E-2"/>
    <n v="-0.74492565572013658"/>
    <n v="2.4654892544698681"/>
    <n v="1.1203125996732468"/>
    <n v="2.1051278768917747"/>
    <x v="0"/>
    <x v="1"/>
    <n v="37.74"/>
    <e v="#N/A"/>
    <x v="1"/>
    <x v="1"/>
  </r>
  <r>
    <s v="KY"/>
    <n v="102"/>
    <x v="0"/>
    <x v="1"/>
    <x v="1"/>
    <n v="0"/>
    <x v="609"/>
    <n v="85"/>
    <n v="35.67"/>
    <n v="165.7"/>
    <n v="100"/>
    <n v="14.08"/>
    <n v="230.1"/>
    <n v="92"/>
    <n v="10.35"/>
    <x v="6"/>
    <n v="6"/>
    <n v="2.35"/>
    <n v="0"/>
    <x v="0"/>
    <n v="0"/>
    <x v="0"/>
    <x v="0"/>
    <x v="1"/>
    <x v="0"/>
    <n v="0.54691912571108059"/>
    <n v="-0.68605445640811935"/>
    <n v="0.58728965043788017"/>
    <n v="-0.56377291223395598"/>
    <n v="2.2806365541927076"/>
    <n v="1.1968877463263696"/>
    <n v="2.3798692111736823"/>
    <x v="0"/>
    <x v="1"/>
    <e v="#N/A"/>
    <n v="35.67"/>
    <x v="5"/>
    <x v="2"/>
  </r>
  <r>
    <s v="LA"/>
    <n v="4"/>
    <x v="1"/>
    <x v="0"/>
    <x v="0"/>
    <n v="31"/>
    <x v="1573"/>
    <n v="99"/>
    <n v="26.91"/>
    <n v="164.2"/>
    <n v="98"/>
    <n v="13.96"/>
    <n v="192.7"/>
    <n v="108"/>
    <n v="8.67"/>
    <x v="60"/>
    <n v="3"/>
    <n v="3.38"/>
    <n v="2"/>
    <x v="0"/>
    <n v="0"/>
    <x v="0"/>
    <x v="3"/>
    <x v="0"/>
    <x v="1"/>
    <n v="-0.40656610042397773"/>
    <n v="-0.71590548889988459"/>
    <n v="-0.15545840665168803"/>
    <n v="0.81298793826101701"/>
    <n v="2.1054807649509546"/>
    <n v="1.1674473722646017"/>
    <n v="2.5085488798180893"/>
    <x v="0"/>
    <x v="0"/>
    <e v="#N/A"/>
    <n v="26.91"/>
    <x v="0"/>
    <x v="0"/>
  </r>
  <r>
    <s v="MN"/>
    <n v="161"/>
    <x v="1"/>
    <x v="0"/>
    <x v="1"/>
    <n v="0"/>
    <x v="1185"/>
    <n v="120"/>
    <n v="42.89"/>
    <n v="243.8"/>
    <n v="98"/>
    <n v="20.72"/>
    <n v="284.39999999999998"/>
    <n v="96"/>
    <n v="12.8"/>
    <x v="29"/>
    <n v="2"/>
    <n v="2.48"/>
    <n v="1"/>
    <x v="1"/>
    <n v="1"/>
    <x v="0"/>
    <x v="1"/>
    <x v="0"/>
    <x v="2"/>
    <n v="1.3337758657254493"/>
    <n v="0.86818930199645861"/>
    <n v="1.6656645033780817"/>
    <n v="-0.38262016874777532"/>
    <n v="4.0525999259911565"/>
    <n v="2.3352830996346237"/>
    <n v="1.5759213656571411"/>
    <x v="1"/>
    <x v="1"/>
    <n v="42.89"/>
    <e v="#N/A"/>
    <x v="0"/>
    <x v="2"/>
  </r>
  <r>
    <s v="WV"/>
    <n v="116"/>
    <x v="0"/>
    <x v="0"/>
    <x v="1"/>
    <n v="0"/>
    <x v="1709"/>
    <n v="93"/>
    <n v="43.44"/>
    <n v="224.4"/>
    <n v="122"/>
    <n v="19.07"/>
    <n v="317.3"/>
    <n v="85"/>
    <n v="14.28"/>
    <x v="8"/>
    <n v="4"/>
    <n v="3.43"/>
    <n v="1"/>
    <x v="1"/>
    <n v="1"/>
    <x v="0"/>
    <x v="0"/>
    <x v="0"/>
    <x v="0"/>
    <n v="1.393021549679472"/>
    <n v="0.48211594843629452"/>
    <n v="2.3190444787322746"/>
    <n v="0.88544903565548905"/>
    <n v="4.7428044593570338"/>
    <n v="2.8870282497214865"/>
    <n v="1.4750152845590609"/>
    <x v="1"/>
    <x v="1"/>
    <n v="43.44"/>
    <e v="#N/A"/>
    <x v="1"/>
    <x v="0"/>
  </r>
  <r>
    <s v="WY"/>
    <n v="86"/>
    <x v="0"/>
    <x v="0"/>
    <x v="1"/>
    <n v="0"/>
    <x v="580"/>
    <n v="105"/>
    <n v="38.74"/>
    <n v="218.7"/>
    <n v="118"/>
    <n v="18.59"/>
    <n v="223.2"/>
    <n v="120"/>
    <n v="10.039999999999999"/>
    <x v="66"/>
    <n v="5"/>
    <n v="3.83"/>
    <n v="3"/>
    <x v="0"/>
    <n v="0"/>
    <x v="0"/>
    <x v="2"/>
    <x v="0"/>
    <x v="0"/>
    <n v="0.88202752557602337"/>
    <n v="0.36868202496758623"/>
    <n v="0.45025859177697042"/>
    <n v="1.428907266114031"/>
    <n v="3.6630804772622234"/>
    <n v="1.7771909762404312"/>
    <n v="0.94797518383193724"/>
    <x v="1"/>
    <x v="1"/>
    <e v="#N/A"/>
    <n v="38.74"/>
    <x v="1"/>
    <x v="0"/>
  </r>
  <r>
    <s v="NE"/>
    <n v="39"/>
    <x v="2"/>
    <x v="0"/>
    <x v="1"/>
    <n v="0"/>
    <x v="1222"/>
    <n v="113"/>
    <n v="31.45"/>
    <n v="106.5"/>
    <n v="125"/>
    <n v="9.0500000000000007"/>
    <n v="167.3"/>
    <n v="78"/>
    <n v="7.53"/>
    <x v="42"/>
    <n v="2"/>
    <n v="3.24"/>
    <n v="0"/>
    <x v="0"/>
    <n v="0"/>
    <x v="0"/>
    <x v="3"/>
    <x v="0"/>
    <x v="1"/>
    <n v="8.7765075067401832E-2"/>
    <n v="-1.8641752054164544"/>
    <n v="-0.65989157911358676"/>
    <n v="0.63183519477483641"/>
    <n v="2.1699289124431331"/>
    <n v="2.077865374472621"/>
    <n v="3.4534703623757732"/>
    <x v="0"/>
    <x v="1"/>
    <e v="#N/A"/>
    <n v="31.45"/>
    <x v="0"/>
    <x v="3"/>
  </r>
  <r>
    <s v="MI"/>
    <n v="57"/>
    <x v="0"/>
    <x v="0"/>
    <x v="1"/>
    <n v="0"/>
    <x v="1393"/>
    <n v="100"/>
    <n v="23.8"/>
    <n v="174.7"/>
    <n v="102"/>
    <n v="14.85"/>
    <n v="258.5"/>
    <n v="111"/>
    <n v="11.63"/>
    <x v="64"/>
    <n v="4"/>
    <n v="3.59"/>
    <n v="1"/>
    <x v="0"/>
    <n v="0"/>
    <x v="0"/>
    <x v="3"/>
    <x v="0"/>
    <x v="0"/>
    <n v="-0.74537735553604723"/>
    <n v="-0.5069482614575278"/>
    <n v="1.1513015440566967"/>
    <n v="1.1028323278389063"/>
    <n v="3.0590741802739423"/>
    <n v="1.8314798198764395"/>
    <n v="2.3131584080668968"/>
    <x v="0"/>
    <x v="1"/>
    <e v="#N/A"/>
    <n v="23.8"/>
    <x v="1"/>
    <x v="0"/>
  </r>
  <r>
    <s v="NH"/>
    <n v="138"/>
    <x v="0"/>
    <x v="0"/>
    <x v="1"/>
    <n v="0"/>
    <x v="440"/>
    <n v="96"/>
    <n v="26.78"/>
    <n v="271.7"/>
    <n v="107"/>
    <n v="23.09"/>
    <n v="138.19999999999999"/>
    <n v="84"/>
    <n v="6.22"/>
    <x v="85"/>
    <n v="6"/>
    <n v="2.89"/>
    <n v="2"/>
    <x v="0"/>
    <n v="0"/>
    <x v="0"/>
    <x v="1"/>
    <x v="0"/>
    <x v="2"/>
    <n v="-0.42137752141248369"/>
    <n v="1.4234185063432918"/>
    <n v="-1.2378051743356844"/>
    <n v="0.16083806171076653"/>
    <n v="2.7589595024340507"/>
    <n v="1.9395127716669891"/>
    <n v="2.8127499083366061"/>
    <x v="0"/>
    <x v="1"/>
    <e v="#N/A"/>
    <n v="26.78"/>
    <x v="1"/>
    <x v="3"/>
  </r>
  <r>
    <s v="AK"/>
    <n v="98"/>
    <x v="0"/>
    <x v="0"/>
    <x v="1"/>
    <n v="0"/>
    <x v="403"/>
    <n v="130"/>
    <n v="40.380000000000003"/>
    <n v="213.2"/>
    <n v="85"/>
    <n v="18.12"/>
    <n v="194.1"/>
    <n v="107"/>
    <n v="8.73"/>
    <x v="3"/>
    <n v="3"/>
    <n v="2.73"/>
    <n v="0"/>
    <x v="0"/>
    <n v="0"/>
    <x v="0"/>
    <x v="2"/>
    <x v="0"/>
    <x v="0"/>
    <n v="1.0597645774380924"/>
    <n v="0.25922823916444698"/>
    <n v="-0.12765500344512654"/>
    <n v="-5.6545230472650088E-2"/>
    <n v="2.7348452548427935"/>
    <n v="1.0999060880668943"/>
    <n v="1.7147035420728252"/>
    <x v="0"/>
    <x v="1"/>
    <e v="#N/A"/>
    <n v="40.380000000000003"/>
    <x v="0"/>
    <x v="2"/>
  </r>
  <r>
    <s v="AZ"/>
    <n v="145"/>
    <x v="0"/>
    <x v="0"/>
    <x v="0"/>
    <n v="10"/>
    <x v="100"/>
    <n v="100"/>
    <n v="32.42"/>
    <n v="177.7"/>
    <n v="114"/>
    <n v="15.1"/>
    <n v="167.3"/>
    <n v="100"/>
    <n v="7.53"/>
    <x v="75"/>
    <n v="2"/>
    <n v="3.46"/>
    <n v="0"/>
    <x v="0"/>
    <n v="0"/>
    <x v="0"/>
    <x v="1"/>
    <x v="0"/>
    <x v="0"/>
    <n v="0.19329644961050516"/>
    <n v="-0.44724619647399733"/>
    <n v="-0.65989157911358676"/>
    <n v="0.92167958435272568"/>
    <n v="2.3532996721287778"/>
    <n v="1.2338325778200705"/>
    <n v="2.3466287122889353"/>
    <x v="0"/>
    <x v="2"/>
    <e v="#N/A"/>
    <n v="32.42"/>
    <x v="0"/>
    <x v="0"/>
  </r>
  <r>
    <s v="NV"/>
    <n v="77"/>
    <x v="0"/>
    <x v="0"/>
    <x v="1"/>
    <n v="0"/>
    <x v="236"/>
    <n v="81"/>
    <n v="36.64"/>
    <n v="170.9"/>
    <n v="100"/>
    <n v="14.53"/>
    <n v="170.3"/>
    <n v="59"/>
    <n v="7.66"/>
    <x v="19"/>
    <n v="3"/>
    <n v="2.78"/>
    <n v="1"/>
    <x v="0"/>
    <n v="0"/>
    <x v="0"/>
    <x v="2"/>
    <x v="0"/>
    <x v="0"/>
    <n v="0.65245050025418394"/>
    <n v="-0.58257087710333277"/>
    <n v="-0.60031285795666955"/>
    <n v="1.591586692182255E-2"/>
    <n v="2.0240243547474588"/>
    <n v="1.0609944978080041"/>
    <n v="2.4808756639837575"/>
    <x v="0"/>
    <x v="1"/>
    <e v="#N/A"/>
    <n v="36.64"/>
    <x v="0"/>
    <x v="2"/>
  </r>
  <r>
    <s v="WV"/>
    <n v="99"/>
    <x v="1"/>
    <x v="0"/>
    <x v="0"/>
    <n v="12"/>
    <x v="1710"/>
    <n v="83"/>
    <n v="20.38"/>
    <n v="237.7"/>
    <n v="98"/>
    <n v="20.2"/>
    <n v="187.6"/>
    <n v="159"/>
    <n v="8.44"/>
    <x v="155"/>
    <n v="2"/>
    <n v="4.4800000000000004"/>
    <n v="1"/>
    <x v="0"/>
    <n v="0"/>
    <x v="0"/>
    <x v="2"/>
    <x v="0"/>
    <x v="2"/>
    <n v="-1.1175143078722545"/>
    <n v="0.7467951031966128"/>
    <n v="-0.2567422326184472"/>
    <n v="2.2984404348476986"/>
    <n v="3.8075246757069934"/>
    <n v="2.6749366648596422"/>
    <n v="2.7952331147693581"/>
    <x v="0"/>
    <x v="2"/>
    <e v="#N/A"/>
    <n v="20.38"/>
    <x v="0"/>
    <x v="0"/>
  </r>
  <r>
    <s v="VT"/>
    <n v="106"/>
    <x v="2"/>
    <x v="1"/>
    <x v="1"/>
    <n v="0"/>
    <x v="1180"/>
    <n v="100"/>
    <n v="33.44"/>
    <n v="210.2"/>
    <n v="109"/>
    <n v="17.87"/>
    <n v="173.8"/>
    <n v="83"/>
    <n v="7.82"/>
    <x v="35"/>
    <n v="1"/>
    <n v="2.11"/>
    <n v="4"/>
    <x v="1"/>
    <n v="1"/>
    <x v="1"/>
    <x v="0"/>
    <x v="1"/>
    <x v="0"/>
    <n v="0.30438210702429835"/>
    <n v="0.19952617418091645"/>
    <n v="-0.53080434994026615"/>
    <n v="-0.88984785050908088"/>
    <n v="1.8364514090339283"/>
    <n v="1.0981992607131754"/>
    <n v="2.6532111590899112"/>
    <x v="0"/>
    <x v="1"/>
    <n v="33.44"/>
    <e v="#N/A"/>
    <x v="3"/>
    <x v="1"/>
  </r>
  <r>
    <s v="OK"/>
    <n v="32"/>
    <x v="2"/>
    <x v="0"/>
    <x v="1"/>
    <n v="0"/>
    <x v="1247"/>
    <n v="122"/>
    <n v="39.22"/>
    <n v="204.7"/>
    <n v="134"/>
    <n v="17.399999999999999"/>
    <n v="142"/>
    <n v="86"/>
    <n v="6.39"/>
    <x v="6"/>
    <n v="3"/>
    <n v="2.35"/>
    <n v="2"/>
    <x v="0"/>
    <n v="0"/>
    <x v="0"/>
    <x v="3"/>
    <x v="0"/>
    <x v="0"/>
    <n v="0.93386749903579325"/>
    <n v="9.0072388377777202E-2"/>
    <n v="-1.162338794203589"/>
    <n v="-0.56377291223395598"/>
    <n v="2.2682039749402843"/>
    <n v="1.5965878961030782"/>
    <n v="2.8201837791234108"/>
    <x v="0"/>
    <x v="1"/>
    <e v="#N/A"/>
    <n v="39.22"/>
    <x v="0"/>
    <x v="2"/>
  </r>
  <r>
    <s v="OR"/>
    <n v="174"/>
    <x v="0"/>
    <x v="0"/>
    <x v="1"/>
    <n v="0"/>
    <x v="365"/>
    <n v="102"/>
    <n v="37.79"/>
    <n v="173.8"/>
    <n v="123"/>
    <n v="14.77"/>
    <n v="297.2"/>
    <n v="97"/>
    <n v="13.37"/>
    <x v="16"/>
    <n v="2"/>
    <n v="1.54"/>
    <n v="0"/>
    <x v="1"/>
    <n v="1"/>
    <x v="0"/>
    <x v="1"/>
    <x v="0"/>
    <x v="0"/>
    <n v="0.77834757865648319"/>
    <n v="-0.52485888095258659"/>
    <n v="1.9198670469809287"/>
    <n v="-1.6506893731510393"/>
    <n v="3.5124492061665209"/>
    <n v="2.700364175964467"/>
    <n v="3.2010363852609802"/>
    <x v="0"/>
    <x v="1"/>
    <n v="37.79"/>
    <e v="#N/A"/>
    <x v="0"/>
    <x v="1"/>
  </r>
  <r>
    <s v="NY"/>
    <n v="98"/>
    <x v="2"/>
    <x v="0"/>
    <x v="1"/>
    <n v="0"/>
    <x v="1641"/>
    <n v="92"/>
    <n v="33.76"/>
    <n v="349.4"/>
    <n v="99"/>
    <n v="29.7"/>
    <n v="221.7"/>
    <n v="83"/>
    <n v="9.98"/>
    <x v="48"/>
    <n v="6"/>
    <n v="1.97"/>
    <n v="2"/>
    <x v="1"/>
    <n v="1"/>
    <x v="0"/>
    <x v="2"/>
    <x v="0"/>
    <x v="2"/>
    <n v="0.33955923187199966"/>
    <n v="2.9697019894167318"/>
    <n v="0.42046923119851182"/>
    <n v="-1.0710005939952616"/>
    <n v="4.4244464898563338"/>
    <n v="3.2028529508265078"/>
    <n v="2.9901182765292256"/>
    <x v="1"/>
    <x v="1"/>
    <n v="33.76"/>
    <e v="#N/A"/>
    <x v="1"/>
    <x v="1"/>
  </r>
  <r>
    <s v="ME"/>
    <n v="42"/>
    <x v="2"/>
    <x v="0"/>
    <x v="1"/>
    <n v="0"/>
    <x v="512"/>
    <n v="109"/>
    <n v="23.7"/>
    <n v="223.8"/>
    <n v="121"/>
    <n v="19.02"/>
    <n v="244.9"/>
    <n v="105"/>
    <n v="11.02"/>
    <x v="117"/>
    <n v="3"/>
    <n v="1.24"/>
    <n v="1"/>
    <x v="0"/>
    <n v="0"/>
    <x v="0"/>
    <x v="3"/>
    <x v="0"/>
    <x v="0"/>
    <n v="-0.75648592127742642"/>
    <n v="0.47017553543958857"/>
    <n v="0.88121134147867208"/>
    <n v="-2.0492254088206368"/>
    <n v="2.6192642633693914"/>
    <n v="2.4019146920162684"/>
    <n v="3.5605958903087012"/>
    <x v="0"/>
    <x v="1"/>
    <e v="#N/A"/>
    <n v="23.7"/>
    <x v="0"/>
    <x v="1"/>
  </r>
  <r>
    <s v="VA"/>
    <n v="99"/>
    <x v="1"/>
    <x v="0"/>
    <x v="1"/>
    <n v="0"/>
    <x v="1711"/>
    <n v="121"/>
    <n v="22.17"/>
    <n v="219.9"/>
    <n v="103"/>
    <n v="18.690000000000001"/>
    <n v="84.1"/>
    <n v="85"/>
    <n v="3.78"/>
    <x v="52"/>
    <n v="3"/>
    <n v="2.65"/>
    <n v="2"/>
    <x v="0"/>
    <n v="0"/>
    <x v="0"/>
    <x v="2"/>
    <x v="0"/>
    <x v="0"/>
    <n v="-0.92311440739811623"/>
    <n v="0.39256285096099874"/>
    <n v="-2.3122081125320917"/>
    <n v="-0.16523687656435807"/>
    <n v="2.0889859480306301"/>
    <n v="2.5258375605205821"/>
    <n v="4.0491787405847752"/>
    <x v="2"/>
    <x v="1"/>
    <e v="#N/A"/>
    <n v="22.17"/>
    <x v="0"/>
    <x v="2"/>
  </r>
  <r>
    <s v="NY"/>
    <n v="119"/>
    <x v="1"/>
    <x v="0"/>
    <x v="1"/>
    <n v="0"/>
    <x v="1332"/>
    <n v="131"/>
    <n v="26.04"/>
    <n v="116.6"/>
    <n v="85"/>
    <n v="9.91"/>
    <n v="218.5"/>
    <n v="74"/>
    <n v="9.83"/>
    <x v="3"/>
    <n v="5"/>
    <n v="2.73"/>
    <n v="1"/>
    <x v="0"/>
    <n v="0"/>
    <x v="0"/>
    <x v="0"/>
    <x v="0"/>
    <x v="1"/>
    <n v="-0.50098890922570238"/>
    <n v="-1.6631782533052353"/>
    <n v="0.35691859529780035"/>
    <n v="-5.6545230472650088E-2"/>
    <n v="1.849365415698476"/>
    <n v="1.7741871480182616"/>
    <n v="3.2977761645698069"/>
    <x v="0"/>
    <x v="1"/>
    <e v="#N/A"/>
    <n v="26.04"/>
    <x v="1"/>
    <x v="2"/>
  </r>
  <r>
    <s v="MD"/>
    <n v="47"/>
    <x v="0"/>
    <x v="1"/>
    <x v="1"/>
    <n v="0"/>
    <x v="232"/>
    <n v="104"/>
    <n v="30.11"/>
    <n v="217.4"/>
    <n v="97"/>
    <n v="18.48"/>
    <n v="191.8"/>
    <n v="131"/>
    <n v="8.6300000000000008"/>
    <x v="84"/>
    <n v="5"/>
    <n v="2.62"/>
    <n v="2"/>
    <x v="0"/>
    <n v="0"/>
    <x v="0"/>
    <x v="3"/>
    <x v="1"/>
    <x v="0"/>
    <n v="-5.8497707194092669E-2"/>
    <n v="0.34281113014139003"/>
    <n v="-0.17333202299876274"/>
    <n v="-0.20146742526159472"/>
    <n v="2.0026488747925941"/>
    <n v="0.43769231925424817"/>
    <n v="2.0910635133731073"/>
    <x v="0"/>
    <x v="1"/>
    <e v="#N/A"/>
    <n v="30.11"/>
    <x v="5"/>
    <x v="2"/>
  </r>
  <r>
    <s v="GA"/>
    <n v="77"/>
    <x v="0"/>
    <x v="0"/>
    <x v="1"/>
    <n v="0"/>
    <x v="207"/>
    <n v="119"/>
    <n v="22.87"/>
    <n v="119.7"/>
    <n v="104"/>
    <n v="10.17"/>
    <n v="250.7"/>
    <n v="112"/>
    <n v="11.28"/>
    <x v="38"/>
    <n v="5"/>
    <n v="2.5099999999999998"/>
    <n v="0"/>
    <x v="0"/>
    <n v="0"/>
    <x v="0"/>
    <x v="2"/>
    <x v="0"/>
    <x v="1"/>
    <n v="-0.84720587483202436"/>
    <n v="-1.6014861194889203"/>
    <n v="0.99639686904871172"/>
    <n v="-0.34638962005053869"/>
    <n v="2.1904197278487207"/>
    <n v="2.0964990042436007"/>
    <n v="3.4630445514662318"/>
    <x v="0"/>
    <x v="1"/>
    <e v="#N/A"/>
    <n v="22.87"/>
    <x v="1"/>
    <x v="2"/>
  </r>
  <r>
    <s v="WY"/>
    <n v="39"/>
    <x v="2"/>
    <x v="0"/>
    <x v="0"/>
    <n v="38"/>
    <x v="287"/>
    <n v="66"/>
    <n v="34.31"/>
    <n v="200.1"/>
    <n v="87"/>
    <n v="17.010000000000002"/>
    <n v="173.7"/>
    <n v="112"/>
    <n v="7.82"/>
    <x v="17"/>
    <n v="3"/>
    <n v="2.57"/>
    <n v="0"/>
    <x v="0"/>
    <n v="0"/>
    <x v="0"/>
    <x v="3"/>
    <x v="0"/>
    <x v="0"/>
    <n v="0.39880491582602301"/>
    <n v="-1.4707779303027957E-3"/>
    <n v="-0.53279030731216381"/>
    <n v="-0.27392852265606671"/>
    <n v="1.9233253721146677"/>
    <n v="0.7196873426461291"/>
    <n v="2.310134034057346"/>
    <x v="0"/>
    <x v="0"/>
    <e v="#N/A"/>
    <n v="34.31"/>
    <x v="0"/>
    <x v="2"/>
  </r>
  <r>
    <s v="WV"/>
    <n v="193"/>
    <x v="0"/>
    <x v="0"/>
    <x v="1"/>
    <n v="0"/>
    <x v="1358"/>
    <n v="114"/>
    <n v="30.69"/>
    <n v="117.9"/>
    <n v="80"/>
    <n v="10.02"/>
    <n v="192.9"/>
    <n v="97"/>
    <n v="8.68"/>
    <x v="39"/>
    <n v="4"/>
    <n v="2.75"/>
    <n v="2"/>
    <x v="0"/>
    <n v="0"/>
    <x v="0"/>
    <x v="1"/>
    <x v="0"/>
    <x v="1"/>
    <n v="4.4508320070569193E-3"/>
    <n v="-1.6373073584790385"/>
    <n v="-0.15148649190789321"/>
    <n v="-2.0314681775414092E-2"/>
    <n v="1.7592159160406606"/>
    <n v="1.6444318287972166"/>
    <n v="3.211459394087357"/>
    <x v="0"/>
    <x v="1"/>
    <e v="#N/A"/>
    <n v="30.69"/>
    <x v="1"/>
    <x v="2"/>
  </r>
  <r>
    <s v="OH"/>
    <n v="103"/>
    <x v="0"/>
    <x v="0"/>
    <x v="0"/>
    <n v="40"/>
    <x v="1154"/>
    <n v="95"/>
    <n v="27.97"/>
    <n v="228.7"/>
    <n v="82"/>
    <n v="19.440000000000001"/>
    <n v="194.7"/>
    <n v="97"/>
    <n v="8.76"/>
    <x v="33"/>
    <n v="1"/>
    <n v="2"/>
    <n v="4"/>
    <x v="0"/>
    <n v="0"/>
    <x v="1"/>
    <x v="0"/>
    <x v="0"/>
    <x v="0"/>
    <n v="-0.29177758776305829"/>
    <n v="0.56768890824602125"/>
    <n v="-0.11573925921374321"/>
    <n v="-1.0347700452980251"/>
    <n v="1.9345163509203536"/>
    <n v="1.221290088404803"/>
    <n v="2.6908633276503324"/>
    <x v="0"/>
    <x v="0"/>
    <e v="#N/A"/>
    <n v="27.97"/>
    <x v="0"/>
    <x v="1"/>
  </r>
  <r>
    <s v="AK"/>
    <n v="36"/>
    <x v="0"/>
    <x v="1"/>
    <x v="0"/>
    <n v="19"/>
    <x v="1235"/>
    <n v="96"/>
    <n v="29.22"/>
    <n v="198.4"/>
    <n v="111"/>
    <n v="16.86"/>
    <n v="321.7"/>
    <n v="76"/>
    <n v="14.48"/>
    <x v="26"/>
    <n v="1"/>
    <n v="2.84"/>
    <n v="1"/>
    <x v="1"/>
    <n v="1"/>
    <x v="0"/>
    <x v="3"/>
    <x v="1"/>
    <x v="0"/>
    <n v="-0.1547719436193799"/>
    <n v="-3.5301948087636523E-2"/>
    <n v="2.4064266030957526"/>
    <n v="8.8376964316294535E-2"/>
    <n v="3.7991261386520572"/>
    <n v="2.4132757956726016"/>
    <n v="2.2835149910979711"/>
    <x v="1"/>
    <x v="0"/>
    <n v="29.22"/>
    <e v="#N/A"/>
    <x v="3"/>
    <x v="3"/>
  </r>
  <r>
    <s v="IL"/>
    <n v="87"/>
    <x v="0"/>
    <x v="0"/>
    <x v="1"/>
    <n v="0"/>
    <x v="845"/>
    <n v="69"/>
    <n v="37.64"/>
    <n v="195.2"/>
    <n v="53"/>
    <n v="16.59"/>
    <n v="120.6"/>
    <n v="91"/>
    <n v="5.43"/>
    <x v="0"/>
    <n v="4"/>
    <n v="3.7"/>
    <n v="1"/>
    <x v="0"/>
    <n v="0"/>
    <x v="0"/>
    <x v="2"/>
    <x v="0"/>
    <x v="0"/>
    <n v="0.76168473004441406"/>
    <n v="-9.8984150736736068E-2"/>
    <n v="-1.5873336717895985"/>
    <n v="1.2477545226278501"/>
    <n v="3.0516755864126619"/>
    <n v="2.1602039312100159"/>
    <n v="2.8320025007268881"/>
    <x v="0"/>
    <x v="1"/>
    <e v="#N/A"/>
    <n v="37.64"/>
    <x v="1"/>
    <x v="0"/>
  </r>
  <r>
    <s v="RI"/>
    <n v="1"/>
    <x v="2"/>
    <x v="0"/>
    <x v="1"/>
    <n v="0"/>
    <x v="1712"/>
    <n v="114"/>
    <n v="41.06"/>
    <n v="195.2"/>
    <n v="94"/>
    <n v="16.59"/>
    <n v="201.6"/>
    <n v="93"/>
    <n v="9.07"/>
    <x v="71"/>
    <n v="3"/>
    <n v="3.81"/>
    <n v="3"/>
    <x v="0"/>
    <n v="0"/>
    <x v="0"/>
    <x v="3"/>
    <x v="0"/>
    <x v="0"/>
    <n v="1.1338216823806213"/>
    <n v="-9.8984150736736068E-2"/>
    <n v="2.1291799447166519E-2"/>
    <n v="1.3926767174167949"/>
    <n v="3.4832403515272539"/>
    <n v="1.7987082168856663"/>
    <n v="1.5289666943646352"/>
    <x v="1"/>
    <x v="1"/>
    <e v="#N/A"/>
    <n v="41.06"/>
    <x v="0"/>
    <x v="0"/>
  </r>
  <r>
    <s v="WY"/>
    <n v="62"/>
    <x v="0"/>
    <x v="0"/>
    <x v="1"/>
    <n v="0"/>
    <x v="1713"/>
    <n v="77"/>
    <n v="19.809999999999999"/>
    <n v="186.1"/>
    <n v="111"/>
    <n v="15.82"/>
    <n v="180.6"/>
    <n v="72"/>
    <n v="8.1300000000000008"/>
    <x v="137"/>
    <n v="2"/>
    <n v="4.3499999999999996"/>
    <n v="3"/>
    <x v="0"/>
    <n v="0"/>
    <x v="0"/>
    <x v="3"/>
    <x v="0"/>
    <x v="0"/>
    <n v="-1.180462847073404"/>
    <n v="-0.28008041452011184"/>
    <n v="-0.39575924865125406"/>
    <n v="2.117287691361518"/>
    <n v="3.2608956568764804"/>
    <n v="2.4721387749886525"/>
    <n v="3.0966917445184787"/>
    <x v="0"/>
    <x v="1"/>
    <e v="#N/A"/>
    <n v="19.809999999999999"/>
    <x v="0"/>
    <x v="0"/>
  </r>
  <r>
    <s v="WA"/>
    <n v="112"/>
    <x v="0"/>
    <x v="0"/>
    <x v="1"/>
    <n v="0"/>
    <x v="1527"/>
    <n v="107"/>
    <n v="26.88"/>
    <n v="181.5"/>
    <n v="101"/>
    <n v="15.43"/>
    <n v="200.3"/>
    <n v="126"/>
    <n v="9.01"/>
    <x v="24"/>
    <n v="7"/>
    <n v="2.2400000000000002"/>
    <n v="1"/>
    <x v="0"/>
    <n v="0"/>
    <x v="0"/>
    <x v="0"/>
    <x v="0"/>
    <x v="0"/>
    <n v="-0.4102689556711045"/>
    <n v="-0.3716235808281918"/>
    <n v="-4.5256463874972751E-3"/>
    <n v="-0.70869510702289995"/>
    <n v="1.3485056018382213"/>
    <n v="0.89927411727929241"/>
    <n v="2.792654743756886"/>
    <x v="0"/>
    <x v="1"/>
    <e v="#N/A"/>
    <n v="26.88"/>
    <x v="4"/>
    <x v="1"/>
  </r>
  <r>
    <s v="CO"/>
    <n v="82"/>
    <x v="1"/>
    <x v="0"/>
    <x v="1"/>
    <n v="0"/>
    <x v="1058"/>
    <n v="81"/>
    <n v="20.67"/>
    <n v="191.3"/>
    <n v="109"/>
    <n v="16.260000000000002"/>
    <n v="231.4"/>
    <n v="81"/>
    <n v="10.41"/>
    <x v="53"/>
    <n v="5"/>
    <n v="2.3199999999999998"/>
    <n v="3"/>
    <x v="0"/>
    <n v="0"/>
    <x v="0"/>
    <x v="2"/>
    <x v="0"/>
    <x v="0"/>
    <n v="-1.0860400382716799"/>
    <n v="-0.17659683521532527"/>
    <n v="0.61310709627254456"/>
    <n v="-0.60000346093119195"/>
    <n v="1.8567464542244518"/>
    <n v="1.3951967142902755"/>
    <n v="2.9061383910367526"/>
    <x v="0"/>
    <x v="1"/>
    <e v="#N/A"/>
    <n v="20.67"/>
    <x v="1"/>
    <x v="2"/>
  </r>
  <r>
    <s v="AL"/>
    <n v="55"/>
    <x v="0"/>
    <x v="0"/>
    <x v="0"/>
    <n v="28"/>
    <x v="900"/>
    <n v="134"/>
    <n v="37.83"/>
    <n v="177.8"/>
    <n v="106"/>
    <n v="15.11"/>
    <n v="194.6"/>
    <n v="90"/>
    <n v="8.76"/>
    <x v="84"/>
    <n v="4"/>
    <n v="2.62"/>
    <n v="2"/>
    <x v="0"/>
    <n v="0"/>
    <x v="0"/>
    <x v="3"/>
    <x v="0"/>
    <x v="0"/>
    <n v="0.7820504339036094"/>
    <n v="-0.44525612764121253"/>
    <n v="-0.11772521658564035"/>
    <n v="-0.20146742526159472"/>
    <n v="2.2134831328164366"/>
    <n v="0.92967964935914549"/>
    <n v="2.1975215406457838"/>
    <x v="0"/>
    <x v="0"/>
    <e v="#N/A"/>
    <n v="37.83"/>
    <x v="1"/>
    <x v="2"/>
  </r>
  <r>
    <s v="IA"/>
    <n v="82"/>
    <x v="2"/>
    <x v="0"/>
    <x v="0"/>
    <n v="23"/>
    <x v="576"/>
    <n v="93"/>
    <n v="21.03"/>
    <n v="139.1"/>
    <n v="74"/>
    <n v="11.82"/>
    <n v="174.5"/>
    <n v="118"/>
    <n v="7.85"/>
    <x v="15"/>
    <n v="2"/>
    <n v="2.86"/>
    <n v="1"/>
    <x v="0"/>
    <n v="0"/>
    <x v="0"/>
    <x v="2"/>
    <x v="0"/>
    <x v="1"/>
    <n v="-1.0471600581768521"/>
    <n v="-1.2154127659287564"/>
    <n v="-0.51690264833698563"/>
    <n v="0.12460751301353053"/>
    <n v="1.2436847833444846"/>
    <n v="1.6901147177575682"/>
    <n v="3.4880114217185234"/>
    <x v="2"/>
    <x v="0"/>
    <e v="#N/A"/>
    <n v="21.03"/>
    <x v="0"/>
    <x v="3"/>
  </r>
  <r>
    <s v="OH"/>
    <n v="69"/>
    <x v="0"/>
    <x v="0"/>
    <x v="1"/>
    <n v="0"/>
    <x v="627"/>
    <n v="76"/>
    <n v="41.62"/>
    <n v="77.2"/>
    <n v="100"/>
    <n v="6.56"/>
    <n v="222.8"/>
    <n v="102"/>
    <n v="10.029999999999999"/>
    <x v="13"/>
    <n v="3"/>
    <n v="2.7"/>
    <n v="0"/>
    <x v="0"/>
    <n v="0"/>
    <x v="0"/>
    <x v="3"/>
    <x v="0"/>
    <x v="1"/>
    <n v="1.1949187939582078"/>
    <n v="-2.4472653734222689"/>
    <n v="0.44231476228938194"/>
    <n v="-9.277577916988608E-2"/>
    <n v="3.1329815246114583"/>
    <n v="2.7606500006784391"/>
    <n v="3.6642603099309139"/>
    <x v="0"/>
    <x v="1"/>
    <e v="#N/A"/>
    <n v="41.62"/>
    <x v="0"/>
    <x v="2"/>
  </r>
  <r>
    <s v="HI"/>
    <n v="87"/>
    <x v="2"/>
    <x v="0"/>
    <x v="1"/>
    <n v="0"/>
    <x v="1714"/>
    <n v="63"/>
    <n v="50.56"/>
    <n v="118.4"/>
    <n v="108"/>
    <n v="10.06"/>
    <n v="242.3"/>
    <n v="72"/>
    <n v="10.9"/>
    <x v="34"/>
    <n v="2"/>
    <n v="2.97"/>
    <n v="2"/>
    <x v="1"/>
    <n v="1"/>
    <x v="0"/>
    <x v="2"/>
    <x v="0"/>
    <x v="1"/>
    <n v="2.1687697239524608"/>
    <n v="-1.6273570143151166"/>
    <n v="0.82957644980934386"/>
    <n v="0.26952970780247515"/>
    <n v="3.9234849370856688"/>
    <n v="2.848279536323604"/>
    <n v="2.971810657249462"/>
    <x v="0"/>
    <x v="1"/>
    <n v="50.56"/>
    <e v="#N/A"/>
    <x v="0"/>
    <x v="3"/>
  </r>
  <r>
    <s v="WV"/>
    <n v="63"/>
    <x v="0"/>
    <x v="0"/>
    <x v="1"/>
    <n v="0"/>
    <x v="1267"/>
    <n v="95"/>
    <n v="25.13"/>
    <n v="201.4"/>
    <n v="72"/>
    <n v="17.12"/>
    <n v="154.9"/>
    <n v="118"/>
    <n v="6.97"/>
    <x v="53"/>
    <n v="8"/>
    <n v="2.3199999999999998"/>
    <n v="1"/>
    <x v="0"/>
    <n v="0"/>
    <x v="0"/>
    <x v="3"/>
    <x v="0"/>
    <x v="0"/>
    <n v="-0.60096600089811592"/>
    <n v="2.4400116895893983E-2"/>
    <n v="-0.90615029322884477"/>
    <n v="-0.60000346093119195"/>
    <n v="1.1736390972797472"/>
    <n v="1.2421223800367407"/>
    <n v="3.1158156690203378"/>
    <x v="2"/>
    <x v="1"/>
    <e v="#N/A"/>
    <n v="25.13"/>
    <x v="4"/>
    <x v="2"/>
  </r>
  <r>
    <s v="ID"/>
    <n v="68"/>
    <x v="0"/>
    <x v="0"/>
    <x v="1"/>
    <n v="0"/>
    <x v="1381"/>
    <n v="108"/>
    <n v="31.71"/>
    <n v="190.2"/>
    <n v="107"/>
    <n v="16.170000000000002"/>
    <n v="187.8"/>
    <n v="103"/>
    <n v="8.4499999999999993"/>
    <x v="34"/>
    <n v="5"/>
    <n v="2.97"/>
    <n v="1"/>
    <x v="0"/>
    <n v="0"/>
    <x v="0"/>
    <x v="3"/>
    <x v="0"/>
    <x v="0"/>
    <n v="0.11553648942085012"/>
    <n v="-0.19848759237595359"/>
    <n v="-0.25277031787465237"/>
    <n v="0.26952970780247515"/>
    <n v="2.0141751849446652"/>
    <n v="0.43506907693082181"/>
    <n v="2.0788623157284847"/>
    <x v="0"/>
    <x v="1"/>
    <e v="#N/A"/>
    <n v="31.71"/>
    <x v="1"/>
    <x v="3"/>
  </r>
  <r>
    <s v="TX"/>
    <n v="119"/>
    <x v="2"/>
    <x v="0"/>
    <x v="1"/>
    <n v="0"/>
    <x v="1715"/>
    <n v="100"/>
    <n v="18.22"/>
    <n v="221.1"/>
    <n v="100"/>
    <n v="18.79"/>
    <n v="212.6"/>
    <n v="96"/>
    <n v="9.57"/>
    <x v="24"/>
    <n v="3"/>
    <n v="2.2400000000000002"/>
    <n v="2"/>
    <x v="0"/>
    <n v="0"/>
    <x v="0"/>
    <x v="0"/>
    <x v="0"/>
    <x v="0"/>
    <n v="-1.3526456160647835"/>
    <n v="0.41644367695441076"/>
    <n v="0.23974711035586302"/>
    <n v="-0.70869510702289995"/>
    <n v="1.9371378523021934"/>
    <n v="1.600875676115036"/>
    <n v="3.0615523516561973"/>
    <x v="0"/>
    <x v="1"/>
    <e v="#N/A"/>
    <n v="18.22"/>
    <x v="0"/>
    <x v="1"/>
  </r>
  <r>
    <s v="ID"/>
    <n v="43"/>
    <x v="0"/>
    <x v="0"/>
    <x v="0"/>
    <n v="36"/>
    <x v="1716"/>
    <n v="68"/>
    <n v="15.83"/>
    <n v="246.1"/>
    <n v="83"/>
    <n v="20.92"/>
    <n v="94.9"/>
    <n v="109"/>
    <n v="4.2699999999999996"/>
    <x v="6"/>
    <n v="8"/>
    <n v="2.35"/>
    <n v="1"/>
    <x v="0"/>
    <n v="0"/>
    <x v="0"/>
    <x v="3"/>
    <x v="0"/>
    <x v="2"/>
    <n v="-1.6136969109871977"/>
    <n v="0.91396088515049834"/>
    <n v="-2.0977247163671895"/>
    <n v="-0.56377291223395598"/>
    <n v="2.3313437741923817"/>
    <n v="2.8561567012930626"/>
    <n v="4.3451235208238854"/>
    <x v="2"/>
    <x v="0"/>
    <e v="#N/A"/>
    <n v="15.83"/>
    <x v="4"/>
    <x v="2"/>
  </r>
  <r>
    <s v="CA"/>
    <n v="136"/>
    <x v="2"/>
    <x v="0"/>
    <x v="1"/>
    <n v="0"/>
    <x v="1717"/>
    <n v="110"/>
    <n v="22.51"/>
    <n v="254.1"/>
    <n v="81"/>
    <n v="21.6"/>
    <n v="176.5"/>
    <n v="100"/>
    <n v="7.94"/>
    <x v="14"/>
    <n v="6"/>
    <n v="3.51"/>
    <n v="2"/>
    <x v="0"/>
    <n v="0"/>
    <x v="0"/>
    <x v="1"/>
    <x v="0"/>
    <x v="2"/>
    <n v="-0.88608585492685188"/>
    <n v="1.0731663917732464"/>
    <n v="-0.47718350089904082"/>
    <n v="0.99414068174719761"/>
    <n v="2.9259066066361736"/>
    <n v="1.7756277862683121"/>
    <n v="2.396826777215868"/>
    <x v="0"/>
    <x v="1"/>
    <e v="#N/A"/>
    <n v="22.51"/>
    <x v="1"/>
    <x v="0"/>
  </r>
  <r>
    <s v="OR"/>
    <n v="149"/>
    <x v="0"/>
    <x v="0"/>
    <x v="1"/>
    <n v="0"/>
    <x v="1614"/>
    <n v="103"/>
    <n v="19.47"/>
    <n v="228.8"/>
    <n v="100"/>
    <n v="19.45"/>
    <n v="135.80000000000001"/>
    <n v="74"/>
    <n v="6.11"/>
    <x v="85"/>
    <n v="3"/>
    <n v="2.89"/>
    <n v="0"/>
    <x v="0"/>
    <n v="0"/>
    <x v="0"/>
    <x v="1"/>
    <x v="0"/>
    <x v="0"/>
    <n v="-1.2174913995446683"/>
    <n v="0.5696789770788061"/>
    <n v="-1.2854681512612176"/>
    <n v="0.16083806171076653"/>
    <n v="1.9850016803166621"/>
    <n v="1.8668467250667899"/>
    <n v="3.3211446398681925"/>
    <x v="0"/>
    <x v="1"/>
    <e v="#N/A"/>
    <n v="19.47"/>
    <x v="0"/>
    <x v="3"/>
  </r>
  <r>
    <s v="NY"/>
    <n v="77"/>
    <x v="0"/>
    <x v="0"/>
    <x v="1"/>
    <n v="0"/>
    <x v="1322"/>
    <n v="130"/>
    <n v="31.4"/>
    <n v="194"/>
    <n v="105"/>
    <n v="16.489999999999998"/>
    <n v="249.1"/>
    <n v="91"/>
    <n v="11.21"/>
    <x v="62"/>
    <n v="4"/>
    <n v="2.4300000000000002"/>
    <n v="1"/>
    <x v="0"/>
    <n v="0"/>
    <x v="0"/>
    <x v="2"/>
    <x v="0"/>
    <x v="0"/>
    <n v="8.2210792196711957E-2"/>
    <n v="-0.12286497673014804"/>
    <n v="0.9646215510983559"/>
    <n v="-0.45508126614224731"/>
    <n v="2.4692550118088015"/>
    <n v="1.0767767236050099"/>
    <n v="2.0546717284403839"/>
    <x v="0"/>
    <x v="1"/>
    <e v="#N/A"/>
    <n v="31.4"/>
    <x v="1"/>
    <x v="2"/>
  </r>
  <r>
    <s v="MI"/>
    <n v="110"/>
    <x v="0"/>
    <x v="0"/>
    <x v="1"/>
    <n v="0"/>
    <x v="248"/>
    <n v="127"/>
    <n v="16"/>
    <n v="283"/>
    <n v="97"/>
    <n v="24.06"/>
    <n v="168.7"/>
    <n v="69"/>
    <n v="7.59"/>
    <x v="19"/>
    <n v="6"/>
    <n v="2.78"/>
    <n v="2"/>
    <x v="0"/>
    <n v="0"/>
    <x v="0"/>
    <x v="0"/>
    <x v="0"/>
    <x v="2"/>
    <n v="-1.5951826347515654"/>
    <n v="1.6482962844479236"/>
    <n v="-0.63208817590702582"/>
    <n v="1.591586692182255E-2"/>
    <n v="2.9214995700669597"/>
    <n v="2.3793438289745179"/>
    <n v="3.2844169003122627"/>
    <x v="0"/>
    <x v="1"/>
    <e v="#N/A"/>
    <n v="16"/>
    <x v="1"/>
    <x v="2"/>
  </r>
  <r>
    <s v="WA"/>
    <n v="70"/>
    <x v="0"/>
    <x v="0"/>
    <x v="1"/>
    <n v="0"/>
    <x v="47"/>
    <n v="110"/>
    <n v="38.979999999999997"/>
    <n v="118.2"/>
    <n v="89"/>
    <n v="10.050000000000001"/>
    <n v="155"/>
    <n v="105"/>
    <n v="6.98"/>
    <x v="57"/>
    <n v="4"/>
    <n v="2.13"/>
    <n v="1"/>
    <x v="0"/>
    <n v="0"/>
    <x v="0"/>
    <x v="3"/>
    <x v="0"/>
    <x v="1"/>
    <n v="0.90794751230590853"/>
    <n v="-1.6313371519806854"/>
    <n v="-0.90416433585694767"/>
    <n v="-0.85361730181184459"/>
    <n v="2.0172909254829787"/>
    <n v="2.2431685698411323"/>
    <n v="3.7408752702289139"/>
    <x v="2"/>
    <x v="1"/>
    <e v="#N/A"/>
    <n v="38.979999999999997"/>
    <x v="1"/>
    <x v="1"/>
  </r>
  <r>
    <s v="VT"/>
    <n v="155"/>
    <x v="2"/>
    <x v="0"/>
    <x v="1"/>
    <n v="0"/>
    <x v="1498"/>
    <n v="109"/>
    <n v="38.049999999999997"/>
    <n v="233.4"/>
    <n v="68"/>
    <n v="19.84"/>
    <n v="201.6"/>
    <n v="111"/>
    <n v="9.07"/>
    <x v="82"/>
    <n v="8"/>
    <n v="2.38"/>
    <n v="1"/>
    <x v="0"/>
    <n v="0"/>
    <x v="0"/>
    <x v="1"/>
    <x v="0"/>
    <x v="2"/>
    <n v="0.80611899300993151"/>
    <n v="0.66122214338688601"/>
    <n v="2.1291799447166519E-2"/>
    <n v="-0.52754236353671935"/>
    <n v="2.6996255267093305"/>
    <n v="1.1686731107739667"/>
    <n v="1.8556981692159882"/>
    <x v="0"/>
    <x v="1"/>
    <e v="#N/A"/>
    <n v="38.049999999999997"/>
    <x v="4"/>
    <x v="2"/>
  </r>
  <r>
    <s v="DC"/>
    <n v="151"/>
    <x v="0"/>
    <x v="0"/>
    <x v="0"/>
    <n v="27"/>
    <x v="662"/>
    <n v="141"/>
    <n v="26.25"/>
    <n v="210.6"/>
    <n v="109"/>
    <n v="17.899999999999999"/>
    <n v="167.9"/>
    <n v="109"/>
    <n v="7.56"/>
    <x v="35"/>
    <n v="3"/>
    <n v="2.11"/>
    <n v="3"/>
    <x v="0"/>
    <n v="0"/>
    <x v="0"/>
    <x v="1"/>
    <x v="0"/>
    <x v="0"/>
    <n v="-0.47877177774294344"/>
    <n v="0.20748644951205397"/>
    <n v="-0.64797583488220345"/>
    <n v="-0.88984785050908088"/>
    <n v="1.3659271189550448"/>
    <n v="1.2181850933011684"/>
    <n v="3.0169840816261404"/>
    <x v="0"/>
    <x v="0"/>
    <e v="#N/A"/>
    <n v="26.25"/>
    <x v="0"/>
    <x v="1"/>
  </r>
  <r>
    <s v="TX"/>
    <n v="125"/>
    <x v="0"/>
    <x v="0"/>
    <x v="1"/>
    <n v="0"/>
    <x v="635"/>
    <n v="107"/>
    <n v="32.33"/>
    <n v="209.2"/>
    <n v="75"/>
    <n v="17.78"/>
    <n v="102.1"/>
    <n v="136"/>
    <n v="4.59"/>
    <x v="66"/>
    <n v="5"/>
    <n v="3.83"/>
    <n v="4"/>
    <x v="1"/>
    <n v="1"/>
    <x v="1"/>
    <x v="0"/>
    <x v="0"/>
    <x v="0"/>
    <n v="0.18403931149268907"/>
    <n v="0.17962548585307295"/>
    <n v="-1.9547357855905882"/>
    <n v="1.428907266114031"/>
    <n v="3.0991250871339466"/>
    <n v="2.4349340340067909"/>
    <n v="3.2020667067108666"/>
    <x v="0"/>
    <x v="1"/>
    <n v="32.33"/>
    <e v="#N/A"/>
    <x v="1"/>
    <x v="0"/>
  </r>
  <r>
    <s v="NJ"/>
    <n v="83"/>
    <x v="0"/>
    <x v="0"/>
    <x v="1"/>
    <n v="0"/>
    <x v="1625"/>
    <n v="120"/>
    <n v="28.39"/>
    <n v="209.1"/>
    <n v="102"/>
    <n v="17.77"/>
    <n v="131"/>
    <n v="107"/>
    <n v="5.9"/>
    <x v="53"/>
    <n v="2"/>
    <n v="2.3199999999999998"/>
    <n v="1"/>
    <x v="0"/>
    <n v="0"/>
    <x v="0"/>
    <x v="2"/>
    <x v="0"/>
    <x v="0"/>
    <n v="-0.24549189717397779"/>
    <n v="0.17763541702028873"/>
    <n v="-1.3807941051122854"/>
    <n v="-0.60000346093119195"/>
    <n v="1.5036984519530381"/>
    <n v="1.5357138818153258"/>
    <n v="3.2335313852187406"/>
    <x v="2"/>
    <x v="1"/>
    <e v="#N/A"/>
    <n v="28.39"/>
    <x v="0"/>
    <x v="2"/>
  </r>
  <r>
    <s v="ND"/>
    <n v="94"/>
    <x v="2"/>
    <x v="0"/>
    <x v="1"/>
    <n v="0"/>
    <x v="950"/>
    <n v="113"/>
    <n v="26.32"/>
    <n v="261.8"/>
    <n v="121"/>
    <n v="22.25"/>
    <n v="213"/>
    <n v="81"/>
    <n v="9.58"/>
    <x v="43"/>
    <n v="5"/>
    <n v="3.13"/>
    <n v="0"/>
    <x v="0"/>
    <n v="0"/>
    <x v="0"/>
    <x v="2"/>
    <x v="0"/>
    <x v="2"/>
    <n v="-0.47136606724869046"/>
    <n v="1.2264016918976417"/>
    <n v="0.24769093984345208"/>
    <n v="0.48691299998589177"/>
    <n v="3.0006601406082756"/>
    <n v="1.422913261755153"/>
    <n v="1.745108312260903"/>
    <x v="0"/>
    <x v="1"/>
    <e v="#N/A"/>
    <n v="26.32"/>
    <x v="1"/>
    <x v="3"/>
  </r>
  <r>
    <s v="CO"/>
    <n v="11"/>
    <x v="0"/>
    <x v="0"/>
    <x v="0"/>
    <n v="36"/>
    <x v="1718"/>
    <n v="122"/>
    <n v="49.88"/>
    <n v="174.1"/>
    <n v="91"/>
    <n v="14.8"/>
    <n v="212"/>
    <n v="50"/>
    <n v="9.5399999999999991"/>
    <x v="72"/>
    <n v="6"/>
    <n v="1.86"/>
    <n v="1"/>
    <x v="0"/>
    <n v="0"/>
    <x v="0"/>
    <x v="3"/>
    <x v="0"/>
    <x v="0"/>
    <n v="2.0947126190099321"/>
    <n v="-0.51888867445423381"/>
    <n v="0.22783136612447968"/>
    <n v="-1.2159227887842059"/>
    <n v="3.3708911012050171"/>
    <n v="2.4874568885492727"/>
    <n v="3.0019954577912475"/>
    <x v="0"/>
    <x v="0"/>
    <e v="#N/A"/>
    <n v="49.88"/>
    <x v="1"/>
    <x v="1"/>
  </r>
  <r>
    <s v="CO"/>
    <n v="92"/>
    <x v="0"/>
    <x v="0"/>
    <x v="1"/>
    <n v="0"/>
    <x v="1156"/>
    <n v="113"/>
    <n v="27.29"/>
    <n v="287.3"/>
    <n v="134"/>
    <n v="24.42"/>
    <n v="212.6"/>
    <n v="93"/>
    <n v="9.57"/>
    <x v="45"/>
    <n v="3"/>
    <n v="2.21"/>
    <n v="3"/>
    <x v="0"/>
    <n v="0"/>
    <x v="0"/>
    <x v="2"/>
    <x v="0"/>
    <x v="2"/>
    <n v="-0.36583469270558711"/>
    <n v="1.7338692442576509"/>
    <n v="0.23974711035586302"/>
    <n v="-0.74492565572013658"/>
    <n v="3.0786754457752172"/>
    <n v="1.9371449321214069"/>
    <n v="2.454957937657603"/>
    <x v="0"/>
    <x v="1"/>
    <e v="#N/A"/>
    <n v="27.29"/>
    <x v="0"/>
    <x v="1"/>
  </r>
  <r>
    <s v="GA"/>
    <n v="70"/>
    <x v="0"/>
    <x v="0"/>
    <x v="0"/>
    <n v="20"/>
    <x v="298"/>
    <n v="110"/>
    <n v="39.130000000000003"/>
    <n v="177.5"/>
    <n v="111"/>
    <n v="15.09"/>
    <n v="206.3"/>
    <n v="38"/>
    <n v="9.2799999999999994"/>
    <x v="78"/>
    <n v="2"/>
    <n v="3.21"/>
    <n v="0"/>
    <x v="0"/>
    <n v="0"/>
    <x v="0"/>
    <x v="3"/>
    <x v="0"/>
    <x v="0"/>
    <n v="0.9246103609179771"/>
    <n v="-0.45122633413956581"/>
    <n v="0.11463179592633718"/>
    <n v="0.59560464607760044"/>
    <n v="2.7917084025322421"/>
    <n v="1.1943177413085784"/>
    <n v="1.749043718618756"/>
    <x v="0"/>
    <x v="0"/>
    <e v="#N/A"/>
    <n v="39.130000000000003"/>
    <x v="0"/>
    <x v="3"/>
  </r>
  <r>
    <s v="UT"/>
    <n v="82"/>
    <x v="2"/>
    <x v="0"/>
    <x v="1"/>
    <n v="0"/>
    <x v="40"/>
    <n v="95"/>
    <n v="32.619999999999997"/>
    <n v="116.7"/>
    <n v="105"/>
    <n v="9.92"/>
    <n v="202.6"/>
    <n v="113"/>
    <n v="9.1199999999999992"/>
    <x v="45"/>
    <n v="5"/>
    <n v="2.21"/>
    <n v="0"/>
    <x v="0"/>
    <n v="0"/>
    <x v="0"/>
    <x v="2"/>
    <x v="0"/>
    <x v="1"/>
    <n v="0.21551358109326413"/>
    <n v="-1.6611881844724508"/>
    <n v="4.1151373166138927E-2"/>
    <n v="-0.74492565572013658"/>
    <n v="1.750343447459294"/>
    <n v="1.833739336964241"/>
    <n v="3.4148935163188359"/>
    <x v="2"/>
    <x v="1"/>
    <e v="#N/A"/>
    <n v="32.619999999999997"/>
    <x v="1"/>
    <x v="1"/>
  </r>
  <r>
    <s v="CO"/>
    <n v="65"/>
    <x v="1"/>
    <x v="0"/>
    <x v="1"/>
    <n v="0"/>
    <x v="749"/>
    <n v="119"/>
    <n v="22.36"/>
    <n v="222.3"/>
    <n v="119"/>
    <n v="18.899999999999999"/>
    <n v="155.30000000000001"/>
    <n v="83"/>
    <n v="6.99"/>
    <x v="22"/>
    <n v="7"/>
    <n v="3"/>
    <n v="1"/>
    <x v="0"/>
    <n v="0"/>
    <x v="0"/>
    <x v="3"/>
    <x v="0"/>
    <x v="0"/>
    <n v="-0.902748703538921"/>
    <n v="0.44032450294782327"/>
    <n v="-0.89820646374125568"/>
    <n v="0.30576025649971117"/>
    <n v="1.9491957982546306"/>
    <n v="1.3817036858888345"/>
    <n v="2.8317566793889752"/>
    <x v="0"/>
    <x v="1"/>
    <e v="#N/A"/>
    <n v="22.36"/>
    <x v="4"/>
    <x v="3"/>
  </r>
  <r>
    <s v="AZ"/>
    <n v="102"/>
    <x v="2"/>
    <x v="0"/>
    <x v="1"/>
    <n v="0"/>
    <x v="835"/>
    <n v="116"/>
    <n v="29.17"/>
    <n v="219.4"/>
    <n v="111"/>
    <n v="18.649999999999999"/>
    <n v="242.1"/>
    <n v="85"/>
    <n v="10.89"/>
    <x v="47"/>
    <n v="4"/>
    <n v="3.27"/>
    <n v="0"/>
    <x v="1"/>
    <n v="1"/>
    <x v="0"/>
    <x v="0"/>
    <x v="0"/>
    <x v="0"/>
    <n v="-0.16032622649006978"/>
    <n v="0.38261250679707703"/>
    <n v="0.82560453506554909"/>
    <n v="0.66806574347207237"/>
    <n v="2.9549864014693941"/>
    <n v="1.1401892453359586"/>
    <n v="1.3667912779537794"/>
    <x v="0"/>
    <x v="1"/>
    <n v="29.17"/>
    <e v="#N/A"/>
    <x v="1"/>
    <x v="0"/>
  </r>
  <r>
    <s v="CT"/>
    <n v="78"/>
    <x v="1"/>
    <x v="0"/>
    <x v="1"/>
    <n v="0"/>
    <x v="1044"/>
    <n v="61"/>
    <n v="26.74"/>
    <n v="242"/>
    <n v="119"/>
    <n v="20.57"/>
    <n v="196"/>
    <n v="107"/>
    <n v="8.82"/>
    <x v="15"/>
    <n v="1"/>
    <n v="2.86"/>
    <n v="1"/>
    <x v="0"/>
    <n v="0"/>
    <x v="0"/>
    <x v="2"/>
    <x v="0"/>
    <x v="2"/>
    <n v="-0.42508037665960996"/>
    <n v="0.83236806300634003"/>
    <n v="-8.9921813379078855E-2"/>
    <n v="0.12460751301353053"/>
    <n v="2.4043896638683928"/>
    <n v="0.94717626857665804"/>
    <n v="2.0032963115306828"/>
    <x v="0"/>
    <x v="1"/>
    <e v="#N/A"/>
    <n v="26.74"/>
    <x v="0"/>
    <x v="3"/>
  </r>
  <r>
    <s v="NM"/>
    <n v="77"/>
    <x v="1"/>
    <x v="1"/>
    <x v="1"/>
    <n v="0"/>
    <x v="221"/>
    <n v="82"/>
    <n v="32.76"/>
    <n v="198"/>
    <n v="91"/>
    <n v="16.829999999999998"/>
    <n v="204.2"/>
    <n v="95"/>
    <n v="9.19"/>
    <x v="62"/>
    <n v="6"/>
    <n v="2.4300000000000002"/>
    <n v="1"/>
    <x v="0"/>
    <n v="0"/>
    <x v="0"/>
    <x v="2"/>
    <x v="1"/>
    <x v="0"/>
    <n v="0.23032500208176956"/>
    <n v="-4.3262223418774039E-2"/>
    <n v="7.2926691116494663E-2"/>
    <n v="-0.45508126614224731"/>
    <n v="1.9690492362824299"/>
    <n v="0.51704785816202214"/>
    <n v="2.1581293011206371"/>
    <x v="0"/>
    <x v="1"/>
    <e v="#N/A"/>
    <n v="32.76"/>
    <x v="5"/>
    <x v="2"/>
  </r>
  <r>
    <s v="ME"/>
    <n v="58"/>
    <x v="0"/>
    <x v="0"/>
    <x v="0"/>
    <n v="29"/>
    <x v="1553"/>
    <n v="84"/>
    <n v="40.729999999999997"/>
    <n v="182.1"/>
    <n v="80"/>
    <n v="15.48"/>
    <n v="118.3"/>
    <n v="100"/>
    <n v="5.32"/>
    <x v="34"/>
    <n v="3"/>
    <n v="2.97"/>
    <n v="2"/>
    <x v="0"/>
    <n v="0"/>
    <x v="0"/>
    <x v="3"/>
    <x v="0"/>
    <x v="0"/>
    <n v="1.09864455753292"/>
    <n v="-0.35968316783148585"/>
    <n v="-1.6330106913432352"/>
    <n v="0.26952970780247515"/>
    <n v="2.6127998083987887"/>
    <n v="2.0188516603374795"/>
    <n v="3.0536537482376827"/>
    <x v="0"/>
    <x v="0"/>
    <e v="#N/A"/>
    <n v="40.729999999999997"/>
    <x v="0"/>
    <x v="3"/>
  </r>
  <r>
    <s v="CT"/>
    <n v="38"/>
    <x v="2"/>
    <x v="0"/>
    <x v="1"/>
    <n v="0"/>
    <x v="1719"/>
    <n v="110"/>
    <n v="16.47"/>
    <n v="241.4"/>
    <n v="75"/>
    <n v="20.52"/>
    <n v="141"/>
    <n v="69"/>
    <n v="6.35"/>
    <x v="81"/>
    <n v="3"/>
    <n v="2.92"/>
    <n v="0"/>
    <x v="0"/>
    <n v="0"/>
    <x v="0"/>
    <x v="3"/>
    <x v="0"/>
    <x v="2"/>
    <n v="-1.5433426612917951"/>
    <n v="0.82042765000963402"/>
    <n v="-1.1821983679225614"/>
    <n v="0.19706861040800316"/>
    <n v="2.2528532086660777"/>
    <n v="2.1193010917258737"/>
    <n v="3.4507284238235729"/>
    <x v="0"/>
    <x v="1"/>
    <e v="#N/A"/>
    <n v="16.47"/>
    <x v="0"/>
    <x v="3"/>
  </r>
  <r>
    <s v="MO"/>
    <n v="87"/>
    <x v="1"/>
    <x v="0"/>
    <x v="1"/>
    <n v="0"/>
    <x v="406"/>
    <n v="104"/>
    <n v="22.02"/>
    <n v="194"/>
    <n v="133"/>
    <n v="16.489999999999998"/>
    <n v="287.89999999999998"/>
    <n v="65"/>
    <n v="12.96"/>
    <x v="68"/>
    <n v="7"/>
    <n v="1.94"/>
    <n v="2"/>
    <x v="0"/>
    <n v="0"/>
    <x v="0"/>
    <x v="2"/>
    <x v="0"/>
    <x v="0"/>
    <n v="-0.93977725601018536"/>
    <n v="-0.12286497673014804"/>
    <n v="1.735173011394485"/>
    <n v="-1.1072311426924974"/>
    <n v="2.8750065301080938"/>
    <n v="2.2660678004510086"/>
    <n v="3.162983402472666"/>
    <x v="0"/>
    <x v="1"/>
    <e v="#N/A"/>
    <n v="22.02"/>
    <x v="4"/>
    <x v="1"/>
  </r>
  <r>
    <s v="WY"/>
    <n v="72"/>
    <x v="2"/>
    <x v="1"/>
    <x v="1"/>
    <n v="0"/>
    <x v="1390"/>
    <n v="75"/>
    <n v="46.58"/>
    <n v="162.80000000000001"/>
    <n v="110"/>
    <n v="13.84"/>
    <n v="110"/>
    <n v="121"/>
    <n v="4.95"/>
    <x v="18"/>
    <n v="3"/>
    <n v="2.08"/>
    <n v="4"/>
    <x v="0"/>
    <n v="0"/>
    <x v="1"/>
    <x v="3"/>
    <x v="1"/>
    <x v="1"/>
    <n v="1.7355356600386678"/>
    <n v="-0.74376645255886509"/>
    <n v="-1.797845153210706"/>
    <n v="-0.92607839920631685"/>
    <n v="2.8619630098488651"/>
    <n v="2.7667925400393889"/>
    <n v="3.8883736509615501"/>
    <x v="0"/>
    <x v="1"/>
    <e v="#N/A"/>
    <n v="46.58"/>
    <x v="3"/>
    <x v="1"/>
  </r>
  <r>
    <s v="DC"/>
    <n v="69"/>
    <x v="0"/>
    <x v="0"/>
    <x v="1"/>
    <n v="0"/>
    <x v="1286"/>
    <n v="86"/>
    <n v="18.989999999999998"/>
    <n v="187.5"/>
    <n v="68"/>
    <n v="15.94"/>
    <n v="194.8"/>
    <n v="128"/>
    <n v="8.77"/>
    <x v="43"/>
    <n v="10"/>
    <n v="3.13"/>
    <n v="2"/>
    <x v="0"/>
    <n v="0"/>
    <x v="0"/>
    <x v="3"/>
    <x v="0"/>
    <x v="0"/>
    <n v="-1.2693313730044384"/>
    <n v="-0.25221945086113079"/>
    <n v="-0.11375330184184552"/>
    <n v="0.48691299998589177"/>
    <n v="1.9047463394578712"/>
    <n v="1.3873863445778922"/>
    <n v="2.8673372875481968"/>
    <x v="0"/>
    <x v="1"/>
    <e v="#N/A"/>
    <n v="18.989999999999998"/>
    <x v="4"/>
    <x v="3"/>
  </r>
  <r>
    <s v="RI"/>
    <n v="85"/>
    <x v="1"/>
    <x v="0"/>
    <x v="1"/>
    <n v="0"/>
    <x v="1720"/>
    <n v="82"/>
    <n v="24.26"/>
    <n v="179.1"/>
    <n v="106"/>
    <n v="15.22"/>
    <n v="141.4"/>
    <n v="88"/>
    <n v="6.36"/>
    <x v="105"/>
    <n v="8"/>
    <n v="1.35"/>
    <n v="3"/>
    <x v="0"/>
    <n v="0"/>
    <x v="0"/>
    <x v="2"/>
    <x v="0"/>
    <x v="0"/>
    <n v="-0.69538880969984052"/>
    <n v="-0.41938523281501633"/>
    <n v="-1.1742545384349723"/>
    <n v="-1.9043032140316922"/>
    <n v="1.1305000805849537"/>
    <n v="2.3800617685609819"/>
    <n v="4.2486889286141762"/>
    <x v="2"/>
    <x v="1"/>
    <e v="#N/A"/>
    <n v="24.26"/>
    <x v="4"/>
    <x v="1"/>
  </r>
  <r>
    <s v="VA"/>
    <n v="176"/>
    <x v="0"/>
    <x v="0"/>
    <x v="1"/>
    <n v="0"/>
    <x v="756"/>
    <n v="91"/>
    <n v="36.840000000000003"/>
    <n v="233.9"/>
    <n v="104"/>
    <n v="19.88"/>
    <n v="231.1"/>
    <n v="110"/>
    <n v="10.4"/>
    <x v="62"/>
    <n v="4"/>
    <n v="2.4300000000000002"/>
    <n v="1"/>
    <x v="0"/>
    <n v="0"/>
    <x v="0"/>
    <x v="1"/>
    <x v="0"/>
    <x v="2"/>
    <n v="0.67466763173694244"/>
    <n v="0.67117248755080783"/>
    <n v="0.60714922415685257"/>
    <n v="-0.45508126614224731"/>
    <n v="2.911562160619499"/>
    <n v="1.2171187536746662"/>
    <n v="1.5765664927118874"/>
    <x v="0"/>
    <x v="1"/>
    <e v="#N/A"/>
    <n v="36.840000000000003"/>
    <x v="1"/>
    <x v="2"/>
  </r>
  <r>
    <s v="MA"/>
    <n v="133"/>
    <x v="0"/>
    <x v="0"/>
    <x v="1"/>
    <n v="0"/>
    <x v="941"/>
    <n v="106"/>
    <n v="35.21"/>
    <n v="283.5"/>
    <n v="124"/>
    <n v="24.1"/>
    <n v="65.2"/>
    <n v="107"/>
    <n v="2.93"/>
    <x v="26"/>
    <n v="2"/>
    <n v="2.84"/>
    <n v="3"/>
    <x v="0"/>
    <n v="0"/>
    <x v="0"/>
    <x v="1"/>
    <x v="0"/>
    <x v="2"/>
    <n v="0.49693057987487338"/>
    <n v="1.6582466286118454"/>
    <n v="-2.6875540558206694"/>
    <n v="8.8376964316294535E-2"/>
    <n v="3.6523252055727338"/>
    <n v="3.1980430224275005"/>
    <n v="3.8878630299089161"/>
    <x v="0"/>
    <x v="1"/>
    <e v="#N/A"/>
    <n v="35.21"/>
    <x v="0"/>
    <x v="3"/>
  </r>
  <r>
    <s v="MT"/>
    <n v="146"/>
    <x v="0"/>
    <x v="0"/>
    <x v="1"/>
    <n v="0"/>
    <x v="195"/>
    <n v="86"/>
    <n v="36.520000000000003"/>
    <n v="230.9"/>
    <n v="94"/>
    <n v="19.63"/>
    <n v="223.8"/>
    <n v="100"/>
    <n v="10.07"/>
    <x v="41"/>
    <n v="3"/>
    <n v="1.57"/>
    <n v="3"/>
    <x v="0"/>
    <n v="0"/>
    <x v="0"/>
    <x v="1"/>
    <x v="0"/>
    <x v="0"/>
    <n v="0.63949050688924169"/>
    <n v="0.61147042256727724"/>
    <n v="0.46217433600835434"/>
    <n v="-1.6144588244538034"/>
    <n v="2.792898043398599"/>
    <n v="1.8981376659235187"/>
    <n v="2.7213183784290003"/>
    <x v="0"/>
    <x v="1"/>
    <e v="#N/A"/>
    <n v="36.520000000000003"/>
    <x v="0"/>
    <x v="1"/>
  </r>
  <r>
    <s v="WA"/>
    <n v="31"/>
    <x v="0"/>
    <x v="0"/>
    <x v="1"/>
    <n v="0"/>
    <x v="1090"/>
    <n v="67"/>
    <n v="24.29"/>
    <n v="109.7"/>
    <n v="72"/>
    <n v="9.32"/>
    <n v="293.60000000000002"/>
    <n v="112"/>
    <n v="13.21"/>
    <x v="73"/>
    <n v="6"/>
    <n v="3.11"/>
    <n v="0"/>
    <x v="0"/>
    <n v="0"/>
    <x v="0"/>
    <x v="3"/>
    <x v="0"/>
    <x v="1"/>
    <n v="-0.69168595445271375"/>
    <n v="-1.8004930027673551"/>
    <n v="1.8483725815926286"/>
    <n v="0.45068245128865581"/>
    <n v="3.3096151643668104"/>
    <n v="2.7092065969365122"/>
    <n v="3.4243317937317186"/>
    <x v="0"/>
    <x v="1"/>
    <e v="#N/A"/>
    <n v="24.29"/>
    <x v="1"/>
    <x v="3"/>
  </r>
  <r>
    <s v="TN"/>
    <n v="78"/>
    <x v="0"/>
    <x v="1"/>
    <x v="1"/>
    <n v="0"/>
    <x v="1721"/>
    <n v="126"/>
    <n v="12.16"/>
    <n v="166.8"/>
    <n v="127"/>
    <n v="14.18"/>
    <n v="211.6"/>
    <n v="86"/>
    <n v="9.52"/>
    <x v="24"/>
    <n v="2"/>
    <n v="2.2400000000000002"/>
    <n v="3"/>
    <x v="1"/>
    <n v="1"/>
    <x v="0"/>
    <x v="2"/>
    <x v="1"/>
    <x v="0"/>
    <n v="-2.0136052776768532"/>
    <n v="-0.66416369924749108"/>
    <n v="0.21988753663689062"/>
    <n v="-0.70869510702289995"/>
    <n v="1.6471690327807653"/>
    <n v="2.2464013259372484"/>
    <n v="3.9216669939954536"/>
    <x v="2"/>
    <x v="1"/>
    <n v="12.16"/>
    <e v="#N/A"/>
    <x v="3"/>
    <x v="1"/>
  </r>
  <r>
    <s v="ND"/>
    <n v="118"/>
    <x v="0"/>
    <x v="0"/>
    <x v="1"/>
    <n v="0"/>
    <x v="1432"/>
    <n v="113"/>
    <n v="13.19"/>
    <n v="126.9"/>
    <n v="75"/>
    <n v="10.79"/>
    <n v="191"/>
    <n v="79"/>
    <n v="8.59"/>
    <x v="130"/>
    <n v="4"/>
    <n v="4.0199999999999996"/>
    <n v="1"/>
    <x v="0"/>
    <n v="0"/>
    <x v="0"/>
    <x v="0"/>
    <x v="0"/>
    <x v="1"/>
    <n v="-1.9006681926394968"/>
    <n v="-1.4582011635284469"/>
    <n v="-0.1892196819739409"/>
    <n v="1.6825211069946842"/>
    <n v="2.9789991126319162"/>
    <n v="2.9335254516291731"/>
    <n v="4.0418692999218253"/>
    <x v="0"/>
    <x v="1"/>
    <e v="#N/A"/>
    <n v="13.19"/>
    <x v="1"/>
    <x v="0"/>
  </r>
  <r>
    <s v="ME"/>
    <n v="119"/>
    <x v="2"/>
    <x v="0"/>
    <x v="1"/>
    <n v="0"/>
    <x v="1722"/>
    <n v="66"/>
    <n v="12.53"/>
    <n v="160.5"/>
    <n v="132"/>
    <n v="13.64"/>
    <n v="214.2"/>
    <n v="67"/>
    <n v="9.64"/>
    <x v="14"/>
    <n v="6"/>
    <n v="3.51"/>
    <n v="3"/>
    <x v="0"/>
    <n v="0"/>
    <x v="0"/>
    <x v="0"/>
    <x v="0"/>
    <x v="1"/>
    <n v="-1.9728738699584623"/>
    <n v="-0.78953803571290537"/>
    <n v="0.27152242830621875"/>
    <n v="0.99414068174719761"/>
    <n v="2.5659587193765332"/>
    <n v="2.3617031440848701"/>
    <n v="3.545580253218966"/>
    <x v="0"/>
    <x v="1"/>
    <e v="#N/A"/>
    <n v="12.53"/>
    <x v="1"/>
    <x v="0"/>
  </r>
  <r>
    <s v="CO"/>
    <n v="141"/>
    <x v="1"/>
    <x v="0"/>
    <x v="1"/>
    <n v="0"/>
    <x v="310"/>
    <n v="90"/>
    <n v="44.93"/>
    <n v="216.4"/>
    <n v="101"/>
    <n v="18.39"/>
    <n v="208.8"/>
    <n v="72"/>
    <n v="9.4"/>
    <x v="63"/>
    <n v="3"/>
    <n v="2.59"/>
    <n v="0"/>
    <x v="1"/>
    <n v="1"/>
    <x v="0"/>
    <x v="1"/>
    <x v="0"/>
    <x v="0"/>
    <n v="1.5559471805530356"/>
    <n v="0.3229104418135465"/>
    <n v="0.16428073022376821"/>
    <n v="-0.23769797395883072"/>
    <n v="3.1968127915962152"/>
    <n v="1.6151567314815451"/>
    <n v="1.73143019206294"/>
    <x v="0"/>
    <x v="1"/>
    <n v="44.93"/>
    <e v="#N/A"/>
    <x v="0"/>
    <x v="2"/>
  </r>
  <r>
    <s v="DC"/>
    <n v="150"/>
    <x v="2"/>
    <x v="1"/>
    <x v="1"/>
    <n v="0"/>
    <x v="692"/>
    <n v="156"/>
    <n v="19.52"/>
    <n v="135.30000000000001"/>
    <n v="78"/>
    <n v="11.5"/>
    <n v="218.4"/>
    <n v="98"/>
    <n v="9.83"/>
    <x v="95"/>
    <n v="4"/>
    <n v="4.21"/>
    <n v="1"/>
    <x v="1"/>
    <n v="1"/>
    <x v="0"/>
    <x v="1"/>
    <x v="2"/>
    <x v="1"/>
    <n v="-1.2119371166739787"/>
    <n v="-1.2910353815745614"/>
    <n v="0.35493263792590324"/>
    <n v="1.9361349478753367"/>
    <n v="3.2536671342047394"/>
    <n v="2.6476706073638927"/>
    <n v="3.3814153057548673"/>
    <x v="0"/>
    <x v="1"/>
    <n v="19.52"/>
    <e v="#N/A"/>
    <x v="5"/>
    <x v="0"/>
  </r>
  <r>
    <s v="UT"/>
    <n v="76"/>
    <x v="0"/>
    <x v="0"/>
    <x v="1"/>
    <n v="0"/>
    <x v="1723"/>
    <n v="124"/>
    <n v="36.130000000000003"/>
    <n v="215.5"/>
    <n v="110"/>
    <n v="18.32"/>
    <n v="128"/>
    <n v="94"/>
    <n v="5.76"/>
    <x v="133"/>
    <n v="9"/>
    <n v="1.4"/>
    <n v="3"/>
    <x v="0"/>
    <n v="0"/>
    <x v="0"/>
    <x v="2"/>
    <x v="0"/>
    <x v="0"/>
    <n v="0.59690767154728741"/>
    <n v="0.30499982231848727"/>
    <n v="-1.4403728262692026"/>
    <n v="-1.8318421166372201"/>
    <n v="2.2669424740883213"/>
    <n v="2.4247975335905831"/>
    <n v="3.8236445934459269"/>
    <x v="2"/>
    <x v="1"/>
    <e v="#N/A"/>
    <n v="36.130000000000003"/>
    <x v="4"/>
    <x v="1"/>
  </r>
  <r>
    <s v="ID"/>
    <n v="159"/>
    <x v="2"/>
    <x v="0"/>
    <x v="0"/>
    <n v="36"/>
    <x v="1630"/>
    <n v="120"/>
    <n v="48.99"/>
    <n v="227.1"/>
    <n v="105"/>
    <n v="19.3"/>
    <n v="198.2"/>
    <n v="113"/>
    <n v="8.92"/>
    <x v="64"/>
    <n v="7"/>
    <n v="3.59"/>
    <n v="1"/>
    <x v="0"/>
    <n v="0"/>
    <x v="0"/>
    <x v="1"/>
    <x v="0"/>
    <x v="0"/>
    <n v="1.9984383825846448"/>
    <n v="0.53584780692147171"/>
    <n v="-4.6230751197339784E-2"/>
    <n v="1.1028323278389063"/>
    <n v="4.0842429897287333"/>
    <n v="2.3450512290465921"/>
    <n v="1.5223303631464384"/>
    <x v="1"/>
    <x v="0"/>
    <e v="#N/A"/>
    <n v="48.99"/>
    <x v="4"/>
    <x v="0"/>
  </r>
  <r>
    <s v="UT"/>
    <n v="66"/>
    <x v="0"/>
    <x v="0"/>
    <x v="1"/>
    <n v="0"/>
    <x v="1724"/>
    <n v="98"/>
    <n v="32.71"/>
    <n v="187"/>
    <n v="93"/>
    <n v="15.9"/>
    <n v="132.9"/>
    <n v="82"/>
    <n v="5.98"/>
    <x v="7"/>
    <n v="1"/>
    <n v="3.02"/>
    <n v="0"/>
    <x v="0"/>
    <n v="0"/>
    <x v="0"/>
    <x v="3"/>
    <x v="0"/>
    <x v="0"/>
    <n v="0.22477071921108022"/>
    <n v="-0.26216979502505255"/>
    <n v="-1.3430609150462378"/>
    <n v="0.34199080519694713"/>
    <n v="1.9907503205263366"/>
    <n v="1.428294510947318"/>
    <n v="2.8490285329088518"/>
    <x v="0"/>
    <x v="1"/>
    <e v="#N/A"/>
    <n v="32.71"/>
    <x v="0"/>
    <x v="3"/>
  </r>
  <r>
    <s v="MD"/>
    <n v="139"/>
    <x v="0"/>
    <x v="0"/>
    <x v="1"/>
    <n v="0"/>
    <x v="1620"/>
    <n v="76"/>
    <n v="17.37"/>
    <n v="230"/>
    <n v="106"/>
    <n v="19.55"/>
    <n v="183.4"/>
    <n v="136"/>
    <n v="8.25"/>
    <x v="81"/>
    <n v="4"/>
    <n v="2.92"/>
    <n v="1"/>
    <x v="0"/>
    <n v="0"/>
    <x v="0"/>
    <x v="1"/>
    <x v="0"/>
    <x v="0"/>
    <n v="-1.4452169972429445"/>
    <n v="0.59355980307221801"/>
    <n v="-0.34015244223813113"/>
    <n v="0.19706861040800316"/>
    <n v="2.1461647369458947"/>
    <n v="1.6110571467554307"/>
    <n v="2.9300148774559931"/>
    <x v="0"/>
    <x v="1"/>
    <e v="#N/A"/>
    <n v="17.37"/>
    <x v="1"/>
    <x v="3"/>
  </r>
  <r>
    <s v="VT"/>
    <n v="122"/>
    <x v="0"/>
    <x v="1"/>
    <x v="1"/>
    <n v="0"/>
    <x v="1725"/>
    <n v="114"/>
    <n v="8.42"/>
    <n v="214.1"/>
    <n v="98"/>
    <n v="18.2"/>
    <n v="154.9"/>
    <n v="120"/>
    <n v="6.97"/>
    <x v="13"/>
    <n v="4"/>
    <n v="2.7"/>
    <n v="0"/>
    <x v="0"/>
    <n v="0"/>
    <x v="0"/>
    <x v="0"/>
    <x v="1"/>
    <x v="0"/>
    <n v="-2.4209193548607617"/>
    <n v="0.27713885865950622"/>
    <n v="-0.90615029322884477"/>
    <n v="-9.277577916988608E-2"/>
    <n v="2.1170637759968094"/>
    <n v="2.6014173384595254"/>
    <n v="4.1295018229851665"/>
    <x v="2"/>
    <x v="1"/>
    <e v="#N/A"/>
    <n v="8.42"/>
    <x v="5"/>
    <x v="2"/>
  </r>
  <r>
    <s v="FL"/>
    <n v="91"/>
    <x v="0"/>
    <x v="0"/>
    <x v="1"/>
    <n v="0"/>
    <x v="1332"/>
    <n v="70"/>
    <n v="26.04"/>
    <n v="231.7"/>
    <n v="91"/>
    <n v="19.690000000000001"/>
    <n v="115.1"/>
    <n v="80"/>
    <n v="5.18"/>
    <x v="52"/>
    <n v="3"/>
    <n v="2.65"/>
    <n v="4"/>
    <x v="1"/>
    <n v="1"/>
    <x v="1"/>
    <x v="2"/>
    <x v="0"/>
    <x v="0"/>
    <n v="-0.50098890922570238"/>
    <n v="0.62739097322955173"/>
    <n v="-1.6965613272439468"/>
    <n v="-0.16523687656435807"/>
    <n v="2.0197625116148332"/>
    <n v="1.8842061678419297"/>
    <n v="3.3197929397091142"/>
    <x v="0"/>
    <x v="1"/>
    <n v="26.04"/>
    <e v="#N/A"/>
    <x v="0"/>
    <x v="2"/>
  </r>
  <r>
    <s v="NH"/>
    <n v="131"/>
    <x v="0"/>
    <x v="0"/>
    <x v="1"/>
    <n v="0"/>
    <x v="1726"/>
    <n v="79"/>
    <n v="9.44"/>
    <n v="163.5"/>
    <n v="104"/>
    <n v="13.9"/>
    <n v="128.1"/>
    <n v="59"/>
    <n v="5.76"/>
    <x v="3"/>
    <n v="4"/>
    <n v="2.73"/>
    <n v="1"/>
    <x v="0"/>
    <n v="0"/>
    <x v="0"/>
    <x v="1"/>
    <x v="0"/>
    <x v="1"/>
    <n v="-2.3098336974469684"/>
    <n v="-0.72983597072937489"/>
    <n v="-1.4383868688973056"/>
    <n v="-5.6545230472650088E-2"/>
    <n v="1.6943856900495897"/>
    <n v="2.8178265386175605"/>
    <n v="4.5835957431726042"/>
    <x v="2"/>
    <x v="1"/>
    <e v="#N/A"/>
    <n v="9.44"/>
    <x v="1"/>
    <x v="2"/>
  </r>
  <r>
    <s v="IL"/>
    <n v="135"/>
    <x v="0"/>
    <x v="0"/>
    <x v="1"/>
    <n v="0"/>
    <x v="1338"/>
    <n v="61"/>
    <n v="42.02"/>
    <n v="168.7"/>
    <n v="122"/>
    <n v="14.34"/>
    <n v="169.8"/>
    <n v="100"/>
    <n v="7.64"/>
    <x v="2"/>
    <n v="1"/>
    <n v="1.78"/>
    <n v="0"/>
    <x v="0"/>
    <n v="0"/>
    <x v="0"/>
    <x v="1"/>
    <x v="0"/>
    <x v="0"/>
    <n v="1.2393530569237245"/>
    <n v="-0.62635239142458887"/>
    <n v="-0.61024264481615575"/>
    <n v="-1.3246144348759143"/>
    <n v="2.3262845862442258"/>
    <n v="2.013780724056951"/>
    <n v="3.2709365070219882"/>
    <x v="0"/>
    <x v="1"/>
    <e v="#N/A"/>
    <n v="42.02"/>
    <x v="0"/>
    <x v="1"/>
  </r>
  <r>
    <s v="KS"/>
    <n v="129"/>
    <x v="0"/>
    <x v="0"/>
    <x v="1"/>
    <n v="0"/>
    <x v="190"/>
    <n v="117"/>
    <n v="37.43"/>
    <n v="261.10000000000002"/>
    <n v="102"/>
    <n v="22.19"/>
    <n v="165.9"/>
    <n v="132"/>
    <n v="7.47"/>
    <x v="81"/>
    <n v="1"/>
    <n v="2.92"/>
    <n v="2"/>
    <x v="0"/>
    <n v="0"/>
    <x v="0"/>
    <x v="1"/>
    <x v="0"/>
    <x v="2"/>
    <n v="0.73946759856165512"/>
    <n v="1.2124712100681514"/>
    <n v="-0.68769498232014825"/>
    <n v="0.19706861040800316"/>
    <n v="3.0742940757055823"/>
    <n v="1.5901758363411007"/>
    <n v="1.8989561124596315"/>
    <x v="0"/>
    <x v="1"/>
    <e v="#N/A"/>
    <n v="37.43"/>
    <x v="0"/>
    <x v="3"/>
  </r>
  <r>
    <s v="WV"/>
    <n v="85"/>
    <x v="0"/>
    <x v="0"/>
    <x v="1"/>
    <n v="0"/>
    <x v="1307"/>
    <n v="75"/>
    <n v="19.87"/>
    <n v="183.3"/>
    <n v="109"/>
    <n v="15.58"/>
    <n v="307.39999999999998"/>
    <n v="119"/>
    <n v="13.83"/>
    <x v="13"/>
    <n v="8"/>
    <n v="2.7"/>
    <n v="2"/>
    <x v="0"/>
    <n v="0"/>
    <x v="0"/>
    <x v="2"/>
    <x v="0"/>
    <x v="0"/>
    <n v="-1.1730571365791509"/>
    <n v="-0.33580234183807328"/>
    <n v="2.1224346989144469"/>
    <n v="-9.277577916988608E-2"/>
    <n v="3.3232155418321159"/>
    <n v="2.4499311530775407"/>
    <n v="2.9934200794684958"/>
    <x v="0"/>
    <x v="1"/>
    <e v="#N/A"/>
    <n v="19.87"/>
    <x v="4"/>
    <x v="2"/>
  </r>
  <r>
    <s v="ID"/>
    <n v="125"/>
    <x v="1"/>
    <x v="0"/>
    <x v="1"/>
    <n v="0"/>
    <x v="520"/>
    <n v="98"/>
    <n v="29.9"/>
    <n v="192.8"/>
    <n v="148"/>
    <n v="16.39"/>
    <n v="278.2"/>
    <n v="110"/>
    <n v="12.52"/>
    <x v="15"/>
    <n v="5"/>
    <n v="2.86"/>
    <n v="0"/>
    <x v="0"/>
    <n v="0"/>
    <x v="0"/>
    <x v="0"/>
    <x v="0"/>
    <x v="0"/>
    <n v="-8.07148386768511E-2"/>
    <n v="-0.14674580272356003"/>
    <n v="1.5425351463204529"/>
    <n v="0.12460751301353053"/>
    <n v="3.0499762231204413"/>
    <n v="1.5565959417051329"/>
    <n v="1.8824523605833283"/>
    <x v="0"/>
    <x v="1"/>
    <e v="#N/A"/>
    <n v="29.9"/>
    <x v="1"/>
    <x v="3"/>
  </r>
  <r>
    <s v="ME"/>
    <n v="67"/>
    <x v="0"/>
    <x v="0"/>
    <x v="1"/>
    <n v="0"/>
    <x v="1068"/>
    <n v="95"/>
    <n v="35.36"/>
    <n v="234.8"/>
    <n v="81"/>
    <n v="19.96"/>
    <n v="266"/>
    <n v="80"/>
    <n v="11.97"/>
    <x v="50"/>
    <n v="6"/>
    <n v="3.16"/>
    <n v="3"/>
    <x v="0"/>
    <n v="0"/>
    <x v="0"/>
    <x v="3"/>
    <x v="0"/>
    <x v="2"/>
    <n v="0.51359342848694245"/>
    <n v="0.68908310704586706"/>
    <n v="1.3002483469489898"/>
    <n v="0.52314354868312773"/>
    <n v="3.5714248608648016"/>
    <n v="1.6440616394993572"/>
    <n v="0.80672288435587369"/>
    <x v="1"/>
    <x v="1"/>
    <e v="#N/A"/>
    <n v="35.36"/>
    <x v="1"/>
    <x v="3"/>
  </r>
  <r>
    <s v="MA"/>
    <n v="61"/>
    <x v="0"/>
    <x v="0"/>
    <x v="0"/>
    <n v="28"/>
    <x v="318"/>
    <n v="110"/>
    <n v="40.78"/>
    <n v="218.9"/>
    <n v="87"/>
    <n v="18.61"/>
    <n v="166"/>
    <n v="46"/>
    <n v="7.47"/>
    <x v="47"/>
    <n v="4"/>
    <n v="3.27"/>
    <n v="1"/>
    <x v="0"/>
    <n v="0"/>
    <x v="0"/>
    <x v="3"/>
    <x v="0"/>
    <x v="0"/>
    <n v="1.1041988404036098"/>
    <n v="0.37266216263315527"/>
    <n v="-0.68570902494825114"/>
    <n v="0.66806574347207237"/>
    <n v="3.0320086270036639"/>
    <n v="1.5081912581312329"/>
    <n v="1.8319949312108641"/>
    <x v="0"/>
    <x v="0"/>
    <e v="#N/A"/>
    <n v="40.78"/>
    <x v="1"/>
    <x v="0"/>
  </r>
  <r>
    <s v="OR"/>
    <n v="135"/>
    <x v="1"/>
    <x v="1"/>
    <x v="1"/>
    <n v="0"/>
    <x v="787"/>
    <n v="112"/>
    <n v="29.72"/>
    <n v="218"/>
    <n v="125"/>
    <n v="18.53"/>
    <n v="180.1"/>
    <n v="102"/>
    <n v="8.1"/>
    <x v="8"/>
    <n v="6"/>
    <n v="3.43"/>
    <n v="3"/>
    <x v="0"/>
    <n v="0"/>
    <x v="0"/>
    <x v="1"/>
    <x v="2"/>
    <x v="0"/>
    <n v="-0.10108054253604642"/>
    <n v="0.35475154313809598"/>
    <n v="-0.40568903551074026"/>
    <n v="0.88544903565548905"/>
    <n v="2.5595959687436429"/>
    <n v="1.0414746860654425"/>
    <n v="1.9020535008830628"/>
    <x v="0"/>
    <x v="1"/>
    <e v="#N/A"/>
    <n v="29.72"/>
    <x v="5"/>
    <x v="0"/>
  </r>
  <r>
    <s v="WV"/>
    <n v="43"/>
    <x v="2"/>
    <x v="0"/>
    <x v="0"/>
    <n v="26"/>
    <x v="1260"/>
    <n v="94"/>
    <n v="24.06"/>
    <n v="196.4"/>
    <n v="123"/>
    <n v="16.690000000000001"/>
    <n v="172.4"/>
    <n v="100"/>
    <n v="7.76"/>
    <x v="89"/>
    <n v="1"/>
    <n v="3.48"/>
    <n v="3"/>
    <x v="0"/>
    <n v="0"/>
    <x v="0"/>
    <x v="3"/>
    <x v="0"/>
    <x v="0"/>
    <n v="-0.71760594118259891"/>
    <n v="-7.5103324743323527E-2"/>
    <n v="-0.55860775314682765"/>
    <n v="0.95791013304996164"/>
    <n v="2.2278733063255709"/>
    <n v="1.3229638094383409"/>
    <n v="2.5567649507002366"/>
    <x v="0"/>
    <x v="0"/>
    <e v="#N/A"/>
    <n v="24.06"/>
    <x v="0"/>
    <x v="0"/>
  </r>
  <r>
    <s v="MO"/>
    <n v="120"/>
    <x v="0"/>
    <x v="0"/>
    <x v="1"/>
    <n v="0"/>
    <x v="1727"/>
    <n v="123"/>
    <n v="13.46"/>
    <n v="212.1"/>
    <n v="106"/>
    <n v="18.03"/>
    <n v="224.6"/>
    <n v="104"/>
    <n v="10.11"/>
    <x v="39"/>
    <n v="4"/>
    <n v="2.75"/>
    <n v="3"/>
    <x v="0"/>
    <n v="0"/>
    <x v="0"/>
    <x v="0"/>
    <x v="0"/>
    <x v="0"/>
    <n v="-1.8710453506624851"/>
    <n v="0.23733748200381924"/>
    <n v="0.47806199498353191"/>
    <n v="-2.0314681775414092E-2"/>
    <n v="2.3311316202741086"/>
    <n v="1.9457892336897349"/>
    <n v="3.1840252594544509"/>
    <x v="0"/>
    <x v="1"/>
    <e v="#N/A"/>
    <n v="13.46"/>
    <x v="1"/>
    <x v="2"/>
  </r>
  <r>
    <s v="WY"/>
    <n v="62"/>
    <x v="0"/>
    <x v="0"/>
    <x v="1"/>
    <n v="0"/>
    <x v="1213"/>
    <n v="102"/>
    <n v="40.61"/>
    <n v="161.4"/>
    <n v="115"/>
    <n v="13.72"/>
    <n v="248.5"/>
    <n v="103"/>
    <n v="11.18"/>
    <x v="83"/>
    <n v="4"/>
    <n v="3.62"/>
    <n v="0"/>
    <x v="0"/>
    <n v="0"/>
    <x v="0"/>
    <x v="3"/>
    <x v="0"/>
    <x v="1"/>
    <n v="1.0856845641679775"/>
    <n v="-0.77162741621784614"/>
    <n v="0.95270580686697259"/>
    <n v="1.1390628765361424"/>
    <n v="3.5764345508032123"/>
    <n v="1.994801351882558"/>
    <n v="1.7797698645515909"/>
    <x v="1"/>
    <x v="1"/>
    <e v="#N/A"/>
    <n v="40.61"/>
    <x v="1"/>
    <x v="0"/>
  </r>
  <r>
    <s v="WV"/>
    <n v="160"/>
    <x v="1"/>
    <x v="0"/>
    <x v="0"/>
    <n v="37"/>
    <x v="979"/>
    <n v="104"/>
    <n v="30.57"/>
    <n v="144.80000000000001"/>
    <n v="115"/>
    <n v="12.31"/>
    <n v="209.1"/>
    <n v="89"/>
    <n v="9.41"/>
    <x v="22"/>
    <n v="8"/>
    <n v="3"/>
    <n v="3"/>
    <x v="0"/>
    <n v="0"/>
    <x v="0"/>
    <x v="1"/>
    <x v="0"/>
    <x v="1"/>
    <n v="-8.5091613578854117E-3"/>
    <n v="-1.1019788424600481"/>
    <n v="0.17023860233945959"/>
    <n v="0.30576025649971117"/>
    <n v="2.0169090215674923"/>
    <n v="1.156244044844281"/>
    <n v="2.5701903783952251"/>
    <x v="0"/>
    <x v="0"/>
    <e v="#N/A"/>
    <n v="30.57"/>
    <x v="4"/>
    <x v="3"/>
  </r>
  <r>
    <s v="UT"/>
    <n v="67"/>
    <x v="2"/>
    <x v="0"/>
    <x v="1"/>
    <n v="0"/>
    <x v="1423"/>
    <n v="78"/>
    <n v="38.4"/>
    <n v="243.1"/>
    <n v="83"/>
    <n v="20.66"/>
    <n v="84.1"/>
    <n v="94"/>
    <n v="3.78"/>
    <x v="88"/>
    <n v="2"/>
    <n v="3.65"/>
    <n v="2"/>
    <x v="1"/>
    <n v="1"/>
    <x v="0"/>
    <x v="3"/>
    <x v="0"/>
    <x v="2"/>
    <n v="0.84499897310475902"/>
    <n v="0.85425882016696775"/>
    <n v="-2.3122081125320917"/>
    <n v="1.1752934252333782"/>
    <n v="3.6463802049955252"/>
    <n v="2.8585664916942517"/>
    <n v="3.323660057149521"/>
    <x v="0"/>
    <x v="1"/>
    <n v="38.4"/>
    <e v="#N/A"/>
    <x v="0"/>
    <x v="0"/>
  </r>
  <r>
    <s v="KY"/>
    <n v="98"/>
    <x v="0"/>
    <x v="0"/>
    <x v="1"/>
    <n v="0"/>
    <x v="133"/>
    <n v="113"/>
    <n v="32.270000000000003"/>
    <n v="271.5"/>
    <n v="111"/>
    <n v="23.08"/>
    <n v="218.9"/>
    <n v="96"/>
    <n v="9.85"/>
    <x v="14"/>
    <n v="5"/>
    <n v="3.51"/>
    <n v="1"/>
    <x v="0"/>
    <n v="0"/>
    <x v="0"/>
    <x v="2"/>
    <x v="0"/>
    <x v="2"/>
    <n v="0.17663360099843661"/>
    <n v="1.4194383686777234"/>
    <n v="0.36486242478538944"/>
    <n v="0.99414068174719761"/>
    <n v="3.6162957771756865"/>
    <n v="1.7797317201199758"/>
    <n v="1.1212915959658818"/>
    <x v="1"/>
    <x v="1"/>
    <e v="#N/A"/>
    <n v="32.270000000000003"/>
    <x v="1"/>
    <x v="0"/>
  </r>
  <r>
    <s v="OK"/>
    <n v="103"/>
    <x v="2"/>
    <x v="0"/>
    <x v="1"/>
    <n v="0"/>
    <x v="1728"/>
    <n v="97"/>
    <n v="45.39"/>
    <n v="204.3"/>
    <n v="151"/>
    <n v="17.37"/>
    <n v="246.9"/>
    <n v="67"/>
    <n v="11.11"/>
    <x v="61"/>
    <n v="7"/>
    <n v="3.05"/>
    <n v="1"/>
    <x v="1"/>
    <n v="1"/>
    <x v="0"/>
    <x v="0"/>
    <x v="0"/>
    <x v="0"/>
    <n v="1.6059357263892424"/>
    <n v="8.2112113046640248E-2"/>
    <n v="0.92093048891661689"/>
    <n v="0.37822135389418376"/>
    <n v="3.681213886594128"/>
    <n v="1.8912790154707677"/>
    <n v="1.2659134843529827"/>
    <x v="1"/>
    <x v="1"/>
    <n v="45.39"/>
    <e v="#N/A"/>
    <x v="4"/>
    <x v="3"/>
  </r>
  <r>
    <s v="TN"/>
    <n v="121"/>
    <x v="0"/>
    <x v="0"/>
    <x v="1"/>
    <n v="0"/>
    <x v="685"/>
    <n v="79"/>
    <n v="36.94"/>
    <n v="218"/>
    <n v="106"/>
    <n v="18.53"/>
    <n v="166.5"/>
    <n v="69"/>
    <n v="7.49"/>
    <x v="73"/>
    <n v="7"/>
    <n v="3.11"/>
    <n v="1"/>
    <x v="0"/>
    <n v="0"/>
    <x v="0"/>
    <x v="0"/>
    <x v="0"/>
    <x v="0"/>
    <n v="0.68577619747832219"/>
    <n v="0.35475154313809598"/>
    <n v="-0.67577923808876494"/>
    <n v="0.45068245128865581"/>
    <n v="2.6242697667257247"/>
    <n v="1.1206827833593547"/>
    <n v="1.9039611322937906"/>
    <x v="0"/>
    <x v="1"/>
    <e v="#N/A"/>
    <n v="36.94"/>
    <x v="4"/>
    <x v="3"/>
  </r>
  <r>
    <s v="GA"/>
    <n v="111"/>
    <x v="0"/>
    <x v="0"/>
    <x v="1"/>
    <n v="0"/>
    <x v="8"/>
    <n v="92"/>
    <n v="21.95"/>
    <n v="148.9"/>
    <n v="132"/>
    <n v="12.66"/>
    <n v="264"/>
    <n v="103"/>
    <n v="11.88"/>
    <x v="161"/>
    <n v="7"/>
    <n v="4.54"/>
    <n v="2"/>
    <x v="0"/>
    <n v="0"/>
    <x v="0"/>
    <x v="0"/>
    <x v="0"/>
    <x v="1"/>
    <n v="-0.94718296650443834"/>
    <n v="-1.0203860203158899"/>
    <n v="1.260529199511045"/>
    <n v="2.3709015322421707"/>
    <n v="4.0590854426540783"/>
    <n v="3.0246406631037144"/>
    <n v="3.1338040224357844"/>
    <x v="0"/>
    <x v="1"/>
    <e v="#N/A"/>
    <n v="21.95"/>
    <x v="4"/>
    <x v="0"/>
  </r>
  <r>
    <s v="NE"/>
    <n v="127"/>
    <x v="1"/>
    <x v="0"/>
    <x v="1"/>
    <n v="0"/>
    <x v="1729"/>
    <n v="110"/>
    <n v="23.04"/>
    <n v="146"/>
    <n v="116"/>
    <n v="12.41"/>
    <n v="208"/>
    <n v="88"/>
    <n v="9.36"/>
    <x v="85"/>
    <n v="4"/>
    <n v="2.89"/>
    <n v="2"/>
    <x v="0"/>
    <n v="0"/>
    <x v="0"/>
    <x v="0"/>
    <x v="0"/>
    <x v="1"/>
    <n v="-0.82869159859639219"/>
    <n v="-1.0780980164666361"/>
    <n v="0.14839307124859005"/>
    <n v="0.16083806171076653"/>
    <n v="1.6437145494810408"/>
    <n v="1.3772851862933124"/>
    <n v="3.0152995619988316"/>
    <x v="0"/>
    <x v="1"/>
    <e v="#N/A"/>
    <n v="23.04"/>
    <x v="1"/>
    <x v="3"/>
  </r>
  <r>
    <s v="WA"/>
    <n v="65"/>
    <x v="2"/>
    <x v="0"/>
    <x v="1"/>
    <n v="0"/>
    <x v="482"/>
    <n v="63"/>
    <n v="31.18"/>
    <n v="183.6"/>
    <n v="80"/>
    <n v="15.61"/>
    <n v="153.5"/>
    <n v="83"/>
    <n v="6.91"/>
    <x v="85"/>
    <n v="4"/>
    <n v="2.89"/>
    <n v="4"/>
    <x v="1"/>
    <n v="1"/>
    <x v="1"/>
    <x v="3"/>
    <x v="0"/>
    <x v="0"/>
    <n v="5.8142233090390412E-2"/>
    <n v="-0.32983213533972056"/>
    <n v="-0.93395369643540627"/>
    <n v="0.16083806171076653"/>
    <n v="1.7090047021596497"/>
    <n v="1.0051408587614634"/>
    <n v="2.6645673607360112"/>
    <x v="0"/>
    <x v="1"/>
    <n v="31.18"/>
    <e v="#N/A"/>
    <x v="1"/>
    <x v="3"/>
  </r>
  <r>
    <s v="MO"/>
    <n v="86"/>
    <x v="2"/>
    <x v="0"/>
    <x v="1"/>
    <n v="0"/>
    <x v="173"/>
    <n v="109"/>
    <n v="37.909999999999997"/>
    <n v="286.2"/>
    <n v="76"/>
    <n v="24.33"/>
    <n v="257.8"/>
    <n v="132"/>
    <n v="11.6"/>
    <x v="4"/>
    <n v="7"/>
    <n v="2.0299999999999998"/>
    <n v="3"/>
    <x v="1"/>
    <n v="1"/>
    <x v="0"/>
    <x v="2"/>
    <x v="0"/>
    <x v="2"/>
    <n v="0.79130757202142554"/>
    <n v="1.7119784870970227"/>
    <n v="1.1373998424534162"/>
    <n v="-0.99853949660078922"/>
    <n v="3.889998759851784"/>
    <n v="2.4182219794109612"/>
    <n v="2.1362361132993044"/>
    <x v="1"/>
    <x v="1"/>
    <n v="37.909999999999997"/>
    <e v="#N/A"/>
    <x v="4"/>
    <x v="1"/>
  </r>
  <r>
    <s v="ME"/>
    <n v="119"/>
    <x v="2"/>
    <x v="0"/>
    <x v="1"/>
    <n v="0"/>
    <x v="1393"/>
    <n v="135"/>
    <n v="23.8"/>
    <n v="138.9"/>
    <n v="103"/>
    <n v="11.81"/>
    <n v="230.2"/>
    <n v="121"/>
    <n v="10.36"/>
    <x v="49"/>
    <n v="6"/>
    <n v="1.65"/>
    <n v="0"/>
    <x v="0"/>
    <n v="0"/>
    <x v="0"/>
    <x v="0"/>
    <x v="0"/>
    <x v="1"/>
    <n v="-0.74537735553604723"/>
    <n v="-1.219392903594325"/>
    <n v="0.58927560780977728"/>
    <n v="-1.5057671783620949"/>
    <n v="1.7013416275130806"/>
    <n v="2.1580284967706609"/>
    <n v="3.7973162433802661"/>
    <x v="2"/>
    <x v="1"/>
    <e v="#N/A"/>
    <n v="23.8"/>
    <x v="1"/>
    <x v="1"/>
  </r>
  <r>
    <s v="WI"/>
    <n v="113"/>
    <x v="0"/>
    <x v="0"/>
    <x v="1"/>
    <n v="0"/>
    <x v="1598"/>
    <n v="90"/>
    <n v="21.42"/>
    <n v="205.8"/>
    <n v="92"/>
    <n v="17.489999999999998"/>
    <n v="217"/>
    <n v="121"/>
    <n v="9.76"/>
    <x v="75"/>
    <n v="1"/>
    <n v="3.46"/>
    <n v="0"/>
    <x v="0"/>
    <n v="0"/>
    <x v="0"/>
    <x v="0"/>
    <x v="0"/>
    <x v="0"/>
    <n v="-1.0045772228348981"/>
    <n v="0.1119631455384055"/>
    <n v="0.32712923471934174"/>
    <n v="0.92167958435272568"/>
    <n v="2.5866208494035914"/>
    <n v="1.406491356183253"/>
    <n v="2.2947392992379458"/>
    <x v="0"/>
    <x v="1"/>
    <e v="#N/A"/>
    <n v="21.42"/>
    <x v="0"/>
    <x v="0"/>
  </r>
  <r>
    <s v="NC"/>
    <n v="126"/>
    <x v="0"/>
    <x v="0"/>
    <x v="1"/>
    <n v="0"/>
    <x v="558"/>
    <n v="68"/>
    <n v="38.79"/>
    <n v="170.2"/>
    <n v="102"/>
    <n v="14.47"/>
    <n v="168.9"/>
    <n v="72"/>
    <n v="7.6"/>
    <x v="39"/>
    <n v="6"/>
    <n v="2.75"/>
    <n v="1"/>
    <x v="0"/>
    <n v="0"/>
    <x v="0"/>
    <x v="0"/>
    <x v="0"/>
    <x v="0"/>
    <n v="0.88758180844671275"/>
    <n v="-0.59650135893282363"/>
    <n v="-0.62811626116323105"/>
    <n v="-2.0314681775414092E-2"/>
    <n v="2.1963280890791435"/>
    <n v="1.2403862550542695"/>
    <n v="2.5006517247663793"/>
    <x v="0"/>
    <x v="1"/>
    <e v="#N/A"/>
    <n v="38.79"/>
    <x v="1"/>
    <x v="2"/>
  </r>
  <r>
    <s v="OK"/>
    <n v="103"/>
    <x v="0"/>
    <x v="0"/>
    <x v="1"/>
    <n v="0"/>
    <x v="1730"/>
    <n v="121"/>
    <n v="47.33"/>
    <n v="252.2"/>
    <n v="139"/>
    <n v="21.44"/>
    <n v="202.3"/>
    <n v="96"/>
    <n v="9.1"/>
    <x v="0"/>
    <n v="1"/>
    <n v="3.7"/>
    <n v="1"/>
    <x v="1"/>
    <n v="1"/>
    <x v="0"/>
    <x v="0"/>
    <x v="0"/>
    <x v="2"/>
    <n v="1.8169984754754491"/>
    <n v="1.0353550839503436"/>
    <n v="3.5193501050447544E-2"/>
    <n v="1.2477545226278501"/>
    <n v="4.2664009079321827"/>
    <n v="2.4354821988666582"/>
    <n v="1.2887863961061159"/>
    <x v="1"/>
    <x v="1"/>
    <n v="47.33"/>
    <e v="#N/A"/>
    <x v="0"/>
    <x v="0"/>
  </r>
  <r>
    <s v="MA"/>
    <n v="104"/>
    <x v="0"/>
    <x v="0"/>
    <x v="1"/>
    <n v="0"/>
    <x v="1731"/>
    <n v="75"/>
    <n v="48.5"/>
    <n v="130.80000000000001"/>
    <n v="111"/>
    <n v="11.12"/>
    <n v="181.8"/>
    <n v="99"/>
    <n v="8.18"/>
    <x v="26"/>
    <n v="2"/>
    <n v="2.84"/>
    <n v="2"/>
    <x v="0"/>
    <n v="0"/>
    <x v="0"/>
    <x v="0"/>
    <x v="0"/>
    <x v="1"/>
    <n v="1.9447469815013119"/>
    <n v="-1.380588479049857"/>
    <n v="-0.37192776018848683"/>
    <n v="8.8376964316294535E-2"/>
    <n v="3.224193159586251"/>
    <n v="2.4154101343590182"/>
    <n v="3.0451585679576234"/>
    <x v="0"/>
    <x v="1"/>
    <e v="#N/A"/>
    <n v="48.5"/>
    <x v="0"/>
    <x v="3"/>
  </r>
  <r>
    <s v="MN"/>
    <n v="56"/>
    <x v="0"/>
    <x v="0"/>
    <x v="1"/>
    <n v="0"/>
    <x v="927"/>
    <n v="100"/>
    <n v="37.89"/>
    <n v="145.19999999999999"/>
    <n v="110"/>
    <n v="12.34"/>
    <n v="170.6"/>
    <n v="129"/>
    <n v="7.68"/>
    <x v="113"/>
    <n v="8"/>
    <n v="1.51"/>
    <n v="1"/>
    <x v="0"/>
    <n v="0"/>
    <x v="0"/>
    <x v="3"/>
    <x v="0"/>
    <x v="1"/>
    <n v="0.78945614439786238"/>
    <n v="-1.0940185671289111"/>
    <n v="-0.59435498584097812"/>
    <n v="-1.6869199218482758"/>
    <n v="1.9614789420823135"/>
    <n v="2.240329060891046"/>
    <n v="3.7670610509936733"/>
    <x v="2"/>
    <x v="1"/>
    <e v="#N/A"/>
    <n v="37.89"/>
    <x v="4"/>
    <x v="1"/>
  </r>
  <r>
    <s v="ND"/>
    <n v="56"/>
    <x v="2"/>
    <x v="0"/>
    <x v="0"/>
    <n v="37"/>
    <x v="565"/>
    <n v="97"/>
    <n v="26.13"/>
    <n v="271.39999999999998"/>
    <n v="91"/>
    <n v="23.07"/>
    <n v="179"/>
    <n v="121"/>
    <n v="8.06"/>
    <x v="24"/>
    <n v="2"/>
    <n v="2.2400000000000002"/>
    <n v="1"/>
    <x v="0"/>
    <n v="0"/>
    <x v="0"/>
    <x v="3"/>
    <x v="0"/>
    <x v="2"/>
    <n v="-0.4917317711078863"/>
    <n v="1.4174482998449385"/>
    <n v="-0.42753456660160982"/>
    <n v="-0.70869510702289995"/>
    <n v="2.5524435523695166"/>
    <n v="1.7134743586665169"/>
    <n v="2.7123828394204508"/>
    <x v="0"/>
    <x v="0"/>
    <e v="#N/A"/>
    <n v="26.13"/>
    <x v="0"/>
    <x v="1"/>
  </r>
  <r>
    <s v="AZ"/>
    <n v="155"/>
    <x v="0"/>
    <x v="1"/>
    <x v="1"/>
    <n v="0"/>
    <x v="884"/>
    <n v="88"/>
    <n v="29.94"/>
    <n v="244.5"/>
    <n v="84"/>
    <n v="20.78"/>
    <n v="189.9"/>
    <n v="99"/>
    <n v="8.5500000000000007"/>
    <x v="7"/>
    <n v="1"/>
    <n v="3.02"/>
    <n v="2"/>
    <x v="1"/>
    <n v="1"/>
    <x v="0"/>
    <x v="1"/>
    <x v="2"/>
    <x v="2"/>
    <n v="-7.7011983429724873E-2"/>
    <n v="0.8821197838259488"/>
    <n v="-0.21106521306481044"/>
    <n v="0.34199080519694713"/>
    <n v="2.6110609297124783"/>
    <n v="0.97240546770072667"/>
    <n v="1.7531416396165906"/>
    <x v="0"/>
    <x v="1"/>
    <n v="29.94"/>
    <e v="#N/A"/>
    <x v="3"/>
    <x v="3"/>
  </r>
  <r>
    <s v="SC"/>
    <n v="100"/>
    <x v="1"/>
    <x v="0"/>
    <x v="0"/>
    <n v="41"/>
    <x v="1732"/>
    <n v="71"/>
    <n v="52.17"/>
    <n v="243.3"/>
    <n v="72"/>
    <n v="20.68"/>
    <n v="125.9"/>
    <n v="114"/>
    <n v="5.67"/>
    <x v="26"/>
    <n v="4"/>
    <n v="2.84"/>
    <n v="2"/>
    <x v="0"/>
    <n v="0"/>
    <x v="0"/>
    <x v="2"/>
    <x v="0"/>
    <x v="2"/>
    <n v="2.3446553481909667"/>
    <n v="0.85823895783253679"/>
    <n v="-1.4820779310790446"/>
    <n v="8.8376964316294535E-2"/>
    <n v="4.0070855956264264"/>
    <n v="2.9048835247140783"/>
    <n v="2.9698420182955489"/>
    <x v="0"/>
    <x v="0"/>
    <e v="#N/A"/>
    <n v="52.17"/>
    <x v="1"/>
    <x v="3"/>
  </r>
  <r>
    <s v="ME"/>
    <n v="113"/>
    <x v="1"/>
    <x v="0"/>
    <x v="1"/>
    <n v="0"/>
    <x v="60"/>
    <n v="85"/>
    <n v="34.58"/>
    <n v="219.8"/>
    <n v="140"/>
    <n v="18.68"/>
    <n v="240"/>
    <n v="107"/>
    <n v="10.8"/>
    <x v="24"/>
    <n v="5"/>
    <n v="2.2400000000000002"/>
    <n v="1"/>
    <x v="0"/>
    <n v="0"/>
    <x v="0"/>
    <x v="0"/>
    <x v="0"/>
    <x v="0"/>
    <n v="0.42842775780303444"/>
    <n v="0.39057278212821456"/>
    <n v="0.78389943025570719"/>
    <n v="-0.70869510702289995"/>
    <n v="2.6909578665592377"/>
    <n v="1.2053399990330245"/>
    <n v="1.9142713462152692"/>
    <x v="0"/>
    <x v="1"/>
    <e v="#N/A"/>
    <n v="34.58"/>
    <x v="1"/>
    <x v="1"/>
  </r>
  <r>
    <s v="MO"/>
    <n v="103"/>
    <x v="0"/>
    <x v="0"/>
    <x v="0"/>
    <n v="37"/>
    <x v="1247"/>
    <n v="112"/>
    <n v="39.22"/>
    <n v="319.39999999999998"/>
    <n v="116"/>
    <n v="27.15"/>
    <n v="299.39999999999998"/>
    <n v="77"/>
    <n v="13.47"/>
    <x v="57"/>
    <n v="3"/>
    <n v="2.13"/>
    <n v="2"/>
    <x v="0"/>
    <n v="0"/>
    <x v="0"/>
    <x v="0"/>
    <x v="0"/>
    <x v="2"/>
    <n v="0.93386749903579325"/>
    <n v="2.3726813395814266"/>
    <n v="1.9635581091626677"/>
    <n v="-0.85361730181184459"/>
    <n v="4.8906980568115603"/>
    <n v="3.3295567559307777"/>
    <n v="2.5005937093074913"/>
    <x v="1"/>
    <x v="0"/>
    <e v="#N/A"/>
    <n v="39.22"/>
    <x v="0"/>
    <x v="1"/>
  </r>
  <r>
    <s v="NJ"/>
    <n v="160"/>
    <x v="0"/>
    <x v="0"/>
    <x v="1"/>
    <n v="0"/>
    <x v="1121"/>
    <n v="106"/>
    <n v="20.21"/>
    <n v="163.5"/>
    <n v="75"/>
    <n v="13.9"/>
    <n v="195"/>
    <n v="131"/>
    <n v="8.7799999999999994"/>
    <x v="67"/>
    <n v="4"/>
    <n v="3.54"/>
    <n v="0"/>
    <x v="0"/>
    <n v="0"/>
    <x v="0"/>
    <x v="1"/>
    <x v="0"/>
    <x v="1"/>
    <n v="-1.1360285841078865"/>
    <n v="-0.72983597072937489"/>
    <n v="-0.10978138709805127"/>
    <n v="1.0303712304444337"/>
    <n v="2.2374961207965591"/>
    <n v="1.7020394571106179"/>
    <n v="2.9643697030807687"/>
    <x v="0"/>
    <x v="1"/>
    <e v="#N/A"/>
    <n v="20.21"/>
    <x v="1"/>
    <x v="0"/>
  </r>
  <r>
    <s v="WY"/>
    <n v="142"/>
    <x v="1"/>
    <x v="0"/>
    <x v="0"/>
    <n v="34"/>
    <x v="1733"/>
    <n v="85"/>
    <n v="37.32"/>
    <n v="144"/>
    <n v="120"/>
    <n v="12.24"/>
    <n v="258.2"/>
    <n v="84"/>
    <n v="11.62"/>
    <x v="99"/>
    <n v="3"/>
    <n v="1.89"/>
    <n v="1"/>
    <x v="0"/>
    <n v="0"/>
    <x v="0"/>
    <x v="1"/>
    <x v="0"/>
    <x v="1"/>
    <n v="0.72650760519671276"/>
    <n v="-1.1178993931223231"/>
    <n v="1.1453436719410048"/>
    <n v="-1.1796922400869698"/>
    <n v="2.7621581326175888"/>
    <n v="2.1168368528841892"/>
    <n v="3.0549106327144484"/>
    <x v="0"/>
    <x v="0"/>
    <e v="#N/A"/>
    <n v="37.32"/>
    <x v="0"/>
    <x v="1"/>
  </r>
  <r>
    <s v="OK"/>
    <n v="73"/>
    <x v="0"/>
    <x v="1"/>
    <x v="0"/>
    <n v="34"/>
    <x v="77"/>
    <n v="103"/>
    <n v="42.99"/>
    <n v="220.1"/>
    <n v="79"/>
    <n v="18.71"/>
    <n v="144.9"/>
    <n v="65"/>
    <n v="6.52"/>
    <x v="37"/>
    <n v="3"/>
    <n v="3.08"/>
    <n v="0"/>
    <x v="0"/>
    <n v="0"/>
    <x v="0"/>
    <x v="3"/>
    <x v="2"/>
    <x v="0"/>
    <n v="1.3448844314668285"/>
    <n v="0.39654298862656723"/>
    <n v="-1.1047460304185688"/>
    <n v="0.41445190259141979"/>
    <n v="3.0757862786042969"/>
    <n v="1.8325377614439429"/>
    <n v="2.2925810918232497"/>
    <x v="0"/>
    <x v="0"/>
    <e v="#N/A"/>
    <n v="42.99"/>
    <x v="3"/>
    <x v="3"/>
  </r>
  <r>
    <s v="PA"/>
    <n v="135"/>
    <x v="0"/>
    <x v="0"/>
    <x v="0"/>
    <n v="46"/>
    <x v="1611"/>
    <n v="77"/>
    <n v="29.34"/>
    <n v="203.4"/>
    <n v="102"/>
    <n v="17.29"/>
    <n v="264.2"/>
    <n v="108"/>
    <n v="11.89"/>
    <x v="91"/>
    <n v="2"/>
    <n v="2.81"/>
    <n v="1"/>
    <x v="0"/>
    <n v="0"/>
    <x v="0"/>
    <x v="1"/>
    <x v="0"/>
    <x v="0"/>
    <n v="-0.14181195025443757"/>
    <n v="6.4201493551580988E-2"/>
    <n v="1.2645011142548392"/>
    <n v="5.2146415619058542E-2"/>
    <n v="2.8467505904038997"/>
    <n v="1.2751136332197481"/>
    <n v="1.7742154974187279"/>
    <x v="0"/>
    <x v="0"/>
    <e v="#N/A"/>
    <n v="29.34"/>
    <x v="0"/>
    <x v="3"/>
  </r>
  <r>
    <s v="NM"/>
    <n v="29"/>
    <x v="0"/>
    <x v="0"/>
    <x v="1"/>
    <n v="0"/>
    <x v="1734"/>
    <n v="112"/>
    <n v="44.54"/>
    <n v="82.7"/>
    <n v="60"/>
    <n v="7.03"/>
    <n v="195.1"/>
    <n v="120"/>
    <n v="8.7799999999999994"/>
    <x v="85"/>
    <n v="5"/>
    <n v="2.89"/>
    <n v="1"/>
    <x v="0"/>
    <n v="0"/>
    <x v="0"/>
    <x v="3"/>
    <x v="0"/>
    <x v="1"/>
    <n v="1.5133643452110814"/>
    <n v="-2.3378115876191297"/>
    <n v="-0.10779542972615413"/>
    <n v="0.16083806171076653"/>
    <n v="3.201611184463268"/>
    <n v="2.791616627928549"/>
    <n v="3.6518396210915447"/>
    <x v="0"/>
    <x v="1"/>
    <e v="#N/A"/>
    <n v="44.54"/>
    <x v="1"/>
    <x v="3"/>
  </r>
  <r>
    <s v="FL"/>
    <n v="158"/>
    <x v="0"/>
    <x v="0"/>
    <x v="1"/>
    <n v="0"/>
    <x v="1188"/>
    <n v="115"/>
    <n v="20.96"/>
    <n v="130.4"/>
    <n v="91"/>
    <n v="11.08"/>
    <n v="243.7"/>
    <n v="119"/>
    <n v="10.97"/>
    <x v="7"/>
    <n v="3"/>
    <n v="3.02"/>
    <n v="3"/>
    <x v="0"/>
    <n v="0"/>
    <x v="0"/>
    <x v="1"/>
    <x v="0"/>
    <x v="1"/>
    <n v="-1.054565768671105"/>
    <n v="-1.3885487543809947"/>
    <n v="0.8573798530159048"/>
    <n v="0.34199080519694713"/>
    <n v="2.3248111315253603"/>
    <n v="1.9728746860717536"/>
    <n v="3.2217576346803645"/>
    <x v="0"/>
    <x v="1"/>
    <e v="#N/A"/>
    <n v="20.96"/>
    <x v="0"/>
    <x v="3"/>
  </r>
  <r>
    <s v="NV"/>
    <n v="104"/>
    <x v="0"/>
    <x v="0"/>
    <x v="1"/>
    <n v="0"/>
    <x v="1230"/>
    <n v="90"/>
    <n v="35.85"/>
    <n v="272.2"/>
    <n v="101"/>
    <n v="23.14"/>
    <n v="304.3"/>
    <n v="86"/>
    <n v="13.69"/>
    <x v="15"/>
    <n v="5"/>
    <n v="2.86"/>
    <n v="3"/>
    <x v="1"/>
    <n v="1"/>
    <x v="0"/>
    <x v="0"/>
    <x v="0"/>
    <x v="2"/>
    <n v="0.56728482957027593"/>
    <n v="1.4333688505072135"/>
    <n v="2.0608700203856332"/>
    <n v="0.12460751301353053"/>
    <n v="4.360198738548732"/>
    <n v="2.5766394029216904"/>
    <n v="1.5055923039572627"/>
    <x v="1"/>
    <x v="1"/>
    <n v="35.85"/>
    <e v="#N/A"/>
    <x v="1"/>
    <x v="3"/>
  </r>
  <r>
    <s v="SD"/>
    <n v="74"/>
    <x v="2"/>
    <x v="0"/>
    <x v="1"/>
    <n v="0"/>
    <x v="200"/>
    <n v="97"/>
    <n v="24.43"/>
    <n v="229.6"/>
    <n v="110"/>
    <n v="19.52"/>
    <n v="98.8"/>
    <n v="100"/>
    <n v="4.45"/>
    <x v="23"/>
    <n v="5"/>
    <n v="3.19"/>
    <n v="1"/>
    <x v="0"/>
    <n v="0"/>
    <x v="0"/>
    <x v="2"/>
    <x v="0"/>
    <x v="0"/>
    <n v="-0.67687453346420834"/>
    <n v="0.58559952774108048"/>
    <n v="-2.0202723788631971"/>
    <n v="0.55937409738036437"/>
    <n v="2.4680233451385143"/>
    <n v="2.2793608329004482"/>
    <n v="3.5071116864127019"/>
    <x v="0"/>
    <x v="1"/>
    <e v="#N/A"/>
    <n v="24.43"/>
    <x v="1"/>
    <x v="3"/>
  </r>
  <r>
    <s v="OR"/>
    <n v="28"/>
    <x v="0"/>
    <x v="0"/>
    <x v="1"/>
    <n v="0"/>
    <x v="617"/>
    <n v="90"/>
    <n v="29.1"/>
    <n v="173.9"/>
    <n v="65"/>
    <n v="14.78"/>
    <n v="210.5"/>
    <n v="139"/>
    <n v="9.4700000000000006"/>
    <x v="100"/>
    <n v="4"/>
    <n v="3.78"/>
    <n v="2"/>
    <x v="0"/>
    <n v="0"/>
    <x v="0"/>
    <x v="3"/>
    <x v="0"/>
    <x v="0"/>
    <n v="-0.16773193698432276"/>
    <n v="-0.5228688121198023"/>
    <n v="0.19804200554602108"/>
    <n v="1.3564461687195588"/>
    <n v="2.8121997603814806"/>
    <n v="1.476716845562055"/>
    <n v="2.1101937805907394"/>
    <x v="0"/>
    <x v="1"/>
    <e v="#N/A"/>
    <n v="29.1"/>
    <x v="1"/>
    <x v="0"/>
  </r>
  <r>
    <s v="TN"/>
    <n v="45"/>
    <x v="0"/>
    <x v="1"/>
    <x v="1"/>
    <n v="0"/>
    <x v="545"/>
    <n v="96"/>
    <n v="32.229999999999997"/>
    <n v="171.7"/>
    <n v="69"/>
    <n v="14.59"/>
    <n v="222"/>
    <n v="102"/>
    <n v="9.99"/>
    <x v="55"/>
    <n v="7"/>
    <n v="3.75"/>
    <n v="1"/>
    <x v="1"/>
    <n v="1"/>
    <x v="0"/>
    <x v="3"/>
    <x v="2"/>
    <x v="0"/>
    <n v="0.17293074575130984"/>
    <n v="-0.56665032644105839"/>
    <n v="0.42642710331420375"/>
    <n v="1.320215620022323"/>
    <n v="2.996940653127333"/>
    <n v="1.5085778047796314"/>
    <n v="1.8894339649165235"/>
    <x v="0"/>
    <x v="1"/>
    <n v="32.229999999999997"/>
    <e v="#N/A"/>
    <x v="2"/>
    <x v="0"/>
  </r>
  <r>
    <s v="VA"/>
    <n v="60"/>
    <x v="0"/>
    <x v="0"/>
    <x v="1"/>
    <n v="0"/>
    <x v="1735"/>
    <n v="91"/>
    <n v="39.020000000000003"/>
    <n v="157.69999999999999"/>
    <n v="67"/>
    <n v="13.4"/>
    <n v="162.4"/>
    <n v="76"/>
    <n v="7.31"/>
    <x v="32"/>
    <n v="3"/>
    <n v="3.56"/>
    <n v="2"/>
    <x v="0"/>
    <n v="0"/>
    <x v="0"/>
    <x v="3"/>
    <x v="0"/>
    <x v="1"/>
    <n v="0.91165036755303475"/>
    <n v="-0.84525996303086737"/>
    <n v="-0.75720349033655165"/>
    <n v="1.0666017791416695"/>
    <n v="2.8298665455217367"/>
    <n v="1.8045961539382041"/>
    <n v="2.5504881674208932"/>
    <x v="0"/>
    <x v="1"/>
    <e v="#N/A"/>
    <n v="39.020000000000003"/>
    <x v="0"/>
    <x v="0"/>
  </r>
  <r>
    <s v="ME"/>
    <n v="173"/>
    <x v="1"/>
    <x v="0"/>
    <x v="1"/>
    <n v="0"/>
    <x v="473"/>
    <n v="108"/>
    <n v="21.86"/>
    <n v="248.3"/>
    <n v="92"/>
    <n v="21.11"/>
    <n v="130.1"/>
    <n v="115"/>
    <n v="5.85"/>
    <x v="91"/>
    <n v="2"/>
    <n v="2.81"/>
    <n v="4"/>
    <x v="1"/>
    <n v="1"/>
    <x v="1"/>
    <x v="1"/>
    <x v="0"/>
    <x v="2"/>
    <n v="-0.95644010462225448"/>
    <n v="0.95774239947175432"/>
    <n v="-1.3986677214593608"/>
    <n v="5.2146415619058542E-2"/>
    <n v="2.258450973390473"/>
    <n v="1.9470590184146905"/>
    <n v="3.237510902401965"/>
    <x v="0"/>
    <x v="1"/>
    <n v="21.86"/>
    <e v="#N/A"/>
    <x v="0"/>
    <x v="3"/>
  </r>
  <r>
    <s v="FL"/>
    <n v="152"/>
    <x v="1"/>
    <x v="0"/>
    <x v="0"/>
    <n v="26"/>
    <x v="195"/>
    <n v="82"/>
    <n v="36.520000000000003"/>
    <n v="226.7"/>
    <n v="135"/>
    <n v="19.27"/>
    <n v="206.7"/>
    <n v="97"/>
    <n v="9.3000000000000007"/>
    <x v="98"/>
    <n v="11"/>
    <n v="2.0499999999999998"/>
    <n v="1"/>
    <x v="0"/>
    <n v="0"/>
    <x v="0"/>
    <x v="1"/>
    <x v="0"/>
    <x v="0"/>
    <n v="0.63949050688924169"/>
    <n v="0.52788753159033419"/>
    <n v="0.12257562541392569"/>
    <n v="-0.96230894790355315"/>
    <n v="2.5067840117470732"/>
    <n v="1.2761961642203967"/>
    <n v="2.2301092389367292"/>
    <x v="0"/>
    <x v="0"/>
    <e v="#N/A"/>
    <n v="36.520000000000003"/>
    <x v="4"/>
    <x v="1"/>
  </r>
  <r>
    <s v="RI"/>
    <n v="140"/>
    <x v="2"/>
    <x v="0"/>
    <x v="1"/>
    <n v="0"/>
    <x v="548"/>
    <n v="110"/>
    <n v="31.81"/>
    <n v="158"/>
    <n v="70"/>
    <n v="13.43"/>
    <n v="211.4"/>
    <n v="123"/>
    <n v="9.51"/>
    <x v="31"/>
    <n v="2"/>
    <n v="2.2999999999999998"/>
    <n v="2"/>
    <x v="0"/>
    <n v="0"/>
    <x v="0"/>
    <x v="1"/>
    <x v="0"/>
    <x v="1"/>
    <n v="0.12664505516222935"/>
    <n v="-0.83928975653251414"/>
    <n v="0.21591562189309635"/>
    <n v="-0.63623400962842791"/>
    <n v="1.7046798403194565"/>
    <n v="1.0825246122850047"/>
    <n v="2.7272304109506464"/>
    <x v="0"/>
    <x v="1"/>
    <e v="#N/A"/>
    <n v="31.81"/>
    <x v="0"/>
    <x v="1"/>
  </r>
  <r>
    <s v="DC"/>
    <n v="94"/>
    <x v="0"/>
    <x v="0"/>
    <x v="0"/>
    <n v="31"/>
    <x v="1736"/>
    <n v="90"/>
    <n v="35.58"/>
    <n v="281.7"/>
    <n v="111"/>
    <n v="23.94"/>
    <n v="190.1"/>
    <n v="66"/>
    <n v="8.5500000000000007"/>
    <x v="57"/>
    <n v="5"/>
    <n v="2.13"/>
    <n v="0"/>
    <x v="0"/>
    <n v="0"/>
    <x v="0"/>
    <x v="2"/>
    <x v="0"/>
    <x v="2"/>
    <n v="0.53766198759326456"/>
    <n v="1.6224253896217269"/>
    <n v="-0.20709329832101619"/>
    <n v="-0.85361730181184459"/>
    <n v="3.1450990833546442"/>
    <n v="1.9216905812211194"/>
    <n v="2.3439584330336793"/>
    <x v="0"/>
    <x v="0"/>
    <e v="#N/A"/>
    <n v="35.58"/>
    <x v="1"/>
    <x v="1"/>
  </r>
  <r>
    <s v="AR"/>
    <n v="88"/>
    <x v="0"/>
    <x v="0"/>
    <x v="1"/>
    <n v="0"/>
    <x v="281"/>
    <n v="102"/>
    <n v="24.09"/>
    <n v="226.2"/>
    <n v="125"/>
    <n v="19.23"/>
    <n v="100.1"/>
    <n v="93"/>
    <n v="4.5"/>
    <x v="78"/>
    <n v="8"/>
    <n v="3.21"/>
    <n v="0"/>
    <x v="0"/>
    <n v="0"/>
    <x v="0"/>
    <x v="2"/>
    <x v="0"/>
    <x v="0"/>
    <n v="-0.71390308593547269"/>
    <n v="0.51793718742641248"/>
    <n v="-1.9944549330285331"/>
    <n v="0.59560464607760044"/>
    <n v="2.4332857517394997"/>
    <n v="2.260644138412423"/>
    <n v="3.5071561544160579"/>
    <x v="0"/>
    <x v="1"/>
    <e v="#N/A"/>
    <n v="24.09"/>
    <x v="4"/>
    <x v="3"/>
  </r>
  <r>
    <s v="OR"/>
    <n v="170"/>
    <x v="1"/>
    <x v="0"/>
    <x v="0"/>
    <n v="22"/>
    <x v="758"/>
    <n v="66"/>
    <n v="29.51"/>
    <n v="142.19999999999999"/>
    <n v="83"/>
    <n v="12.09"/>
    <n v="156.5"/>
    <n v="93"/>
    <n v="7.04"/>
    <x v="133"/>
    <n v="3"/>
    <n v="1.4"/>
    <n v="1"/>
    <x v="0"/>
    <n v="0"/>
    <x v="0"/>
    <x v="1"/>
    <x v="0"/>
    <x v="1"/>
    <n v="-0.12329767401880538"/>
    <n v="-1.1537206321124416"/>
    <n v="-0.87437497527848906"/>
    <n v="-1.8318421166372201"/>
    <n v="1.2247366880132464"/>
    <n v="2.3380442149496594"/>
    <n v="4.1752750265286087"/>
    <x v="2"/>
    <x v="0"/>
    <e v="#N/A"/>
    <n v="29.51"/>
    <x v="0"/>
    <x v="1"/>
  </r>
  <r>
    <s v="SD"/>
    <n v="57"/>
    <x v="2"/>
    <x v="0"/>
    <x v="1"/>
    <n v="0"/>
    <x v="151"/>
    <n v="75"/>
    <n v="30.07"/>
    <n v="204.2"/>
    <n v="86"/>
    <n v="17.36"/>
    <n v="254.1"/>
    <n v="90"/>
    <n v="11.43"/>
    <x v="49"/>
    <n v="4"/>
    <n v="1.65"/>
    <n v="1"/>
    <x v="0"/>
    <n v="0"/>
    <x v="0"/>
    <x v="3"/>
    <x v="0"/>
    <x v="0"/>
    <n v="-6.2200562441218903E-2"/>
    <n v="8.0122044213855451E-2"/>
    <n v="1.063919419693218"/>
    <n v="-1.5057671783620949"/>
    <n v="2.5615806107123449"/>
    <n v="1.8464960814932454"/>
    <n v="2.873569267089692"/>
    <x v="0"/>
    <x v="1"/>
    <e v="#N/A"/>
    <n v="30.07"/>
    <x v="1"/>
    <x v="1"/>
  </r>
  <r>
    <s v="NC"/>
    <n v="102"/>
    <x v="1"/>
    <x v="0"/>
    <x v="0"/>
    <n v="27"/>
    <x v="1297"/>
    <n v="66"/>
    <n v="18.670000000000002"/>
    <n v="207.3"/>
    <n v="76"/>
    <n v="17.62"/>
    <n v="236.9"/>
    <n v="101"/>
    <n v="10.66"/>
    <x v="19"/>
    <n v="7"/>
    <n v="2.78"/>
    <n v="0"/>
    <x v="0"/>
    <n v="0"/>
    <x v="0"/>
    <x v="0"/>
    <x v="0"/>
    <x v="0"/>
    <n v="-1.3045084978521397"/>
    <n v="0.14181417803017077"/>
    <n v="0.72233475172689277"/>
    <n v="1.591586692182255E-2"/>
    <n v="2.3227111503767612"/>
    <n v="1.4979567718833022"/>
    <n v="2.6632239659438244"/>
    <x v="0"/>
    <x v="0"/>
    <e v="#N/A"/>
    <n v="18.670000000000002"/>
    <x v="4"/>
    <x v="2"/>
  </r>
  <r>
    <s v="OH"/>
    <n v="49"/>
    <x v="1"/>
    <x v="0"/>
    <x v="1"/>
    <n v="0"/>
    <x v="571"/>
    <n v="105"/>
    <n v="34.39"/>
    <n v="195.4"/>
    <n v="131"/>
    <n v="16.61"/>
    <n v="190.1"/>
    <n v="88"/>
    <n v="8.5500000000000007"/>
    <x v="62"/>
    <n v="2"/>
    <n v="2.4300000000000002"/>
    <n v="3"/>
    <x v="1"/>
    <n v="1"/>
    <x v="0"/>
    <x v="3"/>
    <x v="0"/>
    <x v="0"/>
    <n v="0.40806205394383915"/>
    <n v="-9.5004013071167029E-2"/>
    <n v="-0.20709329832101619"/>
    <n v="-0.45508126614224731"/>
    <n v="1.9306200942159533"/>
    <n v="0.65232430230032024"/>
    <n v="2.2635724071813526"/>
    <x v="0"/>
    <x v="1"/>
    <n v="34.39"/>
    <e v="#N/A"/>
    <x v="0"/>
    <x v="2"/>
  </r>
  <r>
    <s v="IN"/>
    <n v="195"/>
    <x v="0"/>
    <x v="0"/>
    <x v="1"/>
    <n v="0"/>
    <x v="323"/>
    <n v="109"/>
    <n v="37.67"/>
    <n v="126.2"/>
    <n v="94"/>
    <n v="10.73"/>
    <n v="212.2"/>
    <n v="98"/>
    <n v="9.5500000000000007"/>
    <x v="69"/>
    <n v="2"/>
    <n v="1.73"/>
    <n v="0"/>
    <x v="0"/>
    <n v="0"/>
    <x v="0"/>
    <x v="1"/>
    <x v="0"/>
    <x v="1"/>
    <n v="0.76538758529154027"/>
    <n v="-1.4721316453579374"/>
    <n v="0.23180328086827395"/>
    <n v="-1.3970755322703865"/>
    <n v="2.2393101433110028"/>
    <n v="2.1814083847075865"/>
    <n v="3.5358980703365277"/>
    <x v="0"/>
    <x v="1"/>
    <e v="#N/A"/>
    <n v="37.67"/>
    <x v="0"/>
    <x v="1"/>
  </r>
  <r>
    <s v="MT"/>
    <n v="64"/>
    <x v="0"/>
    <x v="0"/>
    <x v="1"/>
    <n v="0"/>
    <x v="1737"/>
    <n v="105"/>
    <n v="22.32"/>
    <n v="109.4"/>
    <n v="114"/>
    <n v="9.3000000000000007"/>
    <n v="246.2"/>
    <n v="125"/>
    <n v="11.08"/>
    <x v="8"/>
    <n v="4"/>
    <n v="3.43"/>
    <n v="4"/>
    <x v="1"/>
    <n v="1"/>
    <x v="1"/>
    <x v="3"/>
    <x v="0"/>
    <x v="1"/>
    <n v="-0.90645155878604722"/>
    <n v="-1.8064632092657082"/>
    <n v="0.9070287873133358"/>
    <n v="0.88544903565548905"/>
    <n v="2.8019298849986756"/>
    <n v="2.3857252504457742"/>
    <n v="3.3959621406576979"/>
    <x v="0"/>
    <x v="1"/>
    <n v="22.32"/>
    <e v="#N/A"/>
    <x v="1"/>
    <x v="0"/>
  </r>
  <r>
    <s v="SC"/>
    <n v="105"/>
    <x v="1"/>
    <x v="1"/>
    <x v="1"/>
    <n v="0"/>
    <x v="1390"/>
    <n v="156"/>
    <n v="46.58"/>
    <n v="263"/>
    <n v="69"/>
    <n v="22.36"/>
    <n v="195.9"/>
    <n v="93"/>
    <n v="8.82"/>
    <x v="61"/>
    <n v="3"/>
    <n v="3.05"/>
    <n v="3"/>
    <x v="1"/>
    <n v="1"/>
    <x v="0"/>
    <x v="0"/>
    <x v="2"/>
    <x v="2"/>
    <n v="1.7355356600386678"/>
    <n v="1.2502825178910535"/>
    <n v="-9.1907770750975989E-2"/>
    <n v="0.37822135389418376"/>
    <n v="3.9078193861566413"/>
    <n v="2.1741179435982332"/>
    <n v="1.477337236561088"/>
    <x v="1"/>
    <x v="1"/>
    <n v="46.58"/>
    <e v="#N/A"/>
    <x v="3"/>
    <x v="3"/>
  </r>
  <r>
    <s v="OR"/>
    <n v="81"/>
    <x v="0"/>
    <x v="0"/>
    <x v="0"/>
    <n v="33"/>
    <x v="110"/>
    <n v="103"/>
    <n v="34.049999999999997"/>
    <n v="216.9"/>
    <n v="96"/>
    <n v="18.440000000000001"/>
    <n v="249.8"/>
    <n v="100"/>
    <n v="11.24"/>
    <x v="121"/>
    <n v="4"/>
    <n v="4.1900000000000004"/>
    <n v="1"/>
    <x v="0"/>
    <n v="0"/>
    <x v="0"/>
    <x v="2"/>
    <x v="0"/>
    <x v="0"/>
    <n v="0.37103350147257474"/>
    <n v="0.33286078597746827"/>
    <n v="0.97852325270163698"/>
    <n v="1.8999043991781008"/>
    <n v="3.9975305530802627"/>
    <n v="2.1944490525301856"/>
    <n v="1.2848979591746059"/>
    <x v="1"/>
    <x v="0"/>
    <e v="#N/A"/>
    <n v="34.049999999999997"/>
    <x v="1"/>
    <x v="0"/>
  </r>
  <r>
    <s v="GA"/>
    <n v="63"/>
    <x v="1"/>
    <x v="0"/>
    <x v="1"/>
    <n v="0"/>
    <x v="1118"/>
    <n v="119"/>
    <n v="34.68"/>
    <n v="161.69999999999999"/>
    <n v="90"/>
    <n v="13.74"/>
    <n v="202.6"/>
    <n v="113"/>
    <n v="9.1199999999999992"/>
    <x v="27"/>
    <n v="4"/>
    <n v="2.54"/>
    <n v="3"/>
    <x v="0"/>
    <n v="0"/>
    <x v="0"/>
    <x v="3"/>
    <x v="0"/>
    <x v="1"/>
    <n v="0.43953632354441363"/>
    <n v="-0.76565720971949336"/>
    <n v="4.1151373166138927E-2"/>
    <n v="-0.31015907135330267"/>
    <n v="1.9201713618430245"/>
    <n v="0.9366510703386729"/>
    <n v="2.4632442827074761"/>
    <x v="0"/>
    <x v="1"/>
    <e v="#N/A"/>
    <n v="34.68"/>
    <x v="1"/>
    <x v="2"/>
  </r>
  <r>
    <s v="MI"/>
    <n v="126"/>
    <x v="0"/>
    <x v="0"/>
    <x v="1"/>
    <n v="0"/>
    <x v="999"/>
    <n v="114"/>
    <n v="32.83"/>
    <n v="75.5"/>
    <n v="61"/>
    <n v="6.42"/>
    <n v="186.2"/>
    <n v="73"/>
    <n v="8.3800000000000008"/>
    <x v="22"/>
    <n v="1"/>
    <n v="3"/>
    <n v="3"/>
    <x v="0"/>
    <n v="0"/>
    <x v="0"/>
    <x v="0"/>
    <x v="0"/>
    <x v="1"/>
    <n v="0.23773071257602255"/>
    <n v="-2.4810965435796031"/>
    <n v="-0.28454563582500869"/>
    <n v="0.30576025649971117"/>
    <n v="2.4377262116424454"/>
    <n v="2.5272141784159063"/>
    <n v="3.8511185289788394"/>
    <x v="2"/>
    <x v="1"/>
    <e v="#N/A"/>
    <n v="32.83"/>
    <x v="0"/>
    <x v="3"/>
  </r>
  <r>
    <s v="OR"/>
    <n v="153"/>
    <x v="0"/>
    <x v="0"/>
    <x v="1"/>
    <n v="0"/>
    <x v="589"/>
    <n v="132"/>
    <n v="34.369999999999997"/>
    <n v="158.9"/>
    <n v="78"/>
    <n v="13.51"/>
    <n v="111.4"/>
    <n v="98"/>
    <n v="5.01"/>
    <x v="53"/>
    <n v="4"/>
    <n v="2.3199999999999998"/>
    <n v="2"/>
    <x v="0"/>
    <n v="0"/>
    <x v="0"/>
    <x v="1"/>
    <x v="0"/>
    <x v="1"/>
    <n v="0.40621062632027549"/>
    <n v="-0.8213791370374548"/>
    <n v="-1.7700417500041445"/>
    <n v="-0.60000346093119195"/>
    <n v="1.6620154229964339"/>
    <n v="2.0815193272182335"/>
    <n v="3.7286928209344463"/>
    <x v="2"/>
    <x v="1"/>
    <e v="#N/A"/>
    <n v="34.369999999999997"/>
    <x v="1"/>
    <x v="2"/>
  </r>
  <r>
    <s v="OR"/>
    <n v="67"/>
    <x v="0"/>
    <x v="0"/>
    <x v="1"/>
    <n v="0"/>
    <x v="1738"/>
    <n v="118"/>
    <n v="41.67"/>
    <n v="185.2"/>
    <n v="94"/>
    <n v="15.74"/>
    <n v="193.6"/>
    <n v="112"/>
    <n v="8.7100000000000009"/>
    <x v="111"/>
    <n v="3"/>
    <n v="2.19"/>
    <n v="3"/>
    <x v="0"/>
    <n v="0"/>
    <x v="0"/>
    <x v="3"/>
    <x v="0"/>
    <x v="0"/>
    <n v="1.2004730768288971"/>
    <n v="-0.29799103401517107"/>
    <n v="-0.13758479030461276"/>
    <n v="-0.78115620441737255"/>
    <n v="2.475187053729651"/>
    <n v="1.4693770294813344"/>
    <n v="2.4882899265527536"/>
    <x v="0"/>
    <x v="1"/>
    <e v="#N/A"/>
    <n v="41.67"/>
    <x v="0"/>
    <x v="1"/>
  </r>
  <r>
    <s v="MA"/>
    <n v="65"/>
    <x v="1"/>
    <x v="0"/>
    <x v="1"/>
    <n v="0"/>
    <x v="1573"/>
    <n v="71"/>
    <n v="26.91"/>
    <n v="168.3"/>
    <n v="119"/>
    <n v="14.31"/>
    <n v="139.9"/>
    <n v="119"/>
    <n v="6.3"/>
    <x v="2"/>
    <n v="6"/>
    <n v="1.78"/>
    <n v="2"/>
    <x v="0"/>
    <n v="0"/>
    <x v="0"/>
    <x v="3"/>
    <x v="0"/>
    <x v="0"/>
    <n v="-0.40656610042397773"/>
    <n v="-0.63431266675572584"/>
    <n v="-1.2040438990134308"/>
    <n v="-1.3246144348759143"/>
    <n v="0.79554978657261022"/>
    <n v="1.9421569620022536"/>
    <n v="3.8614825996230926"/>
    <x v="2"/>
    <x v="1"/>
    <e v="#N/A"/>
    <n v="26.91"/>
    <x v="1"/>
    <x v="1"/>
  </r>
  <r>
    <s v="IA"/>
    <n v="21"/>
    <x v="1"/>
    <x v="0"/>
    <x v="1"/>
    <n v="0"/>
    <x v="486"/>
    <n v="79"/>
    <n v="23.48"/>
    <n v="186.9"/>
    <n v="75"/>
    <n v="15.89"/>
    <n v="194.2"/>
    <n v="105"/>
    <n v="8.74"/>
    <x v="47"/>
    <n v="1"/>
    <n v="3.27"/>
    <n v="0"/>
    <x v="0"/>
    <n v="0"/>
    <x v="0"/>
    <x v="3"/>
    <x v="0"/>
    <x v="0"/>
    <n v="-0.78055448038374853"/>
    <n v="-0.2641598638578368"/>
    <n v="-0.12566904607322943"/>
    <n v="0.66806574347207237"/>
    <n v="2.0338424185705484"/>
    <n v="1.0682463560725977"/>
    <n v="2.4790694969983935"/>
    <x v="0"/>
    <x v="1"/>
    <e v="#N/A"/>
    <n v="23.48"/>
    <x v="0"/>
    <x v="0"/>
  </r>
  <r>
    <s v="VA"/>
    <n v="72"/>
    <x v="2"/>
    <x v="0"/>
    <x v="1"/>
    <n v="0"/>
    <x v="1455"/>
    <n v="92"/>
    <n v="36.159999999999997"/>
    <n v="306.39999999999998"/>
    <n v="100"/>
    <n v="26.04"/>
    <n v="140.30000000000001"/>
    <n v="90"/>
    <n v="6.31"/>
    <x v="89"/>
    <n v="6"/>
    <n v="3.48"/>
    <n v="0"/>
    <x v="0"/>
    <n v="0"/>
    <x v="0"/>
    <x v="3"/>
    <x v="0"/>
    <x v="2"/>
    <n v="0.60061052679441362"/>
    <n v="2.1139723913194612"/>
    <n v="-1.1961000695258419"/>
    <n v="0.95791013304996164"/>
    <n v="4.0162974788669095"/>
    <n v="2.6791527532928581"/>
    <n v="2.4950097218649696"/>
    <x v="1"/>
    <x v="1"/>
    <e v="#N/A"/>
    <n v="36.159999999999997"/>
    <x v="1"/>
    <x v="0"/>
  </r>
  <r>
    <s v="WV"/>
    <n v="176"/>
    <x v="2"/>
    <x v="0"/>
    <x v="1"/>
    <n v="0"/>
    <x v="1739"/>
    <n v="111"/>
    <n v="51.71"/>
    <n v="306.60000000000002"/>
    <n v="64"/>
    <n v="26.06"/>
    <n v="207.9"/>
    <n v="98"/>
    <n v="9.36"/>
    <x v="17"/>
    <n v="2"/>
    <n v="2.57"/>
    <n v="7"/>
    <x v="1"/>
    <n v="1"/>
    <x v="1"/>
    <x v="1"/>
    <x v="0"/>
    <x v="2"/>
    <n v="2.2946668023547598"/>
    <n v="2.1179525289850307"/>
    <n v="0.14640711387669292"/>
    <n v="-0.27392852265606671"/>
    <n v="4.734753042398534"/>
    <n v="3.1381030141442685"/>
    <n v="2.2972798441331674"/>
    <x v="1"/>
    <x v="1"/>
    <n v="51.71"/>
    <e v="#N/A"/>
    <x v="0"/>
    <x v="2"/>
  </r>
  <r>
    <s v="TX"/>
    <n v="150"/>
    <x v="1"/>
    <x v="0"/>
    <x v="0"/>
    <n v="24"/>
    <x v="679"/>
    <n v="157"/>
    <n v="36.11"/>
    <n v="168.7"/>
    <n v="91"/>
    <n v="14.34"/>
    <n v="199.4"/>
    <n v="112"/>
    <n v="8.9700000000000006"/>
    <x v="84"/>
    <n v="1"/>
    <n v="2.62"/>
    <n v="2"/>
    <x v="0"/>
    <n v="0"/>
    <x v="0"/>
    <x v="1"/>
    <x v="0"/>
    <x v="0"/>
    <n v="0.59505624392372425"/>
    <n v="-0.62635239142458887"/>
    <n v="-2.2399262734572555E-2"/>
    <n v="-0.20146742526159472"/>
    <n v="2.0681330786713019"/>
    <n v="0.88741202498529448"/>
    <n v="2.3017006262940813"/>
    <x v="0"/>
    <x v="0"/>
    <e v="#N/A"/>
    <n v="36.11"/>
    <x v="0"/>
    <x v="2"/>
  </r>
  <r>
    <s v="IL"/>
    <n v="108"/>
    <x v="2"/>
    <x v="1"/>
    <x v="1"/>
    <n v="0"/>
    <x v="1214"/>
    <n v="68"/>
    <n v="23.34"/>
    <n v="143.80000000000001"/>
    <n v="94"/>
    <n v="12.22"/>
    <n v="238.7"/>
    <n v="101"/>
    <n v="10.74"/>
    <x v="56"/>
    <n v="1"/>
    <n v="2.4"/>
    <n v="1"/>
    <x v="1"/>
    <n v="1"/>
    <x v="0"/>
    <x v="0"/>
    <x v="1"/>
    <x v="1"/>
    <n v="-0.79536590137225394"/>
    <n v="-1.1218795307878917"/>
    <n v="0.7580819844210428"/>
    <n v="-0.49131181483948333"/>
    <n v="1.8456288001691994"/>
    <n v="1.6453863355367853"/>
    <n v="3.1635813121094807"/>
    <x v="0"/>
    <x v="1"/>
    <n v="23.34"/>
    <e v="#N/A"/>
    <x v="3"/>
    <x v="2"/>
  </r>
  <r>
    <s v="RI"/>
    <n v="129"/>
    <x v="2"/>
    <x v="0"/>
    <x v="0"/>
    <n v="10"/>
    <x v="461"/>
    <n v="91"/>
    <n v="27.44"/>
    <n v="183.1"/>
    <n v="102"/>
    <n v="15.56"/>
    <n v="240.3"/>
    <n v="65"/>
    <n v="10.81"/>
    <x v="89"/>
    <n v="3"/>
    <n v="3.48"/>
    <n v="1"/>
    <x v="0"/>
    <n v="0"/>
    <x v="0"/>
    <x v="1"/>
    <x v="0"/>
    <x v="0"/>
    <n v="-0.34917184409351804"/>
    <n v="-0.33978247950364232"/>
    <n v="0.78985730237139906"/>
    <n v="0.95791013304996164"/>
    <n v="2.8100650730619976"/>
    <n v="1.3337314164383061"/>
    <n v="1.9134297132495173"/>
    <x v="0"/>
    <x v="2"/>
    <e v="#N/A"/>
    <n v="27.44"/>
    <x v="0"/>
    <x v="0"/>
  </r>
  <r>
    <s v="WA"/>
    <n v="73"/>
    <x v="2"/>
    <x v="1"/>
    <x v="1"/>
    <n v="0"/>
    <x v="386"/>
    <n v="108"/>
    <n v="34.49"/>
    <n v="285.89999999999998"/>
    <n v="121"/>
    <n v="24.3"/>
    <n v="219"/>
    <n v="102"/>
    <n v="9.86"/>
    <x v="75"/>
    <n v="5"/>
    <n v="3.46"/>
    <n v="1"/>
    <x v="0"/>
    <n v="0"/>
    <x v="0"/>
    <x v="3"/>
    <x v="2"/>
    <x v="2"/>
    <n v="0.41917061968521835"/>
    <n v="1.7060082805986694"/>
    <n v="0.36684838215728655"/>
    <n v="0.92167958435272568"/>
    <n v="3.859747788025838"/>
    <n v="2.0174833961107459"/>
    <n v="1.1148208465913929"/>
    <x v="1"/>
    <x v="1"/>
    <e v="#N/A"/>
    <n v="34.49"/>
    <x v="5"/>
    <x v="0"/>
  </r>
  <r>
    <s v="DE"/>
    <n v="90"/>
    <x v="0"/>
    <x v="0"/>
    <x v="1"/>
    <n v="0"/>
    <x v="1740"/>
    <n v="75"/>
    <n v="46.27"/>
    <n v="122.9"/>
    <n v="96"/>
    <n v="10.45"/>
    <n v="252.6"/>
    <n v="100"/>
    <n v="11.37"/>
    <x v="29"/>
    <n v="2"/>
    <n v="2.48"/>
    <n v="0"/>
    <x v="0"/>
    <n v="0"/>
    <x v="0"/>
    <x v="2"/>
    <x v="0"/>
    <x v="1"/>
    <n v="1.7022099628145295"/>
    <n v="-1.537803916839821"/>
    <n v="1.0341300591147593"/>
    <n v="-0.38262016874777532"/>
    <n v="3.4799446388604509"/>
    <n v="2.5452274587647779"/>
    <n v="2.9742815845455559"/>
    <x v="0"/>
    <x v="1"/>
    <e v="#N/A"/>
    <n v="46.27"/>
    <x v="0"/>
    <x v="2"/>
  </r>
  <r>
    <s v="NV"/>
    <n v="105"/>
    <x v="1"/>
    <x v="0"/>
    <x v="1"/>
    <n v="0"/>
    <x v="346"/>
    <n v="103"/>
    <n v="16.690000000000001"/>
    <n v="140.30000000000001"/>
    <n v="91"/>
    <n v="11.93"/>
    <n v="140.19999999999999"/>
    <n v="106"/>
    <n v="6.31"/>
    <x v="55"/>
    <n v="1"/>
    <n v="3.75"/>
    <n v="1"/>
    <x v="0"/>
    <n v="0"/>
    <x v="0"/>
    <x v="0"/>
    <x v="0"/>
    <x v="1"/>
    <n v="-1.5192741021854732"/>
    <n v="-1.1915319399353439"/>
    <n v="-1.1980860268977396"/>
    <n v="1.320215620022323"/>
    <n v="2.3935264098529663"/>
    <n v="2.6279881226246244"/>
    <n v="4.0104456698287994"/>
    <x v="2"/>
    <x v="1"/>
    <e v="#N/A"/>
    <n v="16.690000000000001"/>
    <x v="0"/>
    <x v="0"/>
  </r>
  <r>
    <s v="MO"/>
    <n v="115"/>
    <x v="1"/>
    <x v="0"/>
    <x v="1"/>
    <n v="0"/>
    <x v="1741"/>
    <n v="81"/>
    <n v="13.74"/>
    <n v="195.7"/>
    <n v="91"/>
    <n v="16.63"/>
    <n v="190.1"/>
    <n v="66"/>
    <n v="8.5500000000000007"/>
    <x v="50"/>
    <n v="6"/>
    <n v="3.16"/>
    <n v="1"/>
    <x v="0"/>
    <n v="0"/>
    <x v="0"/>
    <x v="0"/>
    <x v="0"/>
    <x v="0"/>
    <n v="-1.8414225086854736"/>
    <n v="-8.9033806572814317E-2"/>
    <n v="-0.20709329832101619"/>
    <n v="0.52314354868312773"/>
    <n v="2.1181403520900708"/>
    <n v="1.9275193075413284"/>
    <n v="3.308193284972472"/>
    <x v="0"/>
    <x v="1"/>
    <e v="#N/A"/>
    <n v="13.74"/>
    <x v="1"/>
    <x v="3"/>
  </r>
  <r>
    <s v="OH"/>
    <n v="82"/>
    <x v="0"/>
    <x v="0"/>
    <x v="1"/>
    <n v="0"/>
    <x v="439"/>
    <n v="114"/>
    <n v="35.22"/>
    <n v="163.69999999999999"/>
    <n v="97"/>
    <n v="13.91"/>
    <n v="192.8"/>
    <n v="79"/>
    <n v="8.68"/>
    <x v="38"/>
    <n v="4"/>
    <n v="2.5099999999999998"/>
    <n v="7"/>
    <x v="0"/>
    <n v="0"/>
    <x v="1"/>
    <x v="2"/>
    <x v="0"/>
    <x v="1"/>
    <n v="0.49878200749843649"/>
    <n v="-0.72585583306380641"/>
    <n v="-0.15347244927979034"/>
    <n v="-0.34638962005053869"/>
    <n v="1.8615364495953923"/>
    <n v="0.95874383594556534"/>
    <n v="2.5244923316886934"/>
    <x v="0"/>
    <x v="1"/>
    <e v="#N/A"/>
    <n v="35.22"/>
    <x v="1"/>
    <x v="2"/>
  </r>
  <r>
    <s v="ME"/>
    <n v="77"/>
    <x v="0"/>
    <x v="0"/>
    <x v="1"/>
    <n v="0"/>
    <x v="725"/>
    <n v="117"/>
    <n v="35.5"/>
    <n v="175.4"/>
    <n v="81"/>
    <n v="14.91"/>
    <n v="171.5"/>
    <n v="105"/>
    <n v="7.72"/>
    <x v="83"/>
    <n v="3"/>
    <n v="3.62"/>
    <n v="0"/>
    <x v="0"/>
    <n v="0"/>
    <x v="0"/>
    <x v="2"/>
    <x v="0"/>
    <x v="0"/>
    <n v="0.52840484947544841"/>
    <n v="-0.49301777962803706"/>
    <n v="-0.57648136949390283"/>
    <n v="1.1390628765361424"/>
    <n v="2.7107213755445594"/>
    <n v="1.466994622367406"/>
    <n v="2.2262380978402976"/>
    <x v="0"/>
    <x v="1"/>
    <e v="#N/A"/>
    <n v="35.5"/>
    <x v="0"/>
    <x v="0"/>
  </r>
  <r>
    <s v="NH"/>
    <n v="201"/>
    <x v="2"/>
    <x v="0"/>
    <x v="1"/>
    <n v="0"/>
    <x v="945"/>
    <n v="61"/>
    <n v="27.18"/>
    <n v="237.3"/>
    <n v="124"/>
    <n v="20.170000000000002"/>
    <n v="290.2"/>
    <n v="99"/>
    <n v="13.06"/>
    <x v="83"/>
    <n v="4"/>
    <n v="3.62"/>
    <n v="3"/>
    <x v="0"/>
    <n v="0"/>
    <x v="0"/>
    <x v="1"/>
    <x v="0"/>
    <x v="2"/>
    <n v="-0.37694325844696636"/>
    <n v="0.73883482786547583"/>
    <n v="1.7808500309481219"/>
    <n v="1.1390628765361424"/>
    <n v="3.9649039264768939"/>
    <n v="2.2708708004609908"/>
    <n v="1.610355624879422"/>
    <x v="1"/>
    <x v="1"/>
    <e v="#N/A"/>
    <n v="27.18"/>
    <x v="1"/>
    <x v="0"/>
  </r>
  <r>
    <s v="NC"/>
    <n v="139"/>
    <x v="0"/>
    <x v="1"/>
    <x v="1"/>
    <n v="0"/>
    <x v="838"/>
    <n v="101"/>
    <n v="31.47"/>
    <n v="266.7"/>
    <n v="75"/>
    <n v="22.67"/>
    <n v="207.9"/>
    <n v="95"/>
    <n v="9.36"/>
    <x v="62"/>
    <n v="3"/>
    <n v="2.4300000000000002"/>
    <n v="3"/>
    <x v="0"/>
    <n v="0"/>
    <x v="0"/>
    <x v="1"/>
    <x v="1"/>
    <x v="2"/>
    <n v="8.9616502690964939E-2"/>
    <n v="1.3239150647040743"/>
    <n v="0.14640711387669292"/>
    <n v="-0.45508126614224731"/>
    <n v="2.8633950213254296"/>
    <n v="1.4104312170014839"/>
    <n v="1.9441196947804724"/>
    <x v="0"/>
    <x v="1"/>
    <e v="#N/A"/>
    <n v="31.47"/>
    <x v="3"/>
    <x v="2"/>
  </r>
  <r>
    <s v="KY"/>
    <n v="94"/>
    <x v="1"/>
    <x v="0"/>
    <x v="1"/>
    <n v="0"/>
    <x v="1137"/>
    <n v="93"/>
    <n v="23.65"/>
    <n v="237.9"/>
    <n v="100"/>
    <n v="20.22"/>
    <n v="227.1"/>
    <n v="59"/>
    <n v="10.220000000000001"/>
    <x v="37"/>
    <n v="3"/>
    <n v="3.08"/>
    <n v="1"/>
    <x v="0"/>
    <n v="0"/>
    <x v="0"/>
    <x v="2"/>
    <x v="0"/>
    <x v="2"/>
    <n v="-0.76204020414811635"/>
    <n v="0.75077524086218184"/>
    <n v="0.52771092928096297"/>
    <n v="0.41445190259141979"/>
    <n v="2.730643454691017"/>
    <n v="1.2627818257616774"/>
    <n v="1.9320512939104642"/>
    <x v="0"/>
    <x v="1"/>
    <e v="#N/A"/>
    <n v="23.65"/>
    <x v="0"/>
    <x v="3"/>
  </r>
  <r>
    <s v="UT"/>
    <n v="95"/>
    <x v="0"/>
    <x v="0"/>
    <x v="1"/>
    <n v="0"/>
    <x v="1397"/>
    <n v="99"/>
    <n v="26.44"/>
    <n v="167"/>
    <n v="75"/>
    <n v="14.2"/>
    <n v="190.7"/>
    <n v="125"/>
    <n v="8.58"/>
    <x v="32"/>
    <n v="4"/>
    <n v="3.56"/>
    <n v="1"/>
    <x v="0"/>
    <n v="0"/>
    <x v="0"/>
    <x v="2"/>
    <x v="0"/>
    <x v="0"/>
    <n v="-0.4584060738837481"/>
    <n v="-0.6601835615819226"/>
    <n v="-0.19517755408963286"/>
    <n v="1.0666017791416695"/>
    <n v="2.3081120587219814"/>
    <n v="1.349708152322231"/>
    <n v="2.5131738732671001"/>
    <x v="0"/>
    <x v="1"/>
    <e v="#N/A"/>
    <n v="26.44"/>
    <x v="1"/>
    <x v="0"/>
  </r>
  <r>
    <s v="NV"/>
    <n v="138"/>
    <x v="1"/>
    <x v="0"/>
    <x v="1"/>
    <n v="0"/>
    <x v="1358"/>
    <n v="82"/>
    <n v="30.69"/>
    <n v="242.4"/>
    <n v="103"/>
    <n v="20.6"/>
    <n v="244.4"/>
    <n v="89"/>
    <n v="11"/>
    <x v="19"/>
    <n v="7"/>
    <n v="2.78"/>
    <n v="2"/>
    <x v="0"/>
    <n v="0"/>
    <x v="0"/>
    <x v="1"/>
    <x v="0"/>
    <x v="2"/>
    <n v="4.4508320070569193E-3"/>
    <n v="0.84032833833747755"/>
    <n v="0.87128155461918588"/>
    <n v="1.591586692182255E-2"/>
    <n v="2.9882285006553908"/>
    <n v="1.2106016637846158"/>
    <n v="1.41478026724541"/>
    <x v="0"/>
    <x v="1"/>
    <e v="#N/A"/>
    <n v="30.69"/>
    <x v="4"/>
    <x v="2"/>
  </r>
  <r>
    <s v="VT"/>
    <n v="105"/>
    <x v="0"/>
    <x v="0"/>
    <x v="1"/>
    <n v="0"/>
    <x v="1130"/>
    <n v="111"/>
    <n v="34.78"/>
    <n v="134.4"/>
    <n v="109"/>
    <n v="11.42"/>
    <n v="260.8"/>
    <n v="69"/>
    <n v="11.74"/>
    <x v="16"/>
    <n v="7"/>
    <n v="1.54"/>
    <n v="1"/>
    <x v="0"/>
    <n v="0"/>
    <x v="0"/>
    <x v="0"/>
    <x v="0"/>
    <x v="1"/>
    <n v="0.45064488928579288"/>
    <n v="-1.3089460010696206"/>
    <n v="1.1969785636103334"/>
    <n v="-1.6506893731510393"/>
    <n v="2.7294559340064306"/>
    <n v="2.4645392142004927"/>
    <n v="3.563422144649866"/>
    <x v="0"/>
    <x v="1"/>
    <e v="#N/A"/>
    <n v="34.78"/>
    <x v="4"/>
    <x v="1"/>
  </r>
  <r>
    <s v="ME"/>
    <n v="81"/>
    <x v="0"/>
    <x v="1"/>
    <x v="1"/>
    <n v="0"/>
    <x v="1411"/>
    <n v="76"/>
    <n v="37.47"/>
    <n v="276.39999999999998"/>
    <n v="122"/>
    <n v="23.49"/>
    <n v="239.5"/>
    <n v="112"/>
    <n v="10.78"/>
    <x v="37"/>
    <n v="5"/>
    <n v="3.08"/>
    <n v="1"/>
    <x v="1"/>
    <n v="1"/>
    <x v="0"/>
    <x v="2"/>
    <x v="2"/>
    <x v="2"/>
    <n v="0.74317045380878188"/>
    <n v="1.516951741484156"/>
    <n v="0.77396964339622087"/>
    <n v="0.41445190259141979"/>
    <n v="3.810686523505685"/>
    <n v="1.903744809018973"/>
    <n v="0.85273490329968815"/>
    <x v="1"/>
    <x v="1"/>
    <n v="37.47"/>
    <e v="#N/A"/>
    <x v="5"/>
    <x v="3"/>
  </r>
  <r>
    <s v="ME"/>
    <n v="127"/>
    <x v="2"/>
    <x v="0"/>
    <x v="1"/>
    <n v="0"/>
    <x v="431"/>
    <n v="137"/>
    <n v="37.94"/>
    <n v="144.69999999999999"/>
    <n v="119"/>
    <n v="12.3"/>
    <n v="96"/>
    <n v="109"/>
    <n v="4.32"/>
    <x v="53"/>
    <n v="4"/>
    <n v="2.3199999999999998"/>
    <n v="2"/>
    <x v="0"/>
    <n v="0"/>
    <x v="0"/>
    <x v="0"/>
    <x v="0"/>
    <x v="1"/>
    <n v="0.79501042726855176"/>
    <n v="-1.1039689112928328"/>
    <n v="-2.0758791852763196"/>
    <n v="-0.60000346093119195"/>
    <n v="2.1331631960766875"/>
    <n v="2.5534422808357533"/>
    <n v="4.0607572867660142"/>
    <x v="2"/>
    <x v="1"/>
    <e v="#N/A"/>
    <n v="37.94"/>
    <x v="1"/>
    <x v="2"/>
  </r>
  <r>
    <s v="PA"/>
    <n v="84"/>
    <x v="0"/>
    <x v="0"/>
    <x v="1"/>
    <n v="0"/>
    <x v="640"/>
    <n v="114"/>
    <n v="18.55"/>
    <n v="231.4"/>
    <n v="113"/>
    <n v="19.670000000000002"/>
    <n v="274"/>
    <n v="112"/>
    <n v="12.33"/>
    <x v="63"/>
    <n v="4"/>
    <n v="2.59"/>
    <n v="0"/>
    <x v="0"/>
    <n v="0"/>
    <x v="0"/>
    <x v="2"/>
    <x v="0"/>
    <x v="0"/>
    <n v="-1.3174684912170824"/>
    <n v="0.62142076673119906"/>
    <n v="1.459124936700769"/>
    <n v="-0.23769797395883072"/>
    <n v="3.0591161107275533"/>
    <n v="2.0754355934118416"/>
    <n v="2.6938215282176086"/>
    <x v="0"/>
    <x v="1"/>
    <e v="#N/A"/>
    <n v="18.55"/>
    <x v="1"/>
    <x v="2"/>
  </r>
  <r>
    <s v="MI"/>
    <n v="47"/>
    <x v="2"/>
    <x v="0"/>
    <x v="0"/>
    <n v="30"/>
    <x v="1742"/>
    <n v="101"/>
    <n v="23.21"/>
    <n v="174.9"/>
    <n v="74"/>
    <n v="14.87"/>
    <n v="146.4"/>
    <n v="91"/>
    <n v="6.59"/>
    <x v="54"/>
    <n v="3"/>
    <n v="2.94"/>
    <n v="2"/>
    <x v="0"/>
    <n v="0"/>
    <x v="0"/>
    <x v="3"/>
    <x v="0"/>
    <x v="0"/>
    <n v="-0.8101773223607599"/>
    <n v="-0.50296812379195877"/>
    <n v="-1.0749566698401103"/>
    <n v="0.23329915910523916"/>
    <n v="1.3452578388978915"/>
    <n v="1.4557900146969704"/>
    <n v="3.2293854648627169"/>
    <x v="2"/>
    <x v="0"/>
    <e v="#N/A"/>
    <n v="23.21"/>
    <x v="0"/>
    <x v="3"/>
  </r>
  <r>
    <s v="MN"/>
    <n v="128"/>
    <x v="2"/>
    <x v="1"/>
    <x v="1"/>
    <n v="0"/>
    <x v="218"/>
    <n v="96"/>
    <n v="32.78"/>
    <n v="136.6"/>
    <n v="86"/>
    <n v="11.61"/>
    <n v="151.80000000000001"/>
    <n v="75"/>
    <n v="6.83"/>
    <x v="88"/>
    <n v="4"/>
    <n v="3.65"/>
    <n v="1"/>
    <x v="1"/>
    <n v="1"/>
    <x v="0"/>
    <x v="1"/>
    <x v="2"/>
    <x v="1"/>
    <n v="0.2321764297053332"/>
    <n v="-1.2651644867483651"/>
    <n v="-0.96771497175765908"/>
    <n v="1.1752934252333782"/>
    <n v="2.5142622710978419"/>
    <n v="1.9930714926968132"/>
    <n v="3.1021207555695391"/>
    <x v="0"/>
    <x v="1"/>
    <n v="32.78"/>
    <e v="#N/A"/>
    <x v="5"/>
    <x v="0"/>
  </r>
  <r>
    <s v="KY"/>
    <n v="76"/>
    <x v="2"/>
    <x v="0"/>
    <x v="1"/>
    <n v="0"/>
    <x v="1743"/>
    <n v="94"/>
    <n v="49.95"/>
    <n v="169.6"/>
    <n v="62"/>
    <n v="14.42"/>
    <n v="160.4"/>
    <n v="103"/>
    <n v="7.22"/>
    <x v="0"/>
    <n v="9"/>
    <n v="3.7"/>
    <n v="0"/>
    <x v="1"/>
    <n v="1"/>
    <x v="0"/>
    <x v="2"/>
    <x v="0"/>
    <x v="0"/>
    <n v="2.1021183295041856"/>
    <n v="-0.60844177192952964"/>
    <n v="-0.79692263777449646"/>
    <n v="1.2477545226278501"/>
    <n v="3.8561764463335892"/>
    <n v="2.6421733289854261"/>
    <n v="2.6630927538382716"/>
    <x v="0"/>
    <x v="1"/>
    <n v="49.95"/>
    <e v="#N/A"/>
    <x v="4"/>
    <x v="0"/>
  </r>
  <r>
    <s v="KY"/>
    <n v="167"/>
    <x v="1"/>
    <x v="0"/>
    <x v="1"/>
    <n v="0"/>
    <x v="675"/>
    <n v="66"/>
    <n v="22.19"/>
    <n v="80.900000000000006"/>
    <n v="102"/>
    <n v="6.88"/>
    <n v="221.6"/>
    <n v="116"/>
    <n v="9.9700000000000006"/>
    <x v="7"/>
    <n v="5"/>
    <n v="3.02"/>
    <n v="1"/>
    <x v="0"/>
    <n v="0"/>
    <x v="0"/>
    <x v="1"/>
    <x v="0"/>
    <x v="1"/>
    <n v="-0.92126297977455318"/>
    <n v="-2.3736328266092479"/>
    <n v="0.41848327382661471"/>
    <n v="0.34199080519694713"/>
    <n v="2.388744603353719"/>
    <n v="2.602872304737978"/>
    <n v="3.9804255663801169"/>
    <x v="2"/>
    <x v="1"/>
    <e v="#N/A"/>
    <n v="22.19"/>
    <x v="1"/>
    <x v="3"/>
  </r>
  <r>
    <s v="PA"/>
    <n v="104"/>
    <x v="0"/>
    <x v="0"/>
    <x v="1"/>
    <n v="0"/>
    <x v="546"/>
    <n v="102"/>
    <n v="31.76"/>
    <n v="176.3"/>
    <n v="114"/>
    <n v="14.99"/>
    <n v="222.2"/>
    <n v="84"/>
    <n v="10"/>
    <x v="14"/>
    <n v="3"/>
    <n v="3.51"/>
    <n v="0"/>
    <x v="0"/>
    <n v="0"/>
    <x v="0"/>
    <x v="0"/>
    <x v="0"/>
    <x v="0"/>
    <n v="0.12109077229154"/>
    <n v="-0.47510716013297782"/>
    <n v="0.43039901805799802"/>
    <n v="0.99414068174719761"/>
    <n v="2.7486351926949801"/>
    <n v="1.1890957903356048"/>
    <n v="1.8091164071629944"/>
    <x v="0"/>
    <x v="1"/>
    <e v="#N/A"/>
    <n v="31.76"/>
    <x v="0"/>
    <x v="0"/>
  </r>
  <r>
    <s v="VA"/>
    <n v="136"/>
    <x v="0"/>
    <x v="0"/>
    <x v="1"/>
    <n v="0"/>
    <x v="1744"/>
    <n v="92"/>
    <n v="18.73"/>
    <n v="219.4"/>
    <n v="109"/>
    <n v="18.649999999999999"/>
    <n v="188.1"/>
    <n v="67"/>
    <n v="8.4600000000000009"/>
    <x v="10"/>
    <n v="4"/>
    <n v="3.32"/>
    <n v="2"/>
    <x v="0"/>
    <n v="0"/>
    <x v="0"/>
    <x v="1"/>
    <x v="0"/>
    <x v="0"/>
    <n v="-1.2971027873578869"/>
    <n v="0.38261250679707703"/>
    <n v="-0.246812445758961"/>
    <n v="0.74052684086654508"/>
    <n v="2.3657160831021118"/>
    <n v="1.5614622495451014"/>
    <n v="2.6980949070892413"/>
    <x v="0"/>
    <x v="1"/>
    <e v="#N/A"/>
    <n v="18.73"/>
    <x v="1"/>
    <x v="0"/>
  </r>
  <r>
    <s v="UT"/>
    <n v="83"/>
    <x v="2"/>
    <x v="0"/>
    <x v="0"/>
    <n v="33"/>
    <x v="558"/>
    <n v="85"/>
    <n v="38.79"/>
    <n v="249.2"/>
    <n v="114"/>
    <n v="21.18"/>
    <n v="93.5"/>
    <n v="89"/>
    <n v="4.21"/>
    <x v="39"/>
    <n v="7"/>
    <n v="2.75"/>
    <n v="0"/>
    <x v="0"/>
    <n v="0"/>
    <x v="0"/>
    <x v="2"/>
    <x v="0"/>
    <x v="2"/>
    <n v="0.88758180844671275"/>
    <n v="0.975653018966813"/>
    <n v="-2.125528119573751"/>
    <n v="-2.0314681775414092E-2"/>
    <n v="3.1133208645476422"/>
    <n v="2.5015960412302696"/>
    <n v="3.2898630216728222"/>
    <x v="0"/>
    <x v="0"/>
    <e v="#N/A"/>
    <n v="38.79"/>
    <x v="4"/>
    <x v="2"/>
  </r>
  <r>
    <s v="DC"/>
    <n v="78"/>
    <x v="0"/>
    <x v="1"/>
    <x v="1"/>
    <n v="0"/>
    <x v="598"/>
    <n v="107"/>
    <n v="30.02"/>
    <n v="179.4"/>
    <n v="98"/>
    <n v="15.25"/>
    <n v="178.2"/>
    <n v="80"/>
    <n v="8.02"/>
    <x v="155"/>
    <n v="5"/>
    <n v="4.4800000000000004"/>
    <n v="2"/>
    <x v="1"/>
    <n v="1"/>
    <x v="0"/>
    <x v="2"/>
    <x v="2"/>
    <x v="0"/>
    <n v="-6.7754845311908771E-2"/>
    <n v="-0.41341502631666305"/>
    <n v="-0.44342222557678795"/>
    <n v="2.2984404348476986"/>
    <n v="3.5217397804225508"/>
    <n v="2.3780148035127948"/>
    <n v="2.6281662296059816"/>
    <x v="0"/>
    <x v="1"/>
    <n v="30.02"/>
    <e v="#N/A"/>
    <x v="5"/>
    <x v="0"/>
  </r>
  <r>
    <s v="MA"/>
    <n v="135"/>
    <x v="0"/>
    <x v="0"/>
    <x v="0"/>
    <n v="45"/>
    <x v="1745"/>
    <n v="102"/>
    <n v="41.04"/>
    <n v="206.4"/>
    <n v="78"/>
    <n v="17.54"/>
    <n v="196.6"/>
    <n v="104"/>
    <n v="8.85"/>
    <x v="27"/>
    <n v="6"/>
    <n v="2.54"/>
    <n v="0"/>
    <x v="0"/>
    <n v="0"/>
    <x v="0"/>
    <x v="1"/>
    <x v="0"/>
    <x v="0"/>
    <n v="1.131970254757058"/>
    <n v="0.12390355853511149"/>
    <n v="-7.800606914769552E-2"/>
    <n v="-0.31015907135330267"/>
    <n v="2.6710315781400609"/>
    <n v="1.1827900683718311"/>
    <n v="1.9140467602064215"/>
    <x v="0"/>
    <x v="0"/>
    <e v="#N/A"/>
    <n v="41.04"/>
    <x v="1"/>
    <x v="2"/>
  </r>
  <r>
    <s v="LA"/>
    <n v="79"/>
    <x v="1"/>
    <x v="0"/>
    <x v="1"/>
    <n v="0"/>
    <x v="787"/>
    <n v="88"/>
    <n v="29.72"/>
    <n v="197"/>
    <n v="94"/>
    <n v="16.75"/>
    <n v="87"/>
    <n v="103"/>
    <n v="3.92"/>
    <x v="53"/>
    <n v="6"/>
    <n v="2.3199999999999998"/>
    <n v="3"/>
    <x v="0"/>
    <n v="0"/>
    <x v="0"/>
    <x v="2"/>
    <x v="0"/>
    <x v="0"/>
    <n v="-0.10108054253604642"/>
    <n v="-6.3162911746617534E-2"/>
    <n v="-2.2546153487470715"/>
    <n v="-0.60000346093119195"/>
    <n v="1.8492638604355855"/>
    <n v="2.3361295669193907"/>
    <n v="3.9363975766374049"/>
    <x v="2"/>
    <x v="1"/>
    <e v="#N/A"/>
    <n v="29.72"/>
    <x v="1"/>
    <x v="2"/>
  </r>
  <r>
    <s v="VA"/>
    <n v="133"/>
    <x v="0"/>
    <x v="0"/>
    <x v="1"/>
    <n v="0"/>
    <x v="1077"/>
    <n v="64"/>
    <n v="29.21"/>
    <n v="177.1"/>
    <n v="83"/>
    <n v="15.05"/>
    <n v="223"/>
    <n v="96"/>
    <n v="10.039999999999999"/>
    <x v="19"/>
    <n v="4"/>
    <n v="2.78"/>
    <n v="1"/>
    <x v="0"/>
    <n v="0"/>
    <x v="0"/>
    <x v="1"/>
    <x v="0"/>
    <x v="0"/>
    <n v="-0.15662337124294304"/>
    <n v="-0.45918660947070333"/>
    <n v="0.4462866770331762"/>
    <n v="1.591586692182255E-2"/>
    <n v="2.0316479670790897"/>
    <n v="0.65939998153919654"/>
    <n v="2.1776187015111685"/>
    <x v="0"/>
    <x v="1"/>
    <e v="#N/A"/>
    <n v="29.21"/>
    <x v="1"/>
    <x v="2"/>
  </r>
  <r>
    <s v="MI"/>
    <n v="76"/>
    <x v="0"/>
    <x v="0"/>
    <x v="0"/>
    <n v="37"/>
    <x v="1038"/>
    <n v="58"/>
    <n v="32.44"/>
    <n v="221.9"/>
    <n v="101"/>
    <n v="18.86"/>
    <n v="211.2"/>
    <n v="104"/>
    <n v="9.5"/>
    <x v="10"/>
    <n v="4"/>
    <n v="3.32"/>
    <n v="1"/>
    <x v="0"/>
    <n v="0"/>
    <x v="0"/>
    <x v="2"/>
    <x v="0"/>
    <x v="0"/>
    <n v="0.19514787723406882"/>
    <n v="0.43236422761668575"/>
    <n v="0.21194370714930152"/>
    <n v="0.74052684086654508"/>
    <n v="2.8245861576678295"/>
    <n v="0.90461132888965667"/>
    <n v="1.2877718550357857"/>
    <x v="0"/>
    <x v="0"/>
    <e v="#N/A"/>
    <n v="32.44"/>
    <x v="1"/>
    <x v="0"/>
  </r>
  <r>
    <s v="MI"/>
    <n v="216"/>
    <x v="1"/>
    <x v="0"/>
    <x v="1"/>
    <n v="0"/>
    <x v="711"/>
    <n v="106"/>
    <n v="36.090000000000003"/>
    <n v="191.1"/>
    <n v="71"/>
    <n v="16.239999999999998"/>
    <n v="224.9"/>
    <n v="79"/>
    <n v="10.119999999999999"/>
    <x v="27"/>
    <n v="8"/>
    <n v="2.54"/>
    <n v="3"/>
    <x v="0"/>
    <n v="0"/>
    <x v="0"/>
    <x v="1"/>
    <x v="0"/>
    <x v="0"/>
    <n v="0.5932048163001612"/>
    <n v="-0.1805769728808943"/>
    <n v="0.4840198670992239"/>
    <n v="-0.31015907135330267"/>
    <n v="2.4265100776292696"/>
    <n v="0.84556128016012455"/>
    <n v="1.8820192879393272"/>
    <x v="0"/>
    <x v="1"/>
    <e v="#N/A"/>
    <n v="36.090000000000003"/>
    <x v="4"/>
    <x v="2"/>
  </r>
  <r>
    <s v="CT"/>
    <n v="73"/>
    <x v="2"/>
    <x v="0"/>
    <x v="1"/>
    <n v="0"/>
    <x v="798"/>
    <n v="123"/>
    <n v="27.03"/>
    <n v="233.3"/>
    <n v="95"/>
    <n v="19.829999999999998"/>
    <n v="178.9"/>
    <n v="155"/>
    <n v="8.0500000000000007"/>
    <x v="126"/>
    <n v="3"/>
    <n v="4.0999999999999996"/>
    <n v="2"/>
    <x v="0"/>
    <n v="0"/>
    <x v="0"/>
    <x v="3"/>
    <x v="0"/>
    <x v="2"/>
    <n v="-0.39360610705903543"/>
    <n v="0.65923207455410182"/>
    <n v="-0.42952052397350693"/>
    <n v="1.7912127530863922"/>
    <n v="3.3521754274179605"/>
    <n v="1.9956060991510529"/>
    <n v="2.1743521586332282"/>
    <x v="0"/>
    <x v="1"/>
    <e v="#N/A"/>
    <n v="27.03"/>
    <x v="0"/>
    <x v="0"/>
  </r>
  <r>
    <s v="NH"/>
    <n v="183"/>
    <x v="1"/>
    <x v="0"/>
    <x v="0"/>
    <n v="38"/>
    <x v="624"/>
    <n v="103"/>
    <n v="30.33"/>
    <n v="184.4"/>
    <n v="79"/>
    <n v="15.67"/>
    <n v="203.3"/>
    <n v="94"/>
    <n v="9.15"/>
    <x v="68"/>
    <n v="3"/>
    <n v="1.94"/>
    <n v="3"/>
    <x v="0"/>
    <n v="0"/>
    <x v="0"/>
    <x v="1"/>
    <x v="0"/>
    <x v="0"/>
    <n v="-3.4429148087770596E-2"/>
    <n v="-0.31391158467744557"/>
    <n v="5.5053074769419952E-2"/>
    <n v="-1.1072311426924974"/>
    <n v="1.5898678851545711"/>
    <n v="1.1527000883241294"/>
    <n v="2.8512725395863234"/>
    <x v="0"/>
    <x v="0"/>
    <e v="#N/A"/>
    <n v="30.33"/>
    <x v="0"/>
    <x v="1"/>
  </r>
  <r>
    <s v="AL"/>
    <n v="106"/>
    <x v="0"/>
    <x v="0"/>
    <x v="1"/>
    <n v="0"/>
    <x v="1170"/>
    <n v="123"/>
    <n v="37.76"/>
    <n v="276.8"/>
    <n v="92"/>
    <n v="23.53"/>
    <n v="213.5"/>
    <n v="99"/>
    <n v="9.61"/>
    <x v="62"/>
    <n v="3"/>
    <n v="2.4300000000000002"/>
    <n v="0"/>
    <x v="0"/>
    <n v="0"/>
    <x v="0"/>
    <x v="0"/>
    <x v="0"/>
    <x v="2"/>
    <n v="0.77464472340935642"/>
    <n v="1.5249120168152941"/>
    <n v="0.25762072670293829"/>
    <n v="-0.45508126614224731"/>
    <n v="3.3768462958394938"/>
    <n v="1.7885464780525631"/>
    <n v="1.7305219162390126"/>
    <x v="1"/>
    <x v="1"/>
    <e v="#N/A"/>
    <n v="37.76"/>
    <x v="0"/>
    <x v="2"/>
  </r>
  <r>
    <s v="RI"/>
    <n v="90"/>
    <x v="2"/>
    <x v="0"/>
    <x v="1"/>
    <n v="0"/>
    <x v="23"/>
    <n v="98"/>
    <n v="32.299999999999997"/>
    <n v="196.1"/>
    <n v="111"/>
    <n v="16.670000000000002"/>
    <n v="216.4"/>
    <n v="58"/>
    <n v="9.74"/>
    <x v="40"/>
    <n v="6"/>
    <n v="2.16"/>
    <n v="2"/>
    <x v="0"/>
    <n v="0"/>
    <x v="0"/>
    <x v="2"/>
    <x v="0"/>
    <x v="0"/>
    <n v="0.18033645624556283"/>
    <n v="-8.1073531241676808E-2"/>
    <n v="0.31521349048795838"/>
    <n v="-0.81738675311460851"/>
    <n v="2.0001885232213787"/>
    <n v="0.8980950972319397"/>
    <n v="2.3690494884906004"/>
    <x v="0"/>
    <x v="1"/>
    <e v="#N/A"/>
    <n v="32.299999999999997"/>
    <x v="1"/>
    <x v="1"/>
  </r>
  <r>
    <s v="NY"/>
    <n v="112"/>
    <x v="0"/>
    <x v="0"/>
    <x v="0"/>
    <n v="17"/>
    <x v="1671"/>
    <n v="94"/>
    <n v="20.399999999999999"/>
    <n v="79.5"/>
    <n v="104"/>
    <n v="6.76"/>
    <n v="214"/>
    <n v="94"/>
    <n v="9.6300000000000008"/>
    <x v="6"/>
    <n v="1"/>
    <n v="2.35"/>
    <n v="1"/>
    <x v="0"/>
    <n v="0"/>
    <x v="0"/>
    <x v="0"/>
    <x v="0"/>
    <x v="1"/>
    <n v="-1.1156628802486912"/>
    <n v="-2.401493790268229"/>
    <n v="0.26755051356242449"/>
    <n v="-0.56377291223395598"/>
    <n v="1.9428178305134631"/>
    <n v="2.7205329001756149"/>
    <n v="4.362116160685642"/>
    <x v="2"/>
    <x v="0"/>
    <e v="#N/A"/>
    <n v="20.399999999999999"/>
    <x v="0"/>
    <x v="2"/>
  </r>
  <r>
    <s v="OH"/>
    <n v="92"/>
    <x v="0"/>
    <x v="0"/>
    <x v="1"/>
    <n v="0"/>
    <x v="1136"/>
    <n v="90"/>
    <n v="24.8"/>
    <n v="148.1"/>
    <n v="105"/>
    <n v="12.59"/>
    <n v="241.3"/>
    <n v="93"/>
    <n v="10.86"/>
    <x v="80"/>
    <n v="1"/>
    <n v="2.27"/>
    <n v="2"/>
    <x v="0"/>
    <n v="0"/>
    <x v="0"/>
    <x v="2"/>
    <x v="0"/>
    <x v="1"/>
    <n v="-0.63614312574581711"/>
    <n v="-1.0363065709781649"/>
    <n v="0.80971687609037146"/>
    <n v="-0.67246455832566399"/>
    <n v="1.8751172307878012"/>
    <n v="1.6082473028473765"/>
    <n v="3.1075479312529373"/>
    <x v="0"/>
    <x v="1"/>
    <e v="#N/A"/>
    <n v="24.8"/>
    <x v="0"/>
    <x v="1"/>
  </r>
  <r>
    <s v="WV"/>
    <n v="35"/>
    <x v="1"/>
    <x v="0"/>
    <x v="1"/>
    <n v="0"/>
    <x v="979"/>
    <n v="82"/>
    <n v="30.57"/>
    <n v="176.1"/>
    <n v="78"/>
    <n v="14.97"/>
    <n v="132.6"/>
    <n v="85"/>
    <n v="5.97"/>
    <x v="42"/>
    <n v="5"/>
    <n v="3.24"/>
    <n v="1"/>
    <x v="0"/>
    <n v="0"/>
    <x v="0"/>
    <x v="3"/>
    <x v="0"/>
    <x v="0"/>
    <n v="-8.5091613578854117E-3"/>
    <n v="-0.47908729779854686"/>
    <n v="-1.3490187871619297"/>
    <n v="0.63183519477483641"/>
    <n v="2.0097523088987548"/>
    <n v="1.5648208990842778"/>
    <n v="2.9762769611207185"/>
    <x v="0"/>
    <x v="1"/>
    <e v="#N/A"/>
    <n v="30.57"/>
    <x v="1"/>
    <x v="3"/>
  </r>
  <r>
    <s v="OK"/>
    <n v="28"/>
    <x v="1"/>
    <x v="0"/>
    <x v="1"/>
    <n v="0"/>
    <x v="1092"/>
    <n v="70"/>
    <n v="38.369999999999997"/>
    <n v="206.9"/>
    <n v="90"/>
    <n v="17.59"/>
    <n v="167.9"/>
    <n v="88"/>
    <n v="7.56"/>
    <x v="12"/>
    <n v="3"/>
    <n v="3.73"/>
    <n v="1"/>
    <x v="0"/>
    <n v="0"/>
    <x v="0"/>
    <x v="3"/>
    <x v="0"/>
    <x v="0"/>
    <n v="0.84129611785763225"/>
    <n v="0.13385390269903324"/>
    <n v="-0.64797583488220345"/>
    <n v="1.2839850713250869"/>
    <n v="3.1648862357383654"/>
    <n v="1.6715819965431138"/>
    <n v="1.8899385855545583"/>
    <x v="0"/>
    <x v="1"/>
    <e v="#N/A"/>
    <n v="38.369999999999997"/>
    <x v="0"/>
    <x v="0"/>
  </r>
  <r>
    <s v="WI"/>
    <n v="93"/>
    <x v="0"/>
    <x v="0"/>
    <x v="1"/>
    <n v="0"/>
    <x v="1603"/>
    <n v="109"/>
    <n v="33.950000000000003"/>
    <n v="114.2"/>
    <n v="68"/>
    <n v="9.7100000000000009"/>
    <n v="241"/>
    <n v="109"/>
    <n v="10.85"/>
    <x v="5"/>
    <n v="2"/>
    <n v="1.92"/>
    <n v="0"/>
    <x v="0"/>
    <n v="0"/>
    <x v="0"/>
    <x v="2"/>
    <x v="0"/>
    <x v="1"/>
    <n v="0.35992493573119499"/>
    <n v="-1.7109399052920595"/>
    <n v="0.80375900397467959"/>
    <n v="-1.1434616913897337"/>
    <n v="2.3725427669646564"/>
    <n v="2.2383910505155589"/>
    <n v="3.5202030920076166"/>
    <x v="0"/>
    <x v="1"/>
    <e v="#N/A"/>
    <n v="33.950000000000003"/>
    <x v="0"/>
    <x v="1"/>
  </r>
  <r>
    <s v="OH"/>
    <n v="26"/>
    <x v="2"/>
    <x v="0"/>
    <x v="1"/>
    <n v="0"/>
    <x v="663"/>
    <n v="63"/>
    <n v="25.5"/>
    <n v="225"/>
    <n v="90"/>
    <n v="19.13"/>
    <n v="202.3"/>
    <n v="99"/>
    <n v="9.1"/>
    <x v="29"/>
    <n v="5"/>
    <n v="2.48"/>
    <n v="3"/>
    <x v="0"/>
    <n v="0"/>
    <x v="0"/>
    <x v="3"/>
    <x v="0"/>
    <x v="0"/>
    <n v="-0.56023459317972524"/>
    <n v="0.49405636143300052"/>
    <n v="3.5193501050447544E-2"/>
    <n v="-0.38262016874777532"/>
    <n v="1.9693606741347118"/>
    <n v="0.83999479981511305"/>
    <n v="2.352190694353784"/>
    <x v="0"/>
    <x v="1"/>
    <e v="#N/A"/>
    <n v="25.5"/>
    <x v="1"/>
    <x v="2"/>
  </r>
  <r>
    <s v="OK"/>
    <n v="33"/>
    <x v="0"/>
    <x v="1"/>
    <x v="1"/>
    <n v="0"/>
    <x v="1746"/>
    <n v="114"/>
    <n v="42.01"/>
    <n v="146.5"/>
    <n v="110"/>
    <n v="12.45"/>
    <n v="208.9"/>
    <n v="94"/>
    <n v="9.4"/>
    <x v="15"/>
    <n v="2"/>
    <n v="2.86"/>
    <n v="4"/>
    <x v="1"/>
    <n v="1"/>
    <x v="1"/>
    <x v="3"/>
    <x v="2"/>
    <x v="1"/>
    <n v="1.2375016293001615"/>
    <n v="-1.0681476723027143"/>
    <n v="0.16626668759566532"/>
    <n v="0.12460751301353053"/>
    <n v="2.7633272863131864"/>
    <n v="1.6478839085535464"/>
    <n v="2.4072941367552967"/>
    <x v="0"/>
    <x v="1"/>
    <n v="42.01"/>
    <e v="#N/A"/>
    <x v="3"/>
    <x v="3"/>
  </r>
  <r>
    <s v="PA"/>
    <n v="120"/>
    <x v="1"/>
    <x v="0"/>
    <x v="1"/>
    <n v="0"/>
    <x v="460"/>
    <n v="75"/>
    <n v="36.67"/>
    <n v="244.4"/>
    <n v="105"/>
    <n v="20.77"/>
    <n v="211.2"/>
    <n v="91"/>
    <n v="9.5"/>
    <x v="37"/>
    <n v="5"/>
    <n v="3.08"/>
    <n v="2"/>
    <x v="0"/>
    <n v="0"/>
    <x v="0"/>
    <x v="0"/>
    <x v="0"/>
    <x v="2"/>
    <n v="0.65615335550131015"/>
    <n v="0.88012971499316461"/>
    <n v="0.21194370714930152"/>
    <n v="0.41445190259141979"/>
    <n v="3.1220527567902834"/>
    <n v="1.1924160581405361"/>
    <n v="1.0471383362483786"/>
    <x v="1"/>
    <x v="1"/>
    <e v="#N/A"/>
    <n v="36.67"/>
    <x v="1"/>
    <x v="3"/>
  </r>
  <r>
    <s v="KS"/>
    <n v="124"/>
    <x v="0"/>
    <x v="0"/>
    <x v="1"/>
    <n v="0"/>
    <x v="1747"/>
    <n v="102"/>
    <n v="16.12"/>
    <n v="238.9"/>
    <n v="91"/>
    <n v="20.309999999999999"/>
    <n v="279.39999999999998"/>
    <n v="94"/>
    <n v="12.57"/>
    <x v="43"/>
    <n v="3"/>
    <n v="3.13"/>
    <n v="2"/>
    <x v="0"/>
    <n v="0"/>
    <x v="0"/>
    <x v="0"/>
    <x v="0"/>
    <x v="2"/>
    <n v="-1.5822226413866227"/>
    <n v="0.77067592919002526"/>
    <n v="1.5663666347832197"/>
    <n v="0.48691299998589177"/>
    <n v="3.503059294960873"/>
    <n v="2.4058176528712103"/>
    <n v="2.7026825070144129"/>
    <x v="0"/>
    <x v="1"/>
    <e v="#N/A"/>
    <n v="16.12"/>
    <x v="0"/>
    <x v="3"/>
  </r>
  <r>
    <s v="SD"/>
    <n v="56"/>
    <x v="0"/>
    <x v="0"/>
    <x v="1"/>
    <n v="0"/>
    <x v="1748"/>
    <n v="115"/>
    <n v="13.48"/>
    <n v="159"/>
    <n v="64"/>
    <n v="13.52"/>
    <n v="245.7"/>
    <n v="99"/>
    <n v="11.06"/>
    <x v="3"/>
    <n v="4"/>
    <n v="2.73"/>
    <n v="1"/>
    <x v="0"/>
    <n v="0"/>
    <x v="0"/>
    <x v="3"/>
    <x v="0"/>
    <x v="1"/>
    <n v="-1.8691939230389218"/>
    <n v="-0.81938906820467061"/>
    <n v="0.8970990004538496"/>
    <n v="-5.6545230472650088E-2"/>
    <n v="2.2972178617185328"/>
    <n v="2.2300825874221464"/>
    <n v="3.5593997793516032"/>
    <x v="0"/>
    <x v="1"/>
    <e v="#N/A"/>
    <n v="13.48"/>
    <x v="1"/>
    <x v="2"/>
  </r>
  <r>
    <s v="UT"/>
    <n v="39"/>
    <x v="1"/>
    <x v="0"/>
    <x v="1"/>
    <n v="0"/>
    <x v="1749"/>
    <n v="81"/>
    <n v="26.72"/>
    <n v="247.7"/>
    <n v="131"/>
    <n v="21.05"/>
    <n v="215.7"/>
    <n v="141"/>
    <n v="9.7100000000000009"/>
    <x v="79"/>
    <n v="9"/>
    <n v="2.67"/>
    <n v="1"/>
    <x v="0"/>
    <n v="0"/>
    <x v="0"/>
    <x v="3"/>
    <x v="0"/>
    <x v="2"/>
    <n v="-0.42693180428317357"/>
    <n v="0.94580198647504776"/>
    <n v="0.30131178888467736"/>
    <n v="-0.12900632786712207"/>
    <n v="2.5625368048670318"/>
    <n v="1.088229566718014"/>
    <n v="1.9498441741483898"/>
    <x v="0"/>
    <x v="1"/>
    <e v="#N/A"/>
    <n v="26.72"/>
    <x v="4"/>
    <x v="2"/>
  </r>
  <r>
    <s v="IN"/>
    <n v="158"/>
    <x v="1"/>
    <x v="0"/>
    <x v="1"/>
    <n v="0"/>
    <x v="1750"/>
    <n v="123"/>
    <n v="20.37"/>
    <n v="262.2"/>
    <n v="122"/>
    <n v="22.29"/>
    <n v="219.8"/>
    <n v="111"/>
    <n v="9.89"/>
    <x v="70"/>
    <n v="5"/>
    <n v="3.35"/>
    <n v="1"/>
    <x v="0"/>
    <n v="0"/>
    <x v="0"/>
    <x v="1"/>
    <x v="0"/>
    <x v="2"/>
    <n v="-1.1193657354958177"/>
    <n v="1.2343619672287787"/>
    <n v="0.38273604113246468"/>
    <n v="0.77675738956378104"/>
    <n v="3.1741845189316105"/>
    <n v="1.8778892500269244"/>
    <n v="2.2310286216246245"/>
    <x v="0"/>
    <x v="1"/>
    <e v="#N/A"/>
    <n v="20.37"/>
    <x v="1"/>
    <x v="0"/>
  </r>
  <r>
    <s v="IA"/>
    <n v="52"/>
    <x v="2"/>
    <x v="0"/>
    <x v="0"/>
    <n v="24"/>
    <x v="1582"/>
    <n v="86"/>
    <n v="38.950000000000003"/>
    <n v="168.7"/>
    <n v="124"/>
    <n v="14.34"/>
    <n v="245.4"/>
    <n v="75"/>
    <n v="11.04"/>
    <x v="28"/>
    <n v="2"/>
    <n v="3.94"/>
    <n v="1"/>
    <x v="0"/>
    <n v="0"/>
    <x v="0"/>
    <x v="3"/>
    <x v="0"/>
    <x v="0"/>
    <n v="0.90424465705878176"/>
    <n v="-0.62635239142458887"/>
    <n v="0.89114112833815828"/>
    <n v="1.5738294609029755"/>
    <n v="3.7372146192632907"/>
    <n v="2.116848459546552"/>
    <n v="1.7306997691494497"/>
    <x v="1"/>
    <x v="0"/>
    <e v="#N/A"/>
    <n v="38.950000000000003"/>
    <x v="0"/>
    <x v="0"/>
  </r>
  <r>
    <s v="WA"/>
    <n v="112"/>
    <x v="1"/>
    <x v="0"/>
    <x v="1"/>
    <n v="0"/>
    <x v="191"/>
    <n v="112"/>
    <n v="22.97"/>
    <n v="226.3"/>
    <n v="85"/>
    <n v="19.239999999999998"/>
    <n v="115.2"/>
    <n v="108"/>
    <n v="5.18"/>
    <x v="22"/>
    <n v="6"/>
    <n v="3"/>
    <n v="1"/>
    <x v="0"/>
    <n v="0"/>
    <x v="0"/>
    <x v="0"/>
    <x v="0"/>
    <x v="0"/>
    <n v="-0.83609730909064517"/>
    <n v="0.51992725625919733"/>
    <n v="-1.6945753698720494"/>
    <n v="0.30576025649971117"/>
    <n v="2.1270843303202684"/>
    <n v="1.9835468435864068"/>
    <n v="3.368149107909145"/>
    <x v="0"/>
    <x v="1"/>
    <e v="#N/A"/>
    <n v="22.97"/>
    <x v="1"/>
    <x v="3"/>
  </r>
  <r>
    <s v="AL"/>
    <n v="12"/>
    <x v="1"/>
    <x v="0"/>
    <x v="1"/>
    <n v="0"/>
    <x v="1277"/>
    <n v="112"/>
    <n v="40.75"/>
    <n v="221.1"/>
    <n v="122"/>
    <n v="18.79"/>
    <n v="207.3"/>
    <n v="109"/>
    <n v="9.33"/>
    <x v="22"/>
    <n v="3"/>
    <n v="3"/>
    <n v="2"/>
    <x v="0"/>
    <n v="0"/>
    <x v="0"/>
    <x v="3"/>
    <x v="0"/>
    <x v="0"/>
    <n v="1.1004959851564831"/>
    <n v="0.41644367695441076"/>
    <n v="0.13449136964530958"/>
    <n v="0.30576025649971117"/>
    <n v="3.067650010822049"/>
    <n v="1.2231492191816533"/>
    <n v="1.2576610973838933"/>
    <x v="0"/>
    <x v="1"/>
    <e v="#N/A"/>
    <n v="40.75"/>
    <x v="0"/>
    <x v="3"/>
  </r>
  <r>
    <s v="TX"/>
    <n v="109"/>
    <x v="2"/>
    <x v="1"/>
    <x v="1"/>
    <n v="0"/>
    <x v="1244"/>
    <n v="136"/>
    <n v="27.13"/>
    <n v="151"/>
    <n v="126"/>
    <n v="12.84"/>
    <n v="142.1"/>
    <n v="53"/>
    <n v="6.39"/>
    <x v="48"/>
    <n v="4"/>
    <n v="1.97"/>
    <n v="4"/>
    <x v="1"/>
    <n v="1"/>
    <x v="1"/>
    <x v="0"/>
    <x v="1"/>
    <x v="1"/>
    <n v="-0.38249754131765618"/>
    <n v="-0.97859457482741863"/>
    <n v="-1.1603528368316918"/>
    <n v="-1.0710005939952616"/>
    <n v="0.64227844065732886"/>
    <n v="1.8966846573105574"/>
    <n v="3.8447761681561285"/>
    <x v="2"/>
    <x v="1"/>
    <n v="27.13"/>
    <e v="#N/A"/>
    <x v="5"/>
    <x v="1"/>
  </r>
  <r>
    <s v="CT"/>
    <n v="142"/>
    <x v="2"/>
    <x v="0"/>
    <x v="0"/>
    <n v="38"/>
    <x v="491"/>
    <n v="125"/>
    <n v="39.299999999999997"/>
    <n v="174.8"/>
    <n v="121"/>
    <n v="14.86"/>
    <n v="171.2"/>
    <n v="87"/>
    <n v="7.7"/>
    <x v="70"/>
    <n v="2"/>
    <n v="3.35"/>
    <n v="4"/>
    <x v="0"/>
    <n v="0"/>
    <x v="1"/>
    <x v="1"/>
    <x v="0"/>
    <x v="0"/>
    <n v="0.94312463715360928"/>
    <n v="-0.50495819262474306"/>
    <n v="-0.58243924160959482"/>
    <n v="0.77675738956378104"/>
    <n v="2.7114615163929177"/>
    <n v="1.444664102798181"/>
    <n v="2.1959246765195677"/>
    <x v="0"/>
    <x v="0"/>
    <e v="#N/A"/>
    <n v="39.299999999999997"/>
    <x v="0"/>
    <x v="0"/>
  </r>
  <r>
    <s v="OR"/>
    <n v="60"/>
    <x v="2"/>
    <x v="0"/>
    <x v="1"/>
    <n v="0"/>
    <x v="1215"/>
    <n v="95"/>
    <n v="34.630000000000003"/>
    <n v="212.6"/>
    <n v="122"/>
    <n v="18.07"/>
    <n v="177.1"/>
    <n v="103"/>
    <n v="7.97"/>
    <x v="57"/>
    <n v="1"/>
    <n v="2.13"/>
    <n v="3"/>
    <x v="0"/>
    <n v="0"/>
    <x v="0"/>
    <x v="3"/>
    <x v="0"/>
    <x v="0"/>
    <n v="0.43398204067372381"/>
    <n v="0.24728782616774098"/>
    <n v="-0.46526775666765752"/>
    <n v="-0.85361730181184459"/>
    <n v="1.9797469233892271"/>
    <n v="1.0929905141149145"/>
    <n v="2.5435916824878282"/>
    <x v="0"/>
    <x v="1"/>
    <e v="#N/A"/>
    <n v="34.630000000000003"/>
    <x v="0"/>
    <x v="1"/>
  </r>
  <r>
    <s v="IN"/>
    <n v="168"/>
    <x v="0"/>
    <x v="0"/>
    <x v="1"/>
    <n v="0"/>
    <x v="415"/>
    <n v="110"/>
    <n v="27.3"/>
    <n v="185.2"/>
    <n v="120"/>
    <n v="15.74"/>
    <n v="120.2"/>
    <n v="104"/>
    <n v="5.41"/>
    <x v="9"/>
    <n v="4"/>
    <n v="2.46"/>
    <n v="1"/>
    <x v="1"/>
    <n v="1"/>
    <x v="0"/>
    <x v="1"/>
    <x v="0"/>
    <x v="0"/>
    <n v="-0.363983265082024"/>
    <n v="-0.29799103401517107"/>
    <n v="-1.5952775012771874"/>
    <n v="-0.41885071744501134"/>
    <n v="1.2607234699012315"/>
    <n v="1.7151176936871093"/>
    <n v="3.5062563709514136"/>
    <x v="2"/>
    <x v="1"/>
    <n v="27.3"/>
    <e v="#N/A"/>
    <x v="1"/>
    <x v="2"/>
  </r>
  <r>
    <s v="NY"/>
    <n v="138"/>
    <x v="0"/>
    <x v="1"/>
    <x v="1"/>
    <n v="0"/>
    <x v="1751"/>
    <n v="96"/>
    <n v="44.39"/>
    <n v="170.9"/>
    <n v="120"/>
    <n v="14.53"/>
    <n v="71.099999999999994"/>
    <n v="89"/>
    <n v="3.2"/>
    <x v="77"/>
    <n v="0"/>
    <n v="0"/>
    <n v="3"/>
    <x v="1"/>
    <n v="1"/>
    <x v="0"/>
    <x v="1"/>
    <x v="1"/>
    <x v="0"/>
    <n v="1.4967014965990129"/>
    <n v="-0.58257087710333277"/>
    <n v="-2.5703825708787327"/>
    <n v="-3.7158306488934985"/>
    <n v="4.031079628108456"/>
    <n v="4.7951817659713498"/>
    <n v="6.1431208167556992"/>
    <x v="2"/>
    <x v="1"/>
    <n v="44.39"/>
    <e v="#N/A"/>
    <x v="3"/>
    <x v="1"/>
  </r>
  <r>
    <s v="WY"/>
    <n v="88"/>
    <x v="0"/>
    <x v="0"/>
    <x v="1"/>
    <n v="0"/>
    <x v="253"/>
    <n v="92"/>
    <n v="23.58"/>
    <n v="205.8"/>
    <n v="73"/>
    <n v="17.489999999999998"/>
    <n v="247.9"/>
    <n v="119"/>
    <n v="11.16"/>
    <x v="52"/>
    <n v="5"/>
    <n v="2.65"/>
    <n v="1"/>
    <x v="0"/>
    <n v="0"/>
    <x v="0"/>
    <x v="2"/>
    <x v="0"/>
    <x v="0"/>
    <n v="-0.76944591464236933"/>
    <n v="0.1119631455384055"/>
    <n v="0.94079006263558929"/>
    <n v="-0.16523687656435807"/>
    <n v="2.398564729746488"/>
    <n v="1.2316541433573418"/>
    <n v="2.2980058953176714"/>
    <x v="0"/>
    <x v="1"/>
    <e v="#N/A"/>
    <n v="23.58"/>
    <x v="1"/>
    <x v="2"/>
  </r>
  <r>
    <s v="WI"/>
    <n v="119"/>
    <x v="0"/>
    <x v="0"/>
    <x v="1"/>
    <n v="0"/>
    <x v="1752"/>
    <n v="126"/>
    <n v="38.520000000000003"/>
    <n v="143.6"/>
    <n v="107"/>
    <n v="12.21"/>
    <n v="94.9"/>
    <n v="123"/>
    <n v="4.2699999999999996"/>
    <x v="47"/>
    <n v="5"/>
    <n v="3.27"/>
    <n v="1"/>
    <x v="0"/>
    <n v="0"/>
    <x v="0"/>
    <x v="0"/>
    <x v="0"/>
    <x v="1"/>
    <n v="0.85795896646970127"/>
    <n v="-1.1258596684534607"/>
    <n v="-2.0977247163671895"/>
    <n v="0.66806574347207237"/>
    <n v="2.7304386194706591"/>
    <n v="2.6173296323647492"/>
    <n v="3.7743256025695961"/>
    <x v="0"/>
    <x v="1"/>
    <e v="#N/A"/>
    <n v="38.520000000000003"/>
    <x v="1"/>
    <x v="0"/>
  </r>
  <r>
    <s v="DE"/>
    <n v="31"/>
    <x v="1"/>
    <x v="0"/>
    <x v="1"/>
    <n v="0"/>
    <x v="1582"/>
    <n v="120"/>
    <n v="38.950000000000003"/>
    <n v="172.4"/>
    <n v="79"/>
    <n v="14.65"/>
    <n v="243.6"/>
    <n v="102"/>
    <n v="10.96"/>
    <x v="34"/>
    <n v="4"/>
    <n v="2.97"/>
    <n v="3"/>
    <x v="0"/>
    <n v="0"/>
    <x v="0"/>
    <x v="3"/>
    <x v="0"/>
    <x v="0"/>
    <n v="0.90424465705878176"/>
    <n v="-0.55271984461156753"/>
    <n v="0.8553938956440077"/>
    <n v="0.26952970780247515"/>
    <n v="2.9799999057596129"/>
    <n v="1.3883452764135831"/>
    <n v="1.7247045470898816"/>
    <x v="0"/>
    <x v="1"/>
    <e v="#N/A"/>
    <n v="38.950000000000003"/>
    <x v="1"/>
    <x v="3"/>
  </r>
  <r>
    <s v="TN"/>
    <n v="102"/>
    <x v="1"/>
    <x v="0"/>
    <x v="1"/>
    <n v="0"/>
    <x v="197"/>
    <n v="83"/>
    <n v="26.76"/>
    <n v="47.3"/>
    <n v="102"/>
    <n v="4.0199999999999996"/>
    <n v="160.4"/>
    <n v="92"/>
    <n v="7.22"/>
    <x v="37"/>
    <n v="5"/>
    <n v="3.08"/>
    <n v="0"/>
    <x v="0"/>
    <n v="0"/>
    <x v="0"/>
    <x v="0"/>
    <x v="0"/>
    <x v="1"/>
    <n v="-0.42322894903604685"/>
    <n v="-3.0422959544247901"/>
    <n v="-0.79692263777449646"/>
    <n v="0.41445190259141979"/>
    <n v="2.558427683262297"/>
    <n v="3.2002411608768973"/>
    <n v="4.6837522100404216"/>
    <x v="2"/>
    <x v="1"/>
    <e v="#N/A"/>
    <n v="26.76"/>
    <x v="1"/>
    <x v="3"/>
  </r>
  <r>
    <s v="DC"/>
    <n v="149"/>
    <x v="0"/>
    <x v="0"/>
    <x v="0"/>
    <n v="25"/>
    <x v="973"/>
    <n v="109"/>
    <n v="31.55"/>
    <n v="167.3"/>
    <n v="89"/>
    <n v="14.22"/>
    <n v="171.6"/>
    <n v="100"/>
    <n v="7.72"/>
    <x v="85"/>
    <n v="3"/>
    <n v="2.89"/>
    <n v="1"/>
    <x v="1"/>
    <n v="1"/>
    <x v="0"/>
    <x v="1"/>
    <x v="0"/>
    <x v="0"/>
    <n v="9.8873640808781041E-2"/>
    <n v="-0.65421335508356937"/>
    <n v="-0.57449541212200572"/>
    <n v="0.16083806171076653"/>
    <n v="1.6898789430277361"/>
    <n v="0.89088998841641154"/>
    <n v="2.5945479569344347"/>
    <x v="0"/>
    <x v="0"/>
    <n v="31.55"/>
    <e v="#N/A"/>
    <x v="0"/>
    <x v="3"/>
  </r>
  <r>
    <s v="TX"/>
    <n v="138"/>
    <x v="0"/>
    <x v="0"/>
    <x v="1"/>
    <n v="0"/>
    <x v="169"/>
    <n v="73"/>
    <n v="36.92"/>
    <n v="190.8"/>
    <n v="127"/>
    <n v="16.22"/>
    <n v="133.5"/>
    <n v="97"/>
    <n v="6.01"/>
    <x v="133"/>
    <n v="3"/>
    <n v="1.4"/>
    <n v="4"/>
    <x v="0"/>
    <n v="0"/>
    <x v="1"/>
    <x v="1"/>
    <x v="0"/>
    <x v="0"/>
    <n v="0.68392476985475847"/>
    <n v="-0.18654717937924703"/>
    <n v="-1.3311451708148545"/>
    <n v="-1.8318421166372201"/>
    <n v="2.0733852881391219"/>
    <n v="2.3727928580103397"/>
    <n v="3.8679924173888969"/>
    <x v="2"/>
    <x v="1"/>
    <e v="#N/A"/>
    <n v="36.92"/>
    <x v="0"/>
    <x v="1"/>
  </r>
  <r>
    <s v="DC"/>
    <n v="118"/>
    <x v="0"/>
    <x v="0"/>
    <x v="1"/>
    <n v="0"/>
    <x v="940"/>
    <n v="128"/>
    <n v="31.13"/>
    <n v="241"/>
    <n v="93"/>
    <n v="20.49"/>
    <n v="211.1"/>
    <n v="108"/>
    <n v="9.5"/>
    <x v="60"/>
    <n v="4"/>
    <n v="3.38"/>
    <n v="0"/>
    <x v="0"/>
    <n v="0"/>
    <x v="0"/>
    <x v="0"/>
    <x v="0"/>
    <x v="2"/>
    <n v="5.2587950219700537E-2"/>
    <n v="0.8124673746784965"/>
    <n v="0.20995774977740439"/>
    <n v="0.81298793826101701"/>
    <n v="3.0238886219151668"/>
    <n v="1.1695727304767192"/>
    <n v="1.2617045398989146"/>
    <x v="0"/>
    <x v="1"/>
    <e v="#N/A"/>
    <n v="31.13"/>
    <x v="1"/>
    <x v="0"/>
  </r>
  <r>
    <s v="TN"/>
    <n v="222"/>
    <x v="1"/>
    <x v="0"/>
    <x v="0"/>
    <n v="34"/>
    <x v="963"/>
    <n v="89"/>
    <n v="37.15"/>
    <n v="160.69999999999999"/>
    <n v="76"/>
    <n v="13.66"/>
    <n v="181.6"/>
    <n v="76"/>
    <n v="8.17"/>
    <x v="140"/>
    <n v="5"/>
    <n v="1.32"/>
    <n v="4"/>
    <x v="0"/>
    <n v="0"/>
    <x v="1"/>
    <x v="1"/>
    <x v="0"/>
    <x v="1"/>
    <n v="0.70799332896108058"/>
    <n v="-0.78555789804733689"/>
    <n v="-0.37589967493228166"/>
    <n v="-1.9405337627289283"/>
    <n v="2.0584779817739363"/>
    <n v="2.2417242504248889"/>
    <n v="3.7166279916663658"/>
    <x v="2"/>
    <x v="0"/>
    <e v="#N/A"/>
    <n v="37.15"/>
    <x v="1"/>
    <x v="1"/>
  </r>
  <r>
    <s v="MI"/>
    <n v="130"/>
    <x v="0"/>
    <x v="0"/>
    <x v="1"/>
    <n v="0"/>
    <x v="1499"/>
    <n v="76"/>
    <n v="24.45"/>
    <n v="274.8"/>
    <n v="103"/>
    <n v="23.36"/>
    <n v="194.7"/>
    <n v="105"/>
    <n v="8.76"/>
    <x v="10"/>
    <n v="1"/>
    <n v="3.32"/>
    <n v="0"/>
    <x v="0"/>
    <n v="0"/>
    <x v="0"/>
    <x v="1"/>
    <x v="0"/>
    <x v="2"/>
    <n v="-0.67502310584064462"/>
    <n v="1.485110640159607"/>
    <n v="-0.11573925921374321"/>
    <n v="0.74052684086654508"/>
    <n v="3.1769066113193642"/>
    <n v="1.7952674968096425"/>
    <n v="2.0864407859217167"/>
    <x v="0"/>
    <x v="1"/>
    <e v="#N/A"/>
    <n v="24.45"/>
    <x v="0"/>
    <x v="0"/>
  </r>
  <r>
    <s v="DE"/>
    <n v="140"/>
    <x v="0"/>
    <x v="0"/>
    <x v="1"/>
    <n v="0"/>
    <x v="1278"/>
    <n v="100"/>
    <n v="24.31"/>
    <n v="193.4"/>
    <n v="89"/>
    <n v="16.440000000000001"/>
    <n v="59.5"/>
    <n v="81"/>
    <n v="2.68"/>
    <x v="10"/>
    <n v="8"/>
    <n v="3.32"/>
    <n v="4"/>
    <x v="1"/>
    <n v="1"/>
    <x v="1"/>
    <x v="1"/>
    <x v="0"/>
    <x v="0"/>
    <n v="-0.6898345268291507"/>
    <n v="-0.13480538972685402"/>
    <n v="-2.8007536260188126"/>
    <n v="0.74052684086654508"/>
    <n v="2.6677540440958523"/>
    <n v="2.9810476418880527"/>
    <n v="4.3193030047245893"/>
    <x v="2"/>
    <x v="1"/>
    <n v="24.31"/>
    <e v="#N/A"/>
    <x v="4"/>
    <x v="0"/>
  </r>
  <r>
    <s v="CO"/>
    <n v="101"/>
    <x v="0"/>
    <x v="0"/>
    <x v="0"/>
    <n v="39"/>
    <x v="505"/>
    <n v="105"/>
    <n v="25.02"/>
    <n v="168.8"/>
    <n v="96"/>
    <n v="14.35"/>
    <n v="165.3"/>
    <n v="118"/>
    <n v="7.44"/>
    <x v="14"/>
    <n v="4"/>
    <n v="3.51"/>
    <n v="1"/>
    <x v="0"/>
    <n v="0"/>
    <x v="0"/>
    <x v="0"/>
    <x v="0"/>
    <x v="0"/>
    <n v="-0.61207456663949555"/>
    <n v="-0.62436232259180402"/>
    <n v="-0.69961072655153156"/>
    <n v="0.99414068174719761"/>
    <n v="2.0876830652037763"/>
    <n v="1.4974092456005148"/>
    <n v="2.8506224437622691"/>
    <x v="0"/>
    <x v="0"/>
    <e v="#N/A"/>
    <n v="25.02"/>
    <x v="1"/>
    <x v="0"/>
  </r>
  <r>
    <s v="NJ"/>
    <n v="134"/>
    <x v="0"/>
    <x v="0"/>
    <x v="0"/>
    <n v="32"/>
    <x v="981"/>
    <n v="75"/>
    <n v="38.08"/>
    <n v="97.5"/>
    <n v="103"/>
    <n v="8.2899999999999991"/>
    <n v="211.6"/>
    <n v="80"/>
    <n v="9.52"/>
    <x v="85"/>
    <n v="5"/>
    <n v="2.89"/>
    <n v="2"/>
    <x v="0"/>
    <n v="0"/>
    <x v="0"/>
    <x v="1"/>
    <x v="0"/>
    <x v="1"/>
    <n v="0.80982184825705772"/>
    <n v="-2.0432814003670461"/>
    <n v="0.21988753663689062"/>
    <n v="0.16083806171076653"/>
    <n v="2.6831999199349363"/>
    <n v="2.2147301681838152"/>
    <n v="3.2573758802735941"/>
    <x v="0"/>
    <x v="0"/>
    <e v="#N/A"/>
    <n v="38.08"/>
    <x v="1"/>
    <x v="3"/>
  </r>
  <r>
    <s v="OK"/>
    <n v="88"/>
    <x v="1"/>
    <x v="1"/>
    <x v="1"/>
    <n v="0"/>
    <x v="862"/>
    <n v="132"/>
    <n v="22.59"/>
    <n v="208.2"/>
    <n v="82"/>
    <n v="17.7"/>
    <n v="260.5"/>
    <n v="42"/>
    <n v="11.72"/>
    <x v="90"/>
    <n v="11"/>
    <n v="3.89"/>
    <n v="2"/>
    <x v="1"/>
    <n v="1"/>
    <x v="0"/>
    <x v="2"/>
    <x v="2"/>
    <x v="0"/>
    <n v="-0.87682871680903574"/>
    <n v="0.15972479752522944"/>
    <n v="1.1910206914946415"/>
    <n v="1.5013683635085036"/>
    <n v="3.5238541586616083"/>
    <n v="2.1135226187760643"/>
    <n v="2.125184130525954"/>
    <x v="0"/>
    <x v="1"/>
    <n v="22.59"/>
    <e v="#N/A"/>
    <x v="2"/>
    <x v="0"/>
  </r>
  <r>
    <s v="VA"/>
    <n v="118"/>
    <x v="1"/>
    <x v="0"/>
    <x v="1"/>
    <n v="0"/>
    <x v="888"/>
    <n v="110"/>
    <n v="27.25"/>
    <n v="53.2"/>
    <n v="92"/>
    <n v="4.5199999999999996"/>
    <n v="130.69999999999999"/>
    <n v="119"/>
    <n v="5.88"/>
    <x v="26"/>
    <n v="4"/>
    <n v="2.84"/>
    <n v="0"/>
    <x v="0"/>
    <n v="0"/>
    <x v="0"/>
    <x v="0"/>
    <x v="0"/>
    <x v="1"/>
    <n v="-0.36953754795271332"/>
    <n v="-2.9248818932905127"/>
    <n v="-1.3867519772279775"/>
    <n v="8.8376964316294535E-2"/>
    <n v="2.3316935293694256"/>
    <n v="3.2591998440128012"/>
    <n v="4.8793414034603977"/>
    <x v="2"/>
    <x v="1"/>
    <e v="#N/A"/>
    <n v="27.25"/>
    <x v="1"/>
    <x v="3"/>
  </r>
  <r>
    <s v="TN"/>
    <n v="93"/>
    <x v="0"/>
    <x v="0"/>
    <x v="0"/>
    <n v="21"/>
    <x v="99"/>
    <n v="103"/>
    <n v="36.35"/>
    <n v="257.7"/>
    <n v="72"/>
    <n v="21.9"/>
    <n v="218.4"/>
    <n v="114"/>
    <n v="9.83"/>
    <x v="68"/>
    <n v="6"/>
    <n v="1.94"/>
    <n v="1"/>
    <x v="0"/>
    <n v="0"/>
    <x v="0"/>
    <x v="2"/>
    <x v="0"/>
    <x v="2"/>
    <n v="0.62097623065360941"/>
    <n v="1.1448088697534828"/>
    <n v="0.35493263792590324"/>
    <n v="-1.1072311426924974"/>
    <n v="3.0124923235416188"/>
    <n v="1.7458914078819983"/>
    <n v="2.2407953089997288"/>
    <x v="0"/>
    <x v="0"/>
    <e v="#N/A"/>
    <n v="36.35"/>
    <x v="1"/>
    <x v="1"/>
  </r>
  <r>
    <s v="HI"/>
    <n v="232"/>
    <x v="0"/>
    <x v="0"/>
    <x v="1"/>
    <n v="0"/>
    <x v="1753"/>
    <n v="128"/>
    <n v="42.19"/>
    <n v="211.2"/>
    <n v="96"/>
    <n v="17.95"/>
    <n v="147.1"/>
    <n v="117"/>
    <n v="6.62"/>
    <x v="13"/>
    <n v="6"/>
    <n v="2.7"/>
    <n v="2"/>
    <x v="0"/>
    <n v="0"/>
    <x v="0"/>
    <x v="1"/>
    <x v="0"/>
    <x v="0"/>
    <n v="1.2578673331593568"/>
    <n v="0.21942686250875995"/>
    <n v="-1.0610549682368298"/>
    <n v="-9.277577916988608E-2"/>
    <n v="2.7224529864009241"/>
    <n v="1.6627758016763745"/>
    <n v="2.4734381880527572"/>
    <x v="0"/>
    <x v="1"/>
    <e v="#N/A"/>
    <n v="42.19"/>
    <x v="1"/>
    <x v="2"/>
  </r>
  <r>
    <s v="PA"/>
    <n v="137"/>
    <x v="0"/>
    <x v="0"/>
    <x v="0"/>
    <n v="25"/>
    <x v="1114"/>
    <n v="88"/>
    <n v="29.68"/>
    <n v="243.8"/>
    <n v="118"/>
    <n v="20.72"/>
    <n v="259.7"/>
    <n v="103"/>
    <n v="11.69"/>
    <x v="1"/>
    <n v="3"/>
    <n v="3.29"/>
    <n v="3"/>
    <x v="0"/>
    <n v="0"/>
    <x v="0"/>
    <x v="1"/>
    <x v="0"/>
    <x v="2"/>
    <n v="-0.10478339778317318"/>
    <n v="0.86818930199645861"/>
    <n v="1.1751330325194633"/>
    <n v="0.70429629216930834"/>
    <n v="3.4536029872638845"/>
    <n v="1.6253317002488785"/>
    <n v="1.1644881613952958"/>
    <x v="1"/>
    <x v="0"/>
    <e v="#N/A"/>
    <n v="29.68"/>
    <x v="0"/>
    <x v="0"/>
  </r>
  <r>
    <s v="WY"/>
    <n v="3"/>
    <x v="0"/>
    <x v="0"/>
    <x v="0"/>
    <n v="23"/>
    <x v="477"/>
    <n v="102"/>
    <n v="34.94"/>
    <n v="209.5"/>
    <n v="83"/>
    <n v="17.809999999999999"/>
    <n v="182.3"/>
    <n v="99"/>
    <n v="8.1999999999999993"/>
    <x v="69"/>
    <n v="4"/>
    <n v="1.73"/>
    <n v="0"/>
    <x v="0"/>
    <n v="0"/>
    <x v="0"/>
    <x v="3"/>
    <x v="0"/>
    <x v="0"/>
    <n v="0.46730773789786195"/>
    <n v="0.18559569235142623"/>
    <n v="-0.36199797332900063"/>
    <n v="-1.3970755322703865"/>
    <n v="2.0306020554951951"/>
    <n v="1.5282947551050188"/>
    <n v="2.9237005676337149"/>
    <x v="0"/>
    <x v="0"/>
    <e v="#N/A"/>
    <n v="34.94"/>
    <x v="1"/>
    <x v="1"/>
  </r>
  <r>
    <s v="RI"/>
    <n v="137"/>
    <x v="0"/>
    <x v="0"/>
    <x v="1"/>
    <n v="0"/>
    <x v="646"/>
    <n v="104"/>
    <n v="35.549999999999997"/>
    <n v="189.4"/>
    <n v="96"/>
    <n v="16.100000000000001"/>
    <n v="214.4"/>
    <n v="83"/>
    <n v="9.65"/>
    <x v="102"/>
    <n v="4"/>
    <n v="4"/>
    <n v="3"/>
    <x v="0"/>
    <n v="0"/>
    <x v="0"/>
    <x v="1"/>
    <x v="0"/>
    <x v="0"/>
    <n v="0.53395913234613779"/>
    <n v="-0.21440814303822803"/>
    <n v="0.27549434305001358"/>
    <n v="1.6462905582974481"/>
    <n v="3.4058662221995104"/>
    <n v="1.765574394413564"/>
    <n v="1.6231392918964411"/>
    <x v="1"/>
    <x v="1"/>
    <e v="#N/A"/>
    <n v="35.549999999999997"/>
    <x v="1"/>
    <x v="0"/>
  </r>
  <r>
    <s v="RI"/>
    <n v="42"/>
    <x v="0"/>
    <x v="0"/>
    <x v="1"/>
    <n v="0"/>
    <x v="1754"/>
    <n v="81"/>
    <n v="42.69"/>
    <n v="178.3"/>
    <n v="106"/>
    <n v="15.16"/>
    <n v="184.6"/>
    <n v="90"/>
    <n v="8.31"/>
    <x v="8"/>
    <n v="5"/>
    <n v="3.43"/>
    <n v="0"/>
    <x v="0"/>
    <n v="0"/>
    <x v="0"/>
    <x v="3"/>
    <x v="0"/>
    <x v="0"/>
    <n v="1.3115587342426902"/>
    <n v="-0.43530578347729082"/>
    <n v="-0.31632095377536446"/>
    <n v="0.88544903565548905"/>
    <n v="3.1119958940089729"/>
    <n v="1.6714533732765799"/>
    <n v="1.9755997352061498"/>
    <x v="0"/>
    <x v="1"/>
    <e v="#N/A"/>
    <n v="42.69"/>
    <x v="1"/>
    <x v="0"/>
  </r>
  <r>
    <s v="MD"/>
    <n v="58"/>
    <x v="1"/>
    <x v="0"/>
    <x v="1"/>
    <n v="0"/>
    <x v="1486"/>
    <n v="113"/>
    <n v="31.89"/>
    <n v="217.4"/>
    <n v="115"/>
    <n v="18.48"/>
    <n v="139.69999999999999"/>
    <n v="92"/>
    <n v="6.29"/>
    <x v="52"/>
    <n v="5"/>
    <n v="2.65"/>
    <n v="3"/>
    <x v="0"/>
    <n v="0"/>
    <x v="0"/>
    <x v="3"/>
    <x v="0"/>
    <x v="0"/>
    <n v="0.13590219328004544"/>
    <n v="0.34281113014139003"/>
    <n v="-1.2080158137572257"/>
    <n v="-0.16523687656435807"/>
    <n v="1.9579365605021846"/>
    <n v="1.2738109391708885"/>
    <n v="2.7224388041885748"/>
    <x v="0"/>
    <x v="1"/>
    <e v="#N/A"/>
    <n v="31.89"/>
    <x v="1"/>
    <x v="2"/>
  </r>
  <r>
    <s v="KY"/>
    <n v="55"/>
    <x v="0"/>
    <x v="0"/>
    <x v="0"/>
    <n v="37"/>
    <x v="1305"/>
    <n v="89"/>
    <n v="33.58"/>
    <n v="228.7"/>
    <n v="141"/>
    <n v="19.440000000000001"/>
    <n v="313.39999999999998"/>
    <n v="121"/>
    <n v="14.1"/>
    <x v="165"/>
    <n v="2"/>
    <n v="5.32"/>
    <n v="1"/>
    <x v="0"/>
    <n v="0"/>
    <x v="0"/>
    <x v="3"/>
    <x v="0"/>
    <x v="0"/>
    <n v="0.31919352801280437"/>
    <n v="0.56768890824602125"/>
    <n v="2.2415921412282813"/>
    <n v="3.4215874444620176"/>
    <n v="5.8528860587308191"/>
    <n v="4.141998451543329"/>
    <n v="2.8383141349556578"/>
    <x v="1"/>
    <x v="0"/>
    <e v="#N/A"/>
    <n v="33.58"/>
    <x v="0"/>
    <x v="0"/>
  </r>
  <r>
    <s v="OH"/>
    <n v="69"/>
    <x v="2"/>
    <x v="0"/>
    <x v="1"/>
    <n v="0"/>
    <x v="323"/>
    <n v="88"/>
    <n v="37.67"/>
    <n v="231.8"/>
    <n v="87"/>
    <n v="19.7"/>
    <n v="211.7"/>
    <n v="116"/>
    <n v="9.5299999999999994"/>
    <x v="53"/>
    <n v="9"/>
    <n v="2.3199999999999998"/>
    <n v="1"/>
    <x v="0"/>
    <n v="0"/>
    <x v="0"/>
    <x v="3"/>
    <x v="0"/>
    <x v="0"/>
    <n v="0.76538758529154027"/>
    <n v="0.62938104206233658"/>
    <n v="0.22187349400878772"/>
    <n v="-0.60000346093119195"/>
    <n v="2.7247840232139335"/>
    <n v="1.1794789749287451"/>
    <n v="1.832455546919493"/>
    <x v="0"/>
    <x v="1"/>
    <e v="#N/A"/>
    <n v="37.67"/>
    <x v="4"/>
    <x v="2"/>
  </r>
  <r>
    <s v="VA"/>
    <n v="100"/>
    <x v="0"/>
    <x v="0"/>
    <x v="1"/>
    <n v="0"/>
    <x v="416"/>
    <n v="151"/>
    <n v="34.119999999999997"/>
    <n v="290.8"/>
    <n v="127"/>
    <n v="24.72"/>
    <n v="186.7"/>
    <n v="105"/>
    <n v="8.4"/>
    <x v="39"/>
    <n v="9"/>
    <n v="2.75"/>
    <n v="1"/>
    <x v="0"/>
    <n v="0"/>
    <x v="0"/>
    <x v="2"/>
    <x v="0"/>
    <x v="2"/>
    <n v="0.37843921196682717"/>
    <n v="1.8035216534051031"/>
    <n v="-0.27461584896552249"/>
    <n v="-2.0314681775414092E-2"/>
    <n v="3.353474886072032"/>
    <n v="1.8632587427015714"/>
    <n v="1.9229332991531072"/>
    <x v="0"/>
    <x v="1"/>
    <e v="#N/A"/>
    <n v="34.119999999999997"/>
    <x v="4"/>
    <x v="2"/>
  </r>
  <r>
    <s v="PA"/>
    <n v="86"/>
    <x v="2"/>
    <x v="0"/>
    <x v="1"/>
    <n v="0"/>
    <x v="1111"/>
    <n v="79"/>
    <n v="36.18"/>
    <n v="90.9"/>
    <n v="145"/>
    <n v="7.73"/>
    <n v="152.30000000000001"/>
    <n v="67"/>
    <n v="6.85"/>
    <x v="78"/>
    <n v="3"/>
    <n v="3.21"/>
    <n v="2"/>
    <x v="0"/>
    <n v="0"/>
    <x v="0"/>
    <x v="2"/>
    <x v="0"/>
    <x v="1"/>
    <n v="0.60246195441797723"/>
    <n v="-2.1746259433308128"/>
    <n v="-0.95778518489817288"/>
    <n v="0.59560464607760044"/>
    <n v="2.5486009297850836"/>
    <n v="2.5227080201181047"/>
    <n v="3.772631019624769"/>
    <x v="0"/>
    <x v="1"/>
    <e v="#N/A"/>
    <n v="36.18"/>
    <x v="0"/>
    <x v="3"/>
  </r>
  <r>
    <s v="NE"/>
    <n v="105"/>
    <x v="2"/>
    <x v="0"/>
    <x v="1"/>
    <n v="0"/>
    <x v="1593"/>
    <n v="99"/>
    <n v="36.26"/>
    <n v="153.1"/>
    <n v="79"/>
    <n v="13.01"/>
    <n v="227.9"/>
    <n v="98"/>
    <n v="10.26"/>
    <x v="81"/>
    <n v="5"/>
    <n v="2.92"/>
    <n v="1"/>
    <x v="0"/>
    <n v="0"/>
    <x v="0"/>
    <x v="0"/>
    <x v="0"/>
    <x v="1"/>
    <n v="0.61171909253579337"/>
    <n v="-0.93680312933894738"/>
    <n v="0.54359858825614105"/>
    <n v="0.19706861040800316"/>
    <n v="2.5332394552028137"/>
    <n v="1.2594188396535402"/>
    <n v="2.1805892529204782"/>
    <x v="0"/>
    <x v="1"/>
    <e v="#N/A"/>
    <n v="36.26"/>
    <x v="1"/>
    <x v="3"/>
  </r>
  <r>
    <s v="GA"/>
    <n v="111"/>
    <x v="1"/>
    <x v="1"/>
    <x v="1"/>
    <n v="0"/>
    <x v="232"/>
    <n v="102"/>
    <n v="30.11"/>
    <n v="249.1"/>
    <n v="102"/>
    <n v="21.17"/>
    <n v="153.30000000000001"/>
    <n v="66"/>
    <n v="6.9"/>
    <x v="82"/>
    <n v="4"/>
    <n v="2.38"/>
    <n v="2"/>
    <x v="0"/>
    <n v="0"/>
    <x v="0"/>
    <x v="0"/>
    <x v="1"/>
    <x v="2"/>
    <n v="-5.8497707194092669E-2"/>
    <n v="0.97366295013402882"/>
    <n v="-0.93792561117920048"/>
    <n v="-0.52754236353671935"/>
    <n v="2.238044113973289"/>
    <n v="1.4523935140458493"/>
    <n v="2.685154070662318"/>
    <x v="0"/>
    <x v="1"/>
    <e v="#N/A"/>
    <n v="30.11"/>
    <x v="5"/>
    <x v="2"/>
  </r>
  <r>
    <s v="ME"/>
    <n v="75"/>
    <x v="1"/>
    <x v="0"/>
    <x v="1"/>
    <n v="0"/>
    <x v="1546"/>
    <n v="59"/>
    <n v="38.96"/>
    <n v="142.80000000000001"/>
    <n v="107"/>
    <n v="12.14"/>
    <n v="291.60000000000002"/>
    <n v="109"/>
    <n v="13.12"/>
    <x v="31"/>
    <n v="5"/>
    <n v="2.2999999999999998"/>
    <n v="0"/>
    <x v="0"/>
    <n v="0"/>
    <x v="0"/>
    <x v="2"/>
    <x v="0"/>
    <x v="1"/>
    <n v="0.90609608468234493"/>
    <n v="-1.1417802191157351"/>
    <n v="1.8086534341546838"/>
    <n v="-0.63623400962842791"/>
    <n v="3.4167475358173278"/>
    <n v="2.4084628175099674"/>
    <n v="2.8155323765040099"/>
    <x v="0"/>
    <x v="1"/>
    <e v="#N/A"/>
    <n v="38.96"/>
    <x v="1"/>
    <x v="1"/>
  </r>
  <r>
    <s v="OH"/>
    <n v="95"/>
    <x v="2"/>
    <x v="0"/>
    <x v="0"/>
    <n v="24"/>
    <x v="1265"/>
    <n v="120"/>
    <n v="22"/>
    <n v="159.80000000000001"/>
    <n v="68"/>
    <n v="13.58"/>
    <n v="214.4"/>
    <n v="83"/>
    <n v="9.65"/>
    <x v="44"/>
    <n v="4"/>
    <n v="3.4"/>
    <n v="4"/>
    <x v="1"/>
    <n v="1"/>
    <x v="1"/>
    <x v="2"/>
    <x v="0"/>
    <x v="1"/>
    <n v="-0.94162868363374852"/>
    <n v="-0.80346851754239557"/>
    <n v="0.27549434305001358"/>
    <n v="0.84921848695825297"/>
    <n v="2.255776288959539"/>
    <n v="1.5262029380681403"/>
    <n v="2.751374956363378"/>
    <x v="0"/>
    <x v="0"/>
    <n v="22"/>
    <e v="#N/A"/>
    <x v="1"/>
    <x v="0"/>
  </r>
  <r>
    <s v="ID"/>
    <n v="137"/>
    <x v="2"/>
    <x v="0"/>
    <x v="1"/>
    <n v="0"/>
    <x v="184"/>
    <n v="97"/>
    <n v="34.53"/>
    <n v="132"/>
    <n v="76"/>
    <n v="11.22"/>
    <n v="250.9"/>
    <n v="94"/>
    <n v="11.29"/>
    <x v="29"/>
    <n v="4"/>
    <n v="2.48"/>
    <n v="4"/>
    <x v="0"/>
    <n v="0"/>
    <x v="1"/>
    <x v="1"/>
    <x v="0"/>
    <x v="1"/>
    <n v="0.42287347493234456"/>
    <n v="-1.3567076530564453"/>
    <n v="1.0003687837925066"/>
    <n v="-0.38262016874777532"/>
    <n v="2.5562555432944531"/>
    <n v="1.7794981114860333"/>
    <n v="2.7926304186091468"/>
    <x v="0"/>
    <x v="1"/>
    <e v="#N/A"/>
    <n v="34.53"/>
    <x v="1"/>
    <x v="2"/>
  </r>
  <r>
    <s v="KS"/>
    <n v="116"/>
    <x v="1"/>
    <x v="1"/>
    <x v="1"/>
    <n v="0"/>
    <x v="1755"/>
    <n v="98"/>
    <n v="39.47"/>
    <n v="244.7"/>
    <n v="91"/>
    <n v="20.8"/>
    <n v="151.30000000000001"/>
    <n v="69"/>
    <n v="6.81"/>
    <x v="15"/>
    <n v="1"/>
    <n v="2.86"/>
    <n v="7"/>
    <x v="1"/>
    <n v="1"/>
    <x v="1"/>
    <x v="0"/>
    <x v="2"/>
    <x v="2"/>
    <n v="0.96163891338924157"/>
    <n v="0.88609992149151728"/>
    <n v="-0.97764475861714528"/>
    <n v="0.12460751301353053"/>
    <n v="2.9445953806112306"/>
    <n v="1.63744886239623"/>
    <n v="2.1660645416072946"/>
    <x v="0"/>
    <x v="1"/>
    <n v="39.47"/>
    <e v="#N/A"/>
    <x v="3"/>
    <x v="3"/>
  </r>
  <r>
    <s v="TN"/>
    <n v="125"/>
    <x v="0"/>
    <x v="0"/>
    <x v="1"/>
    <n v="0"/>
    <x v="1160"/>
    <n v="96"/>
    <n v="23.55"/>
    <n v="159.69999999999999"/>
    <n v="117"/>
    <n v="13.57"/>
    <n v="212.7"/>
    <n v="91"/>
    <n v="9.57"/>
    <x v="18"/>
    <n v="3"/>
    <n v="2.08"/>
    <n v="2"/>
    <x v="0"/>
    <n v="0"/>
    <x v="0"/>
    <x v="0"/>
    <x v="0"/>
    <x v="1"/>
    <n v="-0.77314876988949555"/>
    <n v="-0.80545858637518042"/>
    <n v="0.24173306772776015"/>
    <n v="-0.92607839920631685"/>
    <n v="1.2793253131124576"/>
    <n v="1.4705708525116197"/>
    <n v="3.2693247020972418"/>
    <x v="2"/>
    <x v="1"/>
    <e v="#N/A"/>
    <n v="23.55"/>
    <x v="0"/>
    <x v="1"/>
  </r>
  <r>
    <s v="WA"/>
    <n v="65"/>
    <x v="0"/>
    <x v="0"/>
    <x v="1"/>
    <n v="0"/>
    <x v="705"/>
    <n v="74"/>
    <n v="32.18"/>
    <n v="205.3"/>
    <n v="90"/>
    <n v="17.45"/>
    <n v="228.2"/>
    <n v="78"/>
    <n v="10.27"/>
    <x v="31"/>
    <n v="13"/>
    <n v="2.2999999999999998"/>
    <n v="3"/>
    <x v="0"/>
    <n v="0"/>
    <x v="0"/>
    <x v="3"/>
    <x v="0"/>
    <x v="0"/>
    <n v="0.1673764628806205"/>
    <n v="0.10201280137448375"/>
    <n v="0.54955646037183248"/>
    <n v="-0.63623400962842791"/>
    <n v="2.2606748859825019"/>
    <n v="0.86326560809230757"/>
    <n v="2.0927981460518268"/>
    <x v="0"/>
    <x v="1"/>
    <e v="#N/A"/>
    <n v="32.18"/>
    <x v="4"/>
    <x v="1"/>
  </r>
  <r>
    <s v="VT"/>
    <n v="100"/>
    <x v="2"/>
    <x v="0"/>
    <x v="1"/>
    <n v="0"/>
    <x v="1756"/>
    <n v="97"/>
    <n v="43.21"/>
    <n v="262"/>
    <n v="88"/>
    <n v="22.27"/>
    <n v="256.3"/>
    <n v="82"/>
    <n v="11.53"/>
    <x v="109"/>
    <n v="6"/>
    <n v="3.67"/>
    <n v="0"/>
    <x v="1"/>
    <n v="1"/>
    <x v="0"/>
    <x v="2"/>
    <x v="0"/>
    <x v="2"/>
    <n v="1.3689529905731499"/>
    <n v="1.2303818295632101"/>
    <n v="1.1076104818749577"/>
    <n v="1.2115239739306143"/>
    <n v="4.4631156838883586"/>
    <n v="2.4662650011477649"/>
    <n v="0.49550429261765494"/>
    <x v="1"/>
    <x v="1"/>
    <n v="43.21"/>
    <e v="#N/A"/>
    <x v="1"/>
    <x v="0"/>
  </r>
  <r>
    <s v="IL"/>
    <n v="70"/>
    <x v="1"/>
    <x v="0"/>
    <x v="1"/>
    <n v="0"/>
    <x v="1642"/>
    <n v="85"/>
    <n v="30.01"/>
    <n v="119.2"/>
    <n v="93"/>
    <n v="10.130000000000001"/>
    <n v="227.7"/>
    <n v="90"/>
    <n v="10.25"/>
    <x v="6"/>
    <n v="5"/>
    <n v="2.35"/>
    <n v="1"/>
    <x v="0"/>
    <n v="0"/>
    <x v="0"/>
    <x v="3"/>
    <x v="0"/>
    <x v="1"/>
    <n v="-6.9606272935471891E-2"/>
    <n v="-1.611436463652842"/>
    <n v="0.53962667351234628"/>
    <n v="-0.56377291223395598"/>
    <n v="1.9494182215052915"/>
    <n v="1.7918173324746864"/>
    <n v="3.2589856249416851"/>
    <x v="0"/>
    <x v="1"/>
    <e v="#N/A"/>
    <n v="30.01"/>
    <x v="1"/>
    <x v="2"/>
  </r>
  <r>
    <s v="ID"/>
    <n v="67"/>
    <x v="0"/>
    <x v="0"/>
    <x v="1"/>
    <n v="0"/>
    <x v="1757"/>
    <n v="111"/>
    <n v="39.83"/>
    <n v="206.4"/>
    <n v="87"/>
    <n v="17.54"/>
    <n v="157.30000000000001"/>
    <n v="101"/>
    <n v="7.08"/>
    <x v="41"/>
    <n v="10"/>
    <n v="1.57"/>
    <n v="3"/>
    <x v="0"/>
    <n v="0"/>
    <x v="0"/>
    <x v="3"/>
    <x v="0"/>
    <x v="0"/>
    <n v="1.0005188934840696"/>
    <n v="0.12390355853511149"/>
    <n v="-0.85848731630331088"/>
    <n v="-1.6144588244538034"/>
    <n v="2.3796681572586547"/>
    <n v="2.0880296731959218"/>
    <n v="3.3251940234552531"/>
    <x v="0"/>
    <x v="1"/>
    <e v="#N/A"/>
    <n v="39.83"/>
    <x v="4"/>
    <x v="1"/>
  </r>
  <r>
    <s v="DE"/>
    <n v="50"/>
    <x v="2"/>
    <x v="0"/>
    <x v="0"/>
    <n v="39"/>
    <x v="1563"/>
    <n v="75"/>
    <n v="25.04"/>
    <n v="244.8"/>
    <n v="74"/>
    <n v="20.81"/>
    <n v="216.9"/>
    <n v="101"/>
    <n v="9.76"/>
    <x v="32"/>
    <n v="3"/>
    <n v="3.56"/>
    <n v="2"/>
    <x v="0"/>
    <n v="0"/>
    <x v="0"/>
    <x v="3"/>
    <x v="0"/>
    <x v="2"/>
    <n v="-0.61022313901593195"/>
    <n v="0.88808999032430214"/>
    <n v="0.32514327734744458"/>
    <n v="1.0666017791416695"/>
    <n v="3.1214832102659238"/>
    <n v="1.5506236217654781"/>
    <n v="1.7507740576048412"/>
    <x v="0"/>
    <x v="0"/>
    <e v="#N/A"/>
    <n v="25.04"/>
    <x v="0"/>
    <x v="0"/>
  </r>
  <r>
    <s v="AK"/>
    <n v="42"/>
    <x v="0"/>
    <x v="0"/>
    <x v="1"/>
    <n v="0"/>
    <x v="1758"/>
    <n v="129"/>
    <n v="29.07"/>
    <n v="183.9"/>
    <n v="96"/>
    <n v="15.63"/>
    <n v="130.19999999999999"/>
    <n v="90"/>
    <n v="5.86"/>
    <x v="117"/>
    <n v="6"/>
    <n v="1.24"/>
    <n v="0"/>
    <x v="0"/>
    <n v="0"/>
    <x v="0"/>
    <x v="3"/>
    <x v="0"/>
    <x v="0"/>
    <n v="-0.171434792231449"/>
    <n v="-0.32386192884136727"/>
    <n v="-1.3966817640874636"/>
    <n v="-2.0492254088206368"/>
    <n v="1.5498107546629791"/>
    <n v="2.5068548348938888"/>
    <n v="4.2622445907283053"/>
    <x v="2"/>
    <x v="1"/>
    <e v="#N/A"/>
    <n v="29.07"/>
    <x v="1"/>
    <x v="1"/>
  </r>
  <r>
    <s v="MO"/>
    <n v="103"/>
    <x v="0"/>
    <x v="0"/>
    <x v="0"/>
    <n v="34"/>
    <x v="1759"/>
    <n v="92"/>
    <n v="40.9"/>
    <n v="204.2"/>
    <n v="99"/>
    <n v="17.36"/>
    <n v="297"/>
    <n v="82"/>
    <n v="13.37"/>
    <x v="8"/>
    <n v="9"/>
    <n v="3.43"/>
    <n v="5"/>
    <x v="0"/>
    <n v="0"/>
    <x v="1"/>
    <x v="0"/>
    <x v="0"/>
    <x v="0"/>
    <n v="1.1171588337685521"/>
    <n v="8.0122044213855451E-2"/>
    <n v="1.9158951322371345"/>
    <n v="0.88544903565548905"/>
    <n v="4.2078958692034387"/>
    <n v="2.3893801611106804"/>
    <n v="1.3083911733725655"/>
    <x v="1"/>
    <x v="0"/>
    <e v="#N/A"/>
    <n v="40.9"/>
    <x v="4"/>
    <x v="0"/>
  </r>
  <r>
    <s v="NE"/>
    <n v="90"/>
    <x v="0"/>
    <x v="0"/>
    <x v="1"/>
    <n v="0"/>
    <x v="519"/>
    <n v="108"/>
    <n v="19.45"/>
    <n v="232.8"/>
    <n v="150"/>
    <n v="19.79"/>
    <n v="198.1"/>
    <n v="78"/>
    <n v="8.91"/>
    <x v="56"/>
    <n v="3"/>
    <n v="2.4"/>
    <n v="0"/>
    <x v="0"/>
    <n v="0"/>
    <x v="0"/>
    <x v="2"/>
    <x v="0"/>
    <x v="0"/>
    <n v="-1.2193428271682316"/>
    <n v="0.64928173039018011"/>
    <n v="-4.8216708569236912E-2"/>
    <n v="-0.49131181483948333"/>
    <n v="1.9831531977125865"/>
    <n v="1.4669955166840831"/>
    <n v="2.8933121308190626"/>
    <x v="0"/>
    <x v="1"/>
    <e v="#N/A"/>
    <n v="19.45"/>
    <x v="0"/>
    <x v="2"/>
  </r>
  <r>
    <s v="FL"/>
    <n v="66"/>
    <x v="2"/>
    <x v="0"/>
    <x v="1"/>
    <n v="0"/>
    <x v="681"/>
    <n v="112"/>
    <n v="19.36"/>
    <n v="271.8"/>
    <n v="106"/>
    <n v="23.1"/>
    <n v="216.7"/>
    <n v="95"/>
    <n v="9.75"/>
    <x v="95"/>
    <n v="3"/>
    <n v="4.21"/>
    <n v="2"/>
    <x v="0"/>
    <n v="0"/>
    <x v="0"/>
    <x v="3"/>
    <x v="0"/>
    <x v="2"/>
    <n v="-1.2285999652860475"/>
    <n v="1.4254085751760766"/>
    <n v="0.32117136260364976"/>
    <n v="1.9361349478753367"/>
    <n v="4.0374802664737963"/>
    <n v="2.7190103091800308"/>
    <n v="2.5465245376177426"/>
    <x v="1"/>
    <x v="1"/>
    <e v="#N/A"/>
    <n v="19.36"/>
    <x v="0"/>
    <x v="0"/>
  </r>
  <r>
    <s v="MI"/>
    <n v="22"/>
    <x v="1"/>
    <x v="0"/>
    <x v="1"/>
    <n v="0"/>
    <x v="172"/>
    <n v="65"/>
    <n v="30.6"/>
    <n v="207"/>
    <n v="106"/>
    <n v="17.600000000000001"/>
    <n v="182.8"/>
    <n v="111"/>
    <n v="8.23"/>
    <x v="24"/>
    <n v="6"/>
    <n v="2.2400000000000002"/>
    <n v="1"/>
    <x v="0"/>
    <n v="0"/>
    <x v="0"/>
    <x v="3"/>
    <x v="0"/>
    <x v="0"/>
    <n v="-4.8063061107591811E-3"/>
    <n v="0.13584397153181749"/>
    <n v="-0.35206818646951443"/>
    <n v="-0.70869510702289995"/>
    <n v="1.6688996949126056"/>
    <n v="0.80291808288398892"/>
    <n v="2.5503193337236834"/>
    <x v="0"/>
    <x v="1"/>
    <e v="#N/A"/>
    <n v="30.6"/>
    <x v="1"/>
    <x v="1"/>
  </r>
  <r>
    <s v="PA"/>
    <n v="147"/>
    <x v="2"/>
    <x v="0"/>
    <x v="0"/>
    <n v="35"/>
    <x v="1760"/>
    <n v="123"/>
    <n v="18.84"/>
    <n v="199.2"/>
    <n v="81"/>
    <n v="16.93"/>
    <n v="212.9"/>
    <n v="77"/>
    <n v="9.58"/>
    <x v="56"/>
    <n v="4"/>
    <n v="2.4"/>
    <n v="2"/>
    <x v="0"/>
    <n v="0"/>
    <x v="0"/>
    <x v="1"/>
    <x v="0"/>
    <x v="0"/>
    <n v="-1.2859942216165077"/>
    <n v="-1.938139742536206E-2"/>
    <n v="0.24570498247155498"/>
    <n v="-0.49131181483948333"/>
    <n v="1.6893638185985353"/>
    <n v="1.3985403156181881"/>
    <n v="3.0096311928920825"/>
    <x v="0"/>
    <x v="0"/>
    <e v="#N/A"/>
    <n v="18.84"/>
    <x v="1"/>
    <x v="2"/>
  </r>
  <r>
    <s v="AR"/>
    <n v="57"/>
    <x v="0"/>
    <x v="0"/>
    <x v="0"/>
    <n v="26"/>
    <x v="253"/>
    <n v="99"/>
    <n v="23.58"/>
    <n v="134.5"/>
    <n v="105"/>
    <n v="11.43"/>
    <n v="261.7"/>
    <n v="95"/>
    <n v="11.78"/>
    <x v="14"/>
    <n v="5"/>
    <n v="3.51"/>
    <n v="2"/>
    <x v="0"/>
    <n v="0"/>
    <x v="0"/>
    <x v="3"/>
    <x v="0"/>
    <x v="1"/>
    <n v="-0.76944591464236933"/>
    <n v="-1.3069559322368365"/>
    <n v="1.2148521799574081"/>
    <n v="0.99414068174719761"/>
    <n v="3.0049200269344505"/>
    <n v="2.1827419312921399"/>
    <n v="2.9153353681815308"/>
    <x v="0"/>
    <x v="0"/>
    <e v="#N/A"/>
    <n v="23.58"/>
    <x v="1"/>
    <x v="0"/>
  </r>
  <r>
    <s v="KY"/>
    <n v="7"/>
    <x v="2"/>
    <x v="0"/>
    <x v="0"/>
    <n v="33"/>
    <x v="812"/>
    <n v="99"/>
    <n v="36.01"/>
    <n v="170.9"/>
    <n v="110"/>
    <n v="14.53"/>
    <n v="244.2"/>
    <n v="125"/>
    <n v="10.99"/>
    <x v="7"/>
    <n v="4"/>
    <n v="3.02"/>
    <n v="2"/>
    <x v="0"/>
    <n v="0"/>
    <x v="0"/>
    <x v="3"/>
    <x v="0"/>
    <x v="0"/>
    <n v="0.58394767818234505"/>
    <n v="-0.58257087710333277"/>
    <n v="0.867309639875391"/>
    <n v="0.34199080519694713"/>
    <n v="2.8232821205586656"/>
    <n v="1.2448162273860086"/>
    <n v="1.7686754783342344"/>
    <x v="0"/>
    <x v="0"/>
    <e v="#N/A"/>
    <n v="36.01"/>
    <x v="1"/>
    <x v="3"/>
  </r>
  <r>
    <s v="MN"/>
    <n v="85"/>
    <x v="0"/>
    <x v="0"/>
    <x v="1"/>
    <n v="0"/>
    <x v="404"/>
    <n v="113"/>
    <n v="39.869999999999997"/>
    <n v="237.3"/>
    <n v="116"/>
    <n v="20.170000000000002"/>
    <n v="122.7"/>
    <n v="110"/>
    <n v="5.52"/>
    <x v="89"/>
    <n v="3"/>
    <n v="3.48"/>
    <n v="4"/>
    <x v="0"/>
    <n v="0"/>
    <x v="1"/>
    <x v="2"/>
    <x v="0"/>
    <x v="2"/>
    <n v="1.0042217487311957"/>
    <n v="0.73883482786547583"/>
    <n v="-1.5456285669797565"/>
    <n v="0.95791013304996164"/>
    <n v="3.3423904617637348"/>
    <n v="2.2047443646725666"/>
    <n v="2.5593400376311242"/>
    <x v="0"/>
    <x v="1"/>
    <e v="#N/A"/>
    <n v="39.869999999999997"/>
    <x v="0"/>
    <x v="0"/>
  </r>
  <r>
    <s v="TX"/>
    <n v="92"/>
    <x v="2"/>
    <x v="0"/>
    <x v="1"/>
    <n v="0"/>
    <x v="1306"/>
    <n v="86"/>
    <n v="40.83"/>
    <n v="107.6"/>
    <n v="79"/>
    <n v="9.15"/>
    <n v="156.6"/>
    <n v="121"/>
    <n v="7.05"/>
    <x v="4"/>
    <n v="4"/>
    <n v="2.0299999999999998"/>
    <n v="1"/>
    <x v="0"/>
    <n v="0"/>
    <x v="0"/>
    <x v="2"/>
    <x v="0"/>
    <x v="1"/>
    <n v="1.1097531232742992"/>
    <n v="-1.8422844482558267"/>
    <n v="-0.87238901790659185"/>
    <n v="-0.99853949660078922"/>
    <n v="2.2752555963584191"/>
    <n v="2.5266000292365476"/>
    <n v="3.9484968515519849"/>
    <x v="2"/>
    <x v="1"/>
    <e v="#N/A"/>
    <n v="40.83"/>
    <x v="1"/>
    <x v="1"/>
  </r>
  <r>
    <s v="HI"/>
    <n v="92"/>
    <x v="2"/>
    <x v="0"/>
    <x v="1"/>
    <n v="0"/>
    <x v="497"/>
    <n v="105"/>
    <n v="37.81"/>
    <n v="164"/>
    <n v="129"/>
    <n v="13.94"/>
    <n v="233.3"/>
    <n v="113"/>
    <n v="10.5"/>
    <x v="79"/>
    <n v="8"/>
    <n v="2.67"/>
    <n v="1"/>
    <x v="0"/>
    <n v="0"/>
    <x v="0"/>
    <x v="2"/>
    <x v="0"/>
    <x v="1"/>
    <n v="0.78019900628004624"/>
    <n v="-0.71988562656545307"/>
    <n v="0.65084028633859226"/>
    <n v="-0.12900632786712207"/>
    <n v="2.594508853725324"/>
    <n v="1.2518712057104624"/>
    <n v="2.0983057068298794"/>
    <x v="0"/>
    <x v="1"/>
    <e v="#N/A"/>
    <n v="37.81"/>
    <x v="4"/>
    <x v="2"/>
  </r>
  <r>
    <s v="WI"/>
    <n v="133"/>
    <x v="0"/>
    <x v="0"/>
    <x v="1"/>
    <n v="0"/>
    <x v="1490"/>
    <n v="137"/>
    <n v="19.260000000000002"/>
    <n v="160.19999999999999"/>
    <n v="103"/>
    <n v="13.62"/>
    <n v="228.8"/>
    <n v="98"/>
    <n v="10.3"/>
    <x v="3"/>
    <n v="7"/>
    <n v="2.73"/>
    <n v="2"/>
    <x v="0"/>
    <n v="0"/>
    <x v="0"/>
    <x v="1"/>
    <x v="0"/>
    <x v="1"/>
    <n v="-1.2397085310274272"/>
    <n v="-0.7955082422112586"/>
    <n v="0.56147220460321634"/>
    <n v="-5.6545230472650088E-2"/>
    <n v="1.8513723036556395"/>
    <n v="1.5773899343407225"/>
    <n v="3.0901033321194404"/>
    <x v="0"/>
    <x v="1"/>
    <e v="#N/A"/>
    <n v="19.260000000000002"/>
    <x v="4"/>
    <x v="2"/>
  </r>
  <r>
    <s v="NV"/>
    <n v="134"/>
    <x v="1"/>
    <x v="0"/>
    <x v="1"/>
    <n v="0"/>
    <x v="1761"/>
    <n v="146"/>
    <n v="18.190000000000001"/>
    <n v="220"/>
    <n v="116"/>
    <n v="18.7"/>
    <n v="149.80000000000001"/>
    <n v="108"/>
    <n v="6.74"/>
    <x v="68"/>
    <n v="3"/>
    <n v="1.94"/>
    <n v="2"/>
    <x v="0"/>
    <n v="0"/>
    <x v="0"/>
    <x v="1"/>
    <x v="0"/>
    <x v="0"/>
    <n v="-1.3563484713119098"/>
    <n v="0.39455291979378299"/>
    <n v="-1.007434119195604"/>
    <n v="-1.1072311426924974"/>
    <n v="1.443369621130725"/>
    <n v="2.0582122072360542"/>
    <n v="3.7933045114817725"/>
    <x v="2"/>
    <x v="1"/>
    <e v="#N/A"/>
    <n v="18.190000000000001"/>
    <x v="0"/>
    <x v="1"/>
  </r>
  <r>
    <s v="IL"/>
    <n v="66"/>
    <x v="0"/>
    <x v="0"/>
    <x v="0"/>
    <n v="31"/>
    <x v="1054"/>
    <n v="106"/>
    <n v="27.74"/>
    <n v="267.89999999999998"/>
    <n v="108"/>
    <n v="22.77"/>
    <n v="172.6"/>
    <n v="100"/>
    <n v="7.77"/>
    <x v="84"/>
    <n v="5"/>
    <n v="2.62"/>
    <n v="1"/>
    <x v="0"/>
    <n v="0"/>
    <x v="0"/>
    <x v="3"/>
    <x v="0"/>
    <x v="2"/>
    <n v="-0.3158461468693804"/>
    <n v="1.3477958906974863"/>
    <n v="-0.55463583840303332"/>
    <n v="-0.20146742526159472"/>
    <n v="2.6107883002041339"/>
    <n v="1.504833076509098"/>
    <n v="2.3901526369311399"/>
    <x v="0"/>
    <x v="0"/>
    <e v="#N/A"/>
    <n v="27.74"/>
    <x v="1"/>
    <x v="2"/>
  </r>
  <r>
    <s v="MS"/>
    <n v="65"/>
    <x v="2"/>
    <x v="0"/>
    <x v="1"/>
    <n v="0"/>
    <x v="121"/>
    <n v="113"/>
    <n v="32.950000000000003"/>
    <n v="151.69999999999999"/>
    <n v="106"/>
    <n v="12.89"/>
    <n v="208.9"/>
    <n v="94"/>
    <n v="9.4"/>
    <x v="44"/>
    <n v="3"/>
    <n v="3.4"/>
    <n v="3"/>
    <x v="0"/>
    <n v="0"/>
    <x v="0"/>
    <x v="3"/>
    <x v="0"/>
    <x v="1"/>
    <n v="0.25069070594096543"/>
    <n v="-0.96466409299792844"/>
    <n v="0.16626668759566532"/>
    <n v="0.84921848695825297"/>
    <n v="2.5189805214320939"/>
    <n v="1.3199391244903662"/>
    <n v="2.2669838370324751"/>
    <x v="0"/>
    <x v="1"/>
    <e v="#N/A"/>
    <n v="32.950000000000003"/>
    <x v="0"/>
    <x v="0"/>
  </r>
  <r>
    <s v="MA"/>
    <n v="102"/>
    <x v="2"/>
    <x v="0"/>
    <x v="1"/>
    <n v="0"/>
    <x v="200"/>
    <n v="82"/>
    <n v="24.43"/>
    <n v="170.9"/>
    <n v="83"/>
    <n v="14.53"/>
    <n v="310.89999999999998"/>
    <n v="112"/>
    <n v="13.99"/>
    <x v="52"/>
    <n v="1"/>
    <n v="2.65"/>
    <n v="2"/>
    <x v="0"/>
    <n v="0"/>
    <x v="0"/>
    <x v="0"/>
    <x v="0"/>
    <x v="0"/>
    <n v="-0.67687453346420834"/>
    <n v="-0.58257087710333277"/>
    <n v="2.1919432069308504"/>
    <n v="-0.16523687656435807"/>
    <n v="3.3412554598962179"/>
    <n v="2.3726496177666818"/>
    <n v="2.8451615717021204"/>
    <x v="0"/>
    <x v="1"/>
    <e v="#N/A"/>
    <n v="24.43"/>
    <x v="0"/>
    <x v="2"/>
  </r>
  <r>
    <s v="OR"/>
    <n v="101"/>
    <x v="0"/>
    <x v="1"/>
    <x v="1"/>
    <n v="0"/>
    <x v="316"/>
    <n v="117"/>
    <n v="28.82"/>
    <n v="212"/>
    <n v="111"/>
    <n v="18.02"/>
    <n v="204"/>
    <n v="120"/>
    <n v="9.18"/>
    <x v="84"/>
    <n v="1"/>
    <n v="2.62"/>
    <n v="0"/>
    <x v="1"/>
    <n v="1"/>
    <x v="0"/>
    <x v="0"/>
    <x v="1"/>
    <x v="0"/>
    <n v="-0.19920620658489729"/>
    <n v="0.235347413171035"/>
    <n v="6.8954776372700408E-2"/>
    <n v="-0.20146742526159472"/>
    <n v="1.9868750634221757"/>
    <n v="0.37472043212825745"/>
    <n v="2.0816239542385895"/>
    <x v="0"/>
    <x v="1"/>
    <n v="28.82"/>
    <e v="#N/A"/>
    <x v="3"/>
    <x v="2"/>
  </r>
  <r>
    <s v="AR"/>
    <n v="115"/>
    <x v="0"/>
    <x v="0"/>
    <x v="0"/>
    <n v="37"/>
    <x v="320"/>
    <n v="67"/>
    <n v="31.3"/>
    <n v="159.4"/>
    <n v="104"/>
    <n v="13.55"/>
    <n v="193.3"/>
    <n v="121"/>
    <n v="8.6999999999999993"/>
    <x v="64"/>
    <n v="3"/>
    <n v="3.59"/>
    <n v="0"/>
    <x v="0"/>
    <n v="0"/>
    <x v="0"/>
    <x v="0"/>
    <x v="0"/>
    <x v="1"/>
    <n v="7.1102226455332734E-2"/>
    <n v="-0.81142879287353309"/>
    <n v="-0.14354266242030414"/>
    <n v="1.1028323278389063"/>
    <n v="2.5175865525882521"/>
    <n v="1.3785194419276048"/>
    <n v="2.3371755718755045"/>
    <x v="0"/>
    <x v="0"/>
    <e v="#N/A"/>
    <n v="31.3"/>
    <x v="0"/>
    <x v="0"/>
  </r>
  <r>
    <s v="LA"/>
    <n v="111"/>
    <x v="1"/>
    <x v="0"/>
    <x v="0"/>
    <n v="33"/>
    <x v="35"/>
    <n v="122"/>
    <n v="26.18"/>
    <n v="207.3"/>
    <n v="123"/>
    <n v="17.62"/>
    <n v="186.2"/>
    <n v="105"/>
    <n v="8.3800000000000008"/>
    <x v="81"/>
    <n v="8"/>
    <n v="2.92"/>
    <n v="1"/>
    <x v="0"/>
    <n v="0"/>
    <x v="0"/>
    <x v="0"/>
    <x v="0"/>
    <x v="0"/>
    <n v="-0.48617748823719642"/>
    <n v="0.14181417803017077"/>
    <n v="-0.28454563582500869"/>
    <n v="0.19706861040800316"/>
    <n v="1.8741935321588694"/>
    <n v="0.61341834602023604"/>
    <n v="2.2890964895526498"/>
    <x v="0"/>
    <x v="0"/>
    <e v="#N/A"/>
    <n v="26.18"/>
    <x v="4"/>
    <x v="3"/>
  </r>
  <r>
    <s v="NJ"/>
    <n v="121"/>
    <x v="0"/>
    <x v="0"/>
    <x v="1"/>
    <n v="0"/>
    <x v="108"/>
    <n v="114"/>
    <n v="28.27"/>
    <n v="138.80000000000001"/>
    <n v="130"/>
    <n v="11.8"/>
    <n v="215.3"/>
    <n v="108"/>
    <n v="9.69"/>
    <x v="91"/>
    <n v="10"/>
    <n v="2.81"/>
    <n v="2"/>
    <x v="0"/>
    <n v="0"/>
    <x v="0"/>
    <x v="0"/>
    <x v="0"/>
    <x v="1"/>
    <n v="-0.25845189053892015"/>
    <n v="-1.221382972427109"/>
    <n v="0.29336795939708887"/>
    <n v="5.2146415619058542E-2"/>
    <n v="1.8381286074214138"/>
    <n v="1.2834943526641438"/>
    <n v="2.8135384712529721"/>
    <x v="0"/>
    <x v="1"/>
    <e v="#N/A"/>
    <n v="28.27"/>
    <x v="4"/>
    <x v="3"/>
  </r>
  <r>
    <s v="MT"/>
    <n v="108"/>
    <x v="0"/>
    <x v="0"/>
    <x v="1"/>
    <n v="0"/>
    <x v="1436"/>
    <n v="128"/>
    <n v="18.46"/>
    <n v="325.2"/>
    <n v="97"/>
    <n v="27.64"/>
    <n v="173.6"/>
    <n v="67"/>
    <n v="7.81"/>
    <x v="38"/>
    <n v="6"/>
    <n v="2.5099999999999998"/>
    <n v="0"/>
    <x v="0"/>
    <n v="0"/>
    <x v="0"/>
    <x v="0"/>
    <x v="0"/>
    <x v="2"/>
    <n v="-1.3267256293348986"/>
    <n v="2.4881053318829194"/>
    <n v="-0.53477626468406092"/>
    <n v="-0.34638962005053869"/>
    <n v="3.5940601129994096"/>
    <n v="2.8908200324867144"/>
    <n v="3.4345906342095045"/>
    <x v="0"/>
    <x v="1"/>
    <e v="#N/A"/>
    <n v="18.46"/>
    <x v="1"/>
    <x v="2"/>
  </r>
  <r>
    <s v="MD"/>
    <n v="63"/>
    <x v="0"/>
    <x v="0"/>
    <x v="0"/>
    <n v="25"/>
    <x v="1069"/>
    <n v="82"/>
    <n v="39.15"/>
    <n v="165.6"/>
    <n v="96"/>
    <n v="14.08"/>
    <n v="227.7"/>
    <n v="125"/>
    <n v="10.25"/>
    <x v="62"/>
    <n v="2"/>
    <n v="2.4300000000000002"/>
    <n v="1"/>
    <x v="0"/>
    <n v="0"/>
    <x v="0"/>
    <x v="3"/>
    <x v="0"/>
    <x v="0"/>
    <n v="0.92646178854154082"/>
    <n v="-0.68804452524090365"/>
    <n v="0.53962667351234628"/>
    <n v="-0.45508126614224731"/>
    <n v="2.5447903570319252"/>
    <n v="1.3527869824555536"/>
    <n v="2.276863473851634"/>
    <x v="0"/>
    <x v="0"/>
    <e v="#N/A"/>
    <n v="39.15"/>
    <x v="0"/>
    <x v="2"/>
  </r>
  <r>
    <s v="CT"/>
    <n v="59"/>
    <x v="0"/>
    <x v="0"/>
    <x v="0"/>
    <n v="46"/>
    <x v="492"/>
    <n v="44"/>
    <n v="34.020000000000003"/>
    <n v="126"/>
    <n v="78"/>
    <n v="10.71"/>
    <n v="146.30000000000001"/>
    <n v="123"/>
    <n v="6.58"/>
    <x v="15"/>
    <n v="5"/>
    <n v="2.86"/>
    <n v="1"/>
    <x v="0"/>
    <n v="0"/>
    <x v="0"/>
    <x v="3"/>
    <x v="0"/>
    <x v="1"/>
    <n v="0.36733064622544798"/>
    <n v="-1.4761117830235062"/>
    <n v="-1.0769426272120073"/>
    <n v="0.12460751301353053"/>
    <n v="1.834921729188983"/>
    <n v="1.8679320796653602"/>
    <n v="3.407550844262786"/>
    <x v="2"/>
    <x v="0"/>
    <e v="#N/A"/>
    <n v="34.020000000000003"/>
    <x v="1"/>
    <x v="3"/>
  </r>
  <r>
    <s v="OH"/>
    <n v="82"/>
    <x v="0"/>
    <x v="0"/>
    <x v="1"/>
    <n v="0"/>
    <x v="607"/>
    <n v="95"/>
    <n v="30.46"/>
    <n v="228.9"/>
    <n v="95"/>
    <n v="19.46"/>
    <n v="187.7"/>
    <n v="100"/>
    <n v="8.4499999999999993"/>
    <x v="32"/>
    <n v="2"/>
    <n v="3.56"/>
    <n v="1"/>
    <x v="0"/>
    <n v="0"/>
    <x v="0"/>
    <x v="2"/>
    <x v="0"/>
    <x v="0"/>
    <n v="-1.9617727099265153E-2"/>
    <n v="0.57166904591159029"/>
    <n v="-0.25475627524655009"/>
    <n v="1.0666017791416695"/>
    <n v="2.8735908048521051"/>
    <n v="1.2368227311606461"/>
    <n v="1.6738986895570445"/>
    <x v="0"/>
    <x v="1"/>
    <e v="#N/A"/>
    <n v="30.46"/>
    <x v="0"/>
    <x v="0"/>
  </r>
  <r>
    <s v="NV"/>
    <n v="110"/>
    <x v="2"/>
    <x v="0"/>
    <x v="1"/>
    <n v="0"/>
    <x v="406"/>
    <n v="94"/>
    <n v="22.02"/>
    <n v="92.6"/>
    <n v="96"/>
    <n v="7.87"/>
    <n v="154.30000000000001"/>
    <n v="110"/>
    <n v="6.94"/>
    <x v="79"/>
    <n v="5"/>
    <n v="2.67"/>
    <n v="3"/>
    <x v="0"/>
    <n v="0"/>
    <x v="0"/>
    <x v="0"/>
    <x v="0"/>
    <x v="1"/>
    <n v="-0.93977725601018536"/>
    <n v="-2.1407947731734791"/>
    <n v="-0.91806603746022808"/>
    <n v="-0.12900632786712207"/>
    <n v="1.4388824290075184"/>
    <n v="2.5150887526146279"/>
    <n v="4.310563794047205"/>
    <x v="2"/>
    <x v="1"/>
    <e v="#N/A"/>
    <n v="22.02"/>
    <x v="1"/>
    <x v="2"/>
  </r>
  <r>
    <s v="KS"/>
    <n v="85"/>
    <x v="1"/>
    <x v="0"/>
    <x v="1"/>
    <n v="0"/>
    <x v="1434"/>
    <n v="111"/>
    <n v="27.88"/>
    <n v="229.4"/>
    <n v="108"/>
    <n v="19.5"/>
    <n v="220.7"/>
    <n v="105"/>
    <n v="9.93"/>
    <x v="38"/>
    <n v="2"/>
    <n v="2.5099999999999998"/>
    <n v="1"/>
    <x v="0"/>
    <n v="0"/>
    <x v="0"/>
    <x v="2"/>
    <x v="0"/>
    <x v="0"/>
    <n v="-0.30103472588087443"/>
    <n v="0.581619390075512"/>
    <n v="0.40060965747953942"/>
    <n v="-0.34638962005053869"/>
    <n v="2.319264170138859"/>
    <n v="0.84224514699855302"/>
    <n v="2.0099172829734409"/>
    <x v="0"/>
    <x v="1"/>
    <e v="#N/A"/>
    <n v="27.88"/>
    <x v="0"/>
    <x v="2"/>
  </r>
  <r>
    <s v="TX"/>
    <n v="46"/>
    <x v="0"/>
    <x v="0"/>
    <x v="1"/>
    <n v="0"/>
    <x v="1247"/>
    <n v="117"/>
    <n v="39.22"/>
    <n v="186.2"/>
    <n v="84"/>
    <n v="15.83"/>
    <n v="182.2"/>
    <n v="109"/>
    <n v="8.1999999999999993"/>
    <x v="29"/>
    <n v="4"/>
    <n v="2.48"/>
    <n v="2"/>
    <x v="0"/>
    <n v="0"/>
    <x v="0"/>
    <x v="3"/>
    <x v="0"/>
    <x v="0"/>
    <n v="0.93386749903579325"/>
    <n v="-0.2780903456873276"/>
    <n v="-0.36398393070089835"/>
    <n v="-0.38262016874777532"/>
    <n v="2.2464797682731312"/>
    <n v="1.1082983539917926"/>
    <n v="2.3259361843484299"/>
    <x v="0"/>
    <x v="1"/>
    <e v="#N/A"/>
    <n v="39.22"/>
    <x v="1"/>
    <x v="2"/>
  </r>
  <r>
    <s v="MN"/>
    <n v="44"/>
    <x v="1"/>
    <x v="0"/>
    <x v="1"/>
    <n v="0"/>
    <x v="439"/>
    <n v="90"/>
    <n v="35.22"/>
    <n v="178.6"/>
    <n v="76"/>
    <n v="15.18"/>
    <n v="182"/>
    <n v="74"/>
    <n v="8.19"/>
    <x v="77"/>
    <n v="0"/>
    <n v="0"/>
    <n v="0"/>
    <x v="0"/>
    <n v="0"/>
    <x v="0"/>
    <x v="3"/>
    <x v="0"/>
    <x v="0"/>
    <n v="0.49878200749843649"/>
    <n v="-0.42933557697893809"/>
    <n v="-0.36795584544469256"/>
    <n v="-3.7158306488934985"/>
    <n v="3.2167097034827088"/>
    <n v="3.7915565990918827"/>
    <n v="5.1385388557210101"/>
    <x v="2"/>
    <x v="1"/>
    <e v="#N/A"/>
    <n v="35.22"/>
    <x v="0"/>
    <x v="1"/>
  </r>
  <r>
    <s v="MT"/>
    <n v="171"/>
    <x v="1"/>
    <x v="0"/>
    <x v="1"/>
    <n v="0"/>
    <x v="1235"/>
    <n v="99"/>
    <n v="29.22"/>
    <n v="249.2"/>
    <n v="95"/>
    <n v="21.18"/>
    <n v="174.9"/>
    <n v="81"/>
    <n v="7.87"/>
    <x v="60"/>
    <n v="4"/>
    <n v="3.38"/>
    <n v="1"/>
    <x v="0"/>
    <n v="0"/>
    <x v="0"/>
    <x v="1"/>
    <x v="0"/>
    <x v="2"/>
    <n v="-0.1547719436193799"/>
    <n v="0.975653018966813"/>
    <n v="-0.50895881884939653"/>
    <n v="0.81298793826101701"/>
    <n v="2.8540606203287546"/>
    <n v="1.376895651454114"/>
    <n v="1.9094557458802603"/>
    <x v="0"/>
    <x v="1"/>
    <e v="#N/A"/>
    <n v="29.22"/>
    <x v="1"/>
    <x v="0"/>
  </r>
  <r>
    <s v="AK"/>
    <n v="88"/>
    <x v="0"/>
    <x v="0"/>
    <x v="0"/>
    <n v="37"/>
    <x v="1673"/>
    <n v="88"/>
    <n v="30.89"/>
    <n v="237.4"/>
    <n v="106"/>
    <n v="20.18"/>
    <n v="209.1"/>
    <n v="111"/>
    <n v="9.41"/>
    <x v="17"/>
    <n v="5"/>
    <n v="2.57"/>
    <n v="2"/>
    <x v="0"/>
    <n v="0"/>
    <x v="0"/>
    <x v="2"/>
    <x v="0"/>
    <x v="2"/>
    <n v="2.6667963489815351E-2"/>
    <n v="0.74082489669826002"/>
    <n v="0.17023860233945959"/>
    <n v="-0.27392852265606671"/>
    <n v="2.4456403261392805"/>
    <n v="0.80842484195855191"/>
    <n v="1.8237173150882713"/>
    <x v="0"/>
    <x v="0"/>
    <e v="#N/A"/>
    <n v="30.89"/>
    <x v="1"/>
    <x v="2"/>
  </r>
  <r>
    <s v="HI"/>
    <n v="169"/>
    <x v="1"/>
    <x v="0"/>
    <x v="1"/>
    <n v="0"/>
    <x v="1377"/>
    <n v="119"/>
    <n v="40.92"/>
    <n v="141.1"/>
    <n v="102"/>
    <n v="11.99"/>
    <n v="120.6"/>
    <n v="56"/>
    <n v="5.43"/>
    <x v="18"/>
    <n v="2"/>
    <n v="2.08"/>
    <n v="2"/>
    <x v="0"/>
    <n v="0"/>
    <x v="0"/>
    <x v="1"/>
    <x v="0"/>
    <x v="1"/>
    <n v="1.1190102613921153"/>
    <n v="-1.1756113892730695"/>
    <n v="-1.5873336717895985"/>
    <n v="-0.92607839920631685"/>
    <n v="2.2071404787664175"/>
    <n v="2.4518351271574095"/>
    <n v="3.89249558619104"/>
    <x v="2"/>
    <x v="1"/>
    <e v="#N/A"/>
    <n v="40.92"/>
    <x v="0"/>
    <x v="1"/>
  </r>
  <r>
    <s v="TX"/>
    <n v="48"/>
    <x v="2"/>
    <x v="0"/>
    <x v="1"/>
    <n v="0"/>
    <x v="80"/>
    <n v="108"/>
    <n v="33.69"/>
    <n v="181"/>
    <n v="70"/>
    <n v="15.39"/>
    <n v="238.9"/>
    <n v="86"/>
    <n v="10.75"/>
    <x v="47"/>
    <n v="2"/>
    <n v="3.27"/>
    <n v="1"/>
    <x v="0"/>
    <n v="0"/>
    <x v="0"/>
    <x v="3"/>
    <x v="0"/>
    <x v="0"/>
    <n v="0.33215352137774667"/>
    <n v="-0.38157392499211357"/>
    <n v="0.76205389916483757"/>
    <n v="0.66806574347207237"/>
    <n v="2.8362582891682897"/>
    <n v="1.1326793918981442"/>
    <n v="1.5879433638469804"/>
    <x v="0"/>
    <x v="1"/>
    <e v="#N/A"/>
    <n v="33.69"/>
    <x v="0"/>
    <x v="0"/>
  </r>
  <r>
    <s v="ID"/>
    <n v="65"/>
    <x v="1"/>
    <x v="0"/>
    <x v="1"/>
    <n v="0"/>
    <x v="1204"/>
    <n v="95"/>
    <n v="16.32"/>
    <n v="117"/>
    <n v="82"/>
    <n v="9.9499999999999993"/>
    <n v="172.9"/>
    <n v="114"/>
    <n v="7.78"/>
    <x v="92"/>
    <n v="3"/>
    <n v="1.81"/>
    <n v="3"/>
    <x v="0"/>
    <n v="0"/>
    <x v="0"/>
    <x v="3"/>
    <x v="0"/>
    <x v="1"/>
    <n v="-1.5600055099038641"/>
    <n v="-1.6552179779740976"/>
    <n v="-0.54867796628734145"/>
    <n v="-1.2883838861786781"/>
    <n v="1.0147776178578236"/>
    <n v="2.6710193362072769"/>
    <n v="4.6085697320406389"/>
    <x v="2"/>
    <x v="1"/>
    <e v="#N/A"/>
    <n v="16.32"/>
    <x v="0"/>
    <x v="1"/>
  </r>
  <r>
    <s v="KY"/>
    <n v="53"/>
    <x v="2"/>
    <x v="0"/>
    <x v="1"/>
    <n v="0"/>
    <x v="317"/>
    <n v="75"/>
    <n v="29.16"/>
    <n v="224.5"/>
    <n v="111"/>
    <n v="19.079999999999998"/>
    <n v="187.4"/>
    <n v="84"/>
    <n v="8.43"/>
    <x v="84"/>
    <n v="6"/>
    <n v="2.62"/>
    <n v="1"/>
    <x v="0"/>
    <n v="0"/>
    <x v="0"/>
    <x v="3"/>
    <x v="0"/>
    <x v="0"/>
    <n v="-0.16217765411363289"/>
    <n v="0.48410601726907876"/>
    <n v="-0.26071414736224147"/>
    <n v="-0.20146742526159472"/>
    <n v="2.0220570710515338"/>
    <n v="0.60763576057230828"/>
    <n v="2.1563227115770651"/>
    <x v="0"/>
    <x v="1"/>
    <e v="#N/A"/>
    <n v="29.16"/>
    <x v="1"/>
    <x v="2"/>
  </r>
  <r>
    <s v="AR"/>
    <n v="72"/>
    <x v="0"/>
    <x v="0"/>
    <x v="0"/>
    <n v="27"/>
    <x v="1286"/>
    <n v="68"/>
    <n v="18.989999999999998"/>
    <n v="252.8"/>
    <n v="106"/>
    <n v="21.49"/>
    <n v="255.5"/>
    <n v="109"/>
    <n v="11.5"/>
    <x v="35"/>
    <n v="4"/>
    <n v="2.11"/>
    <n v="1"/>
    <x v="0"/>
    <n v="0"/>
    <x v="0"/>
    <x v="3"/>
    <x v="0"/>
    <x v="2"/>
    <n v="-1.2693313730044384"/>
    <n v="1.04729549694705"/>
    <n v="1.0917228228997795"/>
    <n v="-0.88984785050908088"/>
    <n v="2.9413255692257896"/>
    <n v="2.1660373753734712"/>
    <n v="2.9550024904977956"/>
    <x v="0"/>
    <x v="0"/>
    <e v="#N/A"/>
    <n v="18.989999999999998"/>
    <x v="1"/>
    <x v="1"/>
  </r>
  <r>
    <s v="OR"/>
    <n v="100"/>
    <x v="2"/>
    <x v="0"/>
    <x v="1"/>
    <n v="0"/>
    <x v="164"/>
    <n v="98"/>
    <n v="25.96"/>
    <n v="212.4"/>
    <n v="73"/>
    <n v="18.05"/>
    <n v="264.5"/>
    <n v="90"/>
    <n v="11.9"/>
    <x v="57"/>
    <n v="3"/>
    <n v="2.13"/>
    <n v="2"/>
    <x v="0"/>
    <n v="0"/>
    <x v="0"/>
    <x v="2"/>
    <x v="0"/>
    <x v="0"/>
    <n v="-0.51024604734351853"/>
    <n v="0.24330768850217249"/>
    <n v="1.2704589863705311"/>
    <n v="-0.85361730181184459"/>
    <n v="2.6385762914023934"/>
    <n v="1.6316489187677985"/>
    <n v="2.5223940101977416"/>
    <x v="0"/>
    <x v="1"/>
    <e v="#N/A"/>
    <n v="25.96"/>
    <x v="0"/>
    <x v="1"/>
  </r>
  <r>
    <s v="MN"/>
    <n v="82"/>
    <x v="0"/>
    <x v="0"/>
    <x v="1"/>
    <n v="0"/>
    <x v="1762"/>
    <n v="105"/>
    <n v="33.1"/>
    <n v="210.9"/>
    <n v="100"/>
    <n v="17.93"/>
    <n v="236.9"/>
    <n v="143"/>
    <n v="10.66"/>
    <x v="43"/>
    <n v="3"/>
    <n v="3.13"/>
    <n v="3"/>
    <x v="0"/>
    <n v="0"/>
    <x v="0"/>
    <x v="2"/>
    <x v="0"/>
    <x v="0"/>
    <n v="0.26735355455303395"/>
    <n v="0.21345665601040725"/>
    <n v="0.72233475172689277"/>
    <n v="0.48691299998589177"/>
    <n v="2.8733272272380241"/>
    <n v="0.93589178339960888"/>
    <n v="1.2230198304534758"/>
    <x v="0"/>
    <x v="1"/>
    <e v="#N/A"/>
    <n v="33.1"/>
    <x v="0"/>
    <x v="3"/>
  </r>
  <r>
    <s v="HI"/>
    <n v="71"/>
    <x v="0"/>
    <x v="0"/>
    <x v="1"/>
    <n v="0"/>
    <x v="1710"/>
    <n v="108"/>
    <n v="20.38"/>
    <n v="240.7"/>
    <n v="82"/>
    <n v="20.46"/>
    <n v="151.1"/>
    <n v="124"/>
    <n v="6.8"/>
    <x v="111"/>
    <n v="7"/>
    <n v="2.19"/>
    <n v="3"/>
    <x v="0"/>
    <n v="0"/>
    <x v="0"/>
    <x v="3"/>
    <x v="0"/>
    <x v="2"/>
    <n v="-1.1175143078722545"/>
    <n v="0.80649716818014328"/>
    <n v="-0.98161667336094016"/>
    <n v="-0.78115620441737255"/>
    <n v="1.8235877233522115"/>
    <n v="1.8636126796364498"/>
    <n v="3.4089048468155574"/>
    <x v="2"/>
    <x v="1"/>
    <e v="#N/A"/>
    <n v="20.38"/>
    <x v="4"/>
    <x v="1"/>
  </r>
  <r>
    <s v="LA"/>
    <n v="103"/>
    <x v="0"/>
    <x v="0"/>
    <x v="1"/>
    <n v="0"/>
    <x v="927"/>
    <n v="129"/>
    <n v="37.89"/>
    <n v="205"/>
    <n v="87"/>
    <n v="17.43"/>
    <n v="141.30000000000001"/>
    <n v="99"/>
    <n v="6.36"/>
    <x v="79"/>
    <n v="2"/>
    <n v="2.67"/>
    <n v="1"/>
    <x v="0"/>
    <n v="0"/>
    <x v="0"/>
    <x v="0"/>
    <x v="0"/>
    <x v="0"/>
    <n v="0.78945614439786238"/>
    <n v="9.6042594876130483E-2"/>
    <n v="-1.1762404958068693"/>
    <n v="-0.12900632786712207"/>
    <n v="2.2788491287849295"/>
    <n v="1.4257101811251218"/>
    <n v="2.6214777682375687"/>
    <x v="0"/>
    <x v="1"/>
    <e v="#N/A"/>
    <n v="37.89"/>
    <x v="0"/>
    <x v="2"/>
  </r>
  <r>
    <s v="RI"/>
    <n v="87"/>
    <x v="0"/>
    <x v="0"/>
    <x v="1"/>
    <n v="0"/>
    <x v="522"/>
    <n v="46"/>
    <n v="35.82"/>
    <n v="215.6"/>
    <n v="116"/>
    <n v="18.329999999999998"/>
    <n v="170.4"/>
    <n v="79"/>
    <n v="7.67"/>
    <x v="32"/>
    <n v="3"/>
    <n v="3.56"/>
    <n v="1"/>
    <x v="0"/>
    <n v="0"/>
    <x v="0"/>
    <x v="2"/>
    <x v="0"/>
    <x v="0"/>
    <n v="0.56358197432314916"/>
    <n v="0.30698989115127151"/>
    <n v="-0.59832690058477245"/>
    <n v="1.0666017791416695"/>
    <n v="2.930050402014484"/>
    <n v="1.381123408780911"/>
    <n v="1.7971667652780494"/>
    <x v="0"/>
    <x v="1"/>
    <e v="#N/A"/>
    <n v="35.82"/>
    <x v="0"/>
    <x v="0"/>
  </r>
  <r>
    <s v="MD"/>
    <n v="116"/>
    <x v="1"/>
    <x v="0"/>
    <x v="1"/>
    <n v="0"/>
    <x v="1763"/>
    <n v="107"/>
    <n v="43.28"/>
    <n v="249.4"/>
    <n v="89"/>
    <n v="21.2"/>
    <n v="229.6"/>
    <n v="77"/>
    <n v="10.33"/>
    <x v="62"/>
    <n v="18"/>
    <n v="2.4300000000000002"/>
    <n v="2"/>
    <x v="1"/>
    <n v="1"/>
    <x v="0"/>
    <x v="0"/>
    <x v="0"/>
    <x v="2"/>
    <n v="1.376358701067403"/>
    <n v="0.97963315663238204"/>
    <n v="0.57735986357839397"/>
    <n v="-0.45508126614224731"/>
    <n v="3.5144030327659106"/>
    <n v="1.8424135709558715"/>
    <n v="1.5613926015485353"/>
    <x v="1"/>
    <x v="1"/>
    <n v="43.28"/>
    <e v="#N/A"/>
    <x v="4"/>
    <x v="2"/>
  </r>
  <r>
    <s v="MS"/>
    <n v="140"/>
    <x v="0"/>
    <x v="0"/>
    <x v="1"/>
    <n v="0"/>
    <x v="1764"/>
    <n v="100"/>
    <n v="45.05"/>
    <n v="147.6"/>
    <n v="89"/>
    <n v="12.55"/>
    <n v="247.7"/>
    <n v="94"/>
    <n v="11.15"/>
    <x v="85"/>
    <n v="3"/>
    <n v="2.89"/>
    <n v="1"/>
    <x v="0"/>
    <n v="0"/>
    <x v="0"/>
    <x v="1"/>
    <x v="0"/>
    <x v="1"/>
    <n v="1.5689071739179781"/>
    <n v="-1.0462569151420866"/>
    <n v="0.93681814789179441"/>
    <n v="0.16083806171076653"/>
    <n v="3.420560380102232"/>
    <n v="2.1117813279712982"/>
    <n v="2.2845147056675552"/>
    <x v="0"/>
    <x v="1"/>
    <e v="#N/A"/>
    <n v="45.05"/>
    <x v="0"/>
    <x v="3"/>
  </r>
  <r>
    <s v="TN"/>
    <n v="93"/>
    <x v="1"/>
    <x v="0"/>
    <x v="1"/>
    <n v="0"/>
    <x v="223"/>
    <n v="135"/>
    <n v="29.29"/>
    <n v="318.7"/>
    <n v="95"/>
    <n v="27.09"/>
    <n v="131.5"/>
    <n v="104"/>
    <n v="5.92"/>
    <x v="73"/>
    <n v="4"/>
    <n v="3.11"/>
    <n v="3"/>
    <x v="0"/>
    <n v="0"/>
    <x v="0"/>
    <x v="2"/>
    <x v="0"/>
    <x v="2"/>
    <n v="-0.14736623312512692"/>
    <n v="2.3587508577519363"/>
    <n v="-1.3708643182527993"/>
    <n v="0.45068245128865581"/>
    <n v="3.7749452422379033"/>
    <n v="2.7690803647726168"/>
    <n v="3.0141998193955084"/>
    <x v="0"/>
    <x v="1"/>
    <e v="#N/A"/>
    <n v="29.29"/>
    <x v="1"/>
    <x v="3"/>
  </r>
  <r>
    <s v="ID"/>
    <n v="90"/>
    <x v="0"/>
    <x v="0"/>
    <x v="1"/>
    <n v="0"/>
    <x v="1765"/>
    <n v="140"/>
    <n v="44.05"/>
    <n v="124"/>
    <n v="119"/>
    <n v="10.54"/>
    <n v="188.3"/>
    <n v="79"/>
    <n v="8.4700000000000006"/>
    <x v="75"/>
    <n v="3"/>
    <n v="3.46"/>
    <n v="0"/>
    <x v="0"/>
    <n v="0"/>
    <x v="0"/>
    <x v="2"/>
    <x v="0"/>
    <x v="1"/>
    <n v="1.4596729441277483"/>
    <n v="-1.5159131596791933"/>
    <n v="-0.24284053101516617"/>
    <n v="0.92167958435272568"/>
    <n v="3.2530447686430164"/>
    <n v="2.3102170008948217"/>
    <n v="2.8446273772941222"/>
    <x v="0"/>
    <x v="1"/>
    <e v="#N/A"/>
    <n v="44.05"/>
    <x v="0"/>
    <x v="0"/>
  </r>
  <r>
    <s v="GA"/>
    <n v="130"/>
    <x v="0"/>
    <x v="0"/>
    <x v="1"/>
    <n v="0"/>
    <x v="1697"/>
    <n v="91"/>
    <n v="35.94"/>
    <n v="191"/>
    <n v="62"/>
    <n v="16.239999999999998"/>
    <n v="207.3"/>
    <n v="109"/>
    <n v="9.33"/>
    <x v="43"/>
    <n v="3"/>
    <n v="3.13"/>
    <n v="1"/>
    <x v="0"/>
    <n v="0"/>
    <x v="0"/>
    <x v="1"/>
    <x v="0"/>
    <x v="0"/>
    <n v="0.57654196768809207"/>
    <n v="-0.18256704171367855"/>
    <n v="0.13449136964530958"/>
    <n v="0.48691299998589177"/>
    <n v="2.5790816494444884"/>
    <n v="0.78797434177140147"/>
    <n v="1.609392733946206"/>
    <x v="0"/>
    <x v="1"/>
    <e v="#N/A"/>
    <n v="35.94"/>
    <x v="0"/>
    <x v="3"/>
  </r>
  <r>
    <s v="KS"/>
    <n v="121"/>
    <x v="1"/>
    <x v="1"/>
    <x v="1"/>
    <n v="0"/>
    <x v="520"/>
    <n v="87"/>
    <n v="29.9"/>
    <n v="225.3"/>
    <n v="114"/>
    <n v="19.149999999999999"/>
    <n v="156.19999999999999"/>
    <n v="113"/>
    <n v="7.03"/>
    <x v="91"/>
    <n v="3"/>
    <n v="2.81"/>
    <n v="2"/>
    <x v="0"/>
    <n v="0"/>
    <x v="0"/>
    <x v="0"/>
    <x v="1"/>
    <x v="0"/>
    <n v="-8.07148386768511E-2"/>
    <n v="0.5000265679313538"/>
    <n v="-0.88033284739418094"/>
    <n v="5.2146415619058542E-2"/>
    <n v="2.0534111180281607"/>
    <n v="1.0169791662973735"/>
    <n v="2.4190899176599738"/>
    <x v="0"/>
    <x v="1"/>
    <e v="#N/A"/>
    <n v="29.9"/>
    <x v="3"/>
    <x v="3"/>
  </r>
  <r>
    <s v="WV"/>
    <n v="94"/>
    <x v="0"/>
    <x v="1"/>
    <x v="0"/>
    <n v="39"/>
    <x v="977"/>
    <n v="90"/>
    <n v="19.64"/>
    <n v="122.5"/>
    <n v="99"/>
    <n v="10.41"/>
    <n v="197.7"/>
    <n v="110"/>
    <n v="8.9"/>
    <x v="99"/>
    <n v="3"/>
    <n v="1.89"/>
    <n v="0"/>
    <x v="0"/>
    <n v="0"/>
    <x v="0"/>
    <x v="2"/>
    <x v="1"/>
    <x v="1"/>
    <n v="-1.1989771233090363"/>
    <n v="-1.5457641921709584"/>
    <n v="-5.6160538056825991E-2"/>
    <n v="-1.1796922400869698"/>
    <n v="1.1227522790558082"/>
    <n v="2.2851172546223077"/>
    <n v="4.1452320869428014"/>
    <x v="2"/>
    <x v="0"/>
    <e v="#N/A"/>
    <n v="19.64"/>
    <x v="3"/>
    <x v="1"/>
  </r>
  <r>
    <s v="MS"/>
    <n v="76"/>
    <x v="1"/>
    <x v="0"/>
    <x v="1"/>
    <n v="0"/>
    <x v="715"/>
    <n v="82"/>
    <n v="32.81"/>
    <n v="200.8"/>
    <n v="109"/>
    <n v="17.07"/>
    <n v="135.9"/>
    <n v="79"/>
    <n v="6.12"/>
    <x v="90"/>
    <n v="3"/>
    <n v="3.89"/>
    <n v="0"/>
    <x v="0"/>
    <n v="0"/>
    <x v="0"/>
    <x v="2"/>
    <x v="0"/>
    <x v="0"/>
    <n v="0.23587928495245944"/>
    <n v="1.2459703899187996E-2"/>
    <n v="-1.2834821938893206"/>
    <n v="1.5013683635085036"/>
    <n v="2.9815563223269397"/>
    <n v="1.9892782073571522"/>
    <n v="2.6504296763589905"/>
    <x v="0"/>
    <x v="1"/>
    <e v="#N/A"/>
    <n v="32.81"/>
    <x v="0"/>
    <x v="0"/>
  </r>
  <r>
    <s v="MS"/>
    <n v="69"/>
    <x v="2"/>
    <x v="0"/>
    <x v="1"/>
    <n v="0"/>
    <x v="1016"/>
    <n v="105"/>
    <n v="28.46"/>
    <n v="121.5"/>
    <n v="142"/>
    <n v="10.33"/>
    <n v="209.3"/>
    <n v="83"/>
    <n v="9.42"/>
    <x v="106"/>
    <n v="2"/>
    <n v="4.32"/>
    <n v="1"/>
    <x v="0"/>
    <n v="0"/>
    <x v="0"/>
    <x v="3"/>
    <x v="0"/>
    <x v="1"/>
    <n v="-0.23808618667972481"/>
    <n v="-1.565664880498802"/>
    <n v="0.17421051708325441"/>
    <n v="2.0810571426642812"/>
    <n v="3.4310600214437339"/>
    <n v="2.6209043640719623"/>
    <n v="3.1569140787283776"/>
    <x v="0"/>
    <x v="1"/>
    <e v="#N/A"/>
    <n v="28.46"/>
    <x v="0"/>
    <x v="0"/>
  </r>
  <r>
    <s v="SC"/>
    <n v="117"/>
    <x v="0"/>
    <x v="0"/>
    <x v="0"/>
    <n v="35"/>
    <x v="100"/>
    <n v="100"/>
    <n v="32.42"/>
    <n v="209.7"/>
    <n v="107"/>
    <n v="17.82"/>
    <n v="202.5"/>
    <n v="101"/>
    <n v="9.11"/>
    <x v="70"/>
    <n v="5"/>
    <n v="3.35"/>
    <n v="1"/>
    <x v="0"/>
    <n v="0"/>
    <x v="0"/>
    <x v="0"/>
    <x v="0"/>
    <x v="0"/>
    <n v="0.19329644961050516"/>
    <n v="0.18957583001699471"/>
    <n v="3.9165415794241799E-2"/>
    <n v="0.77675738956378104"/>
    <n v="2.6600335815109517"/>
    <n v="0.8235220001887833"/>
    <n v="1.5101649958941206"/>
    <x v="0"/>
    <x v="0"/>
    <e v="#N/A"/>
    <n v="32.42"/>
    <x v="1"/>
    <x v="0"/>
  </r>
  <r>
    <s v="KS"/>
    <n v="70"/>
    <x v="0"/>
    <x v="0"/>
    <x v="1"/>
    <n v="0"/>
    <x v="1766"/>
    <n v="128"/>
    <n v="55.34"/>
    <n v="300.3"/>
    <n v="105"/>
    <n v="25.53"/>
    <n v="199.8"/>
    <n v="93"/>
    <n v="8.99"/>
    <x v="16"/>
    <n v="7"/>
    <n v="1.54"/>
    <n v="1"/>
    <x v="1"/>
    <n v="1"/>
    <x v="0"/>
    <x v="3"/>
    <x v="0"/>
    <x v="2"/>
    <n v="2.6890208861737261"/>
    <n v="1.9925781925196164"/>
    <n v="-1.4455433246983479E-2"/>
    <n v="-1.6506893731510393"/>
    <n v="4.8948027631721835"/>
    <n v="3.7317804793111025"/>
    <n v="3.4486630744647648"/>
    <x v="1"/>
    <x v="1"/>
    <n v="55.34"/>
    <e v="#N/A"/>
    <x v="4"/>
    <x v="1"/>
  </r>
  <r>
    <s v="ID"/>
    <n v="130"/>
    <x v="0"/>
    <x v="0"/>
    <x v="1"/>
    <n v="0"/>
    <x v="794"/>
    <n v="98"/>
    <n v="23.63"/>
    <n v="120.2"/>
    <n v="116"/>
    <n v="10.220000000000001"/>
    <n v="160.4"/>
    <n v="113"/>
    <n v="7.22"/>
    <x v="25"/>
    <n v="2"/>
    <n v="3.92"/>
    <n v="3"/>
    <x v="0"/>
    <n v="0"/>
    <x v="0"/>
    <x v="1"/>
    <x v="0"/>
    <x v="1"/>
    <n v="-0.7638916317716794"/>
    <n v="-1.5915357753249983"/>
    <n v="-0.79692263777449646"/>
    <n v="1.5375989122057394"/>
    <n v="2.6241780407039852"/>
    <n v="2.4730169135377698"/>
    <n v="3.6531239946071836"/>
    <x v="0"/>
    <x v="1"/>
    <e v="#N/A"/>
    <n v="23.63"/>
    <x v="0"/>
    <x v="0"/>
  </r>
  <r>
    <s v="AK"/>
    <n v="109"/>
    <x v="0"/>
    <x v="0"/>
    <x v="0"/>
    <n v="40"/>
    <x v="272"/>
    <n v="110"/>
    <n v="26.5"/>
    <n v="161.19999999999999"/>
    <n v="99"/>
    <n v="13.7"/>
    <n v="229.2"/>
    <n v="81"/>
    <n v="10.31"/>
    <x v="73"/>
    <n v="13"/>
    <n v="3.11"/>
    <n v="0"/>
    <x v="0"/>
    <n v="0"/>
    <x v="0"/>
    <x v="0"/>
    <x v="0"/>
    <x v="1"/>
    <n v="-0.45100036338949512"/>
    <n v="-0.77560755388341518"/>
    <n v="0.56941603409080488"/>
    <n v="0.45068245128865581"/>
    <n v="2.2179492404946566"/>
    <n v="1.1542606712513963"/>
    <n v="2.3969431701616588"/>
    <x v="0"/>
    <x v="0"/>
    <e v="#N/A"/>
    <n v="26.5"/>
    <x v="4"/>
    <x v="3"/>
  </r>
  <r>
    <s v="MS"/>
    <n v="115"/>
    <x v="0"/>
    <x v="0"/>
    <x v="1"/>
    <n v="0"/>
    <x v="538"/>
    <n v="97"/>
    <n v="30.96"/>
    <n v="231.1"/>
    <n v="76"/>
    <n v="19.64"/>
    <n v="246.2"/>
    <n v="103"/>
    <n v="11.08"/>
    <x v="51"/>
    <n v="2"/>
    <n v="4.05"/>
    <n v="0"/>
    <x v="0"/>
    <n v="0"/>
    <x v="0"/>
    <x v="0"/>
    <x v="0"/>
    <x v="0"/>
    <n v="3.4073673984068339E-2"/>
    <n v="0.61545056023284572"/>
    <n v="0.9070287873133358"/>
    <n v="1.71875165569192"/>
    <n v="3.8350173711148758"/>
    <n v="2.0388106538637945"/>
    <n v="1.2673356019082607"/>
    <x v="1"/>
    <x v="1"/>
    <e v="#N/A"/>
    <n v="30.96"/>
    <x v="0"/>
    <x v="0"/>
  </r>
  <r>
    <s v="NY"/>
    <n v="114"/>
    <x v="1"/>
    <x v="0"/>
    <x v="1"/>
    <n v="0"/>
    <x v="1575"/>
    <n v="152"/>
    <n v="23.77"/>
    <n v="215.9"/>
    <n v="76"/>
    <n v="18.350000000000001"/>
    <n v="96.9"/>
    <n v="111"/>
    <n v="4.3600000000000003"/>
    <x v="57"/>
    <n v="10"/>
    <n v="2.13"/>
    <n v="2"/>
    <x v="0"/>
    <n v="0"/>
    <x v="0"/>
    <x v="0"/>
    <x v="0"/>
    <x v="0"/>
    <n v="-0.74908021078317344"/>
    <n v="0.31296009764962474"/>
    <n v="-2.0580055689292447"/>
    <n v="-0.85361730181184459"/>
    <n v="1.7110314540810954"/>
    <n v="2.3713107355646463"/>
    <n v="4.0396287666508934"/>
    <x v="2"/>
    <x v="1"/>
    <e v="#N/A"/>
    <n v="23.77"/>
    <x v="4"/>
    <x v="1"/>
  </r>
  <r>
    <s v="OH"/>
    <n v="135"/>
    <x v="2"/>
    <x v="0"/>
    <x v="1"/>
    <n v="0"/>
    <x v="464"/>
    <n v="123"/>
    <n v="19.16"/>
    <n v="280"/>
    <n v="90"/>
    <n v="23.8"/>
    <n v="251.9"/>
    <n v="110"/>
    <n v="11.34"/>
    <x v="91"/>
    <n v="2"/>
    <n v="2.81"/>
    <n v="0"/>
    <x v="0"/>
    <n v="0"/>
    <x v="0"/>
    <x v="1"/>
    <x v="0"/>
    <x v="2"/>
    <n v="-1.2508170967688064"/>
    <n v="1.5885942194643932"/>
    <n v="1.020228357511479"/>
    <n v="5.2146415619058542E-2"/>
    <n v="3.4571757180492813"/>
    <n v="2.2653388607043574"/>
    <n v="2.5122612050033863"/>
    <x v="0"/>
    <x v="1"/>
    <e v="#N/A"/>
    <n v="19.16"/>
    <x v="0"/>
    <x v="3"/>
  </r>
  <r>
    <s v="DE"/>
    <n v="79"/>
    <x v="0"/>
    <x v="0"/>
    <x v="0"/>
    <n v="31"/>
    <x v="327"/>
    <n v="98"/>
    <n v="29.44"/>
    <n v="149.5"/>
    <n v="123"/>
    <n v="12.71"/>
    <n v="245.7"/>
    <n v="91"/>
    <n v="11.06"/>
    <x v="73"/>
    <n v="7"/>
    <n v="3.11"/>
    <n v="1"/>
    <x v="0"/>
    <n v="0"/>
    <x v="0"/>
    <x v="2"/>
    <x v="0"/>
    <x v="1"/>
    <n v="-0.13070338451305835"/>
    <n v="-1.0084456073191839"/>
    <n v="0.8970990004538496"/>
    <n v="0.45068245128865581"/>
    <n v="2.5414980082581025"/>
    <n v="1.4289671816243277"/>
    <n v="2.3716412642595945"/>
    <x v="0"/>
    <x v="0"/>
    <e v="#N/A"/>
    <n v="29.44"/>
    <x v="4"/>
    <x v="3"/>
  </r>
  <r>
    <s v="RI"/>
    <n v="123"/>
    <x v="1"/>
    <x v="0"/>
    <x v="1"/>
    <n v="0"/>
    <x v="1601"/>
    <n v="102"/>
    <n v="38.35"/>
    <n v="225.8"/>
    <n v="56"/>
    <n v="19.190000000000001"/>
    <n v="186.7"/>
    <n v="128"/>
    <n v="8.4"/>
    <x v="92"/>
    <n v="2"/>
    <n v="1.81"/>
    <n v="1"/>
    <x v="0"/>
    <n v="0"/>
    <x v="0"/>
    <x v="0"/>
    <x v="0"/>
    <x v="0"/>
    <n v="0.83944469023406909"/>
    <n v="0.50997691209527551"/>
    <n v="-0.27461584896552249"/>
    <n v="-1.2883838861786781"/>
    <n v="2.5045826949555132"/>
    <n v="1.6431952840427495"/>
    <n v="2.6696904328273798"/>
    <x v="0"/>
    <x v="1"/>
    <e v="#N/A"/>
    <n v="38.35"/>
    <x v="0"/>
    <x v="1"/>
  </r>
  <r>
    <s v="NE"/>
    <n v="112"/>
    <x v="0"/>
    <x v="1"/>
    <x v="1"/>
    <n v="0"/>
    <x v="1071"/>
    <n v="123"/>
    <n v="33.270000000000003"/>
    <n v="141.9"/>
    <n v="124"/>
    <n v="12.06"/>
    <n v="136.4"/>
    <n v="72"/>
    <n v="6.14"/>
    <x v="57"/>
    <n v="6"/>
    <n v="2.13"/>
    <n v="1"/>
    <x v="0"/>
    <n v="0"/>
    <x v="0"/>
    <x v="0"/>
    <x v="1"/>
    <x v="1"/>
    <n v="0.28586783078866618"/>
    <n v="-1.1596908386107945"/>
    <n v="-1.2735524070298343"/>
    <n v="-0.85361730181184459"/>
    <n v="1.332372341319809"/>
    <n v="1.9435023769580637"/>
    <n v="3.7120327211070299"/>
    <x v="2"/>
    <x v="1"/>
    <e v="#N/A"/>
    <n v="33.270000000000003"/>
    <x v="5"/>
    <x v="1"/>
  </r>
  <r>
    <s v="HI"/>
    <n v="57"/>
    <x v="0"/>
    <x v="0"/>
    <x v="1"/>
    <n v="0"/>
    <x v="289"/>
    <n v="100"/>
    <n v="36.380000000000003"/>
    <n v="209.9"/>
    <n v="80"/>
    <n v="17.84"/>
    <n v="105.1"/>
    <n v="112"/>
    <n v="4.7300000000000004"/>
    <x v="61"/>
    <n v="1"/>
    <n v="3.05"/>
    <n v="0"/>
    <x v="0"/>
    <n v="0"/>
    <x v="0"/>
    <x v="3"/>
    <x v="0"/>
    <x v="0"/>
    <n v="0.62467908590073562"/>
    <n v="0.19355596768256375"/>
    <n v="-1.895157064433671"/>
    <n v="0.37822135389418376"/>
    <n v="2.6009533349311242"/>
    <n v="2.0401861592515793"/>
    <n v="3.0918862977661528"/>
    <x v="0"/>
    <x v="1"/>
    <e v="#N/A"/>
    <n v="36.380000000000003"/>
    <x v="0"/>
    <x v="3"/>
  </r>
  <r>
    <s v="NM"/>
    <n v="143"/>
    <x v="0"/>
    <x v="0"/>
    <x v="1"/>
    <n v="0"/>
    <x v="1239"/>
    <n v="67"/>
    <n v="46.19"/>
    <n v="189.1"/>
    <n v="155"/>
    <n v="16.07"/>
    <n v="101.1"/>
    <n v="55"/>
    <n v="4.55"/>
    <x v="110"/>
    <n v="5"/>
    <n v="4.6399999999999997"/>
    <n v="1"/>
    <x v="0"/>
    <n v="0"/>
    <x v="0"/>
    <x v="1"/>
    <x v="0"/>
    <x v="0"/>
    <n v="1.6929528246967136"/>
    <n v="-0.22037834953658131"/>
    <n v="-1.9745953593095606"/>
    <n v="2.5158237270311146"/>
    <n v="4.6011582702463079"/>
    <n v="3.6253347075949596"/>
    <n v="3.6215253770102533"/>
    <x v="1"/>
    <x v="1"/>
    <e v="#N/A"/>
    <n v="46.19"/>
    <x v="1"/>
    <x v="0"/>
  </r>
  <r>
    <s v="UT"/>
    <n v="107"/>
    <x v="2"/>
    <x v="0"/>
    <x v="1"/>
    <n v="0"/>
    <x v="120"/>
    <n v="98"/>
    <n v="43.81"/>
    <n v="156.5"/>
    <n v="84"/>
    <n v="13.3"/>
    <n v="104.4"/>
    <n v="123"/>
    <n v="4.7"/>
    <x v="52"/>
    <n v="3"/>
    <n v="2.65"/>
    <n v="1"/>
    <x v="0"/>
    <n v="0"/>
    <x v="0"/>
    <x v="0"/>
    <x v="0"/>
    <x v="1"/>
    <n v="1.4337529573978627"/>
    <n v="-0.86914078902427938"/>
    <n v="-1.9090587660369513"/>
    <n v="-0.16523687656435807"/>
    <n v="2.731939769302516"/>
    <n v="2.5461464709541235"/>
    <n v="3.6745379029216161"/>
    <x v="0"/>
    <x v="1"/>
    <e v="#N/A"/>
    <n v="43.81"/>
    <x v="0"/>
    <x v="2"/>
  </r>
  <r>
    <s v="MD"/>
    <n v="103"/>
    <x v="0"/>
    <x v="1"/>
    <x v="1"/>
    <n v="0"/>
    <x v="39"/>
    <n v="90"/>
    <n v="22.64"/>
    <n v="236.8"/>
    <n v="70"/>
    <n v="20.13"/>
    <n v="214.1"/>
    <n v="120"/>
    <n v="9.6300000000000008"/>
    <x v="60"/>
    <n v="2"/>
    <n v="3.38"/>
    <n v="1"/>
    <x v="1"/>
    <n v="1"/>
    <x v="0"/>
    <x v="0"/>
    <x v="2"/>
    <x v="2"/>
    <n v="-0.87127443393834647"/>
    <n v="0.72888448370155412"/>
    <n v="0.26953647093432165"/>
    <n v="0.81298793826101701"/>
    <n v="2.8114515725251588"/>
    <n v="1.422670385836823"/>
    <n v="2.0356134477891432"/>
    <x v="0"/>
    <x v="1"/>
    <n v="22.64"/>
    <e v="#N/A"/>
    <x v="3"/>
    <x v="0"/>
  </r>
  <r>
    <s v="IA"/>
    <n v="157"/>
    <x v="0"/>
    <x v="0"/>
    <x v="1"/>
    <n v="0"/>
    <x v="245"/>
    <n v="113"/>
    <n v="42.28"/>
    <n v="251.8"/>
    <n v="79"/>
    <n v="21.4"/>
    <n v="262.7"/>
    <n v="46"/>
    <n v="11.82"/>
    <x v="4"/>
    <n v="3"/>
    <n v="2.0299999999999998"/>
    <n v="5"/>
    <x v="1"/>
    <n v="1"/>
    <x v="1"/>
    <x v="1"/>
    <x v="0"/>
    <x v="2"/>
    <n v="1.2671244712771728"/>
    <n v="1.0273948086192066"/>
    <n v="1.2347117536763805"/>
    <n v="-0.99853949660078922"/>
    <n v="3.774138555136715"/>
    <n v="2.276562926744067"/>
    <n v="2.0301122347007245"/>
    <x v="1"/>
    <x v="1"/>
    <n v="42.28"/>
    <e v="#N/A"/>
    <x v="0"/>
    <x v="1"/>
  </r>
  <r>
    <s v="KY"/>
    <n v="120"/>
    <x v="1"/>
    <x v="0"/>
    <x v="1"/>
    <n v="0"/>
    <x v="1537"/>
    <n v="93"/>
    <n v="30.74"/>
    <n v="190.1"/>
    <n v="82"/>
    <n v="16.16"/>
    <n v="192.3"/>
    <n v="66"/>
    <n v="8.65"/>
    <x v="26"/>
    <n v="7"/>
    <n v="2.84"/>
    <n v="2"/>
    <x v="0"/>
    <n v="0"/>
    <x v="0"/>
    <x v="0"/>
    <x v="0"/>
    <x v="0"/>
    <n v="1.0005114877746791E-2"/>
    <n v="-0.20047766120873781"/>
    <n v="-0.16340223613927654"/>
    <n v="8.8376964316294535E-2"/>
    <n v="1.8825000762965658"/>
    <n v="0.27349986026417245"/>
    <n v="2.1461122547230533"/>
    <x v="0"/>
    <x v="1"/>
    <e v="#N/A"/>
    <n v="30.74"/>
    <x v="4"/>
    <x v="3"/>
  </r>
  <r>
    <s v="VT"/>
    <n v="81"/>
    <x v="0"/>
    <x v="1"/>
    <x v="0"/>
    <n v="32"/>
    <x v="1767"/>
    <n v="80"/>
    <n v="38.93"/>
    <n v="221"/>
    <n v="113"/>
    <n v="18.79"/>
    <n v="291.39999999999998"/>
    <n v="91"/>
    <n v="13.11"/>
    <x v="70"/>
    <n v="5"/>
    <n v="3.35"/>
    <n v="1"/>
    <x v="0"/>
    <n v="0"/>
    <x v="0"/>
    <x v="2"/>
    <x v="2"/>
    <x v="0"/>
    <n v="0.90239322943521871"/>
    <n v="0.41445360812162652"/>
    <n v="1.8046815194108885"/>
    <n v="0.77675738956378104"/>
    <n v="4.0795691262219984"/>
    <n v="2.2014342512463756"/>
    <n v="1.024568821259783"/>
    <x v="1"/>
    <x v="0"/>
    <e v="#N/A"/>
    <n v="38.93"/>
    <x v="5"/>
    <x v="0"/>
  </r>
  <r>
    <s v="NM"/>
    <n v="136"/>
    <x v="1"/>
    <x v="0"/>
    <x v="1"/>
    <n v="0"/>
    <x v="1768"/>
    <n v="94"/>
    <n v="46.97"/>
    <n v="226"/>
    <n v="125"/>
    <n v="19.21"/>
    <n v="221.4"/>
    <n v="87"/>
    <n v="9.9600000000000009"/>
    <x v="68"/>
    <n v="1"/>
    <n v="1.94"/>
    <n v="1"/>
    <x v="1"/>
    <n v="1"/>
    <x v="0"/>
    <x v="1"/>
    <x v="0"/>
    <x v="0"/>
    <n v="1.7781184953806219"/>
    <n v="0.513957049760844"/>
    <n v="0.41451135908282044"/>
    <n v="-1.1072311426924974"/>
    <n v="3.4673259474462328"/>
    <n v="2.1962781478606801"/>
    <n v="2.3716926823909459"/>
    <x v="0"/>
    <x v="1"/>
    <n v="46.97"/>
    <e v="#N/A"/>
    <x v="0"/>
    <x v="1"/>
  </r>
  <r>
    <s v="VT"/>
    <n v="83"/>
    <x v="2"/>
    <x v="0"/>
    <x v="0"/>
    <n v="37"/>
    <x v="1346"/>
    <n v="117"/>
    <n v="22.63"/>
    <n v="171.4"/>
    <n v="89"/>
    <n v="14.57"/>
    <n v="218.1"/>
    <n v="92"/>
    <n v="9.81"/>
    <x v="54"/>
    <n v="4"/>
    <n v="2.94"/>
    <n v="3"/>
    <x v="0"/>
    <n v="0"/>
    <x v="0"/>
    <x v="2"/>
    <x v="0"/>
    <x v="0"/>
    <n v="-0.87312586156190952"/>
    <n v="-0.57262053293941106"/>
    <n v="0.34897476581021125"/>
    <n v="0.23329915910523916"/>
    <n v="1.8813585491638232"/>
    <n v="1.1253687971876354"/>
    <n v="2.6445037093668984"/>
    <x v="0"/>
    <x v="0"/>
    <e v="#N/A"/>
    <n v="22.63"/>
    <x v="1"/>
    <x v="3"/>
  </r>
  <r>
    <s v="PA"/>
    <n v="137"/>
    <x v="0"/>
    <x v="0"/>
    <x v="1"/>
    <n v="0"/>
    <x v="1769"/>
    <n v="63"/>
    <n v="42.21"/>
    <n v="250.4"/>
    <n v="108"/>
    <n v="21.28"/>
    <n v="159.1"/>
    <n v="94"/>
    <n v="7.16"/>
    <x v="63"/>
    <n v="4"/>
    <n v="2.59"/>
    <n v="1"/>
    <x v="0"/>
    <n v="0"/>
    <x v="0"/>
    <x v="1"/>
    <x v="0"/>
    <x v="2"/>
    <n v="1.2597187607829203"/>
    <n v="0.99953384496022557"/>
    <n v="-0.82274008360916084"/>
    <n v="-0.23769797395883072"/>
    <n v="3.1172086763386697"/>
    <n v="1.8219113138379623"/>
    <n v="2.2184976310874127"/>
    <x v="0"/>
    <x v="1"/>
    <e v="#N/A"/>
    <n v="42.21"/>
    <x v="1"/>
    <x v="2"/>
  </r>
  <r>
    <s v="VT"/>
    <n v="93"/>
    <x v="0"/>
    <x v="0"/>
    <x v="0"/>
    <n v="37"/>
    <x v="1107"/>
    <n v="95"/>
    <n v="39.17"/>
    <n v="155.5"/>
    <n v="89"/>
    <n v="13.22"/>
    <n v="179"/>
    <n v="90"/>
    <n v="8.06"/>
    <x v="91"/>
    <n v="9"/>
    <n v="2.81"/>
    <n v="3"/>
    <x v="0"/>
    <n v="0"/>
    <x v="0"/>
    <x v="2"/>
    <x v="0"/>
    <x v="1"/>
    <n v="0.92831321616510387"/>
    <n v="-0.88904147735212291"/>
    <n v="-0.42753456660160982"/>
    <n v="5.2146415619058542E-2"/>
    <n v="2.2727587654041166"/>
    <n v="1.3556051158284945"/>
    <n v="2.5514501865408867"/>
    <x v="0"/>
    <x v="0"/>
    <e v="#N/A"/>
    <n v="39.17"/>
    <x v="4"/>
    <x v="3"/>
  </r>
  <r>
    <s v="OR"/>
    <n v="103"/>
    <x v="1"/>
    <x v="0"/>
    <x v="1"/>
    <n v="0"/>
    <x v="506"/>
    <n v="118"/>
    <n v="31.59"/>
    <n v="86.8"/>
    <n v="84"/>
    <n v="7.38"/>
    <n v="208.4"/>
    <n v="115"/>
    <n v="9.3800000000000008"/>
    <x v="85"/>
    <n v="9"/>
    <n v="2.89"/>
    <n v="1"/>
    <x v="0"/>
    <n v="0"/>
    <x v="0"/>
    <x v="0"/>
    <x v="0"/>
    <x v="1"/>
    <n v="0.1025764960559078"/>
    <n v="-2.2562187654749715"/>
    <n v="0.15633690073617912"/>
    <n v="0.16083806171076653"/>
    <n v="2.3406026040118273"/>
    <n v="2.2696597022133478"/>
    <n v="3.5811017547390938"/>
    <x v="0"/>
    <x v="1"/>
    <e v="#N/A"/>
    <n v="31.59"/>
    <x v="4"/>
    <x v="3"/>
  </r>
  <r>
    <s v="CA"/>
    <n v="96"/>
    <x v="0"/>
    <x v="0"/>
    <x v="1"/>
    <n v="0"/>
    <x v="1060"/>
    <n v="88"/>
    <n v="31.26"/>
    <n v="109.2"/>
    <n v="86"/>
    <n v="9.2799999999999994"/>
    <n v="190.2"/>
    <n v="78"/>
    <n v="8.56"/>
    <x v="155"/>
    <n v="7"/>
    <n v="4.4800000000000004"/>
    <n v="2"/>
    <x v="0"/>
    <n v="0"/>
    <x v="0"/>
    <x v="2"/>
    <x v="0"/>
    <x v="1"/>
    <n v="6.7399371208206507E-2"/>
    <n v="-1.8104433469312771"/>
    <n v="-0.20510734094911906"/>
    <n v="2.2984404348476986"/>
    <n v="3.6479752573026176"/>
    <n v="2.9337936603553225"/>
    <n v="3.4505893707003246"/>
    <x v="0"/>
    <x v="1"/>
    <e v="#N/A"/>
    <n v="31.26"/>
    <x v="4"/>
    <x v="0"/>
  </r>
  <r>
    <s v="NY"/>
    <n v="77"/>
    <x v="0"/>
    <x v="1"/>
    <x v="1"/>
    <n v="0"/>
    <x v="862"/>
    <n v="86"/>
    <n v="22.59"/>
    <n v="168.1"/>
    <n v="121"/>
    <n v="14.29"/>
    <n v="196.3"/>
    <n v="102"/>
    <n v="8.83"/>
    <x v="35"/>
    <n v="3"/>
    <n v="2.11"/>
    <n v="0"/>
    <x v="0"/>
    <n v="0"/>
    <x v="0"/>
    <x v="2"/>
    <x v="1"/>
    <x v="0"/>
    <n v="-0.87682871680903574"/>
    <n v="-0.63829280442129488"/>
    <n v="-8.396394126338691E-2"/>
    <n v="-0.88984785050908088"/>
    <n v="0.99862846808985861"/>
    <n v="1.4053915622647999"/>
    <n v="3.3095304907631071"/>
    <x v="2"/>
    <x v="1"/>
    <e v="#N/A"/>
    <n v="22.59"/>
    <x v="3"/>
    <x v="1"/>
  </r>
  <r>
    <s v="NM"/>
    <n v="116"/>
    <x v="2"/>
    <x v="0"/>
    <x v="1"/>
    <n v="0"/>
    <x v="1770"/>
    <n v="81"/>
    <n v="30.43"/>
    <n v="200"/>
    <n v="116"/>
    <n v="17"/>
    <n v="168.6"/>
    <n v="74"/>
    <n v="7.59"/>
    <x v="74"/>
    <n v="7"/>
    <n v="4.2699999999999996"/>
    <n v="1"/>
    <x v="0"/>
    <n v="0"/>
    <x v="0"/>
    <x v="0"/>
    <x v="0"/>
    <x v="0"/>
    <n v="-2.3320582346391384E-2"/>
    <n v="-3.4608467630870329E-3"/>
    <n v="-0.63407413327892292"/>
    <n v="2.0085960452698095"/>
    <n v="3.3365468485173477"/>
    <n v="2.1064339312184059"/>
    <n v="2.39616004073714"/>
    <x v="0"/>
    <x v="1"/>
    <e v="#N/A"/>
    <n v="30.43"/>
    <x v="4"/>
    <x v="0"/>
  </r>
  <r>
    <s v="MN"/>
    <n v="96"/>
    <x v="1"/>
    <x v="1"/>
    <x v="1"/>
    <n v="0"/>
    <x v="1095"/>
    <n v="119"/>
    <n v="32.1"/>
    <n v="216.9"/>
    <n v="100"/>
    <n v="18.440000000000001"/>
    <n v="208.5"/>
    <n v="116"/>
    <n v="9.3800000000000008"/>
    <x v="41"/>
    <n v="3"/>
    <n v="1.57"/>
    <n v="3"/>
    <x v="0"/>
    <n v="0"/>
    <x v="0"/>
    <x v="2"/>
    <x v="1"/>
    <x v="0"/>
    <n v="0.15811932476280441"/>
    <n v="0.33286078597746827"/>
    <n v="0.15832285810807625"/>
    <n v="-1.6144588244538034"/>
    <n v="2.1993248363419036"/>
    <n v="1.6635328211253453"/>
    <n v="2.9491783869702015"/>
    <x v="0"/>
    <x v="1"/>
    <e v="#N/A"/>
    <n v="32.1"/>
    <x v="3"/>
    <x v="1"/>
  </r>
  <r>
    <s v="CT"/>
    <n v="60"/>
    <x v="0"/>
    <x v="1"/>
    <x v="0"/>
    <n v="45"/>
    <x v="1771"/>
    <n v="101"/>
    <n v="23.05"/>
    <n v="94.9"/>
    <n v="73"/>
    <n v="8.07"/>
    <n v="154"/>
    <n v="118"/>
    <n v="6.93"/>
    <x v="52"/>
    <n v="3"/>
    <n v="2.65"/>
    <n v="4"/>
    <x v="1"/>
    <n v="1"/>
    <x v="1"/>
    <x v="3"/>
    <x v="1"/>
    <x v="1"/>
    <n v="-0.82684017097282902"/>
    <n v="-2.0950231900194392"/>
    <n v="-0.92402390957592007"/>
    <n v="-0.16523687656435807"/>
    <n v="1.3898424197128338"/>
    <n v="2.440063574150952"/>
    <n v="4.2398300131212112"/>
    <x v="2"/>
    <x v="0"/>
    <n v="23.05"/>
    <e v="#N/A"/>
    <x v="3"/>
    <x v="2"/>
  </r>
  <r>
    <s v="IA"/>
    <n v="105"/>
    <x v="1"/>
    <x v="1"/>
    <x v="0"/>
    <n v="31"/>
    <x v="762"/>
    <n v="103"/>
    <n v="29.33"/>
    <n v="113.6"/>
    <n v="102"/>
    <n v="9.66"/>
    <n v="261.60000000000002"/>
    <n v="104"/>
    <n v="11.77"/>
    <x v="81"/>
    <n v="4"/>
    <n v="2.92"/>
    <n v="2"/>
    <x v="0"/>
    <n v="0"/>
    <x v="0"/>
    <x v="0"/>
    <x v="2"/>
    <x v="1"/>
    <n v="-0.14366337787800068"/>
    <n v="-1.7228803182887658"/>
    <n v="1.2128662225855116"/>
    <n v="0.19706861040800316"/>
    <n v="2.7542001637572753"/>
    <n v="2.1210460316520963"/>
    <n v="3.067907103341561"/>
    <x v="0"/>
    <x v="0"/>
    <e v="#N/A"/>
    <n v="29.33"/>
    <x v="5"/>
    <x v="3"/>
  </r>
  <r>
    <s v="NJ"/>
    <n v="107"/>
    <x v="2"/>
    <x v="0"/>
    <x v="1"/>
    <n v="0"/>
    <x v="1564"/>
    <n v="75"/>
    <n v="26.57"/>
    <n v="215.3"/>
    <n v="93"/>
    <n v="18.3"/>
    <n v="118.2"/>
    <n v="115"/>
    <n v="5.32"/>
    <x v="82"/>
    <n v="2"/>
    <n v="2.38"/>
    <n v="1"/>
    <x v="0"/>
    <n v="0"/>
    <x v="0"/>
    <x v="0"/>
    <x v="0"/>
    <x v="0"/>
    <n v="-0.44359465289524214"/>
    <n v="0.30101968465291878"/>
    <n v="-1.6349966487151322"/>
    <n v="-0.52754236353671935"/>
    <n v="1.6213192444034779"/>
    <n v="1.7996955446023124"/>
    <n v="3.4422568199147729"/>
    <x v="2"/>
    <x v="1"/>
    <e v="#N/A"/>
    <n v="26.57"/>
    <x v="0"/>
    <x v="2"/>
  </r>
  <r>
    <s v="CA"/>
    <n v="86"/>
    <x v="0"/>
    <x v="0"/>
    <x v="1"/>
    <n v="0"/>
    <x v="1662"/>
    <n v="102"/>
    <n v="39.880000000000003"/>
    <n v="268.3"/>
    <n v="109"/>
    <n v="22.81"/>
    <n v="195.6"/>
    <n v="102"/>
    <n v="8.8000000000000007"/>
    <x v="43"/>
    <n v="4"/>
    <n v="3.13"/>
    <n v="1"/>
    <x v="1"/>
    <n v="1"/>
    <x v="0"/>
    <x v="2"/>
    <x v="0"/>
    <x v="2"/>
    <n v="1.006073176354759"/>
    <n v="1.3557561660286244"/>
    <n v="-9.7865642866667935E-2"/>
    <n v="0.48691299998589177"/>
    <n v="3.5494609971824413"/>
    <n v="1.759806799485147"/>
    <n v="1.262999038997632"/>
    <x v="1"/>
    <x v="1"/>
    <n v="39.880000000000003"/>
    <e v="#N/A"/>
    <x v="1"/>
    <x v="3"/>
  </r>
  <r>
    <s v="VT"/>
    <n v="115"/>
    <x v="0"/>
    <x v="0"/>
    <x v="1"/>
    <n v="0"/>
    <x v="1772"/>
    <n v="95"/>
    <n v="34.36"/>
    <n v="231.6"/>
    <n v="89"/>
    <n v="19.690000000000001"/>
    <n v="214.6"/>
    <n v="165"/>
    <n v="9.66"/>
    <x v="67"/>
    <n v="7"/>
    <n v="3.54"/>
    <n v="1"/>
    <x v="0"/>
    <n v="0"/>
    <x v="0"/>
    <x v="0"/>
    <x v="0"/>
    <x v="0"/>
    <n v="0.40435919869671239"/>
    <n v="0.62540090439676754"/>
    <n v="0.27946625779380785"/>
    <n v="1.0303712304444337"/>
    <n v="3.2208064358522441"/>
    <n v="1.3016907906887079"/>
    <n v="1.007573189351697"/>
    <x v="1"/>
    <x v="1"/>
    <e v="#N/A"/>
    <n v="34.36"/>
    <x v="4"/>
    <x v="0"/>
  </r>
  <r>
    <s v="TN"/>
    <n v="128"/>
    <x v="2"/>
    <x v="0"/>
    <x v="0"/>
    <n v="40"/>
    <x v="1740"/>
    <n v="112"/>
    <n v="46.27"/>
    <n v="239.9"/>
    <n v="111"/>
    <n v="20.39"/>
    <n v="257.3"/>
    <n v="124"/>
    <n v="11.58"/>
    <x v="43"/>
    <n v="2"/>
    <n v="3.13"/>
    <n v="1"/>
    <x v="0"/>
    <n v="0"/>
    <x v="0"/>
    <x v="1"/>
    <x v="0"/>
    <x v="2"/>
    <n v="1.7022099628145295"/>
    <n v="0.79057661751786878"/>
    <n v="1.1274700555939301"/>
    <n v="0.48691299998589177"/>
    <n v="4.1527271055671013"/>
    <n v="2.2429451935986484"/>
    <n v="0.9035839029458399"/>
    <x v="1"/>
    <x v="0"/>
    <e v="#N/A"/>
    <n v="46.27"/>
    <x v="0"/>
    <x v="3"/>
  </r>
  <r>
    <s v="SD"/>
    <n v="97"/>
    <x v="0"/>
    <x v="0"/>
    <x v="1"/>
    <n v="0"/>
    <x v="733"/>
    <n v="109"/>
    <n v="41.68"/>
    <n v="165.5"/>
    <n v="152"/>
    <n v="14.07"/>
    <n v="159.19999999999999"/>
    <n v="96"/>
    <n v="7.16"/>
    <x v="9"/>
    <n v="8"/>
    <n v="2.46"/>
    <n v="1"/>
    <x v="0"/>
    <n v="0"/>
    <x v="0"/>
    <x v="2"/>
    <x v="0"/>
    <x v="0"/>
    <n v="1.2023245044524602"/>
    <n v="-0.69003459407368783"/>
    <n v="-0.82075412623726374"/>
    <n v="-0.41885071744501134"/>
    <n v="2.3056832713228377"/>
    <n v="1.6645735833134527"/>
    <n v="2.8680019318110634"/>
    <x v="0"/>
    <x v="1"/>
    <e v="#N/A"/>
    <n v="41.68"/>
    <x v="4"/>
    <x v="2"/>
  </r>
  <r>
    <s v="CO"/>
    <n v="90"/>
    <x v="0"/>
    <x v="0"/>
    <x v="1"/>
    <n v="0"/>
    <x v="228"/>
    <n v="82"/>
    <n v="35.29"/>
    <n v="193.3"/>
    <n v="105"/>
    <n v="16.43"/>
    <n v="149.69999999999999"/>
    <n v="68"/>
    <n v="6.74"/>
    <x v="7"/>
    <n v="6"/>
    <n v="3.02"/>
    <n v="1"/>
    <x v="0"/>
    <n v="0"/>
    <x v="0"/>
    <x v="2"/>
    <x v="0"/>
    <x v="0"/>
    <n v="0.50618771799268947"/>
    <n v="-0.13679545855963826"/>
    <n v="-1.0094200765675017"/>
    <n v="0.34199080519694713"/>
    <n v="2.1942542198366577"/>
    <n v="1.1877818003092933"/>
    <n v="2.4508977190044043"/>
    <x v="0"/>
    <x v="1"/>
    <e v="#N/A"/>
    <n v="35.29"/>
    <x v="1"/>
    <x v="3"/>
  </r>
  <r>
    <s v="KY"/>
    <n v="22"/>
    <x v="0"/>
    <x v="0"/>
    <x v="1"/>
    <n v="0"/>
    <x v="927"/>
    <n v="97"/>
    <n v="37.89"/>
    <n v="172.6"/>
    <n v="91"/>
    <n v="14.67"/>
    <n v="187.6"/>
    <n v="99"/>
    <n v="8.44"/>
    <x v="3"/>
    <n v="3"/>
    <n v="2.73"/>
    <n v="1"/>
    <x v="0"/>
    <n v="0"/>
    <x v="0"/>
    <x v="3"/>
    <x v="0"/>
    <x v="0"/>
    <n v="0.78945614439786238"/>
    <n v="-0.54873970694599905"/>
    <n v="-0.2567422326184472"/>
    <n v="-5.6545230472650088E-2"/>
    <n v="2.201891949149041"/>
    <n v="0.99672975625584159"/>
    <n v="2.2668507357751406"/>
    <x v="0"/>
    <x v="1"/>
    <e v="#N/A"/>
    <n v="37.89"/>
    <x v="0"/>
    <x v="2"/>
  </r>
  <r>
    <s v="IA"/>
    <n v="121"/>
    <x v="0"/>
    <x v="0"/>
    <x v="1"/>
    <n v="0"/>
    <x v="1014"/>
    <n v="96"/>
    <n v="46.55"/>
    <n v="263.10000000000002"/>
    <n v="106"/>
    <n v="22.36"/>
    <n v="201.5"/>
    <n v="83"/>
    <n v="9.07"/>
    <x v="81"/>
    <n v="3"/>
    <n v="2.92"/>
    <n v="1"/>
    <x v="1"/>
    <n v="1"/>
    <x v="0"/>
    <x v="0"/>
    <x v="0"/>
    <x v="2"/>
    <n v="1.7318328047915414"/>
    <n v="1.2522725867238385"/>
    <n v="1.9305842075269392E-2"/>
    <n v="0.19706861040800316"/>
    <n v="3.8739643694742258"/>
    <n v="2.1463085164902385"/>
    <n v="1.4851533792713878"/>
    <x v="1"/>
    <x v="1"/>
    <n v="46.55"/>
    <e v="#N/A"/>
    <x v="0"/>
    <x v="3"/>
  </r>
  <r>
    <s v="CT"/>
    <n v="169"/>
    <x v="2"/>
    <x v="0"/>
    <x v="1"/>
    <n v="0"/>
    <x v="218"/>
    <n v="98"/>
    <n v="32.78"/>
    <n v="273.2"/>
    <n v="125"/>
    <n v="23.22"/>
    <n v="266.3"/>
    <n v="102"/>
    <n v="11.98"/>
    <x v="37"/>
    <n v="6"/>
    <n v="3.08"/>
    <n v="2"/>
    <x v="0"/>
    <n v="0"/>
    <x v="0"/>
    <x v="1"/>
    <x v="0"/>
    <x v="2"/>
    <n v="0.2321764297053332"/>
    <n v="1.4532695388350572"/>
    <n v="1.3062062190646817"/>
    <n v="0.41445190259141979"/>
    <n v="3.8543548738659825"/>
    <n v="2.0109309568708404"/>
    <n v="1.1097905806540667"/>
    <x v="1"/>
    <x v="1"/>
    <e v="#N/A"/>
    <n v="32.78"/>
    <x v="1"/>
    <x v="3"/>
  </r>
  <r>
    <s v="MA"/>
    <n v="83"/>
    <x v="2"/>
    <x v="0"/>
    <x v="1"/>
    <n v="0"/>
    <x v="1030"/>
    <n v="81"/>
    <n v="45.68"/>
    <n v="145.5"/>
    <n v="100"/>
    <n v="12.37"/>
    <n v="185.6"/>
    <n v="86"/>
    <n v="8.35"/>
    <x v="27"/>
    <n v="6"/>
    <n v="2.54"/>
    <n v="0"/>
    <x v="0"/>
    <n v="0"/>
    <x v="0"/>
    <x v="2"/>
    <x v="0"/>
    <x v="1"/>
    <n v="1.637409995989817"/>
    <n v="-1.088048360630558"/>
    <n v="-0.296461380056392"/>
    <n v="-0.31015907135330267"/>
    <n v="2.8168299730983102"/>
    <n v="2.0122248208005735"/>
    <n v="2.8571955413563792"/>
    <x v="0"/>
    <x v="1"/>
    <e v="#N/A"/>
    <n v="45.68"/>
    <x v="1"/>
    <x v="2"/>
  </r>
  <r>
    <s v="NV"/>
    <n v="87"/>
    <x v="1"/>
    <x v="0"/>
    <x v="0"/>
    <n v="48"/>
    <x v="313"/>
    <n v="91"/>
    <n v="30.4"/>
    <n v="246.8"/>
    <n v="106"/>
    <n v="20.98"/>
    <n v="262.39999999999998"/>
    <n v="119"/>
    <n v="11.81"/>
    <x v="62"/>
    <n v="8"/>
    <n v="2.4300000000000002"/>
    <n v="1"/>
    <x v="0"/>
    <n v="0"/>
    <x v="0"/>
    <x v="2"/>
    <x v="0"/>
    <x v="2"/>
    <n v="-2.7023437593517614E-2"/>
    <n v="0.92789136697998909"/>
    <n v="1.2287538815606887"/>
    <n v="-0.45508126614224731"/>
    <n v="3.150829859727319"/>
    <n v="1.6058168374193407"/>
    <n v="1.7970995035694677"/>
    <x v="0"/>
    <x v="0"/>
    <e v="#N/A"/>
    <n v="30.4"/>
    <x v="4"/>
    <x v="2"/>
  </r>
  <r>
    <s v="VA"/>
    <n v="126"/>
    <x v="0"/>
    <x v="0"/>
    <x v="0"/>
    <n v="24"/>
    <x v="937"/>
    <n v="82"/>
    <n v="33.54"/>
    <n v="167.6"/>
    <n v="51"/>
    <n v="14.25"/>
    <n v="222"/>
    <n v="89"/>
    <n v="9.99"/>
    <x v="33"/>
    <n v="3"/>
    <n v="2"/>
    <n v="1"/>
    <x v="0"/>
    <n v="0"/>
    <x v="0"/>
    <x v="0"/>
    <x v="0"/>
    <x v="0"/>
    <n v="0.3154906727656781"/>
    <n v="-0.64824314858521659"/>
    <n v="0.42642710331420375"/>
    <n v="-1.0347700452980251"/>
    <n v="1.9723467823306617"/>
    <n v="1.3312936060001321"/>
    <n v="2.7666827611751139"/>
    <x v="0"/>
    <x v="0"/>
    <e v="#N/A"/>
    <n v="33.54"/>
    <x v="0"/>
    <x v="1"/>
  </r>
  <r>
    <s v="NY"/>
    <n v="61"/>
    <x v="0"/>
    <x v="0"/>
    <x v="0"/>
    <n v="36"/>
    <x v="1369"/>
    <n v="97"/>
    <n v="39.76"/>
    <n v="175.6"/>
    <n v="133"/>
    <n v="14.93"/>
    <n v="177"/>
    <n v="83"/>
    <n v="7.97"/>
    <x v="17"/>
    <n v="4"/>
    <n v="2.57"/>
    <n v="1"/>
    <x v="0"/>
    <n v="0"/>
    <x v="0"/>
    <x v="3"/>
    <x v="0"/>
    <x v="0"/>
    <n v="0.99311318298981655"/>
    <n v="-0.48903764196246857"/>
    <n v="-0.46725371403955462"/>
    <n v="-0.27392852265606671"/>
    <n v="2.2460144894804492"/>
    <n v="1.2323938000057733"/>
    <n v="2.4480620640884934"/>
    <x v="0"/>
    <x v="0"/>
    <e v="#N/A"/>
    <n v="39.76"/>
    <x v="1"/>
    <x v="2"/>
  </r>
  <r>
    <s v="MO"/>
    <n v="90"/>
    <x v="1"/>
    <x v="1"/>
    <x v="1"/>
    <n v="0"/>
    <x v="941"/>
    <n v="87"/>
    <n v="35.21"/>
    <n v="208.5"/>
    <n v="87"/>
    <n v="17.72"/>
    <n v="146"/>
    <n v="95"/>
    <n v="6.57"/>
    <x v="59"/>
    <n v="5"/>
    <n v="1.19"/>
    <n v="2"/>
    <x v="0"/>
    <n v="0"/>
    <x v="0"/>
    <x v="2"/>
    <x v="1"/>
    <x v="0"/>
    <n v="0.49693057987487338"/>
    <n v="0.16569500402358273"/>
    <n v="-1.0829004993276994"/>
    <n v="-2.1216865062151089"/>
    <n v="2.205606291790061"/>
    <n v="2.4389796960353336"/>
    <n v="3.8771825854557473"/>
    <x v="2"/>
    <x v="1"/>
    <e v="#N/A"/>
    <n v="35.21"/>
    <x v="5"/>
    <x v="1"/>
  </r>
  <r>
    <s v="FL"/>
    <n v="131"/>
    <x v="1"/>
    <x v="0"/>
    <x v="1"/>
    <n v="0"/>
    <x v="408"/>
    <n v="84"/>
    <n v="23.26"/>
    <n v="179.4"/>
    <n v="81"/>
    <n v="15.25"/>
    <n v="235.2"/>
    <n v="151"/>
    <n v="10.58"/>
    <x v="105"/>
    <n v="3"/>
    <n v="1.35"/>
    <n v="2"/>
    <x v="0"/>
    <n v="0"/>
    <x v="0"/>
    <x v="1"/>
    <x v="0"/>
    <x v="0"/>
    <n v="-0.80462303949007008"/>
    <n v="-0.41341502631666305"/>
    <n v="0.6885734764046394"/>
    <n v="-1.9043032140316922"/>
    <n v="2.0127838374188318"/>
    <n v="2.2178445353635698"/>
    <n v="3.7130001333032059"/>
    <x v="2"/>
    <x v="1"/>
    <e v="#N/A"/>
    <n v="23.26"/>
    <x v="0"/>
    <x v="1"/>
  </r>
  <r>
    <s v="SC"/>
    <n v="89"/>
    <x v="0"/>
    <x v="0"/>
    <x v="1"/>
    <n v="0"/>
    <x v="986"/>
    <n v="126"/>
    <n v="27.1"/>
    <n v="207"/>
    <n v="108"/>
    <n v="17.600000000000001"/>
    <n v="141.6"/>
    <n v="121"/>
    <n v="6.37"/>
    <x v="22"/>
    <n v="4"/>
    <n v="3"/>
    <n v="1"/>
    <x v="0"/>
    <n v="0"/>
    <x v="0"/>
    <x v="2"/>
    <x v="0"/>
    <x v="0"/>
    <n v="-0.38620039656478244"/>
    <n v="0.13584397153181749"/>
    <n v="-1.1702826236911781"/>
    <n v="0.30576025649971117"/>
    <n v="1.8441522443192551"/>
    <n v="1.2769710586683667"/>
    <n v="2.8036427499104577"/>
    <x v="0"/>
    <x v="1"/>
    <e v="#N/A"/>
    <n v="27.1"/>
    <x v="1"/>
    <x v="3"/>
  </r>
  <r>
    <s v="IL"/>
    <n v="71"/>
    <x v="0"/>
    <x v="0"/>
    <x v="1"/>
    <n v="0"/>
    <x v="1773"/>
    <n v="122"/>
    <n v="19.059999999999999"/>
    <n v="157.9"/>
    <n v="86"/>
    <n v="13.42"/>
    <n v="271.60000000000002"/>
    <n v="104"/>
    <n v="12.22"/>
    <x v="22"/>
    <n v="5"/>
    <n v="3"/>
    <n v="0"/>
    <x v="0"/>
    <n v="0"/>
    <x v="0"/>
    <x v="3"/>
    <x v="0"/>
    <x v="1"/>
    <n v="-1.2619256625101858"/>
    <n v="-0.84127982536529833"/>
    <n v="1.4114619597752358"/>
    <n v="0.30576025649971117"/>
    <n v="2.7593397357727958"/>
    <n v="2.0942593728131569"/>
    <n v="3.0262004004719896"/>
    <x v="0"/>
    <x v="1"/>
    <e v="#N/A"/>
    <n v="19.059999999999999"/>
    <x v="1"/>
    <x v="3"/>
  </r>
  <r>
    <s v="NE"/>
    <n v="166"/>
    <x v="0"/>
    <x v="0"/>
    <x v="1"/>
    <n v="0"/>
    <x v="1694"/>
    <n v="117"/>
    <n v="40.56"/>
    <n v="242.8"/>
    <n v="73"/>
    <n v="20.64"/>
    <n v="203.3"/>
    <n v="130"/>
    <n v="9.15"/>
    <x v="13"/>
    <n v="8"/>
    <n v="2.7"/>
    <n v="4"/>
    <x v="0"/>
    <n v="0"/>
    <x v="1"/>
    <x v="1"/>
    <x v="0"/>
    <x v="2"/>
    <n v="1.0801302812972877"/>
    <n v="0.84828861366861508"/>
    <n v="5.5053074769419952E-2"/>
    <n v="-9.277577916988608E-2"/>
    <n v="3.1111582351317653"/>
    <n v="1.37764769912243"/>
    <n v="1.4548267256846954"/>
    <x v="0"/>
    <x v="1"/>
    <e v="#N/A"/>
    <n v="40.56"/>
    <x v="4"/>
    <x v="2"/>
  </r>
  <r>
    <s v="AK"/>
    <n v="146"/>
    <x v="2"/>
    <x v="1"/>
    <x v="1"/>
    <n v="0"/>
    <x v="840"/>
    <n v="85"/>
    <n v="27.8"/>
    <n v="224.8"/>
    <n v="149"/>
    <n v="19.11"/>
    <n v="253.1"/>
    <n v="116"/>
    <n v="11.39"/>
    <x v="52"/>
    <n v="4"/>
    <n v="2.65"/>
    <n v="1"/>
    <x v="0"/>
    <n v="0"/>
    <x v="0"/>
    <x v="1"/>
    <x v="1"/>
    <x v="0"/>
    <n v="-0.31029186399869052"/>
    <n v="0.49007622376743204"/>
    <n v="1.0440598459742456"/>
    <n v="-0.16523687656435807"/>
    <n v="2.7515513063862169"/>
    <n v="1.2057445555831627"/>
    <n v="1.8266376966878737"/>
    <x v="0"/>
    <x v="1"/>
    <e v="#N/A"/>
    <n v="27.8"/>
    <x v="5"/>
    <x v="2"/>
  </r>
  <r>
    <s v="TN"/>
    <n v="90"/>
    <x v="1"/>
    <x v="1"/>
    <x v="1"/>
    <n v="0"/>
    <x v="595"/>
    <n v="94"/>
    <n v="21.62"/>
    <n v="221.1"/>
    <n v="108"/>
    <n v="18.79"/>
    <n v="110.7"/>
    <n v="106"/>
    <n v="4.9800000000000004"/>
    <x v="7"/>
    <n v="3"/>
    <n v="3.02"/>
    <n v="2"/>
    <x v="0"/>
    <n v="0"/>
    <x v="0"/>
    <x v="2"/>
    <x v="2"/>
    <x v="0"/>
    <n v="-0.98236009135213942"/>
    <n v="0.41644367695441076"/>
    <n v="-1.7839434516074253"/>
    <n v="0.34199080519694713"/>
    <n v="2.1028862339443259"/>
    <n v="2.10662493921651"/>
    <n v="3.5289668114258848"/>
    <x v="2"/>
    <x v="1"/>
    <e v="#N/A"/>
    <n v="21.62"/>
    <x v="3"/>
    <x v="3"/>
  </r>
  <r>
    <s v="NM"/>
    <n v="59"/>
    <x v="1"/>
    <x v="0"/>
    <x v="1"/>
    <n v="0"/>
    <x v="308"/>
    <n v="95"/>
    <n v="24.79"/>
    <n v="228.3"/>
    <n v="81"/>
    <n v="19.41"/>
    <n v="247.5"/>
    <n v="87"/>
    <n v="11.14"/>
    <x v="63"/>
    <n v="5"/>
    <n v="2.59"/>
    <n v="0"/>
    <x v="0"/>
    <n v="0"/>
    <x v="0"/>
    <x v="3"/>
    <x v="0"/>
    <x v="0"/>
    <n v="-0.63799455336938027"/>
    <n v="0.55972863291488428"/>
    <n v="0.93284623314800019"/>
    <n v="-0.23769797395883072"/>
    <n v="2.6231279594456791"/>
    <n v="1.2833688535087278"/>
    <n v="2.1007786500930936"/>
    <x v="0"/>
    <x v="1"/>
    <e v="#N/A"/>
    <n v="24.79"/>
    <x v="1"/>
    <x v="2"/>
  </r>
  <r>
    <s v="NV"/>
    <n v="25"/>
    <x v="0"/>
    <x v="0"/>
    <x v="1"/>
    <n v="0"/>
    <x v="1774"/>
    <n v="108"/>
    <n v="42.52"/>
    <n v="221.9"/>
    <n v="97"/>
    <n v="18.86"/>
    <n v="208.5"/>
    <n v="84"/>
    <n v="9.3800000000000008"/>
    <x v="22"/>
    <n v="3"/>
    <n v="3"/>
    <n v="2"/>
    <x v="0"/>
    <n v="0"/>
    <x v="0"/>
    <x v="3"/>
    <x v="0"/>
    <x v="0"/>
    <n v="1.2930444580070581"/>
    <n v="0.43236422761668575"/>
    <n v="0.15832285810807625"/>
    <n v="0.30576025649971117"/>
    <n v="3.2181426099572841"/>
    <n v="1.4062212690610318"/>
    <n v="1.2643079755726279"/>
    <x v="1"/>
    <x v="1"/>
    <e v="#N/A"/>
    <n v="42.52"/>
    <x v="0"/>
    <x v="3"/>
  </r>
  <r>
    <s v="WV"/>
    <n v="105"/>
    <x v="2"/>
    <x v="0"/>
    <x v="1"/>
    <n v="0"/>
    <x v="1775"/>
    <n v="83"/>
    <n v="17.260000000000002"/>
    <n v="193.8"/>
    <n v="83"/>
    <n v="16.47"/>
    <n v="214.3"/>
    <n v="113"/>
    <n v="9.64"/>
    <x v="50"/>
    <n v="4"/>
    <n v="3.16"/>
    <n v="3"/>
    <x v="0"/>
    <n v="0"/>
    <x v="0"/>
    <x v="0"/>
    <x v="0"/>
    <x v="0"/>
    <n v="-1.458176990607887"/>
    <n v="-0.12684511439571652"/>
    <n v="0.27350838567811647"/>
    <n v="0.52314354868312773"/>
    <n v="2.2167804328044407"/>
    <n v="1.5782445401614293"/>
    <n v="2.8403514166092338"/>
    <x v="0"/>
    <x v="1"/>
    <e v="#N/A"/>
    <n v="17.260000000000002"/>
    <x v="1"/>
    <x v="3"/>
  </r>
  <r>
    <s v="IL"/>
    <n v="143"/>
    <x v="0"/>
    <x v="0"/>
    <x v="0"/>
    <n v="26"/>
    <x v="371"/>
    <n v="133"/>
    <n v="20.329999999999998"/>
    <n v="247"/>
    <n v="136"/>
    <n v="21"/>
    <n v="227.3"/>
    <n v="54"/>
    <n v="10.23"/>
    <x v="14"/>
    <n v="3"/>
    <n v="3.51"/>
    <n v="1"/>
    <x v="0"/>
    <n v="0"/>
    <x v="0"/>
    <x v="1"/>
    <x v="0"/>
    <x v="2"/>
    <n v="-1.1230685907429443"/>
    <n v="0.93187150464555757"/>
    <n v="0.53168284402475774"/>
    <n v="0.99414068174719761"/>
    <n v="3.1733141637360607"/>
    <n v="1.8440905353096839"/>
    <n v="2.175182066648587"/>
    <x v="0"/>
    <x v="0"/>
    <e v="#N/A"/>
    <n v="20.329999999999998"/>
    <x v="0"/>
    <x v="0"/>
  </r>
  <r>
    <s v="HI"/>
    <n v="56"/>
    <x v="0"/>
    <x v="0"/>
    <x v="1"/>
    <n v="0"/>
    <x v="1621"/>
    <n v="85"/>
    <n v="26.89"/>
    <n v="197.9"/>
    <n v="91"/>
    <n v="16.82"/>
    <n v="159.9"/>
    <n v="133"/>
    <n v="7.2"/>
    <x v="18"/>
    <n v="7"/>
    <n v="2.08"/>
    <n v="1"/>
    <x v="0"/>
    <n v="0"/>
    <x v="0"/>
    <x v="3"/>
    <x v="0"/>
    <x v="0"/>
    <n v="-0.40841752804754139"/>
    <n v="-4.5252292251558274E-2"/>
    <n v="-0.80685242463398266"/>
    <n v="-0.92607839920631685"/>
    <n v="1.142052273543535"/>
    <n v="1.2951774719260507"/>
    <n v="3.1702816865483032"/>
    <x v="2"/>
    <x v="1"/>
    <e v="#N/A"/>
    <n v="26.89"/>
    <x v="4"/>
    <x v="1"/>
  </r>
  <r>
    <s v="DC"/>
    <n v="105"/>
    <x v="2"/>
    <x v="0"/>
    <x v="1"/>
    <n v="0"/>
    <x v="767"/>
    <n v="139"/>
    <n v="32.840000000000003"/>
    <n v="260.3"/>
    <n v="104"/>
    <n v="22.13"/>
    <n v="226.4"/>
    <n v="133"/>
    <n v="10.19"/>
    <x v="35"/>
    <n v="2"/>
    <n v="2.11"/>
    <n v="1"/>
    <x v="0"/>
    <n v="0"/>
    <x v="0"/>
    <x v="0"/>
    <x v="0"/>
    <x v="2"/>
    <n v="0.23958214019958568"/>
    <n v="1.1965506594058763"/>
    <n v="0.51380922767768245"/>
    <n v="-0.88984785050908088"/>
    <n v="2.9436627788314587"/>
    <n v="1.5952937666554143"/>
    <n v="2.103514641827219"/>
    <x v="0"/>
    <x v="1"/>
    <e v="#N/A"/>
    <n v="32.840000000000003"/>
    <x v="0"/>
    <x v="1"/>
  </r>
  <r>
    <s v="ID"/>
    <n v="73"/>
    <x v="2"/>
    <x v="0"/>
    <x v="0"/>
    <n v="33"/>
    <x v="604"/>
    <n v="108"/>
    <n v="37.01"/>
    <n v="245.7"/>
    <n v="106"/>
    <n v="20.88"/>
    <n v="242.9"/>
    <n v="100"/>
    <n v="10.93"/>
    <x v="82"/>
    <n v="6"/>
    <n v="2.38"/>
    <n v="1"/>
    <x v="0"/>
    <n v="0"/>
    <x v="0"/>
    <x v="3"/>
    <x v="0"/>
    <x v="2"/>
    <n v="0.69318190797257462"/>
    <n v="0.90600060981936081"/>
    <n v="0.84149219404072728"/>
    <n v="-0.52754236353671935"/>
    <n v="3.1802536089253675"/>
    <n v="1.5125304362196939"/>
    <n v="1.5689116048710492"/>
    <x v="0"/>
    <x v="0"/>
    <e v="#N/A"/>
    <n v="37.01"/>
    <x v="1"/>
    <x v="2"/>
  </r>
  <r>
    <s v="NC"/>
    <n v="54"/>
    <x v="1"/>
    <x v="0"/>
    <x v="1"/>
    <n v="0"/>
    <x v="1776"/>
    <n v="94"/>
    <n v="33.97"/>
    <n v="308"/>
    <n v="112"/>
    <n v="26.18"/>
    <n v="162.6"/>
    <n v="99"/>
    <n v="7.32"/>
    <x v="3"/>
    <n v="4"/>
    <n v="2.73"/>
    <n v="0"/>
    <x v="0"/>
    <n v="0"/>
    <x v="0"/>
    <x v="3"/>
    <x v="0"/>
    <x v="2"/>
    <n v="0.3617763633547586"/>
    <n v="2.1458134926440113"/>
    <n v="-0.75323157559275744"/>
    <n v="-5.6545230472650088E-2"/>
    <n v="3.5639274616244876"/>
    <n v="2.3034654006202131"/>
    <n v="2.4311163592036711"/>
    <x v="0"/>
    <x v="1"/>
    <e v="#N/A"/>
    <n v="33.97"/>
    <x v="1"/>
    <x v="2"/>
  </r>
  <r>
    <s v="AL"/>
    <n v="98"/>
    <x v="2"/>
    <x v="0"/>
    <x v="1"/>
    <n v="0"/>
    <x v="1235"/>
    <n v="77"/>
    <n v="29.22"/>
    <n v="235.3"/>
    <n v="90"/>
    <n v="20"/>
    <n v="140.30000000000001"/>
    <n v="125"/>
    <n v="6.31"/>
    <x v="28"/>
    <n v="4"/>
    <n v="3.94"/>
    <n v="2"/>
    <x v="0"/>
    <n v="0"/>
    <x v="0"/>
    <x v="2"/>
    <x v="0"/>
    <x v="2"/>
    <n v="-0.1547719436193799"/>
    <n v="0.69903345120978877"/>
    <n v="-1.1961000695258419"/>
    <n v="1.5738294609029755"/>
    <n v="3.2037756579858936"/>
    <n v="2.1024263765392268"/>
    <n v="2.5644131630516909"/>
    <x v="0"/>
    <x v="1"/>
    <e v="#N/A"/>
    <n v="29.22"/>
    <x v="1"/>
    <x v="0"/>
  </r>
  <r>
    <s v="OR"/>
    <n v="100"/>
    <x v="0"/>
    <x v="0"/>
    <x v="0"/>
    <n v="31"/>
    <x v="648"/>
    <n v="67"/>
    <n v="11.51"/>
    <n v="147.1"/>
    <n v="116"/>
    <n v="12.5"/>
    <n v="288.3"/>
    <n v="103"/>
    <n v="12.97"/>
    <x v="10"/>
    <n v="2"/>
    <n v="3.32"/>
    <n v="6"/>
    <x v="1"/>
    <n v="1"/>
    <x v="1"/>
    <x v="2"/>
    <x v="0"/>
    <x v="1"/>
    <n v="-2.0839595273722553"/>
    <n v="-1.0562072593060083"/>
    <n v="1.7431168408820747"/>
    <n v="0.74052684086654508"/>
    <n v="3.4252373931579552"/>
    <n v="3.0075400927247493"/>
    <n v="3.7892405069098056"/>
    <x v="0"/>
    <x v="0"/>
    <n v="11.51"/>
    <e v="#N/A"/>
    <x v="0"/>
    <x v="0"/>
  </r>
  <r>
    <s v="IL"/>
    <n v="107"/>
    <x v="1"/>
    <x v="0"/>
    <x v="1"/>
    <n v="0"/>
    <x v="558"/>
    <n v="90"/>
    <n v="38.79"/>
    <n v="214.2"/>
    <n v="123"/>
    <n v="18.21"/>
    <n v="183.1"/>
    <n v="79"/>
    <n v="8.24"/>
    <x v="26"/>
    <n v="4"/>
    <n v="2.84"/>
    <n v="4"/>
    <x v="0"/>
    <n v="0"/>
    <x v="1"/>
    <x v="0"/>
    <x v="0"/>
    <x v="0"/>
    <n v="0.88758180844671275"/>
    <n v="0.27912892749229046"/>
    <n v="-0.34611031435382306"/>
    <n v="8.8376964316294535E-2"/>
    <n v="2.6098413810374277"/>
    <n v="0.99665303008238493"/>
    <n v="1.7819546825240675"/>
    <x v="0"/>
    <x v="1"/>
    <e v="#N/A"/>
    <n v="38.79"/>
    <x v="1"/>
    <x v="3"/>
  </r>
  <r>
    <s v="WV"/>
    <n v="167"/>
    <x v="2"/>
    <x v="0"/>
    <x v="1"/>
    <n v="0"/>
    <x v="723"/>
    <n v="93"/>
    <n v="32.56"/>
    <n v="163.80000000000001"/>
    <n v="76"/>
    <n v="13.92"/>
    <n v="189.1"/>
    <n v="103"/>
    <n v="8.51"/>
    <x v="71"/>
    <n v="9"/>
    <n v="3.81"/>
    <n v="1"/>
    <x v="0"/>
    <n v="0"/>
    <x v="0"/>
    <x v="1"/>
    <x v="0"/>
    <x v="1"/>
    <n v="0.20810787059901115"/>
    <n v="-0.72386576423102156"/>
    <n v="-0.2269528720399886"/>
    <n v="1.3926767174167949"/>
    <n v="2.8032621139099043"/>
    <n v="1.5994832214790609"/>
    <n v="2.2931233443283077"/>
    <x v="0"/>
    <x v="1"/>
    <e v="#N/A"/>
    <n v="32.56"/>
    <x v="4"/>
    <x v="0"/>
  </r>
  <r>
    <s v="MN"/>
    <n v="49"/>
    <x v="0"/>
    <x v="0"/>
    <x v="1"/>
    <n v="0"/>
    <x v="317"/>
    <n v="86"/>
    <n v="29.16"/>
    <n v="188.8"/>
    <n v="85"/>
    <n v="16.05"/>
    <n v="155.1"/>
    <n v="82"/>
    <n v="6.98"/>
    <x v="31"/>
    <n v="2"/>
    <n v="2.2999999999999998"/>
    <n v="2"/>
    <x v="0"/>
    <n v="0"/>
    <x v="0"/>
    <x v="3"/>
    <x v="0"/>
    <x v="0"/>
    <n v="-0.16217765411363289"/>
    <n v="-0.22634855603493403"/>
    <n v="-0.90217837848505045"/>
    <n v="-0.63623400962842791"/>
    <n v="1.2009902603279476"/>
    <n v="1.1385318624995446"/>
    <n v="3.0249185110430283"/>
    <x v="0"/>
    <x v="1"/>
    <e v="#N/A"/>
    <n v="29.16"/>
    <x v="0"/>
    <x v="1"/>
  </r>
  <r>
    <s v="LA"/>
    <n v="34"/>
    <x v="1"/>
    <x v="0"/>
    <x v="1"/>
    <n v="0"/>
    <x v="219"/>
    <n v="92"/>
    <n v="25.69"/>
    <n v="211.7"/>
    <n v="86"/>
    <n v="17.989999999999998"/>
    <n v="205.8"/>
    <n v="72"/>
    <n v="9.26"/>
    <x v="52"/>
    <n v="4"/>
    <n v="2.65"/>
    <n v="0"/>
    <x v="0"/>
    <n v="0"/>
    <x v="0"/>
    <x v="3"/>
    <x v="0"/>
    <x v="0"/>
    <n v="-0.5398688893205299"/>
    <n v="0.22937720667268172"/>
    <n v="0.10470200906685097"/>
    <n v="-0.16523687656435807"/>
    <n v="1.9079530802369888"/>
    <n v="0.61833490656481993"/>
    <n v="2.2637118096098794"/>
    <x v="0"/>
    <x v="1"/>
    <e v="#N/A"/>
    <n v="25.69"/>
    <x v="1"/>
    <x v="2"/>
  </r>
  <r>
    <s v="VT"/>
    <n v="109"/>
    <x v="0"/>
    <x v="0"/>
    <x v="1"/>
    <n v="0"/>
    <x v="22"/>
    <n v="99"/>
    <n v="22.83"/>
    <n v="203.9"/>
    <n v="103"/>
    <n v="17.329999999999998"/>
    <n v="297.7"/>
    <n v="91"/>
    <n v="13.4"/>
    <x v="98"/>
    <n v="2"/>
    <n v="2.0499999999999998"/>
    <n v="3"/>
    <x v="0"/>
    <n v="0"/>
    <x v="0"/>
    <x v="0"/>
    <x v="0"/>
    <x v="0"/>
    <n v="-0.85090873007915058"/>
    <n v="7.4151837715502739E-2"/>
    <n v="1.929796833840415"/>
    <n v="-0.96230894790355315"/>
    <n v="3.1242855951759054"/>
    <n v="2.319417705605705"/>
    <n v="2.9997060699226523"/>
    <x v="0"/>
    <x v="1"/>
    <e v="#N/A"/>
    <n v="22.83"/>
    <x v="0"/>
    <x v="1"/>
  </r>
  <r>
    <s v="IL"/>
    <n v="109"/>
    <x v="2"/>
    <x v="0"/>
    <x v="1"/>
    <n v="0"/>
    <x v="251"/>
    <n v="64"/>
    <n v="20.03"/>
    <n v="216.2"/>
    <n v="84"/>
    <n v="18.38"/>
    <n v="148.4"/>
    <n v="59"/>
    <n v="6.68"/>
    <x v="54"/>
    <n v="5"/>
    <n v="2.94"/>
    <n v="1"/>
    <x v="0"/>
    <n v="0"/>
    <x v="0"/>
    <x v="0"/>
    <x v="0"/>
    <x v="0"/>
    <n v="-1.1563942879670821"/>
    <n v="0.31893030414797746"/>
    <n v="-1.0352375224021655"/>
    <n v="0.23329915910523916"/>
    <n v="1.8128168190259435"/>
    <n v="1.601595927060069"/>
    <n v="3.1375012681762318"/>
    <x v="0"/>
    <x v="1"/>
    <e v="#N/A"/>
    <n v="20.03"/>
    <x v="1"/>
    <x v="3"/>
  </r>
  <r>
    <s v="KS"/>
    <n v="39"/>
    <x v="1"/>
    <x v="0"/>
    <x v="1"/>
    <n v="0"/>
    <x v="1503"/>
    <n v="71"/>
    <n v="30.8"/>
    <n v="344.9"/>
    <n v="108"/>
    <n v="29.32"/>
    <n v="213.6"/>
    <n v="145"/>
    <n v="9.61"/>
    <x v="47"/>
    <n v="2"/>
    <n v="3.27"/>
    <n v="3"/>
    <x v="0"/>
    <n v="0"/>
    <x v="0"/>
    <x v="3"/>
    <x v="0"/>
    <x v="2"/>
    <n v="1.7410825371999249E-2"/>
    <n v="2.880148891941436"/>
    <n v="0.25960668407483545"/>
    <n v="0.66806574347207237"/>
    <n v="4.5232435855621933"/>
    <n v="2.9680411460437743"/>
    <n v="2.2713000583120131"/>
    <x v="1"/>
    <x v="1"/>
    <e v="#N/A"/>
    <n v="30.8"/>
    <x v="0"/>
    <x v="0"/>
  </r>
  <r>
    <s v="UT"/>
    <n v="90"/>
    <x v="0"/>
    <x v="0"/>
    <x v="1"/>
    <n v="0"/>
    <x v="1065"/>
    <n v="91"/>
    <n v="25.89"/>
    <n v="165"/>
    <n v="120"/>
    <n v="14.03"/>
    <n v="294.3"/>
    <n v="73"/>
    <n v="13.24"/>
    <x v="62"/>
    <n v="3"/>
    <n v="2.4300000000000002"/>
    <n v="2"/>
    <x v="0"/>
    <n v="0"/>
    <x v="0"/>
    <x v="2"/>
    <x v="0"/>
    <x v="1"/>
    <n v="-0.51765175783777095"/>
    <n v="-0.69998493823760966"/>
    <n v="1.8622742831959092"/>
    <n v="-0.45508126614224731"/>
    <n v="2.9685382535441707"/>
    <n v="2.1054944124358328"/>
    <n v="2.8379559684466478"/>
    <x v="0"/>
    <x v="1"/>
    <e v="#N/A"/>
    <n v="25.89"/>
    <x v="0"/>
    <x v="2"/>
  </r>
  <r>
    <s v="KY"/>
    <n v="114"/>
    <x v="1"/>
    <x v="0"/>
    <x v="1"/>
    <n v="0"/>
    <x v="222"/>
    <n v="91"/>
    <n v="34.75"/>
    <n v="239.6"/>
    <n v="136"/>
    <n v="20.37"/>
    <n v="235"/>
    <n v="64"/>
    <n v="10.58"/>
    <x v="73"/>
    <n v="3"/>
    <n v="3.11"/>
    <n v="2"/>
    <x v="0"/>
    <n v="0"/>
    <x v="0"/>
    <x v="0"/>
    <x v="0"/>
    <x v="2"/>
    <n v="0.44694203403866667"/>
    <n v="0.78460641101951556"/>
    <n v="0.68460156166084507"/>
    <n v="0.45068245128865581"/>
    <n v="3.1970022346171318"/>
    <n v="1.219491029951252"/>
    <n v="0.86804000836148032"/>
    <x v="1"/>
    <x v="1"/>
    <e v="#N/A"/>
    <n v="34.75"/>
    <x v="0"/>
    <x v="3"/>
  </r>
  <r>
    <s v="MT"/>
    <n v="113"/>
    <x v="0"/>
    <x v="0"/>
    <x v="1"/>
    <n v="0"/>
    <x v="1777"/>
    <n v="98"/>
    <n v="48.26"/>
    <n v="137.1"/>
    <n v="91"/>
    <n v="11.65"/>
    <n v="159"/>
    <n v="110"/>
    <n v="7.15"/>
    <x v="61"/>
    <n v="5"/>
    <n v="3.05"/>
    <n v="2"/>
    <x v="0"/>
    <n v="0"/>
    <x v="0"/>
    <x v="0"/>
    <x v="0"/>
    <x v="1"/>
    <n v="1.918826994771426"/>
    <n v="-1.2552141425844434"/>
    <n v="-0.82472604098105795"/>
    <n v="0.37822135389418376"/>
    <n v="3.2426687072566631"/>
    <n v="2.4659042996072214"/>
    <n v="3.1058763150874444"/>
    <x v="0"/>
    <x v="1"/>
    <e v="#N/A"/>
    <n v="48.26"/>
    <x v="1"/>
    <x v="3"/>
  </r>
  <r>
    <s v="MA"/>
    <n v="19"/>
    <x v="0"/>
    <x v="0"/>
    <x v="0"/>
    <n v="29"/>
    <x v="1720"/>
    <n v="94"/>
    <n v="24.26"/>
    <n v="129.9"/>
    <n v="60"/>
    <n v="11.04"/>
    <n v="165.3"/>
    <n v="65"/>
    <n v="7.44"/>
    <x v="13"/>
    <n v="4"/>
    <n v="2.7"/>
    <n v="0"/>
    <x v="0"/>
    <n v="0"/>
    <x v="0"/>
    <x v="3"/>
    <x v="0"/>
    <x v="1"/>
    <n v="-0.69538880969984052"/>
    <n v="-1.3984990985449164"/>
    <n v="-0.69961072655153156"/>
    <n v="-9.277577916988608E-2"/>
    <n v="1.0792956088398105"/>
    <n v="1.7138925985000477"/>
    <n v="3.5651054216005442"/>
    <x v="2"/>
    <x v="0"/>
    <e v="#N/A"/>
    <n v="24.26"/>
    <x v="1"/>
    <x v="2"/>
  </r>
  <r>
    <s v="NJ"/>
    <n v="94"/>
    <x v="0"/>
    <x v="0"/>
    <x v="1"/>
    <n v="0"/>
    <x v="808"/>
    <n v="92"/>
    <n v="24.72"/>
    <n v="172.8"/>
    <n v="103"/>
    <n v="14.69"/>
    <n v="183.9"/>
    <n v="43"/>
    <n v="8.2799999999999994"/>
    <x v="38"/>
    <n v="3"/>
    <n v="2.5099999999999998"/>
    <n v="2"/>
    <x v="0"/>
    <n v="0"/>
    <x v="0"/>
    <x v="2"/>
    <x v="0"/>
    <x v="0"/>
    <n v="-0.64540026386363325"/>
    <n v="-0.54475956928043001"/>
    <n v="-0.33022265537864487"/>
    <n v="-0.34638962005053869"/>
    <n v="1.0994512462021375"/>
    <n v="0.97074057292457228"/>
    <n v="2.9454849307148763"/>
    <x v="0"/>
    <x v="1"/>
    <e v="#N/A"/>
    <n v="24.72"/>
    <x v="0"/>
    <x v="2"/>
  </r>
  <r>
    <s v="WY"/>
    <n v="69"/>
    <x v="0"/>
    <x v="0"/>
    <x v="1"/>
    <n v="0"/>
    <x v="224"/>
    <n v="94"/>
    <n v="35.99"/>
    <n v="236.1"/>
    <n v="124"/>
    <n v="20.07"/>
    <n v="252.7"/>
    <n v="90"/>
    <n v="11.37"/>
    <x v="68"/>
    <n v="2"/>
    <n v="1.94"/>
    <n v="4"/>
    <x v="0"/>
    <n v="0"/>
    <x v="1"/>
    <x v="3"/>
    <x v="0"/>
    <x v="2"/>
    <n v="0.58209625055878145"/>
    <n v="0.71495400187206326"/>
    <n v="1.0361160164866565"/>
    <n v="-1.1072311426924974"/>
    <n v="3.0986065779840115"/>
    <n v="1.7746809495443909"/>
    <n v="2.1673998754788588"/>
    <x v="0"/>
    <x v="1"/>
    <e v="#N/A"/>
    <n v="35.99"/>
    <x v="0"/>
    <x v="1"/>
  </r>
  <r>
    <s v="VT"/>
    <n v="90"/>
    <x v="0"/>
    <x v="0"/>
    <x v="1"/>
    <n v="0"/>
    <x v="116"/>
    <n v="129"/>
    <n v="32.74"/>
    <n v="191.6"/>
    <n v="100"/>
    <n v="16.29"/>
    <n v="203.1"/>
    <n v="105"/>
    <n v="9.14"/>
    <x v="37"/>
    <n v="2"/>
    <n v="3.08"/>
    <n v="3"/>
    <x v="0"/>
    <n v="0"/>
    <x v="0"/>
    <x v="2"/>
    <x v="0"/>
    <x v="0"/>
    <n v="0.22847357445820646"/>
    <n v="-0.17062662871697257"/>
    <n v="5.1081160025625134E-2"/>
    <n v="0.41445190259141979"/>
    <n v="2.302705648110674"/>
    <n v="0.50566123553644138"/>
    <n v="1.7913495662230985"/>
    <x v="0"/>
    <x v="1"/>
    <e v="#N/A"/>
    <n v="32.74"/>
    <x v="0"/>
    <x v="3"/>
  </r>
  <r>
    <s v="AL"/>
    <n v="48"/>
    <x v="1"/>
    <x v="0"/>
    <x v="1"/>
    <n v="0"/>
    <x v="1778"/>
    <n v="60"/>
    <n v="8.84"/>
    <n v="132"/>
    <n v="79"/>
    <n v="11.22"/>
    <n v="185.8"/>
    <n v="85"/>
    <n v="8.36"/>
    <x v="10"/>
    <n v="2"/>
    <n v="3.32"/>
    <n v="2"/>
    <x v="0"/>
    <n v="0"/>
    <x v="0"/>
    <x v="3"/>
    <x v="0"/>
    <x v="1"/>
    <n v="-2.374633664271681"/>
    <n v="-1.3567076530564453"/>
    <n v="-0.29248946531259723"/>
    <n v="0.74052684086654508"/>
    <n v="2.3551778916184984"/>
    <n v="2.8484154866727067"/>
    <n v="4.3220456578182134"/>
    <x v="2"/>
    <x v="1"/>
    <e v="#N/A"/>
    <n v="8.84"/>
    <x v="0"/>
    <x v="0"/>
  </r>
  <r>
    <s v="DE"/>
    <n v="122"/>
    <x v="0"/>
    <x v="0"/>
    <x v="0"/>
    <n v="30"/>
    <x v="1779"/>
    <n v="94"/>
    <n v="40.409999999999997"/>
    <n v="154.69999999999999"/>
    <n v="91"/>
    <n v="13.15"/>
    <n v="223.1"/>
    <n v="98"/>
    <n v="10.039999999999999"/>
    <x v="17"/>
    <n v="3"/>
    <n v="2.57"/>
    <n v="1"/>
    <x v="0"/>
    <n v="0"/>
    <x v="0"/>
    <x v="0"/>
    <x v="0"/>
    <x v="1"/>
    <n v="1.0634674326852187"/>
    <n v="-0.90496202801439785"/>
    <n v="0.44827263440507331"/>
    <n v="-0.27392852265606671"/>
    <n v="2.6251863696984783"/>
    <n v="1.491946528133975"/>
    <n v="2.3580087807239747"/>
    <x v="0"/>
    <x v="0"/>
    <e v="#N/A"/>
    <n v="40.409999999999997"/>
    <x v="0"/>
    <x v="2"/>
  </r>
  <r>
    <s v="WV"/>
    <n v="123"/>
    <x v="1"/>
    <x v="0"/>
    <x v="0"/>
    <n v="31"/>
    <x v="827"/>
    <n v="108"/>
    <n v="34.61"/>
    <n v="156.9"/>
    <n v="112"/>
    <n v="13.34"/>
    <n v="236.2"/>
    <n v="114"/>
    <n v="10.63"/>
    <x v="42"/>
    <n v="5"/>
    <n v="3.24"/>
    <n v="1"/>
    <x v="0"/>
    <n v="0"/>
    <x v="0"/>
    <x v="0"/>
    <x v="0"/>
    <x v="1"/>
    <n v="0.43213061305016065"/>
    <n v="-0.86118051369314186"/>
    <n v="0.7084330501236118"/>
    <n v="0.63183519477483641"/>
    <n v="2.7662065237929045"/>
    <n v="1.3525760029526959"/>
    <n v="2.0017555183519682"/>
    <x v="0"/>
    <x v="0"/>
    <e v="#N/A"/>
    <n v="34.61"/>
    <x v="1"/>
    <x v="3"/>
  </r>
  <r>
    <s v="IA"/>
    <n v="81"/>
    <x v="2"/>
    <x v="0"/>
    <x v="1"/>
    <n v="0"/>
    <x v="1724"/>
    <n v="79"/>
    <n v="32.71"/>
    <n v="212.7"/>
    <n v="106"/>
    <n v="18.079999999999998"/>
    <n v="244.8"/>
    <n v="83"/>
    <n v="11.02"/>
    <x v="24"/>
    <n v="5"/>
    <n v="2.2400000000000002"/>
    <n v="1"/>
    <x v="0"/>
    <n v="0"/>
    <x v="0"/>
    <x v="2"/>
    <x v="0"/>
    <x v="0"/>
    <n v="0.22477071921108022"/>
    <n v="0.24927789500052522"/>
    <n v="0.87922538410677498"/>
    <n v="-0.70869510702289995"/>
    <n v="2.5840095120795175"/>
    <n v="1.1781117841386974"/>
    <n v="2.024546762447216"/>
    <x v="0"/>
    <x v="1"/>
    <e v="#N/A"/>
    <n v="32.71"/>
    <x v="1"/>
    <x v="1"/>
  </r>
  <r>
    <s v="PA"/>
    <n v="43"/>
    <x v="1"/>
    <x v="0"/>
    <x v="1"/>
    <n v="0"/>
    <x v="1723"/>
    <n v="88"/>
    <n v="36.130000000000003"/>
    <n v="274.10000000000002"/>
    <n v="145"/>
    <n v="23.3"/>
    <n v="194.6"/>
    <n v="52"/>
    <n v="8.76"/>
    <x v="53"/>
    <n v="6"/>
    <n v="2.3199999999999998"/>
    <n v="0"/>
    <x v="0"/>
    <n v="0"/>
    <x v="0"/>
    <x v="3"/>
    <x v="0"/>
    <x v="2"/>
    <n v="0.59690767154728741"/>
    <n v="1.4711801583301169"/>
    <n v="-0.11772521658564035"/>
    <n v="-0.60000346093119195"/>
    <n v="3.0976202980815648"/>
    <n v="1.7013327735530686"/>
    <n v="2.0478805877405626"/>
    <x v="0"/>
    <x v="1"/>
    <e v="#N/A"/>
    <n v="36.130000000000003"/>
    <x v="1"/>
    <x v="2"/>
  </r>
  <r>
    <s v="TN"/>
    <n v="25"/>
    <x v="0"/>
    <x v="0"/>
    <x v="1"/>
    <n v="0"/>
    <x v="519"/>
    <n v="114"/>
    <n v="19.45"/>
    <n v="201.1"/>
    <n v="97"/>
    <n v="17.09"/>
    <n v="238.4"/>
    <n v="121"/>
    <n v="10.73"/>
    <x v="43"/>
    <n v="4"/>
    <n v="3.13"/>
    <n v="3"/>
    <x v="0"/>
    <n v="0"/>
    <x v="0"/>
    <x v="3"/>
    <x v="0"/>
    <x v="0"/>
    <n v="-1.2193428271682316"/>
    <n v="1.8429910397540706E-2"/>
    <n v="0.75212411230535137"/>
    <n v="0.48691299998589177"/>
    <n v="2.5231250331030677"/>
    <n v="1.5132453672918516"/>
    <n v="2.4927220363669007"/>
    <x v="0"/>
    <x v="1"/>
    <e v="#N/A"/>
    <n v="19.45"/>
    <x v="1"/>
    <x v="3"/>
  </r>
  <r>
    <s v="NH"/>
    <n v="170"/>
    <x v="0"/>
    <x v="0"/>
    <x v="1"/>
    <n v="0"/>
    <x v="309"/>
    <n v="82"/>
    <n v="37.880000000000003"/>
    <n v="148.19999999999999"/>
    <n v="105"/>
    <n v="12.6"/>
    <n v="231.1"/>
    <n v="75"/>
    <n v="10.4"/>
    <x v="64"/>
    <n v="5"/>
    <n v="3.59"/>
    <n v="1"/>
    <x v="0"/>
    <n v="0"/>
    <x v="0"/>
    <x v="1"/>
    <x v="0"/>
    <x v="1"/>
    <n v="0.78760471677429922"/>
    <n v="-1.0343165021453806"/>
    <n v="0.60714922415685257"/>
    <n v="1.1028323278389063"/>
    <n v="3.1939850772139784"/>
    <n v="1.8096964221151095"/>
    <n v="2.0852965273473396"/>
    <x v="0"/>
    <x v="1"/>
    <e v="#N/A"/>
    <n v="37.880000000000003"/>
    <x v="1"/>
    <x v="0"/>
  </r>
  <r>
    <s v="KY"/>
    <n v="129"/>
    <x v="0"/>
    <x v="0"/>
    <x v="1"/>
    <n v="0"/>
    <x v="686"/>
    <n v="75"/>
    <n v="35.31"/>
    <n v="191.3"/>
    <n v="116"/>
    <n v="16.260000000000002"/>
    <n v="226.7"/>
    <n v="98"/>
    <n v="10.199999999999999"/>
    <x v="43"/>
    <n v="6"/>
    <n v="3.13"/>
    <n v="2"/>
    <x v="0"/>
    <n v="0"/>
    <x v="0"/>
    <x v="1"/>
    <x v="0"/>
    <x v="0"/>
    <n v="0.50803914561625263"/>
    <n v="-0.17659683521532527"/>
    <n v="0.51976709979337388"/>
    <n v="0.48691299998589177"/>
    <n v="2.7336380783911065"/>
    <n v="0.89248659556849186"/>
    <n v="1.4561207034133712"/>
    <x v="0"/>
    <x v="1"/>
    <e v="#N/A"/>
    <n v="35.31"/>
    <x v="1"/>
    <x v="3"/>
  </r>
  <r>
    <s v="MN"/>
    <n v="132"/>
    <x v="2"/>
    <x v="0"/>
    <x v="0"/>
    <n v="33"/>
    <x v="71"/>
    <n v="84"/>
    <n v="26.84"/>
    <n v="163.9"/>
    <n v="109"/>
    <n v="13.93"/>
    <n v="215.4"/>
    <n v="87"/>
    <n v="9.69"/>
    <x v="73"/>
    <n v="3"/>
    <n v="3.11"/>
    <n v="3"/>
    <x v="0"/>
    <n v="0"/>
    <x v="0"/>
    <x v="1"/>
    <x v="0"/>
    <x v="1"/>
    <n v="-0.41397181091823071"/>
    <n v="-0.72187569539823737"/>
    <n v="0.29535391676898598"/>
    <n v="0.45068245128865581"/>
    <n v="2.0501715809595762"/>
    <n v="0.99137570471135761"/>
    <n v="2.4005099592398262"/>
    <x v="0"/>
    <x v="0"/>
    <e v="#N/A"/>
    <n v="26.84"/>
    <x v="0"/>
    <x v="3"/>
  </r>
  <r>
    <s v="NM"/>
    <n v="42"/>
    <x v="0"/>
    <x v="0"/>
    <x v="1"/>
    <n v="0"/>
    <x v="1217"/>
    <n v="160"/>
    <n v="23.44"/>
    <n v="234.9"/>
    <n v="107"/>
    <n v="19.97"/>
    <n v="166.6"/>
    <n v="70"/>
    <n v="7.5"/>
    <x v="108"/>
    <n v="3"/>
    <n v="3.86"/>
    <n v="5"/>
    <x v="1"/>
    <n v="1"/>
    <x v="1"/>
    <x v="3"/>
    <x v="0"/>
    <x v="2"/>
    <n v="-0.78425733563087474"/>
    <n v="0.69107317587865125"/>
    <n v="-0.67379328071686784"/>
    <n v="1.4651378148112675"/>
    <n v="3.0148944679910992"/>
    <n v="1.921787684537233"/>
    <n v="2.509371864781031"/>
    <x v="0"/>
    <x v="1"/>
    <n v="23.44"/>
    <e v="#N/A"/>
    <x v="0"/>
    <x v="0"/>
  </r>
  <r>
    <s v="NH"/>
    <n v="8"/>
    <x v="0"/>
    <x v="0"/>
    <x v="1"/>
    <n v="0"/>
    <x v="817"/>
    <n v="97"/>
    <n v="29.92"/>
    <n v="234.2"/>
    <n v="136"/>
    <n v="19.91"/>
    <n v="193.5"/>
    <n v="134"/>
    <n v="8.7100000000000009"/>
    <x v="31"/>
    <n v="5"/>
    <n v="2.2999999999999998"/>
    <n v="1"/>
    <x v="0"/>
    <n v="0"/>
    <x v="0"/>
    <x v="3"/>
    <x v="0"/>
    <x v="2"/>
    <n v="-7.8863411053287993E-2"/>
    <n v="0.6771426940491605"/>
    <n v="-0.13957074767650987"/>
    <n v="-0.63623400962842791"/>
    <n v="2.1293107865466308"/>
    <n v="0.94287611822654693"/>
    <n v="2.2899926469183458"/>
    <x v="0"/>
    <x v="1"/>
    <e v="#N/A"/>
    <n v="29.92"/>
    <x v="1"/>
    <x v="1"/>
  </r>
  <r>
    <s v="TX"/>
    <n v="145"/>
    <x v="2"/>
    <x v="0"/>
    <x v="1"/>
    <n v="0"/>
    <x v="622"/>
    <n v="120"/>
    <n v="27"/>
    <n v="352.1"/>
    <n v="145"/>
    <n v="29.93"/>
    <n v="177.6"/>
    <n v="140"/>
    <n v="7.99"/>
    <x v="46"/>
    <n v="6"/>
    <n v="1.67"/>
    <n v="2"/>
    <x v="0"/>
    <n v="0"/>
    <x v="0"/>
    <x v="1"/>
    <x v="0"/>
    <x v="2"/>
    <n v="-0.39730896230616164"/>
    <n v="3.0234338479019103"/>
    <n v="-0.45533796980817132"/>
    <n v="-1.4695366296648587"/>
    <n v="4.1313893291590142"/>
    <n v="3.4155346897438372"/>
    <n v="3.7766885818926204"/>
    <x v="0"/>
    <x v="1"/>
    <e v="#N/A"/>
    <n v="27"/>
    <x v="1"/>
    <x v="1"/>
  </r>
  <r>
    <s v="AL"/>
    <n v="131"/>
    <x v="0"/>
    <x v="0"/>
    <x v="1"/>
    <n v="0"/>
    <x v="241"/>
    <n v="117"/>
    <n v="39.78"/>
    <n v="209.4"/>
    <n v="143"/>
    <n v="17.8"/>
    <n v="258.8"/>
    <n v="105"/>
    <n v="11.65"/>
    <x v="52"/>
    <n v="3"/>
    <n v="2.65"/>
    <n v="1"/>
    <x v="0"/>
    <n v="0"/>
    <x v="0"/>
    <x v="1"/>
    <x v="0"/>
    <x v="0"/>
    <n v="0.99496461061337971"/>
    <n v="0.18360562351864199"/>
    <n v="1.1572594161723886"/>
    <n v="-0.16523687656435807"/>
    <n v="3.2758821301349061"/>
    <n v="1.5460330472073054"/>
    <n v="1.4314442481553384"/>
    <x v="1"/>
    <x v="1"/>
    <e v="#N/A"/>
    <n v="39.78"/>
    <x v="0"/>
    <x v="2"/>
  </r>
  <r>
    <s v="WA"/>
    <n v="105"/>
    <x v="0"/>
    <x v="0"/>
    <x v="1"/>
    <n v="0"/>
    <x v="1665"/>
    <n v="105"/>
    <n v="22.49"/>
    <n v="144.5"/>
    <n v="89"/>
    <n v="12.28"/>
    <n v="195.5"/>
    <n v="127"/>
    <n v="8.8000000000000007"/>
    <x v="11"/>
    <n v="3"/>
    <n v="1.46"/>
    <n v="0"/>
    <x v="0"/>
    <n v="0"/>
    <x v="0"/>
    <x v="0"/>
    <x v="0"/>
    <x v="1"/>
    <n v="-0.88793728255041504"/>
    <n v="-1.1079490489584014"/>
    <n v="-9.9851600238565069E-2"/>
    <n v="-1.7593810192427477"/>
    <n v="1.1879131802419043"/>
    <n v="2.2630456526046254"/>
    <n v="4.1026349493652186"/>
    <x v="2"/>
    <x v="1"/>
    <e v="#N/A"/>
    <n v="22.49"/>
    <x v="0"/>
    <x v="1"/>
  </r>
  <r>
    <s v="MN"/>
    <n v="90"/>
    <x v="1"/>
    <x v="0"/>
    <x v="0"/>
    <n v="32"/>
    <x v="541"/>
    <n v="76"/>
    <n v="47.02"/>
    <n v="138.30000000000001"/>
    <n v="90"/>
    <n v="11.76"/>
    <n v="279.60000000000002"/>
    <n v="88"/>
    <n v="12.58"/>
    <x v="36"/>
    <n v="3"/>
    <n v="1.84"/>
    <n v="3"/>
    <x v="0"/>
    <n v="0"/>
    <x v="0"/>
    <x v="2"/>
    <x v="0"/>
    <x v="1"/>
    <n v="1.783672778251312"/>
    <n v="-1.231333316591031"/>
    <n v="1.570338549527015"/>
    <n v="-1.2521533374814422"/>
    <n v="3.8042832182331083"/>
    <n v="2.9549147969304199"/>
    <n v="3.3151880956752122"/>
    <x v="0"/>
    <x v="0"/>
    <e v="#N/A"/>
    <n v="47.02"/>
    <x v="0"/>
    <x v="1"/>
  </r>
  <r>
    <s v="NJ"/>
    <n v="124"/>
    <x v="0"/>
    <x v="0"/>
    <x v="1"/>
    <n v="0"/>
    <x v="1780"/>
    <n v="92"/>
    <n v="18.39"/>
    <n v="214.3"/>
    <n v="83"/>
    <n v="18.22"/>
    <n v="185.5"/>
    <n v="155"/>
    <n v="8.35"/>
    <x v="32"/>
    <n v="11"/>
    <n v="3.56"/>
    <n v="4"/>
    <x v="1"/>
    <n v="1"/>
    <x v="1"/>
    <x v="0"/>
    <x v="0"/>
    <x v="0"/>
    <n v="-1.3341313398291512"/>
    <n v="0.28111899632507525"/>
    <n v="-0.29844733742828916"/>
    <n v="1.0666017791416695"/>
    <n v="2.5526317178382709"/>
    <n v="1.7566002648569063"/>
    <n v="2.7668321767098099"/>
    <x v="0"/>
    <x v="1"/>
    <n v="18.39"/>
    <e v="#N/A"/>
    <x v="4"/>
    <x v="0"/>
  </r>
  <r>
    <s v="NH"/>
    <n v="82"/>
    <x v="1"/>
    <x v="0"/>
    <x v="1"/>
    <n v="0"/>
    <x v="777"/>
    <n v="94"/>
    <n v="26.52"/>
    <n v="295.60000000000002"/>
    <n v="118"/>
    <n v="25.13"/>
    <n v="196.9"/>
    <n v="84"/>
    <n v="8.86"/>
    <x v="108"/>
    <n v="3"/>
    <n v="3.86"/>
    <n v="0"/>
    <x v="0"/>
    <n v="0"/>
    <x v="0"/>
    <x v="2"/>
    <x v="0"/>
    <x v="2"/>
    <n v="-0.44914893576593201"/>
    <n v="1.8990449573787522"/>
    <n v="-7.2048197032003575E-2"/>
    <n v="1.4651378148112675"/>
    <n v="3.9554895467584044"/>
    <n v="2.4412960237813919"/>
    <n v="2.0673545890694864"/>
    <x v="1"/>
    <x v="1"/>
    <e v="#N/A"/>
    <n v="26.52"/>
    <x v="0"/>
    <x v="0"/>
  </r>
  <r>
    <s v="VT"/>
    <n v="76"/>
    <x v="1"/>
    <x v="0"/>
    <x v="1"/>
    <n v="0"/>
    <x v="1644"/>
    <n v="124"/>
    <n v="35.450000000000003"/>
    <n v="173"/>
    <n v="117"/>
    <n v="14.71"/>
    <n v="221.1"/>
    <n v="95"/>
    <n v="9.9499999999999993"/>
    <x v="52"/>
    <n v="3"/>
    <n v="2.65"/>
    <n v="0"/>
    <x v="0"/>
    <n v="0"/>
    <x v="0"/>
    <x v="2"/>
    <x v="0"/>
    <x v="0"/>
    <n v="0.52285056660475859"/>
    <n v="-0.54077943161486164"/>
    <n v="0.40855348696712851"/>
    <n v="-0.16523687656435807"/>
    <n v="2.2827198199804744"/>
    <n v="0.87179945271051551"/>
    <n v="2.0758754285748986"/>
    <x v="0"/>
    <x v="1"/>
    <e v="#N/A"/>
    <n v="35.450000000000003"/>
    <x v="0"/>
    <x v="2"/>
  </r>
  <r>
    <s v="NH"/>
    <n v="98"/>
    <x v="0"/>
    <x v="0"/>
    <x v="1"/>
    <n v="0"/>
    <x v="1"/>
    <n v="88"/>
    <n v="41.38"/>
    <n v="147.1"/>
    <n v="155"/>
    <n v="12.5"/>
    <n v="156.4"/>
    <n v="80"/>
    <n v="7.04"/>
    <x v="84"/>
    <n v="4"/>
    <n v="2.62"/>
    <n v="2"/>
    <x v="0"/>
    <n v="0"/>
    <x v="0"/>
    <x v="2"/>
    <x v="0"/>
    <x v="1"/>
    <n v="1.1689988072283226"/>
    <n v="-1.0562072593060083"/>
    <n v="-0.87636093265038617"/>
    <n v="-0.20146742526159472"/>
    <n v="2.3153090449549079"/>
    <n v="1.8140368225671002"/>
    <n v="3.036577549414583"/>
    <x v="0"/>
    <x v="1"/>
    <e v="#N/A"/>
    <n v="41.38"/>
    <x v="1"/>
    <x v="2"/>
  </r>
  <r>
    <s v="MD"/>
    <n v="80"/>
    <x v="2"/>
    <x v="1"/>
    <x v="1"/>
    <n v="0"/>
    <x v="682"/>
    <n v="89"/>
    <n v="46.82"/>
    <n v="186.7"/>
    <n v="66"/>
    <n v="15.87"/>
    <n v="201.3"/>
    <n v="87"/>
    <n v="9.06"/>
    <x v="27"/>
    <n v="2"/>
    <n v="2.54"/>
    <n v="0"/>
    <x v="1"/>
    <n v="1"/>
    <x v="0"/>
    <x v="2"/>
    <x v="1"/>
    <x v="0"/>
    <n v="1.7614556467685525"/>
    <n v="-0.26814000152340584"/>
    <n v="1.5333927331475134E-2"/>
    <n v="-0.31015907135330267"/>
    <n v="3.1093471721997492"/>
    <n v="1.8086068768032322"/>
    <n v="2.2077313768602611"/>
    <x v="0"/>
    <x v="1"/>
    <n v="46.82"/>
    <e v="#N/A"/>
    <x v="3"/>
    <x v="2"/>
  </r>
  <r>
    <s v="LA"/>
    <n v="57"/>
    <x v="0"/>
    <x v="0"/>
    <x v="1"/>
    <n v="0"/>
    <x v="155"/>
    <n v="89"/>
    <n v="33.68"/>
    <n v="214.2"/>
    <n v="105"/>
    <n v="18.21"/>
    <n v="109.5"/>
    <n v="106"/>
    <n v="4.93"/>
    <x v="99"/>
    <n v="3"/>
    <n v="1.89"/>
    <n v="1"/>
    <x v="0"/>
    <n v="0"/>
    <x v="0"/>
    <x v="3"/>
    <x v="0"/>
    <x v="0"/>
    <n v="0.33030209375418357"/>
    <n v="0.27912892749229046"/>
    <n v="-1.8077749400701921"/>
    <n v="-1.1796922400869698"/>
    <n v="2.0225390302160347"/>
    <n v="2.2015304782284058"/>
    <n v="3.688198579847616"/>
    <x v="2"/>
    <x v="1"/>
    <e v="#N/A"/>
    <n v="33.68"/>
    <x v="0"/>
    <x v="1"/>
  </r>
  <r>
    <s v="SC"/>
    <n v="137"/>
    <x v="2"/>
    <x v="0"/>
    <x v="1"/>
    <n v="0"/>
    <x v="1297"/>
    <n v="112"/>
    <n v="18.670000000000002"/>
    <n v="223.5"/>
    <n v="88"/>
    <n v="19"/>
    <n v="247.5"/>
    <n v="96"/>
    <n v="11.14"/>
    <x v="160"/>
    <n v="2"/>
    <n v="4.8099999999999996"/>
    <n v="1"/>
    <x v="0"/>
    <n v="0"/>
    <x v="0"/>
    <x v="1"/>
    <x v="0"/>
    <x v="0"/>
    <n v="-1.3045084978521397"/>
    <n v="0.46420532894123528"/>
    <n v="0.93284623314800019"/>
    <n v="2.7332070192145319"/>
    <n v="4.4619896772483845"/>
    <n v="3.2027881155280764"/>
    <n v="2.9336583894626571"/>
    <x v="1"/>
    <x v="1"/>
    <e v="#N/A"/>
    <n v="18.670000000000002"/>
    <x v="0"/>
    <x v="0"/>
  </r>
  <r>
    <s v="AR"/>
    <n v="87"/>
    <x v="2"/>
    <x v="0"/>
    <x v="1"/>
    <n v="0"/>
    <x v="652"/>
    <n v="99"/>
    <n v="20.49"/>
    <n v="210"/>
    <n v="81"/>
    <n v="17.850000000000001"/>
    <n v="224.7"/>
    <n v="141"/>
    <n v="10.11"/>
    <x v="53"/>
    <n v="2"/>
    <n v="2.3199999999999998"/>
    <n v="2"/>
    <x v="0"/>
    <n v="0"/>
    <x v="0"/>
    <x v="2"/>
    <x v="0"/>
    <x v="0"/>
    <n v="-1.1064057421308753"/>
    <n v="0.19554603651534799"/>
    <n v="0.48004795235542908"/>
    <n v="-0.60000346093119195"/>
    <n v="1.9470982717686602"/>
    <n v="1.3611840831816553"/>
    <n v="2.813263680618947"/>
    <x v="0"/>
    <x v="1"/>
    <e v="#N/A"/>
    <n v="20.49"/>
    <x v="0"/>
    <x v="2"/>
  </r>
  <r>
    <s v="WV"/>
    <n v="131"/>
    <x v="2"/>
    <x v="0"/>
    <x v="1"/>
    <n v="0"/>
    <x v="1781"/>
    <n v="96"/>
    <n v="43.62"/>
    <n v="225.2"/>
    <n v="113"/>
    <n v="19.14"/>
    <n v="190.2"/>
    <n v="91"/>
    <n v="8.56"/>
    <x v="22"/>
    <n v="3"/>
    <n v="3"/>
    <n v="1"/>
    <x v="1"/>
    <n v="1"/>
    <x v="0"/>
    <x v="1"/>
    <x v="0"/>
    <x v="0"/>
    <n v="1.4133872535386678"/>
    <n v="0.49803649909856901"/>
    <n v="-0.20510734094911906"/>
    <n v="0.30576025649971117"/>
    <n v="3.225742639306735"/>
    <n v="1.5431339017291807"/>
    <n v="1.535287889058683"/>
    <x v="1"/>
    <x v="1"/>
    <n v="43.62"/>
    <e v="#N/A"/>
    <x v="0"/>
    <x v="3"/>
  </r>
  <r>
    <s v="AR"/>
    <n v="116"/>
    <x v="1"/>
    <x v="0"/>
    <x v="1"/>
    <n v="0"/>
    <x v="34"/>
    <n v="88"/>
    <n v="14.59"/>
    <n v="115.8"/>
    <n v="112"/>
    <n v="9.84"/>
    <n v="195.9"/>
    <n v="91"/>
    <n v="8.82"/>
    <x v="34"/>
    <n v="2"/>
    <n v="2.97"/>
    <n v="1"/>
    <x v="0"/>
    <n v="0"/>
    <x v="0"/>
    <x v="0"/>
    <x v="0"/>
    <x v="1"/>
    <n v="-1.7488511275073126"/>
    <n v="-1.6790988039675099"/>
    <n v="-9.1907770750975989E-2"/>
    <n v="0.26952970780247515"/>
    <n v="1.8596479162826967"/>
    <n v="2.441095320011331"/>
    <n v="4.0570435479826772"/>
    <x v="2"/>
    <x v="1"/>
    <e v="#N/A"/>
    <n v="14.59"/>
    <x v="0"/>
    <x v="3"/>
  </r>
  <r>
    <s v="NH"/>
    <n v="136"/>
    <x v="2"/>
    <x v="0"/>
    <x v="0"/>
    <n v="19"/>
    <x v="789"/>
    <n v="96"/>
    <n v="29.58"/>
    <n v="217.2"/>
    <n v="126"/>
    <n v="18.46"/>
    <n v="220.3"/>
    <n v="97"/>
    <n v="9.91"/>
    <x v="37"/>
    <n v="3"/>
    <n v="3.08"/>
    <n v="1"/>
    <x v="0"/>
    <n v="0"/>
    <x v="0"/>
    <x v="1"/>
    <x v="0"/>
    <x v="0"/>
    <n v="-0.11589196352455239"/>
    <n v="0.33883099247582099"/>
    <n v="0.39266582799195088"/>
    <n v="0.41445190259141979"/>
    <n v="2.5523141929972604"/>
    <n v="0.67393933013734852"/>
    <n v="1.5472817137278847"/>
    <x v="0"/>
    <x v="0"/>
    <e v="#N/A"/>
    <n v="29.58"/>
    <x v="0"/>
    <x v="3"/>
  </r>
  <r>
    <s v="TX"/>
    <n v="149"/>
    <x v="2"/>
    <x v="0"/>
    <x v="1"/>
    <n v="0"/>
    <x v="845"/>
    <n v="95"/>
    <n v="37.64"/>
    <n v="198.7"/>
    <n v="63"/>
    <n v="16.89"/>
    <n v="106.2"/>
    <n v="70"/>
    <n v="4.78"/>
    <x v="13"/>
    <n v="3"/>
    <n v="2.7"/>
    <n v="1"/>
    <x v="0"/>
    <n v="0"/>
    <x v="0"/>
    <x v="1"/>
    <x v="0"/>
    <x v="0"/>
    <n v="0.76168473004441406"/>
    <n v="-2.9331741589283811E-2"/>
    <n v="-1.8733115333428012"/>
    <n v="-9.277577916988608E-2"/>
    <n v="2.3730694842520128"/>
    <n v="2.0245808023398895"/>
    <n v="3.2505993406321769"/>
    <x v="0"/>
    <x v="1"/>
    <e v="#N/A"/>
    <n v="37.64"/>
    <x v="0"/>
    <x v="2"/>
  </r>
  <r>
    <s v="TX"/>
    <n v="108"/>
    <x v="0"/>
    <x v="0"/>
    <x v="1"/>
    <n v="0"/>
    <x v="1346"/>
    <n v="52"/>
    <n v="22.63"/>
    <n v="256.3"/>
    <n v="103"/>
    <n v="21.79"/>
    <n v="247.2"/>
    <n v="118"/>
    <n v="11.12"/>
    <x v="78"/>
    <n v="3"/>
    <n v="3.21"/>
    <n v="3"/>
    <x v="0"/>
    <n v="0"/>
    <x v="0"/>
    <x v="0"/>
    <x v="0"/>
    <x v="2"/>
    <n v="-0.87312586156190952"/>
    <n v="1.1169479060945025"/>
    <n v="0.92688836103230821"/>
    <n v="0.59560464607760044"/>
    <n v="3.2796979169716991"/>
    <n v="1.7954911092242987"/>
    <n v="1.9212387202059247"/>
    <x v="0"/>
    <x v="1"/>
    <e v="#N/A"/>
    <n v="22.63"/>
    <x v="0"/>
    <x v="3"/>
  </r>
  <r>
    <s v="PA"/>
    <n v="25"/>
    <x v="0"/>
    <x v="0"/>
    <x v="1"/>
    <n v="0"/>
    <x v="1590"/>
    <n v="77"/>
    <n v="33.18"/>
    <n v="193.4"/>
    <n v="81"/>
    <n v="16.440000000000001"/>
    <n v="231.8"/>
    <n v="59"/>
    <n v="10.43"/>
    <x v="1"/>
    <n v="4"/>
    <n v="3.29"/>
    <n v="2"/>
    <x v="0"/>
    <n v="0"/>
    <x v="0"/>
    <x v="3"/>
    <x v="0"/>
    <x v="0"/>
    <n v="0.27661069267085009"/>
    <n v="-0.13480538972685402"/>
    <n v="0.62105092576013365"/>
    <n v="0.70429629216930834"/>
    <n v="2.8126017367727498"/>
    <n v="0.98814143114749076"/>
    <n v="1.4290270977848303"/>
    <x v="0"/>
    <x v="1"/>
    <e v="#N/A"/>
    <n v="33.18"/>
    <x v="1"/>
    <x v="0"/>
  </r>
  <r>
    <s v="ME"/>
    <n v="104"/>
    <x v="0"/>
    <x v="0"/>
    <x v="1"/>
    <n v="0"/>
    <x v="690"/>
    <n v="108"/>
    <n v="41.89"/>
    <n v="205.5"/>
    <n v="102"/>
    <n v="17.47"/>
    <n v="208.1"/>
    <n v="125"/>
    <n v="9.36"/>
    <x v="71"/>
    <n v="8"/>
    <n v="3.81"/>
    <n v="2"/>
    <x v="0"/>
    <n v="0"/>
    <x v="0"/>
    <x v="0"/>
    <x v="0"/>
    <x v="0"/>
    <n v="1.224541635935219"/>
    <n v="0.10599293904005223"/>
    <n v="0.15037902862048719"/>
    <n v="1.3926767174167949"/>
    <n v="3.6359427463553406"/>
    <n v="1.8635715743563248"/>
    <n v="1.3136660042506256"/>
    <x v="1"/>
    <x v="1"/>
    <e v="#N/A"/>
    <n v="41.89"/>
    <x v="4"/>
    <x v="0"/>
  </r>
  <r>
    <s v="WY"/>
    <n v="25"/>
    <x v="1"/>
    <x v="0"/>
    <x v="1"/>
    <n v="0"/>
    <x v="664"/>
    <n v="80"/>
    <n v="33.86"/>
    <n v="123.2"/>
    <n v="84"/>
    <n v="10.47"/>
    <n v="82.3"/>
    <n v="77"/>
    <n v="3.7"/>
    <x v="63"/>
    <n v="4"/>
    <n v="2.59"/>
    <n v="2"/>
    <x v="0"/>
    <n v="0"/>
    <x v="0"/>
    <x v="3"/>
    <x v="0"/>
    <x v="1"/>
    <n v="0.35066779761337891"/>
    <n v="-1.5318337103414679"/>
    <n v="-2.3479553452262416"/>
    <n v="-0.23769797395883072"/>
    <n v="2.1225547311190391"/>
    <n v="2.8352913519464167"/>
    <n v="4.4240835790306292"/>
    <x v="2"/>
    <x v="1"/>
    <e v="#N/A"/>
    <n v="33.86"/>
    <x v="1"/>
    <x v="2"/>
  </r>
  <r>
    <s v="KY"/>
    <n v="140"/>
    <x v="1"/>
    <x v="0"/>
    <x v="0"/>
    <n v="24"/>
    <x v="1782"/>
    <n v="92"/>
    <n v="40.020000000000003"/>
    <n v="160.9"/>
    <n v="71"/>
    <n v="13.68"/>
    <n v="211.9"/>
    <n v="99"/>
    <n v="9.5399999999999991"/>
    <x v="56"/>
    <n v="2"/>
    <n v="2.4"/>
    <n v="3"/>
    <x v="0"/>
    <n v="0"/>
    <x v="0"/>
    <x v="1"/>
    <x v="0"/>
    <x v="1"/>
    <n v="1.020884597343265"/>
    <n v="-0.78157776038176785"/>
    <n v="0.22584540875258255"/>
    <n v="-0.49131181483948333"/>
    <n v="2.4275797549042095"/>
    <n v="1.3947984100476987"/>
    <n v="2.4490369010944679"/>
    <x v="0"/>
    <x v="0"/>
    <e v="#N/A"/>
    <n v="40.020000000000003"/>
    <x v="0"/>
    <x v="2"/>
  </r>
  <r>
    <s v="RI"/>
    <n v="106"/>
    <x v="0"/>
    <x v="0"/>
    <x v="1"/>
    <n v="0"/>
    <x v="272"/>
    <n v="90"/>
    <n v="26.5"/>
    <n v="198"/>
    <n v="101"/>
    <n v="16.829999999999998"/>
    <n v="189.1"/>
    <n v="95"/>
    <n v="8.51"/>
    <x v="40"/>
    <n v="2"/>
    <n v="2.16"/>
    <n v="2"/>
    <x v="0"/>
    <n v="0"/>
    <x v="0"/>
    <x v="0"/>
    <x v="0"/>
    <x v="0"/>
    <n v="-0.45100036338949512"/>
    <n v="-4.3262223418774039E-2"/>
    <n v="-0.2269528720399886"/>
    <n v="-0.81738675311460851"/>
    <n v="1.3593002737148629"/>
    <n v="0.96171807617775074"/>
    <n v="2.8287994064572279"/>
    <x v="0"/>
    <x v="1"/>
    <e v="#N/A"/>
    <n v="26.5"/>
    <x v="0"/>
    <x v="1"/>
  </r>
  <r>
    <s v="LA"/>
    <n v="81"/>
    <x v="0"/>
    <x v="0"/>
    <x v="0"/>
    <n v="43"/>
    <x v="1783"/>
    <n v="102"/>
    <n v="17.41"/>
    <n v="225.3"/>
    <n v="104"/>
    <n v="19.149999999999999"/>
    <n v="182.3"/>
    <n v="97"/>
    <n v="8.1999999999999993"/>
    <x v="5"/>
    <n v="5"/>
    <n v="1.92"/>
    <n v="2"/>
    <x v="0"/>
    <n v="0"/>
    <x v="0"/>
    <x v="2"/>
    <x v="0"/>
    <x v="0"/>
    <n v="-1.441514141995818"/>
    <n v="0.5000265679313538"/>
    <n v="-0.36199797332900063"/>
    <n v="-1.1434616913897337"/>
    <n v="1.6948871009642281"/>
    <n v="1.9407567499770089"/>
    <n v="3.5581499743754086"/>
    <x v="2"/>
    <x v="0"/>
    <e v="#N/A"/>
    <n v="17.41"/>
    <x v="1"/>
    <x v="1"/>
  </r>
  <r>
    <s v="KY"/>
    <n v="77"/>
    <x v="0"/>
    <x v="0"/>
    <x v="0"/>
    <n v="32"/>
    <x v="1784"/>
    <n v="101"/>
    <n v="32.67"/>
    <n v="165.4"/>
    <n v="84"/>
    <n v="14.06"/>
    <n v="230.2"/>
    <n v="129"/>
    <n v="10.36"/>
    <x v="40"/>
    <n v="6"/>
    <n v="2.16"/>
    <n v="1"/>
    <x v="0"/>
    <n v="0"/>
    <x v="0"/>
    <x v="2"/>
    <x v="0"/>
    <x v="0"/>
    <n v="0.22106786396395348"/>
    <n v="-0.69202466290647213"/>
    <n v="0.58927560780977728"/>
    <n v="-0.81738675311460851"/>
    <n v="2.0359273297886951"/>
    <n v="1.2422302446306908"/>
    <n v="2.6346293608722129"/>
    <x v="0"/>
    <x v="0"/>
    <e v="#N/A"/>
    <n v="32.67"/>
    <x v="1"/>
    <x v="1"/>
  </r>
  <r>
    <s v="DE"/>
    <n v="87"/>
    <x v="0"/>
    <x v="0"/>
    <x v="0"/>
    <n v="28"/>
    <x v="1037"/>
    <n v="124"/>
    <n v="34.46"/>
    <n v="248.9"/>
    <n v="98"/>
    <n v="21.16"/>
    <n v="184.7"/>
    <n v="50"/>
    <n v="8.31"/>
    <x v="20"/>
    <n v="6"/>
    <n v="3.97"/>
    <n v="1"/>
    <x v="0"/>
    <n v="0"/>
    <x v="0"/>
    <x v="2"/>
    <x v="0"/>
    <x v="2"/>
    <n v="0.41546776443809158"/>
    <n v="0.96968281246846033"/>
    <n v="-0.31433499640346729"/>
    <n v="1.6100600096002116"/>
    <n v="3.6284637416912853"/>
    <n v="1.9503840505299797"/>
    <n v="1.5627689414482033"/>
    <x v="1"/>
    <x v="0"/>
    <e v="#N/A"/>
    <n v="34.46"/>
    <x v="1"/>
    <x v="0"/>
  </r>
  <r>
    <s v="SD"/>
    <n v="72"/>
    <x v="0"/>
    <x v="0"/>
    <x v="0"/>
    <n v="38"/>
    <x v="1636"/>
    <n v="116"/>
    <n v="14.33"/>
    <n v="267.2"/>
    <n v="127"/>
    <n v="22.71"/>
    <n v="167.7"/>
    <n v="75"/>
    <n v="7.55"/>
    <x v="24"/>
    <n v="6"/>
    <n v="2.2400000000000002"/>
    <n v="4"/>
    <x v="1"/>
    <n v="1"/>
    <x v="1"/>
    <x v="3"/>
    <x v="0"/>
    <x v="2"/>
    <n v="-1.7766225418607609"/>
    <n v="1.333865408867996"/>
    <n v="-0.65194774962599822"/>
    <n v="-0.70869510702289995"/>
    <n v="2.5012135512386089"/>
    <n v="2.4213362443458735"/>
    <n v="3.6701047924366286"/>
    <x v="0"/>
    <x v="0"/>
    <n v="14.33"/>
    <e v="#N/A"/>
    <x v="1"/>
    <x v="1"/>
  </r>
  <r>
    <s v="MS"/>
    <n v="45"/>
    <x v="0"/>
    <x v="0"/>
    <x v="0"/>
    <n v="18"/>
    <x v="801"/>
    <n v="127"/>
    <n v="28.56"/>
    <n v="155.5"/>
    <n v="76"/>
    <n v="13.22"/>
    <n v="152.69999999999999"/>
    <n v="127"/>
    <n v="6.87"/>
    <x v="23"/>
    <n v="5"/>
    <n v="3.19"/>
    <n v="0"/>
    <x v="0"/>
    <n v="0"/>
    <x v="0"/>
    <x v="3"/>
    <x v="0"/>
    <x v="1"/>
    <n v="-0.22697762093834561"/>
    <n v="-0.88904147735212291"/>
    <n v="-0.94984135541058434"/>
    <n v="0.55937409738036437"/>
    <n v="1.7447174147942159"/>
    <n v="1.4342285627219917"/>
    <n v="3.0116414598635353"/>
    <x v="0"/>
    <x v="0"/>
    <e v="#N/A"/>
    <n v="28.56"/>
    <x v="1"/>
    <x v="3"/>
  </r>
  <r>
    <s v="WI"/>
    <n v="41"/>
    <x v="1"/>
    <x v="1"/>
    <x v="0"/>
    <n v="31"/>
    <x v="1785"/>
    <n v="86"/>
    <n v="47.28"/>
    <n v="268.10000000000002"/>
    <n v="103"/>
    <n v="22.79"/>
    <n v="241.5"/>
    <n v="77"/>
    <n v="10.87"/>
    <x v="61"/>
    <n v="4"/>
    <n v="3.05"/>
    <n v="0"/>
    <x v="0"/>
    <n v="0"/>
    <x v="0"/>
    <x v="3"/>
    <x v="2"/>
    <x v="2"/>
    <n v="1.8114441926047602"/>
    <n v="1.351776028363056"/>
    <n v="0.81368879083416579"/>
    <n v="0.37822135389418376"/>
    <n v="4.3155567504137347"/>
    <n v="2.4318242812031516"/>
    <n v="1.09704539708113"/>
    <x v="1"/>
    <x v="0"/>
    <e v="#N/A"/>
    <n v="47.28"/>
    <x v="5"/>
    <x v="3"/>
  </r>
  <r>
    <s v="VT"/>
    <n v="122"/>
    <x v="1"/>
    <x v="0"/>
    <x v="1"/>
    <n v="0"/>
    <x v="262"/>
    <n v="89"/>
    <n v="21.81"/>
    <n v="237.7"/>
    <n v="62"/>
    <n v="20.2"/>
    <n v="166.6"/>
    <n v="128"/>
    <n v="7.5"/>
    <x v="7"/>
    <n v="5"/>
    <n v="3.02"/>
    <n v="1"/>
    <x v="0"/>
    <n v="0"/>
    <x v="0"/>
    <x v="0"/>
    <x v="0"/>
    <x v="2"/>
    <n v="-0.96199438749294375"/>
    <n v="0.7467951031966128"/>
    <n v="-0.67379328071686784"/>
    <n v="0.34199080519694713"/>
    <n v="2.2271254351904646"/>
    <n v="1.4332101114996432"/>
    <n v="2.6735921048913429"/>
    <x v="0"/>
    <x v="1"/>
    <e v="#N/A"/>
    <n v="21.81"/>
    <x v="1"/>
    <x v="3"/>
  </r>
  <r>
    <s v="MA"/>
    <n v="92"/>
    <x v="1"/>
    <x v="0"/>
    <x v="0"/>
    <n v="21"/>
    <x v="1302"/>
    <n v="107"/>
    <n v="38.729999999999997"/>
    <n v="156.4"/>
    <n v="70"/>
    <n v="13.29"/>
    <n v="259.7"/>
    <n v="72"/>
    <n v="11.69"/>
    <x v="70"/>
    <n v="3"/>
    <n v="3.35"/>
    <n v="0"/>
    <x v="0"/>
    <n v="0"/>
    <x v="0"/>
    <x v="2"/>
    <x v="0"/>
    <x v="1"/>
    <n v="0.88017609795246032"/>
    <n v="-0.87113085785706357"/>
    <n v="1.1751330325194633"/>
    <n v="0.77675738956378104"/>
    <n v="3.382268461496694"/>
    <n v="1.8755982035814418"/>
    <n v="1.8963114978612163"/>
    <x v="0"/>
    <x v="0"/>
    <e v="#N/A"/>
    <n v="38.729999999999997"/>
    <x v="0"/>
    <x v="0"/>
  </r>
  <r>
    <s v="OR"/>
    <n v="65"/>
    <x v="1"/>
    <x v="1"/>
    <x v="1"/>
    <n v="0"/>
    <x v="1786"/>
    <n v="74"/>
    <n v="9.32"/>
    <n v="239.8"/>
    <n v="93"/>
    <n v="20.38"/>
    <n v="214.4"/>
    <n v="91"/>
    <n v="9.65"/>
    <x v="83"/>
    <n v="5"/>
    <n v="3.62"/>
    <n v="1"/>
    <x v="1"/>
    <n v="1"/>
    <x v="0"/>
    <x v="3"/>
    <x v="2"/>
    <x v="2"/>
    <n v="-2.3227936908119107"/>
    <n v="0.7885865486850846"/>
    <n v="0.27549434305001358"/>
    <n v="1.1390628765361424"/>
    <n v="3.3393563450935688"/>
    <n v="2.7185659169124485"/>
    <n v="3.4102639912005874"/>
    <x v="0"/>
    <x v="1"/>
    <n v="9.32"/>
    <e v="#N/A"/>
    <x v="5"/>
    <x v="0"/>
  </r>
  <r>
    <s v="MA"/>
    <n v="57"/>
    <x v="0"/>
    <x v="0"/>
    <x v="0"/>
    <n v="24"/>
    <x v="1148"/>
    <n v="102"/>
    <n v="23.83"/>
    <n v="170.1"/>
    <n v="107"/>
    <n v="14.46"/>
    <n v="143.69999999999999"/>
    <n v="102"/>
    <n v="6.47"/>
    <x v="100"/>
    <n v="1"/>
    <n v="3.78"/>
    <n v="1"/>
    <x v="0"/>
    <n v="0"/>
    <x v="0"/>
    <x v="3"/>
    <x v="0"/>
    <x v="0"/>
    <n v="-0.74167450028892101"/>
    <n v="-0.59849142776560782"/>
    <n v="-1.1285775188813361"/>
    <n v="1.3564461687195588"/>
    <n v="2.4077607692238545"/>
    <n v="2.0054691416838253"/>
    <n v="3.2010156254974249"/>
    <x v="0"/>
    <x v="0"/>
    <e v="#N/A"/>
    <n v="23.83"/>
    <x v="0"/>
    <x v="0"/>
  </r>
  <r>
    <s v="MT"/>
    <n v="127"/>
    <x v="1"/>
    <x v="0"/>
    <x v="1"/>
    <n v="0"/>
    <x v="528"/>
    <n v="110"/>
    <n v="46.1"/>
    <n v="213.5"/>
    <n v="80"/>
    <n v="18.149999999999999"/>
    <n v="201.8"/>
    <n v="102"/>
    <n v="9.08"/>
    <x v="32"/>
    <n v="4"/>
    <n v="3.56"/>
    <n v="0"/>
    <x v="1"/>
    <n v="1"/>
    <x v="0"/>
    <x v="0"/>
    <x v="0"/>
    <x v="0"/>
    <n v="1.6836956865788975"/>
    <n v="0.26519844566280026"/>
    <n v="2.526371419096134E-2"/>
    <n v="1.0666017791416695"/>
    <n v="3.7583185392217495"/>
    <n v="2.0108304232603125"/>
    <n v="1.40068545361212"/>
    <x v="1"/>
    <x v="1"/>
    <n v="46.1"/>
    <e v="#N/A"/>
    <x v="1"/>
    <x v="0"/>
  </r>
  <r>
    <s v="AK"/>
    <n v="121"/>
    <x v="0"/>
    <x v="0"/>
    <x v="1"/>
    <n v="0"/>
    <x v="172"/>
    <n v="116"/>
    <n v="30.6"/>
    <n v="196.4"/>
    <n v="112"/>
    <n v="16.690000000000001"/>
    <n v="280.3"/>
    <n v="95"/>
    <n v="12.61"/>
    <x v="3"/>
    <n v="5"/>
    <n v="2.73"/>
    <n v="2"/>
    <x v="0"/>
    <n v="0"/>
    <x v="0"/>
    <x v="0"/>
    <x v="0"/>
    <x v="0"/>
    <n v="-4.8063061107591811E-3"/>
    <n v="-7.5103324743323527E-2"/>
    <n v="1.5842402511302955"/>
    <n v="-5.6545230472650088E-2"/>
    <n v="3.0682648070144865"/>
    <n v="1.587034387263401"/>
    <n v="1.9034461817318065"/>
    <x v="0"/>
    <x v="1"/>
    <e v="#N/A"/>
    <n v="30.6"/>
    <x v="1"/>
    <x v="2"/>
  </r>
  <r>
    <s v="MS"/>
    <n v="117"/>
    <x v="0"/>
    <x v="0"/>
    <x v="1"/>
    <n v="0"/>
    <x v="133"/>
    <n v="122"/>
    <n v="32.270000000000003"/>
    <n v="235.6"/>
    <n v="94"/>
    <n v="20.03"/>
    <n v="270.8"/>
    <n v="120"/>
    <n v="12.19"/>
    <x v="8"/>
    <n v="2"/>
    <n v="3.43"/>
    <n v="1"/>
    <x v="0"/>
    <n v="0"/>
    <x v="0"/>
    <x v="0"/>
    <x v="0"/>
    <x v="2"/>
    <n v="0.17663360099843661"/>
    <n v="0.70500365770814155"/>
    <n v="1.3955743008000576"/>
    <n v="0.88544903565548905"/>
    <n v="3.6858104129898743"/>
    <n v="1.8055130047109433"/>
    <n v="0.96672437636385733"/>
    <x v="1"/>
    <x v="1"/>
    <e v="#N/A"/>
    <n v="32.270000000000003"/>
    <x v="0"/>
    <x v="0"/>
  </r>
  <r>
    <s v="OR"/>
    <n v="37"/>
    <x v="1"/>
    <x v="0"/>
    <x v="1"/>
    <n v="0"/>
    <x v="1367"/>
    <n v="117"/>
    <n v="43.74"/>
    <n v="134.5"/>
    <n v="92"/>
    <n v="11.43"/>
    <n v="306.2"/>
    <n v="102"/>
    <n v="13.78"/>
    <x v="45"/>
    <n v="5"/>
    <n v="2.21"/>
    <n v="3"/>
    <x v="0"/>
    <n v="0"/>
    <x v="0"/>
    <x v="3"/>
    <x v="0"/>
    <x v="1"/>
    <n v="1.4263472469036103"/>
    <n v="-1.3069559322368365"/>
    <n v="2.0986032104516803"/>
    <n v="-0.74492565572013658"/>
    <n v="3.9557284643695372"/>
    <n v="2.949855919367375"/>
    <n v="3.1233815338876081"/>
    <x v="0"/>
    <x v="1"/>
    <e v="#N/A"/>
    <n v="43.74"/>
    <x v="1"/>
    <x v="1"/>
  </r>
  <r>
    <s v="VA"/>
    <n v="162"/>
    <x v="2"/>
    <x v="0"/>
    <x v="1"/>
    <n v="0"/>
    <x v="511"/>
    <n v="93"/>
    <n v="17.559999999999999"/>
    <n v="210.6"/>
    <n v="87"/>
    <n v="17.899999999999999"/>
    <n v="187.2"/>
    <n v="118"/>
    <n v="8.42"/>
    <x v="37"/>
    <n v="6"/>
    <n v="3.08"/>
    <n v="1"/>
    <x v="0"/>
    <n v="0"/>
    <x v="0"/>
    <x v="1"/>
    <x v="0"/>
    <x v="0"/>
    <n v="-1.4248512933837492"/>
    <n v="0.20748644951205397"/>
    <n v="-0.26468606210603629"/>
    <n v="0.41445190259141979"/>
    <n v="2.0444761967923926"/>
    <n v="1.5215389991792223"/>
    <n v="2.9069363482532489"/>
    <x v="0"/>
    <x v="1"/>
    <e v="#N/A"/>
    <n v="17.559999999999999"/>
    <x v="1"/>
    <x v="3"/>
  </r>
  <r>
    <s v="AZ"/>
    <n v="193"/>
    <x v="0"/>
    <x v="0"/>
    <x v="1"/>
    <n v="0"/>
    <x v="1543"/>
    <n v="115"/>
    <n v="35.380000000000003"/>
    <n v="178"/>
    <n v="104"/>
    <n v="15.13"/>
    <n v="195.9"/>
    <n v="95"/>
    <n v="8.82"/>
    <x v="70"/>
    <n v="9"/>
    <n v="3.35"/>
    <n v="3"/>
    <x v="0"/>
    <n v="0"/>
    <x v="0"/>
    <x v="1"/>
    <x v="0"/>
    <x v="0"/>
    <n v="0.51544485611050561"/>
    <n v="-0.4412759899756441"/>
    <n v="-9.1907770750975989E-2"/>
    <n v="0.77675738956378104"/>
    <n v="2.5671470447719686"/>
    <n v="1.0354742776071832"/>
    <n v="1.8852506490360335"/>
    <x v="0"/>
    <x v="1"/>
    <e v="#N/A"/>
    <n v="35.380000000000003"/>
    <x v="4"/>
    <x v="0"/>
  </r>
  <r>
    <s v="UT"/>
    <n v="80"/>
    <x v="0"/>
    <x v="0"/>
    <x v="1"/>
    <n v="0"/>
    <x v="1078"/>
    <n v="65"/>
    <n v="33.17"/>
    <n v="214"/>
    <n v="80"/>
    <n v="18.190000000000001"/>
    <n v="124.4"/>
    <n v="96"/>
    <n v="5.6"/>
    <x v="29"/>
    <n v="6"/>
    <n v="2.48"/>
    <n v="2"/>
    <x v="0"/>
    <n v="0"/>
    <x v="0"/>
    <x v="2"/>
    <x v="0"/>
    <x v="0"/>
    <n v="0.27475926504728698"/>
    <n v="0.27514878982672197"/>
    <n v="-1.5118672916575033"/>
    <n v="-0.38262016874777532"/>
    <n v="1.9733680853622484"/>
    <n v="1.6072773287111362"/>
    <n v="3.0450778680439918"/>
    <x v="0"/>
    <x v="1"/>
    <e v="#N/A"/>
    <n v="33.17"/>
    <x v="1"/>
    <x v="2"/>
  </r>
  <r>
    <s v="WV"/>
    <n v="176"/>
    <x v="0"/>
    <x v="0"/>
    <x v="1"/>
    <n v="0"/>
    <x v="96"/>
    <n v="97"/>
    <n v="27.64"/>
    <n v="227.8"/>
    <n v="107"/>
    <n v="19.36"/>
    <n v="218.8"/>
    <n v="92"/>
    <n v="9.85"/>
    <x v="61"/>
    <n v="4"/>
    <n v="3.05"/>
    <n v="1"/>
    <x v="0"/>
    <n v="0"/>
    <x v="0"/>
    <x v="1"/>
    <x v="0"/>
    <x v="0"/>
    <n v="-0.32695471261075959"/>
    <n v="0.54977828875096257"/>
    <n v="0.36287646741349228"/>
    <n v="0.37822135389418376"/>
    <n v="2.5713282693814348"/>
    <n v="0.82697416768866849"/>
    <n v="1.6601335726767914"/>
    <x v="0"/>
    <x v="1"/>
    <e v="#N/A"/>
    <n v="27.64"/>
    <x v="1"/>
    <x v="3"/>
  </r>
  <r>
    <s v="AZ"/>
    <n v="89"/>
    <x v="2"/>
    <x v="0"/>
    <x v="0"/>
    <n v="24"/>
    <x v="842"/>
    <n v="84"/>
    <n v="33.630000000000003"/>
    <n v="223.2"/>
    <n v="117"/>
    <n v="18.97"/>
    <n v="201.7"/>
    <n v="132"/>
    <n v="9.08"/>
    <x v="16"/>
    <n v="4"/>
    <n v="1.54"/>
    <n v="1"/>
    <x v="0"/>
    <n v="0"/>
    <x v="0"/>
    <x v="2"/>
    <x v="0"/>
    <x v="0"/>
    <n v="0.32474781088349419"/>
    <n v="0.458235122442882"/>
    <n v="2.3277756819063647E-2"/>
    <n v="-1.6506893731510393"/>
    <n v="2.3134174856041363"/>
    <n v="1.7437768861612322"/>
    <n v="2.9545922213939035"/>
    <x v="0"/>
    <x v="0"/>
    <e v="#N/A"/>
    <n v="33.630000000000003"/>
    <x v="1"/>
    <x v="1"/>
  </r>
  <r>
    <s v="RI"/>
    <n v="128"/>
    <x v="2"/>
    <x v="0"/>
    <x v="1"/>
    <n v="0"/>
    <x v="679"/>
    <n v="118"/>
    <n v="36.11"/>
    <n v="148.6"/>
    <n v="108"/>
    <n v="12.63"/>
    <n v="214.8"/>
    <n v="98"/>
    <n v="9.67"/>
    <x v="52"/>
    <n v="5"/>
    <n v="2.65"/>
    <n v="1"/>
    <x v="0"/>
    <n v="0"/>
    <x v="0"/>
    <x v="1"/>
    <x v="0"/>
    <x v="1"/>
    <n v="0.59505624392372425"/>
    <n v="-1.0263562268142432"/>
    <n v="0.28343817253760267"/>
    <n v="-0.16523687656435807"/>
    <n v="2.2110952234009806"/>
    <n v="1.2309100132752118"/>
    <n v="2.4781720752634855"/>
    <x v="0"/>
    <x v="1"/>
    <e v="#N/A"/>
    <n v="36.11"/>
    <x v="1"/>
    <x v="2"/>
  </r>
  <r>
    <s v="NM"/>
    <n v="138"/>
    <x v="1"/>
    <x v="0"/>
    <x v="1"/>
    <n v="0"/>
    <x v="1422"/>
    <n v="114"/>
    <n v="10.83"/>
    <n v="212.2"/>
    <n v="132"/>
    <n v="18.04"/>
    <n v="247.6"/>
    <n v="114"/>
    <n v="11.14"/>
    <x v="82"/>
    <n v="4"/>
    <n v="2.38"/>
    <n v="0"/>
    <x v="0"/>
    <n v="0"/>
    <x v="0"/>
    <x v="1"/>
    <x v="0"/>
    <x v="0"/>
    <n v="-2.158016632314784"/>
    <n v="0.23932755083660345"/>
    <n v="0.9348321905198973"/>
    <n v="-0.52754236353671935"/>
    <n v="2.6160518195756026"/>
    <n v="2.4220911691542137"/>
    <n v="3.590170489083329"/>
    <x v="0"/>
    <x v="1"/>
    <e v="#N/A"/>
    <n v="10.83"/>
    <x v="1"/>
    <x v="2"/>
  </r>
  <r>
    <s v="HI"/>
    <n v="90"/>
    <x v="1"/>
    <x v="0"/>
    <x v="1"/>
    <n v="0"/>
    <x v="121"/>
    <n v="90"/>
    <n v="32.950000000000003"/>
    <n v="206.6"/>
    <n v="98"/>
    <n v="17.559999999999999"/>
    <n v="153.30000000000001"/>
    <n v="120"/>
    <n v="6.9"/>
    <x v="3"/>
    <n v="9"/>
    <n v="2.73"/>
    <n v="3"/>
    <x v="0"/>
    <n v="0"/>
    <x v="0"/>
    <x v="2"/>
    <x v="0"/>
    <x v="0"/>
    <n v="0.25069070594096543"/>
    <n v="0.12788369620067996"/>
    <n v="-0.93792561117920048"/>
    <n v="-5.6545230472650088E-2"/>
    <n v="1.9314007885402238"/>
    <n v="0.98086792433752734"/>
    <n v="2.4887536567556499"/>
    <x v="0"/>
    <x v="1"/>
    <e v="#N/A"/>
    <n v="32.950000000000003"/>
    <x v="4"/>
    <x v="2"/>
  </r>
  <r>
    <s v="NY"/>
    <n v="57"/>
    <x v="2"/>
    <x v="0"/>
    <x v="0"/>
    <n v="25"/>
    <x v="672"/>
    <n v="81"/>
    <n v="24.48"/>
    <n v="187.2"/>
    <n v="112"/>
    <n v="15.91"/>
    <n v="158.6"/>
    <n v="122"/>
    <n v="7.14"/>
    <x v="31"/>
    <n v="6"/>
    <n v="2.2999999999999998"/>
    <n v="3"/>
    <x v="0"/>
    <n v="0"/>
    <x v="0"/>
    <x v="3"/>
    <x v="0"/>
    <x v="0"/>
    <n v="-0.67132025059351841"/>
    <n v="-0.25818965735948407"/>
    <n v="-0.83266987046864704"/>
    <n v="-0.63623400962842791"/>
    <n v="0.90478617922597449"/>
    <n v="1.2710096798287935"/>
    <n v="3.2268085134260209"/>
    <x v="2"/>
    <x v="0"/>
    <e v="#N/A"/>
    <n v="24.48"/>
    <x v="1"/>
    <x v="1"/>
  </r>
  <r>
    <s v="NM"/>
    <n v="177"/>
    <x v="1"/>
    <x v="0"/>
    <x v="0"/>
    <n v="29"/>
    <x v="745"/>
    <n v="91"/>
    <n v="32.130000000000003"/>
    <n v="303.10000000000002"/>
    <n v="96"/>
    <n v="25.76"/>
    <n v="163.6"/>
    <n v="116"/>
    <n v="7.36"/>
    <x v="135"/>
    <n v="1"/>
    <n v="4.24"/>
    <n v="3"/>
    <x v="0"/>
    <n v="0"/>
    <x v="0"/>
    <x v="1"/>
    <x v="0"/>
    <x v="2"/>
    <n v="0.16182218000993062"/>
    <n v="2.0483001198375783"/>
    <n v="-0.73337200187378504"/>
    <n v="1.9723654965725728"/>
    <n v="4.4213133267350244"/>
    <n v="2.9410508231025418"/>
    <n v="2.3982385942561146"/>
    <x v="1"/>
    <x v="0"/>
    <e v="#N/A"/>
    <n v="32.130000000000003"/>
    <x v="0"/>
    <x v="0"/>
  </r>
  <r>
    <s v="MI"/>
    <n v="98"/>
    <x v="0"/>
    <x v="0"/>
    <x v="0"/>
    <n v="23"/>
    <x v="1200"/>
    <n v="98"/>
    <n v="28.71"/>
    <n v="226.3"/>
    <n v="117"/>
    <n v="19.239999999999998"/>
    <n v="165.5"/>
    <n v="96"/>
    <n v="7.45"/>
    <x v="108"/>
    <n v="3"/>
    <n v="3.86"/>
    <n v="0"/>
    <x v="0"/>
    <n v="0"/>
    <x v="0"/>
    <x v="2"/>
    <x v="0"/>
    <x v="0"/>
    <n v="-0.21031477232627652"/>
    <n v="0.51992725625919733"/>
    <n v="-0.69563881180773735"/>
    <n v="1.4651378148112675"/>
    <n v="3.0171711588864145"/>
    <n v="1.716129024328616"/>
    <n v="2.1878930170989133"/>
    <x v="0"/>
    <x v="0"/>
    <e v="#N/A"/>
    <n v="28.71"/>
    <x v="0"/>
    <x v="0"/>
  </r>
  <r>
    <s v="IN"/>
    <n v="140"/>
    <x v="0"/>
    <x v="0"/>
    <x v="1"/>
    <n v="0"/>
    <x v="1145"/>
    <n v="100"/>
    <n v="34.799999999999997"/>
    <n v="126.8"/>
    <n v="107"/>
    <n v="10.78"/>
    <n v="202.8"/>
    <n v="115"/>
    <n v="9.1300000000000008"/>
    <x v="47"/>
    <n v="4"/>
    <n v="3.27"/>
    <n v="2"/>
    <x v="0"/>
    <n v="0"/>
    <x v="0"/>
    <x v="1"/>
    <x v="0"/>
    <x v="1"/>
    <n v="0.45249631690935599"/>
    <n v="-1.4601912323612314"/>
    <n v="4.5123287909933744E-2"/>
    <n v="0.66806574347207237"/>
    <n v="2.4892262919337207"/>
    <n v="1.6689096142673034"/>
    <n v="2.7155609123592828"/>
    <x v="0"/>
    <x v="1"/>
    <e v="#N/A"/>
    <n v="34.799999999999997"/>
    <x v="1"/>
    <x v="0"/>
  </r>
  <r>
    <s v="KY"/>
    <n v="133"/>
    <x v="0"/>
    <x v="0"/>
    <x v="1"/>
    <n v="0"/>
    <x v="1787"/>
    <n v="87"/>
    <n v="38.56"/>
    <n v="127.9"/>
    <n v="93"/>
    <n v="10.87"/>
    <n v="160.1"/>
    <n v="89"/>
    <n v="7.2"/>
    <x v="29"/>
    <n v="3"/>
    <n v="2.48"/>
    <n v="0"/>
    <x v="0"/>
    <n v="0"/>
    <x v="0"/>
    <x v="1"/>
    <x v="0"/>
    <x v="1"/>
    <n v="0.86166182171682804"/>
    <n v="-1.4383004752006034"/>
    <n v="-0.80288050989018844"/>
    <n v="-0.38262016874777532"/>
    <n v="2.019382577526426"/>
    <n v="1.8979422168919551"/>
    <n v="3.3356353701962429"/>
    <x v="0"/>
    <x v="1"/>
    <e v="#N/A"/>
    <n v="38.56"/>
    <x v="0"/>
    <x v="2"/>
  </r>
  <r>
    <s v="NC"/>
    <n v="166"/>
    <x v="0"/>
    <x v="0"/>
    <x v="0"/>
    <n v="26"/>
    <x v="1211"/>
    <n v="114"/>
    <n v="25.86"/>
    <n v="89.3"/>
    <n v="67"/>
    <n v="7.59"/>
    <n v="194.6"/>
    <n v="111"/>
    <n v="8.76"/>
    <x v="4"/>
    <n v="6"/>
    <n v="2.0299999999999998"/>
    <n v="0"/>
    <x v="0"/>
    <n v="0"/>
    <x v="0"/>
    <x v="1"/>
    <x v="0"/>
    <x v="1"/>
    <n v="-0.52135461308489772"/>
    <n v="-2.2064670446553629"/>
    <n v="-0.11772521658564035"/>
    <n v="-0.99853949660078922"/>
    <n v="1.5694187021867645"/>
    <n v="2.4801709224621935"/>
    <n v="4.2236738210331"/>
    <x v="2"/>
    <x v="0"/>
    <e v="#N/A"/>
    <n v="25.86"/>
    <x v="1"/>
    <x v="1"/>
  </r>
  <r>
    <s v="KY"/>
    <n v="86"/>
    <x v="1"/>
    <x v="0"/>
    <x v="1"/>
    <n v="0"/>
    <x v="1137"/>
    <n v="95"/>
    <n v="23.65"/>
    <n v="146.19999999999999"/>
    <n v="82"/>
    <n v="12.43"/>
    <n v="186.8"/>
    <n v="120"/>
    <n v="8.41"/>
    <x v="23"/>
    <n v="5"/>
    <n v="3.19"/>
    <n v="2"/>
    <x v="0"/>
    <n v="0"/>
    <x v="0"/>
    <x v="2"/>
    <x v="0"/>
    <x v="1"/>
    <n v="-0.76204020414811635"/>
    <n v="-1.0741178788010677"/>
    <n v="-0.27262989159362477"/>
    <n v="0.55937409738036437"/>
    <n v="1.7386296829928354"/>
    <n v="1.4565922315145914"/>
    <n v="3.0365257586975192"/>
    <x v="0"/>
    <x v="1"/>
    <e v="#N/A"/>
    <n v="23.65"/>
    <x v="1"/>
    <x v="3"/>
  </r>
  <r>
    <s v="WY"/>
    <n v="117"/>
    <x v="1"/>
    <x v="0"/>
    <x v="1"/>
    <n v="0"/>
    <x v="433"/>
    <n v="121"/>
    <n v="25.59"/>
    <n v="345.1"/>
    <n v="132"/>
    <n v="29.33"/>
    <n v="183.9"/>
    <n v="97"/>
    <n v="8.2799999999999994"/>
    <x v="24"/>
    <n v="2"/>
    <n v="2.2400000000000002"/>
    <n v="0"/>
    <x v="0"/>
    <n v="0"/>
    <x v="0"/>
    <x v="0"/>
    <x v="0"/>
    <x v="2"/>
    <n v="-0.55097745506190909"/>
    <n v="2.8841290296070055"/>
    <n v="-0.33022265537864487"/>
    <n v="-0.70869510702289995"/>
    <n v="3.9776299220187608"/>
    <n v="3.0385970730341767"/>
    <n v="3.2626070170899784"/>
    <x v="0"/>
    <x v="1"/>
    <e v="#N/A"/>
    <n v="25.59"/>
    <x v="0"/>
    <x v="1"/>
  </r>
  <r>
    <s v="VA"/>
    <n v="86"/>
    <x v="0"/>
    <x v="0"/>
    <x v="1"/>
    <n v="0"/>
    <x v="1006"/>
    <n v="73"/>
    <n v="39.42"/>
    <n v="165.9"/>
    <n v="123"/>
    <n v="14.1"/>
    <n v="225.7"/>
    <n v="86"/>
    <n v="10.16"/>
    <x v="73"/>
    <n v="3"/>
    <n v="3.11"/>
    <n v="3"/>
    <x v="0"/>
    <n v="0"/>
    <x v="0"/>
    <x v="2"/>
    <x v="0"/>
    <x v="0"/>
    <n v="0.95608463051855219"/>
    <n v="-0.68207431874255031"/>
    <n v="0.49990752607440148"/>
    <n v="0.45068245128865581"/>
    <n v="2.8777675343580844"/>
    <n v="1.3536415343536452"/>
    <n v="1.8393327119499538"/>
    <x v="0"/>
    <x v="1"/>
    <e v="#N/A"/>
    <n v="39.42"/>
    <x v="0"/>
    <x v="3"/>
  </r>
  <r>
    <s v="AL"/>
    <n v="74"/>
    <x v="0"/>
    <x v="0"/>
    <x v="1"/>
    <n v="0"/>
    <x v="941"/>
    <n v="79"/>
    <n v="35.21"/>
    <n v="182"/>
    <n v="100"/>
    <n v="15.47"/>
    <n v="233.7"/>
    <n v="73"/>
    <n v="10.52"/>
    <x v="33"/>
    <n v="8"/>
    <n v="2"/>
    <n v="1"/>
    <x v="0"/>
    <n v="0"/>
    <x v="0"/>
    <x v="2"/>
    <x v="0"/>
    <x v="0"/>
    <n v="0.49693057987487338"/>
    <n v="-0.36167323666427009"/>
    <n v="0.65878411582618068"/>
    <n v="-1.0347700452980251"/>
    <n v="2.3240128908253639"/>
    <n v="1.3720397549797698"/>
    <n v="2.5226871113492115"/>
    <x v="0"/>
    <x v="1"/>
    <e v="#N/A"/>
    <n v="35.21"/>
    <x v="4"/>
    <x v="1"/>
  </r>
  <r>
    <s v="MN"/>
    <n v="178"/>
    <x v="2"/>
    <x v="0"/>
    <x v="1"/>
    <n v="0"/>
    <x v="1088"/>
    <n v="104"/>
    <n v="38.32"/>
    <n v="110.7"/>
    <n v="90"/>
    <n v="9.41"/>
    <n v="134.1"/>
    <n v="109"/>
    <n v="6.03"/>
    <x v="107"/>
    <n v="5"/>
    <n v="4.13"/>
    <n v="2"/>
    <x v="1"/>
    <n v="1"/>
    <x v="0"/>
    <x v="1"/>
    <x v="0"/>
    <x v="1"/>
    <n v="0.83574183498694288"/>
    <n v="-1.7805923144395117"/>
    <n v="-1.319229426583471"/>
    <n v="1.8274433017836287"/>
    <n v="3.474998632759613"/>
    <n v="2.9914693222872941"/>
    <n v="3.7178168210242455"/>
    <x v="0"/>
    <x v="1"/>
    <n v="38.32"/>
    <e v="#N/A"/>
    <x v="1"/>
    <x v="0"/>
  </r>
  <r>
    <s v="FL"/>
    <n v="95"/>
    <x v="1"/>
    <x v="0"/>
    <x v="0"/>
    <n v="45"/>
    <x v="1264"/>
    <n v="115"/>
    <n v="19.79"/>
    <n v="283.7"/>
    <n v="123"/>
    <n v="24.11"/>
    <n v="285.2"/>
    <n v="103"/>
    <n v="12.83"/>
    <x v="75"/>
    <n v="4"/>
    <n v="3.46"/>
    <n v="1"/>
    <x v="0"/>
    <n v="0"/>
    <x v="0"/>
    <x v="2"/>
    <x v="0"/>
    <x v="2"/>
    <n v="-1.182314274696967"/>
    <n v="1.6622267662774139"/>
    <n v="1.6815521623532599"/>
    <n v="0.92167958435272568"/>
    <n v="4.243143206890581"/>
    <n v="2.7996385119527165"/>
    <n v="2.381530457717465"/>
    <x v="1"/>
    <x v="0"/>
    <e v="#N/A"/>
    <n v="19.79"/>
    <x v="1"/>
    <x v="0"/>
  </r>
  <r>
    <s v="CA"/>
    <n v="85"/>
    <x v="0"/>
    <x v="0"/>
    <x v="1"/>
    <n v="0"/>
    <x v="1071"/>
    <n v="104"/>
    <n v="33.270000000000003"/>
    <n v="182.9"/>
    <n v="121"/>
    <n v="15.55"/>
    <n v="324.7"/>
    <n v="110"/>
    <n v="14.61"/>
    <x v="53"/>
    <n v="9"/>
    <n v="2.3199999999999998"/>
    <n v="0"/>
    <x v="0"/>
    <n v="0"/>
    <x v="0"/>
    <x v="2"/>
    <x v="0"/>
    <x v="0"/>
    <n v="0.28586783078866618"/>
    <n v="-0.3437626171692108"/>
    <n v="2.4660053242526701"/>
    <n v="-0.60000346093119195"/>
    <n v="3.7758831708484619"/>
    <n v="2.5770292132637471"/>
    <n v="2.6504462665998156"/>
    <x v="0"/>
    <x v="1"/>
    <e v="#N/A"/>
    <n v="33.270000000000003"/>
    <x v="4"/>
    <x v="2"/>
  </r>
  <r>
    <s v="KY"/>
    <n v="81"/>
    <x v="2"/>
    <x v="0"/>
    <x v="1"/>
    <n v="0"/>
    <x v="1788"/>
    <n v="99"/>
    <n v="13.5"/>
    <n v="144.69999999999999"/>
    <n v="90"/>
    <n v="12.3"/>
    <n v="204.7"/>
    <n v="114"/>
    <n v="9.2100000000000009"/>
    <x v="9"/>
    <n v="5"/>
    <n v="2.46"/>
    <n v="0"/>
    <x v="0"/>
    <n v="0"/>
    <x v="0"/>
    <x v="2"/>
    <x v="0"/>
    <x v="1"/>
    <n v="-1.8673424954153586"/>
    <n v="-1.1039689112928328"/>
    <n v="8.2856477975980877E-2"/>
    <n v="-0.41885071744501134"/>
    <n v="1.5077815423255061"/>
    <n v="2.2108859020157339"/>
    <n v="3.9373376492353773"/>
    <x v="2"/>
    <x v="1"/>
    <e v="#N/A"/>
    <n v="13.5"/>
    <x v="1"/>
    <x v="2"/>
  </r>
  <r>
    <s v="AR"/>
    <n v="41"/>
    <x v="0"/>
    <x v="0"/>
    <x v="1"/>
    <n v="0"/>
    <x v="1574"/>
    <n v="114"/>
    <n v="17.489999999999998"/>
    <n v="107.9"/>
    <n v="119"/>
    <n v="9.17"/>
    <n v="277.60000000000002"/>
    <n v="99"/>
    <n v="12.49"/>
    <x v="34"/>
    <n v="4"/>
    <n v="2.97"/>
    <n v="6"/>
    <x v="1"/>
    <n v="1"/>
    <x v="1"/>
    <x v="3"/>
    <x v="0"/>
    <x v="1"/>
    <n v="-1.4322570038780018"/>
    <n v="-1.8363142417574734"/>
    <n v="1.5306194020890702"/>
    <n v="0.26952970780247515"/>
    <n v="2.9836232780950489"/>
    <n v="2.7997950169750832"/>
    <n v="3.8439168056250077"/>
    <x v="0"/>
    <x v="1"/>
    <n v="17.489999999999998"/>
    <e v="#N/A"/>
    <x v="1"/>
    <x v="3"/>
  </r>
  <r>
    <s v="VT"/>
    <n v="217"/>
    <x v="2"/>
    <x v="0"/>
    <x v="1"/>
    <n v="0"/>
    <x v="1005"/>
    <n v="74"/>
    <n v="16.95"/>
    <n v="183.1"/>
    <n v="97"/>
    <n v="15.56"/>
    <n v="220.3"/>
    <n v="73"/>
    <n v="9.91"/>
    <x v="90"/>
    <n v="4"/>
    <n v="3.89"/>
    <n v="0"/>
    <x v="0"/>
    <n v="0"/>
    <x v="0"/>
    <x v="1"/>
    <x v="0"/>
    <x v="0"/>
    <n v="-1.491502687832025"/>
    <n v="-0.33978247950364232"/>
    <n v="0.39266582799195088"/>
    <n v="1.5013683635085036"/>
    <n v="2.9788964172884858"/>
    <n v="2.1790653539085523"/>
    <n v="2.9364651825409118"/>
    <x v="0"/>
    <x v="1"/>
    <e v="#N/A"/>
    <n v="16.95"/>
    <x v="1"/>
    <x v="0"/>
  </r>
  <r>
    <s v="MD"/>
    <n v="79"/>
    <x v="0"/>
    <x v="0"/>
    <x v="1"/>
    <n v="0"/>
    <x v="178"/>
    <n v="107"/>
    <n v="36.28"/>
    <n v="176.2"/>
    <n v="82"/>
    <n v="14.98"/>
    <n v="180.1"/>
    <n v="125"/>
    <n v="8.1"/>
    <x v="57"/>
    <n v="4"/>
    <n v="2.13"/>
    <n v="0"/>
    <x v="0"/>
    <n v="0"/>
    <x v="0"/>
    <x v="2"/>
    <x v="0"/>
    <x v="0"/>
    <n v="0.61357052015935643"/>
    <n v="-0.47709722896576262"/>
    <n v="-0.40568903551074026"/>
    <n v="-0.85361730181184459"/>
    <n v="1.8032389049495405"/>
    <n v="1.2236570763827588"/>
    <n v="2.7826251513345421"/>
    <x v="0"/>
    <x v="1"/>
    <e v="#N/A"/>
    <n v="36.28"/>
    <x v="1"/>
    <x v="1"/>
  </r>
  <r>
    <s v="CT"/>
    <n v="15"/>
    <x v="0"/>
    <x v="0"/>
    <x v="1"/>
    <n v="0"/>
    <x v="838"/>
    <n v="103"/>
    <n v="31.47"/>
    <n v="193.8"/>
    <n v="148"/>
    <n v="16.47"/>
    <n v="305.2"/>
    <n v="79"/>
    <n v="13.73"/>
    <x v="32"/>
    <n v="6"/>
    <n v="3.56"/>
    <n v="5"/>
    <x v="0"/>
    <n v="0"/>
    <x v="1"/>
    <x v="3"/>
    <x v="0"/>
    <x v="0"/>
    <n v="8.9616502690964939E-2"/>
    <n v="-0.12684511439571652"/>
    <n v="2.0787436367327081"/>
    <n v="1.0666017791416695"/>
    <n v="3.9622176708839172"/>
    <n v="2.3415668393461511"/>
    <n v="1.8074019073759633"/>
    <x v="1"/>
    <x v="1"/>
    <e v="#N/A"/>
    <n v="31.47"/>
    <x v="1"/>
    <x v="0"/>
  </r>
  <r>
    <s v="MI"/>
    <n v="96"/>
    <x v="0"/>
    <x v="0"/>
    <x v="1"/>
    <n v="0"/>
    <x v="399"/>
    <n v="101"/>
    <n v="28.31"/>
    <n v="78.3"/>
    <n v="108"/>
    <n v="6.66"/>
    <n v="221.9"/>
    <n v="112"/>
    <n v="9.99"/>
    <x v="73"/>
    <n v="10"/>
    <n v="3.11"/>
    <n v="3"/>
    <x v="0"/>
    <n v="0"/>
    <x v="0"/>
    <x v="2"/>
    <x v="0"/>
    <x v="1"/>
    <n v="-0.25474903529179388"/>
    <n v="-2.4253746162616414"/>
    <n v="0.42444114594230664"/>
    <n v="0.45068245128865581"/>
    <n v="2.5924127660949035"/>
    <n v="2.5160691680589333"/>
    <n v="3.7337118484293512"/>
    <x v="0"/>
    <x v="1"/>
    <e v="#N/A"/>
    <n v="28.31"/>
    <x v="4"/>
    <x v="3"/>
  </r>
  <r>
    <s v="PA"/>
    <n v="140"/>
    <x v="0"/>
    <x v="0"/>
    <x v="1"/>
    <n v="0"/>
    <x v="274"/>
    <n v="100"/>
    <n v="37.42"/>
    <n v="182.2"/>
    <n v="112"/>
    <n v="15.49"/>
    <n v="250.3"/>
    <n v="98"/>
    <n v="11.26"/>
    <x v="43"/>
    <n v="8"/>
    <n v="3.13"/>
    <n v="1"/>
    <x v="0"/>
    <n v="0"/>
    <x v="0"/>
    <x v="1"/>
    <x v="0"/>
    <x v="0"/>
    <n v="0.73761617093809195"/>
    <n v="-0.35769309899870161"/>
    <n v="0.98845303956112318"/>
    <n v="0.48691299998589177"/>
    <n v="3.0978579490748701"/>
    <n v="1.3733701794030448"/>
    <n v="1.4749804834982532"/>
    <x v="0"/>
    <x v="1"/>
    <e v="#N/A"/>
    <n v="37.42"/>
    <x v="4"/>
    <x v="3"/>
  </r>
  <r>
    <s v="CA"/>
    <n v="67"/>
    <x v="2"/>
    <x v="0"/>
    <x v="1"/>
    <n v="0"/>
    <x v="122"/>
    <n v="93"/>
    <n v="17.48"/>
    <n v="137.80000000000001"/>
    <n v="91"/>
    <n v="11.71"/>
    <n v="158.9"/>
    <n v="110"/>
    <n v="7.15"/>
    <x v="56"/>
    <n v="5"/>
    <n v="2.4"/>
    <n v="1"/>
    <x v="0"/>
    <n v="0"/>
    <x v="0"/>
    <x v="3"/>
    <x v="0"/>
    <x v="1"/>
    <n v="-1.4341084315015653"/>
    <n v="-1.2412836607549527"/>
    <n v="-0.82671199835295517"/>
    <n v="-0.49131181483948333"/>
    <n v="0.73175155379731627"/>
    <n v="2.1265681619413703"/>
    <n v="4.0631421287324683"/>
    <x v="2"/>
    <x v="1"/>
    <e v="#N/A"/>
    <n v="17.48"/>
    <x v="1"/>
    <x v="2"/>
  </r>
  <r>
    <s v="KY"/>
    <n v="105"/>
    <x v="0"/>
    <x v="0"/>
    <x v="1"/>
    <n v="0"/>
    <x v="1308"/>
    <n v="134"/>
    <n v="30.82"/>
    <n v="136"/>
    <n v="84"/>
    <n v="11.56"/>
    <n v="271.2"/>
    <n v="122"/>
    <n v="12.2"/>
    <x v="19"/>
    <n v="3"/>
    <n v="2.78"/>
    <n v="1"/>
    <x v="0"/>
    <n v="0"/>
    <x v="0"/>
    <x v="0"/>
    <x v="0"/>
    <x v="1"/>
    <n v="1.9262252995562893E-2"/>
    <n v="-1.2771048997450711"/>
    <n v="1.403518130287646"/>
    <n v="1.591586692182255E-2"/>
    <n v="2.8150785277020707"/>
    <n v="1.8977577338030627"/>
    <n v="2.6978327811948266"/>
    <x v="0"/>
    <x v="1"/>
    <e v="#N/A"/>
    <n v="30.82"/>
    <x v="0"/>
    <x v="2"/>
  </r>
  <r>
    <s v="MO"/>
    <n v="38"/>
    <x v="2"/>
    <x v="0"/>
    <x v="1"/>
    <n v="0"/>
    <x v="557"/>
    <n v="113"/>
    <n v="47.79"/>
    <n v="236.1"/>
    <n v="82"/>
    <n v="20.07"/>
    <n v="230.1"/>
    <n v="60"/>
    <n v="10.35"/>
    <x v="54"/>
    <n v="3"/>
    <n v="2.94"/>
    <n v="1"/>
    <x v="1"/>
    <n v="1"/>
    <x v="0"/>
    <x v="3"/>
    <x v="0"/>
    <x v="2"/>
    <n v="1.8669870213116568"/>
    <n v="0.71495400187206326"/>
    <n v="0.58728965043788017"/>
    <n v="0.23329915910523916"/>
    <n v="3.8988712544970485"/>
    <n v="2.0966967815327302"/>
    <n v="1.2613792959439407"/>
    <x v="1"/>
    <x v="1"/>
    <n v="47.79"/>
    <e v="#N/A"/>
    <x v="0"/>
    <x v="3"/>
  </r>
  <r>
    <s v="CT"/>
    <n v="110"/>
    <x v="0"/>
    <x v="0"/>
    <x v="1"/>
    <n v="0"/>
    <x v="1196"/>
    <n v="91"/>
    <n v="42.72"/>
    <n v="207.2"/>
    <n v="95"/>
    <n v="17.61"/>
    <n v="249"/>
    <n v="70"/>
    <n v="11.21"/>
    <x v="89"/>
    <n v="2"/>
    <n v="3.48"/>
    <n v="1"/>
    <x v="1"/>
    <n v="1"/>
    <x v="0"/>
    <x v="0"/>
    <x v="0"/>
    <x v="0"/>
    <n v="1.315261589489817"/>
    <n v="0.13982410919738594"/>
    <n v="0.96263559372645879"/>
    <n v="0.95791013304996164"/>
    <n v="3.7874774970336467"/>
    <n v="1.8957117237620833"/>
    <n v="0.91785624619640882"/>
    <x v="1"/>
    <x v="1"/>
    <n v="42.72"/>
    <e v="#N/A"/>
    <x v="0"/>
    <x v="0"/>
  </r>
  <r>
    <s v="IL"/>
    <n v="74"/>
    <x v="1"/>
    <x v="0"/>
    <x v="1"/>
    <n v="0"/>
    <x v="774"/>
    <n v="103"/>
    <n v="24.12"/>
    <n v="201"/>
    <n v="110"/>
    <n v="17.09"/>
    <n v="211.2"/>
    <n v="117"/>
    <n v="9.5"/>
    <x v="54"/>
    <n v="11"/>
    <n v="2.94"/>
    <n v="1"/>
    <x v="0"/>
    <n v="0"/>
    <x v="0"/>
    <x v="2"/>
    <x v="0"/>
    <x v="0"/>
    <n v="-0.71020023068834592"/>
    <n v="1.6439841564756467E-2"/>
    <n v="0.21194370714930152"/>
    <n v="0.23329915910523916"/>
    <n v="2.0265656226635635"/>
    <n v="0.7771764720447053"/>
    <n v="2.258547833108246"/>
    <x v="0"/>
    <x v="1"/>
    <e v="#N/A"/>
    <n v="24.12"/>
    <x v="4"/>
    <x v="3"/>
  </r>
  <r>
    <s v="RI"/>
    <n v="79"/>
    <x v="0"/>
    <x v="0"/>
    <x v="0"/>
    <n v="30"/>
    <x v="1789"/>
    <n v="96"/>
    <n v="25.16"/>
    <n v="149.6"/>
    <n v="128"/>
    <n v="12.72"/>
    <n v="220.3"/>
    <n v="99"/>
    <n v="9.91"/>
    <x v="84"/>
    <n v="5"/>
    <n v="2.62"/>
    <n v="3"/>
    <x v="0"/>
    <n v="0"/>
    <x v="0"/>
    <x v="2"/>
    <x v="0"/>
    <x v="1"/>
    <n v="-0.59726314565098959"/>
    <n v="-1.0064555384863996"/>
    <n v="0.39266582799195088"/>
    <n v="-0.20146742526159472"/>
    <n v="1.6551166210279378"/>
    <n v="1.2507803932013821"/>
    <n v="2.8964620064539202"/>
    <x v="0"/>
    <x v="0"/>
    <e v="#N/A"/>
    <n v="25.16"/>
    <x v="1"/>
    <x v="2"/>
  </r>
  <r>
    <s v="TN"/>
    <n v="114"/>
    <x v="0"/>
    <x v="1"/>
    <x v="1"/>
    <n v="0"/>
    <x v="416"/>
    <n v="72"/>
    <n v="34.119999999999997"/>
    <n v="271.2"/>
    <n v="79"/>
    <n v="23.05"/>
    <n v="188.2"/>
    <n v="97"/>
    <n v="8.4700000000000006"/>
    <x v="83"/>
    <n v="7"/>
    <n v="3.62"/>
    <n v="2"/>
    <x v="1"/>
    <n v="1"/>
    <x v="0"/>
    <x v="0"/>
    <x v="2"/>
    <x v="2"/>
    <n v="0.37843921196682717"/>
    <n v="1.4134681621793701"/>
    <n v="-0.24482648838706386"/>
    <n v="1.1390628765361424"/>
    <n v="3.5875897554427936"/>
    <n v="1.8704311611945337"/>
    <n v="1.4581581547201865"/>
    <x v="1"/>
    <x v="1"/>
    <n v="34.119999999999997"/>
    <e v="#N/A"/>
    <x v="2"/>
    <x v="0"/>
  </r>
  <r>
    <s v="WV"/>
    <n v="44"/>
    <x v="2"/>
    <x v="0"/>
    <x v="1"/>
    <n v="0"/>
    <x v="1675"/>
    <n v="83"/>
    <n v="40.51"/>
    <n v="193.7"/>
    <n v="112"/>
    <n v="16.46"/>
    <n v="167.7"/>
    <n v="79"/>
    <n v="7.55"/>
    <x v="27"/>
    <n v="6"/>
    <n v="2.54"/>
    <n v="5"/>
    <x v="0"/>
    <n v="0"/>
    <x v="1"/>
    <x v="3"/>
    <x v="0"/>
    <x v="0"/>
    <n v="1.0745759984265983"/>
    <n v="-0.12883518322850132"/>
    <n v="-0.65194774962599822"/>
    <n v="-0.31015907135330267"/>
    <n v="2.3790364829179862"/>
    <n v="1.3009790923059403"/>
    <n v="2.3927554430362488"/>
    <x v="0"/>
    <x v="1"/>
    <e v="#N/A"/>
    <n v="40.51"/>
    <x v="1"/>
    <x v="2"/>
  </r>
  <r>
    <s v="MS"/>
    <n v="107"/>
    <x v="0"/>
    <x v="0"/>
    <x v="1"/>
    <n v="0"/>
    <x v="274"/>
    <n v="103"/>
    <n v="37.42"/>
    <n v="200.4"/>
    <n v="94"/>
    <n v="17.03"/>
    <n v="272.60000000000002"/>
    <n v="147"/>
    <n v="12.27"/>
    <x v="33"/>
    <n v="5"/>
    <n v="2"/>
    <n v="2"/>
    <x v="0"/>
    <n v="0"/>
    <x v="0"/>
    <x v="0"/>
    <x v="0"/>
    <x v="0"/>
    <n v="0.73761617093809195"/>
    <n v="4.4994285680504814E-3"/>
    <n v="1.4313215334942082"/>
    <n v="-1.0347700452980251"/>
    <n v="3.1529133217996579"/>
    <n v="1.9140345449800795"/>
    <n v="2.3208175421545847"/>
    <x v="0"/>
    <x v="1"/>
    <e v="#N/A"/>
    <n v="37.42"/>
    <x v="1"/>
    <x v="1"/>
  </r>
  <r>
    <s v="WI"/>
    <n v="104"/>
    <x v="2"/>
    <x v="0"/>
    <x v="0"/>
    <n v="15"/>
    <x v="1317"/>
    <n v="99"/>
    <n v="21.2"/>
    <n v="188.3"/>
    <n v="108"/>
    <n v="16.010000000000002"/>
    <n v="208.6"/>
    <n v="95"/>
    <n v="9.39"/>
    <x v="40"/>
    <n v="3"/>
    <n v="2.16"/>
    <n v="0"/>
    <x v="0"/>
    <n v="0"/>
    <x v="0"/>
    <x v="0"/>
    <x v="0"/>
    <x v="0"/>
    <n v="-1.0286457819412198"/>
    <n v="-0.23629890019885577"/>
    <n v="0.16030881547997339"/>
    <n v="-0.81738675311460851"/>
    <n v="1.4013294030594894"/>
    <n v="1.3445331291673279"/>
    <n v="3.106736965849846"/>
    <x v="0"/>
    <x v="2"/>
    <e v="#N/A"/>
    <n v="21.2"/>
    <x v="0"/>
    <x v="1"/>
  </r>
  <r>
    <s v="SC"/>
    <n v="98"/>
    <x v="0"/>
    <x v="0"/>
    <x v="1"/>
    <n v="0"/>
    <x v="712"/>
    <n v="101"/>
    <n v="24.99"/>
    <n v="202.5"/>
    <n v="89"/>
    <n v="17.21"/>
    <n v="250.8"/>
    <n v="97"/>
    <n v="11.29"/>
    <x v="29"/>
    <n v="3"/>
    <n v="2.48"/>
    <n v="1"/>
    <x v="0"/>
    <n v="0"/>
    <x v="0"/>
    <x v="2"/>
    <x v="0"/>
    <x v="0"/>
    <n v="-0.61577742188662188"/>
    <n v="4.6290874056521721E-2"/>
    <n v="0.99838282642060938"/>
    <n v="-0.38262016874777532"/>
    <n v="2.3700302444559433"/>
    <n v="1.2347028549211474"/>
    <n v="2.330652037577674"/>
    <x v="0"/>
    <x v="1"/>
    <e v="#N/A"/>
    <n v="24.99"/>
    <x v="0"/>
    <x v="2"/>
  </r>
  <r>
    <s v="RI"/>
    <n v="60"/>
    <x v="1"/>
    <x v="0"/>
    <x v="1"/>
    <n v="0"/>
    <x v="586"/>
    <n v="107"/>
    <n v="33.01"/>
    <n v="174"/>
    <n v="107"/>
    <n v="14.79"/>
    <n v="89.3"/>
    <n v="83"/>
    <n v="4.0199999999999996"/>
    <x v="7"/>
    <n v="2"/>
    <n v="3.02"/>
    <n v="2"/>
    <x v="0"/>
    <n v="0"/>
    <x v="0"/>
    <x v="3"/>
    <x v="0"/>
    <x v="0"/>
    <n v="0.25809641643521786"/>
    <n v="-0.52087874328701811"/>
    <n v="-2.208938329193435"/>
    <n v="0.34199080519694713"/>
    <n v="2.2527394382634509"/>
    <n v="2.3096092046933188"/>
    <n v="3.6869708949353917"/>
    <x v="2"/>
    <x v="1"/>
    <e v="#N/A"/>
    <n v="33.01"/>
    <x v="0"/>
    <x v="3"/>
  </r>
  <r>
    <s v="AR"/>
    <n v="138"/>
    <x v="1"/>
    <x v="0"/>
    <x v="0"/>
    <n v="33"/>
    <x v="560"/>
    <n v="91"/>
    <n v="36.53"/>
    <n v="288.7"/>
    <n v="97"/>
    <n v="24.54"/>
    <n v="262.7"/>
    <n v="64"/>
    <n v="11.82"/>
    <x v="111"/>
    <n v="2"/>
    <n v="2.19"/>
    <n v="0"/>
    <x v="0"/>
    <n v="0"/>
    <x v="0"/>
    <x v="1"/>
    <x v="0"/>
    <x v="2"/>
    <n v="0.64134193451280475"/>
    <n v="1.7617302079166313"/>
    <n v="1.2347117536763805"/>
    <n v="-0.78115620441737255"/>
    <n v="3.9195645569621447"/>
    <n v="2.376916265419748"/>
    <n v="1.9840553292285159"/>
    <x v="1"/>
    <x v="0"/>
    <e v="#N/A"/>
    <n v="36.53"/>
    <x v="0"/>
    <x v="1"/>
  </r>
  <r>
    <s v="NM"/>
    <n v="89"/>
    <x v="1"/>
    <x v="0"/>
    <x v="1"/>
    <n v="0"/>
    <x v="1140"/>
    <n v="94"/>
    <n v="45.87"/>
    <n v="227"/>
    <n v="125"/>
    <n v="19.3"/>
    <n v="212.2"/>
    <n v="135"/>
    <n v="9.5500000000000007"/>
    <x v="86"/>
    <n v="6"/>
    <n v="1.27"/>
    <n v="1"/>
    <x v="1"/>
    <n v="1"/>
    <x v="0"/>
    <x v="2"/>
    <x v="0"/>
    <x v="0"/>
    <n v="1.6577756998490127"/>
    <n v="0.53385773808868753"/>
    <n v="0.23180328086827395"/>
    <n v="-2.0129948601234005"/>
    <n v="3.4583217231479093"/>
    <n v="2.6719104445006345"/>
    <n v="3.2121988895562539"/>
    <x v="0"/>
    <x v="1"/>
    <n v="45.87"/>
    <e v="#N/A"/>
    <x v="1"/>
    <x v="1"/>
  </r>
  <r>
    <s v="NH"/>
    <n v="22"/>
    <x v="1"/>
    <x v="0"/>
    <x v="0"/>
    <n v="29"/>
    <x v="1790"/>
    <n v="147"/>
    <n v="25.7"/>
    <n v="203.2"/>
    <n v="135"/>
    <n v="17.27"/>
    <n v="296.10000000000002"/>
    <n v="98"/>
    <n v="13.32"/>
    <x v="22"/>
    <n v="2"/>
    <n v="3"/>
    <n v="2"/>
    <x v="0"/>
    <n v="0"/>
    <x v="0"/>
    <x v="3"/>
    <x v="0"/>
    <x v="0"/>
    <n v="-0.53801746169696685"/>
    <n v="6.0221355886011949E-2"/>
    <n v="1.8980215158900597"/>
    <n v="0.30576025649971117"/>
    <n v="3.3824600135389029"/>
    <n v="1.997264231400534"/>
    <n v="2.1300453227277427"/>
    <x v="0"/>
    <x v="0"/>
    <e v="#N/A"/>
    <n v="25.7"/>
    <x v="0"/>
    <x v="3"/>
  </r>
  <r>
    <s v="NM"/>
    <n v="69"/>
    <x v="0"/>
    <x v="0"/>
    <x v="1"/>
    <n v="0"/>
    <x v="1791"/>
    <n v="110"/>
    <n v="18.920000000000002"/>
    <n v="226.8"/>
    <n v="107"/>
    <n v="19.28"/>
    <n v="187.6"/>
    <n v="66"/>
    <n v="8.44"/>
    <x v="39"/>
    <n v="12"/>
    <n v="2.75"/>
    <n v="1"/>
    <x v="0"/>
    <n v="0"/>
    <x v="0"/>
    <x v="3"/>
    <x v="0"/>
    <x v="0"/>
    <n v="-1.2767370834986915"/>
    <n v="0.52987760042311904"/>
    <n v="-0.2567422326184472"/>
    <n v="-2.0314681775414092E-2"/>
    <n v="1.9822523343857061"/>
    <n v="1.4061141888610784"/>
    <n v="2.8328413134263832"/>
    <x v="0"/>
    <x v="1"/>
    <e v="#N/A"/>
    <n v="18.920000000000002"/>
    <x v="4"/>
    <x v="2"/>
  </r>
  <r>
    <s v="AZ"/>
    <n v="106"/>
    <x v="1"/>
    <x v="0"/>
    <x v="1"/>
    <n v="0"/>
    <x v="1014"/>
    <n v="120"/>
    <n v="46.55"/>
    <n v="149.30000000000001"/>
    <n v="104"/>
    <n v="12.69"/>
    <n v="193.9"/>
    <n v="127"/>
    <n v="8.73"/>
    <x v="7"/>
    <n v="3"/>
    <n v="3.02"/>
    <n v="0"/>
    <x v="0"/>
    <n v="0"/>
    <x v="0"/>
    <x v="0"/>
    <x v="0"/>
    <x v="1"/>
    <n v="1.7318328047915414"/>
    <n v="-1.0124257449847525"/>
    <n v="-0.13162691818892081"/>
    <n v="0.34199080519694713"/>
    <n v="3.1651344367847742"/>
    <n v="2.0392484177488619"/>
    <n v="2.509779316127537"/>
    <x v="0"/>
    <x v="1"/>
    <e v="#N/A"/>
    <n v="46.55"/>
    <x v="0"/>
    <x v="3"/>
  </r>
  <r>
    <s v="TN"/>
    <n v="104"/>
    <x v="2"/>
    <x v="0"/>
    <x v="1"/>
    <n v="0"/>
    <x v="702"/>
    <n v="88"/>
    <n v="24.24"/>
    <n v="85.4"/>
    <n v="96"/>
    <n v="7.26"/>
    <n v="246.4"/>
    <n v="80"/>
    <n v="11.09"/>
    <x v="100"/>
    <n v="4"/>
    <n v="3.78"/>
    <n v="1"/>
    <x v="0"/>
    <n v="0"/>
    <x v="0"/>
    <x v="0"/>
    <x v="0"/>
    <x v="1"/>
    <n v="-0.69724023732340368"/>
    <n v="-2.2840797291339521"/>
    <n v="0.91100070205713068"/>
    <n v="1.3564461687195588"/>
    <n v="3.3083661305854051"/>
    <n v="2.893619298623435"/>
    <n v="3.7149399506219898"/>
    <x v="0"/>
    <x v="1"/>
    <e v="#N/A"/>
    <n v="24.24"/>
    <x v="1"/>
    <x v="0"/>
  </r>
  <r>
    <s v="OK"/>
    <n v="174"/>
    <x v="1"/>
    <x v="0"/>
    <x v="1"/>
    <n v="0"/>
    <x v="1669"/>
    <n v="49"/>
    <n v="30.26"/>
    <n v="141.5"/>
    <n v="83"/>
    <n v="12.03"/>
    <n v="265.10000000000002"/>
    <n v="114"/>
    <n v="11.93"/>
    <x v="46"/>
    <n v="5"/>
    <n v="1.67"/>
    <n v="3"/>
    <x v="0"/>
    <n v="0"/>
    <x v="0"/>
    <x v="1"/>
    <x v="0"/>
    <x v="1"/>
    <n v="-4.1834858582023585E-2"/>
    <n v="-1.1676511139419319"/>
    <n v="1.2823747306019151"/>
    <n v="-1.4695366296648587"/>
    <n v="2.5250517602064515"/>
    <n v="2.2735835447362605"/>
    <n v="3.4586815230762857"/>
    <x v="0"/>
    <x v="1"/>
    <e v="#N/A"/>
    <n v="30.26"/>
    <x v="1"/>
    <x v="1"/>
  </r>
  <r>
    <s v="SC"/>
    <n v="127"/>
    <x v="2"/>
    <x v="0"/>
    <x v="0"/>
    <n v="33"/>
    <x v="1358"/>
    <n v="94"/>
    <n v="30.69"/>
    <n v="241.9"/>
    <n v="107"/>
    <n v="20.56"/>
    <n v="225.4"/>
    <n v="113"/>
    <n v="10.14"/>
    <x v="33"/>
    <n v="2"/>
    <n v="2"/>
    <n v="1"/>
    <x v="0"/>
    <n v="0"/>
    <x v="0"/>
    <x v="0"/>
    <x v="0"/>
    <x v="2"/>
    <n v="4.4508320070569193E-3"/>
    <n v="0.83037799417355584"/>
    <n v="0.4939496539587101"/>
    <n v="-1.0347700452980251"/>
    <n v="2.5675473900373982"/>
    <n v="1.4157269264958052"/>
    <n v="2.3272872321057974"/>
    <x v="0"/>
    <x v="0"/>
    <e v="#N/A"/>
    <n v="30.69"/>
    <x v="0"/>
    <x v="1"/>
  </r>
  <r>
    <s v="WY"/>
    <n v="2"/>
    <x v="0"/>
    <x v="0"/>
    <x v="0"/>
    <n v="27"/>
    <x v="281"/>
    <n v="125"/>
    <n v="24.09"/>
    <n v="160.69999999999999"/>
    <n v="136"/>
    <n v="13.66"/>
    <n v="170.3"/>
    <n v="81"/>
    <n v="7.66"/>
    <x v="38"/>
    <n v="2"/>
    <n v="2.5099999999999998"/>
    <n v="1"/>
    <x v="0"/>
    <n v="0"/>
    <x v="0"/>
    <x v="3"/>
    <x v="0"/>
    <x v="1"/>
    <n v="-0.71390308593547269"/>
    <n v="-0.78555789804733689"/>
    <n v="-0.60031285795666955"/>
    <n v="-0.34638962005053869"/>
    <n v="0.84545443379260032"/>
    <n v="1.2677224158306906"/>
    <n v="3.2402850256697535"/>
    <x v="2"/>
    <x v="0"/>
    <e v="#N/A"/>
    <n v="24.09"/>
    <x v="0"/>
    <x v="2"/>
  </r>
  <r>
    <s v="IN"/>
    <n v="91"/>
    <x v="0"/>
    <x v="0"/>
    <x v="1"/>
    <n v="0"/>
    <x v="1792"/>
    <n v="73"/>
    <n v="49.18"/>
    <n v="179.8"/>
    <n v="86"/>
    <n v="15.28"/>
    <n v="186.7"/>
    <n v="94"/>
    <n v="8.4"/>
    <x v="69"/>
    <n v="7"/>
    <n v="1.73"/>
    <n v="1"/>
    <x v="1"/>
    <n v="1"/>
    <x v="0"/>
    <x v="2"/>
    <x v="0"/>
    <x v="0"/>
    <n v="2.0188040864438408"/>
    <n v="-0.40545475098552552"/>
    <n v="-0.27461584896552249"/>
    <n v="-1.3970755322703865"/>
    <n v="3.1859870229421112"/>
    <n v="2.5034371176266288"/>
    <n v="3.2224030619191497"/>
    <x v="0"/>
    <x v="1"/>
    <n v="49.18"/>
    <e v="#N/A"/>
    <x v="4"/>
    <x v="1"/>
  </r>
  <r>
    <s v="CT"/>
    <n v="34"/>
    <x v="2"/>
    <x v="0"/>
    <x v="0"/>
    <n v="26"/>
    <x v="533"/>
    <n v="91"/>
    <n v="32.880000000000003"/>
    <n v="198.3"/>
    <n v="94"/>
    <n v="16.86"/>
    <n v="257.2"/>
    <n v="94"/>
    <n v="11.57"/>
    <x v="17"/>
    <n v="5"/>
    <n v="2.57"/>
    <n v="2"/>
    <x v="0"/>
    <n v="0"/>
    <x v="0"/>
    <x v="3"/>
    <x v="0"/>
    <x v="0"/>
    <n v="0.24328499544671242"/>
    <n v="-3.7292016920420758E-2"/>
    <n v="1.1254840982220324"/>
    <n v="-0.27392852265606671"/>
    <n v="2.7417926038625189"/>
    <n v="1.184199972306492"/>
    <n v="1.813072658838079"/>
    <x v="0"/>
    <x v="0"/>
    <e v="#N/A"/>
    <n v="32.880000000000003"/>
    <x v="1"/>
    <x v="2"/>
  </r>
  <r>
    <s v="NY"/>
    <n v="111"/>
    <x v="2"/>
    <x v="0"/>
    <x v="1"/>
    <n v="0"/>
    <x v="1143"/>
    <n v="92"/>
    <n v="31.31"/>
    <n v="215"/>
    <n v="96"/>
    <n v="18.28"/>
    <n v="100.1"/>
    <n v="64"/>
    <n v="4.5"/>
    <x v="61"/>
    <n v="4"/>
    <n v="3.05"/>
    <n v="1"/>
    <x v="0"/>
    <n v="0"/>
    <x v="0"/>
    <x v="0"/>
    <x v="0"/>
    <x v="0"/>
    <n v="7.2953654078895855E-2"/>
    <n v="0.2950494781545655"/>
    <n v="-1.9944549330285331"/>
    <n v="0.37822135389418376"/>
    <n v="2.3909867019338202"/>
    <n v="2.0526271708778836"/>
    <n v="3.2725737877743746"/>
    <x v="0"/>
    <x v="1"/>
    <e v="#N/A"/>
    <n v="31.31"/>
    <x v="1"/>
    <x v="3"/>
  </r>
  <r>
    <s v="TX"/>
    <n v="110"/>
    <x v="0"/>
    <x v="0"/>
    <x v="0"/>
    <n v="30"/>
    <x v="1076"/>
    <n v="87"/>
    <n v="24.5"/>
    <n v="229.8"/>
    <n v="88"/>
    <n v="19.53"/>
    <n v="174.7"/>
    <n v="90"/>
    <n v="7.86"/>
    <x v="70"/>
    <n v="4"/>
    <n v="3.35"/>
    <n v="2"/>
    <x v="0"/>
    <n v="0"/>
    <x v="0"/>
    <x v="0"/>
    <x v="0"/>
    <x v="0"/>
    <n v="-0.66946882296995536"/>
    <n v="0.58957966540664952"/>
    <n v="-0.51293073359319141"/>
    <n v="0.77675738956378104"/>
    <n v="2.455629789547022"/>
    <n v="1.2892799023083323"/>
    <n v="2.3009492975034491"/>
    <x v="0"/>
    <x v="0"/>
    <e v="#N/A"/>
    <n v="24.5"/>
    <x v="1"/>
    <x v="0"/>
  </r>
  <r>
    <s v="IL"/>
    <n v="65"/>
    <x v="0"/>
    <x v="0"/>
    <x v="1"/>
    <n v="0"/>
    <x v="1523"/>
    <n v="84"/>
    <n v="30.65"/>
    <n v="199.9"/>
    <n v="129"/>
    <n v="16.989999999999998"/>
    <n v="280.10000000000002"/>
    <n v="62"/>
    <n v="12.6"/>
    <x v="47"/>
    <n v="1"/>
    <n v="3.27"/>
    <n v="3"/>
    <x v="0"/>
    <n v="0"/>
    <x v="0"/>
    <x v="3"/>
    <x v="0"/>
    <x v="0"/>
    <n v="7.479767599306898E-4"/>
    <n v="-5.4509155958712696E-3"/>
    <n v="1.5802683363865011"/>
    <n v="0.66806574347207237"/>
    <n v="3.3809543632799874"/>
    <n v="1.7156894021170379"/>
    <n v="1.567267635884648"/>
    <x v="1"/>
    <x v="1"/>
    <e v="#N/A"/>
    <n v="30.65"/>
    <x v="0"/>
    <x v="0"/>
  </r>
  <r>
    <s v="LA"/>
    <n v="51"/>
    <x v="2"/>
    <x v="0"/>
    <x v="0"/>
    <n v="24"/>
    <x v="607"/>
    <n v="76"/>
    <n v="30.46"/>
    <n v="253.3"/>
    <n v="64"/>
    <n v="21.53"/>
    <n v="196.5"/>
    <n v="108"/>
    <n v="8.84"/>
    <x v="127"/>
    <n v="3"/>
    <n v="4.08"/>
    <n v="1"/>
    <x v="0"/>
    <n v="0"/>
    <x v="0"/>
    <x v="3"/>
    <x v="0"/>
    <x v="2"/>
    <n v="-1.9617727099265153E-2"/>
    <n v="1.0572458411109718"/>
    <n v="-7.9992026519592654E-2"/>
    <n v="1.7549822043891561"/>
    <n v="3.6918493292054677"/>
    <n v="2.050491376668607"/>
    <n v="1.6671167631662098"/>
    <x v="1"/>
    <x v="0"/>
    <e v="#N/A"/>
    <n v="30.46"/>
    <x v="0"/>
    <x v="0"/>
  </r>
  <r>
    <s v="WA"/>
    <n v="64"/>
    <x v="2"/>
    <x v="0"/>
    <x v="1"/>
    <n v="0"/>
    <x v="1311"/>
    <n v="91"/>
    <n v="8.6"/>
    <n v="308.89999999999998"/>
    <n v="78"/>
    <n v="26.26"/>
    <n v="255.4"/>
    <n v="114"/>
    <n v="11.49"/>
    <x v="0"/>
    <n v="5"/>
    <n v="3.7"/>
    <n v="2"/>
    <x v="0"/>
    <n v="0"/>
    <x v="0"/>
    <x v="3"/>
    <x v="0"/>
    <x v="2"/>
    <n v="-2.4005536510015664"/>
    <n v="2.1637241121390698"/>
    <n v="1.0897368655278823"/>
    <n v="1.2477545226278501"/>
    <n v="4.6249433886485809"/>
    <n v="3.6316356713769826"/>
    <n v="3.6038110315374849"/>
    <x v="1"/>
    <x v="1"/>
    <e v="#N/A"/>
    <n v="8.6"/>
    <x v="1"/>
    <x v="0"/>
  </r>
  <r>
    <s v="MD"/>
    <n v="117"/>
    <x v="0"/>
    <x v="0"/>
    <x v="1"/>
    <n v="0"/>
    <x v="1793"/>
    <n v="73"/>
    <n v="38.03"/>
    <n v="205.2"/>
    <n v="69"/>
    <n v="17.440000000000001"/>
    <n v="282.89999999999998"/>
    <n v="51"/>
    <n v="12.73"/>
    <x v="22"/>
    <n v="1"/>
    <n v="3"/>
    <n v="2"/>
    <x v="0"/>
    <n v="0"/>
    <x v="0"/>
    <x v="0"/>
    <x v="0"/>
    <x v="0"/>
    <n v="0.80426756538636779"/>
    <n v="0.10002273254169895"/>
    <n v="1.635875142799623"/>
    <n v="0.30576025649971117"/>
    <n v="3.6219164920656137"/>
    <n v="1.8510612310353429"/>
    <n v="1.3170331379989184"/>
    <x v="1"/>
    <x v="1"/>
    <e v="#N/A"/>
    <n v="38.03"/>
    <x v="0"/>
    <x v="3"/>
  </r>
  <r>
    <s v="KY"/>
    <n v="38"/>
    <x v="0"/>
    <x v="0"/>
    <x v="1"/>
    <n v="0"/>
    <x v="775"/>
    <n v="110"/>
    <n v="37.49"/>
    <n v="180.8"/>
    <n v="114"/>
    <n v="15.37"/>
    <n v="156.5"/>
    <n v="102"/>
    <n v="7.04"/>
    <x v="113"/>
    <n v="7"/>
    <n v="1.51"/>
    <n v="1"/>
    <x v="0"/>
    <n v="0"/>
    <x v="0"/>
    <x v="3"/>
    <x v="0"/>
    <x v="0"/>
    <n v="0.74502188143234493"/>
    <n v="-0.38555406265768205"/>
    <n v="-0.87437497527848906"/>
    <n v="-1.6869199218482758"/>
    <n v="1.9774442602668933"/>
    <n v="2.0770026382185187"/>
    <n v="3.5661735958686713"/>
    <x v="2"/>
    <x v="1"/>
    <e v="#N/A"/>
    <n v="37.49"/>
    <x v="4"/>
    <x v="1"/>
  </r>
  <r>
    <s v="DC"/>
    <n v="112"/>
    <x v="0"/>
    <x v="1"/>
    <x v="1"/>
    <n v="0"/>
    <x v="665"/>
    <n v="110"/>
    <n v="36.99"/>
    <n v="195.7"/>
    <n v="105"/>
    <n v="16.63"/>
    <n v="178.8"/>
    <n v="106"/>
    <n v="8.0500000000000007"/>
    <x v="91"/>
    <n v="8"/>
    <n v="2.81"/>
    <n v="2"/>
    <x v="0"/>
    <n v="0"/>
    <x v="0"/>
    <x v="0"/>
    <x v="1"/>
    <x v="0"/>
    <n v="0.69133048034901146"/>
    <n v="-8.9033806572814317E-2"/>
    <n v="-0.43150648134540409"/>
    <n v="5.2146415619058542E-2"/>
    <n v="2.2628864664355457"/>
    <n v="0.82145112080844307"/>
    <n v="2.056431065651787"/>
    <x v="0"/>
    <x v="1"/>
    <e v="#N/A"/>
    <n v="36.99"/>
    <x v="2"/>
    <x v="3"/>
  </r>
  <r>
    <s v="IL"/>
    <n v="48"/>
    <x v="0"/>
    <x v="0"/>
    <x v="0"/>
    <n v="37"/>
    <x v="213"/>
    <n v="81"/>
    <n v="23.51"/>
    <n v="187.6"/>
    <n v="74"/>
    <n v="15.95"/>
    <n v="158"/>
    <n v="113"/>
    <n v="7.11"/>
    <x v="43"/>
    <n v="1"/>
    <n v="3.13"/>
    <n v="2"/>
    <x v="0"/>
    <n v="0"/>
    <x v="0"/>
    <x v="3"/>
    <x v="0"/>
    <x v="0"/>
    <n v="-0.77685162513662176"/>
    <n v="-0.25022938202834655"/>
    <n v="-0.84458561470003035"/>
    <n v="0.48691299998589177"/>
    <n v="1.6873100122570759"/>
    <n v="1.2714253109094484"/>
    <n v="2.8958642172897893"/>
    <x v="0"/>
    <x v="0"/>
    <e v="#N/A"/>
    <n v="23.51"/>
    <x v="0"/>
    <x v="3"/>
  </r>
  <r>
    <s v="WY"/>
    <n v="105"/>
    <x v="1"/>
    <x v="0"/>
    <x v="1"/>
    <n v="0"/>
    <x v="888"/>
    <n v="86"/>
    <n v="27.25"/>
    <n v="195.2"/>
    <n v="80"/>
    <n v="16.59"/>
    <n v="163.30000000000001"/>
    <n v="109"/>
    <n v="7.35"/>
    <x v="8"/>
    <n v="3"/>
    <n v="3.43"/>
    <n v="2"/>
    <x v="0"/>
    <n v="0"/>
    <x v="0"/>
    <x v="0"/>
    <x v="0"/>
    <x v="0"/>
    <n v="-0.36953754795271332"/>
    <n v="-9.8984150736736068E-2"/>
    <n v="-0.73932987398947636"/>
    <n v="0.88544903565548905"/>
    <n v="2.1982218825026818"/>
    <n v="1.2153125189680667"/>
    <n v="2.474225048941058"/>
    <x v="0"/>
    <x v="1"/>
    <e v="#N/A"/>
    <n v="27.25"/>
    <x v="0"/>
    <x v="0"/>
  </r>
  <r>
    <s v="SD"/>
    <n v="140"/>
    <x v="0"/>
    <x v="0"/>
    <x v="1"/>
    <n v="0"/>
    <x v="1113"/>
    <n v="67"/>
    <n v="32.61"/>
    <n v="261.10000000000002"/>
    <n v="52"/>
    <n v="22.19"/>
    <n v="252.7"/>
    <n v="112"/>
    <n v="11.37"/>
    <x v="81"/>
    <n v="3"/>
    <n v="2.92"/>
    <n v="6"/>
    <x v="0"/>
    <n v="0"/>
    <x v="1"/>
    <x v="1"/>
    <x v="0"/>
    <x v="2"/>
    <n v="0.21366215346970102"/>
    <n v="1.2124712100681514"/>
    <n v="1.0361160164866565"/>
    <n v="0.19706861040800316"/>
    <n v="3.4564065687882808"/>
    <n v="1.621144776970199"/>
    <n v="1.1443226848370751"/>
    <x v="1"/>
    <x v="1"/>
    <e v="#N/A"/>
    <n v="32.61"/>
    <x v="0"/>
    <x v="3"/>
  </r>
  <r>
    <s v="SD"/>
    <n v="185"/>
    <x v="1"/>
    <x v="0"/>
    <x v="0"/>
    <n v="18"/>
    <x v="1794"/>
    <n v="112"/>
    <n v="17.66"/>
    <n v="230"/>
    <n v="111"/>
    <n v="19.55"/>
    <n v="155.69999999999999"/>
    <n v="119"/>
    <n v="7.01"/>
    <x v="31"/>
    <n v="5"/>
    <n v="2.2999999999999998"/>
    <n v="0"/>
    <x v="0"/>
    <n v="0"/>
    <x v="0"/>
    <x v="1"/>
    <x v="0"/>
    <x v="0"/>
    <n v="-1.4137427276423695"/>
    <n v="0.59355980307221801"/>
    <n v="-0.89026263425366714"/>
    <n v="-0.63623400962842791"/>
    <n v="1.6896697534833454"/>
    <n v="1.8837045980569678"/>
    <n v="3.4988143919970169"/>
    <x v="2"/>
    <x v="0"/>
    <e v="#N/A"/>
    <n v="17.66"/>
    <x v="1"/>
    <x v="1"/>
  </r>
  <r>
    <s v="GA"/>
    <n v="99"/>
    <x v="2"/>
    <x v="0"/>
    <x v="1"/>
    <n v="0"/>
    <x v="560"/>
    <n v="103"/>
    <n v="36.53"/>
    <n v="218.4"/>
    <n v="121"/>
    <n v="18.559999999999999"/>
    <n v="272.60000000000002"/>
    <n v="110"/>
    <n v="12.27"/>
    <x v="63"/>
    <n v="3"/>
    <n v="2.59"/>
    <n v="2"/>
    <x v="0"/>
    <n v="0"/>
    <x v="0"/>
    <x v="2"/>
    <x v="0"/>
    <x v="0"/>
    <n v="0.64134193451280475"/>
    <n v="0.3627118184692335"/>
    <n v="1.4313215334942082"/>
    <n v="-0.23769797395883072"/>
    <n v="3.3231634964781769"/>
    <n v="1.6272863912938711"/>
    <n v="1.5009018536384711"/>
    <x v="1"/>
    <x v="1"/>
    <e v="#N/A"/>
    <n v="36.53"/>
    <x v="0"/>
    <x v="2"/>
  </r>
  <r>
    <s v="IN"/>
    <n v="52"/>
    <x v="0"/>
    <x v="0"/>
    <x v="1"/>
    <n v="0"/>
    <x v="201"/>
    <n v="122"/>
    <n v="28.2"/>
    <n v="212.2"/>
    <n v="107"/>
    <n v="18.04"/>
    <n v="202.1"/>
    <n v="94"/>
    <n v="9.09"/>
    <x v="24"/>
    <n v="3"/>
    <n v="2.2400000000000002"/>
    <n v="1"/>
    <x v="0"/>
    <n v="0"/>
    <x v="0"/>
    <x v="3"/>
    <x v="0"/>
    <x v="0"/>
    <n v="-0.26585760103317313"/>
    <n v="0.23932755083660345"/>
    <n v="3.1221586306652723E-2"/>
    <n v="-0.70869510702289995"/>
    <n v="1.7953201221399571"/>
    <n v="0.79446930890139755"/>
    <n v="2.4574760679632055"/>
    <x v="0"/>
    <x v="1"/>
    <e v="#N/A"/>
    <n v="28.2"/>
    <x v="0"/>
    <x v="1"/>
  </r>
  <r>
    <s v="IA"/>
    <n v="200"/>
    <x v="0"/>
    <x v="1"/>
    <x v="0"/>
    <n v="29"/>
    <x v="947"/>
    <n v="95"/>
    <n v="15.67"/>
    <n v="200"/>
    <n v="101"/>
    <n v="17"/>
    <n v="119.1"/>
    <n v="99"/>
    <n v="5.36"/>
    <x v="16"/>
    <n v="1"/>
    <n v="1.54"/>
    <n v="1"/>
    <x v="1"/>
    <n v="1"/>
    <x v="0"/>
    <x v="1"/>
    <x v="1"/>
    <x v="0"/>
    <n v="-1.6303597595992665"/>
    <n v="-3.4608467630870329E-3"/>
    <n v="-1.6171230323680572"/>
    <n v="-1.6506893731510393"/>
    <n v="1.4814456479624987"/>
    <n v="2.8280642198560355"/>
    <n v="4.669176935541512"/>
    <x v="2"/>
    <x v="0"/>
    <n v="15.67"/>
    <e v="#N/A"/>
    <x v="3"/>
    <x v="1"/>
  </r>
  <r>
    <s v="OK"/>
    <n v="82"/>
    <x v="1"/>
    <x v="0"/>
    <x v="1"/>
    <n v="0"/>
    <x v="161"/>
    <n v="106"/>
    <n v="30.99"/>
    <n v="259.89999999999998"/>
    <n v="102"/>
    <n v="22.09"/>
    <n v="150.5"/>
    <n v="98"/>
    <n v="6.77"/>
    <x v="54"/>
    <n v="6"/>
    <n v="2.94"/>
    <n v="1"/>
    <x v="0"/>
    <n v="0"/>
    <x v="0"/>
    <x v="2"/>
    <x v="0"/>
    <x v="2"/>
    <n v="3.7776529231195094E-2"/>
    <n v="1.1885903840747383"/>
    <n v="-0.99353241759232347"/>
    <n v="0.23329915910523916"/>
    <n v="2.7180832657149128"/>
    <n v="1.5670703014612164"/>
    <n v="2.3502004212585894"/>
    <x v="0"/>
    <x v="1"/>
    <e v="#N/A"/>
    <n v="30.99"/>
    <x v="1"/>
    <x v="3"/>
  </r>
  <r>
    <s v="WA"/>
    <n v="143"/>
    <x v="0"/>
    <x v="0"/>
    <x v="1"/>
    <n v="0"/>
    <x v="1697"/>
    <n v="94"/>
    <n v="35.94"/>
    <n v="184.5"/>
    <n v="89"/>
    <n v="15.68"/>
    <n v="243.2"/>
    <n v="108"/>
    <n v="10.94"/>
    <x v="129"/>
    <n v="5"/>
    <n v="1.49"/>
    <n v="1"/>
    <x v="1"/>
    <n v="1"/>
    <x v="0"/>
    <x v="1"/>
    <x v="0"/>
    <x v="0"/>
    <n v="0.57654196768809207"/>
    <n v="-0.31192151584466132"/>
    <n v="0.8474500661564186"/>
    <n v="-1.7231504705455116"/>
    <n v="2.6258246183305731"/>
    <n v="2.0290674782574936"/>
    <n v="3.0560226989362413"/>
    <x v="0"/>
    <x v="1"/>
    <n v="35.94"/>
    <e v="#N/A"/>
    <x v="1"/>
    <x v="1"/>
  </r>
  <r>
    <s v="NH"/>
    <n v="97"/>
    <x v="0"/>
    <x v="0"/>
    <x v="1"/>
    <n v="0"/>
    <x v="1795"/>
    <n v="110"/>
    <n v="14.81"/>
    <n v="202.1"/>
    <n v="110"/>
    <n v="17.18"/>
    <n v="137.9"/>
    <n v="89"/>
    <n v="6.21"/>
    <x v="90"/>
    <n v="4"/>
    <n v="3.89"/>
    <n v="2"/>
    <x v="0"/>
    <n v="0"/>
    <x v="0"/>
    <x v="2"/>
    <x v="0"/>
    <x v="0"/>
    <n v="-1.7247825684009908"/>
    <n v="3.8330598725384211E-2"/>
    <n v="-1.2437630464513758"/>
    <n v="1.5013683635085036"/>
    <n v="2.8141969221225112"/>
    <n v="2.6033435466186123"/>
    <n v="3.692572399690726"/>
    <x v="0"/>
    <x v="1"/>
    <e v="#N/A"/>
    <n v="14.81"/>
    <x v="1"/>
    <x v="0"/>
  </r>
  <r>
    <s v="MO"/>
    <n v="83"/>
    <x v="0"/>
    <x v="0"/>
    <x v="1"/>
    <n v="0"/>
    <x v="1180"/>
    <n v="117"/>
    <n v="33.44"/>
    <n v="272"/>
    <n v="89"/>
    <n v="23.12"/>
    <n v="199.9"/>
    <n v="62"/>
    <n v="9"/>
    <x v="3"/>
    <n v="11"/>
    <n v="2.73"/>
    <n v="3"/>
    <x v="0"/>
    <n v="0"/>
    <x v="0"/>
    <x v="2"/>
    <x v="0"/>
    <x v="2"/>
    <n v="0.30438210702429835"/>
    <n v="1.4293887128416451"/>
    <n v="-1.2469475875086351E-2"/>
    <n v="-5.6545230472650088E-2"/>
    <n v="3.0771196982616495"/>
    <n v="1.4625844968388837"/>
    <n v="1.6761984319754737"/>
    <x v="0"/>
    <x v="1"/>
    <e v="#N/A"/>
    <n v="33.44"/>
    <x v="4"/>
    <x v="2"/>
  </r>
  <r>
    <s v="OR"/>
    <n v="92"/>
    <x v="0"/>
    <x v="0"/>
    <x v="1"/>
    <n v="0"/>
    <x v="1796"/>
    <n v="94"/>
    <n v="19.48"/>
    <n v="209"/>
    <n v="78"/>
    <n v="17.77"/>
    <n v="209.7"/>
    <n v="97"/>
    <n v="9.44"/>
    <x v="24"/>
    <n v="5"/>
    <n v="2.2400000000000002"/>
    <n v="2"/>
    <x v="0"/>
    <n v="0"/>
    <x v="0"/>
    <x v="2"/>
    <x v="0"/>
    <x v="0"/>
    <n v="-1.2156399719211053"/>
    <n v="0.17564534818750449"/>
    <n v="0.18215434657084292"/>
    <n v="-0.70869510702289995"/>
    <n v="1.7061623668320052"/>
    <n v="1.4297065399462596"/>
    <n v="3.0293780811804294"/>
    <x v="0"/>
    <x v="1"/>
    <e v="#N/A"/>
    <n v="19.48"/>
    <x v="1"/>
    <x v="1"/>
  </r>
  <r>
    <s v="MN"/>
    <n v="130"/>
    <x v="0"/>
    <x v="0"/>
    <x v="1"/>
    <n v="0"/>
    <x v="919"/>
    <n v="88"/>
    <n v="34.770000000000003"/>
    <n v="178.4"/>
    <n v="85"/>
    <n v="15.16"/>
    <n v="229.6"/>
    <n v="78"/>
    <n v="10.33"/>
    <x v="44"/>
    <n v="8"/>
    <n v="3.4"/>
    <n v="0"/>
    <x v="0"/>
    <n v="0"/>
    <x v="0"/>
    <x v="1"/>
    <x v="0"/>
    <x v="0"/>
    <n v="0.44879346166222978"/>
    <n v="-0.43331571464450658"/>
    <n v="0.57735986357839397"/>
    <n v="0.84921848695825297"/>
    <n v="2.8857939506417143"/>
    <n v="1.2015384015717405"/>
    <n v="1.5998694744705997"/>
    <x v="0"/>
    <x v="1"/>
    <e v="#N/A"/>
    <n v="34.770000000000003"/>
    <x v="4"/>
    <x v="0"/>
  </r>
  <r>
    <s v="MA"/>
    <n v="97"/>
    <x v="2"/>
    <x v="1"/>
    <x v="1"/>
    <n v="0"/>
    <x v="1797"/>
    <n v="60"/>
    <n v="46.38"/>
    <n v="216.5"/>
    <n v="113"/>
    <n v="18.399999999999999"/>
    <n v="245.1"/>
    <n v="67"/>
    <n v="11.03"/>
    <x v="49"/>
    <n v="8"/>
    <n v="1.65"/>
    <n v="5"/>
    <x v="1"/>
    <n v="1"/>
    <x v="1"/>
    <x v="2"/>
    <x v="1"/>
    <x v="0"/>
    <n v="1.7133185285559094"/>
    <n v="0.32490051064633074"/>
    <n v="0.8851832562224663"/>
    <n v="-1.5057671783620949"/>
    <n v="3.5954381024800872"/>
    <n v="2.4681784608573962"/>
    <n v="2.6938141510718894"/>
    <x v="0"/>
    <x v="1"/>
    <n v="46.38"/>
    <e v="#N/A"/>
    <x v="2"/>
    <x v="1"/>
  </r>
  <r>
    <s v="ME"/>
    <n v="53"/>
    <x v="2"/>
    <x v="0"/>
    <x v="0"/>
    <n v="22"/>
    <x v="787"/>
    <n v="110"/>
    <n v="29.72"/>
    <n v="191.4"/>
    <n v="104"/>
    <n v="16.27"/>
    <n v="119.5"/>
    <n v="103"/>
    <n v="5.38"/>
    <x v="42"/>
    <n v="2"/>
    <n v="3.24"/>
    <n v="3"/>
    <x v="0"/>
    <n v="0"/>
    <x v="0"/>
    <x v="3"/>
    <x v="0"/>
    <x v="0"/>
    <n v="-0.10108054253604642"/>
    <n v="-0.17460676638254102"/>
    <n v="-1.6091792028804681"/>
    <n v="0.63183519477483641"/>
    <n v="2.126808779659489"/>
    <n v="1.7405109075455756"/>
    <n v="3.0879509149812536"/>
    <x v="0"/>
    <x v="0"/>
    <e v="#N/A"/>
    <n v="29.72"/>
    <x v="0"/>
    <x v="3"/>
  </r>
  <r>
    <s v="MO"/>
    <n v="87"/>
    <x v="0"/>
    <x v="1"/>
    <x v="1"/>
    <n v="0"/>
    <x v="1615"/>
    <n v="71"/>
    <n v="21.91"/>
    <n v="281.89999999999998"/>
    <n v="91"/>
    <n v="23.96"/>
    <n v="209.1"/>
    <n v="100"/>
    <n v="9.41"/>
    <x v="79"/>
    <n v="4"/>
    <n v="2.67"/>
    <n v="0"/>
    <x v="0"/>
    <n v="0"/>
    <x v="0"/>
    <x v="2"/>
    <x v="1"/>
    <x v="2"/>
    <n v="-0.95088582175156455"/>
    <n v="1.6264055272872953"/>
    <n v="0.17023860233945959"/>
    <n v="-0.12900632786712207"/>
    <n v="3.0047473370603397"/>
    <n v="1.8960492081048594"/>
    <n v="2.482236620376657"/>
    <x v="0"/>
    <x v="1"/>
    <e v="#N/A"/>
    <n v="21.91"/>
    <x v="5"/>
    <x v="2"/>
  </r>
  <r>
    <s v="MN"/>
    <n v="138"/>
    <x v="2"/>
    <x v="0"/>
    <x v="1"/>
    <n v="0"/>
    <x v="1786"/>
    <n v="123"/>
    <n v="9.32"/>
    <n v="147.5"/>
    <n v="76"/>
    <n v="12.54"/>
    <n v="173.6"/>
    <n v="119"/>
    <n v="7.81"/>
    <x v="73"/>
    <n v="1"/>
    <n v="3.11"/>
    <n v="1"/>
    <x v="0"/>
    <n v="0"/>
    <x v="0"/>
    <x v="1"/>
    <x v="0"/>
    <x v="1"/>
    <n v="-2.3227936908119107"/>
    <n v="-1.0482469839748709"/>
    <n v="-0.53477626468406092"/>
    <n v="0.45068245128865581"/>
    <n v="2.018173337028474"/>
    <n v="2.6425920219846688"/>
    <n v="4.2300781991614995"/>
    <x v="2"/>
    <x v="1"/>
    <e v="#N/A"/>
    <n v="9.32"/>
    <x v="0"/>
    <x v="3"/>
  </r>
  <r>
    <s v="NE"/>
    <n v="136"/>
    <x v="0"/>
    <x v="0"/>
    <x v="1"/>
    <n v="0"/>
    <x v="1798"/>
    <n v="105"/>
    <n v="44.03"/>
    <n v="166.9"/>
    <n v="125"/>
    <n v="14.19"/>
    <n v="255.1"/>
    <n v="107"/>
    <n v="11.48"/>
    <x v="22"/>
    <n v="3"/>
    <n v="3"/>
    <n v="3"/>
    <x v="0"/>
    <n v="0"/>
    <x v="0"/>
    <x v="1"/>
    <x v="0"/>
    <x v="0"/>
    <n v="1.4578215165041848"/>
    <n v="-0.66217363041470678"/>
    <n v="1.0837789934121904"/>
    <n v="0.30576025649971117"/>
    <n v="3.4931587430029887"/>
    <n v="1.957494248220276"/>
    <n v="1.8604863503430236"/>
    <x v="1"/>
    <x v="1"/>
    <e v="#N/A"/>
    <n v="44.03"/>
    <x v="0"/>
    <x v="3"/>
  </r>
  <r>
    <s v="MA"/>
    <n v="98"/>
    <x v="0"/>
    <x v="0"/>
    <x v="1"/>
    <n v="0"/>
    <x v="1194"/>
    <n v="76"/>
    <n v="31.04"/>
    <n v="145.19999999999999"/>
    <n v="75"/>
    <n v="12.34"/>
    <n v="162.6"/>
    <n v="127"/>
    <n v="7.32"/>
    <x v="42"/>
    <n v="1"/>
    <n v="3.24"/>
    <n v="6"/>
    <x v="1"/>
    <n v="1"/>
    <x v="1"/>
    <x v="2"/>
    <x v="0"/>
    <x v="1"/>
    <n v="4.3330812101884435E-2"/>
    <n v="-1.0940185671289111"/>
    <n v="-0.75323157559275744"/>
    <n v="0.63183519477483641"/>
    <n v="1.9547786147378461"/>
    <n v="1.4715052512058215"/>
    <n v="2.9171040392855727"/>
    <x v="0"/>
    <x v="1"/>
    <n v="31.04"/>
    <e v="#N/A"/>
    <x v="0"/>
    <x v="3"/>
  </r>
  <r>
    <s v="LA"/>
    <n v="109"/>
    <x v="1"/>
    <x v="0"/>
    <x v="1"/>
    <n v="0"/>
    <x v="714"/>
    <n v="111"/>
    <n v="20.91"/>
    <n v="237.2"/>
    <n v="103"/>
    <n v="20.16"/>
    <n v="258.8"/>
    <n v="91"/>
    <n v="11.65"/>
    <x v="38"/>
    <n v="12"/>
    <n v="2.5099999999999998"/>
    <n v="1"/>
    <x v="0"/>
    <n v="0"/>
    <x v="0"/>
    <x v="0"/>
    <x v="0"/>
    <x v="2"/>
    <n v="-1.0601200515417948"/>
    <n v="0.73684475903269098"/>
    <n v="1.1572594161723886"/>
    <n v="-0.34638962005053869"/>
    <n v="2.8462640170965923"/>
    <n v="1.7680582139152932"/>
    <n v="2.4800888775541581"/>
    <x v="0"/>
    <x v="1"/>
    <e v="#N/A"/>
    <n v="20.91"/>
    <x v="4"/>
    <x v="2"/>
  </r>
  <r>
    <s v="IA"/>
    <n v="84"/>
    <x v="0"/>
    <x v="0"/>
    <x v="1"/>
    <n v="0"/>
    <x v="445"/>
    <n v="96"/>
    <n v="28.88"/>
    <n v="190.3"/>
    <n v="103"/>
    <n v="16.18"/>
    <n v="188"/>
    <n v="82"/>
    <n v="8.4600000000000009"/>
    <x v="53"/>
    <n v="2"/>
    <n v="2.3199999999999998"/>
    <n v="2"/>
    <x v="0"/>
    <n v="0"/>
    <x v="0"/>
    <x v="2"/>
    <x v="0"/>
    <x v="0"/>
    <n v="-0.19180049609064431"/>
    <n v="-0.19649752354316877"/>
    <n v="-0.24879840313085813"/>
    <n v="-0.60000346093119195"/>
    <n v="1.42235851254083"/>
    <n v="0.7051974940320539"/>
    <n v="2.640360443761574"/>
    <x v="0"/>
    <x v="1"/>
    <e v="#N/A"/>
    <n v="28.88"/>
    <x v="0"/>
    <x v="2"/>
  </r>
  <r>
    <s v="ME"/>
    <n v="157"/>
    <x v="1"/>
    <x v="0"/>
    <x v="0"/>
    <n v="27"/>
    <x v="103"/>
    <n v="85"/>
    <n v="34.24"/>
    <n v="101.3"/>
    <n v="60"/>
    <n v="8.61"/>
    <n v="258.5"/>
    <n v="113"/>
    <n v="11.63"/>
    <x v="78"/>
    <n v="5"/>
    <n v="3.21"/>
    <n v="2"/>
    <x v="0"/>
    <n v="0"/>
    <x v="0"/>
    <x v="1"/>
    <x v="0"/>
    <x v="1"/>
    <n v="0.39139920533177003"/>
    <n v="-1.9676587847212408"/>
    <n v="1.1513015440566967"/>
    <n v="0.59560464607760044"/>
    <n v="3.1696068829258972"/>
    <n v="2.3885381660759721"/>
    <n v="3.0600361679744763"/>
    <x v="0"/>
    <x v="0"/>
    <e v="#N/A"/>
    <n v="34.24"/>
    <x v="1"/>
    <x v="3"/>
  </r>
  <r>
    <s v="VT"/>
    <n v="74"/>
    <x v="0"/>
    <x v="0"/>
    <x v="0"/>
    <n v="24"/>
    <x v="861"/>
    <n v="146"/>
    <n v="21.11"/>
    <n v="266.2"/>
    <n v="84"/>
    <n v="22.63"/>
    <n v="156.69999999999999"/>
    <n v="108"/>
    <n v="7.05"/>
    <x v="73"/>
    <n v="6"/>
    <n v="3.11"/>
    <n v="3"/>
    <x v="0"/>
    <n v="0"/>
    <x v="0"/>
    <x v="2"/>
    <x v="0"/>
    <x v="2"/>
    <n v="-1.0379029200590359"/>
    <n v="1.3139647205401526"/>
    <n v="-0.87040306053469474"/>
    <n v="0.45068245128865581"/>
    <n v="2.7344367428136098"/>
    <n v="1.9402221310919403"/>
    <n v="2.837565776419781"/>
    <x v="0"/>
    <x v="0"/>
    <e v="#N/A"/>
    <n v="21.11"/>
    <x v="1"/>
    <x v="3"/>
  </r>
  <r>
    <s v="MA"/>
    <n v="66"/>
    <x v="1"/>
    <x v="0"/>
    <x v="1"/>
    <n v="0"/>
    <x v="454"/>
    <n v="109"/>
    <n v="21.79"/>
    <n v="274.5"/>
    <n v="112"/>
    <n v="23.33"/>
    <n v="211"/>
    <n v="90"/>
    <n v="9.49"/>
    <x v="111"/>
    <n v="4"/>
    <n v="2.19"/>
    <n v="0"/>
    <x v="0"/>
    <n v="0"/>
    <x v="0"/>
    <x v="3"/>
    <x v="0"/>
    <x v="2"/>
    <n v="-0.96384581511650746"/>
    <n v="1.4791404336612539"/>
    <n v="0.20797179240550728"/>
    <n v="-0.78115620441737255"/>
    <n v="2.7666826476867712"/>
    <n v="1.9417292447571886"/>
    <n v="2.808218660802531"/>
    <x v="0"/>
    <x v="1"/>
    <e v="#N/A"/>
    <n v="21.79"/>
    <x v="1"/>
    <x v="1"/>
  </r>
  <r>
    <s v="SD"/>
    <n v="142"/>
    <x v="1"/>
    <x v="0"/>
    <x v="0"/>
    <n v="20"/>
    <x v="72"/>
    <n v="126"/>
    <n v="36.43"/>
    <n v="250.1"/>
    <n v="102"/>
    <n v="21.26"/>
    <n v="189.7"/>
    <n v="116"/>
    <n v="8.5399999999999991"/>
    <x v="15"/>
    <n v="4"/>
    <n v="2.86"/>
    <n v="4"/>
    <x v="0"/>
    <n v="0"/>
    <x v="1"/>
    <x v="1"/>
    <x v="0"/>
    <x v="2"/>
    <n v="0.63023336877142555"/>
    <n v="0.99356363846187234"/>
    <n v="-0.21503712780860526"/>
    <n v="0.12460751301353053"/>
    <n v="2.9176815429889897"/>
    <n v="1.2025517874179745"/>
    <n v="1.542529097471331"/>
    <x v="0"/>
    <x v="0"/>
    <e v="#N/A"/>
    <n v="36.43"/>
    <x v="1"/>
    <x v="3"/>
  </r>
  <r>
    <s v="WA"/>
    <n v="136"/>
    <x v="0"/>
    <x v="0"/>
    <x v="0"/>
    <n v="24"/>
    <x v="1635"/>
    <n v="107"/>
    <n v="41.36"/>
    <n v="226.8"/>
    <n v="111"/>
    <n v="19.28"/>
    <n v="138.5"/>
    <n v="117"/>
    <n v="6.23"/>
    <x v="34"/>
    <n v="4"/>
    <n v="2.97"/>
    <n v="4"/>
    <x v="0"/>
    <n v="0"/>
    <x v="1"/>
    <x v="1"/>
    <x v="0"/>
    <x v="0"/>
    <n v="1.1671473796047593"/>
    <n v="0.52987760042311904"/>
    <n v="-1.2318473022199923"/>
    <n v="0.26952970780247515"/>
    <n v="2.9500020487694414"/>
    <n v="1.7980815655923896"/>
    <n v="2.4007670743540399"/>
    <x v="0"/>
    <x v="0"/>
    <e v="#N/A"/>
    <n v="41.36"/>
    <x v="1"/>
    <x v="3"/>
  </r>
  <r>
    <s v="IN"/>
    <n v="75"/>
    <x v="2"/>
    <x v="0"/>
    <x v="0"/>
    <n v="17"/>
    <x v="416"/>
    <n v="107"/>
    <n v="34.119999999999997"/>
    <n v="212.5"/>
    <n v="109"/>
    <n v="18.059999999999999"/>
    <n v="204"/>
    <n v="136"/>
    <n v="9.18"/>
    <x v="89"/>
    <n v="3"/>
    <n v="3.48"/>
    <n v="4"/>
    <x v="0"/>
    <n v="0"/>
    <x v="1"/>
    <x v="2"/>
    <x v="0"/>
    <x v="0"/>
    <n v="0.37843921196682717"/>
    <n v="0.24529775733495673"/>
    <n v="6.8954776372700408E-2"/>
    <n v="0.95791013304996164"/>
    <n v="2.9029188015755674"/>
    <n v="1.0610060372552255"/>
    <n v="1.3507516624617366"/>
    <x v="0"/>
    <x v="0"/>
    <e v="#N/A"/>
    <n v="34.119999999999997"/>
    <x v="0"/>
    <x v="0"/>
  </r>
  <r>
    <s v="MN"/>
    <n v="59"/>
    <x v="0"/>
    <x v="0"/>
    <x v="1"/>
    <n v="0"/>
    <x v="1799"/>
    <n v="93"/>
    <n v="39.340000000000003"/>
    <n v="168"/>
    <n v="92"/>
    <n v="14.28"/>
    <n v="257.2"/>
    <n v="124"/>
    <n v="11.57"/>
    <x v="37"/>
    <n v="5"/>
    <n v="3.08"/>
    <n v="2"/>
    <x v="0"/>
    <n v="0"/>
    <x v="0"/>
    <x v="3"/>
    <x v="0"/>
    <x v="0"/>
    <n v="0.94682749240073605"/>
    <n v="-0.64028287325407907"/>
    <n v="1.1254840982220324"/>
    <n v="0.41445190259141979"/>
    <n v="3.2307724359634014"/>
    <n v="1.6567828140890026"/>
    <n v="1.7469882807679209"/>
    <x v="0"/>
    <x v="1"/>
    <e v="#N/A"/>
    <n v="39.340000000000003"/>
    <x v="1"/>
    <x v="3"/>
  </r>
  <r>
    <s v="OR"/>
    <n v="45"/>
    <x v="0"/>
    <x v="0"/>
    <x v="0"/>
    <n v="32"/>
    <x v="886"/>
    <n v="85"/>
    <n v="39.950000000000003"/>
    <n v="240.5"/>
    <n v="101"/>
    <n v="20.440000000000001"/>
    <n v="147.1"/>
    <n v="88"/>
    <n v="6.62"/>
    <x v="18"/>
    <n v="3"/>
    <n v="2.08"/>
    <n v="2"/>
    <x v="0"/>
    <n v="0"/>
    <x v="0"/>
    <x v="3"/>
    <x v="0"/>
    <x v="2"/>
    <n v="1.0134788868490119"/>
    <n v="0.80251703051457479"/>
    <n v="-1.0610549682368298"/>
    <n v="-0.92607839920631685"/>
    <n v="2.7041370130398565"/>
    <n v="1.9117091529443586"/>
    <n v="2.8278802636622289"/>
    <x v="0"/>
    <x v="0"/>
    <e v="#N/A"/>
    <n v="39.950000000000003"/>
    <x v="0"/>
    <x v="1"/>
  </r>
  <r>
    <s v="WV"/>
    <n v="48"/>
    <x v="1"/>
    <x v="0"/>
    <x v="1"/>
    <n v="0"/>
    <x v="403"/>
    <n v="117"/>
    <n v="40.380000000000003"/>
    <n v="211.1"/>
    <n v="114"/>
    <n v="17.940000000000001"/>
    <n v="163.9"/>
    <n v="114"/>
    <n v="7.38"/>
    <x v="84"/>
    <n v="3"/>
    <n v="2.62"/>
    <n v="1"/>
    <x v="0"/>
    <n v="0"/>
    <x v="0"/>
    <x v="3"/>
    <x v="0"/>
    <x v="0"/>
    <n v="1.0597645774380924"/>
    <n v="0.21743679367597574"/>
    <n v="-0.72741412975809305"/>
    <n v="-0.20146742526159472"/>
    <n v="2.5370730755417057"/>
    <n v="1.3191285602434235"/>
    <n v="2.2457650202683999"/>
    <x v="0"/>
    <x v="1"/>
    <e v="#N/A"/>
    <n v="40.380000000000003"/>
    <x v="0"/>
    <x v="2"/>
  </r>
  <r>
    <s v="MO"/>
    <n v="16"/>
    <x v="2"/>
    <x v="0"/>
    <x v="1"/>
    <n v="0"/>
    <x v="1656"/>
    <n v="80"/>
    <n v="38.81"/>
    <n v="130.9"/>
    <n v="75"/>
    <n v="11.13"/>
    <n v="156.69999999999999"/>
    <n v="98"/>
    <n v="7.05"/>
    <x v="80"/>
    <n v="9"/>
    <n v="2.27"/>
    <n v="1"/>
    <x v="0"/>
    <n v="0"/>
    <x v="0"/>
    <x v="3"/>
    <x v="0"/>
    <x v="1"/>
    <n v="0.88943323607027636"/>
    <n v="-1.378598410217073"/>
    <n v="-0.87040306053469474"/>
    <n v="-0.67246455832566399"/>
    <n v="1.9589205042720514"/>
    <n v="1.9752050850663023"/>
    <n v="3.4591184880090604"/>
    <x v="2"/>
    <x v="1"/>
    <e v="#N/A"/>
    <n v="38.81"/>
    <x v="4"/>
    <x v="1"/>
  </r>
  <r>
    <s v="UT"/>
    <n v="140"/>
    <x v="0"/>
    <x v="0"/>
    <x v="1"/>
    <n v="0"/>
    <x v="1156"/>
    <n v="123"/>
    <n v="27.29"/>
    <n v="185.9"/>
    <n v="110"/>
    <n v="15.8"/>
    <n v="150.4"/>
    <n v="94"/>
    <n v="6.77"/>
    <x v="85"/>
    <n v="5"/>
    <n v="2.89"/>
    <n v="1"/>
    <x v="0"/>
    <n v="0"/>
    <x v="0"/>
    <x v="1"/>
    <x v="0"/>
    <x v="0"/>
    <n v="-0.36583469270558711"/>
    <n v="-0.28406055218568027"/>
    <n v="-0.99551837496422058"/>
    <n v="0.16083806171076653"/>
    <n v="1.5040944187090985"/>
    <n v="1.1097076807345725"/>
    <n v="2.8636693686546195"/>
    <x v="0"/>
    <x v="1"/>
    <e v="#N/A"/>
    <n v="27.29"/>
    <x v="1"/>
    <x v="3"/>
  </r>
  <r>
    <s v="ME"/>
    <n v="108"/>
    <x v="2"/>
    <x v="0"/>
    <x v="0"/>
    <n v="48"/>
    <x v="973"/>
    <n v="125"/>
    <n v="31.55"/>
    <n v="224.6"/>
    <n v="125"/>
    <n v="19.09"/>
    <n v="284.7"/>
    <n v="87"/>
    <n v="12.81"/>
    <x v="72"/>
    <n v="3"/>
    <n v="1.86"/>
    <n v="1"/>
    <x v="0"/>
    <n v="0"/>
    <x v="0"/>
    <x v="0"/>
    <x v="0"/>
    <x v="0"/>
    <n v="9.8873640808781041E-2"/>
    <n v="0.486096086101863"/>
    <n v="1.6716223754937736"/>
    <n v="-1.2159227887842059"/>
    <n v="3.2557938545840037"/>
    <n v="2.1257598632739638"/>
    <n v="2.5372261170550243"/>
    <x v="0"/>
    <x v="0"/>
    <e v="#N/A"/>
    <n v="31.55"/>
    <x v="0"/>
    <x v="1"/>
  </r>
  <r>
    <s v="IL"/>
    <n v="53"/>
    <x v="0"/>
    <x v="0"/>
    <x v="1"/>
    <n v="0"/>
    <x v="72"/>
    <n v="138"/>
    <n v="36.43"/>
    <n v="232.2"/>
    <n v="99"/>
    <n v="19.739999999999998"/>
    <n v="0"/>
    <n v="0"/>
    <n v="0"/>
    <x v="24"/>
    <n v="5"/>
    <n v="2.2400000000000002"/>
    <n v="1"/>
    <x v="0"/>
    <n v="0"/>
    <x v="0"/>
    <x v="3"/>
    <x v="0"/>
    <x v="0"/>
    <n v="0.63023336877142555"/>
    <n v="0.63734131739347355"/>
    <n v="-3.982398262297671"/>
    <n v="-0.70869510702289995"/>
    <n v="3.7839272405700659"/>
    <n v="4.1430837220890835"/>
    <n v="5.2926534077484124"/>
    <x v="2"/>
    <x v="1"/>
    <e v="#N/A"/>
    <n v="36.43"/>
    <x v="1"/>
    <x v="1"/>
  </r>
  <r>
    <s v="OR"/>
    <n v="91"/>
    <x v="1"/>
    <x v="0"/>
    <x v="1"/>
    <n v="0"/>
    <x v="1070"/>
    <n v="105"/>
    <n v="40.94"/>
    <n v="192.8"/>
    <n v="93"/>
    <n v="16.39"/>
    <n v="253.4"/>
    <n v="69"/>
    <n v="11.4"/>
    <x v="98"/>
    <n v="3"/>
    <n v="2.0499999999999998"/>
    <n v="4"/>
    <x v="0"/>
    <n v="0"/>
    <x v="1"/>
    <x v="2"/>
    <x v="0"/>
    <x v="0"/>
    <n v="1.1208616890156788"/>
    <n v="-0.14674580272356003"/>
    <n v="1.0500177180899375"/>
    <n v="-0.96230894790355315"/>
    <n v="3.0708452075927095"/>
    <n v="1.8183621685566671"/>
    <n v="2.2765745459090723"/>
    <x v="0"/>
    <x v="1"/>
    <e v="#N/A"/>
    <n v="40.94"/>
    <x v="0"/>
    <x v="1"/>
  </r>
  <r>
    <s v="TX"/>
    <n v="26"/>
    <x v="0"/>
    <x v="1"/>
    <x v="1"/>
    <n v="0"/>
    <x v="167"/>
    <n v="105"/>
    <n v="33.049999999999997"/>
    <n v="238.3"/>
    <n v="100"/>
    <n v="20.260000000000002"/>
    <n v="239.1"/>
    <n v="129"/>
    <n v="10.76"/>
    <x v="63"/>
    <n v="5"/>
    <n v="2.59"/>
    <n v="0"/>
    <x v="0"/>
    <n v="0"/>
    <x v="0"/>
    <x v="3"/>
    <x v="1"/>
    <x v="2"/>
    <n v="0.26179927168234463"/>
    <n v="0.75873551619331936"/>
    <n v="0.76602581390863189"/>
    <n v="-0.23769797395883072"/>
    <n v="2.8957278139072389"/>
    <n v="1.1346868804146206"/>
    <n v="1.4797935872729457"/>
    <x v="0"/>
    <x v="1"/>
    <e v="#N/A"/>
    <n v="33.049999999999997"/>
    <x v="5"/>
    <x v="2"/>
  </r>
  <r>
    <s v="KY"/>
    <n v="129"/>
    <x v="0"/>
    <x v="0"/>
    <x v="1"/>
    <n v="0"/>
    <x v="455"/>
    <n v="94"/>
    <n v="22.13"/>
    <n v="195.2"/>
    <n v="126"/>
    <n v="16.59"/>
    <n v="195.5"/>
    <n v="68"/>
    <n v="8.8000000000000007"/>
    <x v="98"/>
    <n v="5"/>
    <n v="2.0499999999999998"/>
    <n v="2"/>
    <x v="0"/>
    <n v="0"/>
    <x v="0"/>
    <x v="1"/>
    <x v="0"/>
    <x v="0"/>
    <n v="-0.926817262645243"/>
    <n v="-9.8984150736736068E-2"/>
    <n v="-9.9851600238565069E-2"/>
    <n v="-0.96230894790355315"/>
    <n v="1.2762731019149252"/>
    <n v="1.3434273161283194"/>
    <n v="3.1592278925028396"/>
    <x v="2"/>
    <x v="1"/>
    <e v="#N/A"/>
    <n v="22.13"/>
    <x v="1"/>
    <x v="1"/>
  </r>
  <r>
    <s v="UT"/>
    <n v="118"/>
    <x v="1"/>
    <x v="1"/>
    <x v="0"/>
    <n v="52"/>
    <x v="576"/>
    <n v="114"/>
    <n v="21.03"/>
    <n v="133.19999999999999"/>
    <n v="137"/>
    <n v="11.32"/>
    <n v="191.8"/>
    <n v="102"/>
    <n v="8.6300000000000008"/>
    <x v="57"/>
    <n v="3"/>
    <n v="2.13"/>
    <n v="0"/>
    <x v="0"/>
    <n v="0"/>
    <x v="0"/>
    <x v="0"/>
    <x v="1"/>
    <x v="1"/>
    <n v="-1.0471600581768521"/>
    <n v="-1.3328268270630332"/>
    <n v="-0.17333202299876274"/>
    <n v="-0.85361730181184459"/>
    <n v="0.90432605095079122"/>
    <n v="1.905696205204082"/>
    <n v="3.8007302517582358"/>
    <x v="2"/>
    <x v="0"/>
    <e v="#N/A"/>
    <n v="21.03"/>
    <x v="3"/>
    <x v="1"/>
  </r>
  <r>
    <s v="IL"/>
    <n v="51"/>
    <x v="2"/>
    <x v="0"/>
    <x v="0"/>
    <n v="32"/>
    <x v="1182"/>
    <n v="134"/>
    <n v="35.04"/>
    <n v="179.6"/>
    <n v="84"/>
    <n v="15.27"/>
    <n v="332.2"/>
    <n v="90"/>
    <n v="14.95"/>
    <x v="39"/>
    <n v="2"/>
    <n v="2.75"/>
    <n v="3"/>
    <x v="0"/>
    <n v="0"/>
    <x v="0"/>
    <x v="3"/>
    <x v="0"/>
    <x v="0"/>
    <n v="0.4784163036392412"/>
    <n v="-0.40943488865109456"/>
    <n v="2.6149521271449632"/>
    <n v="-2.0314681775414092E-2"/>
    <n v="4.0696614259546902"/>
    <n v="2.689778132335114"/>
    <n v="2.4305696205771974"/>
    <x v="1"/>
    <x v="0"/>
    <e v="#N/A"/>
    <n v="35.04"/>
    <x v="0"/>
    <x v="2"/>
  </r>
  <r>
    <s v="AZ"/>
    <n v="57"/>
    <x v="0"/>
    <x v="0"/>
    <x v="0"/>
    <n v="25"/>
    <x v="1800"/>
    <n v="92"/>
    <n v="31.01"/>
    <n v="214.7"/>
    <n v="104"/>
    <n v="18.25"/>
    <n v="174.4"/>
    <n v="110"/>
    <n v="7.85"/>
    <x v="3"/>
    <n v="2"/>
    <n v="2.73"/>
    <n v="1"/>
    <x v="0"/>
    <n v="0"/>
    <x v="0"/>
    <x v="3"/>
    <x v="0"/>
    <x v="0"/>
    <n v="3.9627956854758208E-2"/>
    <n v="0.28907927165621222"/>
    <n v="-0.51888860570888273"/>
    <n v="-5.6545230472650088E-2"/>
    <n v="1.9657382158233474"/>
    <n v="0.59797988970322591"/>
    <n v="2.2025061098282128"/>
    <x v="0"/>
    <x v="0"/>
    <e v="#N/A"/>
    <n v="31.01"/>
    <x v="0"/>
    <x v="2"/>
  </r>
  <r>
    <s v="VA"/>
    <n v="103"/>
    <x v="0"/>
    <x v="0"/>
    <x v="1"/>
    <n v="0"/>
    <x v="1236"/>
    <n v="103"/>
    <n v="38.83"/>
    <n v="97.3"/>
    <n v="129"/>
    <n v="8.27"/>
    <n v="199.9"/>
    <n v="67"/>
    <n v="9"/>
    <x v="27"/>
    <n v="7"/>
    <n v="2.54"/>
    <n v="3"/>
    <x v="0"/>
    <n v="0"/>
    <x v="0"/>
    <x v="0"/>
    <x v="0"/>
    <x v="1"/>
    <n v="0.89128466369383952"/>
    <n v="-2.0472615380326147"/>
    <n v="-1.2469475875086351E-2"/>
    <n v="-0.31015907135330267"/>
    <n v="2.474835641225599"/>
    <n v="2.2543341132615748"/>
    <n v="3.4697598097489659"/>
    <x v="0"/>
    <x v="1"/>
    <e v="#N/A"/>
    <n v="38.83"/>
    <x v="4"/>
    <x v="2"/>
  </r>
  <r>
    <s v="UT"/>
    <n v="57"/>
    <x v="0"/>
    <x v="0"/>
    <x v="1"/>
    <n v="0"/>
    <x v="134"/>
    <n v="100"/>
    <n v="34.340000000000003"/>
    <n v="168.9"/>
    <n v="90"/>
    <n v="14.36"/>
    <n v="231.8"/>
    <n v="119"/>
    <n v="10.43"/>
    <x v="150"/>
    <n v="4"/>
    <n v="0.92"/>
    <n v="1"/>
    <x v="0"/>
    <n v="0"/>
    <x v="0"/>
    <x v="3"/>
    <x v="0"/>
    <x v="0"/>
    <n v="0.40250777107314928"/>
    <n v="-0.62237225375901983"/>
    <n v="0.62105092576013365"/>
    <n v="-2.4839919931874701"/>
    <n v="2.6343251702103752"/>
    <n v="2.6655731471168327"/>
    <n v="3.9077987797296765"/>
    <x v="2"/>
    <x v="1"/>
    <e v="#N/A"/>
    <n v="34.340000000000003"/>
    <x v="1"/>
    <x v="1"/>
  </r>
  <r>
    <s v="CO"/>
    <n v="84"/>
    <x v="0"/>
    <x v="0"/>
    <x v="1"/>
    <n v="0"/>
    <x v="1801"/>
    <n v="89"/>
    <n v="25.3"/>
    <n v="189.8"/>
    <n v="93"/>
    <n v="16.13"/>
    <n v="147.6"/>
    <n v="73"/>
    <n v="6.64"/>
    <x v="21"/>
    <n v="2"/>
    <n v="1.7"/>
    <n v="1"/>
    <x v="0"/>
    <n v="0"/>
    <x v="0"/>
    <x v="2"/>
    <x v="0"/>
    <x v="0"/>
    <n v="-0.58245172466248363"/>
    <n v="-0.20644786770709053"/>
    <n v="-1.0511251813773435"/>
    <n v="-1.4333060809676228"/>
    <n v="0.99721587075133533"/>
    <n v="1.8817813906794341"/>
    <n v="3.7533668767836303"/>
    <x v="2"/>
    <x v="1"/>
    <e v="#N/A"/>
    <n v="25.3"/>
    <x v="0"/>
    <x v="1"/>
  </r>
  <r>
    <s v="AL"/>
    <n v="166"/>
    <x v="0"/>
    <x v="1"/>
    <x v="1"/>
    <n v="0"/>
    <x v="458"/>
    <n v="120"/>
    <n v="32.520000000000003"/>
    <n v="167.3"/>
    <n v="88"/>
    <n v="14.22"/>
    <n v="162.9"/>
    <n v="110"/>
    <n v="7.33"/>
    <x v="39"/>
    <n v="2"/>
    <n v="2.75"/>
    <n v="2"/>
    <x v="1"/>
    <n v="1"/>
    <x v="0"/>
    <x v="1"/>
    <x v="1"/>
    <x v="0"/>
    <n v="0.20440501535188491"/>
    <n v="-0.65421335508356937"/>
    <n v="-0.74727370347706545"/>
    <n v="-2.0314681775414092E-2"/>
    <n v="1.6105321320937196"/>
    <n v="1.0142027403210219"/>
    <n v="2.7319225187481067"/>
    <x v="0"/>
    <x v="1"/>
    <n v="32.520000000000003"/>
    <e v="#N/A"/>
    <x v="3"/>
    <x v="2"/>
  </r>
  <r>
    <s v="TX"/>
    <n v="130"/>
    <x v="0"/>
    <x v="0"/>
    <x v="1"/>
    <n v="0"/>
    <x v="945"/>
    <n v="70"/>
    <n v="27.18"/>
    <n v="236.8"/>
    <n v="127"/>
    <n v="20.13"/>
    <n v="227.9"/>
    <n v="95"/>
    <n v="10.26"/>
    <x v="62"/>
    <n v="1"/>
    <n v="2.4300000000000002"/>
    <n v="1"/>
    <x v="0"/>
    <n v="0"/>
    <x v="0"/>
    <x v="1"/>
    <x v="0"/>
    <x v="2"/>
    <n v="-0.37694325844696636"/>
    <n v="0.72888448370155412"/>
    <n v="0.54359858825614105"/>
    <n v="-0.45508126614224731"/>
    <n v="2.4610717765547108"/>
    <n v="1.0844156005043446"/>
    <n v="2.0724478521497796"/>
    <x v="0"/>
    <x v="1"/>
    <e v="#N/A"/>
    <n v="27.18"/>
    <x v="0"/>
    <x v="2"/>
  </r>
  <r>
    <s v="AZ"/>
    <n v="116"/>
    <x v="0"/>
    <x v="1"/>
    <x v="1"/>
    <n v="0"/>
    <x v="1655"/>
    <n v="97"/>
    <n v="32.590000000000003"/>
    <n v="176.2"/>
    <n v="127"/>
    <n v="14.98"/>
    <n v="103.9"/>
    <n v="96"/>
    <n v="4.68"/>
    <x v="140"/>
    <n v="4"/>
    <n v="1.32"/>
    <n v="2"/>
    <x v="0"/>
    <n v="0"/>
    <x v="0"/>
    <x v="0"/>
    <x v="1"/>
    <x v="0"/>
    <n v="0.21181072584613736"/>
    <n v="-0.47709722896576262"/>
    <n v="-1.9189885528964377"/>
    <n v="-1.9405337627289283"/>
    <n v="1.8630770951355584"/>
    <n v="2.7786100661857422"/>
    <n v="4.4688132135275822"/>
    <x v="2"/>
    <x v="1"/>
    <e v="#N/A"/>
    <n v="32.590000000000003"/>
    <x v="5"/>
    <x v="1"/>
  </r>
  <r>
    <s v="CT"/>
    <n v="161"/>
    <x v="2"/>
    <x v="0"/>
    <x v="1"/>
    <n v="0"/>
    <x v="1790"/>
    <n v="89"/>
    <n v="25.7"/>
    <n v="228.4"/>
    <n v="117"/>
    <n v="19.41"/>
    <n v="169.3"/>
    <n v="107"/>
    <n v="7.62"/>
    <x v="38"/>
    <n v="2"/>
    <n v="2.5099999999999998"/>
    <n v="2"/>
    <x v="0"/>
    <n v="0"/>
    <x v="0"/>
    <x v="1"/>
    <x v="0"/>
    <x v="0"/>
    <n v="-0.53801746169696685"/>
    <n v="0.56171870174766858"/>
    <n v="-0.62017243167564196"/>
    <n v="-0.34638962005053869"/>
    <n v="1.7955134863103119"/>
    <n v="1.0533709236888822"/>
    <n v="2.6448652000100359"/>
    <x v="0"/>
    <x v="1"/>
    <e v="#N/A"/>
    <n v="25.7"/>
    <x v="0"/>
    <x v="2"/>
  </r>
  <r>
    <s v="AR"/>
    <n v="130"/>
    <x v="0"/>
    <x v="0"/>
    <x v="1"/>
    <n v="0"/>
    <x v="538"/>
    <n v="136"/>
    <n v="30.96"/>
    <n v="204.2"/>
    <n v="99"/>
    <n v="17.36"/>
    <n v="355.1"/>
    <n v="135"/>
    <n v="15.98"/>
    <x v="42"/>
    <n v="7"/>
    <n v="3.24"/>
    <n v="2"/>
    <x v="0"/>
    <n v="0"/>
    <x v="0"/>
    <x v="1"/>
    <x v="0"/>
    <x v="0"/>
    <n v="3.4073673984068339E-2"/>
    <n v="8.0122044213855451E-2"/>
    <n v="3.0697363653094318"/>
    <n v="0.63183519477483641"/>
    <n v="4.6326679332379825"/>
    <n v="3.135295460253642"/>
    <n v="2.489687343126183"/>
    <x v="1"/>
    <x v="1"/>
    <e v="#N/A"/>
    <n v="30.96"/>
    <x v="4"/>
    <x v="3"/>
  </r>
  <r>
    <s v="AR"/>
    <n v="42"/>
    <x v="2"/>
    <x v="0"/>
    <x v="1"/>
    <n v="0"/>
    <x v="16"/>
    <n v="110"/>
    <n v="26.37"/>
    <n v="160.80000000000001"/>
    <n v="109"/>
    <n v="13.67"/>
    <n v="237.4"/>
    <n v="115"/>
    <n v="10.68"/>
    <x v="61"/>
    <n v="2"/>
    <n v="3.05"/>
    <n v="3"/>
    <x v="0"/>
    <n v="0"/>
    <x v="0"/>
    <x v="3"/>
    <x v="0"/>
    <x v="1"/>
    <n v="-0.46581178437800108"/>
    <n v="-0.78356782921455204"/>
    <n v="0.73226453858637897"/>
    <n v="0.37822135389418376"/>
    <n v="2.2874515221604397"/>
    <n v="1.2289108626983873"/>
    <n v="2.4058282047316006"/>
    <x v="0"/>
    <x v="1"/>
    <e v="#N/A"/>
    <n v="26.37"/>
    <x v="0"/>
    <x v="3"/>
  </r>
  <r>
    <s v="CO"/>
    <n v="97"/>
    <x v="0"/>
    <x v="0"/>
    <x v="0"/>
    <n v="27"/>
    <x v="600"/>
    <n v="90"/>
    <n v="21.4"/>
    <n v="123.4"/>
    <n v="91"/>
    <n v="10.49"/>
    <n v="230"/>
    <n v="71"/>
    <n v="10.35"/>
    <x v="48"/>
    <n v="7"/>
    <n v="1.97"/>
    <n v="0"/>
    <x v="0"/>
    <n v="0"/>
    <x v="0"/>
    <x v="2"/>
    <x v="0"/>
    <x v="1"/>
    <n v="-1.0064286504584612"/>
    <n v="-1.5278535726758993"/>
    <n v="0.58530369306598307"/>
    <n v="-1.0710005939952616"/>
    <n v="1.6723933763710475"/>
    <n v="2.1992857598450071"/>
    <n v="3.8570475887113846"/>
    <x v="2"/>
    <x v="0"/>
    <e v="#N/A"/>
    <n v="21.4"/>
    <x v="4"/>
    <x v="1"/>
  </r>
  <r>
    <s v="AZ"/>
    <n v="127"/>
    <x v="0"/>
    <x v="0"/>
    <x v="0"/>
    <n v="29"/>
    <x v="175"/>
    <n v="146"/>
    <n v="23.14"/>
    <n v="302.60000000000002"/>
    <n v="105"/>
    <n v="25.72"/>
    <n v="163.1"/>
    <n v="116"/>
    <n v="7.34"/>
    <x v="166"/>
    <n v="2"/>
    <n v="5"/>
    <n v="2"/>
    <x v="0"/>
    <n v="0"/>
    <x v="0"/>
    <x v="0"/>
    <x v="0"/>
    <x v="2"/>
    <n v="-0.81758303285501299"/>
    <n v="2.0383497756736566"/>
    <n v="-0.74330178873327124"/>
    <n v="2.9868208600951847"/>
    <n v="5.0224973719650841"/>
    <n v="3.7811252588396309"/>
    <n v="3.3716963971677449"/>
    <x v="1"/>
    <x v="0"/>
    <e v="#N/A"/>
    <n v="23.14"/>
    <x v="0"/>
    <x v="0"/>
  </r>
  <r>
    <s v="UT"/>
    <n v="34"/>
    <x v="0"/>
    <x v="0"/>
    <x v="0"/>
    <n v="33"/>
    <x v="1802"/>
    <n v="115"/>
    <n v="48.33"/>
    <n v="204.8"/>
    <n v="125"/>
    <n v="17.41"/>
    <n v="143"/>
    <n v="83"/>
    <n v="6.44"/>
    <x v="30"/>
    <n v="4"/>
    <n v="0.95"/>
    <n v="0"/>
    <x v="0"/>
    <n v="0"/>
    <x v="0"/>
    <x v="3"/>
    <x v="0"/>
    <x v="0"/>
    <n v="1.9262327052656796"/>
    <n v="9.2062457210561999E-2"/>
    <n v="-1.1424792204846166"/>
    <n v="-2.4477614444902343"/>
    <n v="3.445540855110794"/>
    <n v="3.3189821917622337"/>
    <n v="4.2614004498793658"/>
    <x v="0"/>
    <x v="0"/>
    <e v="#N/A"/>
    <n v="48.33"/>
    <x v="1"/>
    <x v="1"/>
  </r>
  <r>
    <s v="MI"/>
    <n v="116"/>
    <x v="0"/>
    <x v="0"/>
    <x v="1"/>
    <n v="0"/>
    <x v="1603"/>
    <n v="76"/>
    <n v="33.950000000000003"/>
    <n v="98.5"/>
    <n v="104"/>
    <n v="8.3699999999999992"/>
    <n v="220.1"/>
    <n v="108"/>
    <n v="9.9"/>
    <x v="0"/>
    <n v="6"/>
    <n v="3.7"/>
    <n v="1"/>
    <x v="0"/>
    <n v="0"/>
    <x v="0"/>
    <x v="0"/>
    <x v="0"/>
    <x v="1"/>
    <n v="0.35992493573119499"/>
    <n v="-2.0233807120392027"/>
    <n v="0.38869391324815611"/>
    <n v="1.2477545226278501"/>
    <n v="3.1428609723122962"/>
    <n v="2.4354855310898058"/>
    <n v="3.1600007045903955"/>
    <x v="0"/>
    <x v="1"/>
    <e v="#N/A"/>
    <n v="33.950000000000003"/>
    <x v="1"/>
    <x v="0"/>
  </r>
  <r>
    <s v="SD"/>
    <n v="158"/>
    <x v="0"/>
    <x v="0"/>
    <x v="1"/>
    <n v="0"/>
    <x v="346"/>
    <n v="87"/>
    <n v="16.690000000000001"/>
    <n v="198.3"/>
    <n v="71"/>
    <n v="16.86"/>
    <n v="246"/>
    <n v="99"/>
    <n v="11.07"/>
    <x v="14"/>
    <n v="5"/>
    <n v="3.51"/>
    <n v="2"/>
    <x v="0"/>
    <n v="0"/>
    <x v="0"/>
    <x v="1"/>
    <x v="0"/>
    <x v="0"/>
    <n v="-1.5192741021854732"/>
    <n v="-3.7292016920420758E-2"/>
    <n v="0.90305687256954159"/>
    <n v="0.99414068174719761"/>
    <n v="2.965581692133775"/>
    <n v="2.0281548023504845"/>
    <n v="2.7261968072528515"/>
    <x v="0"/>
    <x v="1"/>
    <e v="#N/A"/>
    <n v="16.690000000000001"/>
    <x v="1"/>
    <x v="0"/>
  </r>
  <r>
    <s v="PA"/>
    <n v="86"/>
    <x v="0"/>
    <x v="0"/>
    <x v="0"/>
    <n v="23"/>
    <x v="1487"/>
    <n v="65"/>
    <n v="42.09"/>
    <n v="255.7"/>
    <n v="104"/>
    <n v="21.73"/>
    <n v="150"/>
    <n v="138"/>
    <n v="6.75"/>
    <x v="48"/>
    <n v="5"/>
    <n v="1.97"/>
    <n v="3"/>
    <x v="0"/>
    <n v="0"/>
    <x v="0"/>
    <x v="2"/>
    <x v="0"/>
    <x v="2"/>
    <n v="1.2467587674179776"/>
    <n v="1.1050074930977958"/>
    <n v="-1.0034622044518098"/>
    <n v="-1.0710005939952616"/>
    <n v="3.0796159786854536"/>
    <n v="2.2202314410973822"/>
    <n v="2.8939282520304395"/>
    <x v="0"/>
    <x v="0"/>
    <e v="#N/A"/>
    <n v="42.09"/>
    <x v="1"/>
    <x v="1"/>
  </r>
  <r>
    <s v="MT"/>
    <n v="21"/>
    <x v="0"/>
    <x v="0"/>
    <x v="1"/>
    <n v="0"/>
    <x v="839"/>
    <n v="87"/>
    <n v="43.23"/>
    <n v="215.5"/>
    <n v="95"/>
    <n v="18.32"/>
    <n v="236.3"/>
    <n v="98"/>
    <n v="10.63"/>
    <x v="43"/>
    <n v="5"/>
    <n v="3.13"/>
    <n v="1"/>
    <x v="1"/>
    <n v="1"/>
    <x v="0"/>
    <x v="3"/>
    <x v="0"/>
    <x v="0"/>
    <n v="1.3708044181967136"/>
    <n v="0.30499982231848727"/>
    <n v="0.71041900749550946"/>
    <n v="0.48691299998589177"/>
    <n v="3.5298982388053779"/>
    <n v="1.6473946340595216"/>
    <n v="0.98368520591442299"/>
    <x v="1"/>
    <x v="1"/>
    <n v="43.23"/>
    <e v="#N/A"/>
    <x v="1"/>
    <x v="3"/>
  </r>
  <r>
    <s v="MN"/>
    <n v="78"/>
    <x v="0"/>
    <x v="0"/>
    <x v="1"/>
    <n v="0"/>
    <x v="1803"/>
    <n v="113"/>
    <n v="41.02"/>
    <n v="146.6"/>
    <n v="97"/>
    <n v="12.46"/>
    <n v="129"/>
    <n v="131"/>
    <n v="5.81"/>
    <x v="23"/>
    <n v="6"/>
    <n v="3.19"/>
    <n v="3"/>
    <x v="0"/>
    <n v="0"/>
    <x v="0"/>
    <x v="2"/>
    <x v="0"/>
    <x v="1"/>
    <n v="1.130118827133495"/>
    <n v="-1.06615760346993"/>
    <n v="-1.4205132525502302"/>
    <n v="0.55937409738036437"/>
    <n v="2.6739973854431236"/>
    <n v="2.1782143788822212"/>
    <n v="3.2154274588896987"/>
    <x v="0"/>
    <x v="1"/>
    <e v="#N/A"/>
    <n v="41.02"/>
    <x v="1"/>
    <x v="3"/>
  </r>
  <r>
    <s v="MD"/>
    <n v="137"/>
    <x v="2"/>
    <x v="0"/>
    <x v="1"/>
    <n v="0"/>
    <x v="678"/>
    <n v="106"/>
    <n v="19.010000000000002"/>
    <n v="281.89999999999998"/>
    <n v="89"/>
    <n v="23.96"/>
    <n v="233"/>
    <n v="93"/>
    <n v="10.49"/>
    <x v="73"/>
    <n v="4"/>
    <n v="3.11"/>
    <n v="4"/>
    <x v="1"/>
    <n v="1"/>
    <x v="1"/>
    <x v="1"/>
    <x v="0"/>
    <x v="2"/>
    <n v="-1.2674799453808754"/>
    <n v="1.6264055272872953"/>
    <n v="0.64488241422290027"/>
    <n v="0.45068245128865581"/>
    <n v="3.4321522760569398"/>
    <n v="2.2069636044137382"/>
    <n v="2.4416607987947323"/>
    <x v="0"/>
    <x v="1"/>
    <n v="19.010000000000002"/>
    <e v="#N/A"/>
    <x v="1"/>
    <x v="3"/>
  </r>
  <r>
    <s v="IN"/>
    <n v="84"/>
    <x v="1"/>
    <x v="0"/>
    <x v="1"/>
    <n v="0"/>
    <x v="1096"/>
    <n v="123"/>
    <n v="27.83"/>
    <n v="175"/>
    <n v="93"/>
    <n v="14.88"/>
    <n v="194"/>
    <n v="115"/>
    <n v="8.73"/>
    <x v="40"/>
    <n v="5"/>
    <n v="2.16"/>
    <n v="1"/>
    <x v="0"/>
    <n v="0"/>
    <x v="0"/>
    <x v="2"/>
    <x v="0"/>
    <x v="0"/>
    <n v="-0.30658900875156425"/>
    <n v="-0.50097805495917458"/>
    <n v="-0.12964096081702367"/>
    <n v="-0.81738675311460851"/>
    <n v="1.2331723964807213"/>
    <n v="1.0148417190511767"/>
    <n v="2.9221726968150752"/>
    <x v="0"/>
    <x v="1"/>
    <e v="#N/A"/>
    <n v="27.83"/>
    <x v="1"/>
    <x v="1"/>
  </r>
  <r>
    <s v="KS"/>
    <n v="132"/>
    <x v="0"/>
    <x v="0"/>
    <x v="1"/>
    <n v="0"/>
    <x v="1434"/>
    <n v="112"/>
    <n v="27.88"/>
    <n v="243.6"/>
    <n v="80"/>
    <n v="20.71"/>
    <n v="155.5"/>
    <n v="122"/>
    <n v="7"/>
    <x v="39"/>
    <n v="4"/>
    <n v="2.75"/>
    <n v="1"/>
    <x v="0"/>
    <n v="0"/>
    <x v="0"/>
    <x v="1"/>
    <x v="0"/>
    <x v="2"/>
    <n v="-0.30103472588087443"/>
    <n v="0.86420916433088957"/>
    <n v="-0.89423454899746146"/>
    <n v="-2.0314681775414092E-2"/>
    <n v="2.2214405047559289"/>
    <n v="1.2796669491770105"/>
    <n v="2.517994655566552"/>
    <x v="0"/>
    <x v="1"/>
    <e v="#N/A"/>
    <n v="27.88"/>
    <x v="1"/>
    <x v="2"/>
  </r>
  <r>
    <s v="HI"/>
    <n v="83"/>
    <x v="0"/>
    <x v="0"/>
    <x v="1"/>
    <n v="0"/>
    <x v="1590"/>
    <n v="101"/>
    <n v="33.18"/>
    <n v="188.7"/>
    <n v="38"/>
    <n v="16.04"/>
    <n v="270"/>
    <n v="91"/>
    <n v="12.15"/>
    <x v="37"/>
    <n v="3"/>
    <n v="3.08"/>
    <n v="0"/>
    <x v="0"/>
    <n v="0"/>
    <x v="0"/>
    <x v="2"/>
    <x v="0"/>
    <x v="0"/>
    <n v="0.27661069267085009"/>
    <n v="-0.22833862486771883"/>
    <n v="1.3796866418248794"/>
    <n v="0.41445190259141979"/>
    <n v="3.1446428790145395"/>
    <n v="1.4845732087364334"/>
    <n v="1.5871787510104614"/>
    <x v="0"/>
    <x v="1"/>
    <e v="#N/A"/>
    <n v="33.18"/>
    <x v="0"/>
    <x v="3"/>
  </r>
  <r>
    <s v="MT"/>
    <n v="49"/>
    <x v="0"/>
    <x v="1"/>
    <x v="1"/>
    <n v="0"/>
    <x v="128"/>
    <n v="101"/>
    <n v="26.79"/>
    <n v="256.39999999999998"/>
    <n v="69"/>
    <n v="21.79"/>
    <n v="260.8"/>
    <n v="107"/>
    <n v="11.74"/>
    <x v="52"/>
    <n v="4"/>
    <n v="2.65"/>
    <n v="1"/>
    <x v="0"/>
    <n v="0"/>
    <x v="0"/>
    <x v="3"/>
    <x v="1"/>
    <x v="2"/>
    <n v="-0.41952609378892058"/>
    <n v="1.1189379749272861"/>
    <n v="1.1969785636103334"/>
    <n v="-0.16523687656435807"/>
    <n v="3.2172025703384373"/>
    <n v="1.6994367426366797"/>
    <n v="1.8508857625080177"/>
    <x v="0"/>
    <x v="1"/>
    <e v="#N/A"/>
    <n v="26.79"/>
    <x v="5"/>
    <x v="2"/>
  </r>
  <r>
    <s v="ID"/>
    <n v="43"/>
    <x v="0"/>
    <x v="0"/>
    <x v="1"/>
    <n v="0"/>
    <x v="1804"/>
    <n v="110"/>
    <n v="43.11"/>
    <n v="253.3"/>
    <n v="92"/>
    <n v="21.53"/>
    <n v="161.30000000000001"/>
    <n v="103"/>
    <n v="7.26"/>
    <x v="39"/>
    <n v="3"/>
    <n v="2.75"/>
    <n v="3"/>
    <x v="1"/>
    <n v="1"/>
    <x v="0"/>
    <x v="3"/>
    <x v="0"/>
    <x v="2"/>
    <n v="1.3578444248317707"/>
    <n v="1.0572458411109718"/>
    <n v="-0.77904902142742127"/>
    <n v="-2.0314681775414092E-2"/>
    <n v="3.2863799902256647"/>
    <n v="1.8891374525628957"/>
    <n v="2.0826394765287661"/>
    <x v="0"/>
    <x v="1"/>
    <n v="43.11"/>
    <e v="#N/A"/>
    <x v="0"/>
    <x v="2"/>
  </r>
  <r>
    <s v="VT"/>
    <n v="78"/>
    <x v="1"/>
    <x v="0"/>
    <x v="0"/>
    <n v="38"/>
    <x v="183"/>
    <n v="96"/>
    <n v="33.83"/>
    <n v="75.5"/>
    <n v="93"/>
    <n v="6.42"/>
    <n v="180.2"/>
    <n v="78"/>
    <n v="8.11"/>
    <x v="4"/>
    <n v="7"/>
    <n v="2.0299999999999998"/>
    <n v="1"/>
    <x v="0"/>
    <n v="0"/>
    <x v="0"/>
    <x v="2"/>
    <x v="0"/>
    <x v="1"/>
    <n v="0.34696494236625264"/>
    <n v="-2.4810965435796031"/>
    <n v="-0.40370307813884315"/>
    <n v="-0.99853949660078922"/>
    <n v="2.0889072931699095"/>
    <n v="2.726954717512633"/>
    <n v="4.3022122661800832"/>
    <x v="2"/>
    <x v="0"/>
    <e v="#N/A"/>
    <n v="33.83"/>
    <x v="4"/>
    <x v="1"/>
  </r>
  <r>
    <s v="CA"/>
    <n v="65"/>
    <x v="1"/>
    <x v="0"/>
    <x v="1"/>
    <n v="0"/>
    <x v="273"/>
    <n v="58"/>
    <n v="31.03"/>
    <n v="201.9"/>
    <n v="93"/>
    <n v="17.16"/>
    <n v="189.1"/>
    <n v="97"/>
    <n v="8.51"/>
    <x v="53"/>
    <n v="5"/>
    <n v="2.3199999999999998"/>
    <n v="1"/>
    <x v="0"/>
    <n v="0"/>
    <x v="0"/>
    <x v="3"/>
    <x v="0"/>
    <x v="0"/>
    <n v="4.1479384478321321E-2"/>
    <n v="3.4350461059815734E-2"/>
    <n v="-0.2269528720399886"/>
    <n v="-0.60000346093119195"/>
    <n v="1.7065049891231618"/>
    <n v="0.64374859438163445"/>
    <n v="2.4324196240851239"/>
    <x v="0"/>
    <x v="1"/>
    <e v="#N/A"/>
    <n v="31.03"/>
    <x v="1"/>
    <x v="2"/>
  </r>
  <r>
    <s v="MD"/>
    <n v="79"/>
    <x v="0"/>
    <x v="0"/>
    <x v="1"/>
    <n v="0"/>
    <x v="1805"/>
    <n v="91"/>
    <n v="13.8"/>
    <n v="215.7"/>
    <n v="126"/>
    <n v="18.329999999999998"/>
    <n v="245.9"/>
    <n v="85"/>
    <n v="11.07"/>
    <x v="54"/>
    <n v="4"/>
    <n v="2.94"/>
    <n v="1"/>
    <x v="0"/>
    <n v="0"/>
    <x v="0"/>
    <x v="2"/>
    <x v="0"/>
    <x v="0"/>
    <n v="-1.8340167981912205"/>
    <n v="0.3089799599840557"/>
    <n v="0.90107091519764448"/>
    <n v="0.23329915910523916"/>
    <n v="2.7466543276803317"/>
    <n v="2.0797700650729771"/>
    <n v="3.0177437020698461"/>
    <x v="0"/>
    <x v="1"/>
    <e v="#N/A"/>
    <n v="13.8"/>
    <x v="1"/>
    <x v="3"/>
  </r>
  <r>
    <s v="MD"/>
    <n v="76"/>
    <x v="0"/>
    <x v="0"/>
    <x v="1"/>
    <n v="0"/>
    <x v="78"/>
    <n v="110"/>
    <n v="30.45"/>
    <n v="157.19999999999999"/>
    <n v="81"/>
    <n v="13.36"/>
    <n v="240"/>
    <n v="109"/>
    <n v="10.8"/>
    <x v="94"/>
    <n v="3"/>
    <n v="1.76"/>
    <n v="0"/>
    <x v="0"/>
    <n v="0"/>
    <x v="0"/>
    <x v="2"/>
    <x v="0"/>
    <x v="1"/>
    <n v="-2.1469154722828267E-2"/>
    <n v="-0.85521030719478919"/>
    <n v="0.78389943025570719"/>
    <n v="-1.3608449835731504"/>
    <n v="2.0714712041778487"/>
    <n v="1.7883632126075923"/>
    <n v="3.1789138098851106"/>
    <x v="0"/>
    <x v="1"/>
    <e v="#N/A"/>
    <n v="30.45"/>
    <x v="0"/>
    <x v="1"/>
  </r>
  <r>
    <s v="NE"/>
    <n v="124"/>
    <x v="0"/>
    <x v="0"/>
    <x v="1"/>
    <n v="0"/>
    <x v="1036"/>
    <n v="98"/>
    <n v="31.06"/>
    <n v="197.2"/>
    <n v="93"/>
    <n v="16.760000000000002"/>
    <n v="220.6"/>
    <n v="105"/>
    <n v="9.93"/>
    <x v="111"/>
    <n v="4"/>
    <n v="2.19"/>
    <n v="1"/>
    <x v="0"/>
    <n v="0"/>
    <x v="0"/>
    <x v="0"/>
    <x v="0"/>
    <x v="0"/>
    <n v="4.5182239725447555E-2"/>
    <n v="-5.9182774081049064E-2"/>
    <n v="0.39862370010764231"/>
    <n v="-0.78115620441737255"/>
    <n v="1.9953906455105817"/>
    <n v="0.88014198032010715"/>
    <n v="2.3596008100635291"/>
    <x v="0"/>
    <x v="1"/>
    <e v="#N/A"/>
    <n v="31.06"/>
    <x v="1"/>
    <x v="1"/>
  </r>
  <r>
    <s v="AL"/>
    <n v="98"/>
    <x v="1"/>
    <x v="0"/>
    <x v="1"/>
    <n v="0"/>
    <x v="255"/>
    <n v="94"/>
    <n v="35.19"/>
    <n v="256.3"/>
    <n v="64"/>
    <n v="21.79"/>
    <n v="137.6"/>
    <n v="60"/>
    <n v="6.19"/>
    <x v="91"/>
    <n v="4"/>
    <n v="2.81"/>
    <n v="2"/>
    <x v="0"/>
    <n v="0"/>
    <x v="0"/>
    <x v="2"/>
    <x v="0"/>
    <x v="2"/>
    <n v="0.49507915225131027"/>
    <n v="1.1169479060945025"/>
    <n v="-1.2497209185670677"/>
    <n v="5.2146415619058542E-2"/>
    <n v="2.8082205621504177"/>
    <n v="1.7484843765069222"/>
    <n v="2.495654724534865"/>
    <x v="0"/>
    <x v="1"/>
    <e v="#N/A"/>
    <n v="35.19"/>
    <x v="1"/>
    <x v="3"/>
  </r>
  <r>
    <s v="WV"/>
    <n v="142"/>
    <x v="0"/>
    <x v="0"/>
    <x v="1"/>
    <n v="0"/>
    <x v="1"/>
    <n v="76"/>
    <n v="41.38"/>
    <n v="161.4"/>
    <n v="102"/>
    <n v="13.72"/>
    <n v="120.5"/>
    <n v="105"/>
    <n v="5.42"/>
    <x v="13"/>
    <n v="5"/>
    <n v="2.7"/>
    <n v="4"/>
    <x v="0"/>
    <n v="0"/>
    <x v="1"/>
    <x v="1"/>
    <x v="0"/>
    <x v="1"/>
    <n v="1.1689988072283226"/>
    <n v="-0.77162741621784614"/>
    <n v="-1.5893196291614957"/>
    <n v="-9.277577916988608E-2"/>
    <n v="2.4345560734879514"/>
    <n v="2.1204978919109738"/>
    <n v="3.3265536737351309"/>
    <x v="0"/>
    <x v="1"/>
    <e v="#N/A"/>
    <n v="41.38"/>
    <x v="1"/>
    <x v="2"/>
  </r>
  <r>
    <s v="NM"/>
    <n v="146"/>
    <x v="0"/>
    <x v="0"/>
    <x v="1"/>
    <n v="0"/>
    <x v="197"/>
    <n v="89"/>
    <n v="26.76"/>
    <n v="196"/>
    <n v="117"/>
    <n v="16.66"/>
    <n v="147.69999999999999"/>
    <n v="150"/>
    <n v="6.65"/>
    <x v="81"/>
    <n v="4"/>
    <n v="2.92"/>
    <n v="0"/>
    <x v="0"/>
    <n v="0"/>
    <x v="0"/>
    <x v="1"/>
    <x v="0"/>
    <x v="0"/>
    <n v="-0.42322894903604685"/>
    <n v="-8.3063600074461036E-2"/>
    <n v="-1.0491392240054465"/>
    <n v="0.19706861040800316"/>
    <n v="1.6151857874865283"/>
    <n v="1.1513259545039269"/>
    <n v="2.8358910026533604"/>
    <x v="0"/>
    <x v="1"/>
    <e v="#N/A"/>
    <n v="26.76"/>
    <x v="1"/>
    <x v="3"/>
  </r>
  <r>
    <s v="IN"/>
    <n v="84"/>
    <x v="2"/>
    <x v="0"/>
    <x v="1"/>
    <n v="0"/>
    <x v="1369"/>
    <n v="76"/>
    <n v="39.76"/>
    <n v="153.19999999999999"/>
    <n v="96"/>
    <n v="13.02"/>
    <n v="228"/>
    <n v="82"/>
    <n v="10.26"/>
    <x v="75"/>
    <n v="5"/>
    <n v="3.46"/>
    <n v="3"/>
    <x v="0"/>
    <n v="0"/>
    <x v="0"/>
    <x v="2"/>
    <x v="0"/>
    <x v="1"/>
    <n v="0.99311318298981655"/>
    <n v="-0.9348130605061632"/>
    <n v="0.54558454562803826"/>
    <n v="0.92167958435272568"/>
    <n v="3.1715033517073046"/>
    <n v="1.7341582987033883"/>
    <n v="1.9890139516939029"/>
    <x v="0"/>
    <x v="1"/>
    <e v="#N/A"/>
    <n v="39.76"/>
    <x v="1"/>
    <x v="0"/>
  </r>
  <r>
    <s v="NE"/>
    <n v="200"/>
    <x v="1"/>
    <x v="0"/>
    <x v="1"/>
    <n v="0"/>
    <x v="456"/>
    <n v="71"/>
    <n v="33.22"/>
    <n v="249.4"/>
    <n v="96"/>
    <n v="21.2"/>
    <n v="233.1"/>
    <n v="132"/>
    <n v="10.49"/>
    <x v="89"/>
    <n v="2"/>
    <n v="3.48"/>
    <n v="3"/>
    <x v="0"/>
    <n v="0"/>
    <x v="0"/>
    <x v="1"/>
    <x v="0"/>
    <x v="2"/>
    <n v="0.28031354791797686"/>
    <n v="0.97963315663238204"/>
    <n v="0.64686837159479738"/>
    <n v="0.95791013304996164"/>
    <n v="3.4790426468038049"/>
    <n v="1.5408722594327504"/>
    <n v="0.80301737309920851"/>
    <x v="1"/>
    <x v="1"/>
    <e v="#N/A"/>
    <n v="33.22"/>
    <x v="0"/>
    <x v="0"/>
  </r>
  <r>
    <s v="OK"/>
    <n v="17"/>
    <x v="1"/>
    <x v="0"/>
    <x v="1"/>
    <n v="0"/>
    <x v="564"/>
    <n v="121"/>
    <n v="30.67"/>
    <n v="228.5"/>
    <n v="111"/>
    <n v="19.420000000000002"/>
    <n v="199.5"/>
    <n v="99"/>
    <n v="8.98"/>
    <x v="102"/>
    <n v="5"/>
    <n v="4"/>
    <n v="0"/>
    <x v="0"/>
    <n v="0"/>
    <x v="0"/>
    <x v="3"/>
    <x v="0"/>
    <x v="0"/>
    <n v="2.5994043834938049E-3"/>
    <n v="0.56370877058045277"/>
    <n v="-2.0413305362675428E-2"/>
    <n v="1.6462905582974481"/>
    <n v="3.3782886934223169"/>
    <n v="1.7402481548065571"/>
    <n v="1.626066660537073"/>
    <x v="1"/>
    <x v="1"/>
    <e v="#N/A"/>
    <n v="30.67"/>
    <x v="1"/>
    <x v="0"/>
  </r>
  <r>
    <s v="SC"/>
    <n v="125"/>
    <x v="1"/>
    <x v="0"/>
    <x v="1"/>
    <n v="0"/>
    <x v="694"/>
    <n v="119"/>
    <n v="24.41"/>
    <n v="238.5"/>
    <n v="119"/>
    <n v="20.27"/>
    <n v="173.6"/>
    <n v="89"/>
    <n v="7.81"/>
    <x v="54"/>
    <n v="4"/>
    <n v="2.94"/>
    <n v="2"/>
    <x v="0"/>
    <n v="0"/>
    <x v="0"/>
    <x v="0"/>
    <x v="0"/>
    <x v="2"/>
    <n v="-0.67872596108777139"/>
    <n v="0.76271565385888784"/>
    <n v="-0.53477626468406092"/>
    <n v="0.23329915910523916"/>
    <n v="2.224374838957937"/>
    <n v="1.1759329274259473"/>
    <n v="2.4120101731584733"/>
    <x v="0"/>
    <x v="1"/>
    <e v="#N/A"/>
    <n v="24.41"/>
    <x v="1"/>
    <x v="3"/>
  </r>
  <r>
    <s v="CO"/>
    <n v="61"/>
    <x v="2"/>
    <x v="0"/>
    <x v="1"/>
    <n v="0"/>
    <x v="1141"/>
    <n v="60"/>
    <n v="14.98"/>
    <n v="129.69999999999999"/>
    <n v="108"/>
    <n v="11.02"/>
    <n v="169"/>
    <n v="87"/>
    <n v="7.61"/>
    <x v="64"/>
    <n v="4"/>
    <n v="3.59"/>
    <n v="2"/>
    <x v="0"/>
    <n v="0"/>
    <x v="0"/>
    <x v="3"/>
    <x v="0"/>
    <x v="1"/>
    <n v="-1.7062682921653587"/>
    <n v="-1.4024792362104854"/>
    <n v="-0.62613030379133394"/>
    <n v="1.1028323278389063"/>
    <n v="2.2852760850379332"/>
    <n v="2.5468760852273213"/>
    <n v="3.9687112268543032"/>
    <x v="2"/>
    <x v="1"/>
    <e v="#N/A"/>
    <n v="14.98"/>
    <x v="1"/>
    <x v="0"/>
  </r>
  <r>
    <s v="SC"/>
    <n v="103"/>
    <x v="0"/>
    <x v="0"/>
    <x v="0"/>
    <n v="30"/>
    <x v="976"/>
    <n v="75"/>
    <n v="43.2"/>
    <n v="200.4"/>
    <n v="116"/>
    <n v="17.03"/>
    <n v="185.9"/>
    <n v="109"/>
    <n v="8.3699999999999992"/>
    <x v="2"/>
    <n v="2"/>
    <n v="1.78"/>
    <n v="2"/>
    <x v="0"/>
    <n v="0"/>
    <x v="0"/>
    <x v="0"/>
    <x v="0"/>
    <x v="0"/>
    <n v="1.3671015629495868"/>
    <n v="4.4994285680504814E-3"/>
    <n v="-0.29050350794070007"/>
    <n v="-1.3246144348759143"/>
    <n v="2.6871823002703366"/>
    <n v="1.9256122708074261"/>
    <n v="2.8626939270697602"/>
    <x v="0"/>
    <x v="0"/>
    <e v="#N/A"/>
    <n v="43.2"/>
    <x v="0"/>
    <x v="1"/>
  </r>
  <r>
    <s v="NM"/>
    <n v="20"/>
    <x v="1"/>
    <x v="0"/>
    <x v="1"/>
    <n v="0"/>
    <x v="749"/>
    <n v="64"/>
    <n v="22.36"/>
    <n v="161.80000000000001"/>
    <n v="124"/>
    <n v="13.75"/>
    <n v="158.6"/>
    <n v="106"/>
    <n v="7.14"/>
    <x v="102"/>
    <n v="5"/>
    <n v="4"/>
    <n v="0"/>
    <x v="0"/>
    <n v="0"/>
    <x v="0"/>
    <x v="3"/>
    <x v="0"/>
    <x v="1"/>
    <n v="-0.902748703538921"/>
    <n v="-0.76366714088670862"/>
    <n v="-0.83266987046864704"/>
    <n v="1.6462905582974481"/>
    <n v="2.66386263274652"/>
    <n v="2.1912905876074218"/>
    <n v="3.2415034710039317"/>
    <x v="0"/>
    <x v="1"/>
    <e v="#N/A"/>
    <n v="22.36"/>
    <x v="1"/>
    <x v="0"/>
  </r>
  <r>
    <s v="NJ"/>
    <n v="115"/>
    <x v="2"/>
    <x v="0"/>
    <x v="1"/>
    <n v="0"/>
    <x v="909"/>
    <n v="104"/>
    <n v="26.66"/>
    <n v="264.7"/>
    <n v="84"/>
    <n v="22.5"/>
    <n v="249"/>
    <n v="112"/>
    <n v="11.21"/>
    <x v="33"/>
    <n v="8"/>
    <n v="2"/>
    <n v="0"/>
    <x v="0"/>
    <n v="0"/>
    <x v="0"/>
    <x v="0"/>
    <x v="0"/>
    <x v="2"/>
    <n v="-0.43433751477742605"/>
    <n v="1.2841136880483872"/>
    <n v="0.96263559372645879"/>
    <n v="-1.0347700452980251"/>
    <n v="3.0643591200983966"/>
    <n v="1.9583190173032152"/>
    <n v="2.5059389318442378"/>
    <x v="0"/>
    <x v="1"/>
    <e v="#N/A"/>
    <n v="26.66"/>
    <x v="4"/>
    <x v="1"/>
  </r>
  <r>
    <s v="TN"/>
    <n v="139"/>
    <x v="2"/>
    <x v="0"/>
    <x v="1"/>
    <n v="0"/>
    <x v="1806"/>
    <n v="58"/>
    <n v="33.47"/>
    <n v="137.1"/>
    <n v="91"/>
    <n v="11.65"/>
    <n v="216.6"/>
    <n v="101"/>
    <n v="9.75"/>
    <x v="52"/>
    <n v="3"/>
    <n v="2.65"/>
    <n v="1"/>
    <x v="0"/>
    <n v="0"/>
    <x v="0"/>
    <x v="1"/>
    <x v="0"/>
    <x v="1"/>
    <n v="0.30808496227142512"/>
    <n v="-1.2552141425844434"/>
    <n v="0.31918540523175265"/>
    <n v="-0.16523687656435807"/>
    <n v="2.0526324884694387"/>
    <n v="1.3415146052173594"/>
    <n v="2.7177238158618575"/>
    <x v="0"/>
    <x v="1"/>
    <e v="#N/A"/>
    <n v="33.47"/>
    <x v="0"/>
    <x v="2"/>
  </r>
  <r>
    <s v="ID"/>
    <n v="96"/>
    <x v="0"/>
    <x v="0"/>
    <x v="1"/>
    <n v="0"/>
    <x v="1669"/>
    <n v="140"/>
    <n v="30.26"/>
    <n v="294.60000000000002"/>
    <n v="125"/>
    <n v="25.04"/>
    <n v="242.2"/>
    <n v="91"/>
    <n v="10.9"/>
    <x v="42"/>
    <n v="6"/>
    <n v="3.24"/>
    <n v="2"/>
    <x v="0"/>
    <n v="0"/>
    <x v="0"/>
    <x v="2"/>
    <x v="0"/>
    <x v="2"/>
    <n v="-4.1834858582023585E-2"/>
    <n v="1.8791442690509088"/>
    <n v="0.8275904924374462"/>
    <n v="0.63183519477483641"/>
    <n v="3.9000673418789575"/>
    <n v="2.1487333654570691"/>
    <n v="1.4225276378566873"/>
    <x v="1"/>
    <x v="1"/>
    <e v="#N/A"/>
    <n v="30.26"/>
    <x v="1"/>
    <x v="3"/>
  </r>
  <r>
    <s v="ID"/>
    <n v="101"/>
    <x v="2"/>
    <x v="0"/>
    <x v="1"/>
    <n v="0"/>
    <x v="1807"/>
    <n v="105"/>
    <n v="33.29"/>
    <n v="184.5"/>
    <n v="109"/>
    <n v="15.68"/>
    <n v="172"/>
    <n v="128"/>
    <n v="7.74"/>
    <x v="23"/>
    <n v="2"/>
    <n v="3.19"/>
    <n v="2"/>
    <x v="0"/>
    <n v="0"/>
    <x v="0"/>
    <x v="0"/>
    <x v="0"/>
    <x v="0"/>
    <n v="0.28771925841222984"/>
    <n v="-0.31192151584466132"/>
    <n v="-0.56655158263441663"/>
    <n v="0.55937409738036437"/>
    <n v="2.1797242933317982"/>
    <n v="0.9021959212464743"/>
    <n v="2.2083289985160142"/>
    <x v="0"/>
    <x v="1"/>
    <e v="#N/A"/>
    <n v="33.29"/>
    <x v="0"/>
    <x v="3"/>
  </r>
  <r>
    <s v="OH"/>
    <n v="86"/>
    <x v="1"/>
    <x v="0"/>
    <x v="0"/>
    <n v="26"/>
    <x v="402"/>
    <n v="120"/>
    <n v="24.02"/>
    <n v="134.6"/>
    <n v="98"/>
    <n v="11.44"/>
    <n v="195.9"/>
    <n v="94"/>
    <n v="8.82"/>
    <x v="64"/>
    <n v="5"/>
    <n v="3.59"/>
    <n v="1"/>
    <x v="0"/>
    <n v="0"/>
    <x v="0"/>
    <x v="2"/>
    <x v="0"/>
    <x v="1"/>
    <n v="-0.72130879642972523"/>
    <n v="-1.3049658634040522"/>
    <n v="-9.1907770750975989E-2"/>
    <n v="1.1028323278389063"/>
    <n v="2.3274896907647267"/>
    <n v="1.856854454745384"/>
    <n v="3.0787349141489062"/>
    <x v="0"/>
    <x v="0"/>
    <e v="#N/A"/>
    <n v="24.02"/>
    <x v="1"/>
    <x v="0"/>
  </r>
  <r>
    <s v="AL"/>
    <n v="42"/>
    <x v="0"/>
    <x v="0"/>
    <x v="0"/>
    <n v="21"/>
    <x v="880"/>
    <n v="67"/>
    <n v="21.34"/>
    <n v="166.7"/>
    <n v="90"/>
    <n v="14.17"/>
    <n v="227.1"/>
    <n v="97"/>
    <n v="10.220000000000001"/>
    <x v="34"/>
    <n v="1"/>
    <n v="2.97"/>
    <n v="2"/>
    <x v="0"/>
    <n v="0"/>
    <x v="0"/>
    <x v="3"/>
    <x v="0"/>
    <x v="0"/>
    <n v="-1.0138343609527141"/>
    <n v="-0.66615376808027582"/>
    <n v="0.52771092928096297"/>
    <n v="0.26952970780247515"/>
    <n v="2.0142619140885105"/>
    <n v="1.3500911237566942"/>
    <n v="2.7546762107996865"/>
    <x v="0"/>
    <x v="0"/>
    <e v="#N/A"/>
    <n v="21.34"/>
    <x v="0"/>
    <x v="3"/>
  </r>
  <r>
    <s v="ME"/>
    <n v="48"/>
    <x v="2"/>
    <x v="0"/>
    <x v="1"/>
    <n v="0"/>
    <x v="1808"/>
    <n v="117"/>
    <n v="34.090000000000003"/>
    <n v="225.3"/>
    <n v="123"/>
    <n v="19.149999999999999"/>
    <n v="134"/>
    <n v="89"/>
    <n v="6.03"/>
    <x v="92"/>
    <n v="5"/>
    <n v="1.81"/>
    <n v="4"/>
    <x v="0"/>
    <n v="0"/>
    <x v="1"/>
    <x v="3"/>
    <x v="0"/>
    <x v="0"/>
    <n v="0.37473635671970096"/>
    <n v="0.5000265679313538"/>
    <n v="-1.3212153839553682"/>
    <n v="-1.2883838861786781"/>
    <n v="2.0799818133060648"/>
    <n v="1.9483318594761949"/>
    <n v="3.3564370581936958"/>
    <x v="0"/>
    <x v="1"/>
    <e v="#N/A"/>
    <n v="34.090000000000003"/>
    <x v="1"/>
    <x v="1"/>
  </r>
  <r>
    <s v="IL"/>
    <n v="134"/>
    <x v="1"/>
    <x v="0"/>
    <x v="1"/>
    <n v="0"/>
    <x v="477"/>
    <n v="87"/>
    <n v="34.94"/>
    <n v="208.9"/>
    <n v="67"/>
    <n v="17.760000000000002"/>
    <n v="182.3"/>
    <n v="69"/>
    <n v="8.1999999999999993"/>
    <x v="133"/>
    <n v="3"/>
    <n v="1.4"/>
    <n v="2"/>
    <x v="0"/>
    <n v="0"/>
    <x v="0"/>
    <x v="1"/>
    <x v="0"/>
    <x v="0"/>
    <n v="0.46730773789786195"/>
    <n v="0.17365527935472025"/>
    <n v="-0.36199797332900063"/>
    <n v="-1.8318421166372201"/>
    <n v="2.1516195308418125"/>
    <n v="1.9326719201476534"/>
    <n v="3.2925635751423985"/>
    <x v="0"/>
    <x v="1"/>
    <e v="#N/A"/>
    <n v="34.94"/>
    <x v="0"/>
    <x v="1"/>
  </r>
  <r>
    <s v="CA"/>
    <n v="149"/>
    <x v="0"/>
    <x v="0"/>
    <x v="1"/>
    <n v="0"/>
    <x v="1211"/>
    <n v="116"/>
    <n v="25.86"/>
    <n v="164.3"/>
    <n v="83"/>
    <n v="13.97"/>
    <n v="142.80000000000001"/>
    <n v="98"/>
    <n v="6.43"/>
    <x v="98"/>
    <n v="3"/>
    <n v="2.0499999999999998"/>
    <n v="0"/>
    <x v="0"/>
    <n v="0"/>
    <x v="0"/>
    <x v="1"/>
    <x v="0"/>
    <x v="1"/>
    <n v="-0.52135461308489772"/>
    <n v="-0.71391542006709985"/>
    <n v="-1.1464511352284108"/>
    <n v="-0.96230894790355315"/>
    <n v="0.57776668622231864"/>
    <n v="1.7383539847442586"/>
    <n v="3.7026929131166364"/>
    <x v="2"/>
    <x v="1"/>
    <e v="#N/A"/>
    <n v="25.86"/>
    <x v="0"/>
    <x v="1"/>
  </r>
  <r>
    <s v="AL"/>
    <n v="120"/>
    <x v="0"/>
    <x v="0"/>
    <x v="1"/>
    <n v="0"/>
    <x v="1809"/>
    <n v="113"/>
    <n v="36.81"/>
    <n v="251.8"/>
    <n v="91"/>
    <n v="21.4"/>
    <n v="164.5"/>
    <n v="125"/>
    <n v="7.4"/>
    <x v="48"/>
    <n v="1"/>
    <n v="1.97"/>
    <n v="3"/>
    <x v="0"/>
    <n v="0"/>
    <x v="0"/>
    <x v="0"/>
    <x v="0"/>
    <x v="2"/>
    <n v="0.67096477648981623"/>
    <n v="1.0273948086192066"/>
    <n v="-0.71549838552670975"/>
    <n v="-1.0710005939952616"/>
    <n v="2.6435648747990581"/>
    <n v="1.7789643155772565"/>
    <n v="2.7094266598162706"/>
    <x v="0"/>
    <x v="1"/>
    <e v="#N/A"/>
    <n v="36.81"/>
    <x v="0"/>
    <x v="1"/>
  </r>
  <r>
    <s v="MI"/>
    <n v="62"/>
    <x v="1"/>
    <x v="0"/>
    <x v="1"/>
    <n v="0"/>
    <x v="24"/>
    <n v="94"/>
    <n v="20.28"/>
    <n v="224"/>
    <n v="81"/>
    <n v="19.04"/>
    <n v="156.69999999999999"/>
    <n v="78"/>
    <n v="7.05"/>
    <x v="47"/>
    <n v="6"/>
    <n v="3.27"/>
    <n v="5"/>
    <x v="1"/>
    <n v="1"/>
    <x v="1"/>
    <x v="3"/>
    <x v="0"/>
    <x v="0"/>
    <n v="-1.1286228736136339"/>
    <n v="0.47415567310515699"/>
    <n v="-0.87040306053469474"/>
    <n v="0.66806574347207237"/>
    <n v="2.2335884767406369"/>
    <n v="1.6439362878684676"/>
    <n v="2.9010576612182244"/>
    <x v="0"/>
    <x v="1"/>
    <n v="20.28"/>
    <e v="#N/A"/>
    <x v="1"/>
    <x v="0"/>
  </r>
  <r>
    <s v="MT"/>
    <n v="84"/>
    <x v="0"/>
    <x v="0"/>
    <x v="0"/>
    <n v="25"/>
    <x v="681"/>
    <n v="90"/>
    <n v="19.36"/>
    <n v="257"/>
    <n v="99"/>
    <n v="21.85"/>
    <n v="214.5"/>
    <n v="98"/>
    <n v="9.65"/>
    <x v="89"/>
    <n v="8"/>
    <n v="3.48"/>
    <n v="4"/>
    <x v="1"/>
    <n v="1"/>
    <x v="1"/>
    <x v="2"/>
    <x v="0"/>
    <x v="2"/>
    <n v="-1.2285999652860475"/>
    <n v="1.1308783879239925"/>
    <n v="0.27748030042191069"/>
    <n v="0.95791013304996164"/>
    <n v="3.1714773616275598"/>
    <n v="1.9449758206971302"/>
    <n v="2.3468262038073546"/>
    <x v="0"/>
    <x v="0"/>
    <n v="19.36"/>
    <e v="#N/A"/>
    <x v="4"/>
    <x v="0"/>
  </r>
  <r>
    <s v="NJ"/>
    <n v="16"/>
    <x v="2"/>
    <x v="0"/>
    <x v="1"/>
    <n v="0"/>
    <x v="425"/>
    <n v="130"/>
    <n v="38.86"/>
    <n v="208.4"/>
    <n v="103"/>
    <n v="17.71"/>
    <n v="195.3"/>
    <n v="118"/>
    <n v="8.7899999999999991"/>
    <x v="78"/>
    <n v="7"/>
    <n v="3.21"/>
    <n v="0"/>
    <x v="0"/>
    <n v="0"/>
    <x v="0"/>
    <x v="3"/>
    <x v="0"/>
    <x v="0"/>
    <n v="0.89498751894096573"/>
    <n v="0.16370493519079848"/>
    <n v="-0.10382351498235932"/>
    <n v="0.59560464607760044"/>
    <n v="2.8799780124182295"/>
    <n v="1.0923947004441412"/>
    <n v="1.4465057936643166"/>
    <x v="0"/>
    <x v="1"/>
    <e v="#N/A"/>
    <n v="38.86"/>
    <x v="4"/>
    <x v="3"/>
  </r>
  <r>
    <s v="IN"/>
    <n v="80"/>
    <x v="0"/>
    <x v="0"/>
    <x v="1"/>
    <n v="0"/>
    <x v="1810"/>
    <n v="116"/>
    <n v="18.11"/>
    <n v="104.8"/>
    <n v="67"/>
    <n v="8.91"/>
    <n v="183.2"/>
    <n v="124"/>
    <n v="8.24"/>
    <x v="45"/>
    <n v="5"/>
    <n v="2.21"/>
    <n v="1"/>
    <x v="0"/>
    <n v="0"/>
    <x v="0"/>
    <x v="2"/>
    <x v="0"/>
    <x v="1"/>
    <n v="-1.365605609429726"/>
    <n v="-1.8980063755737884"/>
    <n v="-0.34412435698192589"/>
    <n v="-0.74492565572013658"/>
    <n v="1.1980478673374564"/>
    <n v="2.4780320191319118"/>
    <n v="4.3411941540610846"/>
    <x v="2"/>
    <x v="1"/>
    <e v="#N/A"/>
    <n v="18.11"/>
    <x v="1"/>
    <x v="1"/>
  </r>
  <r>
    <s v="KY"/>
    <n v="78"/>
    <x v="0"/>
    <x v="0"/>
    <x v="1"/>
    <n v="0"/>
    <x v="976"/>
    <n v="112"/>
    <n v="43.2"/>
    <n v="215.9"/>
    <n v="80"/>
    <n v="18.350000000000001"/>
    <n v="267.10000000000002"/>
    <n v="124"/>
    <n v="12.02"/>
    <x v="122"/>
    <n v="3"/>
    <n v="4.4000000000000004"/>
    <n v="0"/>
    <x v="1"/>
    <n v="1"/>
    <x v="0"/>
    <x v="2"/>
    <x v="0"/>
    <x v="0"/>
    <n v="1.3671015629495868"/>
    <n v="0.31296009764962474"/>
    <n v="1.3220938780398599"/>
    <n v="2.1897487887559901"/>
    <n v="4.7847310625717503"/>
    <n v="2.917163465825813"/>
    <n v="1.4580926004745873"/>
    <x v="1"/>
    <x v="1"/>
    <n v="43.2"/>
    <e v="#N/A"/>
    <x v="0"/>
    <x v="0"/>
  </r>
  <r>
    <s v="NY"/>
    <n v="102"/>
    <x v="1"/>
    <x v="0"/>
    <x v="0"/>
    <n v="48"/>
    <x v="785"/>
    <n v="83"/>
    <n v="22.78"/>
    <n v="234.3"/>
    <n v="128"/>
    <n v="19.920000000000002"/>
    <n v="197.3"/>
    <n v="107"/>
    <n v="8.8800000000000008"/>
    <x v="35"/>
    <n v="4"/>
    <n v="2.11"/>
    <n v="6"/>
    <x v="1"/>
    <n v="1"/>
    <x v="1"/>
    <x v="0"/>
    <x v="0"/>
    <x v="2"/>
    <n v="-0.85646301294984051"/>
    <n v="0.67913276288194535"/>
    <n v="-6.4104367544414495E-2"/>
    <n v="-0.88984785050908088"/>
    <n v="1.9308350092439028"/>
    <n v="1.410917704603881"/>
    <n v="2.8728476648453647"/>
    <x v="0"/>
    <x v="0"/>
    <n v="22.78"/>
    <e v="#N/A"/>
    <x v="1"/>
    <x v="1"/>
  </r>
  <r>
    <s v="DE"/>
    <n v="74"/>
    <x v="0"/>
    <x v="0"/>
    <x v="0"/>
    <n v="38"/>
    <x v="817"/>
    <n v="84"/>
    <n v="29.92"/>
    <n v="288.2"/>
    <n v="103"/>
    <n v="24.5"/>
    <n v="178.2"/>
    <n v="86"/>
    <n v="8.02"/>
    <x v="102"/>
    <n v="5"/>
    <n v="4"/>
    <n v="2"/>
    <x v="0"/>
    <n v="0"/>
    <x v="0"/>
    <x v="2"/>
    <x v="0"/>
    <x v="2"/>
    <n v="-7.8863411053287993E-2"/>
    <n v="1.7517798637527096"/>
    <n v="-0.44342222557678795"/>
    <n v="1.6462905582974481"/>
    <n v="3.9665372268475405"/>
    <n v="2.4457816748694512"/>
    <n v="2.0567640677255747"/>
    <x v="1"/>
    <x v="0"/>
    <e v="#N/A"/>
    <n v="29.92"/>
    <x v="1"/>
    <x v="0"/>
  </r>
  <r>
    <s v="NJ"/>
    <n v="135"/>
    <x v="2"/>
    <x v="0"/>
    <x v="1"/>
    <n v="0"/>
    <x v="471"/>
    <n v="112"/>
    <n v="30.62"/>
    <n v="257.2"/>
    <n v="89"/>
    <n v="21.86"/>
    <n v="131.6"/>
    <n v="111"/>
    <n v="5.92"/>
    <x v="37"/>
    <n v="7"/>
    <n v="3.08"/>
    <n v="1"/>
    <x v="0"/>
    <n v="0"/>
    <x v="0"/>
    <x v="1"/>
    <x v="0"/>
    <x v="2"/>
    <n v="-2.9548784871960662E-3"/>
    <n v="1.1348585255895611"/>
    <n v="-1.3688783608809021"/>
    <n v="0.41445190259141979"/>
    <n v="2.7728082026143794"/>
    <n v="1.8257905002655206"/>
    <n v="2.6416957760563675"/>
    <x v="0"/>
    <x v="1"/>
    <e v="#N/A"/>
    <n v="30.62"/>
    <x v="4"/>
    <x v="3"/>
  </r>
  <r>
    <s v="ND"/>
    <n v="55"/>
    <x v="0"/>
    <x v="0"/>
    <x v="1"/>
    <n v="0"/>
    <x v="471"/>
    <n v="77"/>
    <n v="30.62"/>
    <n v="235.5"/>
    <n v="98"/>
    <n v="20.02"/>
    <n v="169.4"/>
    <n v="104"/>
    <n v="7.62"/>
    <x v="22"/>
    <n v="2"/>
    <n v="3"/>
    <n v="0"/>
    <x v="0"/>
    <n v="0"/>
    <x v="0"/>
    <x v="3"/>
    <x v="0"/>
    <x v="2"/>
    <n v="-2.9548784871960662E-3"/>
    <n v="0.70301358887535725"/>
    <n v="-0.61818647430374485"/>
    <n v="0.30576025649971117"/>
    <n v="2.3969033510105078"/>
    <n v="0.98482520729170397"/>
    <n v="2.0480760981342692"/>
    <x v="0"/>
    <x v="1"/>
    <e v="#N/A"/>
    <n v="30.62"/>
    <x v="0"/>
    <x v="3"/>
  </r>
  <r>
    <s v="SD"/>
    <n v="106"/>
    <x v="0"/>
    <x v="0"/>
    <x v="1"/>
    <n v="0"/>
    <x v="1747"/>
    <n v="113"/>
    <n v="16.12"/>
    <n v="283.2"/>
    <n v="95"/>
    <n v="24.07"/>
    <n v="219.3"/>
    <n v="106"/>
    <n v="9.8699999999999992"/>
    <x v="36"/>
    <n v="4"/>
    <n v="1.84"/>
    <n v="1"/>
    <x v="0"/>
    <n v="0"/>
    <x v="0"/>
    <x v="0"/>
    <x v="0"/>
    <x v="2"/>
    <n v="-1.5822226413866227"/>
    <n v="1.652276422113492"/>
    <n v="0.37280625427297848"/>
    <n v="-1.2521533374814422"/>
    <n v="3.0531511166033689"/>
    <n v="2.6344483949737159"/>
    <n v="3.5438545329545872"/>
    <x v="0"/>
    <x v="1"/>
    <e v="#N/A"/>
    <n v="16.12"/>
    <x v="1"/>
    <x v="1"/>
  </r>
  <r>
    <s v="VA"/>
    <n v="34"/>
    <x v="0"/>
    <x v="0"/>
    <x v="1"/>
    <n v="0"/>
    <x v="594"/>
    <n v="75"/>
    <n v="35.770000000000003"/>
    <n v="205.1"/>
    <n v="108"/>
    <n v="17.43"/>
    <n v="230.5"/>
    <n v="129"/>
    <n v="10.37"/>
    <x v="60"/>
    <n v="2"/>
    <n v="3.38"/>
    <n v="1"/>
    <x v="0"/>
    <n v="0"/>
    <x v="0"/>
    <x v="3"/>
    <x v="0"/>
    <x v="0"/>
    <n v="0.5580276914524599"/>
    <n v="9.8032663708914711E-2"/>
    <n v="0.59523347992546927"/>
    <n v="0.81298793826101701"/>
    <n v="3.0764949435452404"/>
    <n v="1.1559660855594813"/>
    <n v="1.0989513384440588"/>
    <x v="1"/>
    <x v="1"/>
    <e v="#N/A"/>
    <n v="35.770000000000003"/>
    <x v="0"/>
    <x v="0"/>
  </r>
  <r>
    <s v="VA"/>
    <n v="100"/>
    <x v="0"/>
    <x v="0"/>
    <x v="1"/>
    <n v="0"/>
    <x v="1811"/>
    <n v="93"/>
    <n v="29.61"/>
    <n v="235"/>
    <n v="101"/>
    <n v="19.98"/>
    <n v="264.2"/>
    <n v="83"/>
    <n v="11.89"/>
    <x v="79"/>
    <n v="7"/>
    <n v="2.67"/>
    <n v="1"/>
    <x v="0"/>
    <n v="0"/>
    <x v="0"/>
    <x v="2"/>
    <x v="0"/>
    <x v="2"/>
    <n v="-0.11218910827742616"/>
    <n v="0.69306324471143554"/>
    <n v="1.2645011142548392"/>
    <n v="-0.12900632786712207"/>
    <n v="3.0888940744886297"/>
    <n v="1.4520773938628466"/>
    <n v="1.6357844944014059"/>
    <x v="0"/>
    <x v="1"/>
    <e v="#N/A"/>
    <n v="29.61"/>
    <x v="4"/>
    <x v="2"/>
  </r>
  <r>
    <s v="ID"/>
    <n v="127"/>
    <x v="1"/>
    <x v="0"/>
    <x v="1"/>
    <n v="0"/>
    <x v="14"/>
    <n v="110"/>
    <n v="32.25"/>
    <n v="142.4"/>
    <n v="116"/>
    <n v="12.1"/>
    <n v="175.2"/>
    <n v="79"/>
    <n v="7.88"/>
    <x v="31"/>
    <n v="8"/>
    <n v="2.2999999999999998"/>
    <n v="2"/>
    <x v="0"/>
    <n v="0"/>
    <x v="0"/>
    <x v="0"/>
    <x v="0"/>
    <x v="1"/>
    <n v="0.17478217337487295"/>
    <n v="-1.1497404944468725"/>
    <n v="-0.50300094673370521"/>
    <n v="-0.63623400962842791"/>
    <n v="1.3348667069243985"/>
    <n v="1.4178348564354923"/>
    <n v="3.1997878421844965"/>
    <x v="2"/>
    <x v="1"/>
    <e v="#N/A"/>
    <n v="32.25"/>
    <x v="4"/>
    <x v="1"/>
  </r>
  <r>
    <s v="ID"/>
    <n v="65"/>
    <x v="1"/>
    <x v="0"/>
    <x v="0"/>
    <n v="19"/>
    <x v="1798"/>
    <n v="96"/>
    <n v="44.03"/>
    <n v="332.3"/>
    <n v="106"/>
    <n v="28.25"/>
    <n v="130.1"/>
    <n v="95"/>
    <n v="5.85"/>
    <x v="4"/>
    <n v="7"/>
    <n v="2.0299999999999998"/>
    <n v="1"/>
    <x v="0"/>
    <n v="0"/>
    <x v="0"/>
    <x v="3"/>
    <x v="0"/>
    <x v="2"/>
    <n v="1.4578215165041848"/>
    <n v="2.6294002190106087"/>
    <n v="-1.3986677214593608"/>
    <n v="-0.99853949660078922"/>
    <n v="4.4014055302765458"/>
    <n v="3.4629960449067334"/>
    <n v="3.5513817834936288"/>
    <x v="0"/>
    <x v="0"/>
    <e v="#N/A"/>
    <n v="44.03"/>
    <x v="4"/>
    <x v="1"/>
  </r>
  <r>
    <s v="MO"/>
    <n v="109"/>
    <x v="0"/>
    <x v="0"/>
    <x v="0"/>
    <n v="39"/>
    <x v="1812"/>
    <n v="69"/>
    <n v="14.69"/>
    <n v="189.1"/>
    <n v="108"/>
    <n v="16.07"/>
    <n v="225.4"/>
    <n v="119"/>
    <n v="10.14"/>
    <x v="104"/>
    <n v="4"/>
    <n v="1.3"/>
    <n v="2"/>
    <x v="0"/>
    <n v="0"/>
    <x v="0"/>
    <x v="0"/>
    <x v="0"/>
    <x v="0"/>
    <n v="-1.7377425617659332"/>
    <n v="-0.22037834953658131"/>
    <n v="0.4939496539587101"/>
    <n v="-1.9767643114261646"/>
    <n v="2.0827933392325426"/>
    <n v="2.686987017365619"/>
    <n v="4.2546175349884647"/>
    <x v="2"/>
    <x v="0"/>
    <e v="#N/A"/>
    <n v="14.69"/>
    <x v="1"/>
    <x v="1"/>
  </r>
  <r>
    <s v="NY"/>
    <n v="98"/>
    <x v="1"/>
    <x v="0"/>
    <x v="1"/>
    <n v="0"/>
    <x v="1813"/>
    <n v="120"/>
    <n v="23.27"/>
    <n v="180.6"/>
    <n v="84"/>
    <n v="15.35"/>
    <n v="172.9"/>
    <n v="94"/>
    <n v="7.78"/>
    <x v="78"/>
    <n v="4"/>
    <n v="3.21"/>
    <n v="4"/>
    <x v="1"/>
    <n v="1"/>
    <x v="1"/>
    <x v="2"/>
    <x v="0"/>
    <x v="0"/>
    <n v="-0.80277161186650692"/>
    <n v="-0.38953420032325109"/>
    <n v="-0.54867796628734145"/>
    <n v="0.59560464607760044"/>
    <n v="1.7779801164129094"/>
    <n v="1.2049778251730034"/>
    <n v="2.7825761128777158"/>
    <x v="0"/>
    <x v="1"/>
    <n v="23.27"/>
    <e v="#N/A"/>
    <x v="1"/>
    <x v="3"/>
  </r>
  <r>
    <s v="UT"/>
    <n v="141"/>
    <x v="2"/>
    <x v="0"/>
    <x v="1"/>
    <n v="0"/>
    <x v="527"/>
    <n v="104"/>
    <n v="33.409999999999997"/>
    <n v="175.1"/>
    <n v="111"/>
    <n v="14.88"/>
    <n v="209.6"/>
    <n v="110"/>
    <n v="9.43"/>
    <x v="71"/>
    <n v="4"/>
    <n v="3.81"/>
    <n v="6"/>
    <x v="0"/>
    <n v="0"/>
    <x v="1"/>
    <x v="1"/>
    <x v="0"/>
    <x v="0"/>
    <n v="0.30067925177717214"/>
    <n v="-0.49898798612639034"/>
    <n v="0.18016838919894579"/>
    <n v="1.3926767174167949"/>
    <n v="3.0100629320634074"/>
    <n v="1.5203309213618963"/>
    <n v="1.8874144658542988"/>
    <x v="0"/>
    <x v="1"/>
    <e v="#N/A"/>
    <n v="33.409999999999997"/>
    <x v="1"/>
    <x v="0"/>
  </r>
  <r>
    <s v="MN"/>
    <n v="136"/>
    <x v="0"/>
    <x v="0"/>
    <x v="1"/>
    <n v="0"/>
    <x v="845"/>
    <n v="120"/>
    <n v="37.64"/>
    <n v="249.5"/>
    <n v="78"/>
    <n v="21.21"/>
    <n v="192"/>
    <n v="68"/>
    <n v="8.64"/>
    <x v="109"/>
    <n v="2"/>
    <n v="3.67"/>
    <n v="0"/>
    <x v="0"/>
    <n v="0"/>
    <x v="0"/>
    <x v="1"/>
    <x v="0"/>
    <x v="2"/>
    <n v="0.76168473004441406"/>
    <n v="0.98162322546516634"/>
    <n v="-0.1693601082549685"/>
    <n v="1.2115239739306143"/>
    <n v="3.5512201583121659"/>
    <n v="1.7436229438821431"/>
    <n v="1.2121375037766049"/>
    <x v="1"/>
    <x v="1"/>
    <e v="#N/A"/>
    <n v="37.64"/>
    <x v="0"/>
    <x v="0"/>
  </r>
  <r>
    <s v="RI"/>
    <n v="42"/>
    <x v="1"/>
    <x v="0"/>
    <x v="1"/>
    <n v="0"/>
    <x v="40"/>
    <n v="139"/>
    <n v="32.619999999999997"/>
    <n v="304.2"/>
    <n v="91"/>
    <n v="25.86"/>
    <n v="179.5"/>
    <n v="91"/>
    <n v="8.08"/>
    <x v="50"/>
    <n v="4"/>
    <n v="3.16"/>
    <n v="0"/>
    <x v="0"/>
    <n v="0"/>
    <x v="0"/>
    <x v="3"/>
    <x v="0"/>
    <x v="2"/>
    <n v="0.21551358109326413"/>
    <n v="2.0701908769982058"/>
    <n v="-0.41760477974212362"/>
    <n v="0.52314354868312773"/>
    <n v="3.6827565422519357"/>
    <n v="2.1863689751353697"/>
    <n v="1.9994306292966353"/>
    <x v="1"/>
    <x v="1"/>
    <e v="#N/A"/>
    <n v="32.619999999999997"/>
    <x v="1"/>
    <x v="3"/>
  </r>
  <r>
    <s v="MS"/>
    <n v="162"/>
    <x v="0"/>
    <x v="1"/>
    <x v="1"/>
    <n v="0"/>
    <x v="584"/>
    <n v="138"/>
    <n v="29.26"/>
    <n v="165.9"/>
    <n v="93"/>
    <n v="14.1"/>
    <n v="279"/>
    <n v="81"/>
    <n v="12.56"/>
    <x v="29"/>
    <n v="6"/>
    <n v="2.48"/>
    <n v="2"/>
    <x v="0"/>
    <n v="0"/>
    <x v="0"/>
    <x v="1"/>
    <x v="1"/>
    <x v="0"/>
    <n v="-0.15106908837225369"/>
    <n v="-0.68207431874255031"/>
    <n v="1.558422805295631"/>
    <n v="-0.38262016874777532"/>
    <n v="2.783602977835367"/>
    <n v="1.7501791563573765"/>
    <n v="2.5254323630779965"/>
    <x v="0"/>
    <x v="1"/>
    <e v="#N/A"/>
    <n v="29.26"/>
    <x v="5"/>
    <x v="2"/>
  </r>
  <r>
    <s v="NC"/>
    <n v="49"/>
    <x v="0"/>
    <x v="0"/>
    <x v="1"/>
    <n v="0"/>
    <x v="1814"/>
    <n v="104"/>
    <n v="32.28"/>
    <n v="247.4"/>
    <n v="120"/>
    <n v="21.03"/>
    <n v="159.80000000000001"/>
    <n v="113"/>
    <n v="7.19"/>
    <x v="3"/>
    <n v="6"/>
    <n v="2.73"/>
    <n v="1"/>
    <x v="0"/>
    <n v="0"/>
    <x v="0"/>
    <x v="3"/>
    <x v="0"/>
    <x v="2"/>
    <n v="0.17848502862199972"/>
    <n v="0.93983177997669509"/>
    <n v="-0.80883838200587987"/>
    <n v="-5.6545230472650088E-2"/>
    <n v="2.4654459969003142"/>
    <n v="1.2540165754053867"/>
    <n v="2.2509311804564627"/>
    <x v="0"/>
    <x v="1"/>
    <e v="#N/A"/>
    <n v="32.28"/>
    <x v="1"/>
    <x v="2"/>
  </r>
  <r>
    <s v="VA"/>
    <n v="103"/>
    <x v="1"/>
    <x v="0"/>
    <x v="1"/>
    <n v="0"/>
    <x v="1267"/>
    <n v="71"/>
    <n v="25.13"/>
    <n v="182.6"/>
    <n v="103"/>
    <n v="15.52"/>
    <n v="260.8"/>
    <n v="95"/>
    <n v="11.74"/>
    <x v="72"/>
    <n v="3"/>
    <n v="1.86"/>
    <n v="1"/>
    <x v="0"/>
    <n v="0"/>
    <x v="0"/>
    <x v="0"/>
    <x v="0"/>
    <x v="0"/>
    <n v="-0.60096600089811592"/>
    <n v="-0.34973282366756409"/>
    <n v="1.1969785636103334"/>
    <n v="-1.2159227887842059"/>
    <n v="2.3356825539302797"/>
    <n v="1.8424709203168932"/>
    <n v="3.0551571468080794"/>
    <x v="0"/>
    <x v="1"/>
    <e v="#N/A"/>
    <n v="25.13"/>
    <x v="0"/>
    <x v="1"/>
  </r>
  <r>
    <s v="VA"/>
    <n v="102"/>
    <x v="2"/>
    <x v="0"/>
    <x v="1"/>
    <n v="0"/>
    <x v="1815"/>
    <n v="68"/>
    <n v="10.63"/>
    <n v="222.2"/>
    <n v="114"/>
    <n v="18.89"/>
    <n v="142.4"/>
    <n v="96"/>
    <n v="6.41"/>
    <x v="60"/>
    <n v="5"/>
    <n v="3.38"/>
    <n v="1"/>
    <x v="0"/>
    <n v="0"/>
    <x v="0"/>
    <x v="0"/>
    <x v="0"/>
    <x v="0"/>
    <n v="-2.1802337637975429"/>
    <n v="0.43833443411503847"/>
    <n v="-1.1543949647159999"/>
    <n v="0.81298793826101701"/>
    <n v="2.6024067228199228"/>
    <n v="2.6342235029042818"/>
    <n v="3.8866111428245915"/>
    <x v="2"/>
    <x v="1"/>
    <e v="#N/A"/>
    <n v="10.63"/>
    <x v="1"/>
    <x v="0"/>
  </r>
  <r>
    <s v="TN"/>
    <n v="222"/>
    <x v="0"/>
    <x v="0"/>
    <x v="1"/>
    <n v="0"/>
    <x v="1781"/>
    <n v="119"/>
    <n v="43.62"/>
    <n v="230.8"/>
    <n v="98"/>
    <n v="19.62"/>
    <n v="236"/>
    <n v="97"/>
    <n v="10.62"/>
    <x v="1"/>
    <n v="5"/>
    <n v="3.29"/>
    <n v="1"/>
    <x v="1"/>
    <n v="1"/>
    <x v="0"/>
    <x v="1"/>
    <x v="0"/>
    <x v="0"/>
    <n v="1.4133872535386678"/>
    <n v="0.60948035373449305"/>
    <n v="0.70446113537981747"/>
    <n v="0.70429629216930834"/>
    <n v="3.7715618327322344"/>
    <n v="1.8334199160252291"/>
    <n v="0.70581762434313378"/>
    <x v="1"/>
    <x v="1"/>
    <n v="43.62"/>
    <e v="#N/A"/>
    <x v="1"/>
    <x v="0"/>
  </r>
  <r>
    <s v="OR"/>
    <n v="100"/>
    <x v="0"/>
    <x v="0"/>
    <x v="0"/>
    <n v="20"/>
    <x v="576"/>
    <n v="98"/>
    <n v="21.03"/>
    <n v="200.8"/>
    <n v="125"/>
    <n v="17.07"/>
    <n v="181"/>
    <n v="118"/>
    <n v="8.15"/>
    <x v="63"/>
    <n v="5"/>
    <n v="2.59"/>
    <n v="1"/>
    <x v="0"/>
    <n v="0"/>
    <x v="0"/>
    <x v="2"/>
    <x v="0"/>
    <x v="0"/>
    <n v="-1.0471600581768521"/>
    <n v="1.2459703899187996E-2"/>
    <n v="-0.38781541916366502"/>
    <n v="-0.23769797395883072"/>
    <n v="1.4082517754390036"/>
    <n v="1.1417532823808416"/>
    <n v="2.9366695511459482"/>
    <x v="0"/>
    <x v="0"/>
    <e v="#N/A"/>
    <n v="21.03"/>
    <x v="1"/>
    <x v="2"/>
  </r>
  <r>
    <s v="NE"/>
    <n v="86"/>
    <x v="1"/>
    <x v="0"/>
    <x v="1"/>
    <n v="0"/>
    <x v="1035"/>
    <n v="77"/>
    <n v="19.23"/>
    <n v="294.39999999999998"/>
    <n v="126"/>
    <n v="25.02"/>
    <n v="101.4"/>
    <n v="94"/>
    <n v="4.5599999999999996"/>
    <x v="83"/>
    <n v="3"/>
    <n v="3.62"/>
    <n v="1"/>
    <x v="0"/>
    <n v="0"/>
    <x v="0"/>
    <x v="2"/>
    <x v="0"/>
    <x v="2"/>
    <n v="-1.2434113862745535"/>
    <n v="1.8751641313853391"/>
    <n v="-1.9686374871938686"/>
    <n v="1.1390628765361424"/>
    <n v="3.7201702187863983"/>
    <n v="3.1992671329289024"/>
    <n v="3.8250429956973035"/>
    <x v="0"/>
    <x v="1"/>
    <e v="#N/A"/>
    <n v="19.23"/>
    <x v="0"/>
    <x v="0"/>
  </r>
  <r>
    <s v="DE"/>
    <n v="94"/>
    <x v="0"/>
    <x v="0"/>
    <x v="0"/>
    <n v="38"/>
    <x v="1289"/>
    <n v="102"/>
    <n v="37.4"/>
    <n v="180.3"/>
    <n v="119"/>
    <n v="15.33"/>
    <n v="136.19999999999999"/>
    <n v="90"/>
    <n v="6.13"/>
    <x v="19"/>
    <n v="2"/>
    <n v="2.78"/>
    <n v="1"/>
    <x v="0"/>
    <n v="0"/>
    <x v="0"/>
    <x v="2"/>
    <x v="0"/>
    <x v="0"/>
    <n v="0.7357647433145289"/>
    <n v="-0.39550440682160382"/>
    <n v="-1.2775243217736292"/>
    <n v="1.591586692182255E-2"/>
    <n v="2.1183481687733212"/>
    <n v="1.5264649360083735"/>
    <n v="2.858809444083465"/>
    <x v="0"/>
    <x v="0"/>
    <e v="#N/A"/>
    <n v="37.4"/>
    <x v="0"/>
    <x v="2"/>
  </r>
  <r>
    <s v="DC"/>
    <n v="106"/>
    <x v="0"/>
    <x v="0"/>
    <x v="1"/>
    <n v="0"/>
    <x v="858"/>
    <n v="105"/>
    <n v="25.11"/>
    <n v="215"/>
    <n v="129"/>
    <n v="18.28"/>
    <n v="267.2"/>
    <n v="95"/>
    <n v="12.02"/>
    <x v="34"/>
    <n v="3"/>
    <n v="2.97"/>
    <n v="1"/>
    <x v="0"/>
    <n v="0"/>
    <x v="0"/>
    <x v="0"/>
    <x v="0"/>
    <x v="0"/>
    <n v="-0.60281742852167952"/>
    <n v="0.2950494781545655"/>
    <n v="1.3240798354117564"/>
    <n v="0.26952970780247515"/>
    <n v="2.9745520513709485"/>
    <n v="1.5087334823025846"/>
    <n v="1.9247320683478644"/>
    <x v="0"/>
    <x v="1"/>
    <e v="#N/A"/>
    <n v="25.11"/>
    <x v="0"/>
    <x v="3"/>
  </r>
  <r>
    <s v="AL"/>
    <n v="91"/>
    <x v="0"/>
    <x v="0"/>
    <x v="1"/>
    <n v="0"/>
    <x v="1816"/>
    <n v="106"/>
    <n v="46.22"/>
    <n v="231.9"/>
    <n v="116"/>
    <n v="19.71"/>
    <n v="247"/>
    <n v="110"/>
    <n v="11.12"/>
    <x v="38"/>
    <n v="3"/>
    <n v="2.5099999999999998"/>
    <n v="1"/>
    <x v="1"/>
    <n v="1"/>
    <x v="0"/>
    <x v="2"/>
    <x v="0"/>
    <x v="0"/>
    <n v="1.6966556799438397"/>
    <n v="0.63137111089512077"/>
    <n v="0.92291644628851399"/>
    <n v="-0.34638962005053869"/>
    <n v="3.7494183209960821"/>
    <n v="2.0613176639390662"/>
    <n v="1.5620253767187449"/>
    <x v="1"/>
    <x v="1"/>
    <n v="46.22"/>
    <e v="#N/A"/>
    <x v="0"/>
    <x v="2"/>
  </r>
  <r>
    <s v="ND"/>
    <n v="62"/>
    <x v="2"/>
    <x v="0"/>
    <x v="1"/>
    <n v="0"/>
    <x v="1676"/>
    <n v="107"/>
    <n v="33.35"/>
    <n v="103.9"/>
    <n v="104"/>
    <n v="8.83"/>
    <n v="203.8"/>
    <n v="88"/>
    <n v="9.17"/>
    <x v="32"/>
    <n v="4"/>
    <n v="3.56"/>
    <n v="1"/>
    <x v="0"/>
    <n v="0"/>
    <x v="0"/>
    <x v="3"/>
    <x v="0"/>
    <x v="1"/>
    <n v="0.29512496890648227"/>
    <n v="-1.9159169950688475"/>
    <n v="6.4982861628906152E-2"/>
    <n v="1.0666017791416695"/>
    <n v="2.8144775778207527"/>
    <n v="2.2135263284721396"/>
    <n v="3.1429466393215986"/>
    <x v="0"/>
    <x v="1"/>
    <e v="#N/A"/>
    <n v="33.35"/>
    <x v="1"/>
    <x v="0"/>
  </r>
  <r>
    <s v="MD"/>
    <n v="47"/>
    <x v="0"/>
    <x v="0"/>
    <x v="1"/>
    <n v="0"/>
    <x v="1791"/>
    <n v="92"/>
    <n v="18.920000000000002"/>
    <n v="109.4"/>
    <n v="108"/>
    <n v="9.3000000000000007"/>
    <n v="116.9"/>
    <n v="80"/>
    <n v="5.26"/>
    <x v="81"/>
    <n v="8"/>
    <n v="2.92"/>
    <n v="1"/>
    <x v="0"/>
    <n v="0"/>
    <x v="0"/>
    <x v="3"/>
    <x v="0"/>
    <x v="1"/>
    <n v="-1.2767370834986915"/>
    <n v="-1.8064632092657082"/>
    <n v="-1.6608140945497962"/>
    <n v="0.19706861040800316"/>
    <n v="1.6114015163398356"/>
    <n v="2.7731762296461988"/>
    <n v="4.5589908921259203"/>
    <x v="2"/>
    <x v="1"/>
    <e v="#N/A"/>
    <n v="18.920000000000002"/>
    <x v="4"/>
    <x v="3"/>
  </r>
  <r>
    <s v="LA"/>
    <n v="51"/>
    <x v="0"/>
    <x v="0"/>
    <x v="1"/>
    <n v="0"/>
    <x v="695"/>
    <n v="129"/>
    <n v="30.04"/>
    <n v="218.9"/>
    <n v="125"/>
    <n v="18.61"/>
    <n v="183.9"/>
    <n v="51"/>
    <n v="8.2799999999999994"/>
    <x v="9"/>
    <n v="4"/>
    <n v="2.46"/>
    <n v="0"/>
    <x v="0"/>
    <n v="0"/>
    <x v="0"/>
    <x v="3"/>
    <x v="0"/>
    <x v="0"/>
    <n v="-6.5903417688345664E-2"/>
    <n v="0.37266216263315527"/>
    <n v="-0.33022265537864487"/>
    <n v="-0.41885071744501134"/>
    <n v="1.8823055059668863"/>
    <n v="0.65399027022651401"/>
    <n v="2.3048497845431584"/>
    <x v="0"/>
    <x v="1"/>
    <e v="#N/A"/>
    <n v="30.04"/>
    <x v="1"/>
    <x v="2"/>
  </r>
  <r>
    <s v="OK"/>
    <n v="116"/>
    <x v="1"/>
    <x v="0"/>
    <x v="1"/>
    <n v="0"/>
    <x v="37"/>
    <n v="91"/>
    <n v="35.92"/>
    <n v="190.9"/>
    <n v="116"/>
    <n v="16.23"/>
    <n v="184.1"/>
    <n v="134"/>
    <n v="8.2799999999999994"/>
    <x v="21"/>
    <n v="4"/>
    <n v="1.7"/>
    <n v="2"/>
    <x v="0"/>
    <n v="0"/>
    <x v="0"/>
    <x v="0"/>
    <x v="0"/>
    <x v="0"/>
    <n v="0.57469054006452891"/>
    <n v="-0.18455711054646279"/>
    <n v="-0.32625074063485066"/>
    <n v="-1.4333060809676228"/>
    <n v="1.9458390548109727"/>
    <n v="1.5890677806174518"/>
    <n v="3.0436792202144574"/>
    <x v="0"/>
    <x v="1"/>
    <e v="#N/A"/>
    <n v="35.92"/>
    <x v="1"/>
    <x v="1"/>
  </r>
  <r>
    <s v="ID"/>
    <n v="145"/>
    <x v="0"/>
    <x v="0"/>
    <x v="1"/>
    <n v="0"/>
    <x v="1566"/>
    <n v="98"/>
    <n v="37.229999999999997"/>
    <n v="176.1"/>
    <n v="109"/>
    <n v="14.97"/>
    <n v="166.3"/>
    <n v="132"/>
    <n v="7.48"/>
    <x v="36"/>
    <n v="3"/>
    <n v="1.84"/>
    <n v="2"/>
    <x v="0"/>
    <n v="0"/>
    <x v="0"/>
    <x v="1"/>
    <x v="0"/>
    <x v="0"/>
    <n v="0.71725046707889673"/>
    <n v="-0.47908729779854686"/>
    <n v="-0.67975115283255916"/>
    <n v="-1.2521533374814422"/>
    <n v="1.8402282031619377"/>
    <n v="1.6655096762792814"/>
    <n v="3.1876958957603247"/>
    <x v="0"/>
    <x v="1"/>
    <e v="#N/A"/>
    <n v="37.229999999999997"/>
    <x v="0"/>
    <x v="1"/>
  </r>
  <r>
    <s v="PA"/>
    <n v="180"/>
    <x v="0"/>
    <x v="0"/>
    <x v="1"/>
    <n v="0"/>
    <x v="413"/>
    <n v="94"/>
    <n v="29.6"/>
    <n v="147.1"/>
    <n v="93"/>
    <n v="12.5"/>
    <n v="216.9"/>
    <n v="108"/>
    <n v="9.76"/>
    <x v="76"/>
    <n v="3"/>
    <n v="4.37"/>
    <n v="1"/>
    <x v="0"/>
    <n v="0"/>
    <x v="0"/>
    <x v="1"/>
    <x v="0"/>
    <x v="1"/>
    <n v="-0.11404053590098928"/>
    <n v="-1.0562072593060083"/>
    <n v="0.32514327734744458"/>
    <n v="2.1535182400587534"/>
    <n v="3.5339447397925854"/>
    <n v="2.4232081997858299"/>
    <n v="2.693531238933546"/>
    <x v="0"/>
    <x v="1"/>
    <e v="#N/A"/>
    <n v="29.6"/>
    <x v="0"/>
    <x v="0"/>
  </r>
  <r>
    <s v="NE"/>
    <n v="67"/>
    <x v="0"/>
    <x v="0"/>
    <x v="1"/>
    <n v="0"/>
    <x v="381"/>
    <n v="77"/>
    <n v="21.08"/>
    <n v="222.2"/>
    <n v="95"/>
    <n v="18.89"/>
    <n v="151.19999999999999"/>
    <n v="111"/>
    <n v="6.8"/>
    <x v="67"/>
    <n v="2"/>
    <n v="3.54"/>
    <n v="0"/>
    <x v="0"/>
    <n v="0"/>
    <x v="0"/>
    <x v="3"/>
    <x v="0"/>
    <x v="0"/>
    <n v="-1.0416057753061625"/>
    <n v="0.43833443411503847"/>
    <n v="-0.97963071598904305"/>
    <n v="1.0303712304444337"/>
    <n v="2.4886460628316391"/>
    <n v="1.8161555218424672"/>
    <n v="2.8988760809993845"/>
    <x v="0"/>
    <x v="1"/>
    <e v="#N/A"/>
    <n v="21.08"/>
    <x v="0"/>
    <x v="0"/>
  </r>
  <r>
    <s v="TX"/>
    <n v="38"/>
    <x v="0"/>
    <x v="0"/>
    <x v="0"/>
    <n v="38"/>
    <x v="483"/>
    <n v="127"/>
    <n v="29.85"/>
    <n v="260.5"/>
    <n v="118"/>
    <n v="22.14"/>
    <n v="199.5"/>
    <n v="109"/>
    <n v="8.98"/>
    <x v="10"/>
    <n v="2"/>
    <n v="3.32"/>
    <n v="2"/>
    <x v="0"/>
    <n v="0"/>
    <x v="0"/>
    <x v="3"/>
    <x v="0"/>
    <x v="2"/>
    <n v="-8.6269121547540975E-2"/>
    <n v="1.2005307970714449"/>
    <n v="-2.0413305362675428E-2"/>
    <n v="0.74052684086654508"/>
    <n v="3.1090615438078331"/>
    <n v="1.413334093952735"/>
    <n v="1.5260284529043524"/>
    <x v="0"/>
    <x v="0"/>
    <e v="#N/A"/>
    <n v="29.85"/>
    <x v="0"/>
    <x v="0"/>
  </r>
  <r>
    <s v="LA"/>
    <n v="164"/>
    <x v="1"/>
    <x v="0"/>
    <x v="0"/>
    <n v="32"/>
    <x v="1286"/>
    <n v="116"/>
    <n v="18.989999999999998"/>
    <n v="133.9"/>
    <n v="93"/>
    <n v="11.38"/>
    <n v="176.5"/>
    <n v="76"/>
    <n v="7.94"/>
    <x v="40"/>
    <n v="5"/>
    <n v="2.16"/>
    <n v="1"/>
    <x v="0"/>
    <n v="0"/>
    <x v="0"/>
    <x v="1"/>
    <x v="0"/>
    <x v="1"/>
    <n v="-1.2693313730044384"/>
    <n v="-1.3188963452335425"/>
    <n v="-0.47718350089904082"/>
    <n v="-0.81738675311460851"/>
    <n v="0.69348320611098779"/>
    <n v="2.0607073789505472"/>
    <n v="4.0015135694090178"/>
    <x v="2"/>
    <x v="0"/>
    <e v="#N/A"/>
    <n v="18.989999999999998"/>
    <x v="1"/>
    <x v="1"/>
  </r>
  <r>
    <s v="WI"/>
    <n v="119"/>
    <x v="0"/>
    <x v="0"/>
    <x v="1"/>
    <n v="0"/>
    <x v="1817"/>
    <n v="102"/>
    <n v="6.36"/>
    <n v="182.3"/>
    <n v="115"/>
    <n v="15.5"/>
    <n v="191.9"/>
    <n v="100"/>
    <n v="8.64"/>
    <x v="24"/>
    <n v="5"/>
    <n v="2.2400000000000002"/>
    <n v="2"/>
    <x v="0"/>
    <n v="0"/>
    <x v="0"/>
    <x v="0"/>
    <x v="0"/>
    <x v="0"/>
    <n v="-2.6449420973119109"/>
    <n v="-0.35570303016591681"/>
    <n v="-0.17134606562686563"/>
    <n v="-0.70869510702289995"/>
    <n v="1.9729366367095431"/>
    <n v="2.7665595191005652"/>
    <n v="4.4062710053945997"/>
    <x v="2"/>
    <x v="1"/>
    <e v="#N/A"/>
    <n v="6.36"/>
    <x v="1"/>
    <x v="1"/>
  </r>
  <r>
    <s v="AR"/>
    <n v="74"/>
    <x v="0"/>
    <x v="0"/>
    <x v="1"/>
    <n v="0"/>
    <x v="103"/>
    <n v="112"/>
    <n v="34.24"/>
    <n v="109.6"/>
    <n v="71"/>
    <n v="9.32"/>
    <n v="200.2"/>
    <n v="135"/>
    <n v="9.01"/>
    <x v="85"/>
    <n v="2"/>
    <n v="2.89"/>
    <n v="1"/>
    <x v="0"/>
    <n v="0"/>
    <x v="0"/>
    <x v="2"/>
    <x v="0"/>
    <x v="1"/>
    <n v="0.39139920533177003"/>
    <n v="-1.8024830716001397"/>
    <n v="-6.5116037593949674E-3"/>
    <n v="0.16083806171076653"/>
    <n v="2.2168750591280095"/>
    <n v="1.8514993503692649"/>
    <n v="3.1530246844976979"/>
    <x v="0"/>
    <x v="1"/>
    <e v="#N/A"/>
    <n v="34.24"/>
    <x v="0"/>
    <x v="3"/>
  </r>
  <r>
    <s v="GA"/>
    <n v="18"/>
    <x v="0"/>
    <x v="0"/>
    <x v="1"/>
    <n v="0"/>
    <x v="777"/>
    <n v="88"/>
    <n v="26.52"/>
    <n v="213.8"/>
    <n v="127"/>
    <n v="18.170000000000002"/>
    <n v="244.9"/>
    <n v="113"/>
    <n v="11.02"/>
    <x v="37"/>
    <n v="9"/>
    <n v="3.08"/>
    <n v="1"/>
    <x v="0"/>
    <n v="0"/>
    <x v="0"/>
    <x v="3"/>
    <x v="0"/>
    <x v="0"/>
    <n v="-0.44914893576593201"/>
    <n v="0.27116865216115354"/>
    <n v="0.88121134147867208"/>
    <n v="0.41445190259141979"/>
    <n v="2.7311054416220331"/>
    <n v="1.1061514418590497"/>
    <n v="1.7286425574410191"/>
    <x v="0"/>
    <x v="1"/>
    <e v="#N/A"/>
    <n v="26.52"/>
    <x v="4"/>
    <x v="3"/>
  </r>
  <r>
    <s v="NY"/>
    <n v="93"/>
    <x v="1"/>
    <x v="0"/>
    <x v="1"/>
    <n v="0"/>
    <x v="1818"/>
    <n v="103"/>
    <n v="27.69"/>
    <n v="243.6"/>
    <n v="97"/>
    <n v="20.71"/>
    <n v="172.4"/>
    <n v="111"/>
    <n v="7.76"/>
    <x v="99"/>
    <n v="5"/>
    <n v="1.89"/>
    <n v="4"/>
    <x v="0"/>
    <n v="0"/>
    <x v="1"/>
    <x v="2"/>
    <x v="0"/>
    <x v="2"/>
    <n v="-0.32140042974006972"/>
    <n v="0.86420916433088957"/>
    <n v="-0.55860775314682765"/>
    <n v="-1.1796922400869698"/>
    <n v="2.0403160544047583"/>
    <n v="1.5980838898968213"/>
    <n v="2.9907949840190837"/>
    <x v="0"/>
    <x v="1"/>
    <e v="#N/A"/>
    <n v="27.69"/>
    <x v="1"/>
    <x v="1"/>
  </r>
  <r>
    <s v="MT"/>
    <n v="64"/>
    <x v="0"/>
    <x v="0"/>
    <x v="0"/>
    <n v="18"/>
    <x v="1697"/>
    <n v="111"/>
    <n v="35.94"/>
    <n v="150.80000000000001"/>
    <n v="67"/>
    <n v="12.82"/>
    <n v="216.5"/>
    <n v="87"/>
    <n v="9.74"/>
    <x v="26"/>
    <n v="2"/>
    <n v="2.84"/>
    <n v="2"/>
    <x v="0"/>
    <n v="0"/>
    <x v="0"/>
    <x v="3"/>
    <x v="0"/>
    <x v="1"/>
    <n v="0.57654196768809207"/>
    <n v="-0.98257471249298711"/>
    <n v="0.31719944785985554"/>
    <n v="8.8376964316294535E-2"/>
    <n v="2.3249445194290557"/>
    <n v="1.185866638235807"/>
    <n v="2.3253370398585629"/>
    <x v="0"/>
    <x v="0"/>
    <e v="#N/A"/>
    <n v="35.94"/>
    <x v="0"/>
    <x v="3"/>
  </r>
  <r>
    <s v="LA"/>
    <n v="108"/>
    <x v="0"/>
    <x v="0"/>
    <x v="1"/>
    <n v="0"/>
    <x v="1044"/>
    <n v="83"/>
    <n v="26.74"/>
    <n v="162.80000000000001"/>
    <n v="75"/>
    <n v="13.84"/>
    <n v="112"/>
    <n v="101"/>
    <n v="5.04"/>
    <x v="84"/>
    <n v="4"/>
    <n v="2.62"/>
    <n v="1"/>
    <x v="0"/>
    <n v="0"/>
    <x v="0"/>
    <x v="0"/>
    <x v="0"/>
    <x v="1"/>
    <n v="-0.42508037665960996"/>
    <n v="-0.74376645255886509"/>
    <n v="-1.7581260057727612"/>
    <n v="-0.20146742526159472"/>
    <n v="1.2683049781828628"/>
    <n v="1.9660819001733101"/>
    <n v="3.7579726660387989"/>
    <x v="2"/>
    <x v="1"/>
    <e v="#N/A"/>
    <n v="26.74"/>
    <x v="1"/>
    <x v="2"/>
  </r>
  <r>
    <s v="AK"/>
    <n v="112"/>
    <x v="2"/>
    <x v="0"/>
    <x v="1"/>
    <n v="0"/>
    <x v="233"/>
    <n v="112"/>
    <n v="29.36"/>
    <n v="244.5"/>
    <n v="83"/>
    <n v="20.78"/>
    <n v="242.3"/>
    <n v="68"/>
    <n v="10.9"/>
    <x v="119"/>
    <n v="1"/>
    <n v="1.1100000000000001"/>
    <n v="0"/>
    <x v="0"/>
    <n v="0"/>
    <x v="0"/>
    <x v="0"/>
    <x v="0"/>
    <x v="2"/>
    <n v="-0.13996052263087447"/>
    <n v="0.8821197838259488"/>
    <n v="0.82957644980934386"/>
    <n v="-2.2303781523068174"/>
    <n v="3.0237763089675291"/>
    <n v="2.5417529481202719"/>
    <n v="3.4318789215068315"/>
    <x v="0"/>
    <x v="1"/>
    <e v="#N/A"/>
    <n v="29.36"/>
    <x v="0"/>
    <x v="1"/>
  </r>
  <r>
    <s v="RI"/>
    <n v="77"/>
    <x v="1"/>
    <x v="0"/>
    <x v="1"/>
    <n v="0"/>
    <x v="181"/>
    <n v="87"/>
    <n v="33.42"/>
    <n v="117.7"/>
    <n v="103"/>
    <n v="10"/>
    <n v="124.9"/>
    <n v="100"/>
    <n v="5.62"/>
    <x v="37"/>
    <n v="3"/>
    <n v="3.08"/>
    <n v="2"/>
    <x v="0"/>
    <n v="0"/>
    <x v="0"/>
    <x v="2"/>
    <x v="0"/>
    <x v="1"/>
    <n v="0.30253067940073525"/>
    <n v="-1.6412874961446071"/>
    <n v="-1.501937504798017"/>
    <n v="0.41445190259141979"/>
    <n v="2.0881693578249125"/>
    <n v="2.2831855169608635"/>
    <n v="3.7503894388130932"/>
    <x v="2"/>
    <x v="1"/>
    <e v="#N/A"/>
    <n v="33.42"/>
    <x v="0"/>
    <x v="3"/>
  </r>
  <r>
    <s v="AR"/>
    <n v="68"/>
    <x v="1"/>
    <x v="0"/>
    <x v="0"/>
    <n v="43"/>
    <x v="858"/>
    <n v="95"/>
    <n v="25.11"/>
    <n v="259.3"/>
    <n v="108"/>
    <n v="22.04"/>
    <n v="237.1"/>
    <n v="106"/>
    <n v="10.67"/>
    <x v="56"/>
    <n v="8"/>
    <n v="2.4"/>
    <n v="3"/>
    <x v="0"/>
    <n v="0"/>
    <x v="0"/>
    <x v="3"/>
    <x v="0"/>
    <x v="2"/>
    <n v="-0.60281742852167952"/>
    <n v="1.1766499710780329"/>
    <n v="0.72630666647068709"/>
    <n v="-0.49131181483948333"/>
    <n v="2.8520970299243276"/>
    <n v="1.5864434057753383"/>
    <n v="2.2134018820252548"/>
    <x v="0"/>
    <x v="0"/>
    <e v="#N/A"/>
    <n v="25.11"/>
    <x v="4"/>
    <x v="2"/>
  </r>
  <r>
    <s v="IA"/>
    <n v="83"/>
    <x v="1"/>
    <x v="1"/>
    <x v="1"/>
    <n v="0"/>
    <x v="1190"/>
    <n v="105"/>
    <n v="33.590000000000003"/>
    <n v="177.5"/>
    <n v="96"/>
    <n v="15.09"/>
    <n v="126.8"/>
    <n v="100"/>
    <n v="5.71"/>
    <x v="29"/>
    <n v="1"/>
    <n v="2.48"/>
    <n v="3"/>
    <x v="1"/>
    <n v="1"/>
    <x v="0"/>
    <x v="2"/>
    <x v="1"/>
    <x v="0"/>
    <n v="0.32104495563636748"/>
    <n v="-0.45122633413956581"/>
    <n v="-1.4642043147319697"/>
    <n v="-0.38262016874777532"/>
    <n v="1.6257170150450524"/>
    <n v="1.6115109484495851"/>
    <n v="3.2482270950379637"/>
    <x v="0"/>
    <x v="1"/>
    <n v="33.590000000000003"/>
    <e v="#N/A"/>
    <x v="3"/>
    <x v="2"/>
  </r>
  <r>
    <s v="CT"/>
    <n v="87"/>
    <x v="2"/>
    <x v="0"/>
    <x v="0"/>
    <n v="18"/>
    <x v="429"/>
    <n v="74"/>
    <n v="31.74"/>
    <n v="220"/>
    <n v="77"/>
    <n v="18.7"/>
    <n v="224.6"/>
    <n v="137"/>
    <n v="10.11"/>
    <x v="42"/>
    <n v="4"/>
    <n v="3.24"/>
    <n v="1"/>
    <x v="0"/>
    <n v="0"/>
    <x v="0"/>
    <x v="2"/>
    <x v="0"/>
    <x v="0"/>
    <n v="0.11923934466797637"/>
    <n v="0.39455291979378299"/>
    <n v="0.47806199498353191"/>
    <n v="0.63183519477483641"/>
    <n v="2.836375842634169"/>
    <n v="0.89311198191404739"/>
    <n v="1.2450984313692564"/>
    <x v="0"/>
    <x v="0"/>
    <e v="#N/A"/>
    <n v="31.74"/>
    <x v="1"/>
    <x v="3"/>
  </r>
  <r>
    <s v="SC"/>
    <n v="43"/>
    <x v="1"/>
    <x v="0"/>
    <x v="0"/>
    <n v="39"/>
    <x v="623"/>
    <n v="104"/>
    <n v="33.75"/>
    <n v="163.1"/>
    <n v="107"/>
    <n v="13.86"/>
    <n v="212.2"/>
    <n v="125"/>
    <n v="9.5500000000000007"/>
    <x v="81"/>
    <n v="2"/>
    <n v="2.92"/>
    <n v="1"/>
    <x v="0"/>
    <n v="0"/>
    <x v="0"/>
    <x v="3"/>
    <x v="0"/>
    <x v="1"/>
    <n v="0.33770780424843655"/>
    <n v="-0.73779624606051242"/>
    <n v="0.23180328086827395"/>
    <n v="0.19706861040800316"/>
    <n v="2.1928350505473784"/>
    <n v="0.86657870962811079"/>
    <n v="2.1664237261099961"/>
    <x v="0"/>
    <x v="0"/>
    <e v="#N/A"/>
    <n v="33.75"/>
    <x v="0"/>
    <x v="3"/>
  </r>
  <r>
    <s v="WA"/>
    <n v="113"/>
    <x v="1"/>
    <x v="0"/>
    <x v="1"/>
    <n v="0"/>
    <x v="1577"/>
    <n v="133"/>
    <n v="27.39"/>
    <n v="205.3"/>
    <n v="95"/>
    <n v="17.45"/>
    <n v="60.3"/>
    <n v="93"/>
    <n v="2.71"/>
    <x v="1"/>
    <n v="2"/>
    <n v="3.29"/>
    <n v="2"/>
    <x v="0"/>
    <n v="0"/>
    <x v="0"/>
    <x v="0"/>
    <x v="0"/>
    <x v="0"/>
    <n v="-0.35472612696420791"/>
    <n v="0.10201280137448375"/>
    <n v="-2.7848659670436349"/>
    <n v="0.70429629216930834"/>
    <n v="2.7787016675829936"/>
    <n v="2.8961610725849853"/>
    <n v="4.1296870292171919"/>
    <x v="2"/>
    <x v="1"/>
    <e v="#N/A"/>
    <n v="27.39"/>
    <x v="0"/>
    <x v="0"/>
  </r>
  <r>
    <s v="AR"/>
    <n v="95"/>
    <x v="0"/>
    <x v="0"/>
    <x v="0"/>
    <n v="27"/>
    <x v="1038"/>
    <n v="76"/>
    <n v="32.44"/>
    <n v="177.5"/>
    <n v="104"/>
    <n v="15.09"/>
    <n v="227.3"/>
    <n v="95"/>
    <n v="10.23"/>
    <x v="96"/>
    <n v="1"/>
    <n v="1.59"/>
    <n v="2"/>
    <x v="0"/>
    <n v="0"/>
    <x v="0"/>
    <x v="2"/>
    <x v="0"/>
    <x v="0"/>
    <n v="0.19514787723406882"/>
    <n v="-0.45122633413956581"/>
    <n v="0.53168284402475774"/>
    <n v="-1.5782282757565671"/>
    <n v="2.0999836328798334"/>
    <n v="1.7364270890647255"/>
    <n v="3.1016812880939928"/>
    <x v="0"/>
    <x v="0"/>
    <e v="#N/A"/>
    <n v="32.44"/>
    <x v="0"/>
    <x v="1"/>
  </r>
  <r>
    <s v="TX"/>
    <n v="30"/>
    <x v="0"/>
    <x v="0"/>
    <x v="1"/>
    <n v="0"/>
    <x v="1590"/>
    <n v="100"/>
    <n v="33.18"/>
    <n v="179.8"/>
    <n v="95"/>
    <n v="15.28"/>
    <n v="298.3"/>
    <n v="115"/>
    <n v="13.42"/>
    <x v="73"/>
    <n v="4"/>
    <n v="3.11"/>
    <n v="1"/>
    <x v="0"/>
    <n v="0"/>
    <x v="0"/>
    <x v="3"/>
    <x v="0"/>
    <x v="0"/>
    <n v="0.27661069267085009"/>
    <n v="-0.40545475098552552"/>
    <n v="1.9417125780717988"/>
    <n v="0.45068245128865581"/>
    <n v="3.5695057613386654"/>
    <n v="2.0528685876447046"/>
    <n v="1.9201998583602715"/>
    <x v="1"/>
    <x v="1"/>
    <e v="#N/A"/>
    <n v="33.18"/>
    <x v="1"/>
    <x v="3"/>
  </r>
  <r>
    <s v="NJ"/>
    <n v="172"/>
    <x v="2"/>
    <x v="0"/>
    <x v="1"/>
    <n v="0"/>
    <x v="1608"/>
    <n v="123"/>
    <n v="49.39"/>
    <n v="253"/>
    <n v="77"/>
    <n v="21.51"/>
    <n v="159.30000000000001"/>
    <n v="96"/>
    <n v="7.17"/>
    <x v="61"/>
    <n v="5"/>
    <n v="3.05"/>
    <n v="2"/>
    <x v="1"/>
    <n v="1"/>
    <x v="0"/>
    <x v="1"/>
    <x v="0"/>
    <x v="2"/>
    <n v="2.0410212179265992"/>
    <n v="1.0512756346126186"/>
    <n v="-0.81876816886536607"/>
    <n v="0.37822135389418376"/>
    <n v="3.9227389479777401"/>
    <n v="2.4666537614439195"/>
    <n v="2.1865225138812008"/>
    <x v="1"/>
    <x v="1"/>
    <n v="49.39"/>
    <e v="#N/A"/>
    <x v="1"/>
    <x v="3"/>
  </r>
  <r>
    <s v="ME"/>
    <n v="82"/>
    <x v="0"/>
    <x v="0"/>
    <x v="0"/>
    <n v="23"/>
    <x v="1587"/>
    <n v="103"/>
    <n v="28.08"/>
    <n v="193.9"/>
    <n v="78"/>
    <n v="16.48"/>
    <n v="170.9"/>
    <n v="90"/>
    <n v="7.69"/>
    <x v="23"/>
    <n v="2"/>
    <n v="3.19"/>
    <n v="1"/>
    <x v="0"/>
    <n v="0"/>
    <x v="0"/>
    <x v="2"/>
    <x v="0"/>
    <x v="0"/>
    <n v="-0.27881759439811599"/>
    <n v="-0.12485504556293228"/>
    <n v="-0.58839711372528625"/>
    <n v="0.55937409738036437"/>
    <n v="1.9715596021923554"/>
    <n v="0.8674321746446918"/>
    <n v="2.3701961712526578"/>
    <x v="0"/>
    <x v="0"/>
    <e v="#N/A"/>
    <n v="28.08"/>
    <x v="0"/>
    <x v="3"/>
  </r>
  <r>
    <s v="WI"/>
    <n v="95"/>
    <x v="0"/>
    <x v="0"/>
    <x v="1"/>
    <n v="0"/>
    <x v="343"/>
    <n v="101"/>
    <n v="33.81"/>
    <n v="209.7"/>
    <n v="91"/>
    <n v="17.82"/>
    <n v="145.30000000000001"/>
    <n v="55"/>
    <n v="6.54"/>
    <x v="37"/>
    <n v="4"/>
    <n v="3.08"/>
    <n v="1"/>
    <x v="0"/>
    <n v="0"/>
    <x v="0"/>
    <x v="2"/>
    <x v="0"/>
    <x v="0"/>
    <n v="0.34511351474268953"/>
    <n v="0.18957583001699471"/>
    <n v="-1.0968022009309797"/>
    <n v="0.41445190259141979"/>
    <n v="2.2878955119833648"/>
    <n v="1.2368459002290357"/>
    <n v="2.4135264009480246"/>
    <x v="0"/>
    <x v="1"/>
    <e v="#N/A"/>
    <n v="33.81"/>
    <x v="1"/>
    <x v="3"/>
  </r>
  <r>
    <s v="DE"/>
    <n v="97"/>
    <x v="1"/>
    <x v="0"/>
    <x v="1"/>
    <n v="0"/>
    <x v="265"/>
    <n v="91"/>
    <n v="28.76"/>
    <n v="224.6"/>
    <n v="122"/>
    <n v="19.09"/>
    <n v="108"/>
    <n v="115"/>
    <n v="4.8600000000000003"/>
    <x v="14"/>
    <n v="5"/>
    <n v="3.51"/>
    <n v="1"/>
    <x v="0"/>
    <n v="0"/>
    <x v="0"/>
    <x v="2"/>
    <x v="0"/>
    <x v="0"/>
    <n v="-0.20476048945558717"/>
    <n v="0.486096086101863"/>
    <n v="-1.8375643006486508"/>
    <n v="0.99414068174719761"/>
    <n v="2.7420792243438985"/>
    <n v="2.1548026631431449"/>
    <n v="3.1252760776608435"/>
    <x v="0"/>
    <x v="1"/>
    <e v="#N/A"/>
    <n v="28.76"/>
    <x v="1"/>
    <x v="0"/>
  </r>
  <r>
    <s v="DE"/>
    <n v="115"/>
    <x v="0"/>
    <x v="0"/>
    <x v="1"/>
    <n v="0"/>
    <x v="1819"/>
    <n v="76"/>
    <n v="46.84"/>
    <n v="225.8"/>
    <n v="82"/>
    <n v="19.190000000000001"/>
    <n v="327.3"/>
    <n v="87"/>
    <n v="14.73"/>
    <x v="104"/>
    <n v="2"/>
    <n v="1.3"/>
    <n v="3"/>
    <x v="1"/>
    <n v="1"/>
    <x v="0"/>
    <x v="0"/>
    <x v="0"/>
    <x v="0"/>
    <n v="1.763307074392116"/>
    <n v="0.50997691209527551"/>
    <n v="2.5176402159219986"/>
    <n v="-1.9767643114261646"/>
    <n v="4.8211780169574627"/>
    <n v="3.6899102549015259"/>
    <n v="3.4622417459300832"/>
    <x v="1"/>
    <x v="1"/>
    <n v="46.84"/>
    <e v="#N/A"/>
    <x v="0"/>
    <x v="1"/>
  </r>
  <r>
    <s v="HI"/>
    <n v="94"/>
    <x v="1"/>
    <x v="0"/>
    <x v="1"/>
    <n v="0"/>
    <x v="1752"/>
    <n v="119"/>
    <n v="38.520000000000003"/>
    <n v="199.8"/>
    <n v="111"/>
    <n v="16.98"/>
    <n v="219.4"/>
    <n v="141"/>
    <n v="9.8699999999999992"/>
    <x v="50"/>
    <n v="2"/>
    <n v="3.16"/>
    <n v="3"/>
    <x v="0"/>
    <n v="0"/>
    <x v="0"/>
    <x v="2"/>
    <x v="0"/>
    <x v="0"/>
    <n v="0.85795896646970127"/>
    <n v="-7.4409844286555072E-3"/>
    <n v="0.37479221164487564"/>
    <n v="0.52314354868312773"/>
    <n v="2.9406129999664281"/>
    <n v="1.0725191517327133"/>
    <n v="1.2858420766545793"/>
    <x v="0"/>
    <x v="1"/>
    <e v="#N/A"/>
    <n v="38.520000000000003"/>
    <x v="0"/>
    <x v="3"/>
  </r>
  <r>
    <s v="PA"/>
    <n v="88"/>
    <x v="0"/>
    <x v="0"/>
    <x v="1"/>
    <n v="0"/>
    <x v="1621"/>
    <n v="130"/>
    <n v="26.89"/>
    <n v="234.6"/>
    <n v="91"/>
    <n v="19.940000000000001"/>
    <n v="291"/>
    <n v="117"/>
    <n v="13.1"/>
    <x v="89"/>
    <n v="3"/>
    <n v="3.48"/>
    <n v="2"/>
    <x v="0"/>
    <n v="0"/>
    <x v="0"/>
    <x v="2"/>
    <x v="0"/>
    <x v="2"/>
    <n v="-0.40841752804754139"/>
    <n v="0.68510296938029802"/>
    <n v="1.7967376899233001"/>
    <n v="0.95791013304996164"/>
    <n v="3.8528814715577373"/>
    <n v="2.1867851072432511"/>
    <n v="1.649048991585405"/>
    <x v="1"/>
    <x v="1"/>
    <e v="#N/A"/>
    <n v="26.89"/>
    <x v="0"/>
    <x v="0"/>
  </r>
  <r>
    <s v="MA"/>
    <n v="95"/>
    <x v="0"/>
    <x v="0"/>
    <x v="1"/>
    <n v="0"/>
    <x v="809"/>
    <n v="85"/>
    <n v="31.69"/>
    <n v="173.4"/>
    <n v="100"/>
    <n v="14.74"/>
    <n v="294.7"/>
    <n v="73"/>
    <n v="13.26"/>
    <x v="9"/>
    <n v="5"/>
    <n v="2.46"/>
    <n v="1"/>
    <x v="0"/>
    <n v="0"/>
    <x v="0"/>
    <x v="2"/>
    <x v="0"/>
    <x v="0"/>
    <n v="0.11368506179728702"/>
    <n v="-0.53281915628372412"/>
    <n v="1.8702181126834976"/>
    <n v="-0.41885071744501134"/>
    <n v="3.1677182419837271"/>
    <n v="1.9924789231237496"/>
    <n v="2.4301246177075524"/>
    <x v="0"/>
    <x v="1"/>
    <e v="#N/A"/>
    <n v="31.69"/>
    <x v="1"/>
    <x v="2"/>
  </r>
  <r>
    <s v="SD"/>
    <n v="52"/>
    <x v="1"/>
    <x v="0"/>
    <x v="1"/>
    <n v="0"/>
    <x v="1075"/>
    <n v="94"/>
    <n v="28.19"/>
    <n v="192.8"/>
    <n v="135"/>
    <n v="16.39"/>
    <n v="247.8"/>
    <n v="64"/>
    <n v="11.15"/>
    <x v="70"/>
    <n v="7"/>
    <n v="3.35"/>
    <n v="3"/>
    <x v="0"/>
    <n v="0"/>
    <x v="0"/>
    <x v="3"/>
    <x v="0"/>
    <x v="0"/>
    <n v="-0.26770902865673624"/>
    <n v="-0.14674580272356003"/>
    <n v="0.93880410526369218"/>
    <n v="0.77675738956378104"/>
    <n v="2.8600910775423869"/>
    <n v="1.2561479391151411"/>
    <n v="1.7250200920710641"/>
    <x v="0"/>
    <x v="1"/>
    <e v="#N/A"/>
    <n v="28.19"/>
    <x v="4"/>
    <x v="0"/>
  </r>
  <r>
    <s v="PA"/>
    <n v="91"/>
    <x v="2"/>
    <x v="0"/>
    <x v="1"/>
    <n v="0"/>
    <x v="879"/>
    <n v="127"/>
    <n v="24.34"/>
    <n v="103"/>
    <n v="89"/>
    <n v="8.76"/>
    <n v="233.5"/>
    <n v="94"/>
    <n v="10.51"/>
    <x v="8"/>
    <n v="3"/>
    <n v="3.43"/>
    <n v="2"/>
    <x v="0"/>
    <n v="0"/>
    <x v="0"/>
    <x v="2"/>
    <x v="0"/>
    <x v="1"/>
    <n v="-0.68613167158202437"/>
    <n v="-1.9338276145639066"/>
    <n v="0.65481220108238647"/>
    <n v="0.88544903565548905"/>
    <n v="2.6951565498522263"/>
    <n v="2.3287904429182689"/>
    <n v="3.403330872225558"/>
    <x v="0"/>
    <x v="1"/>
    <e v="#N/A"/>
    <n v="24.34"/>
    <x v="0"/>
    <x v="0"/>
  </r>
  <r>
    <s v="MD"/>
    <n v="163"/>
    <x v="2"/>
    <x v="0"/>
    <x v="1"/>
    <n v="0"/>
    <x v="1694"/>
    <n v="107"/>
    <n v="40.56"/>
    <n v="178"/>
    <n v="85"/>
    <n v="15.13"/>
    <n v="196"/>
    <n v="124"/>
    <n v="8.82"/>
    <x v="46"/>
    <n v="4"/>
    <n v="1.67"/>
    <n v="1"/>
    <x v="0"/>
    <n v="0"/>
    <x v="0"/>
    <x v="1"/>
    <x v="0"/>
    <x v="0"/>
    <n v="1.0801302812972877"/>
    <n v="-0.4412759899756441"/>
    <n v="-8.9921813379078855E-2"/>
    <n v="-1.4695366296648587"/>
    <n v="2.3849153986898335"/>
    <n v="1.8785712023643066"/>
    <n v="3.0610844591087427"/>
    <x v="0"/>
    <x v="1"/>
    <e v="#N/A"/>
    <n v="40.56"/>
    <x v="1"/>
    <x v="1"/>
  </r>
  <r>
    <s v="MS"/>
    <n v="145"/>
    <x v="1"/>
    <x v="1"/>
    <x v="1"/>
    <n v="0"/>
    <x v="1324"/>
    <n v="63"/>
    <n v="19.21"/>
    <n v="187"/>
    <n v="131"/>
    <n v="15.9"/>
    <n v="146.80000000000001"/>
    <n v="61"/>
    <n v="6.61"/>
    <x v="54"/>
    <n v="7"/>
    <n v="2.94"/>
    <n v="1"/>
    <x v="0"/>
    <n v="0"/>
    <x v="0"/>
    <x v="1"/>
    <x v="2"/>
    <x v="0"/>
    <n v="-1.2452628138981168"/>
    <n v="-0.26216979502505255"/>
    <n v="-1.0670128403525212"/>
    <n v="0.23329915910523916"/>
    <n v="1.4594741504652962"/>
    <n v="1.6770084603893032"/>
    <n v="3.3903760789266735"/>
    <x v="2"/>
    <x v="1"/>
    <e v="#N/A"/>
    <n v="19.21"/>
    <x v="2"/>
    <x v="3"/>
  </r>
  <r>
    <s v="MI"/>
    <n v="116"/>
    <x v="1"/>
    <x v="0"/>
    <x v="1"/>
    <n v="0"/>
    <x v="1181"/>
    <n v="74"/>
    <n v="25.43"/>
    <n v="167.9"/>
    <n v="92"/>
    <n v="14.27"/>
    <n v="174.1"/>
    <n v="100"/>
    <n v="7.83"/>
    <x v="123"/>
    <n v="7"/>
    <n v="4.43"/>
    <n v="0"/>
    <x v="0"/>
    <n v="0"/>
    <x v="0"/>
    <x v="0"/>
    <x v="0"/>
    <x v="0"/>
    <n v="-0.56764030367397822"/>
    <n v="-0.64227294208686336"/>
    <n v="-0.52484647782457472"/>
    <n v="2.2259793374532255"/>
    <n v="3.3087183485877403"/>
    <n v="2.4423713645851577"/>
    <n v="2.997121728393751"/>
    <x v="0"/>
    <x v="1"/>
    <e v="#N/A"/>
    <n v="25.43"/>
    <x v="4"/>
    <x v="0"/>
  </r>
  <r>
    <s v="ID"/>
    <n v="95"/>
    <x v="0"/>
    <x v="0"/>
    <x v="1"/>
    <n v="0"/>
    <x v="1820"/>
    <n v="80"/>
    <n v="39.44"/>
    <n v="126.1"/>
    <n v="94"/>
    <n v="10.72"/>
    <n v="109.6"/>
    <n v="117"/>
    <n v="4.93"/>
    <x v="42"/>
    <n v="6"/>
    <n v="3.24"/>
    <n v="1"/>
    <x v="0"/>
    <n v="0"/>
    <x v="0"/>
    <x v="2"/>
    <x v="0"/>
    <x v="1"/>
    <n v="0.95793605814211535"/>
    <n v="-1.4741217141907219"/>
    <n v="-1.8057889826982951"/>
    <n v="0.63183519477483641"/>
    <n v="2.7148640841088185"/>
    <n v="2.5982236014492952"/>
    <n v="3.7591281929554192"/>
    <x v="0"/>
    <x v="1"/>
    <e v="#N/A"/>
    <n v="39.44"/>
    <x v="1"/>
    <x v="3"/>
  </r>
  <r>
    <s v="NY"/>
    <n v="49"/>
    <x v="0"/>
    <x v="0"/>
    <x v="1"/>
    <n v="0"/>
    <x v="1821"/>
    <n v="94"/>
    <n v="28.42"/>
    <n v="218.1"/>
    <n v="121"/>
    <n v="18.54"/>
    <n v="313.10000000000002"/>
    <n v="109"/>
    <n v="14.09"/>
    <x v="35"/>
    <n v="5"/>
    <n v="2.11"/>
    <n v="3"/>
    <x v="0"/>
    <n v="0"/>
    <x v="0"/>
    <x v="3"/>
    <x v="0"/>
    <x v="0"/>
    <n v="-0.24178904192685158"/>
    <n v="0.35674161197088022"/>
    <n v="2.2356342691125906"/>
    <n v="-0.88984785050908088"/>
    <n v="3.591252466492544"/>
    <n v="2.444507373847276"/>
    <n v="2.6559627865425051"/>
    <x v="0"/>
    <x v="1"/>
    <e v="#N/A"/>
    <n v="28.42"/>
    <x v="1"/>
    <x v="1"/>
  </r>
  <r>
    <s v="AK"/>
    <n v="121"/>
    <x v="0"/>
    <x v="0"/>
    <x v="1"/>
    <n v="0"/>
    <x v="1348"/>
    <n v="87"/>
    <n v="27.61"/>
    <n v="285.2"/>
    <n v="104"/>
    <n v="24.24"/>
    <n v="117.4"/>
    <n v="125"/>
    <n v="5.28"/>
    <x v="41"/>
    <n v="5"/>
    <n v="1.57"/>
    <n v="2"/>
    <x v="0"/>
    <n v="0"/>
    <x v="0"/>
    <x v="0"/>
    <x v="0"/>
    <x v="2"/>
    <n v="-0.3306575678578858"/>
    <n v="1.6920777987691791"/>
    <n v="-1.6508843076903101"/>
    <n v="-1.6144588244538034"/>
    <n v="2.9148777324338107"/>
    <n v="2.8817283004308569"/>
    <n v="4.0140009715955172"/>
    <x v="0"/>
    <x v="1"/>
    <e v="#N/A"/>
    <n v="27.61"/>
    <x v="1"/>
    <x v="1"/>
  </r>
  <r>
    <s v="TN"/>
    <n v="39"/>
    <x v="2"/>
    <x v="0"/>
    <x v="1"/>
    <n v="0"/>
    <x v="545"/>
    <n v="89"/>
    <n v="32.229999999999997"/>
    <n v="251.6"/>
    <n v="116"/>
    <n v="21.39"/>
    <n v="230.9"/>
    <n v="105"/>
    <n v="10.39"/>
    <x v="11"/>
    <n v="8"/>
    <n v="1.46"/>
    <n v="3"/>
    <x v="0"/>
    <n v="0"/>
    <x v="0"/>
    <x v="3"/>
    <x v="0"/>
    <x v="2"/>
    <n v="0.17293074575130984"/>
    <n v="1.0234146709536376"/>
    <n v="0.60317730941305836"/>
    <n v="-1.7593810192427477"/>
    <n v="2.9354404239844807"/>
    <n v="2.1299124557154157"/>
    <n v="2.9079621137939808"/>
    <x v="0"/>
    <x v="1"/>
    <e v="#N/A"/>
    <n v="32.229999999999997"/>
    <x v="4"/>
    <x v="1"/>
  </r>
  <r>
    <s v="CT"/>
    <n v="41"/>
    <x v="0"/>
    <x v="0"/>
    <x v="0"/>
    <n v="24"/>
    <x v="1487"/>
    <n v="97"/>
    <n v="42.09"/>
    <n v="199.7"/>
    <n v="106"/>
    <n v="16.97"/>
    <n v="217.7"/>
    <n v="91"/>
    <n v="9.8000000000000007"/>
    <x v="47"/>
    <n v="6"/>
    <n v="3.27"/>
    <n v="1"/>
    <x v="0"/>
    <n v="0"/>
    <x v="0"/>
    <x v="3"/>
    <x v="0"/>
    <x v="0"/>
    <n v="1.2467587674179776"/>
    <n v="-9.4310532614403104E-3"/>
    <n v="0.34103093632262221"/>
    <n v="0.66806574347207237"/>
    <n v="3.2572932158360657"/>
    <n v="1.4550293144913582"/>
    <n v="1.2744651890603871"/>
    <x v="1"/>
    <x v="0"/>
    <e v="#N/A"/>
    <n v="42.09"/>
    <x v="1"/>
    <x v="0"/>
  </r>
  <r>
    <s v="HI"/>
    <n v="60"/>
    <x v="2"/>
    <x v="0"/>
    <x v="1"/>
    <n v="0"/>
    <x v="542"/>
    <n v="108"/>
    <n v="30.5"/>
    <n v="263.2"/>
    <n v="74"/>
    <n v="22.37"/>
    <n v="133.30000000000001"/>
    <n v="78"/>
    <n v="6"/>
    <x v="83"/>
    <n v="7"/>
    <n v="3.62"/>
    <n v="2"/>
    <x v="0"/>
    <n v="0"/>
    <x v="0"/>
    <x v="3"/>
    <x v="0"/>
    <x v="2"/>
    <n v="-1.5914871852138399E-2"/>
    <n v="1.2542626555566221"/>
    <n v="-1.3351170855586487"/>
    <n v="1.1390628765361424"/>
    <n v="3.2768913791102974"/>
    <n v="2.1571810218716996"/>
    <n v="2.5629753825894381"/>
    <x v="0"/>
    <x v="1"/>
    <e v="#N/A"/>
    <n v="30.5"/>
    <x v="4"/>
    <x v="0"/>
  </r>
  <r>
    <s v="RI"/>
    <n v="158"/>
    <x v="2"/>
    <x v="0"/>
    <x v="1"/>
    <n v="0"/>
    <x v="1738"/>
    <n v="68"/>
    <n v="41.67"/>
    <n v="195.8"/>
    <n v="100"/>
    <n v="16.64"/>
    <n v="244.2"/>
    <n v="80"/>
    <n v="10.99"/>
    <x v="73"/>
    <n v="4"/>
    <n v="3.11"/>
    <n v="2"/>
    <x v="0"/>
    <n v="0"/>
    <x v="0"/>
    <x v="1"/>
    <x v="0"/>
    <x v="0"/>
    <n v="1.2004730768288971"/>
    <n v="-8.704373774002952E-2"/>
    <n v="0.867309639875391"/>
    <n v="0.45068245128865581"/>
    <n v="3.356619693128335"/>
    <n v="1.5505008557853577"/>
    <n v="1.2414548091997941"/>
    <x v="1"/>
    <x v="1"/>
    <e v="#N/A"/>
    <n v="41.67"/>
    <x v="1"/>
    <x v="3"/>
  </r>
  <r>
    <s v="MS"/>
    <n v="121"/>
    <x v="1"/>
    <x v="0"/>
    <x v="0"/>
    <n v="12"/>
    <x v="595"/>
    <n v="56"/>
    <n v="21.62"/>
    <n v="241.6"/>
    <n v="114"/>
    <n v="20.54"/>
    <n v="176.6"/>
    <n v="84"/>
    <n v="7.95"/>
    <x v="32"/>
    <n v="3"/>
    <n v="3.56"/>
    <n v="3"/>
    <x v="0"/>
    <n v="0"/>
    <x v="0"/>
    <x v="0"/>
    <x v="0"/>
    <x v="2"/>
    <n v="-0.98236009135213942"/>
    <n v="0.82440778767520251"/>
    <n v="-0.47519754352714372"/>
    <n v="1.0666017791416695"/>
    <n v="2.8062493606197028"/>
    <n v="1.7343966126879145"/>
    <n v="2.4781500653164925"/>
    <x v="0"/>
    <x v="2"/>
    <e v="#N/A"/>
    <n v="21.62"/>
    <x v="0"/>
    <x v="0"/>
  </r>
  <r>
    <s v="MS"/>
    <n v="45"/>
    <x v="0"/>
    <x v="0"/>
    <x v="1"/>
    <n v="0"/>
    <x v="1720"/>
    <n v="80"/>
    <n v="24.26"/>
    <n v="205.4"/>
    <n v="135"/>
    <n v="17.46"/>
    <n v="228.1"/>
    <n v="87"/>
    <n v="10.26"/>
    <x v="42"/>
    <n v="11"/>
    <n v="3.24"/>
    <n v="2"/>
    <x v="0"/>
    <n v="0"/>
    <x v="0"/>
    <x v="3"/>
    <x v="0"/>
    <x v="0"/>
    <n v="-0.69538880969984052"/>
    <n v="0.10400287020726799"/>
    <n v="0.54757050299993537"/>
    <n v="0.63183519477483641"/>
    <n v="2.5237810680293302"/>
    <n v="1.092442841881839"/>
    <n v="2.0043432456080148"/>
    <x v="0"/>
    <x v="1"/>
    <e v="#N/A"/>
    <n v="24.26"/>
    <x v="4"/>
    <x v="3"/>
  </r>
  <r>
    <s v="WI"/>
    <n v="154"/>
    <x v="2"/>
    <x v="0"/>
    <x v="1"/>
    <n v="0"/>
    <x v="1706"/>
    <n v="97"/>
    <n v="16.07"/>
    <n v="178.2"/>
    <n v="127"/>
    <n v="15.15"/>
    <n v="230.2"/>
    <n v="99"/>
    <n v="10.36"/>
    <x v="29"/>
    <n v="3"/>
    <n v="2.48"/>
    <n v="2"/>
    <x v="0"/>
    <n v="0"/>
    <x v="0"/>
    <x v="1"/>
    <x v="0"/>
    <x v="0"/>
    <n v="-1.5877769242573123"/>
    <n v="-0.43729585231007562"/>
    <n v="0.58927560780977728"/>
    <n v="-0.38262016874777532"/>
    <n v="1.8891989000983973"/>
    <n v="1.7905047218993209"/>
    <n v="3.2928318867130972"/>
    <x v="0"/>
    <x v="1"/>
    <e v="#N/A"/>
    <n v="16.07"/>
    <x v="0"/>
    <x v="2"/>
  </r>
  <r>
    <s v="DE"/>
    <n v="127"/>
    <x v="2"/>
    <x v="0"/>
    <x v="1"/>
    <n v="0"/>
    <x v="555"/>
    <n v="115"/>
    <n v="41.09"/>
    <n v="141.5"/>
    <n v="96"/>
    <n v="12.03"/>
    <n v="170.7"/>
    <n v="94"/>
    <n v="7.68"/>
    <x v="141"/>
    <n v="5"/>
    <n v="1.22"/>
    <n v="2"/>
    <x v="0"/>
    <n v="0"/>
    <x v="0"/>
    <x v="0"/>
    <x v="0"/>
    <x v="1"/>
    <n v="1.1375245376277474"/>
    <n v="-1.1676511139419319"/>
    <n v="-0.59236902846908102"/>
    <n v="-2.085455957517873"/>
    <n v="2.4375183465215131"/>
    <n v="2.712452545986979"/>
    <n v="4.0955221814603231"/>
    <x v="2"/>
    <x v="1"/>
    <e v="#N/A"/>
    <n v="41.09"/>
    <x v="1"/>
    <x v="1"/>
  </r>
  <r>
    <s v="CO"/>
    <n v="74"/>
    <x v="0"/>
    <x v="1"/>
    <x v="1"/>
    <n v="0"/>
    <x v="1822"/>
    <n v="134"/>
    <n v="45.48"/>
    <n v="242.5"/>
    <n v="110"/>
    <n v="20.61"/>
    <n v="223"/>
    <n v="108"/>
    <n v="10.039999999999999"/>
    <x v="24"/>
    <n v="4"/>
    <n v="2.2400000000000002"/>
    <n v="3"/>
    <x v="1"/>
    <n v="1"/>
    <x v="0"/>
    <x v="2"/>
    <x v="1"/>
    <x v="2"/>
    <n v="1.6151928645070586"/>
    <n v="0.84231840717026185"/>
    <n v="0.4462866770331762"/>
    <n v="-0.70869510702289995"/>
    <n v="3.522779374982639"/>
    <n v="2.0049361190391775"/>
    <n v="1.90514124359657"/>
    <x v="1"/>
    <x v="1"/>
    <n v="45.48"/>
    <e v="#N/A"/>
    <x v="5"/>
    <x v="1"/>
  </r>
  <r>
    <s v="AL"/>
    <n v="26"/>
    <x v="1"/>
    <x v="0"/>
    <x v="1"/>
    <n v="0"/>
    <x v="1823"/>
    <n v="143"/>
    <n v="49.32"/>
    <n v="245.7"/>
    <n v="97"/>
    <n v="20.88"/>
    <n v="147"/>
    <n v="80"/>
    <n v="6.61"/>
    <x v="33"/>
    <n v="4"/>
    <n v="2"/>
    <n v="2"/>
    <x v="1"/>
    <n v="1"/>
    <x v="0"/>
    <x v="3"/>
    <x v="0"/>
    <x v="2"/>
    <n v="2.0336155074323465"/>
    <n v="0.90600060981936081"/>
    <n v="-1.063040925608727"/>
    <n v="-1.0347700452980251"/>
    <n v="3.5834124080152172"/>
    <n v="2.6753007668722986"/>
    <n v="3.0779252590889206"/>
    <x v="0"/>
    <x v="1"/>
    <n v="49.32"/>
    <e v="#N/A"/>
    <x v="1"/>
    <x v="1"/>
  </r>
  <r>
    <s v="WY"/>
    <n v="101"/>
    <x v="0"/>
    <x v="0"/>
    <x v="0"/>
    <n v="24"/>
    <x v="1824"/>
    <n v="103"/>
    <n v="40.89"/>
    <n v="280.5"/>
    <n v="78"/>
    <n v="23.84"/>
    <n v="212.8"/>
    <n v="69"/>
    <n v="9.58"/>
    <x v="91"/>
    <n v="5"/>
    <n v="2.81"/>
    <n v="2"/>
    <x v="0"/>
    <n v="0"/>
    <x v="0"/>
    <x v="0"/>
    <x v="0"/>
    <x v="2"/>
    <n v="1.115307406144989"/>
    <n v="1.5985445636283149"/>
    <n v="0.24371902509965784"/>
    <n v="5.2146415619058542E-2"/>
    <n v="3.7256956887202946"/>
    <n v="1.9650377970830346"/>
    <n v="1.3571804312547782"/>
    <x v="1"/>
    <x v="0"/>
    <e v="#N/A"/>
    <n v="40.89"/>
    <x v="1"/>
    <x v="3"/>
  </r>
  <r>
    <s v="SD"/>
    <n v="67"/>
    <x v="0"/>
    <x v="0"/>
    <x v="1"/>
    <n v="0"/>
    <x v="1825"/>
    <n v="104"/>
    <n v="48.37"/>
    <n v="88.6"/>
    <n v="71"/>
    <n v="7.53"/>
    <n v="171.4"/>
    <n v="93"/>
    <n v="7.71"/>
    <x v="60"/>
    <n v="4"/>
    <n v="3.38"/>
    <n v="1"/>
    <x v="0"/>
    <n v="0"/>
    <x v="0"/>
    <x v="3"/>
    <x v="0"/>
    <x v="1"/>
    <n v="1.9299355605128059"/>
    <n v="-2.2203975264848532"/>
    <n v="-0.57846732686580005"/>
    <n v="0.81298793826101701"/>
    <n v="3.6794710992488358"/>
    <n v="3.1065077304524928"/>
    <n v="3.7097537638655691"/>
    <x v="0"/>
    <x v="1"/>
    <e v="#N/A"/>
    <n v="48.37"/>
    <x v="1"/>
    <x v="0"/>
  </r>
  <r>
    <s v="WY"/>
    <n v="142"/>
    <x v="0"/>
    <x v="0"/>
    <x v="1"/>
    <n v="0"/>
    <x v="1024"/>
    <n v="85"/>
    <n v="22.39"/>
    <n v="239.6"/>
    <n v="118"/>
    <n v="20.37"/>
    <n v="235.1"/>
    <n v="77"/>
    <n v="10.58"/>
    <x v="56"/>
    <n v="3"/>
    <n v="2.4"/>
    <n v="1"/>
    <x v="0"/>
    <n v="0"/>
    <x v="0"/>
    <x v="1"/>
    <x v="0"/>
    <x v="2"/>
    <n v="-0.89904584829179468"/>
    <n v="0.78460641101951556"/>
    <n v="0.68658751903274218"/>
    <n v="-0.49131181483948333"/>
    <n v="2.5096519503863481"/>
    <n v="1.4617388201166586"/>
    <n v="2.4443829168921307"/>
    <x v="0"/>
    <x v="1"/>
    <e v="#N/A"/>
    <n v="22.39"/>
    <x v="0"/>
    <x v="2"/>
  </r>
  <r>
    <s v="SC"/>
    <n v="183"/>
    <x v="0"/>
    <x v="0"/>
    <x v="0"/>
    <n v="31"/>
    <x v="1421"/>
    <n v="126"/>
    <n v="36.020000000000003"/>
    <n v="224.3"/>
    <n v="125"/>
    <n v="19.07"/>
    <n v="226.2"/>
    <n v="125"/>
    <n v="10.18"/>
    <x v="12"/>
    <n v="2"/>
    <n v="3.73"/>
    <n v="1"/>
    <x v="0"/>
    <n v="0"/>
    <x v="0"/>
    <x v="1"/>
    <x v="0"/>
    <x v="0"/>
    <n v="0.5857991058059081"/>
    <n v="0.48012587960351027"/>
    <n v="0.50983731293388768"/>
    <n v="1.2839850713250869"/>
    <n v="3.4930971845928029"/>
    <n v="1.5755104574941359"/>
    <n v="0.87334899229150964"/>
    <x v="1"/>
    <x v="0"/>
    <e v="#N/A"/>
    <n v="36.020000000000003"/>
    <x v="0"/>
    <x v="0"/>
  </r>
  <r>
    <s v="FL"/>
    <n v="202"/>
    <x v="0"/>
    <x v="0"/>
    <x v="1"/>
    <n v="0"/>
    <x v="1200"/>
    <n v="88"/>
    <n v="28.71"/>
    <n v="235.8"/>
    <n v="98"/>
    <n v="20.04"/>
    <n v="273.2"/>
    <n v="108"/>
    <n v="12.29"/>
    <x v="28"/>
    <n v="3"/>
    <n v="3.94"/>
    <n v="3"/>
    <x v="0"/>
    <n v="0"/>
    <x v="0"/>
    <x v="1"/>
    <x v="0"/>
    <x v="2"/>
    <n v="-0.21031477232627652"/>
    <n v="0.70898379537371059"/>
    <n v="1.4432372777255909"/>
    <n v="1.5738294609029755"/>
    <n v="4.0172421959269631"/>
    <n v="2.2598148900704431"/>
    <n v="1.4405873156570861"/>
    <x v="1"/>
    <x v="1"/>
    <e v="#N/A"/>
    <n v="28.71"/>
    <x v="0"/>
    <x v="0"/>
  </r>
  <r>
    <s v="LA"/>
    <n v="24"/>
    <x v="0"/>
    <x v="1"/>
    <x v="1"/>
    <n v="0"/>
    <x v="1252"/>
    <n v="126"/>
    <n v="39.19"/>
    <n v="184.7"/>
    <n v="128"/>
    <n v="15.7"/>
    <n v="159.1"/>
    <n v="152"/>
    <n v="7.16"/>
    <x v="15"/>
    <n v="3"/>
    <n v="2.86"/>
    <n v="1"/>
    <x v="0"/>
    <n v="0"/>
    <x v="0"/>
    <x v="3"/>
    <x v="2"/>
    <x v="0"/>
    <n v="0.93016464378866703"/>
    <n v="-0.30794137817909284"/>
    <n v="-0.82274008360916084"/>
    <n v="0.12460751301353053"/>
    <n v="2.3453451397297265"/>
    <n v="1.2854814018203309"/>
    <n v="2.4092075552758163"/>
    <x v="0"/>
    <x v="1"/>
    <e v="#N/A"/>
    <n v="39.19"/>
    <x v="3"/>
    <x v="3"/>
  </r>
  <r>
    <s v="FL"/>
    <n v="36"/>
    <x v="2"/>
    <x v="0"/>
    <x v="1"/>
    <n v="0"/>
    <x v="1258"/>
    <n v="77"/>
    <n v="33.24"/>
    <n v="156.30000000000001"/>
    <n v="108"/>
    <n v="13.29"/>
    <n v="217.8"/>
    <n v="133"/>
    <n v="9.8000000000000007"/>
    <x v="48"/>
    <n v="2"/>
    <n v="1.97"/>
    <n v="1"/>
    <x v="0"/>
    <n v="0"/>
    <x v="0"/>
    <x v="3"/>
    <x v="0"/>
    <x v="1"/>
    <n v="0.28216497554153996"/>
    <n v="-0.87312092668984786"/>
    <n v="0.34301689369451988"/>
    <n v="-1.0710005939952616"/>
    <n v="1.8624663177749117"/>
    <n v="1.4514338041206485"/>
    <n v="2.9571167360525754"/>
    <x v="0"/>
    <x v="1"/>
    <e v="#N/A"/>
    <n v="33.24"/>
    <x v="0"/>
    <x v="1"/>
  </r>
  <r>
    <s v="WI"/>
    <n v="167"/>
    <x v="0"/>
    <x v="0"/>
    <x v="1"/>
    <n v="0"/>
    <x v="1826"/>
    <n v="101"/>
    <n v="19.09"/>
    <n v="204.8"/>
    <n v="140"/>
    <n v="17.41"/>
    <n v="141.19999999999999"/>
    <n v="118"/>
    <n v="6.35"/>
    <x v="64"/>
    <n v="2"/>
    <n v="3.59"/>
    <n v="1"/>
    <x v="0"/>
    <n v="0"/>
    <x v="0"/>
    <x v="1"/>
    <x v="0"/>
    <x v="0"/>
    <n v="-1.2582228072630592"/>
    <n v="9.2062457210561999E-2"/>
    <n v="-1.1782264531787672"/>
    <n v="1.1028323278389063"/>
    <n v="2.3901773775719373"/>
    <n v="2.0484278964711886"/>
    <n v="3.2678992943213676"/>
    <x v="0"/>
    <x v="1"/>
    <e v="#N/A"/>
    <n v="19.09"/>
    <x v="0"/>
    <x v="0"/>
  </r>
  <r>
    <s v="IL"/>
    <n v="118"/>
    <x v="0"/>
    <x v="0"/>
    <x v="1"/>
    <n v="0"/>
    <x v="1677"/>
    <n v="107"/>
    <n v="17.61"/>
    <n v="82"/>
    <n v="149"/>
    <n v="6.97"/>
    <n v="169.5"/>
    <n v="103"/>
    <n v="7.63"/>
    <x v="2"/>
    <n v="6"/>
    <n v="1.78"/>
    <n v="0"/>
    <x v="0"/>
    <n v="0"/>
    <x v="0"/>
    <x v="0"/>
    <x v="0"/>
    <x v="1"/>
    <n v="-1.4192970105130596"/>
    <n v="-2.3517420694486204"/>
    <n v="-0.61620051693184774"/>
    <n v="-1.3246144348759143"/>
    <n v="1.5018965276861178"/>
    <n v="3.1111736119050799"/>
    <n v="5.0103003210339985"/>
    <x v="2"/>
    <x v="1"/>
    <e v="#N/A"/>
    <n v="17.61"/>
    <x v="1"/>
    <x v="1"/>
  </r>
  <r>
    <s v="NE"/>
    <n v="136"/>
    <x v="0"/>
    <x v="0"/>
    <x v="1"/>
    <n v="0"/>
    <x v="420"/>
    <n v="80"/>
    <n v="20.66"/>
    <n v="220.1"/>
    <n v="97"/>
    <n v="18.71"/>
    <n v="179.5"/>
    <n v="94"/>
    <n v="8.08"/>
    <x v="91"/>
    <n v="5"/>
    <n v="2.81"/>
    <n v="1"/>
    <x v="0"/>
    <n v="0"/>
    <x v="0"/>
    <x v="1"/>
    <x v="0"/>
    <x v="0"/>
    <n v="-1.087891465895243"/>
    <n v="0.39654298862656723"/>
    <n v="-0.41760477974212362"/>
    <n v="5.2146415619058542E-2"/>
    <n v="1.8450619234428129"/>
    <n v="1.2320175258988704"/>
    <n v="2.7625135052892422"/>
    <x v="0"/>
    <x v="1"/>
    <e v="#N/A"/>
    <n v="20.66"/>
    <x v="1"/>
    <x v="3"/>
  </r>
  <r>
    <s v="SC"/>
    <n v="77"/>
    <x v="0"/>
    <x v="0"/>
    <x v="1"/>
    <n v="0"/>
    <x v="1012"/>
    <n v="116"/>
    <n v="29.89"/>
    <n v="156.19999999999999"/>
    <n v="125"/>
    <n v="13.28"/>
    <n v="237.4"/>
    <n v="106"/>
    <n v="10.68"/>
    <x v="105"/>
    <n v="4"/>
    <n v="1.35"/>
    <n v="0"/>
    <x v="0"/>
    <n v="0"/>
    <x v="0"/>
    <x v="2"/>
    <x v="0"/>
    <x v="1"/>
    <n v="-8.2566266300414221E-2"/>
    <n v="-0.87511099552263261"/>
    <n v="0.73226453858637897"/>
    <n v="-1.9043032140316922"/>
    <n v="2.1623567359992291"/>
    <n v="2.2215351737611448"/>
    <n v="3.6324441362249029"/>
    <x v="2"/>
    <x v="1"/>
    <e v="#N/A"/>
    <n v="29.89"/>
    <x v="1"/>
    <x v="1"/>
  </r>
  <r>
    <s v="MI"/>
    <n v="133"/>
    <x v="0"/>
    <x v="0"/>
    <x v="1"/>
    <n v="0"/>
    <x v="201"/>
    <n v="98"/>
    <n v="28.2"/>
    <n v="161.9"/>
    <n v="110"/>
    <n v="13.76"/>
    <n v="208.9"/>
    <n v="120"/>
    <n v="9.4"/>
    <x v="7"/>
    <n v="11"/>
    <n v="3.02"/>
    <n v="2"/>
    <x v="0"/>
    <n v="0"/>
    <x v="0"/>
    <x v="1"/>
    <x v="0"/>
    <x v="1"/>
    <n v="-0.26585760103317313"/>
    <n v="-0.76167707205392432"/>
    <n v="0.16626668759566532"/>
    <n v="0.34199080519694713"/>
    <n v="1.9382673158710781"/>
    <n v="0.89187137433771446"/>
    <n v="2.4153651709321333"/>
    <x v="0"/>
    <x v="1"/>
    <e v="#N/A"/>
    <n v="28.2"/>
    <x v="4"/>
    <x v="3"/>
  </r>
  <r>
    <s v="OR"/>
    <n v="122"/>
    <x v="1"/>
    <x v="0"/>
    <x v="1"/>
    <n v="0"/>
    <x v="667"/>
    <n v="86"/>
    <n v="25.84"/>
    <n v="162.80000000000001"/>
    <n v="61"/>
    <n v="13.84"/>
    <n v="161.9"/>
    <n v="98"/>
    <n v="7.29"/>
    <x v="38"/>
    <n v="3"/>
    <n v="2.5099999999999998"/>
    <n v="1"/>
    <x v="0"/>
    <n v="0"/>
    <x v="0"/>
    <x v="0"/>
    <x v="0"/>
    <x v="1"/>
    <n v="-0.52320604070846077"/>
    <n v="-0.74376645255886509"/>
    <n v="-0.76713327719603785"/>
    <n v="-0.34638962005053869"/>
    <n v="0.88001224412976597"/>
    <n v="1.2391175613500567"/>
    <n v="3.2088008837997282"/>
    <x v="2"/>
    <x v="1"/>
    <e v="#N/A"/>
    <n v="25.84"/>
    <x v="0"/>
    <x v="2"/>
  </r>
  <r>
    <s v="CA"/>
    <n v="19"/>
    <x v="1"/>
    <x v="0"/>
    <x v="1"/>
    <n v="0"/>
    <x v="1303"/>
    <n v="99"/>
    <n v="24.96"/>
    <n v="190.5"/>
    <n v="101"/>
    <n v="16.190000000000001"/>
    <n v="146.1"/>
    <n v="68"/>
    <n v="6.57"/>
    <x v="38"/>
    <n v="2"/>
    <n v="2.5099999999999998"/>
    <n v="0"/>
    <x v="0"/>
    <n v="0"/>
    <x v="0"/>
    <x v="3"/>
    <x v="0"/>
    <x v="0"/>
    <n v="-0.61948027713374809"/>
    <n v="-0.19251738587760031"/>
    <n v="-1.0809145419558022"/>
    <n v="-0.34638962005053869"/>
    <n v="1.1093138074853974"/>
    <n v="1.3073564064604297"/>
    <n v="3.1918308889332634"/>
    <x v="2"/>
    <x v="1"/>
    <e v="#N/A"/>
    <n v="24.96"/>
    <x v="0"/>
    <x v="2"/>
  </r>
  <r>
    <s v="MO"/>
    <n v="140"/>
    <x v="2"/>
    <x v="0"/>
    <x v="1"/>
    <n v="0"/>
    <x v="997"/>
    <n v="114"/>
    <n v="34.32"/>
    <n v="181.7"/>
    <n v="97"/>
    <n v="15.44"/>
    <n v="184.5"/>
    <n v="122"/>
    <n v="8.3000000000000007"/>
    <x v="47"/>
    <n v="10"/>
    <n v="3.27"/>
    <n v="0"/>
    <x v="0"/>
    <n v="0"/>
    <x v="0"/>
    <x v="1"/>
    <x v="0"/>
    <x v="0"/>
    <n v="0.40065634344958612"/>
    <n v="-0.36764344316262332"/>
    <n v="-0.31830691114726156"/>
    <n v="0.66806574347207237"/>
    <n v="2.3683035699325821"/>
    <n v="0.91832365434625784"/>
    <n v="2.0193501105326725"/>
    <x v="0"/>
    <x v="1"/>
    <e v="#N/A"/>
    <n v="34.32"/>
    <x v="4"/>
    <x v="0"/>
  </r>
  <r>
    <s v="WY"/>
    <n v="119"/>
    <x v="1"/>
    <x v="0"/>
    <x v="1"/>
    <n v="0"/>
    <x v="1827"/>
    <n v="95"/>
    <n v="20.64"/>
    <n v="230.9"/>
    <n v="81"/>
    <n v="19.63"/>
    <n v="163.6"/>
    <n v="103"/>
    <n v="7.36"/>
    <x v="12"/>
    <n v="4"/>
    <n v="3.73"/>
    <n v="2"/>
    <x v="0"/>
    <n v="0"/>
    <x v="0"/>
    <x v="0"/>
    <x v="0"/>
    <x v="0"/>
    <n v="-1.089742893518806"/>
    <n v="0.61147042256727724"/>
    <n v="-0.73337200187378504"/>
    <n v="1.2839850713250869"/>
    <n v="2.8093716388486127"/>
    <n v="1.9359462307015129"/>
    <n v="2.7573912691469538"/>
    <x v="0"/>
    <x v="1"/>
    <e v="#N/A"/>
    <n v="20.64"/>
    <x v="1"/>
    <x v="0"/>
  </r>
  <r>
    <s v="AR"/>
    <n v="80"/>
    <x v="0"/>
    <x v="0"/>
    <x v="0"/>
    <n v="34"/>
    <x v="1"/>
    <n v="96"/>
    <n v="41.38"/>
    <n v="102.3"/>
    <n v="115"/>
    <n v="8.6999999999999993"/>
    <n v="217.8"/>
    <n v="95"/>
    <n v="9.8000000000000007"/>
    <x v="1"/>
    <n v="3"/>
    <n v="3.29"/>
    <n v="1"/>
    <x v="0"/>
    <n v="0"/>
    <x v="0"/>
    <x v="2"/>
    <x v="0"/>
    <x v="1"/>
    <n v="1.1689988072283226"/>
    <n v="-1.9477580963933971"/>
    <n v="0.34301689369451988"/>
    <n v="0.70429629216930834"/>
    <n v="3.2110934996178564"/>
    <n v="2.4029177409746145"/>
    <n v="3.0392278421488963"/>
    <x v="0"/>
    <x v="0"/>
    <e v="#N/A"/>
    <n v="41.38"/>
    <x v="0"/>
    <x v="0"/>
  </r>
  <r>
    <s v="WI"/>
    <n v="116"/>
    <x v="1"/>
    <x v="0"/>
    <x v="1"/>
    <n v="0"/>
    <x v="935"/>
    <n v="101"/>
    <n v="25.91"/>
    <n v="191"/>
    <n v="90"/>
    <n v="16.239999999999998"/>
    <n v="143"/>
    <n v="96"/>
    <n v="6.44"/>
    <x v="22"/>
    <n v="9"/>
    <n v="3"/>
    <n v="0"/>
    <x v="0"/>
    <n v="0"/>
    <x v="0"/>
    <x v="0"/>
    <x v="0"/>
    <x v="0"/>
    <n v="-0.51580033021420779"/>
    <n v="-0.18256704171367855"/>
    <n v="-1.1424792204846166"/>
    <n v="0.30576025649971117"/>
    <n v="1.6210972016623471"/>
    <n v="1.3031227145066102"/>
    <n v="2.9611317905302119"/>
    <x v="0"/>
    <x v="1"/>
    <e v="#N/A"/>
    <n v="25.91"/>
    <x v="4"/>
    <x v="3"/>
  </r>
  <r>
    <s v="RI"/>
    <n v="87"/>
    <x v="0"/>
    <x v="0"/>
    <x v="1"/>
    <n v="0"/>
    <x v="942"/>
    <n v="112"/>
    <n v="23.75"/>
    <n v="226.8"/>
    <n v="62"/>
    <n v="19.28"/>
    <n v="168.5"/>
    <n v="65"/>
    <n v="7.58"/>
    <x v="127"/>
    <n v="7"/>
    <n v="4.08"/>
    <n v="1"/>
    <x v="0"/>
    <n v="0"/>
    <x v="0"/>
    <x v="2"/>
    <x v="0"/>
    <x v="0"/>
    <n v="-0.75093163840673716"/>
    <n v="0.52987760042311904"/>
    <n v="-0.63606009065082014"/>
    <n v="1.7549822043891561"/>
    <n v="3.181971044045055"/>
    <n v="2.0806738268243152"/>
    <n v="2.5560648313613457"/>
    <x v="0"/>
    <x v="1"/>
    <e v="#N/A"/>
    <n v="23.75"/>
    <x v="4"/>
    <x v="0"/>
  </r>
  <r>
    <s v="WV"/>
    <n v="7"/>
    <x v="2"/>
    <x v="0"/>
    <x v="1"/>
    <n v="0"/>
    <x v="66"/>
    <n v="83"/>
    <n v="28.93"/>
    <n v="137.19999999999999"/>
    <n v="123"/>
    <n v="11.66"/>
    <n v="188"/>
    <n v="67"/>
    <n v="8.4600000000000009"/>
    <x v="22"/>
    <n v="7"/>
    <n v="3"/>
    <n v="2"/>
    <x v="0"/>
    <n v="0"/>
    <x v="0"/>
    <x v="3"/>
    <x v="0"/>
    <x v="1"/>
    <n v="-0.18624621321995496"/>
    <n v="-1.2532240737516591"/>
    <n v="-0.24879840313085813"/>
    <n v="0.30576025649971117"/>
    <n v="1.7307892256479958"/>
    <n v="1.3268941972986055"/>
    <n v="2.9198741544851265"/>
    <x v="0"/>
    <x v="1"/>
    <e v="#N/A"/>
    <n v="28.93"/>
    <x v="4"/>
    <x v="3"/>
  </r>
  <r>
    <s v="CT"/>
    <n v="25"/>
    <x v="2"/>
    <x v="0"/>
    <x v="1"/>
    <n v="0"/>
    <x v="1076"/>
    <n v="111"/>
    <n v="24.5"/>
    <n v="224.8"/>
    <n v="89"/>
    <n v="19.11"/>
    <n v="132.9"/>
    <n v="110"/>
    <n v="5.98"/>
    <x v="109"/>
    <n v="3"/>
    <n v="3.67"/>
    <n v="4"/>
    <x v="1"/>
    <n v="1"/>
    <x v="1"/>
    <x v="3"/>
    <x v="0"/>
    <x v="0"/>
    <n v="-0.66946882296995536"/>
    <n v="0.49007622376743204"/>
    <n v="-1.3430609150462378"/>
    <n v="1.2115239739306143"/>
    <n v="2.708894071448364"/>
    <n v="1.9899663743300762"/>
    <n v="2.9294752519181113"/>
    <x v="0"/>
    <x v="1"/>
    <n v="24.5"/>
    <e v="#N/A"/>
    <x v="0"/>
    <x v="0"/>
  </r>
  <r>
    <s v="MN"/>
    <n v="133"/>
    <x v="0"/>
    <x v="0"/>
    <x v="1"/>
    <n v="0"/>
    <x v="1615"/>
    <n v="85"/>
    <n v="21.91"/>
    <n v="201.4"/>
    <n v="93"/>
    <n v="17.12"/>
    <n v="275.3"/>
    <n v="103"/>
    <n v="12.39"/>
    <x v="22"/>
    <n v="3"/>
    <n v="3"/>
    <n v="1"/>
    <x v="0"/>
    <n v="0"/>
    <x v="0"/>
    <x v="1"/>
    <x v="0"/>
    <x v="0"/>
    <n v="-0.95088582175156455"/>
    <n v="2.4400116895893983E-2"/>
    <n v="1.4849423825354333"/>
    <n v="0.30576025649971117"/>
    <n v="2.9886044057346246"/>
    <n v="1.7897827872726511"/>
    <n v="2.3398479773819734"/>
    <x v="0"/>
    <x v="1"/>
    <e v="#N/A"/>
    <n v="21.91"/>
    <x v="0"/>
    <x v="3"/>
  </r>
  <r>
    <s v="IN"/>
    <n v="63"/>
    <x v="2"/>
    <x v="0"/>
    <x v="1"/>
    <n v="0"/>
    <x v="1828"/>
    <n v="107"/>
    <n v="1.1200000000000001"/>
    <n v="359.3"/>
    <n v="142"/>
    <n v="30.54"/>
    <n v="252.5"/>
    <n v="131"/>
    <n v="11.36"/>
    <x v="113"/>
    <n v="3"/>
    <n v="1.51"/>
    <n v="0"/>
    <x v="0"/>
    <n v="0"/>
    <x v="0"/>
    <x v="3"/>
    <x v="0"/>
    <x v="2"/>
    <n v="-3.215181805369383"/>
    <n v="3.1667188038623832"/>
    <n v="1.0321441017428623"/>
    <n v="-1.6869199218482758"/>
    <n v="5.1836323799610131"/>
    <n v="4.9271210959144387"/>
    <n v="5.448210709676153"/>
    <x v="0"/>
    <x v="1"/>
    <e v="#N/A"/>
    <n v="1.1200000000000001"/>
    <x v="0"/>
    <x v="1"/>
  </r>
  <r>
    <s v="MD"/>
    <n v="120"/>
    <x v="0"/>
    <x v="0"/>
    <x v="1"/>
    <n v="0"/>
    <x v="1829"/>
    <n v="97"/>
    <n v="16.03"/>
    <n v="181.5"/>
    <n v="91"/>
    <n v="15.43"/>
    <n v="176.5"/>
    <n v="149"/>
    <n v="7.94"/>
    <x v="63"/>
    <n v="4"/>
    <n v="2.59"/>
    <n v="1"/>
    <x v="0"/>
    <n v="0"/>
    <x v="0"/>
    <x v="0"/>
    <x v="0"/>
    <x v="0"/>
    <n v="-1.5914797795044389"/>
    <n v="-0.3716235808281918"/>
    <n v="-0.47718350089904082"/>
    <n v="-0.23769797395883072"/>
    <n v="1.2645737322799562"/>
    <n v="1.7190451985778217"/>
    <n v="3.5087157287438475"/>
    <x v="2"/>
    <x v="1"/>
    <e v="#N/A"/>
    <n v="16.03"/>
    <x v="1"/>
    <x v="2"/>
  </r>
  <r>
    <s v="UT"/>
    <n v="39"/>
    <x v="0"/>
    <x v="0"/>
    <x v="0"/>
    <n v="17"/>
    <x v="1247"/>
    <n v="122"/>
    <n v="39.22"/>
    <n v="207.1"/>
    <n v="85"/>
    <n v="17.600000000000001"/>
    <n v="208.9"/>
    <n v="73"/>
    <n v="9.4"/>
    <x v="29"/>
    <n v="1"/>
    <n v="2.48"/>
    <n v="3"/>
    <x v="0"/>
    <n v="0"/>
    <x v="0"/>
    <x v="3"/>
    <x v="0"/>
    <x v="0"/>
    <n v="0.93386749903579325"/>
    <n v="0.13783404036460173"/>
    <n v="0.16626668759566532"/>
    <n v="-0.38262016874777532"/>
    <n v="2.6030454567432701"/>
    <n v="1.0320608186416189"/>
    <n v="1.8315166984984437"/>
    <x v="0"/>
    <x v="0"/>
    <e v="#N/A"/>
    <n v="39.22"/>
    <x v="0"/>
    <x v="2"/>
  </r>
  <r>
    <s v="MS"/>
    <n v="132"/>
    <x v="0"/>
    <x v="1"/>
    <x v="1"/>
    <n v="0"/>
    <x v="1318"/>
    <n v="70"/>
    <n v="24.53"/>
    <n v="231.5"/>
    <n v="125"/>
    <n v="19.68"/>
    <n v="304.3"/>
    <n v="137"/>
    <n v="13.69"/>
    <x v="99"/>
    <n v="2"/>
    <n v="1.89"/>
    <n v="1"/>
    <x v="1"/>
    <n v="1"/>
    <x v="0"/>
    <x v="1"/>
    <x v="1"/>
    <x v="0"/>
    <n v="-0.66576596772282859"/>
    <n v="0.62341083556398325"/>
    <n v="2.0608700203856332"/>
    <n v="-1.1796922400869698"/>
    <n v="3.4854540180874323"/>
    <n v="2.5437657942354268"/>
    <n v="2.9653160235702627"/>
    <x v="0"/>
    <x v="1"/>
    <n v="24.53"/>
    <e v="#N/A"/>
    <x v="3"/>
    <x v="1"/>
  </r>
  <r>
    <s v="OH"/>
    <n v="108"/>
    <x v="0"/>
    <x v="0"/>
    <x v="0"/>
    <n v="30"/>
    <x v="1598"/>
    <n v="124"/>
    <n v="21.42"/>
    <n v="202.4"/>
    <n v="84"/>
    <n v="17.2"/>
    <n v="186.4"/>
    <n v="99"/>
    <n v="8.39"/>
    <x v="53"/>
    <n v="1"/>
    <n v="2.3199999999999998"/>
    <n v="1"/>
    <x v="0"/>
    <n v="0"/>
    <x v="0"/>
    <x v="0"/>
    <x v="0"/>
    <x v="0"/>
    <n v="-1.0045772228348981"/>
    <n v="4.4300805223737486E-2"/>
    <n v="-0.28057372108121387"/>
    <n v="-0.60000346093119195"/>
    <n v="1.3297204686797079"/>
    <n v="1.2041028710508563"/>
    <n v="3.0218489246353877"/>
    <x v="0"/>
    <x v="0"/>
    <e v="#N/A"/>
    <n v="21.42"/>
    <x v="0"/>
    <x v="2"/>
  </r>
  <r>
    <s v="NE"/>
    <n v="76"/>
    <x v="2"/>
    <x v="0"/>
    <x v="1"/>
    <n v="0"/>
    <x v="208"/>
    <n v="98"/>
    <n v="24.36"/>
    <n v="309.10000000000002"/>
    <n v="101"/>
    <n v="26.27"/>
    <n v="207.3"/>
    <n v="122"/>
    <n v="9.33"/>
    <x v="37"/>
    <n v="3"/>
    <n v="3.08"/>
    <n v="2"/>
    <x v="0"/>
    <n v="0"/>
    <x v="0"/>
    <x v="2"/>
    <x v="0"/>
    <x v="2"/>
    <n v="-0.68428024395846077"/>
    <n v="2.1677042498046393"/>
    <n v="0.13449136964530958"/>
    <n v="0.41445190259141979"/>
    <n v="3.6635739423586746"/>
    <n v="2.3145279162204253"/>
    <n v="2.3005010147352354"/>
    <x v="1"/>
    <x v="1"/>
    <e v="#N/A"/>
    <n v="24.36"/>
    <x v="0"/>
    <x v="3"/>
  </r>
  <r>
    <s v="NE"/>
    <n v="95"/>
    <x v="2"/>
    <x v="0"/>
    <x v="1"/>
    <n v="0"/>
    <x v="1830"/>
    <n v="81"/>
    <n v="14.96"/>
    <n v="145.9"/>
    <n v="109"/>
    <n v="12.4"/>
    <n v="237.7"/>
    <n v="90"/>
    <n v="10.7"/>
    <x v="52"/>
    <n v="2"/>
    <n v="2.65"/>
    <n v="2"/>
    <x v="0"/>
    <n v="0"/>
    <x v="0"/>
    <x v="2"/>
    <x v="0"/>
    <x v="1"/>
    <n v="-1.7081197197889217"/>
    <n v="-1.0800880852994204"/>
    <n v="0.7382224107020704"/>
    <n v="-0.16523687656435807"/>
    <n v="2.0557466430170366"/>
    <n v="2.1579014811100792"/>
    <n v="3.6175935847021754"/>
    <x v="2"/>
    <x v="1"/>
    <e v="#N/A"/>
    <n v="14.96"/>
    <x v="0"/>
    <x v="2"/>
  </r>
  <r>
    <s v="MO"/>
    <n v="120"/>
    <x v="1"/>
    <x v="0"/>
    <x v="1"/>
    <n v="0"/>
    <x v="250"/>
    <n v="139"/>
    <n v="20.57"/>
    <n v="270.39999999999998"/>
    <n v="121"/>
    <n v="22.98"/>
    <n v="141"/>
    <n v="90"/>
    <n v="6.35"/>
    <x v="58"/>
    <n v="8"/>
    <n v="1.43"/>
    <n v="1"/>
    <x v="0"/>
    <n v="0"/>
    <x v="0"/>
    <x v="0"/>
    <x v="0"/>
    <x v="2"/>
    <n v="-1.0971486040130591"/>
    <n v="1.3975476115170951"/>
    <n v="-1.1821983679225614"/>
    <n v="-1.795611567939984"/>
    <n v="2.5345347527833542"/>
    <n v="2.7890299872506925"/>
    <n v="4.1392644426879297"/>
    <x v="2"/>
    <x v="1"/>
    <e v="#N/A"/>
    <n v="20.57"/>
    <x v="4"/>
    <x v="1"/>
  </r>
  <r>
    <s v="UT"/>
    <n v="51"/>
    <x v="1"/>
    <x v="0"/>
    <x v="0"/>
    <n v="0"/>
    <x v="1251"/>
    <n v="80"/>
    <n v="36.19"/>
    <n v="236.1"/>
    <n v="57"/>
    <n v="20.07"/>
    <n v="187.6"/>
    <n v="99"/>
    <n v="8.44"/>
    <x v="82"/>
    <n v="4"/>
    <n v="2.38"/>
    <n v="2"/>
    <x v="0"/>
    <n v="0"/>
    <x v="0"/>
    <x v="3"/>
    <x v="0"/>
    <x v="2"/>
    <n v="0.60431338204154039"/>
    <n v="0.71495400187206326"/>
    <n v="-0.2567422326184472"/>
    <n v="-0.52754236353671935"/>
    <n v="2.508094293155672"/>
    <n v="1.1047947356152525"/>
    <n v="2.0373035690162382"/>
    <x v="0"/>
    <x v="3"/>
    <e v="#N/A"/>
    <n v="36.19"/>
    <x v="1"/>
    <x v="2"/>
  </r>
  <r>
    <s v="VT"/>
    <n v="61"/>
    <x v="0"/>
    <x v="0"/>
    <x v="1"/>
    <n v="0"/>
    <x v="1831"/>
    <n v="116"/>
    <n v="36.979999999999997"/>
    <n v="258.5"/>
    <n v="108"/>
    <n v="21.97"/>
    <n v="210.4"/>
    <n v="99"/>
    <n v="9.4700000000000006"/>
    <x v="6"/>
    <n v="3"/>
    <n v="2.35"/>
    <n v="1"/>
    <x v="0"/>
    <n v="0"/>
    <x v="0"/>
    <x v="3"/>
    <x v="0"/>
    <x v="2"/>
    <n v="0.6894790527254484"/>
    <n v="1.1607294204157579"/>
    <n v="0.19605604817412395"/>
    <n v="-0.56377291223395598"/>
    <n v="3.0238940524302507"/>
    <n v="1.476127373284668"/>
    <n v="1.7927545297662881"/>
    <x v="0"/>
    <x v="1"/>
    <e v="#N/A"/>
    <n v="36.979999999999997"/>
    <x v="0"/>
    <x v="2"/>
  </r>
  <r>
    <s v="MN"/>
    <n v="17"/>
    <x v="0"/>
    <x v="0"/>
    <x v="1"/>
    <n v="0"/>
    <x v="486"/>
    <n v="115"/>
    <n v="23.48"/>
    <n v="196.5"/>
    <n v="55"/>
    <n v="16.7"/>
    <n v="213.9"/>
    <n v="100"/>
    <n v="9.6300000000000008"/>
    <x v="50"/>
    <n v="4"/>
    <n v="3.16"/>
    <n v="1"/>
    <x v="0"/>
    <n v="0"/>
    <x v="0"/>
    <x v="3"/>
    <x v="0"/>
    <x v="0"/>
    <n v="-0.78055448038374853"/>
    <n v="-7.3113255910539285E-2"/>
    <n v="0.26556455619052738"/>
    <n v="0.52314354868312773"/>
    <n v="2.1974747525805993"/>
    <n v="0.97919076337066802"/>
    <n v="2.2558222035239601"/>
    <x v="0"/>
    <x v="1"/>
    <e v="#N/A"/>
    <n v="23.48"/>
    <x v="1"/>
    <x v="3"/>
  </r>
  <r>
    <s v="AZ"/>
    <n v="98"/>
    <x v="1"/>
    <x v="0"/>
    <x v="0"/>
    <n v="40"/>
    <x v="81"/>
    <n v="90"/>
    <n v="36.06"/>
    <n v="233.9"/>
    <n v="110"/>
    <n v="19.88"/>
    <n v="234"/>
    <n v="84"/>
    <n v="10.53"/>
    <x v="5"/>
    <n v="4"/>
    <n v="1.92"/>
    <n v="0"/>
    <x v="0"/>
    <n v="0"/>
    <x v="0"/>
    <x v="2"/>
    <x v="0"/>
    <x v="2"/>
    <n v="0.58950196105303443"/>
    <n v="0.67117248755080783"/>
    <n v="0.66474198794187267"/>
    <n v="-1.1434616913897337"/>
    <n v="2.8480310936945998"/>
    <n v="1.5960487524945146"/>
    <n v="2.232366934450368"/>
    <x v="0"/>
    <x v="0"/>
    <e v="#N/A"/>
    <n v="36.06"/>
    <x v="1"/>
    <x v="1"/>
  </r>
  <r>
    <s v="ND"/>
    <n v="181"/>
    <x v="2"/>
    <x v="0"/>
    <x v="0"/>
    <n v="16"/>
    <x v="296"/>
    <n v="85"/>
    <n v="33.32"/>
    <n v="107.1"/>
    <n v="119"/>
    <n v="9.1"/>
    <n v="205.9"/>
    <n v="110"/>
    <n v="9.27"/>
    <x v="84"/>
    <n v="1"/>
    <n v="2.62"/>
    <n v="1"/>
    <x v="0"/>
    <n v="0"/>
    <x v="0"/>
    <x v="1"/>
    <x v="0"/>
    <x v="1"/>
    <n v="0.29142211365935605"/>
    <n v="-1.8522347924197484"/>
    <n v="0.1066879664387481"/>
    <n v="-0.20146742526159472"/>
    <n v="2.06312572206296"/>
    <n v="1.8888282135240058"/>
    <n v="3.2983111277395842"/>
    <x v="0"/>
    <x v="2"/>
    <e v="#N/A"/>
    <n v="33.32"/>
    <x v="0"/>
    <x v="2"/>
  </r>
  <r>
    <s v="RI"/>
    <n v="114"/>
    <x v="0"/>
    <x v="0"/>
    <x v="0"/>
    <n v="23"/>
    <x v="180"/>
    <n v="95"/>
    <n v="31.65"/>
    <n v="258.3"/>
    <n v="129"/>
    <n v="21.96"/>
    <n v="183.9"/>
    <n v="93"/>
    <n v="8.2799999999999994"/>
    <x v="35"/>
    <n v="6"/>
    <n v="2.11"/>
    <n v="0"/>
    <x v="0"/>
    <n v="0"/>
    <x v="0"/>
    <x v="0"/>
    <x v="0"/>
    <x v="2"/>
    <n v="0.10998220655016026"/>
    <n v="1.1567492827501893"/>
    <n v="-0.33022265537864487"/>
    <n v="-0.88984785050908088"/>
    <n v="2.5188019284784819"/>
    <n v="1.500347022552341"/>
    <n v="2.4814752106874707"/>
    <x v="0"/>
    <x v="0"/>
    <e v="#N/A"/>
    <n v="31.65"/>
    <x v="1"/>
    <x v="1"/>
  </r>
  <r>
    <s v="OH"/>
    <n v="111"/>
    <x v="1"/>
    <x v="1"/>
    <x v="1"/>
    <n v="0"/>
    <x v="308"/>
    <n v="106"/>
    <n v="24.79"/>
    <n v="172.5"/>
    <n v="143"/>
    <n v="14.66"/>
    <n v="143.9"/>
    <n v="123"/>
    <n v="6.48"/>
    <x v="78"/>
    <n v="4"/>
    <n v="3.21"/>
    <n v="1"/>
    <x v="0"/>
    <n v="0"/>
    <x v="0"/>
    <x v="0"/>
    <x v="2"/>
    <x v="0"/>
    <n v="-0.63799455336938027"/>
    <n v="-0.55072977577878335"/>
    <n v="-1.1246056041375412"/>
    <n v="0.59560464607760044"/>
    <n v="1.701285520107934"/>
    <n v="1.5263757713437185"/>
    <n v="3.124943770655936"/>
    <x v="0"/>
    <x v="1"/>
    <e v="#N/A"/>
    <n v="24.79"/>
    <x v="5"/>
    <x v="3"/>
  </r>
  <r>
    <s v="IN"/>
    <n v="160"/>
    <x v="2"/>
    <x v="0"/>
    <x v="0"/>
    <n v="33"/>
    <x v="1424"/>
    <n v="100"/>
    <n v="23.29"/>
    <n v="203.5"/>
    <n v="82"/>
    <n v="17.3"/>
    <n v="218.7"/>
    <n v="64"/>
    <n v="9.84"/>
    <x v="41"/>
    <n v="4"/>
    <n v="1.57"/>
    <n v="2"/>
    <x v="0"/>
    <n v="0"/>
    <x v="0"/>
    <x v="1"/>
    <x v="0"/>
    <x v="0"/>
    <n v="-0.80092018424294387"/>
    <n v="6.619156238436523E-2"/>
    <n v="0.36089051004159461"/>
    <n v="-1.6144588244538034"/>
    <n v="1.8455296930723979"/>
    <n v="1.8391774576025754"/>
    <n v="3.3703364213524809"/>
    <x v="0"/>
    <x v="0"/>
    <e v="#N/A"/>
    <n v="23.29"/>
    <x v="1"/>
    <x v="1"/>
  </r>
  <r>
    <s v="NV"/>
    <n v="58"/>
    <x v="1"/>
    <x v="0"/>
    <x v="1"/>
    <n v="0"/>
    <x v="458"/>
    <n v="120"/>
    <n v="32.520000000000003"/>
    <n v="216.4"/>
    <n v="124"/>
    <n v="18.39"/>
    <n v="100.3"/>
    <n v="132"/>
    <n v="4.51"/>
    <x v="53"/>
    <n v="9"/>
    <n v="2.3199999999999998"/>
    <n v="3"/>
    <x v="0"/>
    <n v="0"/>
    <x v="0"/>
    <x v="3"/>
    <x v="0"/>
    <x v="0"/>
    <n v="0.20440501535188491"/>
    <n v="0.3229104418135465"/>
    <n v="-1.9904830182847384"/>
    <n v="-0.60000346093119195"/>
    <n v="2.0836835937448748"/>
    <n v="2.1137831873071926"/>
    <n v="3.5488619876015965"/>
    <x v="2"/>
    <x v="1"/>
    <e v="#N/A"/>
    <n v="32.520000000000003"/>
    <x v="4"/>
    <x v="2"/>
  </r>
  <r>
    <s v="MN"/>
    <n v="89"/>
    <x v="2"/>
    <x v="0"/>
    <x v="1"/>
    <n v="0"/>
    <x v="1256"/>
    <n v="105"/>
    <n v="14.62"/>
    <n v="215.5"/>
    <n v="102"/>
    <n v="18.32"/>
    <n v="185.7"/>
    <n v="83"/>
    <n v="8.36"/>
    <x v="45"/>
    <n v="3"/>
    <n v="2.21"/>
    <n v="3"/>
    <x v="0"/>
    <n v="0"/>
    <x v="0"/>
    <x v="2"/>
    <x v="0"/>
    <x v="0"/>
    <n v="-1.7451482722601861"/>
    <n v="0.30499982231848727"/>
    <n v="-0.29447542268449489"/>
    <n v="-0.74492565572013658"/>
    <n v="1.6796125547904339"/>
    <n v="1.9442729723221244"/>
    <n v="3.5692151024552965"/>
    <x v="2"/>
    <x v="1"/>
    <e v="#N/A"/>
    <n v="14.62"/>
    <x v="0"/>
    <x v="1"/>
  </r>
  <r>
    <s v="AR"/>
    <n v="71"/>
    <x v="1"/>
    <x v="0"/>
    <x v="0"/>
    <n v="24"/>
    <x v="1575"/>
    <n v="58"/>
    <n v="23.77"/>
    <n v="253.8"/>
    <n v="110"/>
    <n v="21.57"/>
    <n v="252.8"/>
    <n v="113"/>
    <n v="11.38"/>
    <x v="22"/>
    <n v="6"/>
    <n v="3"/>
    <n v="1"/>
    <x v="0"/>
    <n v="0"/>
    <x v="0"/>
    <x v="3"/>
    <x v="0"/>
    <x v="2"/>
    <n v="-0.74908021078317344"/>
    <n v="1.0671961852748937"/>
    <n v="1.0381019738585542"/>
    <n v="0.30576025649971117"/>
    <n v="3.1929814143424031"/>
    <n v="1.6944538655968313"/>
    <n v="1.8834058226882682"/>
    <x v="0"/>
    <x v="0"/>
    <e v="#N/A"/>
    <n v="23.77"/>
    <x v="1"/>
    <x v="3"/>
  </r>
  <r>
    <s v="WY"/>
    <n v="141"/>
    <x v="1"/>
    <x v="0"/>
    <x v="1"/>
    <n v="0"/>
    <x v="1832"/>
    <n v="87"/>
    <n v="51.24"/>
    <n v="269.2"/>
    <n v="111"/>
    <n v="22.88"/>
    <n v="148.6"/>
    <n v="95"/>
    <n v="6.69"/>
    <x v="90"/>
    <n v="5"/>
    <n v="3.89"/>
    <n v="0"/>
    <x v="1"/>
    <n v="1"/>
    <x v="0"/>
    <x v="1"/>
    <x v="0"/>
    <x v="2"/>
    <n v="2.2428268288949895"/>
    <n v="1.373666785523683"/>
    <n v="-1.0312656076583711"/>
    <n v="1.5013683635085036"/>
    <n v="4.7337132442811658"/>
    <n v="3.1991949516316311"/>
    <n v="2.4620429724128909"/>
    <x v="1"/>
    <x v="1"/>
    <n v="51.24"/>
    <e v="#N/A"/>
    <x v="1"/>
    <x v="0"/>
  </r>
  <r>
    <s v="OR"/>
    <n v="1"/>
    <x v="0"/>
    <x v="0"/>
    <x v="1"/>
    <n v="0"/>
    <x v="476"/>
    <n v="81"/>
    <n v="33.15"/>
    <n v="266.2"/>
    <n v="123"/>
    <n v="22.63"/>
    <n v="213.9"/>
    <n v="132"/>
    <n v="9.6300000000000008"/>
    <x v="22"/>
    <n v="6"/>
    <n v="3"/>
    <n v="0"/>
    <x v="0"/>
    <n v="0"/>
    <x v="0"/>
    <x v="3"/>
    <x v="0"/>
    <x v="2"/>
    <n v="0.27290783742372382"/>
    <n v="1.3139647205401526"/>
    <n v="0.26556455619052738"/>
    <n v="0.30576025649971117"/>
    <n v="3.2064607566316985"/>
    <n v="1.401783093959581"/>
    <n v="1.2839786217856846"/>
    <x v="1"/>
    <x v="1"/>
    <e v="#N/A"/>
    <n v="33.15"/>
    <x v="1"/>
    <x v="3"/>
  </r>
  <r>
    <s v="IA"/>
    <n v="50"/>
    <x v="2"/>
    <x v="0"/>
    <x v="1"/>
    <n v="0"/>
    <x v="134"/>
    <n v="106"/>
    <n v="34.340000000000003"/>
    <n v="174.7"/>
    <n v="70"/>
    <n v="14.85"/>
    <n v="152.9"/>
    <n v="92"/>
    <n v="6.88"/>
    <x v="120"/>
    <n v="6"/>
    <n v="1.62"/>
    <n v="4"/>
    <x v="0"/>
    <n v="0"/>
    <x v="1"/>
    <x v="3"/>
    <x v="0"/>
    <x v="0"/>
    <n v="0.40250777107314928"/>
    <n v="-0.5069482614575278"/>
    <n v="-0.94586944066678957"/>
    <n v="-1.541997727059331"/>
    <n v="1.5832939456688184"/>
    <n v="1.9213107595109473"/>
    <n v="3.5883213834373215"/>
    <x v="2"/>
    <x v="1"/>
    <e v="#N/A"/>
    <n v="34.340000000000003"/>
    <x v="1"/>
    <x v="1"/>
  </r>
  <r>
    <s v="ND"/>
    <n v="38"/>
    <x v="0"/>
    <x v="1"/>
    <x v="1"/>
    <n v="0"/>
    <x v="55"/>
    <n v="87"/>
    <n v="35.97"/>
    <n v="106.9"/>
    <n v="68"/>
    <n v="9.09"/>
    <n v="239.2"/>
    <n v="99"/>
    <n v="10.76"/>
    <x v="71"/>
    <n v="11"/>
    <n v="3.81"/>
    <n v="0"/>
    <x v="1"/>
    <n v="1"/>
    <x v="0"/>
    <x v="3"/>
    <x v="2"/>
    <x v="1"/>
    <n v="0.58024482293521829"/>
    <n v="-1.856214930085317"/>
    <n v="0.768011771280529"/>
    <n v="1.3926767174167949"/>
    <n v="3.4757797980265503"/>
    <n v="2.5122914721972518"/>
    <n v="2.9226993821090432"/>
    <x v="0"/>
    <x v="1"/>
    <n v="35.97"/>
    <e v="#N/A"/>
    <x v="2"/>
    <x v="0"/>
  </r>
  <r>
    <s v="NJ"/>
    <n v="77"/>
    <x v="0"/>
    <x v="1"/>
    <x v="1"/>
    <n v="0"/>
    <x v="1833"/>
    <n v="106"/>
    <n v="55.03"/>
    <n v="139.19999999999999"/>
    <n v="99"/>
    <n v="11.83"/>
    <n v="204.4"/>
    <n v="89"/>
    <n v="9.1999999999999993"/>
    <x v="31"/>
    <n v="3"/>
    <n v="2.2999999999999998"/>
    <n v="6"/>
    <x v="1"/>
    <n v="1"/>
    <x v="1"/>
    <x v="2"/>
    <x v="1"/>
    <x v="1"/>
    <n v="2.6556951889495881"/>
    <n v="-1.2134226970959723"/>
    <n v="7.6898605860289487E-2"/>
    <n v="-0.63623400962842791"/>
    <n v="3.8342786629560099"/>
    <n v="2.9892839759763166"/>
    <n v="3.3421466923008958"/>
    <x v="0"/>
    <x v="1"/>
    <n v="55.03"/>
    <e v="#N/A"/>
    <x v="3"/>
    <x v="1"/>
  </r>
  <r>
    <s v="HI"/>
    <n v="155"/>
    <x v="1"/>
    <x v="0"/>
    <x v="1"/>
    <n v="0"/>
    <x v="632"/>
    <n v="121"/>
    <n v="36.409999999999997"/>
    <n v="199.5"/>
    <n v="68"/>
    <n v="16.96"/>
    <n v="216.8"/>
    <n v="132"/>
    <n v="9.76"/>
    <x v="50"/>
    <n v="10"/>
    <n v="3.16"/>
    <n v="3"/>
    <x v="0"/>
    <n v="0"/>
    <x v="0"/>
    <x v="1"/>
    <x v="0"/>
    <x v="0"/>
    <n v="0.62838194114786194"/>
    <n v="-1.3411190927008784E-2"/>
    <n v="0.32315731997554747"/>
    <n v="0.52314354868312773"/>
    <n v="2.7741118917131744"/>
    <n v="0.87929150455658911"/>
    <n v="1.3603713876094032"/>
    <x v="0"/>
    <x v="1"/>
    <e v="#N/A"/>
    <n v="36.409999999999997"/>
    <x v="4"/>
    <x v="3"/>
  </r>
  <r>
    <s v="TX"/>
    <n v="65"/>
    <x v="0"/>
    <x v="0"/>
    <x v="1"/>
    <n v="0"/>
    <x v="694"/>
    <n v="98"/>
    <n v="24.41"/>
    <n v="187.7"/>
    <n v="96"/>
    <n v="15.95"/>
    <n v="200.2"/>
    <n v="104"/>
    <n v="9.01"/>
    <x v="38"/>
    <n v="2"/>
    <n v="2.5099999999999998"/>
    <n v="3"/>
    <x v="1"/>
    <n v="1"/>
    <x v="0"/>
    <x v="3"/>
    <x v="0"/>
    <x v="0"/>
    <n v="-0.67872596108777139"/>
    <n v="-0.24823931319556233"/>
    <n v="-6.5116037593949674E-3"/>
    <n v="-0.34638962005053869"/>
    <n v="1.4431170640478423"/>
    <n v="0.80144859893358067"/>
    <n v="2.6836640722935377"/>
    <x v="0"/>
    <x v="1"/>
    <n v="24.41"/>
    <e v="#N/A"/>
    <x v="0"/>
    <x v="2"/>
  </r>
  <r>
    <s v="MN"/>
    <n v="102"/>
    <x v="0"/>
    <x v="0"/>
    <x v="0"/>
    <n v="32"/>
    <x v="1457"/>
    <n v="108"/>
    <n v="23.07"/>
    <n v="216.5"/>
    <n v="134"/>
    <n v="18.399999999999999"/>
    <n v="160.5"/>
    <n v="125"/>
    <n v="7.22"/>
    <x v="14"/>
    <n v="7"/>
    <n v="3.51"/>
    <n v="1"/>
    <x v="0"/>
    <n v="0"/>
    <x v="0"/>
    <x v="0"/>
    <x v="0"/>
    <x v="0"/>
    <n v="-0.82498874334926597"/>
    <n v="0.32490051064633074"/>
    <n v="-0.79493668040259935"/>
    <n v="0.99414068174719761"/>
    <n v="2.4092817034769638"/>
    <n v="1.5512597427334776"/>
    <n v="2.6472958376694904"/>
    <x v="0"/>
    <x v="0"/>
    <e v="#N/A"/>
    <n v="23.07"/>
    <x v="4"/>
    <x v="0"/>
  </r>
  <r>
    <s v="AR"/>
    <n v="97"/>
    <x v="0"/>
    <x v="0"/>
    <x v="0"/>
    <n v="35"/>
    <x v="184"/>
    <n v="104"/>
    <n v="34.53"/>
    <n v="211.8"/>
    <n v="91"/>
    <n v="18"/>
    <n v="246.1"/>
    <n v="105"/>
    <n v="11.07"/>
    <x v="84"/>
    <n v="6"/>
    <n v="2.62"/>
    <n v="0"/>
    <x v="0"/>
    <n v="0"/>
    <x v="0"/>
    <x v="2"/>
    <x v="0"/>
    <x v="0"/>
    <n v="0.42287347493234456"/>
    <n v="0.23136727550546651"/>
    <n v="0.9050428299414387"/>
    <n v="-0.20146742526159472"/>
    <n v="2.794222029417389"/>
    <n v="1.0450093011290009"/>
    <n v="1.5415615878747149"/>
    <x v="0"/>
    <x v="0"/>
    <e v="#N/A"/>
    <n v="34.53"/>
    <x v="1"/>
    <x v="2"/>
  </r>
  <r>
    <s v="OK"/>
    <n v="110"/>
    <x v="2"/>
    <x v="0"/>
    <x v="1"/>
    <n v="0"/>
    <x v="1834"/>
    <n v="78"/>
    <n v="47.8"/>
    <n v="302.3"/>
    <n v="89"/>
    <n v="25.7"/>
    <n v="188.4"/>
    <n v="92"/>
    <n v="8.48"/>
    <x v="31"/>
    <n v="4"/>
    <n v="2.2999999999999998"/>
    <n v="0"/>
    <x v="1"/>
    <n v="1"/>
    <x v="0"/>
    <x v="0"/>
    <x v="0"/>
    <x v="2"/>
    <n v="1.8688384489352194"/>
    <n v="2.0323795691753035"/>
    <n v="-0.24085457364326907"/>
    <n v="-0.63623400962842791"/>
    <n v="4.2584254568737245"/>
    <n v="2.8435767093701791"/>
    <n v="2.457166993184404"/>
    <x v="1"/>
    <x v="1"/>
    <n v="47.8"/>
    <e v="#N/A"/>
    <x v="1"/>
    <x v="1"/>
  </r>
  <r>
    <s v="IL"/>
    <n v="52"/>
    <x v="2"/>
    <x v="0"/>
    <x v="1"/>
    <n v="0"/>
    <x v="941"/>
    <n v="86"/>
    <n v="35.21"/>
    <n v="162"/>
    <n v="98"/>
    <n v="13.77"/>
    <n v="243"/>
    <n v="102"/>
    <n v="10.93"/>
    <x v="120"/>
    <n v="1"/>
    <n v="1.62"/>
    <n v="1"/>
    <x v="0"/>
    <n v="0"/>
    <x v="0"/>
    <x v="3"/>
    <x v="0"/>
    <x v="1"/>
    <n v="0.49693057987487338"/>
    <n v="-0.75968700322114013"/>
    <n v="0.84347815141262439"/>
    <n v="-1.541997727059331"/>
    <n v="2.4475957035953768"/>
    <n v="1.978200375655736"/>
    <n v="3.1362124807210439"/>
    <x v="0"/>
    <x v="1"/>
    <e v="#N/A"/>
    <n v="35.21"/>
    <x v="0"/>
    <x v="1"/>
  </r>
  <r>
    <s v="VA"/>
    <n v="66"/>
    <x v="0"/>
    <x v="0"/>
    <x v="1"/>
    <n v="0"/>
    <x v="417"/>
    <n v="105"/>
    <n v="24.75"/>
    <n v="250.9"/>
    <n v="82"/>
    <n v="21.33"/>
    <n v="156.6"/>
    <n v="102"/>
    <n v="7.05"/>
    <x v="1"/>
    <n v="7"/>
    <n v="3.29"/>
    <n v="1"/>
    <x v="0"/>
    <n v="0"/>
    <x v="0"/>
    <x v="3"/>
    <x v="0"/>
    <x v="2"/>
    <n v="-0.64169740861650704"/>
    <n v="1.0094841891241473"/>
    <n v="-0.87238901790659185"/>
    <n v="0.70429629216930834"/>
    <n v="2.6622016955116217"/>
    <n v="1.6394907008105415"/>
    <n v="2.5076964825320323"/>
    <x v="0"/>
    <x v="1"/>
    <e v="#N/A"/>
    <n v="24.75"/>
    <x v="4"/>
    <x v="0"/>
  </r>
  <r>
    <s v="WV"/>
    <n v="82"/>
    <x v="2"/>
    <x v="0"/>
    <x v="1"/>
    <n v="0"/>
    <x v="386"/>
    <n v="96"/>
    <n v="34.49"/>
    <n v="234.2"/>
    <n v="105"/>
    <n v="19.91"/>
    <n v="217.4"/>
    <n v="123"/>
    <n v="9.7799999999999994"/>
    <x v="3"/>
    <n v="3"/>
    <n v="2.73"/>
    <n v="4"/>
    <x v="0"/>
    <n v="0"/>
    <x v="1"/>
    <x v="2"/>
    <x v="0"/>
    <x v="2"/>
    <n v="0.41917061968521835"/>
    <n v="0.6771426940491605"/>
    <n v="0.33507306420693078"/>
    <n v="-5.6545230472650088E-2"/>
    <n v="2.7384995623324446"/>
    <n v="0.86585077118269749"/>
    <n v="1.4142189586553962"/>
    <x v="0"/>
    <x v="1"/>
    <e v="#N/A"/>
    <n v="34.49"/>
    <x v="0"/>
    <x v="2"/>
  </r>
  <r>
    <s v="TX"/>
    <n v="129"/>
    <x v="0"/>
    <x v="0"/>
    <x v="0"/>
    <n v="23"/>
    <x v="522"/>
    <n v="119"/>
    <n v="35.82"/>
    <n v="137.4"/>
    <n v="51"/>
    <n v="11.68"/>
    <n v="248.2"/>
    <n v="92"/>
    <n v="11.17"/>
    <x v="57"/>
    <n v="6"/>
    <n v="2.13"/>
    <n v="2"/>
    <x v="0"/>
    <n v="0"/>
    <x v="0"/>
    <x v="1"/>
    <x v="0"/>
    <x v="1"/>
    <n v="0.56358197432314916"/>
    <n v="-1.2492439360860901"/>
    <n v="0.94674793475128061"/>
    <n v="-0.85361730181184459"/>
    <n v="2.51359633710172"/>
    <n v="1.8716915353599788"/>
    <n v="2.9475908571552472"/>
    <x v="0"/>
    <x v="0"/>
    <e v="#N/A"/>
    <n v="35.82"/>
    <x v="1"/>
    <x v="1"/>
  </r>
  <r>
    <s v="NC"/>
    <n v="93"/>
    <x v="2"/>
    <x v="0"/>
    <x v="1"/>
    <n v="0"/>
    <x v="169"/>
    <n v="92"/>
    <n v="36.92"/>
    <n v="204.5"/>
    <n v="83"/>
    <n v="17.38"/>
    <n v="157.9"/>
    <n v="101"/>
    <n v="7.11"/>
    <x v="37"/>
    <n v="10"/>
    <n v="3.08"/>
    <n v="1"/>
    <x v="0"/>
    <n v="0"/>
    <x v="0"/>
    <x v="2"/>
    <x v="0"/>
    <x v="0"/>
    <n v="0.68392476985475847"/>
    <n v="8.6092250712208732E-2"/>
    <n v="-0.84657157207192757"/>
    <n v="0.41445190259141979"/>
    <n v="2.4575218157380574"/>
    <n v="1.1677408842100034"/>
    <n v="2.1651383490397658"/>
    <x v="0"/>
    <x v="1"/>
    <e v="#N/A"/>
    <n v="36.92"/>
    <x v="4"/>
    <x v="3"/>
  </r>
  <r>
    <s v="MN"/>
    <n v="120"/>
    <x v="0"/>
    <x v="0"/>
    <x v="1"/>
    <n v="0"/>
    <x v="895"/>
    <n v="101"/>
    <n v="33.659999999999997"/>
    <n v="190.2"/>
    <n v="74"/>
    <n v="16.170000000000002"/>
    <n v="241.2"/>
    <n v="105"/>
    <n v="10.85"/>
    <x v="24"/>
    <n v="10"/>
    <n v="2.2400000000000002"/>
    <n v="4"/>
    <x v="0"/>
    <n v="0"/>
    <x v="1"/>
    <x v="0"/>
    <x v="0"/>
    <x v="0"/>
    <n v="0.32845066613062046"/>
    <n v="-0.19848759237595359"/>
    <n v="0.8077309187184738"/>
    <n v="-0.70869510702289995"/>
    <n v="2.3999901931219059"/>
    <n v="1.1410324956725992"/>
    <n v="2.2008992219727732"/>
    <x v="0"/>
    <x v="1"/>
    <e v="#N/A"/>
    <n v="33.659999999999997"/>
    <x v="4"/>
    <x v="1"/>
  </r>
  <r>
    <s v="VA"/>
    <n v="149"/>
    <x v="1"/>
    <x v="0"/>
    <x v="0"/>
    <n v="28"/>
    <x v="1111"/>
    <n v="117"/>
    <n v="36.18"/>
    <n v="159.9"/>
    <n v="86"/>
    <n v="13.59"/>
    <n v="222.7"/>
    <n v="88"/>
    <n v="10.02"/>
    <x v="77"/>
    <n v="0"/>
    <n v="0"/>
    <n v="1"/>
    <x v="0"/>
    <n v="0"/>
    <x v="0"/>
    <x v="1"/>
    <x v="0"/>
    <x v="1"/>
    <n v="0.60246195441797723"/>
    <n v="-0.80147844870961138"/>
    <n v="0.44032880491748422"/>
    <n v="-3.7158306488934985"/>
    <n v="3.4724023818428842"/>
    <n v="3.8738372420590195"/>
    <n v="5.0946689445437698"/>
    <x v="2"/>
    <x v="0"/>
    <e v="#N/A"/>
    <n v="36.18"/>
    <x v="0"/>
    <x v="1"/>
  </r>
  <r>
    <s v="WA"/>
    <n v="62"/>
    <x v="0"/>
    <x v="1"/>
    <x v="1"/>
    <n v="0"/>
    <x v="610"/>
    <n v="121"/>
    <n v="30.75"/>
    <n v="134.30000000000001"/>
    <n v="107"/>
    <n v="11.42"/>
    <n v="179.3"/>
    <n v="74"/>
    <n v="8.07"/>
    <x v="53"/>
    <n v="2"/>
    <n v="2.3199999999999998"/>
    <n v="2"/>
    <x v="1"/>
    <n v="1"/>
    <x v="0"/>
    <x v="3"/>
    <x v="1"/>
    <x v="1"/>
    <n v="1.1856542501309906E-2"/>
    <n v="-1.3109360699024049"/>
    <n v="-0.42157669448591784"/>
    <n v="-0.60000346093119195"/>
    <n v="1.2708680709648503"/>
    <n v="1.5021401464025683"/>
    <n v="3.3011731831381912"/>
    <x v="2"/>
    <x v="1"/>
    <n v="30.75"/>
    <e v="#N/A"/>
    <x v="3"/>
    <x v="2"/>
  </r>
  <r>
    <s v="AL"/>
    <n v="80"/>
    <x v="0"/>
    <x v="0"/>
    <x v="1"/>
    <n v="0"/>
    <x v="152"/>
    <n v="109"/>
    <n v="35.68"/>
    <n v="226.1"/>
    <n v="56"/>
    <n v="19.22"/>
    <n v="154.19999999999999"/>
    <n v="121"/>
    <n v="6.94"/>
    <x v="62"/>
    <n v="5"/>
    <n v="2.4300000000000002"/>
    <n v="1"/>
    <x v="0"/>
    <n v="0"/>
    <x v="0"/>
    <x v="2"/>
    <x v="0"/>
    <x v="0"/>
    <n v="0.54877055333464375"/>
    <n v="0.5159471185936283"/>
    <n v="-0.92005199483212574"/>
    <n v="-0.45508126614224731"/>
    <n v="2.2360934692647088"/>
    <n v="1.2731634543060382"/>
    <n v="2.4983547305121991"/>
    <x v="0"/>
    <x v="1"/>
    <e v="#N/A"/>
    <n v="35.68"/>
    <x v="1"/>
    <x v="2"/>
  </r>
  <r>
    <s v="MN"/>
    <n v="30"/>
    <x v="1"/>
    <x v="0"/>
    <x v="1"/>
    <n v="0"/>
    <x v="1835"/>
    <n v="81"/>
    <n v="19.190000000000001"/>
    <n v="224.8"/>
    <n v="68"/>
    <n v="19.11"/>
    <n v="188.4"/>
    <n v="122"/>
    <n v="8.48"/>
    <x v="61"/>
    <n v="7"/>
    <n v="3.05"/>
    <n v="4"/>
    <x v="1"/>
    <n v="1"/>
    <x v="1"/>
    <x v="3"/>
    <x v="0"/>
    <x v="0"/>
    <n v="-1.2471142415216798"/>
    <n v="0.49007622376743204"/>
    <n v="-0.24085457364326907"/>
    <n v="0.37822135389418376"/>
    <n v="2.1810979986438261"/>
    <n v="1.4129865373367048"/>
    <n v="2.6899578862319458"/>
    <x v="0"/>
    <x v="1"/>
    <n v="19.190000000000001"/>
    <e v="#N/A"/>
    <x v="4"/>
    <x v="3"/>
  </r>
  <r>
    <s v="ME"/>
    <n v="89"/>
    <x v="0"/>
    <x v="0"/>
    <x v="1"/>
    <n v="0"/>
    <x v="484"/>
    <n v="71"/>
    <n v="41.23"/>
    <n v="213.3"/>
    <n v="109"/>
    <n v="18.13"/>
    <n v="231"/>
    <n v="84"/>
    <n v="10.4"/>
    <x v="21"/>
    <n v="3"/>
    <n v="1.7"/>
    <n v="3"/>
    <x v="0"/>
    <n v="0"/>
    <x v="0"/>
    <x v="2"/>
    <x v="0"/>
    <x v="0"/>
    <n v="1.1523359586162534"/>
    <n v="0.26121830799723178"/>
    <n v="0.60516326678495547"/>
    <n v="-1.4333060809676228"/>
    <n v="2.9979201076778574"/>
    <n v="1.9536381617785779"/>
    <n v="2.5779602716674952"/>
    <x v="0"/>
    <x v="1"/>
    <e v="#N/A"/>
    <n v="41.23"/>
    <x v="0"/>
    <x v="1"/>
  </r>
  <r>
    <s v="AL"/>
    <n v="57"/>
    <x v="0"/>
    <x v="0"/>
    <x v="1"/>
    <n v="0"/>
    <x v="1193"/>
    <n v="114"/>
    <n v="32.32"/>
    <n v="274.5"/>
    <n v="96"/>
    <n v="23.33"/>
    <n v="132.5"/>
    <n v="122"/>
    <n v="5.96"/>
    <x v="29"/>
    <n v="5"/>
    <n v="2.48"/>
    <n v="3"/>
    <x v="0"/>
    <n v="0"/>
    <x v="0"/>
    <x v="3"/>
    <x v="0"/>
    <x v="2"/>
    <n v="0.18218788386912596"/>
    <n v="1.4791404336612539"/>
    <n v="-1.3510047445338269"/>
    <n v="-0.38262016874777532"/>
    <n v="2.8369116428439138"/>
    <n v="2.047598803673659"/>
    <n v="2.8874303545381395"/>
    <x v="0"/>
    <x v="1"/>
    <e v="#N/A"/>
    <n v="32.32"/>
    <x v="1"/>
    <x v="2"/>
  </r>
  <r>
    <s v="OH"/>
    <n v="145"/>
    <x v="1"/>
    <x v="0"/>
    <x v="1"/>
    <n v="0"/>
    <x v="1401"/>
    <n v="106"/>
    <n v="31.6"/>
    <n v="209.7"/>
    <n v="112"/>
    <n v="17.82"/>
    <n v="224.7"/>
    <n v="87"/>
    <n v="10.11"/>
    <x v="38"/>
    <n v="4"/>
    <n v="2.5099999999999998"/>
    <n v="2"/>
    <x v="0"/>
    <n v="0"/>
    <x v="0"/>
    <x v="1"/>
    <x v="0"/>
    <x v="0"/>
    <n v="0.10442792367947092"/>
    <n v="0.18957583001699471"/>
    <n v="0.48004795235542908"/>
    <n v="-0.34638962005053869"/>
    <n v="2.2918551795462005"/>
    <n v="0.63029833571891547"/>
    <n v="1.8820073910607584"/>
    <x v="0"/>
    <x v="1"/>
    <e v="#N/A"/>
    <n v="31.6"/>
    <x v="1"/>
    <x v="2"/>
  </r>
  <r>
    <s v="OR"/>
    <n v="132"/>
    <x v="2"/>
    <x v="0"/>
    <x v="1"/>
    <n v="0"/>
    <x v="1836"/>
    <n v="122"/>
    <n v="45.19"/>
    <n v="285.10000000000002"/>
    <n v="90"/>
    <n v="24.23"/>
    <n v="183.6"/>
    <n v="124"/>
    <n v="8.26"/>
    <x v="109"/>
    <n v="9"/>
    <n v="3.67"/>
    <n v="2"/>
    <x v="1"/>
    <n v="1"/>
    <x v="0"/>
    <x v="1"/>
    <x v="0"/>
    <x v="2"/>
    <n v="1.583718594906484"/>
    <n v="1.6900877299363954"/>
    <n v="-0.33618052749433686"/>
    <n v="1.2115239739306143"/>
    <n v="4.3867605760706203"/>
    <n v="2.6354067635204106"/>
    <n v="1.6269816429974897"/>
    <x v="1"/>
    <x v="1"/>
    <n v="45.19"/>
    <e v="#N/A"/>
    <x v="4"/>
    <x v="0"/>
  </r>
  <r>
    <s v="ID"/>
    <n v="57"/>
    <x v="0"/>
    <x v="0"/>
    <x v="1"/>
    <n v="0"/>
    <x v="131"/>
    <n v="115"/>
    <n v="36.909999999999997"/>
    <n v="258.60000000000002"/>
    <n v="92"/>
    <n v="21.98"/>
    <n v="173.7"/>
    <n v="117"/>
    <n v="7.82"/>
    <x v="44"/>
    <n v="6"/>
    <n v="3.4"/>
    <n v="2"/>
    <x v="0"/>
    <n v="0"/>
    <x v="0"/>
    <x v="3"/>
    <x v="0"/>
    <x v="2"/>
    <n v="0.68207334223119542"/>
    <n v="1.1627194892485426"/>
    <n v="-0.53279030731216381"/>
    <n v="0.84921848695825297"/>
    <n v="3.3383559168054462"/>
    <n v="1.6799339882918851"/>
    <n v="1.5810554015487961"/>
    <x v="1"/>
    <x v="1"/>
    <e v="#N/A"/>
    <n v="36.909999999999997"/>
    <x v="1"/>
    <x v="0"/>
  </r>
  <r>
    <s v="CA"/>
    <n v="175"/>
    <x v="2"/>
    <x v="0"/>
    <x v="1"/>
    <n v="0"/>
    <x v="83"/>
    <n v="121"/>
    <n v="27.4"/>
    <n v="136.69999999999999"/>
    <n v="109"/>
    <n v="11.62"/>
    <n v="103.3"/>
    <n v="63"/>
    <n v="4.6500000000000004"/>
    <x v="63"/>
    <n v="9"/>
    <n v="2.59"/>
    <n v="1"/>
    <x v="0"/>
    <n v="0"/>
    <x v="0"/>
    <x v="1"/>
    <x v="0"/>
    <x v="1"/>
    <n v="-0.3528746993406448"/>
    <n v="-1.2631744179155808"/>
    <n v="-1.9309042971278212"/>
    <n v="-0.23769797395883072"/>
    <n v="1.3913012320544318"/>
    <n v="2.3462783072350848"/>
    <n v="4.1321089859401923"/>
    <x v="2"/>
    <x v="1"/>
    <e v="#N/A"/>
    <n v="27.4"/>
    <x v="4"/>
    <x v="2"/>
  </r>
  <r>
    <s v="OK"/>
    <n v="50"/>
    <x v="1"/>
    <x v="0"/>
    <x v="1"/>
    <n v="0"/>
    <x v="1009"/>
    <n v="114"/>
    <n v="33.78"/>
    <n v="141.5"/>
    <n v="90"/>
    <n v="12.03"/>
    <n v="293"/>
    <n v="79"/>
    <n v="13.18"/>
    <x v="26"/>
    <n v="5"/>
    <n v="2.84"/>
    <n v="4"/>
    <x v="0"/>
    <n v="0"/>
    <x v="1"/>
    <x v="3"/>
    <x v="0"/>
    <x v="1"/>
    <n v="0.34141065949556276"/>
    <n v="-1.1676511139419319"/>
    <n v="1.8364568373612449"/>
    <n v="8.8376964316294535E-2"/>
    <n v="3.3252881469253159"/>
    <n v="2.2046211841537899"/>
    <n v="2.5813112697149325"/>
    <x v="0"/>
    <x v="1"/>
    <e v="#N/A"/>
    <n v="33.78"/>
    <x v="1"/>
    <x v="3"/>
  </r>
  <r>
    <s v="NH"/>
    <n v="114"/>
    <x v="2"/>
    <x v="1"/>
    <x v="0"/>
    <n v="28"/>
    <x v="929"/>
    <n v="93"/>
    <n v="23.19"/>
    <n v="170"/>
    <n v="90"/>
    <n v="14.45"/>
    <n v="191.5"/>
    <n v="73"/>
    <n v="8.6199999999999992"/>
    <x v="28"/>
    <n v="4"/>
    <n v="3.94"/>
    <n v="2"/>
    <x v="1"/>
    <n v="1"/>
    <x v="0"/>
    <x v="0"/>
    <x v="2"/>
    <x v="0"/>
    <n v="-0.81202874998432306"/>
    <n v="-0.60048149659839212"/>
    <n v="-0.1792898951144547"/>
    <n v="1.5738294609029755"/>
    <n v="2.7373548172398219"/>
    <n v="1.8785773226179563"/>
    <n v="2.750453438733846"/>
    <x v="0"/>
    <x v="0"/>
    <n v="23.19"/>
    <e v="#N/A"/>
    <x v="5"/>
    <x v="0"/>
  </r>
  <r>
    <s v="MO"/>
    <n v="154"/>
    <x v="0"/>
    <x v="0"/>
    <x v="1"/>
    <n v="0"/>
    <x v="720"/>
    <n v="87"/>
    <n v="27.54"/>
    <n v="199.5"/>
    <n v="147"/>
    <n v="16.96"/>
    <n v="243"/>
    <n v="66"/>
    <n v="10.93"/>
    <x v="151"/>
    <n v="5"/>
    <n v="0.3"/>
    <n v="1"/>
    <x v="0"/>
    <n v="0"/>
    <x v="0"/>
    <x v="1"/>
    <x v="0"/>
    <x v="0"/>
    <n v="-0.33806327835213879"/>
    <n v="-1.3411190927008784E-2"/>
    <n v="0.84347815141262439"/>
    <n v="-3.3172946132239014"/>
    <n v="3.1905773334721408"/>
    <n v="3.4395298491286637"/>
    <n v="4.6347543025739668"/>
    <x v="2"/>
    <x v="1"/>
    <e v="#N/A"/>
    <n v="27.54"/>
    <x v="1"/>
    <x v="1"/>
  </r>
  <r>
    <s v="RI"/>
    <n v="152"/>
    <x v="0"/>
    <x v="0"/>
    <x v="1"/>
    <n v="0"/>
    <x v="498"/>
    <n v="108"/>
    <n v="32.22"/>
    <n v="218.4"/>
    <n v="69"/>
    <n v="18.559999999999999"/>
    <n v="291.10000000000002"/>
    <n v="81"/>
    <n v="13.1"/>
    <x v="34"/>
    <n v="2"/>
    <n v="2.97"/>
    <n v="3"/>
    <x v="0"/>
    <n v="0"/>
    <x v="0"/>
    <x v="1"/>
    <x v="0"/>
    <x v="0"/>
    <n v="0.17107931812774674"/>
    <n v="0.3627118184692335"/>
    <n v="1.7987236472951977"/>
    <n v="0.26952970780247515"/>
    <n v="3.5599115161004558"/>
    <n v="1.86249322658509"/>
    <n v="1.5049226012277286"/>
    <x v="1"/>
    <x v="1"/>
    <e v="#N/A"/>
    <n v="32.22"/>
    <x v="0"/>
    <x v="3"/>
  </r>
  <r>
    <s v="NM"/>
    <n v="102"/>
    <x v="2"/>
    <x v="0"/>
    <x v="0"/>
    <n v="18"/>
    <x v="710"/>
    <n v="76"/>
    <n v="24.55"/>
    <n v="160.69999999999999"/>
    <n v="97"/>
    <n v="13.66"/>
    <n v="200.8"/>
    <n v="101"/>
    <n v="9.0399999999999991"/>
    <x v="38"/>
    <n v="4"/>
    <n v="2.5099999999999998"/>
    <n v="0"/>
    <x v="0"/>
    <n v="0"/>
    <x v="0"/>
    <x v="0"/>
    <x v="0"/>
    <x v="1"/>
    <n v="-0.66391454009926543"/>
    <n v="-0.78555789804733689"/>
    <n v="5.4041404719889297E-3"/>
    <n v="-0.34638962005053869"/>
    <n v="1.2637178743305257"/>
    <n v="1.0853104170479371"/>
    <n v="2.9595294451657463"/>
    <x v="0"/>
    <x v="0"/>
    <e v="#N/A"/>
    <n v="24.55"/>
    <x v="1"/>
    <x v="2"/>
  </r>
  <r>
    <s v="ID"/>
    <n v="110"/>
    <x v="0"/>
    <x v="0"/>
    <x v="1"/>
    <n v="0"/>
    <x v="135"/>
    <n v="87"/>
    <n v="28.92"/>
    <n v="216.6"/>
    <n v="98"/>
    <n v="18.41"/>
    <n v="225"/>
    <n v="88"/>
    <n v="10.130000000000001"/>
    <x v="81"/>
    <n v="3"/>
    <n v="2.92"/>
    <n v="2"/>
    <x v="0"/>
    <n v="0"/>
    <x v="0"/>
    <x v="0"/>
    <x v="0"/>
    <x v="0"/>
    <n v="-0.18809764084351807"/>
    <n v="0.32689057947911498"/>
    <n v="0.48600582447112101"/>
    <n v="0.19706861040800316"/>
    <n v="2.4619119844341566"/>
    <n v="0.64596894048482245"/>
    <n v="1.6653951858467833"/>
    <x v="0"/>
    <x v="1"/>
    <e v="#N/A"/>
    <n v="28.92"/>
    <x v="0"/>
    <x v="3"/>
  </r>
  <r>
    <s v="ME"/>
    <n v="90"/>
    <x v="0"/>
    <x v="0"/>
    <x v="1"/>
    <n v="0"/>
    <x v="1263"/>
    <n v="104"/>
    <n v="17.68"/>
    <n v="170.9"/>
    <n v="106"/>
    <n v="14.53"/>
    <n v="158.80000000000001"/>
    <n v="99"/>
    <n v="7.15"/>
    <x v="6"/>
    <n v="5"/>
    <n v="2.35"/>
    <n v="4"/>
    <x v="1"/>
    <n v="1"/>
    <x v="1"/>
    <x v="2"/>
    <x v="0"/>
    <x v="0"/>
    <n v="-1.4118913000188065"/>
    <n v="-0.58257087710333277"/>
    <n v="-0.82869795572485228"/>
    <n v="-0.56377291223395598"/>
    <n v="0.75069299860006156"/>
    <n v="1.8268568822732247"/>
    <n v="3.7564973257638483"/>
    <x v="2"/>
    <x v="1"/>
    <n v="17.68"/>
    <e v="#N/A"/>
    <x v="1"/>
    <x v="2"/>
  </r>
  <r>
    <s v="DC"/>
    <n v="88"/>
    <x v="1"/>
    <x v="0"/>
    <x v="1"/>
    <n v="0"/>
    <x v="984"/>
    <n v="100"/>
    <n v="34.82"/>
    <n v="193.9"/>
    <n v="98"/>
    <n v="16.48"/>
    <n v="190.9"/>
    <n v="62"/>
    <n v="8.59"/>
    <x v="145"/>
    <n v="11"/>
    <n v="0.54"/>
    <n v="1"/>
    <x v="0"/>
    <n v="0"/>
    <x v="0"/>
    <x v="2"/>
    <x v="0"/>
    <x v="0"/>
    <n v="0.45434774453291965"/>
    <n v="-0.12485504556293228"/>
    <n v="-0.19120563934583804"/>
    <n v="-2.9912196749487761"/>
    <n v="2.7386329007433128"/>
    <n v="3.0341350325394196"/>
    <n v="4.3487746120409874"/>
    <x v="2"/>
    <x v="1"/>
    <e v="#N/A"/>
    <n v="34.82"/>
    <x v="4"/>
    <x v="1"/>
  </r>
  <r>
    <s v="ND"/>
    <n v="97"/>
    <x v="0"/>
    <x v="0"/>
    <x v="1"/>
    <n v="0"/>
    <x v="842"/>
    <n v="122"/>
    <n v="33.630000000000003"/>
    <n v="208.2"/>
    <n v="147"/>
    <n v="17.7"/>
    <n v="106.3"/>
    <n v="115"/>
    <n v="4.78"/>
    <x v="127"/>
    <n v="4"/>
    <n v="4.08"/>
    <n v="1"/>
    <x v="0"/>
    <n v="0"/>
    <x v="0"/>
    <x v="2"/>
    <x v="0"/>
    <x v="0"/>
    <n v="0.32474781088349419"/>
    <n v="0.15972479752522944"/>
    <n v="-1.871325575970904"/>
    <n v="1.7549822043891561"/>
    <n v="3.3836450130410411"/>
    <n v="2.5909062315382148"/>
    <n v="3.1585655964329127"/>
    <x v="0"/>
    <x v="1"/>
    <e v="#N/A"/>
    <n v="33.630000000000003"/>
    <x v="1"/>
    <x v="0"/>
  </r>
  <r>
    <s v="TX"/>
    <n v="115"/>
    <x v="0"/>
    <x v="0"/>
    <x v="1"/>
    <n v="0"/>
    <x v="1110"/>
    <n v="112"/>
    <n v="35.89"/>
    <n v="227.8"/>
    <n v="113"/>
    <n v="19.36"/>
    <n v="179.6"/>
    <n v="110"/>
    <n v="8.08"/>
    <x v="68"/>
    <n v="2"/>
    <n v="1.94"/>
    <n v="0"/>
    <x v="0"/>
    <n v="0"/>
    <x v="0"/>
    <x v="0"/>
    <x v="0"/>
    <x v="0"/>
    <n v="0.57098768481740214"/>
    <n v="0.54977828875096257"/>
    <n v="-0.41561882237022646"/>
    <n v="-1.1072311426924974"/>
    <n v="2.2853478791778952"/>
    <n v="1.4237215008040094"/>
    <n v="2.6136470486353622"/>
    <x v="0"/>
    <x v="1"/>
    <e v="#N/A"/>
    <n v="35.89"/>
    <x v="0"/>
    <x v="1"/>
  </r>
  <r>
    <s v="WA"/>
    <n v="88"/>
    <x v="2"/>
    <x v="0"/>
    <x v="1"/>
    <n v="0"/>
    <x v="187"/>
    <n v="139"/>
    <n v="34.44"/>
    <n v="210.7"/>
    <n v="123"/>
    <n v="17.91"/>
    <n v="81.099999999999994"/>
    <n v="86"/>
    <n v="3.65"/>
    <x v="52"/>
    <n v="8"/>
    <n v="2.65"/>
    <n v="1"/>
    <x v="0"/>
    <n v="0"/>
    <x v="0"/>
    <x v="2"/>
    <x v="0"/>
    <x v="0"/>
    <n v="0.41361633681452847"/>
    <n v="0.20947651834483821"/>
    <n v="-2.3717868336890087"/>
    <n v="-0.16523687656435807"/>
    <n v="2.4575950002933808"/>
    <n v="2.422320147225594"/>
    <n v="3.7007427100303829"/>
    <x v="0"/>
    <x v="1"/>
    <e v="#N/A"/>
    <n v="34.44"/>
    <x v="4"/>
    <x v="2"/>
  </r>
  <r>
    <s v="NM"/>
    <n v="137"/>
    <x v="1"/>
    <x v="1"/>
    <x v="1"/>
    <n v="0"/>
    <x v="1595"/>
    <n v="110"/>
    <n v="53.11"/>
    <n v="231.1"/>
    <n v="73"/>
    <n v="19.64"/>
    <n v="120.1"/>
    <n v="78"/>
    <n v="5.4"/>
    <x v="15"/>
    <n v="2"/>
    <n v="2.86"/>
    <n v="1"/>
    <x v="1"/>
    <n v="1"/>
    <x v="0"/>
    <x v="1"/>
    <x v="2"/>
    <x v="0"/>
    <n v="2.4464838674869438"/>
    <n v="0.61545056023284572"/>
    <n v="-1.5972634586490848"/>
    <n v="0.12460751301353053"/>
    <n v="4.0136513623841719"/>
    <n v="2.9884511531226092"/>
    <n v="3.122864603281958"/>
    <x v="0"/>
    <x v="1"/>
    <n v="53.11"/>
    <e v="#N/A"/>
    <x v="3"/>
    <x v="3"/>
  </r>
  <r>
    <s v="DC"/>
    <n v="128"/>
    <x v="2"/>
    <x v="0"/>
    <x v="0"/>
    <n v="41"/>
    <x v="982"/>
    <n v="76"/>
    <n v="31.42"/>
    <n v="160.6"/>
    <n v="86"/>
    <n v="13.65"/>
    <n v="162"/>
    <n v="131"/>
    <n v="7.29"/>
    <x v="52"/>
    <n v="6"/>
    <n v="2.65"/>
    <n v="2"/>
    <x v="0"/>
    <n v="0"/>
    <x v="0"/>
    <x v="1"/>
    <x v="0"/>
    <x v="1"/>
    <n v="8.4062219820275591E-2"/>
    <n v="-0.78754796688012108"/>
    <n v="-0.76514731982414075"/>
    <n v="-0.16523687656435807"/>
    <n v="1.4043902650090703"/>
    <n v="1.1135761776137882"/>
    <n v="2.9168119223298619"/>
    <x v="0"/>
    <x v="0"/>
    <e v="#N/A"/>
    <n v="31.42"/>
    <x v="1"/>
    <x v="2"/>
  </r>
  <r>
    <s v="OK"/>
    <n v="71"/>
    <x v="0"/>
    <x v="0"/>
    <x v="1"/>
    <n v="0"/>
    <x v="1203"/>
    <n v="130"/>
    <n v="21.05"/>
    <n v="226.5"/>
    <n v="91"/>
    <n v="19.25"/>
    <n v="213.9"/>
    <n v="96"/>
    <n v="9.6300000000000008"/>
    <x v="82"/>
    <n v="7"/>
    <n v="2.38"/>
    <n v="2"/>
    <x v="0"/>
    <n v="0"/>
    <x v="0"/>
    <x v="3"/>
    <x v="0"/>
    <x v="0"/>
    <n v="-1.045308630553289"/>
    <n v="0.52390739392476582"/>
    <n v="0.26556455619052738"/>
    <n v="-0.52754236353671935"/>
    <n v="2.0369625625915124"/>
    <n v="1.3099521248308323"/>
    <n v="2.698653860223323"/>
    <x v="0"/>
    <x v="1"/>
    <e v="#N/A"/>
    <n v="21.05"/>
    <x v="4"/>
    <x v="2"/>
  </r>
  <r>
    <s v="WY"/>
    <n v="91"/>
    <x v="0"/>
    <x v="0"/>
    <x v="1"/>
    <n v="0"/>
    <x v="1837"/>
    <n v="85"/>
    <n v="5.87"/>
    <n v="192.3"/>
    <n v="80"/>
    <n v="16.350000000000001"/>
    <n v="256.3"/>
    <n v="71"/>
    <n v="11.53"/>
    <x v="57"/>
    <n v="7"/>
    <n v="2.13"/>
    <n v="0"/>
    <x v="0"/>
    <n v="0"/>
    <x v="0"/>
    <x v="2"/>
    <x v="0"/>
    <x v="0"/>
    <n v="-2.6986334983952447"/>
    <n v="-0.15669614688748176"/>
    <n v="1.1076104818749577"/>
    <n v="-0.85361730181184459"/>
    <n v="2.8390080993514135"/>
    <n v="3.0434585455731362"/>
    <n v="4.2971284422345786"/>
    <x v="2"/>
    <x v="1"/>
    <e v="#N/A"/>
    <n v="5.87"/>
    <x v="4"/>
    <x v="1"/>
  </r>
  <r>
    <s v="MD"/>
    <n v="47"/>
    <x v="0"/>
    <x v="1"/>
    <x v="0"/>
    <n v="31"/>
    <x v="163"/>
    <n v="114"/>
    <n v="23.9"/>
    <n v="264.60000000000002"/>
    <n v="44"/>
    <n v="22.49"/>
    <n v="238.7"/>
    <n v="121"/>
    <n v="10.74"/>
    <x v="84"/>
    <n v="4"/>
    <n v="2.62"/>
    <n v="2"/>
    <x v="0"/>
    <n v="0"/>
    <x v="0"/>
    <x v="3"/>
    <x v="1"/>
    <x v="2"/>
    <n v="-0.73426878979466803"/>
    <n v="1.2821236192156036"/>
    <n v="0.7580819844210428"/>
    <n v="-0.20146742526159472"/>
    <n v="3.0012010639614091"/>
    <n v="1.672802752616795"/>
    <n v="2.1422722217312997"/>
    <x v="0"/>
    <x v="0"/>
    <e v="#N/A"/>
    <n v="23.9"/>
    <x v="5"/>
    <x v="2"/>
  </r>
  <r>
    <s v="MO"/>
    <n v="126"/>
    <x v="2"/>
    <x v="0"/>
    <x v="1"/>
    <n v="0"/>
    <x v="1357"/>
    <n v="105"/>
    <n v="25.64"/>
    <n v="157.1"/>
    <n v="85"/>
    <n v="13.35"/>
    <n v="210"/>
    <n v="102"/>
    <n v="9.4499999999999993"/>
    <x v="85"/>
    <n v="3"/>
    <n v="2.89"/>
    <n v="0"/>
    <x v="0"/>
    <n v="0"/>
    <x v="0"/>
    <x v="0"/>
    <x v="0"/>
    <x v="1"/>
    <n v="-0.54542317219121927"/>
    <n v="-0.85720037602757337"/>
    <n v="0.18811221868653485"/>
    <n v="0.16083806171076653"/>
    <n v="1.7280588747771328"/>
    <n v="1.0457217652602402"/>
    <n v="2.6834456480394708"/>
    <x v="0"/>
    <x v="1"/>
    <e v="#N/A"/>
    <n v="25.64"/>
    <x v="0"/>
    <x v="3"/>
  </r>
  <r>
    <s v="NC"/>
    <n v="92"/>
    <x v="1"/>
    <x v="0"/>
    <x v="1"/>
    <n v="0"/>
    <x v="48"/>
    <n v="87"/>
    <n v="32.659999999999997"/>
    <n v="193"/>
    <n v="122"/>
    <n v="16.41"/>
    <n v="133.4"/>
    <n v="79"/>
    <n v="6"/>
    <x v="85"/>
    <n v="2"/>
    <n v="2.89"/>
    <n v="1"/>
    <x v="0"/>
    <n v="0"/>
    <x v="0"/>
    <x v="2"/>
    <x v="0"/>
    <x v="0"/>
    <n v="0.21921643634039034"/>
    <n v="-0.14276566505799154"/>
    <n v="-1.3331311281867515"/>
    <n v="0.16083806171076653"/>
    <n v="1.9182963216691564"/>
    <n v="1.3680443589725402"/>
    <n v="2.8395827085161232"/>
    <x v="0"/>
    <x v="1"/>
    <e v="#N/A"/>
    <n v="32.659999999999997"/>
    <x v="0"/>
    <x v="3"/>
  </r>
  <r>
    <s v="WV"/>
    <n v="36"/>
    <x v="2"/>
    <x v="0"/>
    <x v="1"/>
    <n v="0"/>
    <x v="661"/>
    <n v="69"/>
    <n v="29.87"/>
    <n v="154.80000000000001"/>
    <n v="98"/>
    <n v="13.16"/>
    <n v="208.2"/>
    <n v="68"/>
    <n v="9.3699999999999992"/>
    <x v="17"/>
    <n v="2"/>
    <n v="2.57"/>
    <n v="0"/>
    <x v="0"/>
    <n v="0"/>
    <x v="0"/>
    <x v="3"/>
    <x v="0"/>
    <x v="1"/>
    <n v="-8.4417693923977855E-2"/>
    <n v="-0.9029719591816131"/>
    <n v="0.15236498599238429"/>
    <n v="-0.27392852265606671"/>
    <n v="1.6440286649137754"/>
    <n v="0.95955022307157944"/>
    <n v="2.6718239107649415"/>
    <x v="0"/>
    <x v="1"/>
    <e v="#N/A"/>
    <n v="29.87"/>
    <x v="0"/>
    <x v="2"/>
  </r>
  <r>
    <s v="GA"/>
    <n v="122"/>
    <x v="1"/>
    <x v="0"/>
    <x v="1"/>
    <n v="0"/>
    <x v="1474"/>
    <n v="109"/>
    <n v="15.86"/>
    <n v="214.4"/>
    <n v="104"/>
    <n v="18.22"/>
    <n v="176.7"/>
    <n v="104"/>
    <n v="7.95"/>
    <x v="47"/>
    <n v="2"/>
    <n v="3.27"/>
    <n v="0"/>
    <x v="0"/>
    <n v="0"/>
    <x v="0"/>
    <x v="0"/>
    <x v="0"/>
    <x v="0"/>
    <n v="-1.6099940557400712"/>
    <n v="0.2831090651578595"/>
    <n v="-0.47321158615524656"/>
    <n v="0.66806574347207237"/>
    <n v="2.2535329992335602"/>
    <n v="1.8282430487124455"/>
    <n v="3.0994409676095054"/>
    <x v="0"/>
    <x v="1"/>
    <e v="#N/A"/>
    <n v="15.86"/>
    <x v="0"/>
    <x v="0"/>
  </r>
  <r>
    <s v="OK"/>
    <n v="117"/>
    <x v="0"/>
    <x v="0"/>
    <x v="1"/>
    <n v="0"/>
    <x v="81"/>
    <n v="133"/>
    <n v="36.06"/>
    <n v="276.60000000000002"/>
    <n v="94"/>
    <n v="23.51"/>
    <n v="195.5"/>
    <n v="124"/>
    <n v="8.8000000000000007"/>
    <x v="17"/>
    <n v="3"/>
    <n v="2.57"/>
    <n v="2"/>
    <x v="0"/>
    <n v="0"/>
    <x v="0"/>
    <x v="0"/>
    <x v="0"/>
    <x v="2"/>
    <n v="0.58950196105303443"/>
    <n v="1.5209318791497257"/>
    <n v="-9.9851600238565069E-2"/>
    <n v="-0.27392852265606671"/>
    <n v="3.1967266000254511"/>
    <n v="1.6570315388350418"/>
    <n v="1.8089903499128372"/>
    <x v="0"/>
    <x v="1"/>
    <e v="#N/A"/>
    <n v="36.06"/>
    <x v="0"/>
    <x v="2"/>
  </r>
  <r>
    <s v="FL"/>
    <n v="131"/>
    <x v="1"/>
    <x v="0"/>
    <x v="1"/>
    <n v="0"/>
    <x v="1838"/>
    <n v="118"/>
    <n v="7.36"/>
    <n v="178.5"/>
    <n v="113"/>
    <n v="15.17"/>
    <n v="185.9"/>
    <n v="120"/>
    <n v="8.3699999999999992"/>
    <x v="15"/>
    <n v="4"/>
    <n v="2.86"/>
    <n v="0"/>
    <x v="0"/>
    <n v="0"/>
    <x v="0"/>
    <x v="1"/>
    <x v="0"/>
    <x v="0"/>
    <n v="-2.5357078675216811"/>
    <n v="-0.43132564581172234"/>
    <n v="-0.29050350794070007"/>
    <n v="0.12460751301353053"/>
    <n v="2.1094825209160595"/>
    <n v="2.5914813374924233"/>
    <n v="4.1208778845159522"/>
    <x v="2"/>
    <x v="1"/>
    <e v="#N/A"/>
    <n v="7.36"/>
    <x v="1"/>
    <x v="3"/>
  </r>
  <r>
    <s v="MD"/>
    <n v="133"/>
    <x v="0"/>
    <x v="0"/>
    <x v="1"/>
    <n v="0"/>
    <x v="32"/>
    <n v="126"/>
    <n v="29.43"/>
    <n v="200"/>
    <n v="98"/>
    <n v="17"/>
    <n v="231"/>
    <n v="103"/>
    <n v="10.4"/>
    <x v="81"/>
    <n v="1"/>
    <n v="2.92"/>
    <n v="1"/>
    <x v="0"/>
    <n v="0"/>
    <x v="0"/>
    <x v="1"/>
    <x v="0"/>
    <x v="0"/>
    <n v="-0.13255481213662149"/>
    <n v="-3.4608467630870329E-3"/>
    <n v="0.60516326678495547"/>
    <n v="0.19706861040800316"/>
    <n v="2.3989734906708273"/>
    <n v="0.65010873886979326"/>
    <n v="1.7578990118230264"/>
    <x v="0"/>
    <x v="1"/>
    <e v="#N/A"/>
    <n v="29.43"/>
    <x v="0"/>
    <x v="3"/>
  </r>
  <r>
    <s v="HI"/>
    <n v="128"/>
    <x v="2"/>
    <x v="0"/>
    <x v="0"/>
    <n v="28"/>
    <x v="819"/>
    <n v="96"/>
    <n v="19.62"/>
    <n v="185.4"/>
    <n v="94"/>
    <n v="15.76"/>
    <n v="209.3"/>
    <n v="69"/>
    <n v="9.42"/>
    <x v="167"/>
    <n v="4"/>
    <n v="4.78"/>
    <n v="0"/>
    <x v="0"/>
    <n v="0"/>
    <x v="0"/>
    <x v="1"/>
    <x v="0"/>
    <x v="0"/>
    <n v="-1.2008285509325993"/>
    <n v="-0.29401089634960204"/>
    <n v="0.17421051708325441"/>
    <n v="2.6969764705172952"/>
    <n v="3.9478042103592501"/>
    <n v="2.9719459959248122"/>
    <n v="3.1748650242265146"/>
    <x v="0"/>
    <x v="0"/>
    <e v="#N/A"/>
    <n v="19.62"/>
    <x v="1"/>
    <x v="0"/>
  </r>
  <r>
    <s v="FL"/>
    <n v="81"/>
    <x v="1"/>
    <x v="0"/>
    <x v="1"/>
    <n v="0"/>
    <x v="1202"/>
    <n v="92"/>
    <n v="32.450000000000003"/>
    <n v="208.7"/>
    <n v="132"/>
    <n v="17.739999999999998"/>
    <n v="120.8"/>
    <n v="98"/>
    <n v="5.44"/>
    <x v="37"/>
    <n v="6"/>
    <n v="3.08"/>
    <n v="1"/>
    <x v="0"/>
    <n v="0"/>
    <x v="0"/>
    <x v="2"/>
    <x v="0"/>
    <x v="0"/>
    <n v="0.19699930485763192"/>
    <n v="0.16967514168915121"/>
    <n v="-1.5833617570458041"/>
    <n v="0.41445190259141979"/>
    <n v="2.2675829416458497"/>
    <n v="1.6572275682773465"/>
    <n v="2.8897878864846893"/>
    <x v="0"/>
    <x v="1"/>
    <e v="#N/A"/>
    <n v="32.450000000000003"/>
    <x v="1"/>
    <x v="3"/>
  </r>
  <r>
    <s v="ND"/>
    <n v="81"/>
    <x v="0"/>
    <x v="0"/>
    <x v="1"/>
    <n v="0"/>
    <x v="921"/>
    <n v="105"/>
    <n v="39.799999999999997"/>
    <n v="237.4"/>
    <n v="88"/>
    <n v="20.18"/>
    <n v="240.6"/>
    <n v="85"/>
    <n v="10.83"/>
    <x v="37"/>
    <n v="4"/>
    <n v="3.08"/>
    <n v="1"/>
    <x v="0"/>
    <n v="0"/>
    <x v="0"/>
    <x v="2"/>
    <x v="0"/>
    <x v="2"/>
    <n v="0.99681603823694287"/>
    <n v="0.74082489669826002"/>
    <n v="0.79581517448709049"/>
    <n v="0.41445190259141979"/>
    <n v="3.4990530057699001"/>
    <n v="1.5321735910659562"/>
    <n v="0.67211597892962016"/>
    <x v="1"/>
    <x v="1"/>
    <e v="#N/A"/>
    <n v="39.799999999999997"/>
    <x v="1"/>
    <x v="3"/>
  </r>
  <r>
    <s v="LA"/>
    <n v="96"/>
    <x v="1"/>
    <x v="0"/>
    <x v="1"/>
    <n v="0"/>
    <x v="1446"/>
    <n v="74"/>
    <n v="17.36"/>
    <n v="93.7"/>
    <n v="88"/>
    <n v="7.96"/>
    <n v="236.2"/>
    <n v="125"/>
    <n v="10.63"/>
    <x v="100"/>
    <n v="2"/>
    <n v="3.78"/>
    <n v="1"/>
    <x v="0"/>
    <n v="0"/>
    <x v="0"/>
    <x v="2"/>
    <x v="0"/>
    <x v="1"/>
    <n v="-1.4470684248665078"/>
    <n v="-2.1189040160128512"/>
    <n v="0.7084330501236118"/>
    <n v="1.3564461687195588"/>
    <n v="3.1501426009611153"/>
    <n v="2.9875717314338144"/>
    <n v="3.9909611993271517"/>
    <x v="0"/>
    <x v="1"/>
    <e v="#N/A"/>
    <n v="17.36"/>
    <x v="0"/>
    <x v="0"/>
  </r>
  <r>
    <s v="AR"/>
    <n v="93"/>
    <x v="0"/>
    <x v="0"/>
    <x v="1"/>
    <n v="0"/>
    <x v="1004"/>
    <n v="91"/>
    <n v="22.42"/>
    <n v="203.8"/>
    <n v="92"/>
    <n v="17.32"/>
    <n v="205.6"/>
    <n v="121"/>
    <n v="9.25"/>
    <x v="36"/>
    <n v="3"/>
    <n v="1.84"/>
    <n v="1"/>
    <x v="0"/>
    <n v="0"/>
    <x v="0"/>
    <x v="2"/>
    <x v="0"/>
    <x v="0"/>
    <n v="-0.89534299304466802"/>
    <n v="7.2161768882718497E-2"/>
    <n v="0.10073009432305616"/>
    <n v="-1.2521533374814422"/>
    <n v="1.5606639593166884"/>
    <n v="1.5443059698617738"/>
    <n v="3.2146679242483795"/>
    <x v="0"/>
    <x v="1"/>
    <e v="#N/A"/>
    <n v="22.42"/>
    <x v="0"/>
    <x v="1"/>
  </r>
  <r>
    <s v="KY"/>
    <n v="145"/>
    <x v="1"/>
    <x v="0"/>
    <x v="1"/>
    <n v="0"/>
    <x v="85"/>
    <n v="122"/>
    <n v="22.95"/>
    <n v="206.3"/>
    <n v="88"/>
    <n v="17.54"/>
    <n v="210.4"/>
    <n v="90"/>
    <n v="9.4700000000000006"/>
    <x v="165"/>
    <n v="4"/>
    <n v="5.32"/>
    <n v="0"/>
    <x v="0"/>
    <n v="0"/>
    <x v="0"/>
    <x v="1"/>
    <x v="0"/>
    <x v="0"/>
    <n v="-0.83794873671420822"/>
    <n v="0.12191348970232725"/>
    <n v="0.19605604817412395"/>
    <n v="3.4215874444620176"/>
    <n v="4.7186794857996697"/>
    <n v="3.530257724084477"/>
    <n v="3.2648894479307549"/>
    <x v="1"/>
    <x v="1"/>
    <e v="#N/A"/>
    <n v="22.95"/>
    <x v="1"/>
    <x v="0"/>
  </r>
  <r>
    <s v="HI"/>
    <n v="53"/>
    <x v="2"/>
    <x v="1"/>
    <x v="1"/>
    <n v="0"/>
    <x v="531"/>
    <n v="80"/>
    <n v="24.65"/>
    <n v="228.4"/>
    <n v="82"/>
    <n v="19.41"/>
    <n v="169.4"/>
    <n v="109"/>
    <n v="7.62"/>
    <x v="56"/>
    <n v="5"/>
    <n v="2.4"/>
    <n v="0"/>
    <x v="0"/>
    <n v="0"/>
    <x v="0"/>
    <x v="3"/>
    <x v="1"/>
    <x v="0"/>
    <n v="-0.65280597435788623"/>
    <n v="0.56171870174766858"/>
    <n v="-0.61818647430374485"/>
    <n v="-0.49131181483948333"/>
    <n v="1.7216428877547474"/>
    <n v="1.1684285842375635"/>
    <n v="2.7868255201878513"/>
    <x v="0"/>
    <x v="1"/>
    <e v="#N/A"/>
    <n v="24.65"/>
    <x v="5"/>
    <x v="2"/>
  </r>
  <r>
    <s v="KS"/>
    <n v="108"/>
    <x v="1"/>
    <x v="0"/>
    <x v="1"/>
    <n v="0"/>
    <x v="1839"/>
    <n v="48"/>
    <n v="28.95"/>
    <n v="187.7"/>
    <n v="146"/>
    <n v="15.95"/>
    <n v="204"/>
    <n v="84"/>
    <n v="9.18"/>
    <x v="137"/>
    <n v="4"/>
    <n v="4.3499999999999996"/>
    <n v="3"/>
    <x v="0"/>
    <n v="0"/>
    <x v="0"/>
    <x v="0"/>
    <x v="0"/>
    <x v="0"/>
    <n v="-0.18439478559639133"/>
    <n v="-0.24823931319556233"/>
    <n v="6.8954776372700408E-2"/>
    <n v="2.117287691361518"/>
    <n v="3.4771400404112387"/>
    <n v="2.1408610703982029"/>
    <n v="2.2530134009503824"/>
    <x v="0"/>
    <x v="1"/>
    <e v="#N/A"/>
    <n v="28.95"/>
    <x v="1"/>
    <x v="0"/>
  </r>
  <r>
    <s v="TX"/>
    <n v="52"/>
    <x v="0"/>
    <x v="0"/>
    <x v="1"/>
    <n v="0"/>
    <x v="1840"/>
    <n v="99"/>
    <n v="32.08"/>
    <n v="210.4"/>
    <n v="89"/>
    <n v="17.88"/>
    <n v="191.4"/>
    <n v="103"/>
    <n v="8.61"/>
    <x v="81"/>
    <n v="2"/>
    <n v="2.92"/>
    <n v="1"/>
    <x v="0"/>
    <n v="0"/>
    <x v="0"/>
    <x v="3"/>
    <x v="0"/>
    <x v="0"/>
    <n v="0.15626789713924077"/>
    <n v="0.20350631184648549"/>
    <n v="-0.18127585248635184"/>
    <n v="0.19706861040800316"/>
    <n v="2.2110326502236979"/>
    <n v="0.37085232443720001"/>
    <n v="1.8402167026537171"/>
    <x v="0"/>
    <x v="1"/>
    <e v="#N/A"/>
    <n v="32.08"/>
    <x v="0"/>
    <x v="3"/>
  </r>
  <r>
    <s v="NC"/>
    <n v="61"/>
    <x v="2"/>
    <x v="0"/>
    <x v="1"/>
    <n v="0"/>
    <x v="1841"/>
    <n v="97"/>
    <n v="1.22"/>
    <n v="221.8"/>
    <n v="78"/>
    <n v="18.850000000000001"/>
    <n v="174.5"/>
    <n v="94"/>
    <n v="7.85"/>
    <x v="42"/>
    <n v="4"/>
    <n v="3.24"/>
    <n v="1"/>
    <x v="0"/>
    <n v="0"/>
    <x v="0"/>
    <x v="3"/>
    <x v="0"/>
    <x v="0"/>
    <n v="-3.2040732396280038"/>
    <n v="0.43037415878390156"/>
    <n v="-0.51690264833698563"/>
    <n v="0.63183519477483641"/>
    <n v="3.1305236357278448"/>
    <n v="3.3343232150862621"/>
    <n v="4.5205358500376578"/>
    <x v="2"/>
    <x v="1"/>
    <e v="#N/A"/>
    <n v="1.22"/>
    <x v="1"/>
    <x v="3"/>
  </r>
  <r>
    <s v="TX"/>
    <n v="86"/>
    <x v="1"/>
    <x v="0"/>
    <x v="1"/>
    <n v="0"/>
    <x v="1155"/>
    <n v="124"/>
    <n v="30.79"/>
    <n v="229.5"/>
    <n v="105"/>
    <n v="19.510000000000002"/>
    <n v="122.2"/>
    <n v="91"/>
    <n v="5.5"/>
    <x v="113"/>
    <n v="6"/>
    <n v="1.51"/>
    <n v="5"/>
    <x v="0"/>
    <n v="0"/>
    <x v="1"/>
    <x v="2"/>
    <x v="0"/>
    <x v="0"/>
    <n v="1.5559397748436135E-2"/>
    <n v="0.5836094589082963"/>
    <n v="-1.5555583538392426"/>
    <n v="-1.6869199218482758"/>
    <n v="2.0783849191744062"/>
    <n v="2.3677632293608193"/>
    <n v="3.8591348186315995"/>
    <x v="2"/>
    <x v="1"/>
    <e v="#N/A"/>
    <n v="30.79"/>
    <x v="1"/>
    <x v="1"/>
  </r>
  <r>
    <s v="LA"/>
    <n v="137"/>
    <x v="1"/>
    <x v="0"/>
    <x v="1"/>
    <n v="0"/>
    <x v="853"/>
    <n v="90"/>
    <n v="25.81"/>
    <n v="229.6"/>
    <n v="68"/>
    <n v="19.52"/>
    <n v="171.8"/>
    <n v="122"/>
    <n v="7.73"/>
    <x v="81"/>
    <n v="5"/>
    <n v="2.92"/>
    <n v="2"/>
    <x v="0"/>
    <n v="0"/>
    <x v="0"/>
    <x v="1"/>
    <x v="0"/>
    <x v="0"/>
    <n v="-0.5269088959555871"/>
    <n v="0.58559952774108048"/>
    <n v="-0.57052349737821095"/>
    <n v="0.19706861040800316"/>
    <n v="2.0869509767666057"/>
    <n v="0.99241769925597312"/>
    <n v="2.3694770309428934"/>
    <x v="0"/>
    <x v="1"/>
    <e v="#N/A"/>
    <n v="25.81"/>
    <x v="1"/>
    <x v="3"/>
  </r>
  <r>
    <s v="TN"/>
    <n v="74"/>
    <x v="2"/>
    <x v="0"/>
    <x v="1"/>
    <n v="0"/>
    <x v="986"/>
    <n v="86"/>
    <n v="27.1"/>
    <n v="210"/>
    <n v="122"/>
    <n v="17.850000000000001"/>
    <n v="172.4"/>
    <n v="99"/>
    <n v="7.76"/>
    <x v="31"/>
    <n v="2"/>
    <n v="2.2999999999999998"/>
    <n v="1"/>
    <x v="0"/>
    <n v="0"/>
    <x v="0"/>
    <x v="2"/>
    <x v="0"/>
    <x v="0"/>
    <n v="-0.38620039656478244"/>
    <n v="0.19554603651534799"/>
    <n v="-0.55860775314682765"/>
    <n v="-0.63623400962842791"/>
    <n v="1.4605591702967364"/>
    <n v="0.95090763777943788"/>
    <n v="2.7704183043787176"/>
    <x v="0"/>
    <x v="1"/>
    <e v="#N/A"/>
    <n v="27.1"/>
    <x v="0"/>
    <x v="1"/>
  </r>
  <r>
    <s v="NC"/>
    <n v="118"/>
    <x v="2"/>
    <x v="0"/>
    <x v="0"/>
    <n v="31"/>
    <x v="1752"/>
    <n v="99"/>
    <n v="38.520000000000003"/>
    <n v="164.9"/>
    <n v="136"/>
    <n v="14.02"/>
    <n v="189.3"/>
    <n v="120"/>
    <n v="8.52"/>
    <x v="39"/>
    <n v="5"/>
    <n v="2.75"/>
    <n v="3"/>
    <x v="0"/>
    <n v="0"/>
    <x v="0"/>
    <x v="0"/>
    <x v="0"/>
    <x v="1"/>
    <n v="0.85795896646970127"/>
    <n v="-0.70197500707039384"/>
    <n v="-0.22298095729619377"/>
    <n v="-2.0314681775414092E-2"/>
    <n v="2.2592858015233483"/>
    <n v="1.1309269173158807"/>
    <n v="2.3352984930526977"/>
    <x v="0"/>
    <x v="0"/>
    <e v="#N/A"/>
    <n v="38.520000000000003"/>
    <x v="1"/>
    <x v="2"/>
  </r>
  <r>
    <s v="OH"/>
    <n v="125"/>
    <x v="0"/>
    <x v="0"/>
    <x v="1"/>
    <n v="0"/>
    <x v="264"/>
    <n v="115"/>
    <n v="36.5"/>
    <n v="260.60000000000002"/>
    <n v="94"/>
    <n v="22.15"/>
    <n v="266.3"/>
    <n v="123"/>
    <n v="11.98"/>
    <x v="33"/>
    <n v="6"/>
    <n v="2"/>
    <n v="3"/>
    <x v="0"/>
    <n v="0"/>
    <x v="0"/>
    <x v="0"/>
    <x v="0"/>
    <x v="2"/>
    <n v="0.63763907926567798"/>
    <n v="1.2025208659042297"/>
    <n v="1.3062062190646817"/>
    <n v="-1.0347700452980251"/>
    <n v="3.5850740577544977"/>
    <n v="2.1516421081841579"/>
    <n v="2.0991358993257294"/>
    <x v="1"/>
    <x v="1"/>
    <e v="#N/A"/>
    <n v="36.5"/>
    <x v="1"/>
    <x v="1"/>
  </r>
  <r>
    <s v="AR"/>
    <n v="127"/>
    <x v="0"/>
    <x v="0"/>
    <x v="0"/>
    <n v="27"/>
    <x v="128"/>
    <n v="107"/>
    <n v="26.79"/>
    <n v="280.60000000000002"/>
    <n v="49"/>
    <n v="23.85"/>
    <n v="75.099999999999994"/>
    <n v="77"/>
    <n v="3.38"/>
    <x v="40"/>
    <n v="4"/>
    <n v="2.16"/>
    <n v="1"/>
    <x v="0"/>
    <n v="0"/>
    <x v="0"/>
    <x v="0"/>
    <x v="0"/>
    <x v="2"/>
    <n v="-0.41952609378892058"/>
    <n v="1.6005346324610996"/>
    <n v="-2.4909442760028431"/>
    <n v="-0.81738675311460851"/>
    <n v="3.0587567347707143"/>
    <n v="3.1001028601315386"/>
    <n v="4.2267342859808794"/>
    <x v="2"/>
    <x v="0"/>
    <e v="#N/A"/>
    <n v="26.79"/>
    <x v="1"/>
    <x v="1"/>
  </r>
  <r>
    <s v="WA"/>
    <n v="80"/>
    <x v="2"/>
    <x v="0"/>
    <x v="1"/>
    <n v="0"/>
    <x v="5"/>
    <n v="101"/>
    <n v="26.69"/>
    <n v="208.8"/>
    <n v="127"/>
    <n v="17.75"/>
    <n v="113.3"/>
    <n v="109"/>
    <n v="5.0999999999999996"/>
    <x v="76"/>
    <n v="2"/>
    <n v="4.37"/>
    <n v="2"/>
    <x v="0"/>
    <n v="0"/>
    <x v="0"/>
    <x v="2"/>
    <x v="0"/>
    <x v="0"/>
    <n v="-0.43063465953029983"/>
    <n v="0.17166521052193601"/>
    <n v="-1.7323085599380972"/>
    <n v="2.1535182400587534"/>
    <n v="3.4896890081807372"/>
    <n v="2.8024005623024117"/>
    <n v="3.3954334700253352"/>
    <x v="0"/>
    <x v="1"/>
    <e v="#N/A"/>
    <n v="26.69"/>
    <x v="0"/>
    <x v="0"/>
  </r>
  <r>
    <s v="MN"/>
    <n v="150"/>
    <x v="1"/>
    <x v="0"/>
    <x v="1"/>
    <n v="0"/>
    <x v="1842"/>
    <n v="115"/>
    <n v="28.9"/>
    <n v="162.69999999999999"/>
    <n v="138"/>
    <n v="13.83"/>
    <n v="267.2"/>
    <n v="77"/>
    <n v="12.02"/>
    <x v="24"/>
    <n v="2"/>
    <n v="2.2400000000000002"/>
    <n v="0"/>
    <x v="0"/>
    <n v="0"/>
    <x v="0"/>
    <x v="1"/>
    <x v="0"/>
    <x v="1"/>
    <n v="-0.18994906846708121"/>
    <n v="-0.74575652139164983"/>
    <n v="1.3240798354117564"/>
    <n v="-0.70869510702289995"/>
    <n v="2.4913907521968852"/>
    <n v="1.687503956461113"/>
    <n v="2.7364779052664869"/>
    <x v="0"/>
    <x v="1"/>
    <e v="#N/A"/>
    <n v="28.9"/>
    <x v="0"/>
    <x v="1"/>
  </r>
  <r>
    <s v="ND"/>
    <n v="140"/>
    <x v="2"/>
    <x v="0"/>
    <x v="1"/>
    <n v="0"/>
    <x v="1042"/>
    <n v="115"/>
    <n v="41.6"/>
    <n v="258.60000000000002"/>
    <n v="101"/>
    <n v="21.98"/>
    <n v="231.3"/>
    <n v="112"/>
    <n v="10.41"/>
    <x v="4"/>
    <n v="6"/>
    <n v="2.0299999999999998"/>
    <n v="1"/>
    <x v="1"/>
    <n v="1"/>
    <x v="0"/>
    <x v="1"/>
    <x v="0"/>
    <x v="2"/>
    <n v="1.1930673663346441"/>
    <n v="1.1627194892485426"/>
    <n v="0.61112113890064745"/>
    <n v="-0.99853949660078922"/>
    <n v="3.476005396966487"/>
    <n v="2.0361425598356462"/>
    <n v="2.0516187580074345"/>
    <x v="0"/>
    <x v="1"/>
    <n v="41.6"/>
    <e v="#N/A"/>
    <x v="1"/>
    <x v="1"/>
  </r>
  <r>
    <s v="AZ"/>
    <n v="97"/>
    <x v="2"/>
    <x v="0"/>
    <x v="1"/>
    <n v="0"/>
    <x v="140"/>
    <n v="89"/>
    <n v="42.94"/>
    <n v="340.3"/>
    <n v="91"/>
    <n v="28.93"/>
    <n v="256.5"/>
    <n v="67"/>
    <n v="11.54"/>
    <x v="82"/>
    <n v="5"/>
    <n v="2.38"/>
    <n v="1"/>
    <x v="1"/>
    <n v="1"/>
    <x v="0"/>
    <x v="2"/>
    <x v="0"/>
    <x v="2"/>
    <n v="1.3393301485961386"/>
    <n v="2.7886057256333565"/>
    <n v="1.1115823966187519"/>
    <n v="-0.52754236353671935"/>
    <n v="4.9505550521527732"/>
    <n v="3.3292707174052829"/>
    <n v="2.3790947217690248"/>
    <x v="1"/>
    <x v="1"/>
    <n v="42.94"/>
    <e v="#N/A"/>
    <x v="1"/>
    <x v="2"/>
  </r>
  <r>
    <s v="MT"/>
    <n v="83"/>
    <x v="0"/>
    <x v="0"/>
    <x v="1"/>
    <n v="0"/>
    <x v="1643"/>
    <n v="70"/>
    <n v="32.01"/>
    <n v="243.8"/>
    <n v="88"/>
    <n v="20.72"/>
    <n v="213.7"/>
    <n v="79"/>
    <n v="9.6199999999999992"/>
    <x v="19"/>
    <n v="6"/>
    <n v="2.78"/>
    <n v="0"/>
    <x v="0"/>
    <n v="0"/>
    <x v="0"/>
    <x v="2"/>
    <x v="0"/>
    <x v="2"/>
    <n v="0.14886218664498829"/>
    <n v="0.86818930199645861"/>
    <n v="0.26159264144673255"/>
    <n v="1.591586692182255E-2"/>
    <n v="2.7264842991685794"/>
    <n v="0.91901939021588508"/>
    <n v="1.5018244389983713"/>
    <x v="0"/>
    <x v="1"/>
    <e v="#N/A"/>
    <n v="32.01"/>
    <x v="1"/>
    <x v="2"/>
  </r>
  <r>
    <s v="WV"/>
    <n v="73"/>
    <x v="1"/>
    <x v="0"/>
    <x v="1"/>
    <n v="0"/>
    <x v="469"/>
    <n v="89"/>
    <n v="30.24"/>
    <n v="131.19999999999999"/>
    <n v="82"/>
    <n v="11.15"/>
    <n v="186.2"/>
    <n v="89"/>
    <n v="8.3800000000000008"/>
    <x v="73"/>
    <n v="6"/>
    <n v="3.11"/>
    <n v="3"/>
    <x v="0"/>
    <n v="0"/>
    <x v="0"/>
    <x v="3"/>
    <x v="0"/>
    <x v="1"/>
    <n v="-4.3686286205586698E-2"/>
    <n v="-1.3726282037187203"/>
    <n v="-0.28454563582500869"/>
    <n v="0.45068245128865581"/>
    <n v="1.9156571246159391"/>
    <n v="1.4731251026349146"/>
    <n v="2.9445632811903444"/>
    <x v="0"/>
    <x v="1"/>
    <e v="#N/A"/>
    <n v="30.24"/>
    <x v="1"/>
    <x v="3"/>
  </r>
  <r>
    <s v="NC"/>
    <n v="75"/>
    <x v="1"/>
    <x v="0"/>
    <x v="1"/>
    <n v="0"/>
    <x v="549"/>
    <n v="101"/>
    <n v="29.02"/>
    <n v="193.1"/>
    <n v="126"/>
    <n v="16.41"/>
    <n v="129.1"/>
    <n v="104"/>
    <n v="5.81"/>
    <x v="72"/>
    <n v="7"/>
    <n v="1.86"/>
    <n v="1"/>
    <x v="0"/>
    <n v="0"/>
    <x v="0"/>
    <x v="2"/>
    <x v="0"/>
    <x v="0"/>
    <n v="-0.17698907510213888"/>
    <n v="-0.1407755962252073"/>
    <n v="-1.4185272951783332"/>
    <n v="-1.2159227887842059"/>
    <n v="1.2796098257160349"/>
    <n v="1.8819752433676675"/>
    <n v="3.6669142786856308"/>
    <x v="2"/>
    <x v="1"/>
    <e v="#N/A"/>
    <n v="29.02"/>
    <x v="4"/>
    <x v="1"/>
  </r>
  <r>
    <s v="HI"/>
    <n v="50"/>
    <x v="1"/>
    <x v="0"/>
    <x v="0"/>
    <n v="40"/>
    <x v="958"/>
    <n v="127"/>
    <n v="40.07"/>
    <n v="223"/>
    <n v="126"/>
    <n v="18.96"/>
    <n v="297.5"/>
    <n v="116"/>
    <n v="13.39"/>
    <x v="79"/>
    <n v="5"/>
    <n v="2.67"/>
    <n v="2"/>
    <x v="0"/>
    <n v="0"/>
    <x v="0"/>
    <x v="3"/>
    <x v="0"/>
    <x v="0"/>
    <n v="1.0264388802139541"/>
    <n v="0.45425498477731352"/>
    <n v="1.9258249190966206"/>
    <n v="-0.12900632786712207"/>
    <n v="3.9421305825777395"/>
    <n v="2.2327939039806557"/>
    <n v="1.5589559664120232"/>
    <x v="1"/>
    <x v="0"/>
    <e v="#N/A"/>
    <n v="40.07"/>
    <x v="1"/>
    <x v="2"/>
  </r>
  <r>
    <s v="VT"/>
    <n v="86"/>
    <x v="0"/>
    <x v="0"/>
    <x v="0"/>
    <n v="34"/>
    <x v="1265"/>
    <n v="102"/>
    <n v="22"/>
    <n v="267.10000000000002"/>
    <n v="104"/>
    <n v="22.7"/>
    <n v="154.80000000000001"/>
    <n v="100"/>
    <n v="6.97"/>
    <x v="38"/>
    <n v="16"/>
    <n v="2.5099999999999998"/>
    <n v="0"/>
    <x v="0"/>
    <n v="0"/>
    <x v="0"/>
    <x v="2"/>
    <x v="0"/>
    <x v="2"/>
    <n v="-0.94162868363374852"/>
    <n v="1.3318753400352124"/>
    <n v="-0.90813625060074188"/>
    <n v="-0.34638962005053869"/>
    <n v="2.4241896149579629"/>
    <n v="1.8987505675495315"/>
    <n v="3.0551288264604004"/>
    <x v="0"/>
    <x v="0"/>
    <e v="#N/A"/>
    <n v="22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5BE39-4D89-45AB-BFC6-A7487CAA4D5F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 rowHeaderCaption="voice mail plan">
  <location ref="I12:L16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hurn" fld="2" subtotal="count" baseField="0" baseItem="0"/>
  </dataFields>
  <chartFormats count="2"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in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5393A-93D4-443E-8DD0-E1B7463C91A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 rowHeaderCaption="intl plan">
  <location ref="H1:K5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hurn" fld="2" subtotal="count" baseField="0" baseItem="0"/>
  </dataFields>
  <chartFormats count="2"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in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CA6DA-5AC5-4E1A-9D86-8E149A2585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rvice Call Group">
  <location ref="G4:J8" firstHeaderRow="1" firstDataRow="2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2D16D-241E-49B9-8032-3C8C7FEF37B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9" firstHeaderRow="1" firstDataRow="2" firstDataCol="1"/>
  <pivotFields count="38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8C1C6-86BE-4977-BC19-390016C3D01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l Plan + Call Group">
  <location ref="M28:P36" firstHeaderRow="1" firstDataRow="2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1"/>
        <item x="2"/>
        <item x="3"/>
        <item x="5"/>
        <item t="default"/>
      </items>
    </pivotField>
    <pivotField showAll="0"/>
  </pivotFields>
  <rowFields count="1">
    <field x="3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82C57-CA40-46AE-A3D6-E86FDC92E82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ssigned">
  <location ref="G24:J29" firstHeaderRow="1" firstDataRow="2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32"/>
  </rowFields>
  <rowItems count="4">
    <i>
      <x/>
    </i>
    <i>
      <x v="1"/>
    </i>
    <i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61DDA-FF8F-4E2A-B954-87F8874AF6F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mail Message Group">
  <location ref="M1:P9" firstHeaderRow="1" firstDataRow="2" firstDataCol="1"/>
  <pivotFields count="38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</pivotFields>
  <rowFields count="2">
    <field x="4"/>
    <field x="33"/>
  </rowFields>
  <rowItems count="7">
    <i>
      <x/>
    </i>
    <i r="1">
      <x v="3"/>
    </i>
    <i>
      <x v="1"/>
    </i>
    <i r="1">
      <x/>
    </i>
    <i r="1">
      <x v="1"/>
    </i>
    <i r="1"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FA71B-2761-4047-81AC-B43809D5374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l Charge Group" colHeaderCaption="int plan">
  <location ref="G13:J17" firstHeaderRow="1" firstDataRow="2" firstDataCol="1" rowPageCount="1" colPageCount="1"/>
  <pivotFields count="38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pageFields count="1">
    <pageField fld="3" hier="-1"/>
  </pageFields>
  <dataFields count="1">
    <dataField name="Count of churn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2579B-B890-405F-A947-08BFF741E94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vening Usage Group">
  <location ref="A24:D29" firstHeaderRow="1" firstDataRow="2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4">
    <i>
      <x/>
    </i>
    <i>
      <x v="1"/>
    </i>
    <i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829D4-9288-4DFF-9596-B0D236DC2D3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D19" firstHeaderRow="1" firstDataRow="2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543CB-626F-4412-8225-99B7A48A6DE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/>
  <pivotFields count="38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</pivotFields>
  <rowFields count="2">
    <field x="3"/>
    <field x="37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E8188-99DD-4041-8A11-408717F0FD3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0:K14" firstHeaderRow="0" firstDataRow="1" firstDataCol="1"/>
  <pivotFields count="38">
    <pivotField showAll="0"/>
    <pivotField showAll="0"/>
    <pivotField showAll="0"/>
    <pivotField showAll="0"/>
    <pivotField showAll="0"/>
    <pivotField showAll="0"/>
    <pivotField dataField="1" showAll="0">
      <items count="1844">
        <item x="852"/>
        <item x="1387"/>
        <item x="1828"/>
        <item x="1841"/>
        <item x="1392"/>
        <item x="1122"/>
        <item x="721"/>
        <item x="1179"/>
        <item x="1500"/>
        <item x="502"/>
        <item x="532"/>
        <item x="1837"/>
        <item x="752"/>
        <item x="1817"/>
        <item x="1221"/>
        <item x="907"/>
        <item x="393"/>
        <item x="1624"/>
        <item x="1032"/>
        <item x="1661"/>
        <item x="1838"/>
        <item x="1462"/>
        <item x="390"/>
        <item x="951"/>
        <item x="1192"/>
        <item x="398"/>
        <item x="1380"/>
        <item x="1725"/>
        <item x="1616"/>
        <item x="1311"/>
        <item x="1395"/>
        <item x="1270"/>
        <item x="873"/>
        <item x="1778"/>
        <item x="957"/>
        <item x="1407"/>
        <item x="1067"/>
        <item x="1405"/>
        <item x="1786"/>
        <item x="435"/>
        <item x="1726"/>
        <item x="1290"/>
        <item x="530"/>
        <item x="444"/>
        <item x="1426"/>
        <item x="145"/>
        <item x="856"/>
        <item x="256"/>
        <item x="94"/>
        <item x="194"/>
        <item x="1631"/>
        <item x="249"/>
        <item x="1168"/>
        <item x="954"/>
        <item x="1414"/>
        <item x="64"/>
        <item x="833"/>
        <item x="424"/>
        <item x="17"/>
        <item x="1815"/>
        <item x="204"/>
        <item x="556"/>
        <item x="1226"/>
        <item x="910"/>
        <item x="1605"/>
        <item x="1422"/>
        <item x="269"/>
        <item x="1231"/>
        <item x="177"/>
        <item x="1572"/>
        <item x="1700"/>
        <item x="815"/>
        <item x="648"/>
        <item x="991"/>
        <item x="394"/>
        <item x="257"/>
        <item x="1596"/>
        <item x="357"/>
        <item x="953"/>
        <item x="1664"/>
        <item x="1613"/>
        <item x="104"/>
        <item x="1097"/>
        <item x="1508"/>
        <item x="1327"/>
        <item x="1721"/>
        <item x="1646"/>
        <item x="1480"/>
        <item x="593"/>
        <item x="924"/>
        <item x="388"/>
        <item x="1722"/>
        <item x="1314"/>
        <item x="423"/>
        <item x="188"/>
        <item x="356"/>
        <item x="1234"/>
        <item x="810"/>
        <item x="592"/>
        <item x="1550"/>
        <item x="1432"/>
        <item x="1651"/>
        <item x="1529"/>
        <item x="285"/>
        <item x="753"/>
        <item x="836"/>
        <item x="1420"/>
        <item x="1727"/>
        <item x="1748"/>
        <item x="1788"/>
        <item x="1685"/>
        <item x="1545"/>
        <item x="437"/>
        <item x="1093"/>
        <item x="1741"/>
        <item x="20"/>
        <item x="1805"/>
        <item x="1585"/>
        <item x="1450"/>
        <item x="1287"/>
        <item x="1079"/>
        <item x="1556"/>
        <item x="1649"/>
        <item x="636"/>
        <item x="881"/>
        <item x="467"/>
        <item x="878"/>
        <item x="1129"/>
        <item x="159"/>
        <item x="885"/>
        <item x="286"/>
        <item x="782"/>
        <item x="189"/>
        <item x="1139"/>
        <item x="645"/>
        <item x="1636"/>
        <item x="203"/>
        <item x="795"/>
        <item x="1208"/>
        <item x="235"/>
        <item x="34"/>
        <item x="967"/>
        <item x="1256"/>
        <item x="1427"/>
        <item x="254"/>
        <item x="1812"/>
        <item x="1280"/>
        <item x="1482"/>
        <item x="1795"/>
        <item x="524"/>
        <item x="826"/>
        <item x="751"/>
        <item x="1830"/>
        <item x="1141"/>
        <item x="1150"/>
        <item x="1216"/>
        <item x="1540"/>
        <item x="1578"/>
        <item x="864"/>
        <item x="436"/>
        <item x="857"/>
        <item x="1406"/>
        <item x="1206"/>
        <item x="1435"/>
        <item x="653"/>
        <item x="1041"/>
        <item x="106"/>
        <item x="1279"/>
        <item x="240"/>
        <item x="1701"/>
        <item x="947"/>
        <item x="1199"/>
        <item x="1243"/>
        <item x="1225"/>
        <item x="766"/>
        <item x="1716"/>
        <item x="1542"/>
        <item x="1474"/>
        <item x="1205"/>
        <item x="706"/>
        <item x="717"/>
        <item x="248"/>
        <item x="1476"/>
        <item x="1829"/>
        <item x="701"/>
        <item x="1706"/>
        <item x="516"/>
        <item x="1747"/>
        <item x="1328"/>
        <item x="700"/>
        <item x="1594"/>
        <item x="759"/>
        <item x="581"/>
        <item x="1544"/>
        <item x="889"/>
        <item x="1204"/>
        <item x="1299"/>
        <item x="713"/>
        <item x="1492"/>
        <item x="1187"/>
        <item x="358"/>
        <item x="1128"/>
        <item x="843"/>
        <item x="1719"/>
        <item x="1484"/>
        <item x="314"/>
        <item x="689"/>
        <item x="964"/>
        <item x="508"/>
        <item x="1521"/>
        <item x="1691"/>
        <item x="823"/>
        <item x="346"/>
        <item x="735"/>
        <item x="1653"/>
        <item x="1254"/>
        <item x="132"/>
        <item x="1633"/>
        <item x="596"/>
        <item x="1441"/>
        <item x="231"/>
        <item x="1370"/>
        <item x="1005"/>
        <item x="1683"/>
        <item x="892"/>
        <item x="409"/>
        <item x="466"/>
        <item x="746"/>
        <item x="1198"/>
        <item x="639"/>
        <item x="1025"/>
        <item x="1775"/>
        <item x="1098"/>
        <item x="730"/>
        <item x="300"/>
        <item x="1446"/>
        <item x="1620"/>
        <item x="1783"/>
        <item x="442"/>
        <item x="1293"/>
        <item x="122"/>
        <item x="1574"/>
        <item x="405"/>
        <item x="1516"/>
        <item x="511"/>
        <item x="956"/>
        <item x="1497"/>
        <item x="1677"/>
        <item x="959"/>
        <item x="1794"/>
        <item x="1263"/>
        <item x="916"/>
        <item x="326"/>
        <item x="1389"/>
        <item x="1481"/>
        <item x="1285"/>
        <item x="676"/>
        <item x="302"/>
        <item x="887"/>
        <item x="583"/>
        <item x="996"/>
        <item x="1178"/>
        <item x="351"/>
        <item x="1810"/>
        <item x="1535"/>
        <item x="165"/>
        <item x="1761"/>
        <item x="1715"/>
        <item x="1526"/>
        <item x="1026"/>
        <item x="621"/>
        <item x="401"/>
        <item x="790"/>
        <item x="1682"/>
        <item x="1780"/>
        <item x="1337"/>
        <item x="1436"/>
        <item x="1161"/>
        <item x="640"/>
        <item x="1300"/>
        <item x="1378"/>
        <item x="904"/>
        <item x="539"/>
        <item x="1055"/>
        <item x="1297"/>
        <item x="1281"/>
        <item x="1283"/>
        <item x="641"/>
        <item x="1744"/>
        <item x="193"/>
        <item x="19"/>
        <item x="561"/>
        <item x="1760"/>
        <item x="625"/>
        <item x="642"/>
        <item x="1186"/>
        <item x="1402"/>
        <item x="1791"/>
        <item x="1084"/>
        <item x="1352"/>
        <item x="1286"/>
        <item x="678"/>
        <item x="703"/>
        <item x="869"/>
        <item x="1773"/>
        <item x="761"/>
        <item x="1826"/>
        <item x="1555"/>
        <item x="1599"/>
        <item x="464"/>
        <item x="915"/>
        <item x="1835"/>
        <item x="1324"/>
        <item x="1035"/>
        <item x="768"/>
        <item x="1490"/>
        <item x="1504"/>
        <item x="1495"/>
        <item x="681"/>
        <item x="1384"/>
        <item x="374"/>
        <item x="519"/>
        <item x="1614"/>
        <item x="1796"/>
        <item x="692"/>
        <item x="1570"/>
        <item x="830"/>
        <item x="946"/>
        <item x="1323"/>
        <item x="819"/>
        <item x="977"/>
        <item x="146"/>
        <item x="874"/>
        <item x="540"/>
        <item x="928"/>
        <item x="1396"/>
        <item x="684"/>
        <item x="1371"/>
        <item x="1264"/>
        <item x="1713"/>
        <item x="716"/>
        <item x="138"/>
        <item x="1307"/>
        <item x="948"/>
        <item x="1586"/>
        <item x="1409"/>
        <item x="806"/>
        <item x="251"/>
        <item x="89"/>
        <item x="1119"/>
        <item x="634"/>
        <item x="1569"/>
        <item x="1339"/>
        <item x="1336"/>
        <item x="1468"/>
        <item x="970"/>
        <item x="1121"/>
        <item x="199"/>
        <item x="585"/>
        <item x="980"/>
        <item x="24"/>
        <item x="328"/>
        <item x="371"/>
        <item x="891"/>
        <item x="1750"/>
        <item x="1710"/>
        <item x="1671"/>
        <item x="1579"/>
        <item x="652"/>
        <item x="1561"/>
        <item x="628"/>
        <item x="36"/>
        <item x="250"/>
        <item x="537"/>
        <item x="1554"/>
        <item x="1827"/>
        <item x="420"/>
        <item x="1058"/>
        <item x="814"/>
        <item x="1658"/>
        <item x="1040"/>
        <item x="1515"/>
        <item x="1459"/>
        <item x="325"/>
        <item x="983"/>
        <item x="704"/>
        <item x="1273"/>
        <item x="714"/>
        <item x="499"/>
        <item x="1188"/>
        <item x="576"/>
        <item x="1203"/>
        <item x="381"/>
        <item x="1142"/>
        <item x="861"/>
        <item x="76"/>
        <item x="280"/>
        <item x="1431"/>
        <item x="1418"/>
        <item x="1317"/>
        <item x="33"/>
        <item x="1514"/>
        <item x="495"/>
        <item x="54"/>
        <item x="687"/>
        <item x="1360"/>
        <item x="880"/>
        <item x="764"/>
        <item x="438"/>
        <item x="650"/>
        <item x="600"/>
        <item x="1598"/>
        <item x="1166"/>
        <item x="31"/>
        <item x="1659"/>
        <item x="93"/>
        <item x="1276"/>
        <item x="45"/>
        <item x="613"/>
        <item x="572"/>
        <item x="595"/>
        <item x="312"/>
        <item x="1404"/>
        <item x="1690"/>
        <item x="552"/>
        <item x="1440"/>
        <item x="340"/>
        <item x="1288"/>
        <item x="454"/>
        <item x="262"/>
        <item x="1105"/>
        <item x="473"/>
        <item x="965"/>
        <item x="10"/>
        <item x="1615"/>
        <item x="1255"/>
        <item x="8"/>
        <item x="1416"/>
        <item x="1108"/>
        <item x="1265"/>
        <item x="406"/>
        <item x="825"/>
        <item x="1018"/>
        <item x="1583"/>
        <item x="112"/>
        <item x="1132"/>
        <item x="647"/>
        <item x="455"/>
        <item x="1711"/>
        <item x="675"/>
        <item x="1475"/>
        <item x="370"/>
        <item x="29"/>
        <item x="578"/>
        <item x="1591"/>
        <item x="1015"/>
        <item x="51"/>
        <item x="1737"/>
        <item x="995"/>
        <item x="749"/>
        <item x="760"/>
        <item x="1024"/>
        <item x="414"/>
        <item x="1004"/>
        <item x="877"/>
        <item x="728"/>
        <item x="1688"/>
        <item x="1665"/>
        <item x="1717"/>
        <item x="1039"/>
        <item x="978"/>
        <item x="862"/>
        <item x="699"/>
        <item x="1346"/>
        <item x="39"/>
        <item x="922"/>
        <item x="905"/>
        <item x="352"/>
        <item x="1648"/>
        <item x="923"/>
        <item x="785"/>
        <item x="1242"/>
        <item x="277"/>
        <item x="22"/>
        <item x="186"/>
        <item x="207"/>
        <item x="1597"/>
        <item x="216"/>
        <item x="1001"/>
        <item x="1223"/>
        <item x="85"/>
        <item x="191"/>
        <item x="1316"/>
        <item x="644"/>
        <item x="1729"/>
        <item x="1771"/>
        <item x="1457"/>
        <item x="1046"/>
        <item x="673"/>
        <item x="175"/>
        <item x="1149"/>
        <item x="929"/>
        <item x="1742"/>
        <item x="1171"/>
        <item x="897"/>
        <item x="408"/>
        <item x="1813"/>
        <item x="1424"/>
        <item x="906"/>
        <item x="1214"/>
        <item x="1112"/>
        <item x="153"/>
        <item x="974"/>
        <item x="562"/>
        <item x="1217"/>
        <item x="486"/>
        <item x="1622"/>
        <item x="213"/>
        <item x="1517"/>
        <item x="1160"/>
        <item x="202"/>
        <item x="253"/>
        <item x="1433"/>
        <item x="1050"/>
        <item x="794"/>
        <item x="1137"/>
        <item x="1057"/>
        <item x="1391"/>
        <item x="512"/>
        <item x="447"/>
        <item x="820"/>
        <item x="942"/>
        <item x="1575"/>
        <item x="1331"/>
        <item x="1393"/>
        <item x="804"/>
        <item x="1148"/>
        <item x="1666"/>
        <item x="743"/>
        <item x="1373"/>
        <item x="163"/>
        <item x="890"/>
        <item x="1513"/>
        <item x="1705"/>
        <item x="1512"/>
        <item x="792"/>
        <item x="968"/>
        <item x="402"/>
        <item x="854"/>
        <item x="1260"/>
        <item x="1053"/>
        <item x="281"/>
        <item x="1310"/>
        <item x="774"/>
        <item x="1362"/>
        <item x="130"/>
        <item x="1520"/>
        <item x="319"/>
        <item x="1163"/>
        <item x="698"/>
        <item x="702"/>
        <item x="1720"/>
        <item x="871"/>
        <item x="1090"/>
        <item x="1278"/>
        <item x="378"/>
        <item x="879"/>
        <item x="208"/>
        <item x="1483"/>
        <item x="776"/>
        <item x="694"/>
        <item x="200"/>
        <item x="1499"/>
        <item x="75"/>
        <item x="672"/>
        <item x="1076"/>
        <item x="462"/>
        <item x="1318"/>
        <item x="710"/>
        <item x="1124"/>
        <item x="744"/>
        <item x="643"/>
        <item x="902"/>
        <item x="531"/>
        <item x="1315"/>
        <item x="1246"/>
        <item x="808"/>
        <item x="107"/>
        <item x="417"/>
        <item x="160"/>
        <item x="308"/>
        <item x="1136"/>
        <item x="311"/>
        <item x="1249"/>
        <item x="28"/>
        <item x="468"/>
        <item x="1201"/>
        <item x="1467"/>
        <item x="1471"/>
        <item x="1303"/>
        <item x="1491"/>
        <item x="712"/>
        <item x="141"/>
        <item x="505"/>
        <item x="1563"/>
        <item x="1565"/>
        <item x="225"/>
        <item x="858"/>
        <item x="1267"/>
        <item x="350"/>
        <item x="1789"/>
        <item x="52"/>
        <item x="849"/>
        <item x="1159"/>
        <item x="960"/>
        <item x="115"/>
        <item x="961"/>
        <item x="1238"/>
        <item x="1801"/>
        <item x="342"/>
        <item x="1557"/>
        <item x="1144"/>
        <item x="176"/>
        <item x="366"/>
        <item x="1181"/>
        <item x="156"/>
        <item x="360"/>
        <item x="364"/>
        <item x="663"/>
        <item x="278"/>
        <item x="1123"/>
        <item x="1115"/>
        <item x="369"/>
        <item x="433"/>
        <item x="535"/>
        <item x="470"/>
        <item x="1357"/>
        <item x="799"/>
        <item x="485"/>
        <item x="219"/>
        <item x="1790"/>
        <item x="1248"/>
        <item x="294"/>
        <item x="1320"/>
        <item x="853"/>
        <item x="667"/>
        <item x="1211"/>
        <item x="275"/>
        <item x="1065"/>
        <item x="935"/>
        <item x="1081"/>
        <item x="898"/>
        <item x="164"/>
        <item x="1020"/>
        <item x="1207"/>
        <item x="1085"/>
        <item x="1332"/>
        <item x="1458"/>
        <item x="334"/>
        <item x="1045"/>
        <item x="565"/>
        <item x="659"/>
        <item x="932"/>
        <item x="35"/>
        <item x="73"/>
        <item x="102"/>
        <item x="1272"/>
        <item x="662"/>
        <item x="1134"/>
        <item x="270"/>
        <item x="1399"/>
        <item x="950"/>
        <item x="330"/>
        <item x="16"/>
        <item x="205"/>
        <item x="336"/>
        <item x="507"/>
        <item x="1397"/>
        <item x="1609"/>
        <item x="363"/>
        <item x="1634"/>
        <item x="272"/>
        <item x="777"/>
        <item x="373"/>
        <item x="691"/>
        <item x="1564"/>
        <item x="450"/>
        <item x="1062"/>
        <item x="11"/>
        <item x="1356"/>
        <item x="909"/>
        <item x="1699"/>
        <item x="5"/>
        <item x="62"/>
        <item x="1749"/>
        <item x="1044"/>
        <item x="197"/>
        <item x="440"/>
        <item x="128"/>
        <item x="1027"/>
        <item x="1116"/>
        <item x="71"/>
        <item x="239"/>
        <item x="1527"/>
        <item x="1621"/>
        <item x="1573"/>
        <item x="1444"/>
        <item x="1580"/>
        <item x="707"/>
        <item x="148"/>
        <item x="622"/>
        <item x="1473"/>
        <item x="798"/>
        <item x="501"/>
        <item x="377"/>
        <item x="986"/>
        <item x="297"/>
        <item x="1244"/>
        <item x="657"/>
        <item x="347"/>
        <item x="945"/>
        <item x="214"/>
        <item x="79"/>
        <item x="43"/>
        <item x="888"/>
        <item x="441"/>
        <item x="1156"/>
        <item x="415"/>
        <item x="1047"/>
        <item x="1638"/>
        <item x="670"/>
        <item x="92"/>
        <item x="1577"/>
        <item x="83"/>
        <item x="534"/>
        <item x="461"/>
        <item x="474"/>
        <item x="0"/>
        <item x="1470"/>
        <item x="1266"/>
        <item x="554"/>
        <item x="720"/>
        <item x="802"/>
        <item x="283"/>
        <item x="1348"/>
        <item x="1640"/>
        <item x="96"/>
        <item x="813"/>
        <item x="618"/>
        <item x="1818"/>
        <item x="395"/>
        <item x="1002"/>
        <item x="1054"/>
        <item x="1382"/>
        <item x="1449"/>
        <item x="840"/>
        <item x="608"/>
        <item x="1096"/>
        <item x="637"/>
        <item x="1434"/>
        <item x="1341"/>
        <item x="432"/>
        <item x="1271"/>
        <item x="1154"/>
        <item x="1052"/>
        <item x="288"/>
        <item x="206"/>
        <item x="91"/>
        <item x="747"/>
        <item x="1587"/>
        <item x="475"/>
        <item x="338"/>
        <item x="291"/>
        <item x="882"/>
        <item x="883"/>
        <item x="1075"/>
        <item x="201"/>
        <item x="174"/>
        <item x="1073"/>
        <item x="769"/>
        <item x="108"/>
        <item x="750"/>
        <item x="399"/>
        <item x="631"/>
        <item x="3"/>
        <item x="612"/>
        <item x="626"/>
        <item x="1625"/>
        <item x="118"/>
        <item x="1821"/>
        <item x="306"/>
        <item x="1016"/>
        <item x="876"/>
        <item x="588"/>
        <item x="697"/>
        <item x="654"/>
        <item x="801"/>
        <item x="1652"/>
        <item x="385"/>
        <item x="209"/>
        <item x="301"/>
        <item x="1584"/>
        <item x="917"/>
        <item x="185"/>
        <item x="1200"/>
        <item x="1552"/>
        <item x="265"/>
        <item x="688"/>
        <item x="550"/>
        <item x="316"/>
        <item x="263"/>
        <item x="860"/>
        <item x="944"/>
        <item x="445"/>
        <item x="1842"/>
        <item x="135"/>
        <item x="66"/>
        <item x="1839"/>
        <item x="1153"/>
        <item x="86"/>
        <item x="1023"/>
        <item x="549"/>
        <item x="380"/>
        <item x="101"/>
        <item x="1758"/>
        <item x="617"/>
        <item x="317"/>
        <item x="835"/>
        <item x="237"/>
        <item x="1077"/>
        <item x="1235"/>
        <item x="453"/>
        <item x="584"/>
        <item x="1106"/>
        <item x="223"/>
        <item x="1043"/>
        <item x="762"/>
        <item x="1611"/>
        <item x="233"/>
        <item x="382"/>
        <item x="1175"/>
        <item x="1029"/>
        <item x="32"/>
        <item x="327"/>
        <item x="1298"/>
        <item x="142"/>
        <item x="758"/>
        <item x="1494"/>
        <item x="577"/>
        <item x="789"/>
        <item x="413"/>
        <item x="1811"/>
        <item x="901"/>
        <item x="656"/>
        <item x="990"/>
        <item x="1114"/>
        <item x="918"/>
        <item x="787"/>
        <item x="668"/>
        <item x="1419"/>
        <item x="1398"/>
        <item x="494"/>
        <item x="666"/>
        <item x="44"/>
        <item x="483"/>
        <item x="661"/>
        <item x="1012"/>
        <item x="520"/>
        <item x="817"/>
        <item x="884"/>
        <item x="295"/>
        <item x="252"/>
        <item x="669"/>
        <item x="1642"/>
        <item x="598"/>
        <item x="695"/>
        <item x="27"/>
        <item x="151"/>
        <item x="232"/>
        <item x="943"/>
        <item x="1343"/>
        <item x="1197"/>
        <item x="1541"/>
        <item x="469"/>
        <item x="1669"/>
        <item x="1383"/>
        <item x="353"/>
        <item x="84"/>
        <item x="624"/>
        <item x="1464"/>
        <item x="793"/>
        <item x="126"/>
        <item x="313"/>
        <item x="56"/>
        <item x="1770"/>
        <item x="78"/>
        <item x="607"/>
        <item x="70"/>
        <item x="542"/>
        <item x="868"/>
        <item x="1632"/>
        <item x="1074"/>
        <item x="979"/>
        <item x="741"/>
        <item x="172"/>
        <item x="471"/>
        <item x="1452"/>
        <item x="1523"/>
        <item x="564"/>
        <item x="1358"/>
        <item x="599"/>
        <item x="50"/>
        <item x="1537"/>
        <item x="610"/>
        <item x="1681"/>
        <item x="1155"/>
        <item x="1503"/>
        <item x="1308"/>
        <item x="362"/>
        <item x="119"/>
        <item x="829"/>
        <item x="1673"/>
        <item x="196"/>
        <item x="1388"/>
        <item x="1466"/>
        <item x="538"/>
        <item x="1333"/>
        <item x="161"/>
        <item x="1800"/>
        <item x="273"/>
        <item x="1194"/>
        <item x="1036"/>
        <item x="1562"/>
        <item x="1209"/>
        <item x="18"/>
        <item x="940"/>
        <item x="113"/>
        <item x="783"/>
        <item x="482"/>
        <item x="1301"/>
        <item x="129"/>
        <item x="1628"/>
        <item x="428"/>
        <item x="1060"/>
        <item x="348"/>
        <item x="320"/>
        <item x="1143"/>
        <item x="1496"/>
        <item x="6"/>
        <item x="536"/>
        <item x="1322"/>
        <item x="982"/>
        <item x="1222"/>
        <item x="838"/>
        <item x="732"/>
        <item x="582"/>
        <item x="841"/>
        <item x="973"/>
        <item x="1334"/>
        <item x="506"/>
        <item x="1401"/>
        <item x="866"/>
        <item x="42"/>
        <item x="180"/>
        <item x="809"/>
        <item x="1381"/>
        <item x="379"/>
        <item x="429"/>
        <item x="546"/>
        <item x="573"/>
        <item x="38"/>
        <item x="548"/>
        <item x="737"/>
        <item x="543"/>
        <item x="503"/>
        <item x="105"/>
        <item x="1486"/>
        <item x="9"/>
        <item x="448"/>
        <item x="123"/>
        <item x="1101"/>
        <item x="1643"/>
        <item x="1567"/>
        <item x="1022"/>
        <item x="1840"/>
        <item x="1095"/>
        <item x="677"/>
        <item x="745"/>
        <item x="748"/>
        <item x="834"/>
        <item x="705"/>
        <item x="1477"/>
        <item x="498"/>
        <item x="545"/>
        <item x="14"/>
        <item x="133"/>
        <item x="1814"/>
        <item x="23"/>
        <item x="1193"/>
        <item x="635"/>
        <item x="523"/>
        <item x="361"/>
        <item x="740"/>
        <item x="683"/>
        <item x="100"/>
        <item x="1038"/>
        <item x="1202"/>
        <item x="568"/>
        <item x="962"/>
        <item x="513"/>
        <item x="458"/>
        <item x="786"/>
        <item x="723"/>
        <item x="1049"/>
        <item x="1655"/>
        <item x="1113"/>
        <item x="40"/>
        <item x="478"/>
        <item x="48"/>
        <item x="1784"/>
        <item x="773"/>
        <item x="1724"/>
        <item x="116"/>
        <item x="221"/>
        <item x="218"/>
        <item x="324"/>
        <item x="715"/>
        <item x="999"/>
        <item x="767"/>
        <item x="284"/>
        <item x="533"/>
        <item x="1164"/>
        <item x="449"/>
        <item x="121"/>
        <item x="1257"/>
        <item x="574"/>
        <item x="266"/>
        <item x="586"/>
        <item x="805"/>
        <item x="167"/>
        <item x="412"/>
        <item x="411"/>
        <item x="1762"/>
        <item x="465"/>
        <item x="1461"/>
        <item x="476"/>
        <item x="1078"/>
        <item x="1590"/>
        <item x="518"/>
        <item x="456"/>
        <item x="1258"/>
        <item x="1174"/>
        <item x="1071"/>
        <item x="1807"/>
        <item x="1372"/>
        <item x="296"/>
        <item x="925"/>
        <item x="1676"/>
        <item x="821"/>
        <item x="13"/>
        <item x="527"/>
        <item x="181"/>
        <item x="1180"/>
        <item x="95"/>
        <item x="1806"/>
        <item x="111"/>
        <item x="144"/>
        <item x="1291"/>
        <item x="937"/>
        <item x="1539"/>
        <item x="1305"/>
        <item x="1190"/>
        <item x="1017"/>
        <item x="842"/>
        <item x="934"/>
        <item x="895"/>
        <item x="155"/>
        <item x="80"/>
        <item x="259"/>
        <item x="46"/>
        <item x="623"/>
        <item x="1641"/>
        <item x="1009"/>
        <item x="587"/>
        <item x="343"/>
        <item x="183"/>
        <item x="938"/>
        <item x="664"/>
        <item x="765"/>
        <item x="908"/>
        <item x="603"/>
        <item x="1603"/>
        <item x="1776"/>
        <item x="1183"/>
        <item x="1019"/>
        <item x="492"/>
        <item x="1359"/>
        <item x="110"/>
        <item x="649"/>
        <item x="1808"/>
        <item x="894"/>
        <item x="416"/>
        <item x="1600"/>
        <item x="837"/>
        <item x="67"/>
        <item x="544"/>
        <item x="397"/>
        <item x="103"/>
        <item x="1295"/>
        <item x="1010"/>
        <item x="287"/>
        <item x="997"/>
        <item x="134"/>
        <item x="1772"/>
        <item x="589"/>
        <item x="571"/>
        <item x="872"/>
        <item x="1048"/>
        <item x="187"/>
        <item x="1037"/>
        <item x="443"/>
        <item x="386"/>
        <item x="184"/>
        <item x="517"/>
        <item x="1061"/>
        <item x="60"/>
        <item x="171"/>
        <item x="827"/>
        <item x="1215"/>
        <item x="321"/>
        <item x="30"/>
        <item x="1118"/>
        <item x="1560"/>
        <item x="234"/>
        <item x="222"/>
        <item x="919"/>
        <item x="1130"/>
        <item x="1145"/>
        <item x="984"/>
        <item x="1488"/>
        <item x="114"/>
        <item x="660"/>
        <item x="260"/>
        <item x="489"/>
        <item x="1087"/>
        <item x="477"/>
        <item x="247"/>
        <item x="290"/>
        <item x="227"/>
        <item x="509"/>
        <item x="1182"/>
        <item x="211"/>
        <item x="376"/>
        <item x="226"/>
        <item x="303"/>
        <item x="215"/>
        <item x="611"/>
        <item x="1650"/>
        <item x="179"/>
        <item x="255"/>
        <item x="941"/>
        <item x="439"/>
        <item x="912"/>
        <item x="1353"/>
        <item x="228"/>
        <item x="686"/>
        <item x="770"/>
        <item x="198"/>
        <item x="1068"/>
        <item x="1543"/>
        <item x="569"/>
        <item x="1347"/>
        <item x="1644"/>
        <item x="1066"/>
        <item x="725"/>
        <item x="1456"/>
        <item x="646"/>
        <item x="971"/>
        <item x="1736"/>
        <item x="430"/>
        <item x="1274"/>
        <item x="459"/>
        <item x="609"/>
        <item x="152"/>
        <item x="931"/>
        <item x="1439"/>
        <item x="98"/>
        <item x="1091"/>
        <item x="594"/>
        <item x="299"/>
        <item x="1284"/>
        <item x="522"/>
        <item x="1162"/>
        <item x="1230"/>
        <item x="419"/>
        <item x="1110"/>
        <item x="1326"/>
        <item x="37"/>
        <item x="1697"/>
        <item x="731"/>
        <item x="55"/>
        <item x="224"/>
        <item x="812"/>
        <item x="1421"/>
        <item x="1342"/>
        <item x="81"/>
        <item x="711"/>
        <item x="679"/>
        <item x="1723"/>
        <item x="1547"/>
        <item x="1455"/>
        <item x="1111"/>
        <item x="1251"/>
        <item x="21"/>
        <item x="1184"/>
        <item x="1146"/>
        <item x="1593"/>
        <item x="178"/>
        <item x="828"/>
        <item x="396"/>
        <item x="99"/>
        <item x="168"/>
        <item x="289"/>
        <item x="65"/>
        <item x="632"/>
        <item x="72"/>
        <item x="217"/>
        <item x="359"/>
        <item x="264"/>
        <item x="195"/>
        <item x="560"/>
        <item x="1063"/>
        <item x="1678"/>
        <item x="1151"/>
        <item x="68"/>
        <item x="236"/>
        <item x="515"/>
        <item x="460"/>
        <item x="1330"/>
        <item x="629"/>
        <item x="421"/>
        <item x="1365"/>
        <item x="591"/>
        <item x="1126"/>
        <item x="969"/>
        <item x="1809"/>
        <item x="400"/>
        <item x="756"/>
        <item x="510"/>
        <item x="375"/>
        <item x="729"/>
        <item x="131"/>
        <item x="169"/>
        <item x="685"/>
        <item x="383"/>
        <item x="1831"/>
        <item x="665"/>
        <item x="604"/>
        <item x="739"/>
        <item x="796"/>
        <item x="162"/>
        <item x="4"/>
        <item x="963"/>
        <item x="1321"/>
        <item x="911"/>
        <item x="1086"/>
        <item x="220"/>
        <item x="1566"/>
        <item x="553"/>
        <item x="139"/>
        <item x="1637"/>
        <item x="1532"/>
        <item x="1733"/>
        <item x="926"/>
        <item x="800"/>
        <item x="1289"/>
        <item x="274"/>
        <item x="190"/>
        <item x="1469"/>
        <item x="1411"/>
        <item x="775"/>
        <item x="41"/>
        <item x="451"/>
        <item x="1125"/>
        <item x="709"/>
        <item x="292"/>
        <item x="307"/>
        <item x="780"/>
        <item x="791"/>
        <item x="845"/>
        <item x="1674"/>
        <item x="323"/>
        <item x="514"/>
        <item x="268"/>
        <item x="1412"/>
        <item x="1708"/>
        <item x="1170"/>
        <item x="832"/>
        <item x="365"/>
        <item x="497"/>
        <item x="900"/>
        <item x="1335"/>
        <item x="989"/>
        <item x="309"/>
        <item x="927"/>
        <item x="173"/>
        <item x="431"/>
        <item x="949"/>
        <item x="1704"/>
        <item x="1538"/>
        <item x="1793"/>
        <item x="1498"/>
        <item x="867"/>
        <item x="981"/>
        <item x="1531"/>
        <item x="1158"/>
        <item x="1218"/>
        <item x="15"/>
        <item x="1262"/>
        <item x="597"/>
        <item x="525"/>
        <item x="58"/>
        <item x="192"/>
        <item x="267"/>
        <item x="985"/>
        <item x="993"/>
        <item x="1088"/>
        <item x="341"/>
        <item x="1601"/>
        <item x="1092"/>
        <item x="212"/>
        <item x="1423"/>
        <item x="124"/>
        <item x="25"/>
        <item x="354"/>
        <item x="651"/>
        <item x="896"/>
        <item x="920"/>
        <item x="1752"/>
        <item x="1034"/>
        <item x="1787"/>
        <item x="1355"/>
        <item x="1237"/>
        <item x="244"/>
        <item x="392"/>
        <item x="1400"/>
        <item x="1528"/>
        <item x="1302"/>
        <item x="580"/>
        <item x="426"/>
        <item x="558"/>
        <item x="1656"/>
        <item x="1236"/>
        <item x="425"/>
        <item x="671"/>
        <item x="1157"/>
        <item x="1767"/>
        <item x="1582"/>
        <item x="1546"/>
        <item x="47"/>
        <item x="418"/>
        <item x="1735"/>
        <item x="304"/>
        <item x="816"/>
        <item x="90"/>
        <item x="1533"/>
        <item x="282"/>
        <item x="1313"/>
        <item x="298"/>
        <item x="1069"/>
        <item x="1107"/>
        <item x="1252"/>
        <item x="230"/>
        <item x="1247"/>
        <item x="136"/>
        <item x="109"/>
        <item x="1536"/>
        <item x="491"/>
        <item x="391"/>
        <item x="1799"/>
        <item x="1195"/>
        <item x="1660"/>
        <item x="1094"/>
        <item x="781"/>
        <item x="1006"/>
        <item x="1820"/>
        <item x="143"/>
        <item x="1755"/>
        <item x="150"/>
        <item x="693"/>
        <item x="1292"/>
        <item x="1363"/>
        <item x="719"/>
        <item x="1349"/>
        <item x="1165"/>
        <item x="1451"/>
        <item x="1627"/>
        <item x="1454"/>
        <item x="1607"/>
        <item x="939"/>
        <item x="367"/>
        <item x="1369"/>
        <item x="241"/>
        <item x="921"/>
        <item x="434"/>
        <item x="1757"/>
        <item x="1429"/>
        <item x="404"/>
        <item x="1662"/>
        <item x="1350"/>
        <item x="575"/>
        <item x="1453"/>
        <item x="886"/>
        <item x="778"/>
        <item x="1319"/>
        <item x="1782"/>
        <item x="480"/>
        <item x="865"/>
        <item x="958"/>
        <item x="61"/>
        <item x="742"/>
        <item x="276"/>
        <item x="246"/>
        <item x="903"/>
        <item x="966"/>
        <item x="1083"/>
        <item x="784"/>
        <item x="848"/>
        <item x="137"/>
        <item x="658"/>
        <item x="1394"/>
        <item x="936"/>
        <item x="403"/>
        <item x="601"/>
        <item x="1779"/>
        <item x="1117"/>
        <item x="74"/>
        <item x="1109"/>
        <item x="87"/>
        <item x="1675"/>
        <item x="1694"/>
        <item x="1509"/>
        <item x="1213"/>
        <item x="1080"/>
        <item x="1224"/>
        <item x="258"/>
        <item x="1489"/>
        <item x="1033"/>
        <item x="718"/>
        <item x="1553"/>
        <item x="1277"/>
        <item x="452"/>
        <item x="318"/>
        <item x="1502"/>
        <item x="1138"/>
        <item x="1306"/>
        <item x="355"/>
        <item x="332"/>
        <item x="1824"/>
        <item x="1759"/>
        <item x="1377"/>
        <item x="1070"/>
        <item x="1525"/>
        <item x="1000"/>
        <item x="170"/>
        <item x="1210"/>
        <item x="1803"/>
        <item x="1745"/>
        <item x="1712"/>
        <item x="555"/>
        <item x="57"/>
        <item x="496"/>
        <item x="293"/>
        <item x="952"/>
        <item x="1100"/>
        <item x="484"/>
        <item x="1376"/>
        <item x="1465"/>
        <item x="368"/>
        <item x="797"/>
        <item x="807"/>
        <item x="708"/>
        <item x="1635"/>
        <item x="1"/>
        <item x="1232"/>
        <item x="847"/>
        <item x="166"/>
        <item x="1403"/>
        <item x="1571"/>
        <item x="972"/>
        <item x="1684"/>
        <item x="1588"/>
        <item x="1042"/>
        <item x="627"/>
        <item x="547"/>
        <item x="863"/>
        <item x="1738"/>
        <item x="733"/>
        <item x="1241"/>
        <item x="771"/>
        <item x="1240"/>
        <item x="1693"/>
        <item x="870"/>
        <item x="1447"/>
        <item x="1366"/>
        <item x="567"/>
        <item x="690"/>
        <item x="117"/>
        <item x="337"/>
        <item x="844"/>
        <item x="1746"/>
        <item x="1338"/>
        <item x="998"/>
        <item x="1505"/>
        <item x="1275"/>
        <item x="1487"/>
        <item x="818"/>
        <item x="779"/>
        <item x="1753"/>
        <item x="1769"/>
        <item x="59"/>
        <item x="245"/>
        <item x="322"/>
        <item x="1472"/>
        <item x="824"/>
        <item x="69"/>
        <item x="26"/>
        <item x="1696"/>
        <item x="1176"/>
        <item x="521"/>
        <item x="1774"/>
        <item x="329"/>
        <item x="1679"/>
        <item x="1102"/>
        <item x="1448"/>
        <item x="893"/>
        <item x="1296"/>
        <item x="1754"/>
        <item x="1196"/>
        <item x="1408"/>
        <item x="53"/>
        <item x="754"/>
        <item x="82"/>
        <item x="1510"/>
        <item x="490"/>
        <item x="1312"/>
        <item x="1185"/>
        <item x="933"/>
        <item x="140"/>
        <item x="727"/>
        <item x="1647"/>
        <item x="77"/>
        <item x="570"/>
        <item x="1131"/>
        <item x="822"/>
        <item x="1253"/>
        <item x="1804"/>
        <item x="389"/>
        <item x="1670"/>
        <item x="976"/>
        <item x="1756"/>
        <item x="839"/>
        <item x="551"/>
        <item x="1763"/>
        <item x="850"/>
        <item x="619"/>
        <item x="620"/>
        <item x="1379"/>
        <item x="1031"/>
        <item x="1548"/>
        <item x="1709"/>
        <item x="1386"/>
        <item x="726"/>
        <item x="1250"/>
        <item x="463"/>
        <item x="605"/>
        <item x="344"/>
        <item x="1438"/>
        <item x="1781"/>
        <item x="500"/>
        <item x="803"/>
        <item x="279"/>
        <item x="1417"/>
        <item x="1367"/>
        <item x="655"/>
        <item x="120"/>
        <item x="1695"/>
        <item x="1549"/>
        <item x="1099"/>
        <item x="7"/>
        <item x="1698"/>
        <item x="1354"/>
        <item x="1798"/>
        <item x="1765"/>
        <item x="1460"/>
        <item x="1329"/>
        <item x="1663"/>
        <item x="1269"/>
        <item x="315"/>
        <item x="147"/>
        <item x="633"/>
        <item x="1103"/>
        <item x="271"/>
        <item x="125"/>
        <item x="1430"/>
        <item x="1692"/>
        <item x="811"/>
        <item x="1173"/>
        <item x="1645"/>
        <item x="1751"/>
        <item x="526"/>
        <item x="566"/>
        <item x="387"/>
        <item x="479"/>
        <item x="349"/>
        <item x="1133"/>
        <item x="1734"/>
        <item x="1623"/>
        <item x="757"/>
        <item x="1268"/>
        <item x="210"/>
        <item x="1463"/>
        <item x="1309"/>
        <item x="1294"/>
        <item x="696"/>
        <item x="1413"/>
        <item x="481"/>
        <item x="1410"/>
        <item x="1617"/>
        <item x="310"/>
        <item x="1259"/>
        <item x="1511"/>
        <item x="1581"/>
        <item x="487"/>
        <item x="345"/>
        <item x="1345"/>
        <item x="1764"/>
        <item x="472"/>
        <item x="1702"/>
        <item x="559"/>
        <item x="1836"/>
        <item x="384"/>
        <item x="1127"/>
        <item x="914"/>
        <item x="238"/>
        <item x="493"/>
        <item x="1522"/>
        <item x="1728"/>
        <item x="1220"/>
        <item x="614"/>
        <item x="1822"/>
        <item x="606"/>
        <item x="1219"/>
        <item x="1008"/>
        <item x="1021"/>
        <item x="1668"/>
        <item x="49"/>
        <item x="1030"/>
        <item x="1177"/>
        <item x="1007"/>
        <item x="1152"/>
        <item x="1147"/>
        <item x="875"/>
        <item x="1140"/>
        <item x="1687"/>
        <item x="1191"/>
        <item x="755"/>
        <item x="1059"/>
        <item x="831"/>
        <item x="1245"/>
        <item x="616"/>
        <item x="1629"/>
        <item x="955"/>
        <item x="528"/>
        <item x="563"/>
        <item x="149"/>
        <item x="1239"/>
        <item x="1478"/>
        <item x="1816"/>
        <item x="242"/>
        <item x="1740"/>
        <item x="930"/>
        <item x="1120"/>
        <item x="261"/>
        <item x="1082"/>
        <item x="1797"/>
        <item x="1602"/>
        <item x="992"/>
        <item x="1261"/>
        <item x="913"/>
        <item x="335"/>
        <item x="372"/>
        <item x="1657"/>
        <item x="1014"/>
        <item x="975"/>
        <item x="1390"/>
        <item x="602"/>
        <item x="734"/>
        <item x="1518"/>
        <item x="1361"/>
        <item x="899"/>
        <item x="788"/>
        <item x="682"/>
        <item x="1819"/>
        <item x="1089"/>
        <item x="1592"/>
        <item x="1072"/>
        <item x="738"/>
        <item x="1768"/>
        <item x="1227"/>
        <item x="541"/>
        <item x="1501"/>
        <item x="1442"/>
        <item x="1056"/>
        <item x="504"/>
        <item x="1559"/>
        <item x="1374"/>
        <item x="333"/>
        <item x="1785"/>
        <item x="305"/>
        <item x="1730"/>
        <item x="1013"/>
        <item x="1212"/>
        <item x="1385"/>
        <item x="1437"/>
        <item x="407"/>
        <item x="736"/>
        <item x="1530"/>
        <item x="1493"/>
        <item x="615"/>
        <item x="557"/>
        <item x="1834"/>
        <item x="1104"/>
        <item x="88"/>
        <item x="1604"/>
        <item x="488"/>
        <item x="97"/>
        <item x="1680"/>
        <item x="987"/>
        <item x="994"/>
        <item x="1777"/>
        <item x="1802"/>
        <item x="851"/>
        <item x="1825"/>
        <item x="1667"/>
        <item x="1731"/>
        <item x="855"/>
        <item x="1519"/>
        <item x="1028"/>
        <item x="1051"/>
        <item x="339"/>
        <item x="1707"/>
        <item x="772"/>
        <item x="638"/>
        <item x="1443"/>
        <item x="1364"/>
        <item x="410"/>
        <item x="1630"/>
        <item x="1229"/>
        <item x="331"/>
        <item x="1445"/>
        <item x="1792"/>
        <item x="154"/>
        <item x="1172"/>
        <item x="1823"/>
        <item x="1167"/>
        <item x="1608"/>
        <item x="724"/>
        <item x="1485"/>
        <item x="988"/>
        <item x="158"/>
        <item x="422"/>
        <item x="457"/>
        <item x="1718"/>
        <item x="1011"/>
        <item x="1743"/>
        <item x="1325"/>
        <item x="1606"/>
        <item x="1506"/>
        <item x="1524"/>
        <item x="1428"/>
        <item x="243"/>
        <item x="1686"/>
        <item x="1714"/>
        <item x="1626"/>
        <item x="1169"/>
        <item x="1351"/>
        <item x="1618"/>
        <item x="2"/>
        <item x="1189"/>
        <item x="63"/>
        <item x="529"/>
        <item x="1832"/>
        <item x="1368"/>
        <item x="1064"/>
        <item x="1589"/>
        <item x="859"/>
        <item x="1672"/>
        <item x="1610"/>
        <item x="229"/>
        <item x="1654"/>
        <item x="1739"/>
        <item x="1558"/>
        <item x="1479"/>
        <item x="1304"/>
        <item x="1507"/>
        <item x="1732"/>
        <item x="763"/>
        <item x="1551"/>
        <item x="1425"/>
        <item x="1375"/>
        <item x="1576"/>
        <item x="427"/>
        <item x="182"/>
        <item x="1595"/>
        <item x="1233"/>
        <item x="1228"/>
        <item x="579"/>
        <item x="1619"/>
        <item x="1340"/>
        <item x="1534"/>
        <item x="846"/>
        <item x="630"/>
        <item x="722"/>
        <item x="590"/>
        <item x="1833"/>
        <item x="1612"/>
        <item x="1415"/>
        <item x="1639"/>
        <item x="1766"/>
        <item x="1282"/>
        <item x="157"/>
        <item x="1135"/>
        <item x="1003"/>
        <item x="1703"/>
        <item x="12"/>
        <item x="674"/>
        <item x="446"/>
        <item x="127"/>
        <item x="1568"/>
        <item x="1344"/>
        <item x="680"/>
        <item x="1689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3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total_day_minutes" fld="6" subtotal="average" baseField="32" baseItem="0"/>
    <dataField name="Average of total_eve_minutes" fld="9" subtotal="average" baseField="32" baseItem="0"/>
    <dataField name="Average of total_night_minutes" fld="12" subtotal="average" baseField="32" baseItem="0"/>
    <dataField name="Average of total_intl_minutes" fld="15" subtotal="average" baseField="3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2446C-12AD-4B30-8481-5A1F4E3CE5C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K8" firstHeaderRow="1" firstDataRow="2" firstDataCol="1"/>
  <pivotFields count="38"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32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churn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6E3AD-F879-402F-AA32-B821714D8270}" name="Table1" displayName="Table1" ref="A1:AQ4251" totalsRowShown="0">
  <autoFilter ref="A1:AQ4251" xr:uid="{8D66E3AD-F879-402F-AA32-B821714D8270}"/>
  <tableColumns count="43">
    <tableColumn id="1" xr3:uid="{3F1CCF77-EF39-4926-B469-25B406FACA18}" name="state"/>
    <tableColumn id="2" xr3:uid="{0D5E7B86-2839-41A5-8221-CBDC9A476010}" name="account_length"/>
    <tableColumn id="3" xr3:uid="{BEC65221-1F75-4744-B190-7723EE27E35C}" name="area_code"/>
    <tableColumn id="4" xr3:uid="{1C7A8986-498C-4AA2-AD8E-E00CCC7EF04A}" name="international_plan"/>
    <tableColumn id="5" xr3:uid="{530D03F4-DBCA-4725-B9A6-5195DA88DFF6}" name="voice_mail_plan"/>
    <tableColumn id="6" xr3:uid="{8AA5CD50-B78C-4249-812B-7712D5868890}" name="number_vmail_messages"/>
    <tableColumn id="7" xr3:uid="{5FBCDBB3-01D7-4758-8B4B-A6E6493103E8}" name="total_day_minutes"/>
    <tableColumn id="8" xr3:uid="{9B857773-C01D-4D00-8CBC-32C6BE03C90D}" name="total_day_calls"/>
    <tableColumn id="9" xr3:uid="{B23137E8-6CE1-4FB8-9217-3A25721E905C}" name="total_day_charge"/>
    <tableColumn id="10" xr3:uid="{8CE3774F-9B47-402E-A825-622C07F9F54D}" name="total_eve_minutes"/>
    <tableColumn id="11" xr3:uid="{5E9CF076-CE20-4185-ACBE-44671C4422B2}" name="total_eve_calls"/>
    <tableColumn id="12" xr3:uid="{22D8A276-DB62-4A65-A461-1AC18DBBBA7D}" name="total_eve_charge"/>
    <tableColumn id="13" xr3:uid="{C5D6E2E4-4B15-478F-A0C1-0FDE9E1C6068}" name="total_night_minutes"/>
    <tableColumn id="14" xr3:uid="{5C7FDE13-E6EB-4A81-AF12-16BE32AA4C6D}" name="total_night_calls"/>
    <tableColumn id="15" xr3:uid="{D8CEA4AE-86D1-41AA-BED3-8AF4F0494031}" name="total_night_charge"/>
    <tableColumn id="16" xr3:uid="{51F1D711-88D3-41F4-8D53-6577CE9C83C3}" name="total_intl_minutes"/>
    <tableColumn id="17" xr3:uid="{A82D1E6B-CECE-40BD-8B49-FFF9C17E3823}" name="total_intl_calls"/>
    <tableColumn id="18" xr3:uid="{26829C88-F3E4-4172-8C15-9907C3B113C5}" name="total_intl_charge"/>
    <tableColumn id="19" xr3:uid="{BAD1ED53-AE24-4ED0-827C-9A20E7DDF0D2}" name="number_customer_service_calls"/>
    <tableColumn id="20" xr3:uid="{098F0B0E-396A-445B-8715-D171A48CEB1F}" name="churn"/>
    <tableColumn id="21" xr3:uid="{F5C8B9AC-B14F-461C-8307-DCDC493F6121}" name="Churn Numeric" dataDxfId="22">
      <calculatedColumnFormula>IF(T2="yes",1,0)</calculatedColumnFormula>
    </tableColumn>
    <tableColumn id="22" xr3:uid="{2173DC85-3932-4BCA-8E3D-13E9407586D0}" name="Service Call Group" dataDxfId="21">
      <calculatedColumnFormula>IF(S2&gt;3,"&gt;3 calls","&lt;=3 calls")</calculatedColumnFormula>
    </tableColumn>
    <tableColumn id="23" xr3:uid="{19831D7D-09A1-47B9-A900-4FB90540926D}" name="Account Length Quartile" dataDxfId="20">
      <calculatedColumnFormula>IF(B2&lt;=_xlfn.QUARTILE.INC($B$2:$B$4251,1),"Q1",
IF(B2&lt;=_xlfn.QUARTILE.INC($B$2:$B$4251,2),"Q2",
IF(B2&lt;=_xlfn.QUARTILE.INC($B$2:$B$4251,3),"Q3","Q4")))</calculatedColumnFormula>
    </tableColumn>
    <tableColumn id="24" xr3:uid="{AC1E36D4-39C1-4F02-85A6-4643EB0084BD}" name="Intl Charge Group" dataDxfId="19">
      <calculatedColumnFormula>IF(D2="no","Not Applicable",IF(R2&gt;2.84,"High","Low"))</calculatedColumnFormula>
    </tableColumn>
    <tableColumn id="25" xr3:uid="{DAB3990D-718E-4704-BC26-B7B3514A830D}" name="Evening Usage Group" dataDxfId="18">
      <calculatedColumnFormula>IF(J2&lt;=165,"Low",IF(J2&lt;=233,"Medium","High"))</calculatedColumnFormula>
    </tableColumn>
    <tableColumn id="26" xr3:uid="{58E765C8-25C2-457D-BA43-852F7CB437C9}" name="Day Z-Score" dataDxfId="17">
      <calculatedColumnFormula>(G2-AVERAGE($G$2:$G$4251))/_xlfn.STDEV.S($G$2:$G$4251)</calculatedColumnFormula>
    </tableColumn>
    <tableColumn id="27" xr3:uid="{636EF76B-4541-460A-87AC-5AD97DF86213}" name="Evening Z-Score" dataDxfId="16">
      <calculatedColumnFormula>(J2-AVERAGE($J$2:$J$4251))/_xlfn.STDEV.S($J$2:$J$4251)</calculatedColumnFormula>
    </tableColumn>
    <tableColumn id="28" xr3:uid="{B953ABF1-2254-4CAC-9ECE-02F70B69CC0E}" name="Night Z-Score" dataDxfId="15">
      <calculatedColumnFormula>(M2-AVERAGE($M$2:$M$4251))/_xlfn.STDEV.S($M$2:$M$4251)</calculatedColumnFormula>
    </tableColumn>
    <tableColumn id="29" xr3:uid="{745AF343-98D4-482A-80F6-970FFEE3491D}" name="International Z-Score" dataDxfId="14">
      <calculatedColumnFormula>(P2-AVERAGE($P$2:$P$4251))/_xlfn.STDEV.S($P$2:$P$4251)</calculatedColumnFormula>
    </tableColumn>
    <tableColumn id="30" xr3:uid="{68C06921-D6D2-4973-81C6-AA484928A190}" name="Distance C1" dataDxfId="13">
      <calculatedColumnFormula>SQRT((Z2-$BQ$13)^2+(AA2-$BR$13)^2+(AB2-$BS$13)^2+(AC2-$BT$13)^2)</calculatedColumnFormula>
    </tableColumn>
    <tableColumn id="31" xr3:uid="{D4FDBBAD-1C75-4620-8331-C6E92DFF31A4}" name="Distance C2" dataDxfId="12">
      <calculatedColumnFormula>SQRT((Z2-$BQ$14)^2+(AA2-$BR$14)^2+(AB2-$BS$14)^2+(AC2-$BT$14)^2)</calculatedColumnFormula>
    </tableColumn>
    <tableColumn id="32" xr3:uid="{5A976173-A5E6-4F23-92AB-DFDF27D5F7DA}" name="Distance C3" dataDxfId="11">
      <calculatedColumnFormula>SQRT((Z2-$BQ$15)^2+(AA2-$BR$15)^2+(AB2-$BS$15)^2+(AC2-$BT$15)^2)</calculatedColumnFormula>
    </tableColumn>
    <tableColumn id="33" xr3:uid="{9E5E8346-BAF1-4B86-ABA3-F67B69BD9BB1}" name="Assigned Cluster" dataDxfId="10">
      <calculatedColumnFormula>IF(AD2=MIN(AD2:AF2),"Cluster 1",IF(AE2=MIN(AD2:AF2),"Cluster 2","Cluster 3"))</calculatedColumnFormula>
    </tableColumn>
    <tableColumn id="34" xr3:uid="{8E8FC12A-09E1-4CE7-9EEE-F3E680905093}" name="Voice Mail Message Group" dataDxfId="9">
      <calculatedColumnFormula>IF(E2="no","Not Applicable",IF(F2=0,"0 messages",IF(F2&lt;=16,"1-16 messages","&gt;16 messages")))</calculatedColumnFormula>
    </tableColumn>
    <tableColumn id="35" xr3:uid="{01C4C04A-D905-4A57-97D8-E4791403A1E2}" name="Churned Day Charge" dataDxfId="8">
      <calculatedColumnFormula>IF(T2="yes",I2,NA())</calculatedColumnFormula>
    </tableColumn>
    <tableColumn id="36" xr3:uid="{4D9AA5E0-DCCD-41A5-B479-861633878FB2}" name="Non-Churned Day Charge" dataDxfId="7">
      <calculatedColumnFormula>IF(T2="no",I2,NA())</calculatedColumnFormula>
    </tableColumn>
    <tableColumn id="37" xr3:uid="{253C5156-4D59-4961-9C3E-1FFB4A9A7174}" name="Intl Plan + Call Group" dataDxfId="6">
      <calculatedColumnFormula>D2&amp;" - "&amp;IF(Q2&lt;=3,"Low",IF(Q2&lt;=6,"Medium","High"))</calculatedColumnFormula>
    </tableColumn>
    <tableColumn id="38" xr3:uid="{EC290494-7E53-420A-B328-4ECF584FB54D}" name="Intl Minutes Group" dataDxfId="5">
      <calculatedColumnFormula>IF(P2&lt;=8.5,"Q1 - Low",IF(P2&lt;=10.3,"Q2 - Medium",IF(P2&lt;=12,"Q3 - High","Q4 - Very High")))</calculatedColumnFormula>
    </tableColumn>
    <tableColumn id="39" xr3:uid="{F05BC550-5604-4C43-B080-10999E7CA372}" name="Intl Plan Numeric" dataDxfId="4">
      <calculatedColumnFormula>IF(D2="yes",1,0)</calculatedColumnFormula>
    </tableColumn>
    <tableColumn id="40" xr3:uid="{20517373-E6ED-4288-B9C0-DC324796CA69}" name="Area 415" dataDxfId="3">
      <calculatedColumnFormula>IF(C2="area_code_415",1,0)</calculatedColumnFormula>
    </tableColumn>
    <tableColumn id="41" xr3:uid="{AA6CEB49-DCA1-444D-8359-CBFE5DC30EB0}" name="Area 510" dataDxfId="2">
      <calculatedColumnFormula>IF(C2="area_code_510",1,0)</calculatedColumnFormula>
    </tableColumn>
    <tableColumn id="42" xr3:uid="{B5A93B8F-040B-4AD3-8036-ED60C68786A4}" name="Customer Service Calls" dataDxfId="1">
      <calculatedColumnFormula>S2</calculatedColumnFormula>
    </tableColumn>
    <tableColumn id="43" xr3:uid="{804522C9-0224-454F-A5A2-F7E216923344}" name="Total Day Minutes" dataDxfId="0">
      <calculatedColumnFormula>G2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Relationship Id="rId9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5D5D-F352-40B3-A35F-CCDB9B51969D}">
  <dimension ref="A1:BT4251"/>
  <sheetViews>
    <sheetView topLeftCell="A2" zoomScale="91" workbookViewId="0">
      <selection activeCell="AD7" sqref="A2:AQ4251"/>
    </sheetView>
  </sheetViews>
  <sheetFormatPr defaultRowHeight="13.8" x14ac:dyDescent="0.25"/>
  <cols>
    <col min="1" max="1" width="7.296875" customWidth="1"/>
    <col min="2" max="2" width="16.3984375" customWidth="1"/>
    <col min="3" max="3" width="13.69921875" customWidth="1"/>
    <col min="4" max="4" width="18.69921875" customWidth="1"/>
    <col min="5" max="5" width="16.8984375" customWidth="1"/>
    <col min="6" max="6" width="24.69921875" customWidth="1"/>
    <col min="7" max="7" width="19" customWidth="1"/>
    <col min="8" max="8" width="15.796875" customWidth="1"/>
    <col min="9" max="9" width="17.8984375" customWidth="1"/>
    <col min="10" max="10" width="18.8984375" customWidth="1"/>
    <col min="11" max="11" width="15.69921875" customWidth="1"/>
    <col min="12" max="12" width="17.796875" customWidth="1"/>
    <col min="13" max="13" width="20.3984375" customWidth="1"/>
    <col min="14" max="14" width="17" customWidth="1"/>
    <col min="15" max="15" width="19.09765625" customWidth="1"/>
    <col min="16" max="16" width="18.59765625" customWidth="1"/>
    <col min="17" max="17" width="15.3984375" customWidth="1"/>
    <col min="18" max="18" width="17.5" customWidth="1"/>
    <col min="19" max="19" width="30.5" customWidth="1"/>
    <col min="20" max="20" width="8" customWidth="1"/>
    <col min="21" max="21" width="15.8984375" customWidth="1"/>
    <col min="22" max="22" width="18.3984375" customWidth="1"/>
    <col min="23" max="23" width="23.796875" customWidth="1"/>
    <col min="24" max="24" width="18" customWidth="1"/>
    <col min="25" max="25" width="21.296875" customWidth="1"/>
    <col min="26" max="26" width="13.09765625" customWidth="1"/>
    <col min="27" max="27" width="16.69921875" customWidth="1"/>
    <col min="28" max="28" width="14.5" customWidth="1"/>
    <col min="29" max="29" width="21" customWidth="1"/>
    <col min="30" max="32" width="12.796875" customWidth="1"/>
    <col min="33" max="33" width="16.8984375" customWidth="1"/>
    <col min="34" max="34" width="25.69921875" customWidth="1"/>
    <col min="35" max="35" width="20.59765625" customWidth="1"/>
    <col min="36" max="36" width="24.8984375" customWidth="1"/>
    <col min="37" max="37" width="20.796875" customWidth="1"/>
    <col min="38" max="38" width="19" customWidth="1"/>
    <col min="39" max="39" width="11.796875" customWidth="1"/>
    <col min="40" max="40" width="10.69921875" customWidth="1"/>
    <col min="42" max="42" width="10.8984375" customWidth="1"/>
    <col min="43" max="43" width="18.796875" customWidth="1"/>
    <col min="44" max="44" width="20" customWidth="1"/>
    <col min="45" max="45" width="17.796875" customWidth="1"/>
    <col min="46" max="46" width="15.59765625" customWidth="1"/>
    <col min="47" max="47" width="11.8984375" customWidth="1"/>
    <col min="48" max="48" width="13.69921875" customWidth="1"/>
    <col min="50" max="50" width="10.69921875" customWidth="1"/>
    <col min="51" max="52" width="17.8984375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98</v>
      </c>
      <c r="V1" t="s">
        <v>104</v>
      </c>
      <c r="W1" t="s">
        <v>107</v>
      </c>
      <c r="X1" t="s">
        <v>113</v>
      </c>
      <c r="Y1" t="s">
        <v>120</v>
      </c>
      <c r="Z1" t="s">
        <v>122</v>
      </c>
      <c r="AA1" t="s">
        <v>123</v>
      </c>
      <c r="AB1" t="s">
        <v>124</v>
      </c>
      <c r="AC1" t="s">
        <v>125</v>
      </c>
      <c r="AD1" t="s">
        <v>134</v>
      </c>
      <c r="AE1" t="s">
        <v>135</v>
      </c>
      <c r="AF1" t="s">
        <v>136</v>
      </c>
      <c r="AG1" t="s">
        <v>137</v>
      </c>
      <c r="AH1" t="s">
        <v>139</v>
      </c>
      <c r="AI1" t="s">
        <v>144</v>
      </c>
      <c r="AJ1" t="s">
        <v>145</v>
      </c>
      <c r="AK1" t="s">
        <v>146</v>
      </c>
      <c r="AL1" t="s">
        <v>158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S1" s="4" t="s">
        <v>168</v>
      </c>
      <c r="AT1" s="4" t="s">
        <v>169</v>
      </c>
      <c r="AU1" t="s">
        <v>170</v>
      </c>
      <c r="AV1" t="s">
        <v>171</v>
      </c>
      <c r="AY1" t="s">
        <v>172</v>
      </c>
      <c r="AZ1" t="s">
        <v>173</v>
      </c>
      <c r="BK1" t="s">
        <v>76</v>
      </c>
      <c r="BL1" s="12" t="s">
        <v>77</v>
      </c>
      <c r="BM1" s="12" t="s">
        <v>78</v>
      </c>
      <c r="BO1" s="8" t="s">
        <v>97</v>
      </c>
      <c r="BP1" s="9" t="s">
        <v>98</v>
      </c>
    </row>
    <row r="2" spans="1:72" x14ac:dyDescent="0.25">
      <c r="A2" t="s">
        <v>20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  <c r="U2">
        <f t="shared" ref="U2:U65" si="0">IF(T2="yes",1,0)</f>
        <v>0</v>
      </c>
      <c r="V2" t="str">
        <f t="shared" ref="V2:V65" si="1">IF(S2&gt;3,"&gt;3 calls","&lt;=3 calls")</f>
        <v>&lt;=3 calls</v>
      </c>
      <c r="W2" t="str">
        <f t="shared" ref="W2:W65" si="2">IF(B2&lt;=_xlfn.QUARTILE.INC($B$2:$B$4251,1),"Q1",
IF(B2&lt;=_xlfn.QUARTILE.INC($B$2:$B$4251,2),"Q2",
IF(B2&lt;=_xlfn.QUARTILE.INC($B$2:$B$4251,3),"Q3","Q4")))</f>
        <v>Q3</v>
      </c>
      <c r="X2" t="str">
        <f t="shared" ref="X2:X65" si="3">IF(D2="no","Not Applicable",IF(R2&gt;2.84,"High","Low"))</f>
        <v>Not Applicable</v>
      </c>
      <c r="Y2" t="str">
        <f t="shared" ref="Y2:Y65" si="4">IF(J2&lt;=165,"Low",IF(J2&lt;=233,"Medium","High"))</f>
        <v>Medium</v>
      </c>
      <c r="Z2" s="3">
        <f t="shared" ref="Z2:Z65" si="5">(G2-AVERAGE($G$2:$G$4251))/_xlfn.STDEV.S($G$2:$G$4251)</f>
        <v>-0.34546898884639182</v>
      </c>
      <c r="AA2" s="3">
        <f t="shared" ref="AA2:AA65" si="6">(J2-AVERAGE($J$2:$J$4251))/_xlfn.STDEV.S($J$2:$J$4251)</f>
        <v>-9.3013944238382787E-2</v>
      </c>
      <c r="AB2" s="3">
        <f t="shared" ref="AB2:AB65" si="7">(M2-AVERAGE($M$2:$M$4251))/_xlfn.STDEV.S($M$2:$M$4251)</f>
        <v>1.0698772918089099</v>
      </c>
      <c r="AC2" s="3">
        <f t="shared" ref="AC2:AC65" si="8">(P2-AVERAGE($P$2:$P$4251))/_xlfn.STDEV.S($P$2:$P$4251)</f>
        <v>1.2477545226278501</v>
      </c>
      <c r="AD2" s="3">
        <f t="shared" ref="AD2:AD65" si="9">SQRT((Z2-$BQ$13)^2+(AA2-$BR$13)^2+(AB2-$BS$13)^2+(AC2-$BT$13)^2)</f>
        <v>3.2538941204421388</v>
      </c>
      <c r="AE2" s="3">
        <f t="shared" ref="AE2:AE65" si="10">SQRT((Z2-$BQ$14)^2+(AA2-$BR$14)^2+(AB2-$BS$14)^2+(AC2-$BT$14)^2)</f>
        <v>1.6821204428767729</v>
      </c>
      <c r="AF2" s="3">
        <f t="shared" ref="AF2:AF65" si="11">SQRT((Z2-$BQ$15)^2+(AA2-$BR$15)^2+(AB2-$BS$15)^2+(AC2-$BT$15)^2)</f>
        <v>1.7524929162881031</v>
      </c>
      <c r="AG2" t="str">
        <f>IF(AD2=MIN(AD2:AF2),"Cluster 1",IF(AE2=MIN(AD2:AF2),"Cluster 2","Cluster 3"))</f>
        <v>Cluster 2</v>
      </c>
      <c r="AH2" t="str">
        <f t="shared" ref="AH2:AH65" si="12">IF(E2="no","Not Applicable",IF(F2=0,"0 messages",IF(F2&lt;=16,"1-16 messages","&gt;16 messages")))</f>
        <v>&gt;16 messages</v>
      </c>
      <c r="AI2" t="e">
        <f t="shared" ref="AI2:AI65" si="13">IF(T2="yes",I2,NA())</f>
        <v>#N/A</v>
      </c>
      <c r="AJ2">
        <f t="shared" ref="AJ2:AJ65" si="14">IF(T2="no",I2,NA())</f>
        <v>27.47</v>
      </c>
      <c r="AK2" t="str">
        <f t="shared" ref="AK2:AK65" si="15">D2&amp;" - "&amp;IF(Q2&lt;=3,"Low",IF(Q2&lt;=6,"Medium","High"))</f>
        <v>no - Low</v>
      </c>
      <c r="AL2" t="str">
        <f t="shared" ref="AL2:AL65" si="16">IF(P2&lt;=8.5,"Q1 - Low",IF(P2&lt;=10.3,"Q2 - Medium",IF(P2&lt;=12,"Q3 - High","Q4 - Very High")))</f>
        <v>Q4 - Very High</v>
      </c>
      <c r="AM2">
        <f t="shared" ref="AM2:AM65" si="17">IF(D2="yes",1,0)</f>
        <v>0</v>
      </c>
      <c r="AN2">
        <f t="shared" ref="AN2:AN65" si="18">IF(C2="area_code_415",1,0)</f>
        <v>1</v>
      </c>
      <c r="AO2">
        <f t="shared" ref="AO2:AO65" si="19">IF(C2="area_code_510",1,0)</f>
        <v>0</v>
      </c>
      <c r="AP2">
        <f t="shared" ref="AP2:AP65" si="20">S2</f>
        <v>1</v>
      </c>
      <c r="AQ2">
        <f t="shared" ref="AQ2:AQ65" si="21">G2</f>
        <v>161.6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f>1/(1+EXP(-($AS$4+$AT$4*AM2+$AU$2*AP2+$AV$2*AQ2+$AW$2*AN2+$AX$2*AO2)))</f>
        <v>0.5</v>
      </c>
      <c r="AZ2">
        <f>U2*LN(MAX(AY2,0.0000000001))+(1-U2)*LN(MAX(1-AY2,0.0000000001))</f>
        <v>-0.69314718055994529</v>
      </c>
      <c r="BK2" t="s">
        <v>23</v>
      </c>
      <c r="BL2">
        <f>COUNTIF($T:$T,BK2)</f>
        <v>598</v>
      </c>
      <c r="BM2" s="1">
        <f>BL2/COUNTA($T:$T)</f>
        <v>0.14067278287461774</v>
      </c>
      <c r="BO2" s="10" t="s">
        <v>22</v>
      </c>
      <c r="BP2" s="11">
        <v>0</v>
      </c>
    </row>
    <row r="3" spans="1:72" x14ac:dyDescent="0.25">
      <c r="A3" t="s">
        <v>24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  <c r="U3">
        <f t="shared" si="0"/>
        <v>0</v>
      </c>
      <c r="V3" t="str">
        <f t="shared" si="1"/>
        <v>&lt;=3 calls</v>
      </c>
      <c r="W3" t="str">
        <f t="shared" si="2"/>
        <v>Q4</v>
      </c>
      <c r="X3" t="str">
        <f t="shared" si="3"/>
        <v>Not Applicable</v>
      </c>
      <c r="Y3" t="str">
        <f t="shared" si="4"/>
        <v>Low</v>
      </c>
      <c r="Z3" s="3">
        <f t="shared" si="5"/>
        <v>1.1689988072283226</v>
      </c>
      <c r="AA3" s="3">
        <f t="shared" si="6"/>
        <v>-1.5716350869971549</v>
      </c>
      <c r="AB3" s="3">
        <f t="shared" si="7"/>
        <v>-0.75323157559275744</v>
      </c>
      <c r="AC3" s="3">
        <f t="shared" si="8"/>
        <v>0.70429629216930834</v>
      </c>
      <c r="AD3" s="3">
        <f t="shared" si="9"/>
        <v>2.8278689865746283</v>
      </c>
      <c r="AE3" s="3">
        <f t="shared" si="10"/>
        <v>2.2135912295668274</v>
      </c>
      <c r="AF3" s="3">
        <f t="shared" si="11"/>
        <v>3.1309949310083116</v>
      </c>
      <c r="AG3" t="str">
        <f t="shared" ref="AG3:AG65" si="22">IF(AD3=MIN(AD3:AF3),"Cluster 1",IF(AE3=MIN(AD3:AF3),"Cluster 2","Cluster 3"))</f>
        <v>Cluster 2</v>
      </c>
      <c r="AH3" t="str">
        <f t="shared" si="12"/>
        <v>Not Applicable</v>
      </c>
      <c r="AI3" t="e">
        <f t="shared" si="13"/>
        <v>#N/A</v>
      </c>
      <c r="AJ3">
        <f t="shared" si="14"/>
        <v>41.38</v>
      </c>
      <c r="AK3" t="str">
        <f t="shared" si="15"/>
        <v>no - Medium</v>
      </c>
      <c r="AL3" t="str">
        <f t="shared" si="16"/>
        <v>Q4 - Very High</v>
      </c>
      <c r="AM3">
        <f t="shared" si="17"/>
        <v>0</v>
      </c>
      <c r="AN3">
        <f t="shared" si="18"/>
        <v>1</v>
      </c>
      <c r="AO3">
        <f t="shared" si="19"/>
        <v>0</v>
      </c>
      <c r="AP3">
        <f t="shared" si="20"/>
        <v>0</v>
      </c>
      <c r="AQ3">
        <f t="shared" si="21"/>
        <v>243.4</v>
      </c>
      <c r="BJ3">
        <f>CORREL(B2:B4251,U2:U4251)</f>
        <v>1.937848984594269E-2</v>
      </c>
      <c r="BK3" t="s">
        <v>22</v>
      </c>
      <c r="BL3">
        <f>COUNTIF($T:$T,BK3)</f>
        <v>3652</v>
      </c>
      <c r="BM3" s="1">
        <f>BL3/COUNTA($T:$T)</f>
        <v>0.85909197835803341</v>
      </c>
      <c r="BO3" s="10" t="s">
        <v>23</v>
      </c>
      <c r="BP3" s="11">
        <v>1</v>
      </c>
      <c r="BR3" t="s">
        <v>99</v>
      </c>
      <c r="BS3">
        <f>CORREL(B2:B4251,U2:U4251)</f>
        <v>1.937848984594269E-2</v>
      </c>
    </row>
    <row r="4" spans="1:72" x14ac:dyDescent="0.25">
      <c r="A4" t="s">
        <v>20</v>
      </c>
      <c r="B4">
        <v>84</v>
      </c>
      <c r="C4" t="s">
        <v>25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  <c r="U4">
        <f t="shared" si="0"/>
        <v>0</v>
      </c>
      <c r="V4" t="str">
        <f t="shared" si="1"/>
        <v>&lt;=3 calls</v>
      </c>
      <c r="W4" t="str">
        <f t="shared" si="2"/>
        <v>Q2</v>
      </c>
      <c r="X4" t="str">
        <f t="shared" si="3"/>
        <v>Low</v>
      </c>
      <c r="Y4" t="str">
        <f t="shared" si="4"/>
        <v>Low</v>
      </c>
      <c r="Z4" s="3">
        <f t="shared" si="5"/>
        <v>2.2057982764237254</v>
      </c>
      <c r="AA4" s="3">
        <f t="shared" si="6"/>
        <v>-2.7517459048382746</v>
      </c>
      <c r="AB4" s="3">
        <f t="shared" si="7"/>
        <v>-7.2048197032003575E-2</v>
      </c>
      <c r="AC4" s="3">
        <f t="shared" si="8"/>
        <v>-1.3246144348759143</v>
      </c>
      <c r="AD4" s="3">
        <f t="shared" si="9"/>
        <v>3.7831501931856155</v>
      </c>
      <c r="AE4" s="3">
        <f t="shared" si="10"/>
        <v>3.7679498278036152</v>
      </c>
      <c r="AF4" s="3">
        <f t="shared" si="11"/>
        <v>4.6992197677370049</v>
      </c>
      <c r="AG4" t="str">
        <f t="shared" si="22"/>
        <v>Cluster 2</v>
      </c>
      <c r="AH4" t="str">
        <f t="shared" si="12"/>
        <v>Not Applicable</v>
      </c>
      <c r="AI4" t="e">
        <f t="shared" si="13"/>
        <v>#N/A</v>
      </c>
      <c r="AJ4">
        <f t="shared" si="14"/>
        <v>50.9</v>
      </c>
      <c r="AK4" t="str">
        <f t="shared" si="15"/>
        <v>yes - High</v>
      </c>
      <c r="AL4" t="str">
        <f t="shared" si="16"/>
        <v>Q1 - Low</v>
      </c>
      <c r="AM4">
        <f t="shared" si="17"/>
        <v>1</v>
      </c>
      <c r="AN4">
        <f t="shared" si="18"/>
        <v>0</v>
      </c>
      <c r="AO4">
        <f t="shared" si="19"/>
        <v>0</v>
      </c>
      <c r="AP4">
        <f t="shared" si="20"/>
        <v>2</v>
      </c>
      <c r="AQ4">
        <f t="shared" si="21"/>
        <v>299.39999999999998</v>
      </c>
      <c r="AS4" s="20"/>
      <c r="AT4" s="7"/>
    </row>
    <row r="5" spans="1:72" x14ac:dyDescent="0.25">
      <c r="A5" t="s">
        <v>26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  <c r="U5">
        <f t="shared" si="0"/>
        <v>0</v>
      </c>
      <c r="V5" t="str">
        <f t="shared" si="1"/>
        <v>&lt;=3 calls</v>
      </c>
      <c r="W5" t="str">
        <f t="shared" si="2"/>
        <v>Q2</v>
      </c>
      <c r="X5" t="str">
        <f t="shared" si="3"/>
        <v>Low</v>
      </c>
      <c r="Y5" t="str">
        <f t="shared" si="4"/>
        <v>Low</v>
      </c>
      <c r="Z5" s="3">
        <f t="shared" si="5"/>
        <v>-0.25104618004466767</v>
      </c>
      <c r="AA5" s="3">
        <f t="shared" si="6"/>
        <v>-1.0323264333125959</v>
      </c>
      <c r="AB5" s="3">
        <f t="shared" si="7"/>
        <v>-0.27064393422172767</v>
      </c>
      <c r="AC5" s="3">
        <f t="shared" si="8"/>
        <v>-5.6545230472650088E-2</v>
      </c>
      <c r="AD5" s="3">
        <f t="shared" si="9"/>
        <v>1.4085609662161813</v>
      </c>
      <c r="AE5" s="3">
        <f t="shared" si="10"/>
        <v>1.0978012350380852</v>
      </c>
      <c r="AF5" s="3">
        <f t="shared" si="11"/>
        <v>2.9028074527523224</v>
      </c>
      <c r="AG5" t="str">
        <f t="shared" si="22"/>
        <v>Cluster 2</v>
      </c>
      <c r="AH5" t="str">
        <f t="shared" si="12"/>
        <v>Not Applicable</v>
      </c>
      <c r="AI5" t="e">
        <f t="shared" si="13"/>
        <v>#N/A</v>
      </c>
      <c r="AJ5">
        <f t="shared" si="14"/>
        <v>28.34</v>
      </c>
      <c r="AK5" t="str">
        <f t="shared" si="15"/>
        <v>yes - Low</v>
      </c>
      <c r="AL5" t="str">
        <f t="shared" si="16"/>
        <v>Q2 - Medium</v>
      </c>
      <c r="AM5">
        <f t="shared" si="17"/>
        <v>1</v>
      </c>
      <c r="AN5">
        <f t="shared" si="18"/>
        <v>1</v>
      </c>
      <c r="AO5">
        <f t="shared" si="19"/>
        <v>0</v>
      </c>
      <c r="AP5">
        <f t="shared" si="20"/>
        <v>3</v>
      </c>
      <c r="AQ5">
        <f t="shared" si="21"/>
        <v>166.7</v>
      </c>
      <c r="AS5" s="20"/>
      <c r="AT5" s="7"/>
      <c r="BK5" t="s">
        <v>79</v>
      </c>
      <c r="BL5" s="3">
        <f>AVERAGEIF($T:$T,"yes",$B:$B)</f>
        <v>102.13712374581939</v>
      </c>
      <c r="BN5" t="s">
        <v>99</v>
      </c>
      <c r="BO5">
        <f>CORREL(H2:H4251,U2:U4251)</f>
        <v>1.1640422238906746E-2</v>
      </c>
      <c r="BR5" t="s">
        <v>112</v>
      </c>
      <c r="BS5" cm="1">
        <f t="array" ref="BS5">MEDIAN(IF($D$2:$D$4251="yes",$R$2:$R$4251))</f>
        <v>2.84</v>
      </c>
    </row>
    <row r="6" spans="1:72" x14ac:dyDescent="0.25">
      <c r="A6" t="s">
        <v>27</v>
      </c>
      <c r="B6">
        <v>121</v>
      </c>
      <c r="C6" t="s">
        <v>28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  <c r="U6">
        <f t="shared" si="0"/>
        <v>0</v>
      </c>
      <c r="V6" t="str">
        <f t="shared" si="1"/>
        <v>&lt;=3 calls</v>
      </c>
      <c r="W6" t="str">
        <f t="shared" si="2"/>
        <v>Q3</v>
      </c>
      <c r="X6" t="str">
        <f t="shared" si="3"/>
        <v>Not Applicable</v>
      </c>
      <c r="Y6" t="str">
        <f t="shared" si="4"/>
        <v>High</v>
      </c>
      <c r="Z6" s="3">
        <f t="shared" si="5"/>
        <v>0.70243904609039076</v>
      </c>
      <c r="AA6" s="3">
        <f t="shared" si="6"/>
        <v>2.9517913699216729</v>
      </c>
      <c r="AB6" s="3">
        <f t="shared" si="7"/>
        <v>0.23974711035586302</v>
      </c>
      <c r="AC6" s="3">
        <f t="shared" si="8"/>
        <v>-0.99853949660078922</v>
      </c>
      <c r="AD6" s="3">
        <f t="shared" si="9"/>
        <v>4.4779380040088164</v>
      </c>
      <c r="AE6" s="3">
        <f t="shared" si="10"/>
        <v>3.2032877966570825</v>
      </c>
      <c r="AF6" s="3">
        <f t="shared" si="11"/>
        <v>2.9103567906148404</v>
      </c>
      <c r="AG6" t="str">
        <f t="shared" si="22"/>
        <v>Cluster 3</v>
      </c>
      <c r="AH6" t="str">
        <f t="shared" si="12"/>
        <v>&gt;16 messages</v>
      </c>
      <c r="AI6" t="e">
        <f t="shared" si="13"/>
        <v>#N/A</v>
      </c>
      <c r="AJ6">
        <f t="shared" si="14"/>
        <v>37.090000000000003</v>
      </c>
      <c r="AK6" t="str">
        <f t="shared" si="15"/>
        <v>no - High</v>
      </c>
      <c r="AL6" t="str">
        <f t="shared" si="16"/>
        <v>Q1 - Low</v>
      </c>
      <c r="AM6">
        <f t="shared" si="17"/>
        <v>0</v>
      </c>
      <c r="AN6">
        <f t="shared" si="18"/>
        <v>0</v>
      </c>
      <c r="AO6">
        <f t="shared" si="19"/>
        <v>1</v>
      </c>
      <c r="AP6">
        <f t="shared" si="20"/>
        <v>3</v>
      </c>
      <c r="AQ6">
        <f t="shared" si="21"/>
        <v>218.2</v>
      </c>
      <c r="AS6" s="20"/>
      <c r="AT6" s="7"/>
      <c r="BK6" t="s">
        <v>80</v>
      </c>
      <c r="BL6" s="3">
        <f>AVERAGEIF($T:$T,"no",$B:$B)</f>
        <v>99.924972617743705</v>
      </c>
    </row>
    <row r="7" spans="1:72" x14ac:dyDescent="0.25">
      <c r="A7" t="s">
        <v>29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  <c r="U7">
        <f t="shared" si="0"/>
        <v>0</v>
      </c>
      <c r="V7" t="str">
        <f t="shared" si="1"/>
        <v>&lt;=3 calls</v>
      </c>
      <c r="W7" t="str">
        <f t="shared" si="2"/>
        <v>Q4</v>
      </c>
      <c r="X7" t="str">
        <f t="shared" si="3"/>
        <v>Low</v>
      </c>
      <c r="Y7" t="str">
        <f t="shared" si="4"/>
        <v>Low</v>
      </c>
      <c r="Z7" s="3">
        <f t="shared" si="5"/>
        <v>-0.43063465953029983</v>
      </c>
      <c r="AA7" s="3">
        <f t="shared" si="6"/>
        <v>-1.9318375457311225</v>
      </c>
      <c r="AB7" s="3">
        <f t="shared" si="7"/>
        <v>0.22385945138068541</v>
      </c>
      <c r="AC7" s="3">
        <f t="shared" si="8"/>
        <v>-1.1434616913897337</v>
      </c>
      <c r="AD7" s="3">
        <f t="shared" si="9"/>
        <v>1.6464845326308457</v>
      </c>
      <c r="AE7" s="3">
        <f t="shared" si="10"/>
        <v>2.2967499225500272</v>
      </c>
      <c r="AF7" s="3">
        <f t="shared" si="11"/>
        <v>3.979850386292743</v>
      </c>
      <c r="AG7" t="str">
        <f t="shared" si="22"/>
        <v>Cluster 1</v>
      </c>
      <c r="AH7" t="str">
        <f t="shared" si="12"/>
        <v>Not Applicable</v>
      </c>
      <c r="AI7" t="e">
        <f t="shared" si="13"/>
        <v>#N/A</v>
      </c>
      <c r="AJ7">
        <f t="shared" si="14"/>
        <v>26.69</v>
      </c>
      <c r="AK7" t="str">
        <f t="shared" si="15"/>
        <v>yes - Medium</v>
      </c>
      <c r="AL7" t="str">
        <f t="shared" si="16"/>
        <v>Q1 - Low</v>
      </c>
      <c r="AM7">
        <f t="shared" si="17"/>
        <v>1</v>
      </c>
      <c r="AN7">
        <f t="shared" si="18"/>
        <v>1</v>
      </c>
      <c r="AO7">
        <f t="shared" si="19"/>
        <v>0</v>
      </c>
      <c r="AP7">
        <f t="shared" si="20"/>
        <v>0</v>
      </c>
      <c r="AQ7">
        <f t="shared" si="21"/>
        <v>157</v>
      </c>
      <c r="AS7" s="20"/>
      <c r="AT7" s="7"/>
      <c r="BR7" t="s">
        <v>117</v>
      </c>
      <c r="BS7">
        <f>_xlfn.QUARTILE.INC($J$2:$J$4251,1)</f>
        <v>165.92500000000001</v>
      </c>
    </row>
    <row r="8" spans="1:72" x14ac:dyDescent="0.25">
      <c r="A8" t="s">
        <v>30</v>
      </c>
      <c r="B8">
        <v>117</v>
      </c>
      <c r="C8" t="s">
        <v>25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  <c r="U8">
        <f t="shared" si="0"/>
        <v>0</v>
      </c>
      <c r="V8" t="str">
        <f t="shared" si="1"/>
        <v>&lt;=3 calls</v>
      </c>
      <c r="W8" t="str">
        <f t="shared" si="2"/>
        <v>Q3</v>
      </c>
      <c r="X8" t="str">
        <f t="shared" si="3"/>
        <v>Not Applicable</v>
      </c>
      <c r="Y8" t="str">
        <f t="shared" si="4"/>
        <v>High</v>
      </c>
      <c r="Z8" s="3">
        <f t="shared" si="5"/>
        <v>7.850793694958573E-2</v>
      </c>
      <c r="AA8" s="3">
        <f t="shared" si="6"/>
        <v>3.0134835037379881</v>
      </c>
      <c r="AB8" s="3">
        <f t="shared" si="7"/>
        <v>0.30329774625657507</v>
      </c>
      <c r="AC8" s="3">
        <f t="shared" si="8"/>
        <v>-0.56377291223395598</v>
      </c>
      <c r="AD8" s="3">
        <f t="shared" si="9"/>
        <v>4.3772260956384832</v>
      </c>
      <c r="AE8" s="3">
        <f t="shared" si="10"/>
        <v>3.0817325878340149</v>
      </c>
      <c r="AF8" s="3">
        <f t="shared" si="11"/>
        <v>2.7989360824244893</v>
      </c>
      <c r="AG8" t="str">
        <f t="shared" si="22"/>
        <v>Cluster 3</v>
      </c>
      <c r="AH8" t="str">
        <f t="shared" si="12"/>
        <v>Not Applicable</v>
      </c>
      <c r="AI8" t="e">
        <f t="shared" si="13"/>
        <v>#N/A</v>
      </c>
      <c r="AJ8">
        <f t="shared" si="14"/>
        <v>31.37</v>
      </c>
      <c r="AK8" t="str">
        <f t="shared" si="15"/>
        <v>no - Medium</v>
      </c>
      <c r="AL8" t="str">
        <f t="shared" si="16"/>
        <v>Q2 - Medium</v>
      </c>
      <c r="AM8">
        <f t="shared" si="17"/>
        <v>0</v>
      </c>
      <c r="AN8">
        <f t="shared" si="18"/>
        <v>0</v>
      </c>
      <c r="AO8">
        <f t="shared" si="19"/>
        <v>0</v>
      </c>
      <c r="AP8">
        <f t="shared" si="20"/>
        <v>1</v>
      </c>
      <c r="AQ8">
        <f t="shared" si="21"/>
        <v>184.5</v>
      </c>
      <c r="AS8" s="20"/>
      <c r="AT8" s="7"/>
      <c r="BL8" s="12" t="s">
        <v>82</v>
      </c>
      <c r="BM8" s="12" t="s">
        <v>85</v>
      </c>
      <c r="BR8" t="s">
        <v>118</v>
      </c>
      <c r="BS8">
        <f>_xlfn.QUARTILE.INC($J$2:$J$4251,2)</f>
        <v>200.7</v>
      </c>
    </row>
    <row r="9" spans="1:72" x14ac:dyDescent="0.25">
      <c r="A9" t="s">
        <v>31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  <c r="U9">
        <f t="shared" si="0"/>
        <v>0</v>
      </c>
      <c r="V9" t="str">
        <f t="shared" si="1"/>
        <v>&lt;=3 calls</v>
      </c>
      <c r="W9" t="str">
        <f t="shared" si="2"/>
        <v>Q4</v>
      </c>
      <c r="X9" t="str">
        <f t="shared" si="3"/>
        <v>High</v>
      </c>
      <c r="Y9" t="str">
        <f t="shared" si="4"/>
        <v>Medium</v>
      </c>
      <c r="Z9" s="3">
        <f t="shared" si="5"/>
        <v>1.4504158060099324</v>
      </c>
      <c r="AA9" s="3">
        <f t="shared" si="6"/>
        <v>0.43435429644946999</v>
      </c>
      <c r="AB9" s="3">
        <f t="shared" si="7"/>
        <v>2.4997665995749228</v>
      </c>
      <c r="AC9" s="3">
        <f t="shared" si="8"/>
        <v>0.34199080519694713</v>
      </c>
      <c r="AD9" s="3">
        <f t="shared" si="9"/>
        <v>4.7022564203603068</v>
      </c>
      <c r="AE9" s="3">
        <f t="shared" si="10"/>
        <v>2.9424752213667298</v>
      </c>
      <c r="AF9" s="3">
        <f t="shared" si="11"/>
        <v>1.7902808198421385</v>
      </c>
      <c r="AG9" t="str">
        <f t="shared" si="22"/>
        <v>Cluster 3</v>
      </c>
      <c r="AH9" t="str">
        <f t="shared" si="12"/>
        <v>&gt;16 messages</v>
      </c>
      <c r="AI9" t="e">
        <f t="shared" si="13"/>
        <v>#N/A</v>
      </c>
      <c r="AJ9">
        <f t="shared" si="14"/>
        <v>43.96</v>
      </c>
      <c r="AK9" t="str">
        <f t="shared" si="15"/>
        <v>yes - Medium</v>
      </c>
      <c r="AL9" t="str">
        <f t="shared" si="16"/>
        <v>Q3 - High</v>
      </c>
      <c r="AM9">
        <f t="shared" si="17"/>
        <v>1</v>
      </c>
      <c r="AN9">
        <f t="shared" si="18"/>
        <v>1</v>
      </c>
      <c r="AO9">
        <f t="shared" si="19"/>
        <v>0</v>
      </c>
      <c r="AP9">
        <f t="shared" si="20"/>
        <v>0</v>
      </c>
      <c r="AQ9">
        <f t="shared" si="21"/>
        <v>258.60000000000002</v>
      </c>
      <c r="AS9" s="20"/>
      <c r="AT9" s="7"/>
      <c r="BK9" t="s">
        <v>81</v>
      </c>
      <c r="BL9">
        <f>COUNTIF($D:$D,"yes")</f>
        <v>396</v>
      </c>
      <c r="BM9">
        <f>COUNTIF($D:$D,"no")</f>
        <v>3854</v>
      </c>
      <c r="BR9" t="s">
        <v>119</v>
      </c>
      <c r="BS9">
        <f>_xlfn.QUARTILE.INC($J$2:$J$4251,3)</f>
        <v>233.77500000000001</v>
      </c>
    </row>
    <row r="10" spans="1:72" x14ac:dyDescent="0.25">
      <c r="A10" t="s">
        <v>32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  <c r="U10">
        <f t="shared" si="0"/>
        <v>1</v>
      </c>
      <c r="V10" t="str">
        <f t="shared" si="1"/>
        <v>&gt;3 calls</v>
      </c>
      <c r="W10" t="str">
        <f t="shared" si="2"/>
        <v>Q1</v>
      </c>
      <c r="X10" t="str">
        <f t="shared" si="3"/>
        <v>Not Applicable</v>
      </c>
      <c r="Y10" t="str">
        <f t="shared" si="4"/>
        <v>Medium</v>
      </c>
      <c r="Z10" s="3">
        <f t="shared" si="5"/>
        <v>-0.94718296650443834</v>
      </c>
      <c r="AA10" s="3">
        <f t="shared" si="6"/>
        <v>0.56370877058045277</v>
      </c>
      <c r="AB10" s="3">
        <f t="shared" si="7"/>
        <v>0.16428073022376821</v>
      </c>
      <c r="AC10" s="3">
        <f t="shared" si="8"/>
        <v>0.88544903565548905</v>
      </c>
      <c r="AD10" s="3">
        <f t="shared" si="9"/>
        <v>2.7126449165053113</v>
      </c>
      <c r="AE10" s="3">
        <f t="shared" si="10"/>
        <v>1.4233521360266277</v>
      </c>
      <c r="AF10" s="3">
        <f t="shared" si="11"/>
        <v>2.1664302811817002</v>
      </c>
      <c r="AG10" t="str">
        <f t="shared" si="22"/>
        <v>Cluster 2</v>
      </c>
      <c r="AH10" t="str">
        <f t="shared" si="12"/>
        <v>Not Applicable</v>
      </c>
      <c r="AI10">
        <f t="shared" si="13"/>
        <v>21.95</v>
      </c>
      <c r="AJ10" t="e">
        <f t="shared" si="14"/>
        <v>#N/A</v>
      </c>
      <c r="AK10" t="str">
        <f t="shared" si="15"/>
        <v>no - Medium</v>
      </c>
      <c r="AL10" t="str">
        <f t="shared" si="16"/>
        <v>Q4 - Very High</v>
      </c>
      <c r="AM10">
        <f t="shared" si="17"/>
        <v>0</v>
      </c>
      <c r="AN10">
        <f t="shared" si="18"/>
        <v>1</v>
      </c>
      <c r="AO10">
        <f t="shared" si="19"/>
        <v>0</v>
      </c>
      <c r="AP10">
        <f t="shared" si="20"/>
        <v>4</v>
      </c>
      <c r="AQ10">
        <f t="shared" si="21"/>
        <v>129.1</v>
      </c>
      <c r="AS10" s="20"/>
      <c r="AT10" s="7"/>
      <c r="BK10" t="s">
        <v>83</v>
      </c>
      <c r="BL10">
        <f>COUNTIFS($D:$D,"yes",$T:$T,"yes")</f>
        <v>167</v>
      </c>
      <c r="BM10">
        <f>COUNTIFS($D:$D,"no",$T:$T,"yes")</f>
        <v>431</v>
      </c>
    </row>
    <row r="11" spans="1:72" x14ac:dyDescent="0.25">
      <c r="A11" t="s">
        <v>33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  <c r="U11">
        <f t="shared" si="0"/>
        <v>0</v>
      </c>
      <c r="V11" t="str">
        <f t="shared" si="1"/>
        <v>&lt;=3 calls</v>
      </c>
      <c r="W11" t="str">
        <f t="shared" si="2"/>
        <v>Q2</v>
      </c>
      <c r="X11" t="str">
        <f t="shared" si="3"/>
        <v>Not Applicable</v>
      </c>
      <c r="Y11" t="str">
        <f t="shared" si="4"/>
        <v>Low</v>
      </c>
      <c r="Z11" s="3">
        <f t="shared" si="5"/>
        <v>0.13775362090360857</v>
      </c>
      <c r="AA11" s="3">
        <f t="shared" si="6"/>
        <v>-0.73182603956215908</v>
      </c>
      <c r="AB11" s="3">
        <f t="shared" si="7"/>
        <v>-8.9921813379078855E-2</v>
      </c>
      <c r="AC11" s="3">
        <f t="shared" si="8"/>
        <v>-0.41885071744501134</v>
      </c>
      <c r="AD11" s="3">
        <f t="shared" si="9"/>
        <v>1.5913445162231814</v>
      </c>
      <c r="AE11" s="3">
        <f t="shared" si="10"/>
        <v>0.8591084147410456</v>
      </c>
      <c r="AF11" s="3">
        <f t="shared" si="11"/>
        <v>2.6351009785668849</v>
      </c>
      <c r="AG11" t="str">
        <f t="shared" si="22"/>
        <v>Cluster 2</v>
      </c>
      <c r="AH11" t="str">
        <f t="shared" si="12"/>
        <v>Not Applicable</v>
      </c>
      <c r="AI11" t="e">
        <f t="shared" si="13"/>
        <v>#N/A</v>
      </c>
      <c r="AJ11">
        <f t="shared" si="14"/>
        <v>31.91</v>
      </c>
      <c r="AK11" t="str">
        <f t="shared" si="15"/>
        <v>no - Medium</v>
      </c>
      <c r="AL11" t="str">
        <f t="shared" si="16"/>
        <v>Q2 - Medium</v>
      </c>
      <c r="AM11">
        <f t="shared" si="17"/>
        <v>0</v>
      </c>
      <c r="AN11">
        <f t="shared" si="18"/>
        <v>1</v>
      </c>
      <c r="AO11">
        <f t="shared" si="19"/>
        <v>0</v>
      </c>
      <c r="AP11">
        <f t="shared" si="20"/>
        <v>0</v>
      </c>
      <c r="AQ11">
        <f t="shared" si="21"/>
        <v>187.7</v>
      </c>
      <c r="AS11" s="20"/>
      <c r="AT11" s="7"/>
      <c r="BK11" t="s">
        <v>84</v>
      </c>
      <c r="BL11" s="1">
        <f>BL10/BL9</f>
        <v>0.42171717171717171</v>
      </c>
      <c r="BM11" s="1">
        <f>BM10/BM9</f>
        <v>0.11183186299948106</v>
      </c>
    </row>
    <row r="12" spans="1:72" x14ac:dyDescent="0.25">
      <c r="A12" t="s">
        <v>34</v>
      </c>
      <c r="B12">
        <v>168</v>
      </c>
      <c r="C12" t="s">
        <v>25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  <c r="U12">
        <f t="shared" si="0"/>
        <v>0</v>
      </c>
      <c r="V12" t="str">
        <f t="shared" si="1"/>
        <v>&lt;=3 calls</v>
      </c>
      <c r="W12" t="str">
        <f t="shared" si="2"/>
        <v>Q4</v>
      </c>
      <c r="X12" t="str">
        <f t="shared" si="3"/>
        <v>Not Applicable</v>
      </c>
      <c r="Y12" t="str">
        <f t="shared" si="4"/>
        <v>Low</v>
      </c>
      <c r="Z12" s="3">
        <f t="shared" si="5"/>
        <v>-0.95273724937512771</v>
      </c>
      <c r="AA12" s="3">
        <f t="shared" si="6"/>
        <v>-1.8960163067410039</v>
      </c>
      <c r="AB12" s="3">
        <f t="shared" si="7"/>
        <v>-1.1802124105506642</v>
      </c>
      <c r="AC12" s="3">
        <f t="shared" si="8"/>
        <v>0.34199080519694713</v>
      </c>
      <c r="AD12" s="3">
        <f t="shared" si="9"/>
        <v>1.6243444288980244</v>
      </c>
      <c r="AE12" s="3">
        <f t="shared" si="10"/>
        <v>2.4520287817706681</v>
      </c>
      <c r="AF12" s="3">
        <f t="shared" si="11"/>
        <v>4.1696996857773154</v>
      </c>
      <c r="AG12" t="str">
        <f t="shared" si="22"/>
        <v>Cluster 1</v>
      </c>
      <c r="AH12" t="str">
        <f t="shared" si="12"/>
        <v>Not Applicable</v>
      </c>
      <c r="AI12" t="e">
        <f t="shared" si="13"/>
        <v>#N/A</v>
      </c>
      <c r="AJ12">
        <f t="shared" si="14"/>
        <v>21.9</v>
      </c>
      <c r="AK12" t="str">
        <f t="shared" si="15"/>
        <v>no - Low</v>
      </c>
      <c r="AL12" t="str">
        <f t="shared" si="16"/>
        <v>Q3 - High</v>
      </c>
      <c r="AM12">
        <f t="shared" si="17"/>
        <v>0</v>
      </c>
      <c r="AN12">
        <f t="shared" si="18"/>
        <v>0</v>
      </c>
      <c r="AO12">
        <f t="shared" si="19"/>
        <v>0</v>
      </c>
      <c r="AP12">
        <f t="shared" si="20"/>
        <v>1</v>
      </c>
      <c r="AQ12">
        <f t="shared" si="21"/>
        <v>128.80000000000001</v>
      </c>
      <c r="AS12" s="20"/>
      <c r="AT12" s="7"/>
      <c r="BP12" s="8" t="s">
        <v>126</v>
      </c>
      <c r="BQ12" s="9" t="s">
        <v>127</v>
      </c>
      <c r="BR12" s="9" t="s">
        <v>128</v>
      </c>
      <c r="BS12" s="9" t="s">
        <v>129</v>
      </c>
      <c r="BT12" s="9" t="s">
        <v>130</v>
      </c>
    </row>
    <row r="13" spans="1:72" x14ac:dyDescent="0.25">
      <c r="A13" t="s">
        <v>35</v>
      </c>
      <c r="B13">
        <v>95</v>
      </c>
      <c r="C13" t="s">
        <v>28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  <c r="U13">
        <f t="shared" si="0"/>
        <v>0</v>
      </c>
      <c r="V13" t="str">
        <f t="shared" si="1"/>
        <v>&lt;=3 calls</v>
      </c>
      <c r="W13" t="str">
        <f t="shared" si="2"/>
        <v>Q2</v>
      </c>
      <c r="X13" t="str">
        <f t="shared" si="3"/>
        <v>Not Applicable</v>
      </c>
      <c r="Y13" t="str">
        <f t="shared" si="4"/>
        <v>High</v>
      </c>
      <c r="Z13" s="3">
        <f t="shared" si="5"/>
        <v>-0.43804037002455282</v>
      </c>
      <c r="AA13" s="3">
        <f t="shared" si="6"/>
        <v>0.94381191764226358</v>
      </c>
      <c r="AB13" s="3">
        <f t="shared" si="7"/>
        <v>-0.16340223613927654</v>
      </c>
      <c r="AC13" s="3">
        <f t="shared" si="8"/>
        <v>0.74052684086654508</v>
      </c>
      <c r="AD13" s="3">
        <f t="shared" si="9"/>
        <v>2.797057900574079</v>
      </c>
      <c r="AE13" s="3">
        <f t="shared" si="10"/>
        <v>1.287532754718852</v>
      </c>
      <c r="AF13" s="3">
        <f t="shared" si="11"/>
        <v>1.8686755442783418</v>
      </c>
      <c r="AG13" t="str">
        <f t="shared" si="22"/>
        <v>Cluster 2</v>
      </c>
      <c r="AH13" t="str">
        <f t="shared" si="12"/>
        <v>Not Applicable</v>
      </c>
      <c r="AI13" t="e">
        <f t="shared" si="13"/>
        <v>#N/A</v>
      </c>
      <c r="AJ13">
        <f t="shared" si="14"/>
        <v>26.62</v>
      </c>
      <c r="AK13" t="str">
        <f t="shared" si="15"/>
        <v>no - Medium</v>
      </c>
      <c r="AL13" t="str">
        <f t="shared" si="16"/>
        <v>Q4 - Very High</v>
      </c>
      <c r="AM13">
        <f t="shared" si="17"/>
        <v>0</v>
      </c>
      <c r="AN13">
        <f t="shared" si="18"/>
        <v>0</v>
      </c>
      <c r="AO13">
        <f t="shared" si="19"/>
        <v>1</v>
      </c>
      <c r="AP13">
        <f t="shared" si="20"/>
        <v>3</v>
      </c>
      <c r="AQ13">
        <f t="shared" si="21"/>
        <v>156.6</v>
      </c>
      <c r="AS13" s="20"/>
      <c r="AT13" s="7"/>
      <c r="BK13" t="s">
        <v>83</v>
      </c>
      <c r="BL13" s="2">
        <f>AVERAGEIF($T:$T,"yes",$S:$S)</f>
        <v>2.2759197324414715</v>
      </c>
      <c r="BP13" s="10" t="s">
        <v>131</v>
      </c>
      <c r="BQ13" s="11">
        <v>-1</v>
      </c>
      <c r="BR13" s="11">
        <v>-1</v>
      </c>
      <c r="BS13" s="11">
        <v>-1</v>
      </c>
      <c r="BT13" s="11">
        <v>-1</v>
      </c>
    </row>
    <row r="14" spans="1:72" x14ac:dyDescent="0.25">
      <c r="A14" t="s">
        <v>36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  <c r="U14">
        <f t="shared" si="0"/>
        <v>1</v>
      </c>
      <c r="V14" t="str">
        <f t="shared" si="1"/>
        <v>&gt;3 calls</v>
      </c>
      <c r="W14" t="str">
        <f t="shared" si="2"/>
        <v>Q4</v>
      </c>
      <c r="X14" t="str">
        <f t="shared" si="3"/>
        <v>Not Applicable</v>
      </c>
      <c r="Y14" t="str">
        <f t="shared" si="4"/>
        <v>High</v>
      </c>
      <c r="Z14" s="3">
        <f t="shared" si="5"/>
        <v>2.8260265303174039</v>
      </c>
      <c r="AA14" s="3">
        <f t="shared" si="6"/>
        <v>2.3408402382568778</v>
      </c>
      <c r="AB14" s="3">
        <f t="shared" si="7"/>
        <v>-0.79295072303070224</v>
      </c>
      <c r="AC14" s="3">
        <f t="shared" si="8"/>
        <v>-1.7593810192427477</v>
      </c>
      <c r="AD14" s="3">
        <f t="shared" si="9"/>
        <v>5.1399631753280648</v>
      </c>
      <c r="AE14" s="3">
        <f t="shared" si="10"/>
        <v>4.146100745414528</v>
      </c>
      <c r="AF14" s="3">
        <f t="shared" si="11"/>
        <v>3.9951322053876064</v>
      </c>
      <c r="AG14" t="str">
        <f t="shared" si="22"/>
        <v>Cluster 3</v>
      </c>
      <c r="AH14" t="str">
        <f t="shared" si="12"/>
        <v>Not Applicable</v>
      </c>
      <c r="AI14">
        <f t="shared" si="13"/>
        <v>56.59</v>
      </c>
      <c r="AJ14" t="e">
        <f t="shared" si="14"/>
        <v>#N/A</v>
      </c>
      <c r="AK14" t="str">
        <f t="shared" si="15"/>
        <v>no - High</v>
      </c>
      <c r="AL14" t="str">
        <f t="shared" si="16"/>
        <v>Q1 - Low</v>
      </c>
      <c r="AM14">
        <f t="shared" si="17"/>
        <v>0</v>
      </c>
      <c r="AN14">
        <f t="shared" si="18"/>
        <v>1</v>
      </c>
      <c r="AO14">
        <f t="shared" si="19"/>
        <v>0</v>
      </c>
      <c r="AP14">
        <f t="shared" si="20"/>
        <v>4</v>
      </c>
      <c r="AQ14">
        <f t="shared" si="21"/>
        <v>332.9</v>
      </c>
      <c r="AS14" s="20"/>
      <c r="AT14" s="7"/>
      <c r="BK14" t="s">
        <v>86</v>
      </c>
      <c r="BL14" s="2">
        <f>AVERAGEIF($T:$T,"no",$S:$S)</f>
        <v>1.4416757940854326</v>
      </c>
      <c r="BP14" s="10" t="s">
        <v>132</v>
      </c>
      <c r="BQ14" s="11">
        <v>0</v>
      </c>
      <c r="BR14" s="11">
        <v>0</v>
      </c>
      <c r="BS14" s="11">
        <v>0</v>
      </c>
      <c r="BT14" s="11">
        <v>0</v>
      </c>
    </row>
    <row r="15" spans="1:72" x14ac:dyDescent="0.25">
      <c r="A15" t="s">
        <v>37</v>
      </c>
      <c r="B15">
        <v>85</v>
      </c>
      <c r="C15" t="s">
        <v>25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  <c r="U15">
        <f t="shared" si="0"/>
        <v>0</v>
      </c>
      <c r="V15" t="str">
        <f t="shared" si="1"/>
        <v>&lt;=3 calls</v>
      </c>
      <c r="W15" t="str">
        <f t="shared" si="2"/>
        <v>Q2</v>
      </c>
      <c r="X15" t="str">
        <f t="shared" si="3"/>
        <v>Not Applicable</v>
      </c>
      <c r="Y15" t="str">
        <f t="shared" si="4"/>
        <v>High</v>
      </c>
      <c r="Z15" s="3">
        <f t="shared" si="5"/>
        <v>0.29882782415360903</v>
      </c>
      <c r="AA15" s="3">
        <f t="shared" si="6"/>
        <v>1.6065048389594518</v>
      </c>
      <c r="AB15" s="3">
        <f t="shared" si="7"/>
        <v>-2.208938329193435</v>
      </c>
      <c r="AC15" s="3">
        <f t="shared" si="8"/>
        <v>1.2839850713250869</v>
      </c>
      <c r="AD15" s="3">
        <f t="shared" si="9"/>
        <v>3.8934484563357854</v>
      </c>
      <c r="AE15" s="3">
        <f t="shared" si="10"/>
        <v>3.0328504862017329</v>
      </c>
      <c r="AF15" s="3">
        <f t="shared" si="11"/>
        <v>3.3522266124420441</v>
      </c>
      <c r="AG15" t="str">
        <f t="shared" si="22"/>
        <v>Cluster 2</v>
      </c>
      <c r="AH15" t="str">
        <f t="shared" si="12"/>
        <v>&gt;16 messages</v>
      </c>
      <c r="AI15" t="e">
        <f t="shared" si="13"/>
        <v>#N/A</v>
      </c>
      <c r="AJ15">
        <f t="shared" si="14"/>
        <v>33.39</v>
      </c>
      <c r="AK15" t="str">
        <f t="shared" si="15"/>
        <v>no - Medium</v>
      </c>
      <c r="AL15" t="str">
        <f t="shared" si="16"/>
        <v>Q4 - Very High</v>
      </c>
      <c r="AM15">
        <f t="shared" si="17"/>
        <v>0</v>
      </c>
      <c r="AN15">
        <f t="shared" si="18"/>
        <v>0</v>
      </c>
      <c r="AO15">
        <f t="shared" si="19"/>
        <v>0</v>
      </c>
      <c r="AP15">
        <f t="shared" si="20"/>
        <v>1</v>
      </c>
      <c r="AQ15">
        <f t="shared" si="21"/>
        <v>196.4</v>
      </c>
      <c r="AS15" s="20"/>
      <c r="AT15" s="7"/>
      <c r="BK15" t="s">
        <v>87</v>
      </c>
      <c r="BL15" s="2">
        <f>BL13-BL14</f>
        <v>0.83424393835603894</v>
      </c>
      <c r="BP15" s="10" t="s">
        <v>133</v>
      </c>
      <c r="BQ15" s="11">
        <v>1</v>
      </c>
      <c r="BR15" s="11">
        <v>1</v>
      </c>
      <c r="BS15" s="11">
        <v>1</v>
      </c>
      <c r="BT15" s="11">
        <v>1</v>
      </c>
    </row>
    <row r="16" spans="1:72" x14ac:dyDescent="0.25">
      <c r="A16" t="s">
        <v>38</v>
      </c>
      <c r="B16">
        <v>76</v>
      </c>
      <c r="C16" t="s">
        <v>28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  <c r="U16">
        <f t="shared" si="0"/>
        <v>0</v>
      </c>
      <c r="V16" t="str">
        <f t="shared" si="1"/>
        <v>&lt;=3 calls</v>
      </c>
      <c r="W16" t="str">
        <f t="shared" si="2"/>
        <v>Q2</v>
      </c>
      <c r="X16" t="str">
        <f t="shared" si="3"/>
        <v>Not Applicable</v>
      </c>
      <c r="Y16" t="str">
        <f t="shared" si="4"/>
        <v>Medium</v>
      </c>
      <c r="Z16" s="3">
        <f t="shared" si="5"/>
        <v>0.17478217337487295</v>
      </c>
      <c r="AA16" s="3">
        <f t="shared" si="6"/>
        <v>0.25126796383331002</v>
      </c>
      <c r="AB16" s="3">
        <f t="shared" si="7"/>
        <v>-0.69166689706394302</v>
      </c>
      <c r="AC16" s="3">
        <f t="shared" si="8"/>
        <v>-9.277577916988608E-2</v>
      </c>
      <c r="AD16" s="3">
        <f t="shared" si="9"/>
        <v>1.965683026691214</v>
      </c>
      <c r="AE16" s="3">
        <f t="shared" si="10"/>
        <v>0.76203335850422216</v>
      </c>
      <c r="AF16" s="3">
        <f t="shared" si="11"/>
        <v>2.3016254946286367</v>
      </c>
      <c r="AG16" t="str">
        <f t="shared" si="22"/>
        <v>Cluster 2</v>
      </c>
      <c r="AH16" t="str">
        <f t="shared" si="12"/>
        <v>&gt;16 messages</v>
      </c>
      <c r="AI16" t="e">
        <f t="shared" si="13"/>
        <v>#N/A</v>
      </c>
      <c r="AJ16">
        <f t="shared" si="14"/>
        <v>32.25</v>
      </c>
      <c r="AK16" t="str">
        <f t="shared" si="15"/>
        <v>no - Medium</v>
      </c>
      <c r="AL16" t="str">
        <f t="shared" si="16"/>
        <v>Q2 - Medium</v>
      </c>
      <c r="AM16">
        <f t="shared" si="17"/>
        <v>0</v>
      </c>
      <c r="AN16">
        <f t="shared" si="18"/>
        <v>0</v>
      </c>
      <c r="AO16">
        <f t="shared" si="19"/>
        <v>1</v>
      </c>
      <c r="AP16">
        <f t="shared" si="20"/>
        <v>1</v>
      </c>
      <c r="AQ16">
        <f t="shared" si="21"/>
        <v>189.7</v>
      </c>
      <c r="BP16" s="10" t="s">
        <v>153</v>
      </c>
    </row>
    <row r="17" spans="1:69" x14ac:dyDescent="0.25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  <c r="U17">
        <f t="shared" si="0"/>
        <v>0</v>
      </c>
      <c r="V17" t="str">
        <f t="shared" si="1"/>
        <v>&lt;=3 calls</v>
      </c>
      <c r="W17" t="str">
        <f t="shared" si="2"/>
        <v>Q1</v>
      </c>
      <c r="X17" t="str">
        <f t="shared" si="3"/>
        <v>Not Applicable</v>
      </c>
      <c r="Y17" t="str">
        <f t="shared" si="4"/>
        <v>Low</v>
      </c>
      <c r="Z17" s="3">
        <f t="shared" si="5"/>
        <v>0.8172275587513107</v>
      </c>
      <c r="AA17" s="3">
        <f t="shared" si="6"/>
        <v>-0.8094387240407489</v>
      </c>
      <c r="AB17" s="3">
        <f t="shared" si="7"/>
        <v>-0.15347244927979034</v>
      </c>
      <c r="AC17" s="3">
        <f t="shared" si="8"/>
        <v>0.99414068174719761</v>
      </c>
      <c r="AD17" s="3">
        <f t="shared" si="9"/>
        <v>2.8340493208319435</v>
      </c>
      <c r="AE17" s="3">
        <f t="shared" si="10"/>
        <v>1.5280449661420514</v>
      </c>
      <c r="AF17" s="3">
        <f t="shared" si="11"/>
        <v>2.1536033256373202</v>
      </c>
      <c r="AG17" t="str">
        <f t="shared" si="22"/>
        <v>Cluster 2</v>
      </c>
      <c r="AH17" t="str">
        <f t="shared" si="12"/>
        <v>Not Applicable</v>
      </c>
      <c r="AI17" t="e">
        <f t="shared" si="13"/>
        <v>#N/A</v>
      </c>
      <c r="AJ17">
        <f t="shared" si="14"/>
        <v>38.15</v>
      </c>
      <c r="AK17" t="str">
        <f t="shared" si="15"/>
        <v>no - Low</v>
      </c>
      <c r="AL17" t="str">
        <f t="shared" si="16"/>
        <v>Q4 - Very High</v>
      </c>
      <c r="AM17">
        <f t="shared" si="17"/>
        <v>0</v>
      </c>
      <c r="AN17">
        <f t="shared" si="18"/>
        <v>1</v>
      </c>
      <c r="AO17">
        <f t="shared" si="19"/>
        <v>0</v>
      </c>
      <c r="AP17">
        <f t="shared" si="20"/>
        <v>1</v>
      </c>
      <c r="AQ17">
        <f t="shared" si="21"/>
        <v>224.4</v>
      </c>
      <c r="BK17" s="13" t="s">
        <v>76</v>
      </c>
      <c r="BL17" s="9" t="s">
        <v>88</v>
      </c>
      <c r="BM17" s="9" t="s">
        <v>89</v>
      </c>
      <c r="BN17" s="9" t="s">
        <v>90</v>
      </c>
      <c r="BP17" s="10" t="s">
        <v>117</v>
      </c>
      <c r="BQ17">
        <f>_xlfn.QUARTILE.INC($Q$2:$Q$4251,1)</f>
        <v>3</v>
      </c>
    </row>
    <row r="18" spans="1:69" x14ac:dyDescent="0.25">
      <c r="A18" t="s">
        <v>40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  <c r="U18">
        <f t="shared" si="0"/>
        <v>0</v>
      </c>
      <c r="V18" t="str">
        <f t="shared" si="1"/>
        <v>&lt;=3 calls</v>
      </c>
      <c r="W18" t="str">
        <f t="shared" si="2"/>
        <v>Q4</v>
      </c>
      <c r="X18" t="str">
        <f t="shared" si="3"/>
        <v>Not Applicable</v>
      </c>
      <c r="Y18" t="str">
        <f t="shared" si="4"/>
        <v>High</v>
      </c>
      <c r="Z18" s="3">
        <f t="shared" si="5"/>
        <v>-0.46581178437800108</v>
      </c>
      <c r="AA18" s="3">
        <f t="shared" si="6"/>
        <v>0.78659647985229975</v>
      </c>
      <c r="AB18" s="3">
        <f t="shared" si="7"/>
        <v>0.16428073022376821</v>
      </c>
      <c r="AC18" s="3">
        <f t="shared" si="8"/>
        <v>0.12460751301353053</v>
      </c>
      <c r="AD18" s="3">
        <f t="shared" si="9"/>
        <v>2.4693269748307762</v>
      </c>
      <c r="AE18" s="3">
        <f t="shared" si="10"/>
        <v>0.93713917387105228</v>
      </c>
      <c r="AF18" s="3">
        <f t="shared" si="11"/>
        <v>1.9128209413796482</v>
      </c>
      <c r="AG18" t="str">
        <f t="shared" si="22"/>
        <v>Cluster 2</v>
      </c>
      <c r="AH18" t="str">
        <f t="shared" si="12"/>
        <v>Not Applicable</v>
      </c>
      <c r="AI18" t="e">
        <f t="shared" si="13"/>
        <v>#N/A</v>
      </c>
      <c r="AJ18">
        <f t="shared" si="14"/>
        <v>26.37</v>
      </c>
      <c r="AK18" t="str">
        <f t="shared" si="15"/>
        <v>no - Medium</v>
      </c>
      <c r="AL18" t="str">
        <f t="shared" si="16"/>
        <v>Q3 - High</v>
      </c>
      <c r="AM18">
        <f t="shared" si="17"/>
        <v>0</v>
      </c>
      <c r="AN18">
        <f t="shared" si="18"/>
        <v>1</v>
      </c>
      <c r="AO18">
        <f t="shared" si="19"/>
        <v>0</v>
      </c>
      <c r="AP18">
        <f t="shared" si="20"/>
        <v>0</v>
      </c>
      <c r="AQ18">
        <f t="shared" si="21"/>
        <v>155.1</v>
      </c>
      <c r="BK18" s="10" t="s">
        <v>82</v>
      </c>
      <c r="BL18" s="14">
        <f>AVERAGEIF($T:$T,"yes",$H:$H)</f>
        <v>100.47826086956522</v>
      </c>
      <c r="BM18" s="14">
        <f>AVERAGEIF($T:$T,"yes",$K:$K)</f>
        <v>99.841137123745824</v>
      </c>
      <c r="BN18" s="14">
        <f>AVERAGEIF($T:$T,"yes",$N:$N)</f>
        <v>99.209030100334445</v>
      </c>
      <c r="BP18" s="10" t="s">
        <v>118</v>
      </c>
      <c r="BQ18">
        <f>_xlfn.QUARTILE.INC($Q$2:$Q$4251,2)</f>
        <v>4</v>
      </c>
    </row>
    <row r="19" spans="1:69" x14ac:dyDescent="0.25">
      <c r="A19" t="s">
        <v>41</v>
      </c>
      <c r="B19">
        <v>77</v>
      </c>
      <c r="C19" t="s">
        <v>25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  <c r="U19">
        <f t="shared" si="0"/>
        <v>1</v>
      </c>
      <c r="V19" t="str">
        <f t="shared" si="1"/>
        <v>&gt;3 calls</v>
      </c>
      <c r="W19" t="str">
        <f t="shared" si="2"/>
        <v>Q2</v>
      </c>
      <c r="X19" t="str">
        <f t="shared" si="3"/>
        <v>Not Applicable</v>
      </c>
      <c r="Y19" t="str">
        <f t="shared" si="4"/>
        <v>Medium</v>
      </c>
      <c r="Z19" s="3">
        <f t="shared" si="5"/>
        <v>-2.1820851914211059</v>
      </c>
      <c r="AA19" s="3">
        <f t="shared" si="6"/>
        <v>-0.6024715654311763</v>
      </c>
      <c r="AB19" s="3">
        <f t="shared" si="7"/>
        <v>0.18016838919894579</v>
      </c>
      <c r="AC19" s="3">
        <f t="shared" si="8"/>
        <v>-1.6506893731510393</v>
      </c>
      <c r="AD19" s="3">
        <f t="shared" si="9"/>
        <v>1.8361776448001808</v>
      </c>
      <c r="AE19" s="3">
        <f t="shared" si="10"/>
        <v>2.8074372343603144</v>
      </c>
      <c r="AF19" s="3">
        <f t="shared" si="11"/>
        <v>4.5157346364109401</v>
      </c>
      <c r="AG19" t="str">
        <f t="shared" si="22"/>
        <v>Cluster 1</v>
      </c>
      <c r="AH19" t="str">
        <f t="shared" si="12"/>
        <v>Not Applicable</v>
      </c>
      <c r="AI19">
        <f t="shared" si="13"/>
        <v>10.61</v>
      </c>
      <c r="AJ19" t="e">
        <f t="shared" si="14"/>
        <v>#N/A</v>
      </c>
      <c r="AK19" t="str">
        <f t="shared" si="15"/>
        <v>no - Medium</v>
      </c>
      <c r="AL19" t="str">
        <f t="shared" si="16"/>
        <v>Q1 - Low</v>
      </c>
      <c r="AM19">
        <f t="shared" si="17"/>
        <v>0</v>
      </c>
      <c r="AN19">
        <f t="shared" si="18"/>
        <v>0</v>
      </c>
      <c r="AO19">
        <f t="shared" si="19"/>
        <v>0</v>
      </c>
      <c r="AP19">
        <f t="shared" si="20"/>
        <v>5</v>
      </c>
      <c r="AQ19">
        <f t="shared" si="21"/>
        <v>62.4</v>
      </c>
      <c r="BK19" s="10" t="s">
        <v>85</v>
      </c>
      <c r="BL19" s="14">
        <f>AVERAGEIF($T:$T,"no",$H:$H)</f>
        <v>99.813800657174156</v>
      </c>
      <c r="BM19" s="14">
        <f>AVERAGEIF($T:$T,"no",$K:$K)</f>
        <v>100.23138006571742</v>
      </c>
      <c r="BN19" s="14">
        <f>AVERAGEIF($T:$T,"no",$N:$N)</f>
        <v>99.942771084337352</v>
      </c>
      <c r="BP19" s="10" t="s">
        <v>119</v>
      </c>
      <c r="BQ19">
        <f>_xlfn.QUARTILE.INC($Q$2:$Q$4251,3)</f>
        <v>6</v>
      </c>
    </row>
    <row r="20" spans="1:69" x14ac:dyDescent="0.25">
      <c r="A20" t="s">
        <v>42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  <c r="U20">
        <f t="shared" si="0"/>
        <v>0</v>
      </c>
      <c r="V20" t="str">
        <f t="shared" si="1"/>
        <v>&lt;=3 calls</v>
      </c>
      <c r="W20" t="str">
        <f t="shared" si="2"/>
        <v>Q4</v>
      </c>
      <c r="X20" t="str">
        <f t="shared" si="3"/>
        <v>Not Applicable</v>
      </c>
      <c r="Y20" t="str">
        <f t="shared" si="4"/>
        <v>Low</v>
      </c>
      <c r="Z20" s="3">
        <f t="shared" si="5"/>
        <v>5.0736522596137423E-2</v>
      </c>
      <c r="AA20" s="3">
        <f t="shared" si="6"/>
        <v>-2.5328383332319961</v>
      </c>
      <c r="AB20" s="3">
        <f t="shared" si="7"/>
        <v>-0.37192776018848683</v>
      </c>
      <c r="AC20" s="3">
        <f t="shared" si="8"/>
        <v>-0.27392852265606671</v>
      </c>
      <c r="AD20" s="3">
        <f t="shared" si="9"/>
        <v>2.0917206133652555</v>
      </c>
      <c r="AE20" s="3">
        <f t="shared" si="10"/>
        <v>2.575113844345128</v>
      </c>
      <c r="AF20" s="3">
        <f t="shared" si="11"/>
        <v>4.109395028261309</v>
      </c>
      <c r="AG20" t="str">
        <f t="shared" si="22"/>
        <v>Cluster 1</v>
      </c>
      <c r="AH20" t="str">
        <f t="shared" si="12"/>
        <v>Not Applicable</v>
      </c>
      <c r="AI20" t="e">
        <f t="shared" si="13"/>
        <v>#N/A</v>
      </c>
      <c r="AJ20">
        <f t="shared" si="14"/>
        <v>31.11</v>
      </c>
      <c r="AK20" t="str">
        <f t="shared" si="15"/>
        <v>no - High</v>
      </c>
      <c r="AL20" t="str">
        <f t="shared" si="16"/>
        <v>Q2 - Medium</v>
      </c>
      <c r="AM20">
        <f t="shared" si="17"/>
        <v>0</v>
      </c>
      <c r="AN20">
        <f t="shared" si="18"/>
        <v>1</v>
      </c>
      <c r="AO20">
        <f t="shared" si="19"/>
        <v>0</v>
      </c>
      <c r="AP20">
        <f t="shared" si="20"/>
        <v>0</v>
      </c>
      <c r="AQ20">
        <f t="shared" si="21"/>
        <v>183</v>
      </c>
    </row>
    <row r="21" spans="1:69" x14ac:dyDescent="0.25">
      <c r="A21" t="s">
        <v>43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  <c r="U21">
        <f t="shared" si="0"/>
        <v>0</v>
      </c>
      <c r="V21" t="str">
        <f t="shared" si="1"/>
        <v>&lt;=3 calls</v>
      </c>
      <c r="W21" t="str">
        <f t="shared" si="2"/>
        <v>Q3</v>
      </c>
      <c r="X21" t="str">
        <f t="shared" si="3"/>
        <v>Not Applicable</v>
      </c>
      <c r="Y21" t="str">
        <f t="shared" si="4"/>
        <v>Low</v>
      </c>
      <c r="Z21" s="3">
        <f t="shared" si="5"/>
        <v>-1.2933999321107603</v>
      </c>
      <c r="AA21" s="3">
        <f t="shared" si="6"/>
        <v>-1.2512340049188744</v>
      </c>
      <c r="AB21" s="3">
        <f t="shared" si="7"/>
        <v>-0.2170230851805024</v>
      </c>
      <c r="AC21" s="3">
        <f t="shared" si="8"/>
        <v>-0.92607839920631685</v>
      </c>
      <c r="AD21" s="3">
        <f t="shared" si="9"/>
        <v>0.87619592420550285</v>
      </c>
      <c r="AE21" s="3">
        <f t="shared" si="10"/>
        <v>2.0354827782192713</v>
      </c>
      <c r="AF21" s="3">
        <f t="shared" si="11"/>
        <v>3.939373171363707</v>
      </c>
      <c r="AG21" t="str">
        <f t="shared" si="22"/>
        <v>Cluster 1</v>
      </c>
      <c r="AH21" t="str">
        <f t="shared" si="12"/>
        <v>Not Applicable</v>
      </c>
      <c r="AI21" t="e">
        <f t="shared" si="13"/>
        <v>#N/A</v>
      </c>
      <c r="AJ21">
        <f t="shared" si="14"/>
        <v>18.77</v>
      </c>
      <c r="AK21" t="str">
        <f t="shared" si="15"/>
        <v>no - Medium</v>
      </c>
      <c r="AL21" t="str">
        <f t="shared" si="16"/>
        <v>Q1 - Low</v>
      </c>
      <c r="AM21">
        <f t="shared" si="17"/>
        <v>0</v>
      </c>
      <c r="AN21">
        <f t="shared" si="18"/>
        <v>1</v>
      </c>
      <c r="AO21">
        <f t="shared" si="19"/>
        <v>0</v>
      </c>
      <c r="AP21">
        <f t="shared" si="20"/>
        <v>2</v>
      </c>
      <c r="AQ21">
        <f t="shared" si="21"/>
        <v>110.4</v>
      </c>
      <c r="BK21" s="8" t="s">
        <v>76</v>
      </c>
      <c r="BL21" s="9" t="s">
        <v>91</v>
      </c>
      <c r="BP21" s="10" t="s">
        <v>154</v>
      </c>
    </row>
    <row r="22" spans="1:69" x14ac:dyDescent="0.25">
      <c r="A22" t="s">
        <v>38</v>
      </c>
      <c r="B22">
        <v>132</v>
      </c>
      <c r="C22" t="s">
        <v>28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  <c r="U22">
        <f t="shared" si="0"/>
        <v>0</v>
      </c>
      <c r="V22" t="str">
        <f t="shared" si="1"/>
        <v>&lt;=3 calls</v>
      </c>
      <c r="W22" t="str">
        <f t="shared" si="2"/>
        <v>Q4</v>
      </c>
      <c r="X22" t="str">
        <f t="shared" si="3"/>
        <v>Not Applicable</v>
      </c>
      <c r="Y22" t="str">
        <f t="shared" si="4"/>
        <v>High</v>
      </c>
      <c r="Z22" s="3">
        <f t="shared" si="5"/>
        <v>-1.835868225814784</v>
      </c>
      <c r="AA22" s="3">
        <f t="shared" si="6"/>
        <v>0.89605026565543899</v>
      </c>
      <c r="AB22" s="3">
        <f t="shared" si="7"/>
        <v>0.72432070909878987</v>
      </c>
      <c r="AC22" s="3">
        <f t="shared" si="8"/>
        <v>1.591586692182255E-2</v>
      </c>
      <c r="AD22" s="3">
        <f t="shared" si="9"/>
        <v>2.8808070496493321</v>
      </c>
      <c r="AE22" s="3">
        <f t="shared" si="10"/>
        <v>2.1675359340935394</v>
      </c>
      <c r="AF22" s="3">
        <f t="shared" si="11"/>
        <v>3.0161854707335589</v>
      </c>
      <c r="AG22" t="str">
        <f t="shared" si="22"/>
        <v>Cluster 2</v>
      </c>
      <c r="AH22" t="str">
        <f t="shared" si="12"/>
        <v>Not Applicable</v>
      </c>
      <c r="AI22" t="e">
        <f t="shared" si="13"/>
        <v>#N/A</v>
      </c>
      <c r="AJ22">
        <f t="shared" si="14"/>
        <v>13.79</v>
      </c>
      <c r="AK22" t="str">
        <f t="shared" si="15"/>
        <v>no - Low</v>
      </c>
      <c r="AL22" t="str">
        <f t="shared" si="16"/>
        <v>Q2 - Medium</v>
      </c>
      <c r="AM22">
        <f t="shared" si="17"/>
        <v>0</v>
      </c>
      <c r="AN22">
        <f t="shared" si="18"/>
        <v>0</v>
      </c>
      <c r="AO22">
        <f t="shared" si="19"/>
        <v>1</v>
      </c>
      <c r="AP22">
        <f t="shared" si="20"/>
        <v>0</v>
      </c>
      <c r="AQ22">
        <f t="shared" si="21"/>
        <v>81.099999999999994</v>
      </c>
      <c r="BK22" s="10" t="s">
        <v>82</v>
      </c>
      <c r="BL22" s="11">
        <f>AVERAGEIF($T:$T,"yes",$G:$G)</f>
        <v>208.99013377926423</v>
      </c>
      <c r="BP22" s="10" t="s">
        <v>155</v>
      </c>
      <c r="BQ22">
        <f>_xlfn.QUARTILE.INC($P$2:$P$4251,1)</f>
        <v>8.5</v>
      </c>
    </row>
    <row r="23" spans="1:69" x14ac:dyDescent="0.25">
      <c r="A23" t="s">
        <v>44</v>
      </c>
      <c r="B23">
        <v>57</v>
      </c>
      <c r="C23" t="s">
        <v>25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  <c r="U23">
        <f t="shared" si="0"/>
        <v>0</v>
      </c>
      <c r="V23" t="str">
        <f t="shared" si="1"/>
        <v>&lt;=3 calls</v>
      </c>
      <c r="W23" t="str">
        <f t="shared" si="2"/>
        <v>Q1</v>
      </c>
      <c r="X23" t="str">
        <f t="shared" si="3"/>
        <v>Not Applicable</v>
      </c>
      <c r="Y23" t="str">
        <f t="shared" si="4"/>
        <v>Medium</v>
      </c>
      <c r="Z23" s="3">
        <f t="shared" si="5"/>
        <v>0.60616480966510344</v>
      </c>
      <c r="AA23" s="3">
        <f t="shared" si="6"/>
        <v>-0.1805769728808943</v>
      </c>
      <c r="AB23" s="3">
        <f t="shared" si="7"/>
        <v>-0.35405414384141215</v>
      </c>
      <c r="AC23" s="3">
        <f t="shared" si="8"/>
        <v>-0.27392852265606671</v>
      </c>
      <c r="AD23" s="3">
        <f t="shared" si="9"/>
        <v>2.0483274475728801</v>
      </c>
      <c r="AE23" s="3">
        <f t="shared" si="10"/>
        <v>0.77487740443696573</v>
      </c>
      <c r="AF23" s="3">
        <f t="shared" si="11"/>
        <v>2.2372359400236506</v>
      </c>
      <c r="AG23" t="str">
        <f t="shared" si="22"/>
        <v>Cluster 2</v>
      </c>
      <c r="AH23" t="str">
        <f t="shared" si="12"/>
        <v>&gt;16 messages</v>
      </c>
      <c r="AI23" t="e">
        <f t="shared" si="13"/>
        <v>#N/A</v>
      </c>
      <c r="AJ23">
        <f t="shared" si="14"/>
        <v>36.21</v>
      </c>
      <c r="AK23" t="str">
        <f t="shared" si="15"/>
        <v>no - Low</v>
      </c>
      <c r="AL23" t="str">
        <f t="shared" si="16"/>
        <v>Q2 - Medium</v>
      </c>
      <c r="AM23">
        <f t="shared" si="17"/>
        <v>0</v>
      </c>
      <c r="AN23">
        <f t="shared" si="18"/>
        <v>0</v>
      </c>
      <c r="AO23">
        <f t="shared" si="19"/>
        <v>0</v>
      </c>
      <c r="AP23">
        <f t="shared" si="20"/>
        <v>0</v>
      </c>
      <c r="AQ23">
        <f t="shared" si="21"/>
        <v>213</v>
      </c>
      <c r="BK23" s="10" t="s">
        <v>85</v>
      </c>
      <c r="BL23" s="11">
        <f>AVERAGEIF($T:$T,"no",$G:$G)</f>
        <v>175.5550930996709</v>
      </c>
      <c r="BP23" s="10" t="s">
        <v>156</v>
      </c>
      <c r="BQ23">
        <f>_xlfn.QUARTILE.INC($P$2:$P$4251,2)</f>
        <v>10.3</v>
      </c>
    </row>
    <row r="24" spans="1:69" x14ac:dyDescent="0.25">
      <c r="A24" t="s">
        <v>35</v>
      </c>
      <c r="B24">
        <v>54</v>
      </c>
      <c r="C24" t="s">
        <v>25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  <c r="U24">
        <f t="shared" si="0"/>
        <v>0</v>
      </c>
      <c r="V24" t="str">
        <f t="shared" si="1"/>
        <v>&lt;=3 calls</v>
      </c>
      <c r="W24" t="str">
        <f t="shared" si="2"/>
        <v>Q1</v>
      </c>
      <c r="X24" t="str">
        <f t="shared" si="3"/>
        <v>Not Applicable</v>
      </c>
      <c r="Y24" t="str">
        <f t="shared" si="4"/>
        <v>Low</v>
      </c>
      <c r="Z24" s="3">
        <f t="shared" si="5"/>
        <v>-0.85090873007915058</v>
      </c>
      <c r="AA24" s="3">
        <f t="shared" si="6"/>
        <v>-0.88904147735212291</v>
      </c>
      <c r="AB24" s="3">
        <f t="shared" si="7"/>
        <v>-1.9547357855905882</v>
      </c>
      <c r="AC24" s="3">
        <f t="shared" si="8"/>
        <v>1.6100600096002116</v>
      </c>
      <c r="AD24" s="3">
        <f t="shared" si="9"/>
        <v>2.7854036825057054</v>
      </c>
      <c r="AE24" s="3">
        <f t="shared" si="10"/>
        <v>2.8156217148899185</v>
      </c>
      <c r="AF24" s="3">
        <f t="shared" si="11"/>
        <v>4.0121038880122422</v>
      </c>
      <c r="AG24" t="str">
        <f t="shared" si="22"/>
        <v>Cluster 1</v>
      </c>
      <c r="AH24" t="str">
        <f t="shared" si="12"/>
        <v>Not Applicable</v>
      </c>
      <c r="AI24" t="e">
        <f t="shared" si="13"/>
        <v>#N/A</v>
      </c>
      <c r="AJ24">
        <f t="shared" si="14"/>
        <v>22.83</v>
      </c>
      <c r="AK24" t="str">
        <f t="shared" si="15"/>
        <v>no - Medium</v>
      </c>
      <c r="AL24" t="str">
        <f t="shared" si="16"/>
        <v>Q4 - Very High</v>
      </c>
      <c r="AM24">
        <f t="shared" si="17"/>
        <v>0</v>
      </c>
      <c r="AN24">
        <f t="shared" si="18"/>
        <v>0</v>
      </c>
      <c r="AO24">
        <f t="shared" si="19"/>
        <v>0</v>
      </c>
      <c r="AP24">
        <f t="shared" si="20"/>
        <v>3</v>
      </c>
      <c r="AQ24">
        <f t="shared" si="21"/>
        <v>134.30000000000001</v>
      </c>
      <c r="BP24" s="10" t="s">
        <v>157</v>
      </c>
      <c r="BQ24">
        <f>_xlfn.QUARTILE.INC($P$2:$P$4251,3)</f>
        <v>12</v>
      </c>
    </row>
    <row r="25" spans="1:69" x14ac:dyDescent="0.25">
      <c r="A25" t="s">
        <v>29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  <c r="U25">
        <f t="shared" si="0"/>
        <v>0</v>
      </c>
      <c r="V25" t="str">
        <f t="shared" si="1"/>
        <v>&lt;=3 calls</v>
      </c>
      <c r="W25" t="str">
        <f t="shared" si="2"/>
        <v>Q1</v>
      </c>
      <c r="X25" t="str">
        <f t="shared" si="3"/>
        <v>Not Applicable</v>
      </c>
      <c r="Y25" t="str">
        <f t="shared" si="4"/>
        <v>High</v>
      </c>
      <c r="Z25" s="3">
        <f t="shared" si="5"/>
        <v>0.18033645624556283</v>
      </c>
      <c r="AA25" s="3">
        <f t="shared" si="6"/>
        <v>1.1547592139174045</v>
      </c>
      <c r="AB25" s="3">
        <f t="shared" si="7"/>
        <v>-0.37788563230417876</v>
      </c>
      <c r="AC25" s="3">
        <f t="shared" si="8"/>
        <v>-1.4333060809676228</v>
      </c>
      <c r="AD25" s="3">
        <f t="shared" si="9"/>
        <v>2.5711790809279265</v>
      </c>
      <c r="AE25" s="3">
        <f t="shared" si="10"/>
        <v>1.8876318370961656</v>
      </c>
      <c r="AF25" s="3">
        <f t="shared" si="11"/>
        <v>2.9181065845230383</v>
      </c>
      <c r="AG25" t="str">
        <f t="shared" si="22"/>
        <v>Cluster 2</v>
      </c>
      <c r="AH25" t="str">
        <f t="shared" si="12"/>
        <v>Not Applicable</v>
      </c>
      <c r="AI25" t="e">
        <f t="shared" si="13"/>
        <v>#N/A</v>
      </c>
      <c r="AJ25">
        <f t="shared" si="14"/>
        <v>32.299999999999997</v>
      </c>
      <c r="AK25" t="str">
        <f t="shared" si="15"/>
        <v>no - Medium</v>
      </c>
      <c r="AL25" t="str">
        <f t="shared" si="16"/>
        <v>Q1 - Low</v>
      </c>
      <c r="AM25">
        <f t="shared" si="17"/>
        <v>0</v>
      </c>
      <c r="AN25">
        <f t="shared" si="18"/>
        <v>1</v>
      </c>
      <c r="AO25">
        <f t="shared" si="19"/>
        <v>0</v>
      </c>
      <c r="AP25">
        <f t="shared" si="20"/>
        <v>0</v>
      </c>
      <c r="AQ25">
        <f t="shared" si="21"/>
        <v>190</v>
      </c>
      <c r="BK25" s="8" t="s">
        <v>92</v>
      </c>
      <c r="BL25" s="9" t="s">
        <v>93</v>
      </c>
      <c r="BM25" s="6" t="s">
        <v>83</v>
      </c>
      <c r="BN25" s="9" t="s">
        <v>94</v>
      </c>
    </row>
    <row r="26" spans="1:69" x14ac:dyDescent="0.25">
      <c r="A26" t="s">
        <v>45</v>
      </c>
      <c r="B26">
        <v>49</v>
      </c>
      <c r="C26" t="s">
        <v>28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  <c r="U26">
        <f t="shared" si="0"/>
        <v>0</v>
      </c>
      <c r="V26" t="str">
        <f t="shared" si="1"/>
        <v>&lt;=3 calls</v>
      </c>
      <c r="W26" t="str">
        <f t="shared" si="2"/>
        <v>Q1</v>
      </c>
      <c r="X26" t="str">
        <f t="shared" si="3"/>
        <v>Not Applicable</v>
      </c>
      <c r="Y26" t="str">
        <f t="shared" si="4"/>
        <v>Medium</v>
      </c>
      <c r="Z26" s="3">
        <f t="shared" si="5"/>
        <v>-1.1286228736136339</v>
      </c>
      <c r="AA26" s="3">
        <f t="shared" si="6"/>
        <v>0.29703954698734975</v>
      </c>
      <c r="AB26" s="3">
        <f t="shared" si="7"/>
        <v>-0.43349243871730175</v>
      </c>
      <c r="AC26" s="3">
        <f t="shared" si="8"/>
        <v>0.30576025649971117</v>
      </c>
      <c r="AD26" s="3">
        <f t="shared" si="9"/>
        <v>1.9299730812916638</v>
      </c>
      <c r="AE26" s="3">
        <f t="shared" si="10"/>
        <v>1.2819622116888585</v>
      </c>
      <c r="AF26" s="3">
        <f t="shared" si="11"/>
        <v>2.7499196588056782</v>
      </c>
      <c r="AG26" t="str">
        <f t="shared" si="22"/>
        <v>Cluster 2</v>
      </c>
      <c r="AH26" t="str">
        <f t="shared" si="12"/>
        <v>Not Applicable</v>
      </c>
      <c r="AI26" t="e">
        <f t="shared" si="13"/>
        <v>#N/A</v>
      </c>
      <c r="AJ26">
        <f t="shared" si="14"/>
        <v>20.28</v>
      </c>
      <c r="AK26" t="str">
        <f t="shared" si="15"/>
        <v>no - Low</v>
      </c>
      <c r="AL26" t="str">
        <f t="shared" si="16"/>
        <v>Q3 - High</v>
      </c>
      <c r="AM26">
        <f t="shared" si="17"/>
        <v>0</v>
      </c>
      <c r="AN26">
        <f t="shared" si="18"/>
        <v>0</v>
      </c>
      <c r="AO26">
        <f t="shared" si="19"/>
        <v>1</v>
      </c>
      <c r="AP26">
        <f t="shared" si="20"/>
        <v>1</v>
      </c>
      <c r="AQ26">
        <f t="shared" si="21"/>
        <v>119.3</v>
      </c>
      <c r="BK26" s="7" t="s">
        <v>82</v>
      </c>
      <c r="BL26" s="5">
        <f>COUNTIF($E:$E,"yes")</f>
        <v>1112</v>
      </c>
      <c r="BM26" s="5">
        <f>COUNTIFS($E:$E,"yes",$T:$T,"yes")</f>
        <v>82</v>
      </c>
      <c r="BN26" s="15">
        <f>BM26/BL26</f>
        <v>7.3741007194244604E-2</v>
      </c>
    </row>
    <row r="27" spans="1:69" x14ac:dyDescent="0.25">
      <c r="A27" t="s">
        <v>46</v>
      </c>
      <c r="B27">
        <v>75</v>
      </c>
      <c r="C27" t="s">
        <v>28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  <c r="U27">
        <f t="shared" si="0"/>
        <v>0</v>
      </c>
      <c r="V27" t="str">
        <f t="shared" si="1"/>
        <v>&lt;=3 calls</v>
      </c>
      <c r="W27" t="str">
        <f t="shared" si="2"/>
        <v>Q2</v>
      </c>
      <c r="X27" t="str">
        <f t="shared" si="3"/>
        <v>Not Applicable</v>
      </c>
      <c r="Y27" t="str">
        <f t="shared" si="4"/>
        <v>Medium</v>
      </c>
      <c r="Z27" s="3">
        <f t="shared" si="5"/>
        <v>0.84870182835188523</v>
      </c>
      <c r="AA27" s="3">
        <f t="shared" si="6"/>
        <v>2.6390185728678218E-2</v>
      </c>
      <c r="AB27" s="3">
        <f t="shared" si="7"/>
        <v>0.9070287873133358</v>
      </c>
      <c r="AC27" s="3">
        <f t="shared" si="8"/>
        <v>1.591586692182255E-2</v>
      </c>
      <c r="AD27" s="3">
        <f t="shared" si="9"/>
        <v>3.0232464517166049</v>
      </c>
      <c r="AE27" s="3">
        <f t="shared" si="10"/>
        <v>1.2425561440778443</v>
      </c>
      <c r="AF27" s="3">
        <f t="shared" si="11"/>
        <v>1.3956620058431615</v>
      </c>
      <c r="AG27" t="str">
        <f t="shared" si="22"/>
        <v>Cluster 2</v>
      </c>
      <c r="AH27" t="str">
        <f t="shared" si="12"/>
        <v>Not Applicable</v>
      </c>
      <c r="AI27" t="e">
        <f t="shared" si="13"/>
        <v>#N/A</v>
      </c>
      <c r="AJ27">
        <f t="shared" si="14"/>
        <v>38.44</v>
      </c>
      <c r="AK27" t="str">
        <f t="shared" si="15"/>
        <v>no - Medium</v>
      </c>
      <c r="AL27" t="str">
        <f t="shared" si="16"/>
        <v>Q2 - Medium</v>
      </c>
      <c r="AM27">
        <f t="shared" si="17"/>
        <v>0</v>
      </c>
      <c r="AN27">
        <f t="shared" si="18"/>
        <v>0</v>
      </c>
      <c r="AO27">
        <f t="shared" si="19"/>
        <v>1</v>
      </c>
      <c r="AP27">
        <f t="shared" si="20"/>
        <v>1</v>
      </c>
      <c r="AQ27">
        <f t="shared" si="21"/>
        <v>226.1</v>
      </c>
      <c r="BK27" s="7" t="s">
        <v>85</v>
      </c>
      <c r="BL27" s="5">
        <f>COUNTIF($E:$E,"no")</f>
        <v>3138</v>
      </c>
      <c r="BM27" s="5">
        <f>COUNTIFS($E:$E,"no",$T:$T,"yes")</f>
        <v>516</v>
      </c>
      <c r="BN27" s="15">
        <f>BM27/BL27</f>
        <v>0.16443594646271512</v>
      </c>
    </row>
    <row r="28" spans="1:69" x14ac:dyDescent="0.25">
      <c r="A28" t="s">
        <v>42</v>
      </c>
      <c r="B28">
        <v>12</v>
      </c>
      <c r="C28" t="s">
        <v>25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  <c r="U28">
        <f t="shared" si="0"/>
        <v>1</v>
      </c>
      <c r="V28" t="str">
        <f t="shared" si="1"/>
        <v>&lt;=3 calls</v>
      </c>
      <c r="W28" t="str">
        <f t="shared" si="2"/>
        <v>Q1</v>
      </c>
      <c r="X28" t="str">
        <f t="shared" si="3"/>
        <v>Not Applicable</v>
      </c>
      <c r="Y28" t="str">
        <f t="shared" si="4"/>
        <v>High</v>
      </c>
      <c r="Z28" s="3">
        <f t="shared" si="5"/>
        <v>1.283787319889242</v>
      </c>
      <c r="AA28" s="3">
        <f t="shared" si="6"/>
        <v>1.0393352216159126</v>
      </c>
      <c r="AB28" s="3">
        <f t="shared" si="7"/>
        <v>1.5822542937583977</v>
      </c>
      <c r="AC28" s="3">
        <f t="shared" si="8"/>
        <v>0.55937409738036437</v>
      </c>
      <c r="AD28" s="3">
        <f t="shared" si="9"/>
        <v>4.2981690848342176</v>
      </c>
      <c r="AE28" s="3">
        <f t="shared" si="10"/>
        <v>2.3547304764105772</v>
      </c>
      <c r="AF28" s="3">
        <f t="shared" si="11"/>
        <v>0.78438112627022771</v>
      </c>
      <c r="AG28" t="str">
        <f t="shared" si="22"/>
        <v>Cluster 3</v>
      </c>
      <c r="AH28" t="str">
        <f t="shared" si="12"/>
        <v>Not Applicable</v>
      </c>
      <c r="AI28">
        <f t="shared" si="13"/>
        <v>42.43</v>
      </c>
      <c r="AJ28" t="e">
        <f t="shared" si="14"/>
        <v>#N/A</v>
      </c>
      <c r="AK28" t="str">
        <f t="shared" si="15"/>
        <v>no - Low</v>
      </c>
      <c r="AL28" t="str">
        <f t="shared" si="16"/>
        <v>Q3 - High</v>
      </c>
      <c r="AM28">
        <f t="shared" si="17"/>
        <v>0</v>
      </c>
      <c r="AN28">
        <f t="shared" si="18"/>
        <v>0</v>
      </c>
      <c r="AO28">
        <f t="shared" si="19"/>
        <v>0</v>
      </c>
      <c r="AP28">
        <f t="shared" si="20"/>
        <v>1</v>
      </c>
      <c r="AQ28">
        <f t="shared" si="21"/>
        <v>249.6</v>
      </c>
    </row>
    <row r="29" spans="1:69" ht="27.6" x14ac:dyDescent="0.25">
      <c r="A29" t="s">
        <v>26</v>
      </c>
      <c r="B29">
        <v>57</v>
      </c>
      <c r="C29" t="s">
        <v>25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  <c r="U29">
        <f t="shared" si="0"/>
        <v>0</v>
      </c>
      <c r="V29" t="str">
        <f t="shared" si="1"/>
        <v>&lt;=3 calls</v>
      </c>
      <c r="W29" t="str">
        <f t="shared" si="2"/>
        <v>Q1</v>
      </c>
      <c r="X29" t="str">
        <f t="shared" si="3"/>
        <v>Not Applicable</v>
      </c>
      <c r="Y29" t="str">
        <f t="shared" si="4"/>
        <v>Medium</v>
      </c>
      <c r="Z29" s="3">
        <f t="shared" si="5"/>
        <v>-6.4051990064782016E-2</v>
      </c>
      <c r="AA29" s="3">
        <f t="shared" si="6"/>
        <v>-0.10296428840230454</v>
      </c>
      <c r="AB29" s="3">
        <f t="shared" si="7"/>
        <v>0.25762072670293829</v>
      </c>
      <c r="AC29" s="3">
        <f t="shared" si="8"/>
        <v>-0.70869510702289995</v>
      </c>
      <c r="AD29" s="3">
        <f t="shared" si="9"/>
        <v>1.8295191111569469</v>
      </c>
      <c r="AE29" s="3">
        <f t="shared" si="10"/>
        <v>0.7637548662120599</v>
      </c>
      <c r="AF29" s="3">
        <f t="shared" si="11"/>
        <v>2.4123645688901787</v>
      </c>
      <c r="AG29" t="str">
        <f t="shared" si="22"/>
        <v>Cluster 2</v>
      </c>
      <c r="AH29" t="str">
        <f t="shared" si="12"/>
        <v>&gt;16 messages</v>
      </c>
      <c r="AI29" t="e">
        <f t="shared" si="13"/>
        <v>#N/A</v>
      </c>
      <c r="AJ29">
        <f t="shared" si="14"/>
        <v>30.06</v>
      </c>
      <c r="AK29" t="str">
        <f t="shared" si="15"/>
        <v>no - Medium</v>
      </c>
      <c r="AL29" t="str">
        <f t="shared" si="16"/>
        <v>Q1 - Low</v>
      </c>
      <c r="AM29">
        <f t="shared" si="17"/>
        <v>0</v>
      </c>
      <c r="AN29">
        <f t="shared" si="18"/>
        <v>0</v>
      </c>
      <c r="AO29">
        <f t="shared" si="19"/>
        <v>0</v>
      </c>
      <c r="AP29">
        <f t="shared" si="20"/>
        <v>0</v>
      </c>
      <c r="AQ29">
        <f t="shared" si="21"/>
        <v>176.8</v>
      </c>
      <c r="BK29" s="4" t="s">
        <v>76</v>
      </c>
      <c r="BL29" s="9" t="s">
        <v>95</v>
      </c>
      <c r="BM29" s="9" t="s">
        <v>96</v>
      </c>
    </row>
    <row r="30" spans="1:69" x14ac:dyDescent="0.25">
      <c r="A30" t="s">
        <v>47</v>
      </c>
      <c r="B30">
        <v>36</v>
      </c>
      <c r="C30" t="s">
        <v>25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  <c r="U30">
        <f t="shared" si="0"/>
        <v>0</v>
      </c>
      <c r="V30" t="str">
        <f t="shared" si="1"/>
        <v>&lt;=3 calls</v>
      </c>
      <c r="W30" t="str">
        <f t="shared" si="2"/>
        <v>Q1</v>
      </c>
      <c r="X30" t="str">
        <f t="shared" si="3"/>
        <v>Not Applicable</v>
      </c>
      <c r="Y30" t="str">
        <f t="shared" si="4"/>
        <v>Low</v>
      </c>
      <c r="Z30" s="3">
        <f t="shared" si="5"/>
        <v>-0.62873741525156412</v>
      </c>
      <c r="AA30" s="3">
        <f t="shared" si="6"/>
        <v>-0.74973665905721831</v>
      </c>
      <c r="AB30" s="3">
        <f t="shared" si="7"/>
        <v>-1.4145553804345383</v>
      </c>
      <c r="AC30" s="3">
        <f t="shared" si="8"/>
        <v>1.5375989122057394</v>
      </c>
      <c r="AD30" s="3">
        <f t="shared" si="9"/>
        <v>2.6099295104138176</v>
      </c>
      <c r="AE30" s="3">
        <f t="shared" si="10"/>
        <v>2.3070745836240474</v>
      </c>
      <c r="AF30" s="3">
        <f t="shared" si="11"/>
        <v>3.4399788109055605</v>
      </c>
      <c r="AG30" t="str">
        <f t="shared" si="22"/>
        <v>Cluster 2</v>
      </c>
      <c r="AH30" t="str">
        <f t="shared" si="12"/>
        <v>&gt;16 messages</v>
      </c>
      <c r="AI30" t="e">
        <f t="shared" si="13"/>
        <v>#N/A</v>
      </c>
      <c r="AJ30">
        <f t="shared" si="14"/>
        <v>24.87</v>
      </c>
      <c r="AK30" t="str">
        <f t="shared" si="15"/>
        <v>no - Medium</v>
      </c>
      <c r="AL30" t="str">
        <f t="shared" si="16"/>
        <v>Q4 - Very High</v>
      </c>
      <c r="AM30">
        <f t="shared" si="17"/>
        <v>0</v>
      </c>
      <c r="AN30">
        <f t="shared" si="18"/>
        <v>0</v>
      </c>
      <c r="AO30">
        <f t="shared" si="19"/>
        <v>0</v>
      </c>
      <c r="AP30">
        <f t="shared" si="20"/>
        <v>0</v>
      </c>
      <c r="AQ30">
        <f t="shared" si="21"/>
        <v>146.30000000000001</v>
      </c>
      <c r="BK30" s="7" t="s">
        <v>82</v>
      </c>
      <c r="BL30" s="16">
        <f>AVERAGEIF($T:$T,"yes",$P:$P)</f>
        <v>10.632441471571916</v>
      </c>
      <c r="BM30" s="16">
        <f>AVERAGEIF($T:$T,"yes",$R:$R)</f>
        <v>2.8712541806020084</v>
      </c>
    </row>
    <row r="31" spans="1:69" x14ac:dyDescent="0.25">
      <c r="A31" t="s">
        <v>27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  <c r="U31">
        <f t="shared" si="0"/>
        <v>0</v>
      </c>
      <c r="V31" t="str">
        <f t="shared" si="1"/>
        <v>&lt;=3 calls</v>
      </c>
      <c r="W31" t="str">
        <f t="shared" si="2"/>
        <v>Q2</v>
      </c>
      <c r="X31" t="str">
        <f t="shared" si="3"/>
        <v>Not Applicable</v>
      </c>
      <c r="Y31" t="str">
        <f t="shared" si="4"/>
        <v>Medium</v>
      </c>
      <c r="Z31" s="3">
        <f t="shared" si="5"/>
        <v>-0.91570869690386325</v>
      </c>
      <c r="AA31" s="3">
        <f t="shared" si="6"/>
        <v>0.46818546660680371</v>
      </c>
      <c r="AB31" s="3">
        <f t="shared" si="7"/>
        <v>0.54161263088424394</v>
      </c>
      <c r="AC31" s="3">
        <f t="shared" si="8"/>
        <v>-9.277577916988608E-2</v>
      </c>
      <c r="AD31" s="3">
        <f t="shared" si="9"/>
        <v>2.3156638095146129</v>
      </c>
      <c r="AE31" s="3">
        <f t="shared" si="10"/>
        <v>1.1660495855070374</v>
      </c>
      <c r="AF31" s="3">
        <f t="shared" si="11"/>
        <v>2.3145289786534402</v>
      </c>
      <c r="AG31" t="str">
        <f t="shared" si="22"/>
        <v>Cluster 2</v>
      </c>
      <c r="AH31" t="str">
        <f t="shared" si="12"/>
        <v>Not Applicable</v>
      </c>
      <c r="AI31" t="e">
        <f t="shared" si="13"/>
        <v>#N/A</v>
      </c>
      <c r="AJ31">
        <f t="shared" si="14"/>
        <v>22.24</v>
      </c>
      <c r="AK31" t="str">
        <f t="shared" si="15"/>
        <v>no - Medium</v>
      </c>
      <c r="AL31" t="str">
        <f t="shared" si="16"/>
        <v>Q2 - Medium</v>
      </c>
      <c r="AM31">
        <f t="shared" si="17"/>
        <v>0</v>
      </c>
      <c r="AN31">
        <f t="shared" si="18"/>
        <v>1</v>
      </c>
      <c r="AO31">
        <f t="shared" si="19"/>
        <v>0</v>
      </c>
      <c r="AP31">
        <f t="shared" si="20"/>
        <v>1</v>
      </c>
      <c r="AQ31">
        <f t="shared" si="21"/>
        <v>130.80000000000001</v>
      </c>
      <c r="BK31" s="7" t="s">
        <v>85</v>
      </c>
      <c r="BL31" s="16">
        <f>AVERAGEIF($T:$T,"no",$P:$P)</f>
        <v>10.194441401971536</v>
      </c>
      <c r="BM31" s="16">
        <f>AVERAGEIF($T:$T,"no",$R:$R)</f>
        <v>2.7530175246440205</v>
      </c>
    </row>
    <row r="32" spans="1:69" x14ac:dyDescent="0.25">
      <c r="A32" t="s">
        <v>47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  <c r="U32">
        <f t="shared" si="0"/>
        <v>0</v>
      </c>
      <c r="V32" t="str">
        <f t="shared" si="1"/>
        <v>&lt;=3 calls</v>
      </c>
      <c r="W32" t="str">
        <f t="shared" si="2"/>
        <v>Q4</v>
      </c>
      <c r="X32" t="str">
        <f t="shared" si="3"/>
        <v>Low</v>
      </c>
      <c r="Y32" t="str">
        <f t="shared" si="4"/>
        <v>Medium</v>
      </c>
      <c r="Z32" s="3">
        <f t="shared" si="5"/>
        <v>0.43768489592085053</v>
      </c>
      <c r="AA32" s="3">
        <f t="shared" si="6"/>
        <v>-0.25022938202834655</v>
      </c>
      <c r="AB32" s="3">
        <f t="shared" si="7"/>
        <v>-1.9626796150781769</v>
      </c>
      <c r="AC32" s="3">
        <f t="shared" si="8"/>
        <v>8.8376964316294535E-2</v>
      </c>
      <c r="AD32" s="3">
        <f t="shared" si="9"/>
        <v>2.1772483315584288</v>
      </c>
      <c r="AE32" s="3">
        <f t="shared" si="10"/>
        <v>2.0283255584379738</v>
      </c>
      <c r="AF32" s="3">
        <f t="shared" si="11"/>
        <v>3.3893655519509069</v>
      </c>
      <c r="AG32" t="str">
        <f t="shared" si="22"/>
        <v>Cluster 2</v>
      </c>
      <c r="AH32" t="str">
        <f t="shared" si="12"/>
        <v>&gt;16 messages</v>
      </c>
      <c r="AI32" t="e">
        <f t="shared" si="13"/>
        <v>#N/A</v>
      </c>
      <c r="AJ32">
        <f t="shared" si="14"/>
        <v>34.659999999999997</v>
      </c>
      <c r="AK32" t="str">
        <f t="shared" si="15"/>
        <v>yes - Medium</v>
      </c>
      <c r="AL32" t="str">
        <f t="shared" si="16"/>
        <v>Q3 - High</v>
      </c>
      <c r="AM32">
        <f t="shared" si="17"/>
        <v>1</v>
      </c>
      <c r="AN32">
        <f t="shared" si="18"/>
        <v>1</v>
      </c>
      <c r="AO32">
        <f t="shared" si="19"/>
        <v>0</v>
      </c>
      <c r="AP32">
        <f t="shared" si="20"/>
        <v>3</v>
      </c>
      <c r="AQ32">
        <f t="shared" si="21"/>
        <v>203.9</v>
      </c>
    </row>
    <row r="33" spans="1:43" x14ac:dyDescent="0.25">
      <c r="A33" t="s">
        <v>48</v>
      </c>
      <c r="B33">
        <v>98</v>
      </c>
      <c r="C33" t="s">
        <v>25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  <c r="U33">
        <f t="shared" si="0"/>
        <v>0</v>
      </c>
      <c r="V33" t="str">
        <f t="shared" si="1"/>
        <v>&lt;=3 calls</v>
      </c>
      <c r="W33" t="str">
        <f t="shared" si="2"/>
        <v>Q2</v>
      </c>
      <c r="X33" t="str">
        <f t="shared" si="3"/>
        <v>Not Applicable</v>
      </c>
      <c r="Y33" t="str">
        <f t="shared" si="4"/>
        <v>Medium</v>
      </c>
      <c r="Z33" s="3">
        <f t="shared" si="5"/>
        <v>-0.99902293996420843</v>
      </c>
      <c r="AA33" s="3">
        <f t="shared" si="6"/>
        <v>-0.66416369924749108</v>
      </c>
      <c r="AB33" s="3">
        <f t="shared" si="7"/>
        <v>-0.25277031787465237</v>
      </c>
      <c r="AC33" s="3">
        <f t="shared" si="8"/>
        <v>-0.31015907135330267</v>
      </c>
      <c r="AD33" s="3">
        <f t="shared" si="9"/>
        <v>1.070990046748675</v>
      </c>
      <c r="AE33" s="3">
        <f t="shared" si="10"/>
        <v>1.2646152526021652</v>
      </c>
      <c r="AF33" s="3">
        <f t="shared" si="11"/>
        <v>3.1704075122913373</v>
      </c>
      <c r="AG33" t="str">
        <f t="shared" si="22"/>
        <v>Cluster 1</v>
      </c>
      <c r="AH33" t="str">
        <f t="shared" si="12"/>
        <v>Not Applicable</v>
      </c>
      <c r="AI33" t="e">
        <f t="shared" si="13"/>
        <v>#N/A</v>
      </c>
      <c r="AJ33">
        <f t="shared" si="14"/>
        <v>21.47</v>
      </c>
      <c r="AK33" t="str">
        <f t="shared" si="15"/>
        <v>no - Low</v>
      </c>
      <c r="AL33" t="str">
        <f t="shared" si="16"/>
        <v>Q2 - Medium</v>
      </c>
      <c r="AM33">
        <f t="shared" si="17"/>
        <v>0</v>
      </c>
      <c r="AN33">
        <f t="shared" si="18"/>
        <v>0</v>
      </c>
      <c r="AO33">
        <f t="shared" si="19"/>
        <v>0</v>
      </c>
      <c r="AP33">
        <f t="shared" si="20"/>
        <v>3</v>
      </c>
      <c r="AQ33">
        <f t="shared" si="21"/>
        <v>126.3</v>
      </c>
    </row>
    <row r="34" spans="1:43" x14ac:dyDescent="0.25">
      <c r="A34" t="s">
        <v>49</v>
      </c>
      <c r="B34">
        <v>135</v>
      </c>
      <c r="C34" t="s">
        <v>25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  <c r="U34">
        <f t="shared" si="0"/>
        <v>1</v>
      </c>
      <c r="V34" t="str">
        <f t="shared" si="1"/>
        <v>&lt;=3 calls</v>
      </c>
      <c r="W34" t="str">
        <f t="shared" si="2"/>
        <v>Q4</v>
      </c>
      <c r="X34" t="str">
        <f t="shared" si="3"/>
        <v>High</v>
      </c>
      <c r="Y34" t="str">
        <f t="shared" si="4"/>
        <v>Medium</v>
      </c>
      <c r="Z34" s="3">
        <f t="shared" si="5"/>
        <v>-0.13255481213662149</v>
      </c>
      <c r="AA34" s="3">
        <f t="shared" si="6"/>
        <v>7.4151837715502739E-2</v>
      </c>
      <c r="AB34" s="3">
        <f t="shared" si="7"/>
        <v>-1.5555583538392426</v>
      </c>
      <c r="AC34" s="3">
        <f t="shared" si="8"/>
        <v>1.5738294609029755</v>
      </c>
      <c r="AD34" s="3">
        <f t="shared" si="9"/>
        <v>2.9731307577615205</v>
      </c>
      <c r="AE34" s="3">
        <f t="shared" si="10"/>
        <v>2.218055508201354</v>
      </c>
      <c r="AF34" s="3">
        <f t="shared" si="11"/>
        <v>3.0000056620241802</v>
      </c>
      <c r="AG34" t="str">
        <f t="shared" si="22"/>
        <v>Cluster 2</v>
      </c>
      <c r="AH34" t="str">
        <f t="shared" si="12"/>
        <v>&gt;16 messages</v>
      </c>
      <c r="AI34">
        <f t="shared" si="13"/>
        <v>29.43</v>
      </c>
      <c r="AJ34" t="e">
        <f t="shared" si="14"/>
        <v>#N/A</v>
      </c>
      <c r="AK34" t="str">
        <f t="shared" si="15"/>
        <v>yes - High</v>
      </c>
      <c r="AL34" t="str">
        <f t="shared" si="16"/>
        <v>Q4 - Very High</v>
      </c>
      <c r="AM34">
        <f t="shared" si="17"/>
        <v>1</v>
      </c>
      <c r="AN34">
        <f t="shared" si="18"/>
        <v>0</v>
      </c>
      <c r="AO34">
        <f t="shared" si="19"/>
        <v>0</v>
      </c>
      <c r="AP34">
        <f t="shared" si="20"/>
        <v>0</v>
      </c>
      <c r="AQ34">
        <f t="shared" si="21"/>
        <v>173.1</v>
      </c>
    </row>
    <row r="35" spans="1:43" x14ac:dyDescent="0.25">
      <c r="A35" t="s">
        <v>50</v>
      </c>
      <c r="B35">
        <v>34</v>
      </c>
      <c r="C35" t="s">
        <v>28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  <c r="U35">
        <f t="shared" si="0"/>
        <v>0</v>
      </c>
      <c r="V35" t="str">
        <f t="shared" si="1"/>
        <v>&lt;=3 calls</v>
      </c>
      <c r="W35" t="str">
        <f t="shared" si="2"/>
        <v>Q1</v>
      </c>
      <c r="X35" t="str">
        <f t="shared" si="3"/>
        <v>Not Applicable</v>
      </c>
      <c r="Y35" t="str">
        <f t="shared" si="4"/>
        <v>High</v>
      </c>
      <c r="Z35" s="3">
        <f t="shared" si="5"/>
        <v>-1.0267943543176568</v>
      </c>
      <c r="AA35" s="3">
        <f t="shared" si="6"/>
        <v>1.6323757337856486</v>
      </c>
      <c r="AB35" s="3">
        <f t="shared" si="7"/>
        <v>2.2038589511622342</v>
      </c>
      <c r="AC35" s="3">
        <f t="shared" si="8"/>
        <v>-9.277577916988608E-2</v>
      </c>
      <c r="AD35" s="3">
        <f t="shared" si="9"/>
        <v>4.2447482736965698</v>
      </c>
      <c r="AE35" s="3">
        <f t="shared" si="10"/>
        <v>2.9299417748701644</v>
      </c>
      <c r="AF35" s="3">
        <f t="shared" si="11"/>
        <v>2.6741783226270925</v>
      </c>
      <c r="AG35" t="str">
        <f t="shared" si="22"/>
        <v>Cluster 3</v>
      </c>
      <c r="AH35" t="str">
        <f t="shared" si="12"/>
        <v>Not Applicable</v>
      </c>
      <c r="AI35" t="e">
        <f t="shared" si="13"/>
        <v>#N/A</v>
      </c>
      <c r="AJ35">
        <f t="shared" si="14"/>
        <v>21.22</v>
      </c>
      <c r="AK35" t="str">
        <f t="shared" si="15"/>
        <v>no - Medium</v>
      </c>
      <c r="AL35" t="str">
        <f t="shared" si="16"/>
        <v>Q2 - Medium</v>
      </c>
      <c r="AM35">
        <f t="shared" si="17"/>
        <v>0</v>
      </c>
      <c r="AN35">
        <f t="shared" si="18"/>
        <v>0</v>
      </c>
      <c r="AO35">
        <f t="shared" si="19"/>
        <v>1</v>
      </c>
      <c r="AP35">
        <f t="shared" si="20"/>
        <v>2</v>
      </c>
      <c r="AQ35">
        <f t="shared" si="21"/>
        <v>124.8</v>
      </c>
    </row>
    <row r="36" spans="1:43" x14ac:dyDescent="0.25">
      <c r="A36" t="s">
        <v>37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  <c r="U36">
        <f t="shared" si="0"/>
        <v>0</v>
      </c>
      <c r="V36" t="str">
        <f t="shared" si="1"/>
        <v>&lt;=3 calls</v>
      </c>
      <c r="W36" t="str">
        <f t="shared" si="2"/>
        <v>Q4</v>
      </c>
      <c r="X36" t="str">
        <f t="shared" si="3"/>
        <v>Not Applicable</v>
      </c>
      <c r="Y36" t="str">
        <f t="shared" si="4"/>
        <v>Medium</v>
      </c>
      <c r="Z36" s="3">
        <f t="shared" si="5"/>
        <v>-1.7488511275073126</v>
      </c>
      <c r="AA36" s="3">
        <f t="shared" si="6"/>
        <v>-0.69401473173925632</v>
      </c>
      <c r="AB36" s="3">
        <f t="shared" si="7"/>
        <v>-0.43746435346109602</v>
      </c>
      <c r="AC36" s="3">
        <f t="shared" si="8"/>
        <v>-0.38262016874777532</v>
      </c>
      <c r="AD36" s="3">
        <f t="shared" si="9"/>
        <v>1.1627593066604718</v>
      </c>
      <c r="AE36" s="3">
        <f t="shared" si="10"/>
        <v>1.9692409624361418</v>
      </c>
      <c r="AF36" s="3">
        <f t="shared" si="11"/>
        <v>3.7952352668902227</v>
      </c>
      <c r="AG36" t="str">
        <f t="shared" si="22"/>
        <v>Cluster 1</v>
      </c>
      <c r="AH36" t="str">
        <f t="shared" si="12"/>
        <v>Not Applicable</v>
      </c>
      <c r="AI36" t="e">
        <f t="shared" si="13"/>
        <v>#N/A</v>
      </c>
      <c r="AJ36">
        <f t="shared" si="14"/>
        <v>14.59</v>
      </c>
      <c r="AK36" t="str">
        <f t="shared" si="15"/>
        <v>no - Medium</v>
      </c>
      <c r="AL36" t="str">
        <f t="shared" si="16"/>
        <v>Q2 - Medium</v>
      </c>
      <c r="AM36">
        <f t="shared" si="17"/>
        <v>0</v>
      </c>
      <c r="AN36">
        <f t="shared" si="18"/>
        <v>1</v>
      </c>
      <c r="AO36">
        <f t="shared" si="19"/>
        <v>0</v>
      </c>
      <c r="AP36">
        <f t="shared" si="20"/>
        <v>3</v>
      </c>
      <c r="AQ36">
        <f t="shared" si="21"/>
        <v>85.8</v>
      </c>
    </row>
    <row r="37" spans="1:43" x14ac:dyDescent="0.25">
      <c r="A37" t="s">
        <v>51</v>
      </c>
      <c r="B37">
        <v>64</v>
      </c>
      <c r="C37" t="s">
        <v>28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  <c r="U37">
        <f t="shared" si="0"/>
        <v>0</v>
      </c>
      <c r="V37" t="str">
        <f t="shared" si="1"/>
        <v>&lt;=3 calls</v>
      </c>
      <c r="W37" t="str">
        <f t="shared" si="2"/>
        <v>Q1</v>
      </c>
      <c r="X37" t="str">
        <f t="shared" si="3"/>
        <v>Not Applicable</v>
      </c>
      <c r="Y37" t="str">
        <f t="shared" si="4"/>
        <v>Medium</v>
      </c>
      <c r="Z37" s="3">
        <f t="shared" si="5"/>
        <v>-0.48617748823719642</v>
      </c>
      <c r="AA37" s="3">
        <f t="shared" si="6"/>
        <v>0.50997691209527551</v>
      </c>
      <c r="AB37" s="3">
        <f t="shared" si="7"/>
        <v>1.2863466453457093</v>
      </c>
      <c r="AC37" s="3">
        <f t="shared" si="8"/>
        <v>-2.4477614444902343</v>
      </c>
      <c r="AD37" s="3">
        <f t="shared" si="9"/>
        <v>3.1412478462373912</v>
      </c>
      <c r="AE37" s="3">
        <f t="shared" si="10"/>
        <v>2.8535361890230058</v>
      </c>
      <c r="AF37" s="3">
        <f t="shared" si="11"/>
        <v>3.7970909302565867</v>
      </c>
      <c r="AG37" t="str">
        <f t="shared" si="22"/>
        <v>Cluster 2</v>
      </c>
      <c r="AH37" t="str">
        <f t="shared" si="12"/>
        <v>Not Applicable</v>
      </c>
      <c r="AI37" t="e">
        <f t="shared" si="13"/>
        <v>#N/A</v>
      </c>
      <c r="AJ37">
        <f t="shared" si="14"/>
        <v>26.18</v>
      </c>
      <c r="AK37" t="str">
        <f t="shared" si="15"/>
        <v>no - Low</v>
      </c>
      <c r="AL37" t="str">
        <f t="shared" si="16"/>
        <v>Q1 - Low</v>
      </c>
      <c r="AM37">
        <f t="shared" si="17"/>
        <v>0</v>
      </c>
      <c r="AN37">
        <f t="shared" si="18"/>
        <v>0</v>
      </c>
      <c r="AO37">
        <f t="shared" si="19"/>
        <v>1</v>
      </c>
      <c r="AP37">
        <f t="shared" si="20"/>
        <v>1</v>
      </c>
      <c r="AQ37">
        <f t="shared" si="21"/>
        <v>154</v>
      </c>
    </row>
    <row r="38" spans="1:43" x14ac:dyDescent="0.25">
      <c r="A38" t="s">
        <v>52</v>
      </c>
      <c r="B38">
        <v>59</v>
      </c>
      <c r="C38" t="s">
        <v>25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  <c r="U38">
        <f t="shared" si="0"/>
        <v>0</v>
      </c>
      <c r="V38" t="str">
        <f t="shared" si="1"/>
        <v>&lt;=3 calls</v>
      </c>
      <c r="W38" t="str">
        <f t="shared" si="2"/>
        <v>Q1</v>
      </c>
      <c r="X38" t="str">
        <f t="shared" si="3"/>
        <v>Not Applicable</v>
      </c>
      <c r="Y38" t="str">
        <f t="shared" si="4"/>
        <v>Medium</v>
      </c>
      <c r="Z38" s="3">
        <f t="shared" si="5"/>
        <v>-1.0990000316366222</v>
      </c>
      <c r="AA38" s="3">
        <f t="shared" si="6"/>
        <v>0.2552481014988785</v>
      </c>
      <c r="AB38" s="3">
        <f t="shared" si="7"/>
        <v>-0.74330178873327124</v>
      </c>
      <c r="AC38" s="3">
        <f t="shared" si="8"/>
        <v>-0.63623400962842791</v>
      </c>
      <c r="AD38" s="3">
        <f t="shared" si="9"/>
        <v>1.3355405160455223</v>
      </c>
      <c r="AE38" s="3">
        <f t="shared" si="10"/>
        <v>1.4934001228733127</v>
      </c>
      <c r="AF38" s="3">
        <f t="shared" si="11"/>
        <v>3.2675402650919101</v>
      </c>
      <c r="AG38" t="str">
        <f t="shared" si="22"/>
        <v>Cluster 1</v>
      </c>
      <c r="AH38" t="str">
        <f t="shared" si="12"/>
        <v>&gt;16 messages</v>
      </c>
      <c r="AI38" t="e">
        <f t="shared" si="13"/>
        <v>#N/A</v>
      </c>
      <c r="AJ38">
        <f t="shared" si="14"/>
        <v>20.55</v>
      </c>
      <c r="AK38" t="str">
        <f t="shared" si="15"/>
        <v>no - Medium</v>
      </c>
      <c r="AL38" t="str">
        <f t="shared" si="16"/>
        <v>Q1 - Low</v>
      </c>
      <c r="AM38">
        <f t="shared" si="17"/>
        <v>0</v>
      </c>
      <c r="AN38">
        <f t="shared" si="18"/>
        <v>0</v>
      </c>
      <c r="AO38">
        <f t="shared" si="19"/>
        <v>0</v>
      </c>
      <c r="AP38">
        <f t="shared" si="20"/>
        <v>2</v>
      </c>
      <c r="AQ38">
        <f t="shared" si="21"/>
        <v>120.9</v>
      </c>
    </row>
    <row r="39" spans="1:43" x14ac:dyDescent="0.25">
      <c r="A39" t="s">
        <v>53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  <c r="U39">
        <f t="shared" si="0"/>
        <v>0</v>
      </c>
      <c r="V39" t="str">
        <f t="shared" si="1"/>
        <v>&lt;=3 calls</v>
      </c>
      <c r="W39" t="str">
        <f t="shared" si="2"/>
        <v>Q1</v>
      </c>
      <c r="X39" t="str">
        <f t="shared" si="3"/>
        <v>Not Applicable</v>
      </c>
      <c r="Y39" t="str">
        <f t="shared" si="4"/>
        <v>Low</v>
      </c>
      <c r="Z39" s="3">
        <f t="shared" si="5"/>
        <v>0.57469054006452891</v>
      </c>
      <c r="AA39" s="3">
        <f t="shared" si="6"/>
        <v>-0.74774659022443413</v>
      </c>
      <c r="AB39" s="3">
        <f t="shared" si="7"/>
        <v>-1.3073136823520877</v>
      </c>
      <c r="AC39" s="3">
        <f t="shared" si="8"/>
        <v>1.0666017791416695</v>
      </c>
      <c r="AD39" s="3">
        <f t="shared" si="9"/>
        <v>2.6284152435687234</v>
      </c>
      <c r="AE39" s="3">
        <f t="shared" si="10"/>
        <v>1.9329000489847057</v>
      </c>
      <c r="AF39" s="3">
        <f t="shared" si="11"/>
        <v>2.9263695094956348</v>
      </c>
      <c r="AG39" t="str">
        <f t="shared" si="22"/>
        <v>Cluster 2</v>
      </c>
      <c r="AH39" t="str">
        <f t="shared" si="12"/>
        <v>Not Applicable</v>
      </c>
      <c r="AI39" t="e">
        <f t="shared" si="13"/>
        <v>#N/A</v>
      </c>
      <c r="AJ39">
        <f t="shared" si="14"/>
        <v>35.92</v>
      </c>
      <c r="AK39" t="str">
        <f t="shared" si="15"/>
        <v>no - Medium</v>
      </c>
      <c r="AL39" t="str">
        <f t="shared" si="16"/>
        <v>Q4 - Very High</v>
      </c>
      <c r="AM39">
        <f t="shared" si="17"/>
        <v>0</v>
      </c>
      <c r="AN39">
        <f t="shared" si="18"/>
        <v>1</v>
      </c>
      <c r="AO39">
        <f t="shared" si="19"/>
        <v>0</v>
      </c>
      <c r="AP39">
        <f t="shared" si="20"/>
        <v>3</v>
      </c>
      <c r="AQ39">
        <f t="shared" si="21"/>
        <v>211.3</v>
      </c>
    </row>
    <row r="40" spans="1:43" x14ac:dyDescent="0.25">
      <c r="A40" t="s">
        <v>54</v>
      </c>
      <c r="B40">
        <v>142</v>
      </c>
      <c r="C40" t="s">
        <v>25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  <c r="U40">
        <f t="shared" si="0"/>
        <v>0</v>
      </c>
      <c r="V40" t="str">
        <f t="shared" si="1"/>
        <v>&lt;=3 calls</v>
      </c>
      <c r="W40" t="str">
        <f t="shared" si="2"/>
        <v>Q4</v>
      </c>
      <c r="X40" t="str">
        <f t="shared" si="3"/>
        <v>Not Applicable</v>
      </c>
      <c r="Y40" t="str">
        <f t="shared" si="4"/>
        <v>Low</v>
      </c>
      <c r="Z40" s="3">
        <f t="shared" si="5"/>
        <v>0.12479362753866623</v>
      </c>
      <c r="AA40" s="3">
        <f t="shared" si="6"/>
        <v>-1.3049658634040522</v>
      </c>
      <c r="AB40" s="3">
        <f t="shared" si="7"/>
        <v>0.8275904924374462</v>
      </c>
      <c r="AC40" s="3">
        <f t="shared" si="8"/>
        <v>-1.0347700452980251</v>
      </c>
      <c r="AD40" s="3">
        <f t="shared" si="9"/>
        <v>2.1678239888171604</v>
      </c>
      <c r="AE40" s="3">
        <f t="shared" si="10"/>
        <v>1.8639110558025762</v>
      </c>
      <c r="AF40" s="3">
        <f t="shared" si="11"/>
        <v>3.2013853253544791</v>
      </c>
      <c r="AG40" t="str">
        <f t="shared" si="22"/>
        <v>Cluster 2</v>
      </c>
      <c r="AH40" t="str">
        <f t="shared" si="12"/>
        <v>Not Applicable</v>
      </c>
      <c r="AI40" t="e">
        <f t="shared" si="13"/>
        <v>#N/A</v>
      </c>
      <c r="AJ40">
        <f t="shared" si="14"/>
        <v>31.79</v>
      </c>
      <c r="AK40" t="str">
        <f t="shared" si="15"/>
        <v>no - Medium</v>
      </c>
      <c r="AL40" t="str">
        <f t="shared" si="16"/>
        <v>Q1 - Low</v>
      </c>
      <c r="AM40">
        <f t="shared" si="17"/>
        <v>0</v>
      </c>
      <c r="AN40">
        <f t="shared" si="18"/>
        <v>0</v>
      </c>
      <c r="AO40">
        <f t="shared" si="19"/>
        <v>0</v>
      </c>
      <c r="AP40">
        <f t="shared" si="20"/>
        <v>2</v>
      </c>
      <c r="AQ40">
        <f t="shared" si="21"/>
        <v>187</v>
      </c>
    </row>
    <row r="41" spans="1:43" x14ac:dyDescent="0.25">
      <c r="A41" t="s">
        <v>44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  <c r="U41">
        <f t="shared" si="0"/>
        <v>0</v>
      </c>
      <c r="V41" t="str">
        <f t="shared" si="1"/>
        <v>&lt;=3 calls</v>
      </c>
      <c r="W41" t="str">
        <f t="shared" si="2"/>
        <v>Q2</v>
      </c>
      <c r="X41" t="str">
        <f t="shared" si="3"/>
        <v>Not Applicable</v>
      </c>
      <c r="Y41" t="str">
        <f t="shared" si="4"/>
        <v>Medium</v>
      </c>
      <c r="Z41" s="3">
        <f t="shared" si="5"/>
        <v>-0.87127443393834647</v>
      </c>
      <c r="AA41" s="3">
        <f t="shared" si="6"/>
        <v>0.33883099247582099</v>
      </c>
      <c r="AB41" s="3">
        <f t="shared" si="7"/>
        <v>-2.5803123577382192</v>
      </c>
      <c r="AC41" s="3">
        <f t="shared" si="8"/>
        <v>0.26952970780247515</v>
      </c>
      <c r="AD41" s="3">
        <f t="shared" si="9"/>
        <v>2.4327210125258616</v>
      </c>
      <c r="AE41" s="3">
        <f t="shared" si="10"/>
        <v>2.7576409678530291</v>
      </c>
      <c r="AF41" s="3">
        <f t="shared" si="11"/>
        <v>4.1582491376032209</v>
      </c>
      <c r="AG41" t="str">
        <f t="shared" si="22"/>
        <v>Cluster 1</v>
      </c>
      <c r="AH41" t="str">
        <f t="shared" si="12"/>
        <v>&gt;16 messages</v>
      </c>
      <c r="AI41" t="e">
        <f t="shared" si="13"/>
        <v>#N/A</v>
      </c>
      <c r="AJ41">
        <f t="shared" si="14"/>
        <v>22.64</v>
      </c>
      <c r="AK41" t="str">
        <f t="shared" si="15"/>
        <v>no - Low</v>
      </c>
      <c r="AL41" t="str">
        <f t="shared" si="16"/>
        <v>Q3 - High</v>
      </c>
      <c r="AM41">
        <f t="shared" si="17"/>
        <v>0</v>
      </c>
      <c r="AN41">
        <f t="shared" si="18"/>
        <v>1</v>
      </c>
      <c r="AO41">
        <f t="shared" si="19"/>
        <v>0</v>
      </c>
      <c r="AP41">
        <f t="shared" si="20"/>
        <v>1</v>
      </c>
      <c r="AQ41">
        <f t="shared" si="21"/>
        <v>133.19999999999999</v>
      </c>
    </row>
    <row r="42" spans="1:43" x14ac:dyDescent="0.25">
      <c r="A42" t="s">
        <v>34</v>
      </c>
      <c r="B42">
        <v>52</v>
      </c>
      <c r="C42" t="s">
        <v>25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  <c r="U42">
        <f t="shared" si="0"/>
        <v>0</v>
      </c>
      <c r="V42" t="str">
        <f t="shared" si="1"/>
        <v>&lt;=3 calls</v>
      </c>
      <c r="W42" t="str">
        <f t="shared" si="2"/>
        <v>Q1</v>
      </c>
      <c r="X42" t="str">
        <f t="shared" si="3"/>
        <v>Not Applicable</v>
      </c>
      <c r="Y42" t="str">
        <f t="shared" si="4"/>
        <v>High</v>
      </c>
      <c r="Z42" s="3">
        <f t="shared" si="5"/>
        <v>0.21551358109326413</v>
      </c>
      <c r="AA42" s="3">
        <f t="shared" si="6"/>
        <v>1.3856071985203897</v>
      </c>
      <c r="AB42" s="3">
        <f t="shared" si="7"/>
        <v>0.72034879435499566</v>
      </c>
      <c r="AC42" s="3">
        <f t="shared" si="8"/>
        <v>-0.88984785050908088</v>
      </c>
      <c r="AD42" s="3">
        <f t="shared" si="9"/>
        <v>3.1843882366524703</v>
      </c>
      <c r="AE42" s="3">
        <f t="shared" si="10"/>
        <v>1.8102720775649976</v>
      </c>
      <c r="AF42" s="3">
        <f t="shared" si="11"/>
        <v>2.1009144551581236</v>
      </c>
      <c r="AG42" t="str">
        <f t="shared" si="22"/>
        <v>Cluster 2</v>
      </c>
      <c r="AH42" t="str">
        <f t="shared" si="12"/>
        <v>Not Applicable</v>
      </c>
      <c r="AI42" t="e">
        <f t="shared" si="13"/>
        <v>#N/A</v>
      </c>
      <c r="AJ42">
        <f t="shared" si="14"/>
        <v>32.619999999999997</v>
      </c>
      <c r="AK42" t="str">
        <f t="shared" si="15"/>
        <v>no - Medium</v>
      </c>
      <c r="AL42" t="str">
        <f t="shared" si="16"/>
        <v>Q1 - Low</v>
      </c>
      <c r="AM42">
        <f t="shared" si="17"/>
        <v>0</v>
      </c>
      <c r="AN42">
        <f t="shared" si="18"/>
        <v>0</v>
      </c>
      <c r="AO42">
        <f t="shared" si="19"/>
        <v>0</v>
      </c>
      <c r="AP42">
        <f t="shared" si="20"/>
        <v>3</v>
      </c>
      <c r="AQ42">
        <f t="shared" si="21"/>
        <v>191.9</v>
      </c>
    </row>
    <row r="43" spans="1:43" x14ac:dyDescent="0.25">
      <c r="A43" t="s">
        <v>32</v>
      </c>
      <c r="B43">
        <v>60</v>
      </c>
      <c r="C43" t="s">
        <v>25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  <c r="U43">
        <f t="shared" si="0"/>
        <v>0</v>
      </c>
      <c r="V43" t="str">
        <f t="shared" si="1"/>
        <v>&lt;=3 calls</v>
      </c>
      <c r="W43" t="str">
        <f t="shared" si="2"/>
        <v>Q1</v>
      </c>
      <c r="X43" t="str">
        <f t="shared" si="3"/>
        <v>Not Applicable</v>
      </c>
      <c r="Y43" t="str">
        <f t="shared" si="4"/>
        <v>Medium</v>
      </c>
      <c r="Z43" s="3">
        <f t="shared" si="5"/>
        <v>0.7468733090559081</v>
      </c>
      <c r="AA43" s="3">
        <f t="shared" si="6"/>
        <v>0.21743679367597574</v>
      </c>
      <c r="AB43" s="3">
        <f t="shared" si="7"/>
        <v>0.96263559372645879</v>
      </c>
      <c r="AC43" s="3">
        <f t="shared" si="8"/>
        <v>-1.2521533374814422</v>
      </c>
      <c r="AD43" s="3">
        <f t="shared" si="9"/>
        <v>2.9067573830392206</v>
      </c>
      <c r="AE43" s="3">
        <f t="shared" si="10"/>
        <v>1.7605833595428582</v>
      </c>
      <c r="AF43" s="3">
        <f t="shared" si="11"/>
        <v>2.3979301591050177</v>
      </c>
      <c r="AG43" t="str">
        <f t="shared" si="22"/>
        <v>Cluster 2</v>
      </c>
      <c r="AH43" t="str">
        <f t="shared" si="12"/>
        <v>Not Applicable</v>
      </c>
      <c r="AI43" t="e">
        <f t="shared" si="13"/>
        <v>#N/A</v>
      </c>
      <c r="AJ43">
        <f t="shared" si="14"/>
        <v>37.5</v>
      </c>
      <c r="AK43" t="str">
        <f t="shared" si="15"/>
        <v>no - Low</v>
      </c>
      <c r="AL43" t="str">
        <f t="shared" si="16"/>
        <v>Q1 - Low</v>
      </c>
      <c r="AM43">
        <f t="shared" si="17"/>
        <v>0</v>
      </c>
      <c r="AN43">
        <f t="shared" si="18"/>
        <v>0</v>
      </c>
      <c r="AO43">
        <f t="shared" si="19"/>
        <v>0</v>
      </c>
      <c r="AP43">
        <f t="shared" si="20"/>
        <v>1</v>
      </c>
      <c r="AQ43">
        <f t="shared" si="21"/>
        <v>220.6</v>
      </c>
    </row>
    <row r="44" spans="1:43" x14ac:dyDescent="0.25">
      <c r="A44" t="s">
        <v>38</v>
      </c>
      <c r="B44">
        <v>10</v>
      </c>
      <c r="C44" t="s">
        <v>25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  <c r="U44">
        <f t="shared" si="0"/>
        <v>0</v>
      </c>
      <c r="V44" t="str">
        <f t="shared" si="1"/>
        <v>&lt;=3 calls</v>
      </c>
      <c r="W44" t="str">
        <f t="shared" si="2"/>
        <v>Q1</v>
      </c>
      <c r="X44" t="str">
        <f t="shared" si="3"/>
        <v>Not Applicable</v>
      </c>
      <c r="Y44" t="str">
        <f t="shared" si="4"/>
        <v>Medium</v>
      </c>
      <c r="Z44" s="3">
        <f t="shared" si="5"/>
        <v>0.10813077892659714</v>
      </c>
      <c r="AA44" s="3">
        <f t="shared" si="6"/>
        <v>-0.19848759237595359</v>
      </c>
      <c r="AB44" s="3">
        <f t="shared" si="7"/>
        <v>1.6338891854277264</v>
      </c>
      <c r="AC44" s="3">
        <f t="shared" si="8"/>
        <v>0.41445190259141979</v>
      </c>
      <c r="AD44" s="3">
        <f t="shared" si="9"/>
        <v>3.2876165209217119</v>
      </c>
      <c r="AE44" s="3">
        <f t="shared" si="10"/>
        <v>1.7007215643654909</v>
      </c>
      <c r="AF44" s="3">
        <f t="shared" si="11"/>
        <v>1.7252493415034893</v>
      </c>
      <c r="AG44" t="str">
        <f t="shared" si="22"/>
        <v>Cluster 2</v>
      </c>
      <c r="AH44" t="str">
        <f t="shared" si="12"/>
        <v>Not Applicable</v>
      </c>
      <c r="AI44" t="e">
        <f t="shared" si="13"/>
        <v>#N/A</v>
      </c>
      <c r="AJ44">
        <f t="shared" si="14"/>
        <v>31.64</v>
      </c>
      <c r="AK44" t="str">
        <f t="shared" si="15"/>
        <v>no - Medium</v>
      </c>
      <c r="AL44" t="str">
        <f t="shared" si="16"/>
        <v>Q3 - High</v>
      </c>
      <c r="AM44">
        <f t="shared" si="17"/>
        <v>0</v>
      </c>
      <c r="AN44">
        <f t="shared" si="18"/>
        <v>0</v>
      </c>
      <c r="AO44">
        <f t="shared" si="19"/>
        <v>0</v>
      </c>
      <c r="AP44">
        <f t="shared" si="20"/>
        <v>2</v>
      </c>
      <c r="AQ44">
        <f t="shared" si="21"/>
        <v>186.1</v>
      </c>
    </row>
    <row r="45" spans="1:43" x14ac:dyDescent="0.25">
      <c r="A45" t="s">
        <v>55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  <c r="U45">
        <f t="shared" si="0"/>
        <v>0</v>
      </c>
      <c r="V45" t="str">
        <f t="shared" si="1"/>
        <v>&lt;=3 calls</v>
      </c>
      <c r="W45" t="str">
        <f t="shared" si="2"/>
        <v>Q2</v>
      </c>
      <c r="X45" t="str">
        <f t="shared" si="3"/>
        <v>Not Applicable</v>
      </c>
      <c r="Y45" t="str">
        <f t="shared" si="4"/>
        <v>High</v>
      </c>
      <c r="Z45" s="3">
        <f t="shared" si="5"/>
        <v>-0.37138897557627698</v>
      </c>
      <c r="AA45" s="3">
        <f t="shared" si="6"/>
        <v>1.3398356153663493</v>
      </c>
      <c r="AB45" s="3">
        <f t="shared" si="7"/>
        <v>0.55551433248752446</v>
      </c>
      <c r="AC45" s="3">
        <f t="shared" si="8"/>
        <v>-0.34638962005053869</v>
      </c>
      <c r="AD45" s="3">
        <f t="shared" si="9"/>
        <v>2.9524250869946989</v>
      </c>
      <c r="AE45" s="3">
        <f t="shared" si="10"/>
        <v>1.5367729792853388</v>
      </c>
      <c r="AF45" s="3">
        <f t="shared" si="11"/>
        <v>2.0016314559397341</v>
      </c>
      <c r="AG45" t="str">
        <f t="shared" si="22"/>
        <v>Cluster 2</v>
      </c>
      <c r="AH45" t="str">
        <f t="shared" si="12"/>
        <v>Not Applicable</v>
      </c>
      <c r="AI45" t="e">
        <f t="shared" si="13"/>
        <v>#N/A</v>
      </c>
      <c r="AJ45">
        <f t="shared" si="14"/>
        <v>27.23</v>
      </c>
      <c r="AK45" t="str">
        <f t="shared" si="15"/>
        <v>no - Medium</v>
      </c>
      <c r="AL45" t="str">
        <f t="shared" si="16"/>
        <v>Q2 - Medium</v>
      </c>
      <c r="AM45">
        <f t="shared" si="17"/>
        <v>0</v>
      </c>
      <c r="AN45">
        <f t="shared" si="18"/>
        <v>1</v>
      </c>
      <c r="AO45">
        <f t="shared" si="19"/>
        <v>0</v>
      </c>
      <c r="AP45">
        <f t="shared" si="20"/>
        <v>2</v>
      </c>
      <c r="AQ45">
        <f t="shared" si="21"/>
        <v>160.19999999999999</v>
      </c>
    </row>
    <row r="46" spans="1:43" x14ac:dyDescent="0.25">
      <c r="A46" t="s">
        <v>32</v>
      </c>
      <c r="B46">
        <v>81</v>
      </c>
      <c r="C46" t="s">
        <v>25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  <c r="U46">
        <f t="shared" si="0"/>
        <v>0</v>
      </c>
      <c r="V46" t="str">
        <f t="shared" si="1"/>
        <v>&lt;=3 calls</v>
      </c>
      <c r="W46" t="str">
        <f t="shared" si="2"/>
        <v>Q2</v>
      </c>
      <c r="X46" t="str">
        <f t="shared" si="3"/>
        <v>Not Applicable</v>
      </c>
      <c r="Y46" t="str">
        <f t="shared" si="4"/>
        <v>High</v>
      </c>
      <c r="Z46" s="3">
        <f t="shared" si="5"/>
        <v>-8.8120549171104096E-2</v>
      </c>
      <c r="AA46" s="3">
        <f t="shared" si="6"/>
        <v>0.97764308779959785</v>
      </c>
      <c r="AB46" s="3">
        <f t="shared" si="7"/>
        <v>1.3836585565686736</v>
      </c>
      <c r="AC46" s="3">
        <f t="shared" si="8"/>
        <v>-2.0314681775414092E-2</v>
      </c>
      <c r="AD46" s="3">
        <f t="shared" si="9"/>
        <v>3.3740491627439866</v>
      </c>
      <c r="AE46" s="3">
        <f t="shared" si="10"/>
        <v>1.6966068860434025</v>
      </c>
      <c r="AF46" s="3">
        <f t="shared" si="11"/>
        <v>1.5403707667072835</v>
      </c>
      <c r="AG46" t="str">
        <f t="shared" si="22"/>
        <v>Cluster 3</v>
      </c>
      <c r="AH46" t="str">
        <f t="shared" si="12"/>
        <v>Not Applicable</v>
      </c>
      <c r="AI46" t="e">
        <f t="shared" si="13"/>
        <v>#N/A</v>
      </c>
      <c r="AJ46">
        <f t="shared" si="14"/>
        <v>29.84</v>
      </c>
      <c r="AK46" t="str">
        <f t="shared" si="15"/>
        <v>no - Low</v>
      </c>
      <c r="AL46" t="str">
        <f t="shared" si="16"/>
        <v>Q2 - Medium</v>
      </c>
      <c r="AM46">
        <f t="shared" si="17"/>
        <v>0</v>
      </c>
      <c r="AN46">
        <f t="shared" si="18"/>
        <v>0</v>
      </c>
      <c r="AO46">
        <f t="shared" si="19"/>
        <v>0</v>
      </c>
      <c r="AP46">
        <f t="shared" si="20"/>
        <v>1</v>
      </c>
      <c r="AQ46">
        <f t="shared" si="21"/>
        <v>175.5</v>
      </c>
    </row>
    <row r="47" spans="1:43" x14ac:dyDescent="0.25">
      <c r="A47" t="s">
        <v>41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  <c r="U47">
        <f t="shared" si="0"/>
        <v>0</v>
      </c>
      <c r="V47" t="str">
        <f t="shared" si="1"/>
        <v>&lt;=3 calls</v>
      </c>
      <c r="W47" t="str">
        <f t="shared" si="2"/>
        <v>Q4</v>
      </c>
      <c r="X47" t="str">
        <f t="shared" si="3"/>
        <v>Not Applicable</v>
      </c>
      <c r="Y47" t="str">
        <f t="shared" si="4"/>
        <v>Medium</v>
      </c>
      <c r="Z47" s="3">
        <f t="shared" si="5"/>
        <v>-0.98791437422282902</v>
      </c>
      <c r="AA47" s="3">
        <f t="shared" si="6"/>
        <v>-0.4014746133199571</v>
      </c>
      <c r="AB47" s="3">
        <f t="shared" si="7"/>
        <v>-1.1861702826663556</v>
      </c>
      <c r="AC47" s="3">
        <f t="shared" si="8"/>
        <v>-0.81738675311460851</v>
      </c>
      <c r="AD47" s="3">
        <f t="shared" si="9"/>
        <v>0.6529821382986033</v>
      </c>
      <c r="AE47" s="3">
        <f t="shared" si="10"/>
        <v>1.7922828235478119</v>
      </c>
      <c r="AF47" s="3">
        <f t="shared" si="11"/>
        <v>3.7414128035051171</v>
      </c>
      <c r="AG47" t="str">
        <f t="shared" si="22"/>
        <v>Cluster 1</v>
      </c>
      <c r="AH47" t="str">
        <f t="shared" si="12"/>
        <v>Not Applicable</v>
      </c>
      <c r="AI47" t="e">
        <f t="shared" si="13"/>
        <v>#N/A</v>
      </c>
      <c r="AJ47">
        <f t="shared" si="14"/>
        <v>21.57</v>
      </c>
      <c r="AK47" t="str">
        <f t="shared" si="15"/>
        <v>no - Low</v>
      </c>
      <c r="AL47" t="str">
        <f t="shared" si="16"/>
        <v>Q1 - Low</v>
      </c>
      <c r="AM47">
        <f t="shared" si="17"/>
        <v>0</v>
      </c>
      <c r="AN47">
        <f t="shared" si="18"/>
        <v>1</v>
      </c>
      <c r="AO47">
        <f t="shared" si="19"/>
        <v>0</v>
      </c>
      <c r="AP47">
        <f t="shared" si="20"/>
        <v>1</v>
      </c>
      <c r="AQ47">
        <f t="shared" si="21"/>
        <v>126.9</v>
      </c>
    </row>
    <row r="48" spans="1:43" x14ac:dyDescent="0.25">
      <c r="A48" t="s">
        <v>41</v>
      </c>
      <c r="B48">
        <v>121</v>
      </c>
      <c r="C48" t="s">
        <v>25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  <c r="U48">
        <f t="shared" si="0"/>
        <v>1</v>
      </c>
      <c r="V48" t="str">
        <f t="shared" si="1"/>
        <v>&lt;=3 calls</v>
      </c>
      <c r="W48" t="str">
        <f t="shared" si="2"/>
        <v>Q3</v>
      </c>
      <c r="X48" t="str">
        <f t="shared" si="3"/>
        <v>Not Applicable</v>
      </c>
      <c r="Y48" t="str">
        <f t="shared" si="4"/>
        <v>Low</v>
      </c>
      <c r="Z48" s="3">
        <f t="shared" si="5"/>
        <v>0.33585637662487344</v>
      </c>
      <c r="AA48" s="3">
        <f t="shared" si="6"/>
        <v>-2.4850766812451717</v>
      </c>
      <c r="AB48" s="3">
        <f t="shared" si="7"/>
        <v>-0.38384350441987075</v>
      </c>
      <c r="AC48" s="3">
        <f t="shared" si="8"/>
        <v>-1.6144588244538034</v>
      </c>
      <c r="AD48" s="3">
        <f t="shared" si="9"/>
        <v>2.1788009276072571</v>
      </c>
      <c r="AE48" s="3">
        <f t="shared" si="10"/>
        <v>3.0070282255293495</v>
      </c>
      <c r="AF48" s="3">
        <f t="shared" si="11"/>
        <v>4.6192276428119596</v>
      </c>
      <c r="AG48" t="str">
        <f t="shared" si="22"/>
        <v>Cluster 1</v>
      </c>
      <c r="AH48" t="str">
        <f t="shared" si="12"/>
        <v>&gt;16 messages</v>
      </c>
      <c r="AI48">
        <f t="shared" si="13"/>
        <v>33.729999999999997</v>
      </c>
      <c r="AJ48" t="e">
        <f t="shared" si="14"/>
        <v>#N/A</v>
      </c>
      <c r="AK48" t="str">
        <f t="shared" si="15"/>
        <v>no - Low</v>
      </c>
      <c r="AL48" t="str">
        <f t="shared" si="16"/>
        <v>Q1 - Low</v>
      </c>
      <c r="AM48">
        <f t="shared" si="17"/>
        <v>0</v>
      </c>
      <c r="AN48">
        <f t="shared" si="18"/>
        <v>0</v>
      </c>
      <c r="AO48">
        <f t="shared" si="19"/>
        <v>0</v>
      </c>
      <c r="AP48">
        <f t="shared" si="20"/>
        <v>3</v>
      </c>
      <c r="AQ48">
        <f t="shared" si="21"/>
        <v>198.4</v>
      </c>
    </row>
    <row r="49" spans="1:43" x14ac:dyDescent="0.25">
      <c r="A49" t="s">
        <v>26</v>
      </c>
      <c r="B49">
        <v>125</v>
      </c>
      <c r="C49" t="s">
        <v>25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  <c r="U49">
        <f t="shared" si="0"/>
        <v>0</v>
      </c>
      <c r="V49" t="str">
        <f t="shared" si="1"/>
        <v>&lt;=3 calls</v>
      </c>
      <c r="W49" t="str">
        <f t="shared" si="2"/>
        <v>Q3</v>
      </c>
      <c r="X49" t="str">
        <f t="shared" si="3"/>
        <v>Not Applicable</v>
      </c>
      <c r="Y49" t="str">
        <f t="shared" si="4"/>
        <v>Medium</v>
      </c>
      <c r="Z49" s="3">
        <f t="shared" si="5"/>
        <v>0.90794751230590853</v>
      </c>
      <c r="AA49" s="3">
        <f t="shared" si="6"/>
        <v>-0.45321640297235005</v>
      </c>
      <c r="AB49" s="3">
        <f t="shared" si="7"/>
        <v>-0.22298095729619377</v>
      </c>
      <c r="AC49" s="3">
        <f t="shared" si="8"/>
        <v>0.63183519477483641</v>
      </c>
      <c r="AD49" s="3">
        <f t="shared" si="9"/>
        <v>2.6843771544481165</v>
      </c>
      <c r="AE49" s="3">
        <f t="shared" si="10"/>
        <v>1.2160222093771833</v>
      </c>
      <c r="AF49" s="3">
        <f t="shared" si="11"/>
        <v>1.936889083059266</v>
      </c>
      <c r="AG49" t="str">
        <f t="shared" si="22"/>
        <v>Cluster 2</v>
      </c>
      <c r="AH49" t="str">
        <f t="shared" si="12"/>
        <v>Not Applicable</v>
      </c>
      <c r="AI49" t="e">
        <f t="shared" si="13"/>
        <v>#N/A</v>
      </c>
      <c r="AJ49">
        <f t="shared" si="14"/>
        <v>38.979999999999997</v>
      </c>
      <c r="AK49" t="str">
        <f t="shared" si="15"/>
        <v>no - High</v>
      </c>
      <c r="AL49" t="str">
        <f t="shared" si="16"/>
        <v>Q3 - High</v>
      </c>
      <c r="AM49">
        <f t="shared" si="17"/>
        <v>0</v>
      </c>
      <c r="AN49">
        <f t="shared" si="18"/>
        <v>0</v>
      </c>
      <c r="AO49">
        <f t="shared" si="19"/>
        <v>0</v>
      </c>
      <c r="AP49">
        <f t="shared" si="20"/>
        <v>1</v>
      </c>
      <c r="AQ49">
        <f t="shared" si="21"/>
        <v>229.3</v>
      </c>
    </row>
    <row r="50" spans="1:43" x14ac:dyDescent="0.25">
      <c r="A50" t="s">
        <v>37</v>
      </c>
      <c r="B50">
        <v>174</v>
      </c>
      <c r="C50" t="s">
        <v>25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  <c r="U50">
        <f t="shared" si="0"/>
        <v>0</v>
      </c>
      <c r="V50" t="str">
        <f t="shared" si="1"/>
        <v>&lt;=3 calls</v>
      </c>
      <c r="W50" t="str">
        <f t="shared" si="2"/>
        <v>Q4</v>
      </c>
      <c r="X50" t="str">
        <f t="shared" si="3"/>
        <v>Not Applicable</v>
      </c>
      <c r="Y50" t="str">
        <f t="shared" si="4"/>
        <v>Medium</v>
      </c>
      <c r="Z50" s="3">
        <f t="shared" si="5"/>
        <v>0.21921643634039034</v>
      </c>
      <c r="AA50" s="3">
        <f t="shared" si="6"/>
        <v>-0.6024715654311763</v>
      </c>
      <c r="AB50" s="3">
        <f t="shared" si="7"/>
        <v>-0.67379328071686784</v>
      </c>
      <c r="AC50" s="3">
        <f t="shared" si="8"/>
        <v>0.41445190259141979</v>
      </c>
      <c r="AD50" s="3">
        <f t="shared" si="9"/>
        <v>1.9369054141550774</v>
      </c>
      <c r="AE50" s="3">
        <f t="shared" si="10"/>
        <v>1.0182316032296976</v>
      </c>
      <c r="AF50" s="3">
        <f t="shared" si="11"/>
        <v>2.5143565006275836</v>
      </c>
      <c r="AG50" t="str">
        <f t="shared" si="22"/>
        <v>Cluster 2</v>
      </c>
      <c r="AH50" t="str">
        <f t="shared" si="12"/>
        <v>Not Applicable</v>
      </c>
      <c r="AI50" t="e">
        <f t="shared" si="13"/>
        <v>#N/A</v>
      </c>
      <c r="AJ50">
        <f t="shared" si="14"/>
        <v>32.659999999999997</v>
      </c>
      <c r="AK50" t="str">
        <f t="shared" si="15"/>
        <v>no - Medium</v>
      </c>
      <c r="AL50" t="str">
        <f t="shared" si="16"/>
        <v>Q3 - High</v>
      </c>
      <c r="AM50">
        <f t="shared" si="17"/>
        <v>0</v>
      </c>
      <c r="AN50">
        <f t="shared" si="18"/>
        <v>0</v>
      </c>
      <c r="AO50">
        <f t="shared" si="19"/>
        <v>0</v>
      </c>
      <c r="AP50">
        <f t="shared" si="20"/>
        <v>1</v>
      </c>
      <c r="AQ50">
        <f t="shared" si="21"/>
        <v>192.1</v>
      </c>
    </row>
    <row r="51" spans="1:43" x14ac:dyDescent="0.25">
      <c r="A51" t="s">
        <v>56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  <c r="U51">
        <f t="shared" si="0"/>
        <v>0</v>
      </c>
      <c r="V51" t="str">
        <f t="shared" si="1"/>
        <v>&lt;=3 calls</v>
      </c>
      <c r="W51" t="str">
        <f t="shared" si="2"/>
        <v>Q3</v>
      </c>
      <c r="X51" t="str">
        <f t="shared" si="3"/>
        <v>Not Applicable</v>
      </c>
      <c r="Y51" t="str">
        <f t="shared" si="4"/>
        <v>Medium</v>
      </c>
      <c r="Z51" s="3">
        <f t="shared" si="5"/>
        <v>1.6355585683662544</v>
      </c>
      <c r="AA51" s="3">
        <f t="shared" si="6"/>
        <v>-0.43729585231007562</v>
      </c>
      <c r="AB51" s="3">
        <f t="shared" si="7"/>
        <v>-0.67975115283255916</v>
      </c>
      <c r="AC51" s="3">
        <f t="shared" si="8"/>
        <v>0.48691299998589177</v>
      </c>
      <c r="AD51" s="3">
        <f t="shared" si="9"/>
        <v>3.0945556254097846</v>
      </c>
      <c r="AE51" s="3">
        <f t="shared" si="10"/>
        <v>1.8882334051531664</v>
      </c>
      <c r="AF51" s="3">
        <f t="shared" si="11"/>
        <v>2.3568148560965279</v>
      </c>
      <c r="AG51" t="str">
        <f t="shared" si="22"/>
        <v>Cluster 2</v>
      </c>
      <c r="AH51" t="str">
        <f t="shared" si="12"/>
        <v>&gt;16 messages</v>
      </c>
      <c r="AI51" t="e">
        <f t="shared" si="13"/>
        <v>#N/A</v>
      </c>
      <c r="AJ51">
        <f t="shared" si="14"/>
        <v>45.66</v>
      </c>
      <c r="AK51" t="str">
        <f t="shared" si="15"/>
        <v>no - Low</v>
      </c>
      <c r="AL51" t="str">
        <f t="shared" si="16"/>
        <v>Q3 - High</v>
      </c>
      <c r="AM51">
        <f t="shared" si="17"/>
        <v>0</v>
      </c>
      <c r="AN51">
        <f t="shared" si="18"/>
        <v>1</v>
      </c>
      <c r="AO51">
        <f t="shared" si="19"/>
        <v>0</v>
      </c>
      <c r="AP51">
        <f t="shared" si="20"/>
        <v>2</v>
      </c>
      <c r="AQ51">
        <f t="shared" si="21"/>
        <v>268.60000000000002</v>
      </c>
    </row>
    <row r="52" spans="1:43" x14ac:dyDescent="0.25">
      <c r="A52" t="s">
        <v>57</v>
      </c>
      <c r="B52">
        <v>149</v>
      </c>
      <c r="C52" t="s">
        <v>25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  <c r="U52">
        <f t="shared" si="0"/>
        <v>0</v>
      </c>
      <c r="V52" t="str">
        <f t="shared" si="1"/>
        <v>&lt;=3 calls</v>
      </c>
      <c r="W52" t="str">
        <f t="shared" si="2"/>
        <v>Q4</v>
      </c>
      <c r="X52" t="str">
        <f t="shared" si="3"/>
        <v>Not Applicable</v>
      </c>
      <c r="Y52" t="str">
        <f t="shared" si="4"/>
        <v>Medium</v>
      </c>
      <c r="Z52" s="3">
        <f t="shared" si="5"/>
        <v>8.15368725418315E-3</v>
      </c>
      <c r="AA52" s="3">
        <f t="shared" si="6"/>
        <v>-0.24624924436277754</v>
      </c>
      <c r="AB52" s="3">
        <f t="shared" si="7"/>
        <v>1.2903185600895035</v>
      </c>
      <c r="AC52" s="3">
        <f t="shared" si="8"/>
        <v>0.84921848695825297</v>
      </c>
      <c r="AD52" s="3">
        <f t="shared" si="9"/>
        <v>3.2015124828659527</v>
      </c>
      <c r="AE52" s="3">
        <f t="shared" si="10"/>
        <v>1.5642247914120888</v>
      </c>
      <c r="AF52" s="3">
        <f t="shared" si="11"/>
        <v>1.6260123671700248</v>
      </c>
      <c r="AG52" t="str">
        <f t="shared" si="22"/>
        <v>Cluster 2</v>
      </c>
      <c r="AH52" t="str">
        <f t="shared" si="12"/>
        <v>&gt;16 messages</v>
      </c>
      <c r="AI52" t="e">
        <f t="shared" si="13"/>
        <v>#N/A</v>
      </c>
      <c r="AJ52">
        <f t="shared" si="14"/>
        <v>30.72</v>
      </c>
      <c r="AK52" t="str">
        <f t="shared" si="15"/>
        <v>no - Low</v>
      </c>
      <c r="AL52" t="str">
        <f t="shared" si="16"/>
        <v>Q4 - Very High</v>
      </c>
      <c r="AM52">
        <f t="shared" si="17"/>
        <v>0</v>
      </c>
      <c r="AN52">
        <f t="shared" si="18"/>
        <v>0</v>
      </c>
      <c r="AO52">
        <f t="shared" si="19"/>
        <v>0</v>
      </c>
      <c r="AP52">
        <f t="shared" si="20"/>
        <v>3</v>
      </c>
      <c r="AQ52">
        <f t="shared" si="21"/>
        <v>180.7</v>
      </c>
    </row>
    <row r="53" spans="1:43" x14ac:dyDescent="0.25">
      <c r="A53" t="s">
        <v>58</v>
      </c>
      <c r="B53">
        <v>38</v>
      </c>
      <c r="C53" t="s">
        <v>25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  <c r="U53">
        <f t="shared" si="0"/>
        <v>0</v>
      </c>
      <c r="V53" t="str">
        <f t="shared" si="1"/>
        <v>&lt;=3 calls</v>
      </c>
      <c r="W53" t="str">
        <f t="shared" si="2"/>
        <v>Q1</v>
      </c>
      <c r="X53" t="str">
        <f t="shared" si="3"/>
        <v>Not Applicable</v>
      </c>
      <c r="Y53" t="str">
        <f t="shared" si="4"/>
        <v>Low</v>
      </c>
      <c r="Z53" s="3">
        <f t="shared" si="5"/>
        <v>-0.90830298640961082</v>
      </c>
      <c r="AA53" s="3">
        <f t="shared" si="6"/>
        <v>-0.74177638372608079</v>
      </c>
      <c r="AB53" s="3">
        <f t="shared" si="7"/>
        <v>-0.82472604098105795</v>
      </c>
      <c r="AC53" s="3">
        <f t="shared" si="8"/>
        <v>-0.74492565572013658</v>
      </c>
      <c r="AD53" s="3">
        <f t="shared" si="9"/>
        <v>0.41336625421404727</v>
      </c>
      <c r="AE53" s="3">
        <f t="shared" si="10"/>
        <v>1.6156527454241907</v>
      </c>
      <c r="AF53" s="3">
        <f t="shared" si="11"/>
        <v>3.612450128025368</v>
      </c>
      <c r="AG53" t="str">
        <f t="shared" si="22"/>
        <v>Cluster 1</v>
      </c>
      <c r="AH53" t="str">
        <f t="shared" si="12"/>
        <v>Not Applicable</v>
      </c>
      <c r="AI53" t="e">
        <f t="shared" si="13"/>
        <v>#N/A</v>
      </c>
      <c r="AJ53">
        <f t="shared" si="14"/>
        <v>22.3</v>
      </c>
      <c r="AK53" t="str">
        <f t="shared" si="15"/>
        <v>no - Medium</v>
      </c>
      <c r="AL53" t="str">
        <f t="shared" si="16"/>
        <v>Q1 - Low</v>
      </c>
      <c r="AM53">
        <f t="shared" si="17"/>
        <v>0</v>
      </c>
      <c r="AN53">
        <f t="shared" si="18"/>
        <v>0</v>
      </c>
      <c r="AO53">
        <f t="shared" si="19"/>
        <v>0</v>
      </c>
      <c r="AP53">
        <f t="shared" si="20"/>
        <v>2</v>
      </c>
      <c r="AQ53">
        <f t="shared" si="21"/>
        <v>131.19999999999999</v>
      </c>
    </row>
    <row r="54" spans="1:43" x14ac:dyDescent="0.25">
      <c r="A54" t="s">
        <v>59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  <c r="U54">
        <f t="shared" si="0"/>
        <v>0</v>
      </c>
      <c r="V54" t="str">
        <f t="shared" si="1"/>
        <v>&lt;=3 calls</v>
      </c>
      <c r="W54" t="str">
        <f t="shared" si="2"/>
        <v>Q1</v>
      </c>
      <c r="X54" t="str">
        <f t="shared" si="3"/>
        <v>Not Applicable</v>
      </c>
      <c r="Y54" t="str">
        <f t="shared" si="4"/>
        <v>Medium</v>
      </c>
      <c r="Z54" s="3">
        <f t="shared" si="5"/>
        <v>-0.59541171802742654</v>
      </c>
      <c r="AA54" s="3">
        <f t="shared" si="6"/>
        <v>-0.61043184076231383</v>
      </c>
      <c r="AB54" s="3">
        <f t="shared" si="7"/>
        <v>0.26953647093432165</v>
      </c>
      <c r="AC54" s="3">
        <f t="shared" si="8"/>
        <v>-1.4695366296648587</v>
      </c>
      <c r="AD54" s="3">
        <f t="shared" si="9"/>
        <v>1.4654837174908375</v>
      </c>
      <c r="AE54" s="3">
        <f t="shared" si="10"/>
        <v>1.7202703163373245</v>
      </c>
      <c r="AF54" s="3">
        <f t="shared" si="11"/>
        <v>3.4308916328429659</v>
      </c>
      <c r="AG54" t="str">
        <f t="shared" si="22"/>
        <v>Cluster 1</v>
      </c>
      <c r="AH54" t="str">
        <f t="shared" si="12"/>
        <v>&gt;16 messages</v>
      </c>
      <c r="AI54" t="e">
        <f t="shared" si="13"/>
        <v>#N/A</v>
      </c>
      <c r="AJ54">
        <f t="shared" si="14"/>
        <v>25.18</v>
      </c>
      <c r="AK54" t="str">
        <f t="shared" si="15"/>
        <v>no - Medium</v>
      </c>
      <c r="AL54" t="str">
        <f t="shared" si="16"/>
        <v>Q1 - Low</v>
      </c>
      <c r="AM54">
        <f t="shared" si="17"/>
        <v>0</v>
      </c>
      <c r="AN54">
        <f t="shared" si="18"/>
        <v>1</v>
      </c>
      <c r="AO54">
        <f t="shared" si="19"/>
        <v>0</v>
      </c>
      <c r="AP54">
        <f t="shared" si="20"/>
        <v>2</v>
      </c>
      <c r="AQ54">
        <f t="shared" si="21"/>
        <v>148.1</v>
      </c>
    </row>
    <row r="55" spans="1:43" x14ac:dyDescent="0.25">
      <c r="A55" t="s">
        <v>44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  <c r="U55">
        <f t="shared" si="0"/>
        <v>0</v>
      </c>
      <c r="V55" t="str">
        <f t="shared" si="1"/>
        <v>&lt;=3 calls</v>
      </c>
      <c r="W55" t="str">
        <f t="shared" si="2"/>
        <v>Q1</v>
      </c>
      <c r="X55" t="str">
        <f t="shared" si="3"/>
        <v>Low</v>
      </c>
      <c r="Y55" t="str">
        <f t="shared" si="4"/>
        <v>Medium</v>
      </c>
      <c r="Z55" s="3">
        <f t="shared" si="5"/>
        <v>1.3189644447369433</v>
      </c>
      <c r="AA55" s="3">
        <f t="shared" si="6"/>
        <v>0.25126796383331002</v>
      </c>
      <c r="AB55" s="3">
        <f t="shared" si="7"/>
        <v>-0.84855752944382468</v>
      </c>
      <c r="AC55" s="3">
        <f t="shared" si="8"/>
        <v>-0.34638962005053869</v>
      </c>
      <c r="AD55" s="3">
        <f t="shared" si="9"/>
        <v>2.7190823753493594</v>
      </c>
      <c r="AE55" s="3">
        <f t="shared" si="10"/>
        <v>1.6256809175799951</v>
      </c>
      <c r="AF55" s="3">
        <f t="shared" si="11"/>
        <v>2.4273994165839201</v>
      </c>
      <c r="AG55" t="str">
        <f t="shared" si="22"/>
        <v>Cluster 2</v>
      </c>
      <c r="AH55" t="str">
        <f t="shared" si="12"/>
        <v>Not Applicable</v>
      </c>
      <c r="AI55" t="e">
        <f t="shared" si="13"/>
        <v>#N/A</v>
      </c>
      <c r="AJ55">
        <f t="shared" si="14"/>
        <v>42.76</v>
      </c>
      <c r="AK55" t="str">
        <f t="shared" si="15"/>
        <v>yes - Medium</v>
      </c>
      <c r="AL55" t="str">
        <f t="shared" si="16"/>
        <v>Q2 - Medium</v>
      </c>
      <c r="AM55">
        <f t="shared" si="17"/>
        <v>1</v>
      </c>
      <c r="AN55">
        <f t="shared" si="18"/>
        <v>1</v>
      </c>
      <c r="AO55">
        <f t="shared" si="19"/>
        <v>0</v>
      </c>
      <c r="AP55">
        <f t="shared" si="20"/>
        <v>0</v>
      </c>
      <c r="AQ55">
        <f t="shared" si="21"/>
        <v>251.5</v>
      </c>
    </row>
    <row r="56" spans="1:43" x14ac:dyDescent="0.25">
      <c r="A56" t="s">
        <v>60</v>
      </c>
      <c r="B56">
        <v>113</v>
      </c>
      <c r="C56" t="s">
        <v>25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  <c r="U56">
        <f t="shared" si="0"/>
        <v>0</v>
      </c>
      <c r="V56" t="str">
        <f t="shared" si="1"/>
        <v>&lt;=3 calls</v>
      </c>
      <c r="W56" t="str">
        <f t="shared" si="2"/>
        <v>Q3</v>
      </c>
      <c r="X56" t="str">
        <f t="shared" si="3"/>
        <v>Low</v>
      </c>
      <c r="Y56" t="str">
        <f t="shared" si="4"/>
        <v>Medium</v>
      </c>
      <c r="Z56" s="3">
        <f t="shared" si="5"/>
        <v>-1.0193886438234039</v>
      </c>
      <c r="AA56" s="3">
        <f t="shared" si="6"/>
        <v>0.12390355853511149</v>
      </c>
      <c r="AB56" s="3">
        <f t="shared" si="7"/>
        <v>-1.4145553804345383</v>
      </c>
      <c r="AC56" s="3">
        <f t="shared" si="8"/>
        <v>-0.70869510702289995</v>
      </c>
      <c r="AD56" s="3">
        <f t="shared" si="9"/>
        <v>1.2329841168955997</v>
      </c>
      <c r="AE56" s="3">
        <f t="shared" si="10"/>
        <v>1.886192190103724</v>
      </c>
      <c r="AF56" s="3">
        <f t="shared" si="11"/>
        <v>3.6871658660141318</v>
      </c>
      <c r="AG56" t="str">
        <f t="shared" si="22"/>
        <v>Cluster 1</v>
      </c>
      <c r="AH56" t="str">
        <f t="shared" si="12"/>
        <v>Not Applicable</v>
      </c>
      <c r="AI56" t="e">
        <f t="shared" si="13"/>
        <v>#N/A</v>
      </c>
      <c r="AJ56">
        <f t="shared" si="14"/>
        <v>21.28</v>
      </c>
      <c r="AK56" t="str">
        <f t="shared" si="15"/>
        <v>yes - High</v>
      </c>
      <c r="AL56" t="str">
        <f t="shared" si="16"/>
        <v>Q1 - Low</v>
      </c>
      <c r="AM56">
        <f t="shared" si="17"/>
        <v>1</v>
      </c>
      <c r="AN56">
        <f t="shared" si="18"/>
        <v>0</v>
      </c>
      <c r="AO56">
        <f t="shared" si="19"/>
        <v>0</v>
      </c>
      <c r="AP56">
        <f t="shared" si="20"/>
        <v>0</v>
      </c>
      <c r="AQ56">
        <f t="shared" si="21"/>
        <v>125.2</v>
      </c>
    </row>
    <row r="57" spans="1:43" x14ac:dyDescent="0.25">
      <c r="A57" t="s">
        <v>55</v>
      </c>
      <c r="B57">
        <v>126</v>
      </c>
      <c r="C57" t="s">
        <v>25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  <c r="U57">
        <f t="shared" si="0"/>
        <v>0</v>
      </c>
      <c r="V57" t="str">
        <f t="shared" si="1"/>
        <v>&lt;=3 calls</v>
      </c>
      <c r="W57" t="str">
        <f t="shared" si="2"/>
        <v>Q3</v>
      </c>
      <c r="X57" t="str">
        <f t="shared" si="3"/>
        <v>Not Applicable</v>
      </c>
      <c r="Y57" t="str">
        <f t="shared" si="4"/>
        <v>Medium</v>
      </c>
      <c r="Z57" s="3">
        <f t="shared" si="5"/>
        <v>0.58024482293521829</v>
      </c>
      <c r="AA57" s="3">
        <f t="shared" si="6"/>
        <v>0.33286078597746827</v>
      </c>
      <c r="AB57" s="3">
        <f t="shared" si="7"/>
        <v>-0.93395369643540627</v>
      </c>
      <c r="AC57" s="3">
        <f t="shared" si="8"/>
        <v>-0.88984785050908088</v>
      </c>
      <c r="AD57" s="3">
        <f t="shared" si="9"/>
        <v>2.0712767042242448</v>
      </c>
      <c r="AE57" s="3">
        <f t="shared" si="10"/>
        <v>1.4531273383725363</v>
      </c>
      <c r="AF57" s="3">
        <f t="shared" si="11"/>
        <v>2.816553024103976</v>
      </c>
      <c r="AG57" t="str">
        <f t="shared" si="22"/>
        <v>Cluster 2</v>
      </c>
      <c r="AH57" t="str">
        <f t="shared" si="12"/>
        <v>Not Applicable</v>
      </c>
      <c r="AI57" t="e">
        <f t="shared" si="13"/>
        <v>#N/A</v>
      </c>
      <c r="AJ57">
        <f t="shared" si="14"/>
        <v>35.97</v>
      </c>
      <c r="AK57" t="str">
        <f t="shared" si="15"/>
        <v>no - Low</v>
      </c>
      <c r="AL57" t="str">
        <f t="shared" si="16"/>
        <v>Q1 - Low</v>
      </c>
      <c r="AM57">
        <f t="shared" si="17"/>
        <v>0</v>
      </c>
      <c r="AN57">
        <f t="shared" si="18"/>
        <v>0</v>
      </c>
      <c r="AO57">
        <f t="shared" si="19"/>
        <v>0</v>
      </c>
      <c r="AP57">
        <f t="shared" si="20"/>
        <v>1</v>
      </c>
      <c r="AQ57">
        <f t="shared" si="21"/>
        <v>211.6</v>
      </c>
    </row>
    <row r="58" spans="1:43" x14ac:dyDescent="0.25">
      <c r="A58" t="s">
        <v>39</v>
      </c>
      <c r="B58">
        <v>150</v>
      </c>
      <c r="C58" t="s">
        <v>28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  <c r="U58">
        <f t="shared" si="0"/>
        <v>1</v>
      </c>
      <c r="V58" t="str">
        <f t="shared" si="1"/>
        <v>&gt;3 calls</v>
      </c>
      <c r="W58" t="str">
        <f t="shared" si="2"/>
        <v>Q4</v>
      </c>
      <c r="X58" t="str">
        <f t="shared" si="3"/>
        <v>Not Applicable</v>
      </c>
      <c r="Y58" t="str">
        <f t="shared" si="4"/>
        <v>Medium</v>
      </c>
      <c r="Z58" s="3">
        <f t="shared" si="5"/>
        <v>-2.5172009969954497E-2</v>
      </c>
      <c r="AA58" s="3">
        <f t="shared" si="6"/>
        <v>-0.61839211609345135</v>
      </c>
      <c r="AB58" s="3">
        <f t="shared" si="7"/>
        <v>-1.0312656076583711</v>
      </c>
      <c r="AC58" s="3">
        <f t="shared" si="8"/>
        <v>1.2839850713250869</v>
      </c>
      <c r="AD58" s="3">
        <f t="shared" si="9"/>
        <v>2.5126638317657539</v>
      </c>
      <c r="AE58" s="3">
        <f t="shared" si="10"/>
        <v>1.7593091985939089</v>
      </c>
      <c r="AF58" s="3">
        <f t="shared" si="11"/>
        <v>2.8065741004025746</v>
      </c>
      <c r="AG58" t="str">
        <f t="shared" si="22"/>
        <v>Cluster 2</v>
      </c>
      <c r="AH58" t="str">
        <f t="shared" si="12"/>
        <v>Not Applicable</v>
      </c>
      <c r="AI58">
        <f t="shared" si="13"/>
        <v>30.41</v>
      </c>
      <c r="AJ58" t="e">
        <f t="shared" si="14"/>
        <v>#N/A</v>
      </c>
      <c r="AK58" t="str">
        <f t="shared" si="15"/>
        <v>no - Low</v>
      </c>
      <c r="AL58" t="str">
        <f t="shared" si="16"/>
        <v>Q4 - Very High</v>
      </c>
      <c r="AM58">
        <f t="shared" si="17"/>
        <v>0</v>
      </c>
      <c r="AN58">
        <f t="shared" si="18"/>
        <v>0</v>
      </c>
      <c r="AO58">
        <f t="shared" si="19"/>
        <v>1</v>
      </c>
      <c r="AP58">
        <f t="shared" si="20"/>
        <v>4</v>
      </c>
      <c r="AQ58">
        <f t="shared" si="21"/>
        <v>178.9</v>
      </c>
    </row>
    <row r="59" spans="1:43" x14ac:dyDescent="0.25">
      <c r="A59" t="s">
        <v>24</v>
      </c>
      <c r="B59">
        <v>138</v>
      </c>
      <c r="C59" t="s">
        <v>25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  <c r="U59">
        <f t="shared" si="0"/>
        <v>0</v>
      </c>
      <c r="V59" t="str">
        <f t="shared" si="1"/>
        <v>&lt;=3 calls</v>
      </c>
      <c r="W59" t="str">
        <f t="shared" si="2"/>
        <v>Q4</v>
      </c>
      <c r="X59" t="str">
        <f t="shared" si="3"/>
        <v>Not Applicable</v>
      </c>
      <c r="Y59" t="str">
        <f t="shared" si="4"/>
        <v>Medium</v>
      </c>
      <c r="Z59" s="3">
        <f t="shared" si="5"/>
        <v>1.1393759652513111</v>
      </c>
      <c r="AA59" s="3">
        <f t="shared" si="6"/>
        <v>-0.5905311524344703</v>
      </c>
      <c r="AB59" s="3">
        <f t="shared" si="7"/>
        <v>1.8821338569148816</v>
      </c>
      <c r="AC59" s="3">
        <f t="shared" si="8"/>
        <v>0.55937409738036437</v>
      </c>
      <c r="AD59" s="3">
        <f t="shared" si="9"/>
        <v>3.9348363882857313</v>
      </c>
      <c r="AE59" s="3">
        <f t="shared" si="10"/>
        <v>2.3456836675803765</v>
      </c>
      <c r="AF59" s="3">
        <f t="shared" si="11"/>
        <v>1.876573029255497</v>
      </c>
      <c r="AG59" t="str">
        <f t="shared" si="22"/>
        <v>Cluster 3</v>
      </c>
      <c r="AH59" t="str">
        <f t="shared" si="12"/>
        <v>Not Applicable</v>
      </c>
      <c r="AI59" t="e">
        <f t="shared" si="13"/>
        <v>#N/A</v>
      </c>
      <c r="AJ59">
        <f t="shared" si="14"/>
        <v>41.11</v>
      </c>
      <c r="AK59" t="str">
        <f t="shared" si="15"/>
        <v>no - High</v>
      </c>
      <c r="AL59" t="str">
        <f t="shared" si="16"/>
        <v>Q3 - High</v>
      </c>
      <c r="AM59">
        <f t="shared" si="17"/>
        <v>0</v>
      </c>
      <c r="AN59">
        <f t="shared" si="18"/>
        <v>0</v>
      </c>
      <c r="AO59">
        <f t="shared" si="19"/>
        <v>0</v>
      </c>
      <c r="AP59">
        <f t="shared" si="20"/>
        <v>3</v>
      </c>
      <c r="AQ59">
        <f t="shared" si="21"/>
        <v>241.8</v>
      </c>
    </row>
    <row r="60" spans="1:43" x14ac:dyDescent="0.25">
      <c r="A60" t="s">
        <v>60</v>
      </c>
      <c r="B60">
        <v>162</v>
      </c>
      <c r="C60" t="s">
        <v>28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  <c r="U60">
        <f t="shared" si="0"/>
        <v>0</v>
      </c>
      <c r="V60" t="str">
        <f t="shared" si="1"/>
        <v>&lt;=3 calls</v>
      </c>
      <c r="W60" t="str">
        <f t="shared" si="2"/>
        <v>Q4</v>
      </c>
      <c r="X60" t="str">
        <f t="shared" si="3"/>
        <v>Not Applicable</v>
      </c>
      <c r="Y60" t="str">
        <f t="shared" si="4"/>
        <v>Medium</v>
      </c>
      <c r="Z60" s="3">
        <f t="shared" si="5"/>
        <v>0.82648469686912673</v>
      </c>
      <c r="AA60" s="3">
        <f t="shared" si="6"/>
        <v>-0.2382889690316406</v>
      </c>
      <c r="AB60" s="3">
        <f t="shared" si="7"/>
        <v>1.0738492065527041</v>
      </c>
      <c r="AC60" s="3">
        <f t="shared" si="8"/>
        <v>0.66806574347207237</v>
      </c>
      <c r="AD60" s="3">
        <f t="shared" si="9"/>
        <v>3.3165560297785266</v>
      </c>
      <c r="AE60" s="3">
        <f t="shared" si="10"/>
        <v>1.5294844042800109</v>
      </c>
      <c r="AF60" s="3">
        <f t="shared" si="11"/>
        <v>1.295801368733362</v>
      </c>
      <c r="AG60" t="str">
        <f t="shared" si="22"/>
        <v>Cluster 3</v>
      </c>
      <c r="AH60" t="str">
        <f t="shared" si="12"/>
        <v>&gt;16 messages</v>
      </c>
      <c r="AI60" t="e">
        <f t="shared" si="13"/>
        <v>#N/A</v>
      </c>
      <c r="AJ60">
        <f t="shared" si="14"/>
        <v>38.229999999999997</v>
      </c>
      <c r="AK60" t="str">
        <f t="shared" si="15"/>
        <v>no - Low</v>
      </c>
      <c r="AL60" t="str">
        <f t="shared" si="16"/>
        <v>Q4 - Very High</v>
      </c>
      <c r="AM60">
        <f t="shared" si="17"/>
        <v>0</v>
      </c>
      <c r="AN60">
        <f t="shared" si="18"/>
        <v>0</v>
      </c>
      <c r="AO60">
        <f t="shared" si="19"/>
        <v>1</v>
      </c>
      <c r="AP60">
        <f t="shared" si="20"/>
        <v>0</v>
      </c>
      <c r="AQ60">
        <f t="shared" si="21"/>
        <v>224.9</v>
      </c>
    </row>
    <row r="61" spans="1:43" x14ac:dyDescent="0.25">
      <c r="A61" t="s">
        <v>61</v>
      </c>
      <c r="B61">
        <v>147</v>
      </c>
      <c r="C61" t="s">
        <v>28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  <c r="U61">
        <f t="shared" si="0"/>
        <v>0</v>
      </c>
      <c r="V61" t="str">
        <f t="shared" si="1"/>
        <v>&lt;=3 calls</v>
      </c>
      <c r="W61" t="str">
        <f t="shared" si="2"/>
        <v>Q4</v>
      </c>
      <c r="X61" t="str">
        <f t="shared" si="3"/>
        <v>Not Applicable</v>
      </c>
      <c r="Y61" t="str">
        <f t="shared" si="4"/>
        <v>Low</v>
      </c>
      <c r="Z61" s="3">
        <f t="shared" si="5"/>
        <v>1.2652730436536097</v>
      </c>
      <c r="AA61" s="3">
        <f t="shared" si="6"/>
        <v>-1.0203860203158899</v>
      </c>
      <c r="AB61" s="3">
        <f t="shared" si="7"/>
        <v>-0.55662179577493043</v>
      </c>
      <c r="AC61" s="3">
        <f t="shared" si="8"/>
        <v>-0.81738675311460851</v>
      </c>
      <c r="AD61" s="3">
        <f t="shared" si="9"/>
        <v>2.3155581145909254</v>
      </c>
      <c r="AE61" s="3">
        <f t="shared" si="10"/>
        <v>1.9026435381204541</v>
      </c>
      <c r="AF61" s="3">
        <f t="shared" si="11"/>
        <v>3.1429755780557946</v>
      </c>
      <c r="AG61" t="str">
        <f t="shared" si="22"/>
        <v>Cluster 2</v>
      </c>
      <c r="AH61" t="str">
        <f t="shared" si="12"/>
        <v>Not Applicable</v>
      </c>
      <c r="AI61" t="e">
        <f t="shared" si="13"/>
        <v>#N/A</v>
      </c>
      <c r="AJ61">
        <f t="shared" si="14"/>
        <v>42.26</v>
      </c>
      <c r="AK61" t="str">
        <f t="shared" si="15"/>
        <v>no - Medium</v>
      </c>
      <c r="AL61" t="str">
        <f t="shared" si="16"/>
        <v>Q1 - Low</v>
      </c>
      <c r="AM61">
        <f t="shared" si="17"/>
        <v>0</v>
      </c>
      <c r="AN61">
        <f t="shared" si="18"/>
        <v>0</v>
      </c>
      <c r="AO61">
        <f t="shared" si="19"/>
        <v>1</v>
      </c>
      <c r="AP61">
        <f t="shared" si="20"/>
        <v>3</v>
      </c>
      <c r="AQ61">
        <f t="shared" si="21"/>
        <v>248.6</v>
      </c>
    </row>
    <row r="62" spans="1:43" x14ac:dyDescent="0.25">
      <c r="A62" t="s">
        <v>62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  <c r="U62">
        <f t="shared" si="0"/>
        <v>0</v>
      </c>
      <c r="V62" t="str">
        <f t="shared" si="1"/>
        <v>&lt;=3 calls</v>
      </c>
      <c r="W62" t="str">
        <f t="shared" si="2"/>
        <v>Q2</v>
      </c>
      <c r="X62" t="str">
        <f t="shared" si="3"/>
        <v>Not Applicable</v>
      </c>
      <c r="Y62" t="str">
        <f t="shared" si="4"/>
        <v>Medium</v>
      </c>
      <c r="Z62" s="3">
        <f t="shared" si="5"/>
        <v>0.42842775780303444</v>
      </c>
      <c r="AA62" s="3">
        <f t="shared" si="6"/>
        <v>0.52788753159033419</v>
      </c>
      <c r="AB62" s="3">
        <f t="shared" si="7"/>
        <v>-0.95579922752627577</v>
      </c>
      <c r="AC62" s="3">
        <f t="shared" si="8"/>
        <v>-1.0710005939952616</v>
      </c>
      <c r="AD62" s="3">
        <f t="shared" si="9"/>
        <v>2.0932847300561774</v>
      </c>
      <c r="AE62" s="3">
        <f t="shared" si="10"/>
        <v>1.5883356148316703</v>
      </c>
      <c r="AF62" s="3">
        <f t="shared" si="11"/>
        <v>2.9434298173387861</v>
      </c>
      <c r="AG62" t="str">
        <f t="shared" si="22"/>
        <v>Cluster 2</v>
      </c>
      <c r="AH62" t="str">
        <f t="shared" si="12"/>
        <v>Not Applicable</v>
      </c>
      <c r="AI62" t="e">
        <f t="shared" si="13"/>
        <v>#N/A</v>
      </c>
      <c r="AJ62">
        <f t="shared" si="14"/>
        <v>34.58</v>
      </c>
      <c r="AK62" t="str">
        <f t="shared" si="15"/>
        <v>no - Medium</v>
      </c>
      <c r="AL62" t="str">
        <f t="shared" si="16"/>
        <v>Q1 - Low</v>
      </c>
      <c r="AM62">
        <f t="shared" si="17"/>
        <v>0</v>
      </c>
      <c r="AN62">
        <f t="shared" si="18"/>
        <v>1</v>
      </c>
      <c r="AO62">
        <f t="shared" si="19"/>
        <v>0</v>
      </c>
      <c r="AP62">
        <f t="shared" si="20"/>
        <v>1</v>
      </c>
      <c r="AQ62">
        <f t="shared" si="21"/>
        <v>203.4</v>
      </c>
    </row>
    <row r="63" spans="1:43" x14ac:dyDescent="0.25">
      <c r="A63" t="s">
        <v>45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  <c r="U63">
        <f t="shared" si="0"/>
        <v>0</v>
      </c>
      <c r="V63" t="str">
        <f t="shared" si="1"/>
        <v>&lt;=3 calls</v>
      </c>
      <c r="W63" t="str">
        <f t="shared" si="2"/>
        <v>Q2</v>
      </c>
      <c r="X63" t="str">
        <f t="shared" si="3"/>
        <v>Not Applicable</v>
      </c>
      <c r="Y63" t="str">
        <f t="shared" si="4"/>
        <v>Low</v>
      </c>
      <c r="Z63" s="3">
        <f t="shared" si="5"/>
        <v>1.0282903078375178</v>
      </c>
      <c r="AA63" s="3">
        <f t="shared" si="6"/>
        <v>-0.85521030719478919</v>
      </c>
      <c r="AB63" s="3">
        <f t="shared" si="7"/>
        <v>-0.24482648838706386</v>
      </c>
      <c r="AC63" s="3">
        <f t="shared" si="8"/>
        <v>0.63183519477483641</v>
      </c>
      <c r="AD63" s="3">
        <f t="shared" si="9"/>
        <v>2.7144242047914844</v>
      </c>
      <c r="AE63" s="3">
        <f t="shared" si="10"/>
        <v>1.4993069563958139</v>
      </c>
      <c r="AF63" s="3">
        <f t="shared" si="11"/>
        <v>2.2644522373933782</v>
      </c>
      <c r="AG63" t="str">
        <f t="shared" si="22"/>
        <v>Cluster 2</v>
      </c>
      <c r="AH63" t="str">
        <f t="shared" si="12"/>
        <v>Not Applicable</v>
      </c>
      <c r="AI63" t="e">
        <f t="shared" si="13"/>
        <v>#N/A</v>
      </c>
      <c r="AJ63">
        <f t="shared" si="14"/>
        <v>40.090000000000003</v>
      </c>
      <c r="AK63" t="str">
        <f t="shared" si="15"/>
        <v>no - Low</v>
      </c>
      <c r="AL63" t="str">
        <f t="shared" si="16"/>
        <v>Q3 - High</v>
      </c>
      <c r="AM63">
        <f t="shared" si="17"/>
        <v>0</v>
      </c>
      <c r="AN63">
        <f t="shared" si="18"/>
        <v>1</v>
      </c>
      <c r="AO63">
        <f t="shared" si="19"/>
        <v>0</v>
      </c>
      <c r="AP63">
        <f t="shared" si="20"/>
        <v>0</v>
      </c>
      <c r="AQ63">
        <f t="shared" si="21"/>
        <v>235.8</v>
      </c>
    </row>
    <row r="64" spans="1:43" x14ac:dyDescent="0.25">
      <c r="A64" t="s">
        <v>60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  <c r="U64">
        <f t="shared" si="0"/>
        <v>0</v>
      </c>
      <c r="V64" t="str">
        <f t="shared" si="1"/>
        <v>&lt;=3 calls</v>
      </c>
      <c r="W64" t="str">
        <f t="shared" si="2"/>
        <v>Q1</v>
      </c>
      <c r="X64" t="str">
        <f t="shared" si="3"/>
        <v>Not Applicable</v>
      </c>
      <c r="Y64" t="str">
        <f t="shared" si="4"/>
        <v>Medium</v>
      </c>
      <c r="Z64" s="3">
        <f t="shared" si="5"/>
        <v>-0.42878323190673673</v>
      </c>
      <c r="AA64" s="3">
        <f t="shared" si="6"/>
        <v>0.4602251912756668</v>
      </c>
      <c r="AB64" s="3">
        <f t="shared" si="7"/>
        <v>-0.37987158967607593</v>
      </c>
      <c r="AC64" s="3">
        <f t="shared" si="8"/>
        <v>-1.5057671783620949</v>
      </c>
      <c r="AD64" s="3">
        <f t="shared" si="9"/>
        <v>1.760370952210415</v>
      </c>
      <c r="AE64" s="3">
        <f t="shared" si="10"/>
        <v>1.6754997781929679</v>
      </c>
      <c r="AF64" s="3">
        <f t="shared" si="11"/>
        <v>3.2427909467098193</v>
      </c>
      <c r="AG64" t="str">
        <f t="shared" si="22"/>
        <v>Cluster 2</v>
      </c>
      <c r="AH64" t="str">
        <f t="shared" si="12"/>
        <v>Not Applicable</v>
      </c>
      <c r="AI64" t="e">
        <f t="shared" si="13"/>
        <v>#N/A</v>
      </c>
      <c r="AJ64">
        <f t="shared" si="14"/>
        <v>26.71</v>
      </c>
      <c r="AK64" t="str">
        <f t="shared" si="15"/>
        <v>no - Low</v>
      </c>
      <c r="AL64" t="str">
        <f t="shared" si="16"/>
        <v>Q1 - Low</v>
      </c>
      <c r="AM64">
        <f t="shared" si="17"/>
        <v>0</v>
      </c>
      <c r="AN64">
        <f t="shared" si="18"/>
        <v>1</v>
      </c>
      <c r="AO64">
        <f t="shared" si="19"/>
        <v>0</v>
      </c>
      <c r="AP64">
        <f t="shared" si="20"/>
        <v>1</v>
      </c>
      <c r="AQ64">
        <f t="shared" si="21"/>
        <v>157.1</v>
      </c>
    </row>
    <row r="65" spans="1:43" x14ac:dyDescent="0.25">
      <c r="A65" t="s">
        <v>63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  <c r="U65">
        <f t="shared" si="0"/>
        <v>1</v>
      </c>
      <c r="V65" t="str">
        <f t="shared" si="1"/>
        <v>&lt;=3 calls</v>
      </c>
      <c r="W65" t="str">
        <f t="shared" si="2"/>
        <v>Q2</v>
      </c>
      <c r="X65" t="str">
        <f t="shared" si="3"/>
        <v>Not Applicable</v>
      </c>
      <c r="Y65" t="str">
        <f t="shared" si="4"/>
        <v>Medium</v>
      </c>
      <c r="Z65" s="3">
        <f t="shared" si="5"/>
        <v>2.2224611250357951</v>
      </c>
      <c r="AA65" s="3">
        <f t="shared" si="6"/>
        <v>-0.38157392499211357</v>
      </c>
      <c r="AB65" s="3">
        <f t="shared" si="7"/>
        <v>1.3816725991967771</v>
      </c>
      <c r="AC65" s="3">
        <f t="shared" si="8"/>
        <v>0.52314354868312773</v>
      </c>
      <c r="AD65" s="3">
        <f t="shared" si="9"/>
        <v>4.3311704136730045</v>
      </c>
      <c r="AE65" s="3">
        <f t="shared" si="10"/>
        <v>2.695854309199444</v>
      </c>
      <c r="AF65" s="3">
        <f t="shared" si="11"/>
        <v>1.943250822869256</v>
      </c>
      <c r="AG65" t="str">
        <f t="shared" si="22"/>
        <v>Cluster 3</v>
      </c>
      <c r="AH65" t="str">
        <f t="shared" si="12"/>
        <v>Not Applicable</v>
      </c>
      <c r="AI65">
        <f t="shared" si="13"/>
        <v>51.05</v>
      </c>
      <c r="AJ65" t="e">
        <f t="shared" si="14"/>
        <v>#N/A</v>
      </c>
      <c r="AK65" t="str">
        <f t="shared" si="15"/>
        <v>no - Medium</v>
      </c>
      <c r="AL65" t="str">
        <f t="shared" si="16"/>
        <v>Q3 - High</v>
      </c>
      <c r="AM65">
        <f t="shared" si="17"/>
        <v>0</v>
      </c>
      <c r="AN65">
        <f t="shared" si="18"/>
        <v>1</v>
      </c>
      <c r="AO65">
        <f t="shared" si="19"/>
        <v>0</v>
      </c>
      <c r="AP65">
        <f t="shared" si="20"/>
        <v>0</v>
      </c>
      <c r="AQ65">
        <f t="shared" si="21"/>
        <v>300.3</v>
      </c>
    </row>
    <row r="66" spans="1:43" x14ac:dyDescent="0.25">
      <c r="A66" t="s">
        <v>36</v>
      </c>
      <c r="B66">
        <v>144</v>
      </c>
      <c r="C66" t="s">
        <v>25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  <c r="U66">
        <f t="shared" ref="U66:U129" si="23">IF(T66="yes",1,0)</f>
        <v>1</v>
      </c>
      <c r="V66" t="str">
        <f t="shared" ref="V66:V129" si="24">IF(S66&gt;3,"&gt;3 calls","&lt;=3 calls")</f>
        <v>&gt;3 calls</v>
      </c>
      <c r="W66" t="str">
        <f t="shared" ref="W66:W129" si="25">IF(B66&lt;=_xlfn.QUARTILE.INC($B$2:$B$4251,1),"Q1",
IF(B66&lt;=_xlfn.QUARTILE.INC($B$2:$B$4251,2),"Q2",
IF(B66&lt;=_xlfn.QUARTILE.INC($B$2:$B$4251,3),"Q3","Q4")))</f>
        <v>Q4</v>
      </c>
      <c r="X66" t="str">
        <f t="shared" ref="X66:X129" si="26">IF(D66="no","Not Applicable",IF(R66&gt;2.84,"High","Low"))</f>
        <v>Not Applicable</v>
      </c>
      <c r="Y66" t="str">
        <f t="shared" ref="Y66:Y129" si="27">IF(J66&lt;=165,"Low",IF(J66&lt;=233,"Medium","High"))</f>
        <v>Low</v>
      </c>
      <c r="Z66" s="3">
        <f t="shared" ref="Z66:Z129" si="28">(G66-AVERAGE($G$2:$G$4251))/_xlfn.STDEV.S($G$2:$G$4251)</f>
        <v>-2.1968966124096121</v>
      </c>
      <c r="AA66" s="3">
        <f t="shared" ref="AA66:AA129" si="29">(J66-AVERAGE($J$2:$J$4251))/_xlfn.STDEV.S($J$2:$J$4251)</f>
        <v>-2.4492554422550534</v>
      </c>
      <c r="AB66" s="3">
        <f t="shared" ref="AB66:AB129" si="30">(M66-AVERAGE($M$2:$M$4251))/_xlfn.STDEV.S($M$2:$M$4251)</f>
        <v>-0.54669200891544423</v>
      </c>
      <c r="AC66" s="3">
        <f t="shared" ref="AC66:AC129" si="31">(P66-AVERAGE($P$2:$P$4251))/_xlfn.STDEV.S($P$2:$P$4251)</f>
        <v>-0.74492565572013658</v>
      </c>
      <c r="AD66" s="3">
        <f t="shared" ref="AD66:AD129" si="32">SQRT((Z66-$BQ$13)^2+(AA66-$BR$13)^2+(AB66-$BS$13)^2+(AC66-$BT$13)^2)</f>
        <v>1.9502445727637376</v>
      </c>
      <c r="AE66" s="3">
        <f t="shared" ref="AE66:AE129" si="33">SQRT((Z66-$BQ$14)^2+(AA66-$BR$14)^2+(AB66-$BS$14)^2+(AC66-$BT$14)^2)</f>
        <v>3.4174542180100826</v>
      </c>
      <c r="AF66" s="3">
        <f t="shared" ref="AF66:AF129" si="34">SQRT((Z66-$BQ$15)^2+(AA66-$BR$15)^2+(AB66-$BS$15)^2+(AC66-$BT$15)^2)</f>
        <v>5.2492411614247061</v>
      </c>
      <c r="AG66" t="str">
        <f t="shared" ref="AG66:AG129" si="35">IF(AD66=MIN(AD66:AF66),"Cluster 1",IF(AE66=MIN(AD66:AF66),"Cluster 2","Cluster 3"))</f>
        <v>Cluster 1</v>
      </c>
      <c r="AH66" t="str">
        <f t="shared" ref="AH66:AH129" si="36">IF(E66="no","Not Applicable",IF(F66=0,"0 messages",IF(F66&lt;=16,"1-16 messages","&gt;16 messages")))</f>
        <v>Not Applicable</v>
      </c>
      <c r="AI66">
        <f t="shared" ref="AI66:AI129" si="37">IF(T66="yes",I66,NA())</f>
        <v>10.47</v>
      </c>
      <c r="AJ66" t="e">
        <f t="shared" ref="AJ66:AJ129" si="38">IF(T66="no",I66,NA())</f>
        <v>#N/A</v>
      </c>
      <c r="AK66" t="str">
        <f t="shared" ref="AK66:AK129" si="39">D66&amp;" - "&amp;IF(Q66&lt;=3,"Low",IF(Q66&lt;=6,"Medium","High"))</f>
        <v>no - High</v>
      </c>
      <c r="AL66" t="str">
        <f t="shared" ref="AL66:AL129" si="40">IF(P66&lt;=8.5,"Q1 - Low",IF(P66&lt;=10.3,"Q2 - Medium",IF(P66&lt;=12,"Q3 - High","Q4 - Very High")))</f>
        <v>Q1 - Low</v>
      </c>
      <c r="AM66">
        <f t="shared" ref="AM66:AM129" si="41">IF(D66="yes",1,0)</f>
        <v>0</v>
      </c>
      <c r="AN66">
        <f t="shared" ref="AN66:AN129" si="42">IF(C66="area_code_415",1,0)</f>
        <v>0</v>
      </c>
      <c r="AO66">
        <f t="shared" ref="AO66:AO129" si="43">IF(C66="area_code_510",1,0)</f>
        <v>0</v>
      </c>
      <c r="AP66">
        <f t="shared" ref="AP66:AP129" si="44">S66</f>
        <v>4</v>
      </c>
      <c r="AQ66">
        <f t="shared" ref="AQ66:AQ129" si="45">G66</f>
        <v>61.6</v>
      </c>
    </row>
    <row r="67" spans="1:43" x14ac:dyDescent="0.25">
      <c r="A67" t="s">
        <v>60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  <c r="U67">
        <f t="shared" si="23"/>
        <v>0</v>
      </c>
      <c r="V67" t="str">
        <f t="shared" si="24"/>
        <v>&lt;=3 calls</v>
      </c>
      <c r="W67" t="str">
        <f t="shared" si="25"/>
        <v>Q1</v>
      </c>
      <c r="X67" t="str">
        <f t="shared" si="26"/>
        <v>Not Applicable</v>
      </c>
      <c r="Y67" t="str">
        <f t="shared" si="27"/>
        <v>Low</v>
      </c>
      <c r="Z67" s="3">
        <f t="shared" si="28"/>
        <v>0.62653051352429878</v>
      </c>
      <c r="AA67" s="3">
        <f t="shared" si="29"/>
        <v>-0.71192535123431555</v>
      </c>
      <c r="AB67" s="3">
        <f t="shared" si="30"/>
        <v>-0.45732392718006842</v>
      </c>
      <c r="AC67" s="3">
        <f t="shared" si="31"/>
        <v>-0.74492565572013658</v>
      </c>
      <c r="AD67" s="3">
        <f t="shared" si="32"/>
        <v>1.7573129362205691</v>
      </c>
      <c r="AE67" s="3">
        <f t="shared" si="33"/>
        <v>1.2897432291074844</v>
      </c>
      <c r="AF67" s="3">
        <f t="shared" si="34"/>
        <v>2.8703181771798483</v>
      </c>
      <c r="AG67" t="str">
        <f t="shared" si="35"/>
        <v>Cluster 2</v>
      </c>
      <c r="AH67" t="str">
        <f t="shared" si="36"/>
        <v>Not Applicable</v>
      </c>
      <c r="AI67" t="e">
        <f t="shared" si="37"/>
        <v>#N/A</v>
      </c>
      <c r="AJ67">
        <f t="shared" si="38"/>
        <v>36.4</v>
      </c>
      <c r="AK67" t="str">
        <f t="shared" si="39"/>
        <v>no - Low</v>
      </c>
      <c r="AL67" t="str">
        <f t="shared" si="40"/>
        <v>Q1 - Low</v>
      </c>
      <c r="AM67">
        <f t="shared" si="41"/>
        <v>0</v>
      </c>
      <c r="AN67">
        <f t="shared" si="42"/>
        <v>1</v>
      </c>
      <c r="AO67">
        <f t="shared" si="43"/>
        <v>0</v>
      </c>
      <c r="AP67">
        <f t="shared" si="44"/>
        <v>2</v>
      </c>
      <c r="AQ67">
        <f t="shared" si="45"/>
        <v>214.1</v>
      </c>
    </row>
    <row r="68" spans="1:43" x14ac:dyDescent="0.25">
      <c r="A68" t="s">
        <v>49</v>
      </c>
      <c r="B68">
        <v>70</v>
      </c>
      <c r="C68" t="s">
        <v>25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  <c r="U68">
        <f t="shared" si="23"/>
        <v>0</v>
      </c>
      <c r="V68" t="str">
        <f t="shared" si="24"/>
        <v>&lt;=3 calls</v>
      </c>
      <c r="W68" t="str">
        <f t="shared" si="25"/>
        <v>Q1</v>
      </c>
      <c r="X68" t="str">
        <f t="shared" si="26"/>
        <v>Not Applicable</v>
      </c>
      <c r="Y68" t="str">
        <f t="shared" si="27"/>
        <v>Low</v>
      </c>
      <c r="Z68" s="3">
        <f t="shared" si="28"/>
        <v>-0.18624621321995496</v>
      </c>
      <c r="AA68" s="3">
        <f t="shared" si="29"/>
        <v>-0.89501168385047614</v>
      </c>
      <c r="AB68" s="3">
        <f t="shared" si="30"/>
        <v>0.55750028985942157</v>
      </c>
      <c r="AC68" s="3">
        <f t="shared" si="31"/>
        <v>1.71875165569192</v>
      </c>
      <c r="AD68" s="3">
        <f t="shared" si="32"/>
        <v>3.2389250516593484</v>
      </c>
      <c r="AE68" s="3">
        <f t="shared" si="33"/>
        <v>2.0250055292034865</v>
      </c>
      <c r="AF68" s="3">
        <f t="shared" si="34"/>
        <v>2.3896985785539715</v>
      </c>
      <c r="AG68" t="str">
        <f t="shared" si="35"/>
        <v>Cluster 2</v>
      </c>
      <c r="AH68" t="str">
        <f t="shared" si="36"/>
        <v>Not Applicable</v>
      </c>
      <c r="AI68" t="e">
        <f t="shared" si="37"/>
        <v>#N/A</v>
      </c>
      <c r="AJ68">
        <f t="shared" si="38"/>
        <v>28.93</v>
      </c>
      <c r="AK68" t="str">
        <f t="shared" si="39"/>
        <v>no - Low</v>
      </c>
      <c r="AL68" t="str">
        <f t="shared" si="40"/>
        <v>Q4 - Very High</v>
      </c>
      <c r="AM68">
        <f t="shared" si="41"/>
        <v>0</v>
      </c>
      <c r="AN68">
        <f t="shared" si="42"/>
        <v>0</v>
      </c>
      <c r="AO68">
        <f t="shared" si="43"/>
        <v>0</v>
      </c>
      <c r="AP68">
        <f t="shared" si="44"/>
        <v>1</v>
      </c>
      <c r="AQ68">
        <f t="shared" si="45"/>
        <v>170.2</v>
      </c>
    </row>
    <row r="69" spans="1:43" x14ac:dyDescent="0.25">
      <c r="A69" t="s">
        <v>31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  <c r="U69">
        <f t="shared" si="23"/>
        <v>0</v>
      </c>
      <c r="V69" t="str">
        <f t="shared" si="24"/>
        <v>&lt;=3 calls</v>
      </c>
      <c r="W69" t="str">
        <f t="shared" si="25"/>
        <v>Q4</v>
      </c>
      <c r="X69" t="str">
        <f t="shared" si="26"/>
        <v>Not Applicable</v>
      </c>
      <c r="Y69" t="str">
        <f t="shared" si="27"/>
        <v>High</v>
      </c>
      <c r="Z69" s="3">
        <f t="shared" si="28"/>
        <v>0.38584492246108015</v>
      </c>
      <c r="AA69" s="3">
        <f t="shared" si="29"/>
        <v>2.0562603951687155</v>
      </c>
      <c r="AB69" s="3">
        <f t="shared" si="30"/>
        <v>0.46614625075214861</v>
      </c>
      <c r="AC69" s="3">
        <f t="shared" si="31"/>
        <v>1.0666017791416695</v>
      </c>
      <c r="AD69" s="3">
        <f t="shared" si="32"/>
        <v>4.2049639111809372</v>
      </c>
      <c r="AE69" s="3">
        <f t="shared" si="33"/>
        <v>2.3941626509673188</v>
      </c>
      <c r="AF69" s="3">
        <f t="shared" si="34"/>
        <v>1.3350311248205531</v>
      </c>
      <c r="AG69" t="str">
        <f t="shared" si="35"/>
        <v>Cluster 3</v>
      </c>
      <c r="AH69" t="str">
        <f t="shared" si="36"/>
        <v>Not Applicable</v>
      </c>
      <c r="AI69" t="e">
        <f t="shared" si="37"/>
        <v>#N/A</v>
      </c>
      <c r="AJ69">
        <f t="shared" si="38"/>
        <v>34.19</v>
      </c>
      <c r="AK69" t="str">
        <f t="shared" si="39"/>
        <v>no - Low</v>
      </c>
      <c r="AL69" t="str">
        <f t="shared" si="40"/>
        <v>Q4 - Very High</v>
      </c>
      <c r="AM69">
        <f t="shared" si="41"/>
        <v>0</v>
      </c>
      <c r="AN69">
        <f t="shared" si="42"/>
        <v>1</v>
      </c>
      <c r="AO69">
        <f t="shared" si="43"/>
        <v>0</v>
      </c>
      <c r="AP69">
        <f t="shared" si="44"/>
        <v>1</v>
      </c>
      <c r="AQ69">
        <f t="shared" si="45"/>
        <v>201.1</v>
      </c>
    </row>
    <row r="70" spans="1:43" x14ac:dyDescent="0.25">
      <c r="A70" t="s">
        <v>52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  <c r="U70">
        <f t="shared" si="23"/>
        <v>0</v>
      </c>
      <c r="V70" t="str">
        <f t="shared" si="24"/>
        <v>&lt;=3 calls</v>
      </c>
      <c r="W70" t="str">
        <f t="shared" si="25"/>
        <v>Q3</v>
      </c>
      <c r="X70" t="str">
        <f t="shared" si="26"/>
        <v>High</v>
      </c>
      <c r="Y70" t="str">
        <f t="shared" si="27"/>
        <v>Medium</v>
      </c>
      <c r="Z70" s="3">
        <f t="shared" si="28"/>
        <v>0.65059907263062089</v>
      </c>
      <c r="AA70" s="3">
        <f t="shared" si="29"/>
        <v>9.2062457210561999E-2</v>
      </c>
      <c r="AB70" s="3">
        <f t="shared" si="30"/>
        <v>1.548493018436145</v>
      </c>
      <c r="AC70" s="3">
        <f t="shared" si="31"/>
        <v>0.84921848695825297</v>
      </c>
      <c r="AD70" s="3">
        <f t="shared" si="32"/>
        <v>3.7190729203047064</v>
      </c>
      <c r="AE70" s="3">
        <f t="shared" si="33"/>
        <v>1.8843453282433711</v>
      </c>
      <c r="AF70" s="3">
        <f t="shared" si="34"/>
        <v>1.1269477563762469</v>
      </c>
      <c r="AG70" t="str">
        <f t="shared" si="35"/>
        <v>Cluster 3</v>
      </c>
      <c r="AH70" t="str">
        <f t="shared" si="36"/>
        <v>Not Applicable</v>
      </c>
      <c r="AI70" t="e">
        <f t="shared" si="37"/>
        <v>#N/A</v>
      </c>
      <c r="AJ70">
        <f t="shared" si="38"/>
        <v>36.619999999999997</v>
      </c>
      <c r="AK70" t="str">
        <f t="shared" si="39"/>
        <v>yes - Medium</v>
      </c>
      <c r="AL70" t="str">
        <f t="shared" si="40"/>
        <v>Q4 - Very High</v>
      </c>
      <c r="AM70">
        <f t="shared" si="41"/>
        <v>1</v>
      </c>
      <c r="AN70">
        <f t="shared" si="42"/>
        <v>1</v>
      </c>
      <c r="AO70">
        <f t="shared" si="43"/>
        <v>0</v>
      </c>
      <c r="AP70">
        <f t="shared" si="44"/>
        <v>3</v>
      </c>
      <c r="AQ70">
        <f t="shared" si="45"/>
        <v>215.4</v>
      </c>
    </row>
    <row r="71" spans="1:43" x14ac:dyDescent="0.25">
      <c r="A71" t="s">
        <v>48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  <c r="U71">
        <f t="shared" si="23"/>
        <v>0</v>
      </c>
      <c r="V71" t="str">
        <f t="shared" si="24"/>
        <v>&lt;=3 calls</v>
      </c>
      <c r="W71" t="str">
        <f t="shared" si="25"/>
        <v>Q1</v>
      </c>
      <c r="X71" t="str">
        <f t="shared" si="26"/>
        <v>Not Applicable</v>
      </c>
      <c r="Y71" t="str">
        <f t="shared" si="27"/>
        <v>High</v>
      </c>
      <c r="Z71" s="3">
        <f t="shared" si="28"/>
        <v>1.2819358922656789</v>
      </c>
      <c r="AA71" s="3">
        <f t="shared" si="29"/>
        <v>1.1846102464091699</v>
      </c>
      <c r="AB71" s="3">
        <f t="shared" si="30"/>
        <v>0.44032880491748422</v>
      </c>
      <c r="AC71" s="3">
        <f t="shared" si="31"/>
        <v>-0.16523687656435807</v>
      </c>
      <c r="AD71" s="3">
        <f t="shared" si="32"/>
        <v>3.5708724261235307</v>
      </c>
      <c r="AE71" s="3">
        <f t="shared" si="33"/>
        <v>1.8077205950017281</v>
      </c>
      <c r="AF71" s="3">
        <f t="shared" si="34"/>
        <v>1.3358808388241263</v>
      </c>
      <c r="AG71" t="str">
        <f t="shared" si="35"/>
        <v>Cluster 3</v>
      </c>
      <c r="AH71" t="str">
        <f t="shared" si="36"/>
        <v>&gt;16 messages</v>
      </c>
      <c r="AI71" t="e">
        <f t="shared" si="37"/>
        <v>#N/A</v>
      </c>
      <c r="AJ71">
        <f t="shared" si="38"/>
        <v>42.42</v>
      </c>
      <c r="AK71" t="str">
        <f t="shared" si="39"/>
        <v>no - Medium</v>
      </c>
      <c r="AL71" t="str">
        <f t="shared" si="40"/>
        <v>Q2 - Medium</v>
      </c>
      <c r="AM71">
        <f t="shared" si="41"/>
        <v>0</v>
      </c>
      <c r="AN71">
        <f t="shared" si="42"/>
        <v>1</v>
      </c>
      <c r="AO71">
        <f t="shared" si="43"/>
        <v>0</v>
      </c>
      <c r="AP71">
        <f t="shared" si="44"/>
        <v>1</v>
      </c>
      <c r="AQ71">
        <f t="shared" si="45"/>
        <v>249.5</v>
      </c>
    </row>
    <row r="72" spans="1:43" x14ac:dyDescent="0.25">
      <c r="A72" t="s">
        <v>64</v>
      </c>
      <c r="B72">
        <v>128</v>
      </c>
      <c r="C72" t="s">
        <v>28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  <c r="U72">
        <f t="shared" si="23"/>
        <v>0</v>
      </c>
      <c r="V72" t="str">
        <f t="shared" si="24"/>
        <v>&lt;=3 calls</v>
      </c>
      <c r="W72" t="str">
        <f t="shared" si="25"/>
        <v>Q4</v>
      </c>
      <c r="X72" t="str">
        <f t="shared" si="26"/>
        <v>Not Applicable</v>
      </c>
      <c r="Y72" t="str">
        <f t="shared" si="27"/>
        <v>Medium</v>
      </c>
      <c r="Z72" s="3">
        <f t="shared" si="28"/>
        <v>-1.7766299475701512E-2</v>
      </c>
      <c r="AA72" s="3">
        <f t="shared" si="29"/>
        <v>0.51196698092805981</v>
      </c>
      <c r="AB72" s="3">
        <f t="shared" si="30"/>
        <v>2.4322440489304169</v>
      </c>
      <c r="AC72" s="3">
        <f t="shared" si="31"/>
        <v>-0.60000346093119195</v>
      </c>
      <c r="AD72" s="3">
        <f t="shared" si="32"/>
        <v>3.8975792020878361</v>
      </c>
      <c r="AE72" s="3">
        <f t="shared" si="33"/>
        <v>2.5569984547598947</v>
      </c>
      <c r="AF72" s="3">
        <f t="shared" si="34"/>
        <v>2.4259757951680645</v>
      </c>
      <c r="AG72" t="str">
        <f t="shared" si="35"/>
        <v>Cluster 3</v>
      </c>
      <c r="AH72" t="str">
        <f t="shared" si="36"/>
        <v>&gt;16 messages</v>
      </c>
      <c r="AI72" t="e">
        <f t="shared" si="37"/>
        <v>#N/A</v>
      </c>
      <c r="AJ72">
        <f t="shared" si="38"/>
        <v>30.48</v>
      </c>
      <c r="AK72" t="str">
        <f t="shared" si="39"/>
        <v>no - High</v>
      </c>
      <c r="AL72" t="str">
        <f t="shared" si="40"/>
        <v>Q2 - Medium</v>
      </c>
      <c r="AM72">
        <f t="shared" si="41"/>
        <v>0</v>
      </c>
      <c r="AN72">
        <f t="shared" si="42"/>
        <v>0</v>
      </c>
      <c r="AO72">
        <f t="shared" si="43"/>
        <v>1</v>
      </c>
      <c r="AP72">
        <f t="shared" si="44"/>
        <v>0</v>
      </c>
      <c r="AQ72">
        <f t="shared" si="45"/>
        <v>179.3</v>
      </c>
    </row>
    <row r="73" spans="1:43" x14ac:dyDescent="0.25">
      <c r="A73" t="s">
        <v>32</v>
      </c>
      <c r="B73">
        <v>94</v>
      </c>
      <c r="C73" t="s">
        <v>25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  <c r="U73">
        <f t="shared" si="23"/>
        <v>1</v>
      </c>
      <c r="V73" t="str">
        <f t="shared" si="24"/>
        <v>&gt;3 calls</v>
      </c>
      <c r="W73" t="str">
        <f t="shared" si="25"/>
        <v>Q2</v>
      </c>
      <c r="X73" t="str">
        <f t="shared" si="26"/>
        <v>Not Applicable</v>
      </c>
      <c r="Y73" t="str">
        <f t="shared" si="27"/>
        <v>Low</v>
      </c>
      <c r="Z73" s="3">
        <f t="shared" si="28"/>
        <v>-0.41397181091823071</v>
      </c>
      <c r="AA73" s="3">
        <f t="shared" si="29"/>
        <v>-0.89899182151604462</v>
      </c>
      <c r="AB73" s="3">
        <f t="shared" si="30"/>
        <v>-0.2170230851805024</v>
      </c>
      <c r="AC73" s="3">
        <f t="shared" si="31"/>
        <v>-0.81738675311460851</v>
      </c>
      <c r="AD73" s="3">
        <f t="shared" si="32"/>
        <v>1.0000160686695931</v>
      </c>
      <c r="AE73" s="3">
        <f t="shared" si="33"/>
        <v>1.3018368096870516</v>
      </c>
      <c r="AF73" s="3">
        <f t="shared" si="34"/>
        <v>3.2232787686631963</v>
      </c>
      <c r="AG73" t="str">
        <f t="shared" si="35"/>
        <v>Cluster 1</v>
      </c>
      <c r="AH73" t="str">
        <f t="shared" si="36"/>
        <v>Not Applicable</v>
      </c>
      <c r="AI73">
        <f t="shared" si="37"/>
        <v>26.84</v>
      </c>
      <c r="AJ73" t="e">
        <f t="shared" si="38"/>
        <v>#N/A</v>
      </c>
      <c r="AK73" t="str">
        <f t="shared" si="39"/>
        <v>no - Medium</v>
      </c>
      <c r="AL73" t="str">
        <f t="shared" si="40"/>
        <v>Q1 - Low</v>
      </c>
      <c r="AM73">
        <f t="shared" si="41"/>
        <v>0</v>
      </c>
      <c r="AN73">
        <f t="shared" si="42"/>
        <v>0</v>
      </c>
      <c r="AO73">
        <f t="shared" si="43"/>
        <v>0</v>
      </c>
      <c r="AP73">
        <f t="shared" si="44"/>
        <v>4</v>
      </c>
      <c r="AQ73">
        <f t="shared" si="45"/>
        <v>157.9</v>
      </c>
    </row>
    <row r="74" spans="1:43" x14ac:dyDescent="0.25">
      <c r="A74" t="s">
        <v>31</v>
      </c>
      <c r="B74">
        <v>111</v>
      </c>
      <c r="C74" t="s">
        <v>28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  <c r="U74">
        <f t="shared" si="23"/>
        <v>0</v>
      </c>
      <c r="V74" t="str">
        <f t="shared" si="24"/>
        <v>&lt;=3 calls</v>
      </c>
      <c r="W74" t="str">
        <f t="shared" si="25"/>
        <v>Q3</v>
      </c>
      <c r="X74" t="str">
        <f t="shared" si="26"/>
        <v>Not Applicable</v>
      </c>
      <c r="Y74" t="str">
        <f t="shared" si="27"/>
        <v>Medium</v>
      </c>
      <c r="Z74" s="3">
        <f t="shared" si="28"/>
        <v>0.63023336877142555</v>
      </c>
      <c r="AA74" s="3">
        <f t="shared" si="29"/>
        <v>0.16569500402358273</v>
      </c>
      <c r="AB74" s="3">
        <f t="shared" si="30"/>
        <v>-0.36001201595710353</v>
      </c>
      <c r="AC74" s="3">
        <f t="shared" si="31"/>
        <v>0.63183519477483641</v>
      </c>
      <c r="AD74" s="3">
        <f t="shared" si="32"/>
        <v>2.6625131739930397</v>
      </c>
      <c r="AE74" s="3">
        <f t="shared" si="33"/>
        <v>0.97645957338796574</v>
      </c>
      <c r="AF74" s="3">
        <f t="shared" si="34"/>
        <v>1.6786810880079412</v>
      </c>
      <c r="AG74" t="str">
        <f t="shared" si="35"/>
        <v>Cluster 2</v>
      </c>
      <c r="AH74" t="str">
        <f t="shared" si="36"/>
        <v>Not Applicable</v>
      </c>
      <c r="AI74" t="e">
        <f t="shared" si="37"/>
        <v>#N/A</v>
      </c>
      <c r="AJ74">
        <f t="shared" si="38"/>
        <v>36.43</v>
      </c>
      <c r="AK74" t="str">
        <f t="shared" si="39"/>
        <v>no - Low</v>
      </c>
      <c r="AL74" t="str">
        <f t="shared" si="40"/>
        <v>Q3 - High</v>
      </c>
      <c r="AM74">
        <f t="shared" si="41"/>
        <v>0</v>
      </c>
      <c r="AN74">
        <f t="shared" si="42"/>
        <v>0</v>
      </c>
      <c r="AO74">
        <f t="shared" si="43"/>
        <v>1</v>
      </c>
      <c r="AP74">
        <f t="shared" si="44"/>
        <v>1</v>
      </c>
      <c r="AQ74">
        <f t="shared" si="45"/>
        <v>214.3</v>
      </c>
    </row>
    <row r="75" spans="1:43" x14ac:dyDescent="0.25">
      <c r="A75" t="s">
        <v>65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  <c r="U75">
        <f t="shared" si="23"/>
        <v>0</v>
      </c>
      <c r="V75" t="str">
        <f t="shared" si="24"/>
        <v>&lt;=3 calls</v>
      </c>
      <c r="W75" t="str">
        <f t="shared" si="25"/>
        <v>Q2</v>
      </c>
      <c r="X75" t="str">
        <f t="shared" si="26"/>
        <v>Not Applicable</v>
      </c>
      <c r="Y75" t="str">
        <f t="shared" si="27"/>
        <v>Low</v>
      </c>
      <c r="Z75" s="3">
        <f t="shared" si="28"/>
        <v>-0.48432606061363331</v>
      </c>
      <c r="AA75" s="3">
        <f t="shared" si="29"/>
        <v>-1.5278535726758993</v>
      </c>
      <c r="AB75" s="3">
        <f t="shared" si="30"/>
        <v>3.1221586306652723E-2</v>
      </c>
      <c r="AC75" s="3">
        <f t="shared" si="31"/>
        <v>0.23329915910523916</v>
      </c>
      <c r="AD75" s="3">
        <f t="shared" si="32"/>
        <v>1.7688962043781609</v>
      </c>
      <c r="AE75" s="3">
        <f t="shared" si="33"/>
        <v>1.6199727027387671</v>
      </c>
      <c r="AF75" s="3">
        <f t="shared" si="34"/>
        <v>3.1811364845561134</v>
      </c>
      <c r="AG75" t="str">
        <f t="shared" si="35"/>
        <v>Cluster 2</v>
      </c>
      <c r="AH75" t="str">
        <f t="shared" si="36"/>
        <v>&gt;16 messages</v>
      </c>
      <c r="AI75" t="e">
        <f t="shared" si="37"/>
        <v>#N/A</v>
      </c>
      <c r="AJ75">
        <f t="shared" si="38"/>
        <v>26.2</v>
      </c>
      <c r="AK75" t="str">
        <f t="shared" si="39"/>
        <v>no - High</v>
      </c>
      <c r="AL75" t="str">
        <f t="shared" si="40"/>
        <v>Q3 - High</v>
      </c>
      <c r="AM75">
        <f t="shared" si="41"/>
        <v>0</v>
      </c>
      <c r="AN75">
        <f t="shared" si="42"/>
        <v>1</v>
      </c>
      <c r="AO75">
        <f t="shared" si="43"/>
        <v>0</v>
      </c>
      <c r="AP75">
        <f t="shared" si="44"/>
        <v>2</v>
      </c>
      <c r="AQ75">
        <f t="shared" si="45"/>
        <v>154.1</v>
      </c>
    </row>
    <row r="76" spans="1:43" x14ac:dyDescent="0.25">
      <c r="A76" t="s">
        <v>24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  <c r="U76">
        <f t="shared" si="23"/>
        <v>1</v>
      </c>
      <c r="V76" t="str">
        <f t="shared" si="24"/>
        <v>&lt;=3 calls</v>
      </c>
      <c r="W76" t="str">
        <f t="shared" si="25"/>
        <v>Q4</v>
      </c>
      <c r="X76" t="str">
        <f t="shared" si="26"/>
        <v>Not Applicable</v>
      </c>
      <c r="Y76" t="str">
        <f t="shared" si="27"/>
        <v>High</v>
      </c>
      <c r="Z76" s="3">
        <f t="shared" si="28"/>
        <v>1.0671702879323455</v>
      </c>
      <c r="AA76" s="3">
        <f t="shared" si="29"/>
        <v>0.94381191764226358</v>
      </c>
      <c r="AB76" s="3">
        <f t="shared" si="30"/>
        <v>0.16626668759566532</v>
      </c>
      <c r="AC76" s="3">
        <f t="shared" si="31"/>
        <v>1.320215620022323</v>
      </c>
      <c r="AD76" s="3">
        <f t="shared" si="32"/>
        <v>3.8464498281492414</v>
      </c>
      <c r="AE76" s="3">
        <f t="shared" si="33"/>
        <v>1.9494222872646485</v>
      </c>
      <c r="AF76" s="3">
        <f t="shared" si="34"/>
        <v>0.89739524608666088</v>
      </c>
      <c r="AG76" t="str">
        <f t="shared" si="35"/>
        <v>Cluster 3</v>
      </c>
      <c r="AH76" t="str">
        <f t="shared" si="36"/>
        <v>Not Applicable</v>
      </c>
      <c r="AI76">
        <f t="shared" si="37"/>
        <v>40.44</v>
      </c>
      <c r="AJ76" t="e">
        <f t="shared" si="38"/>
        <v>#N/A</v>
      </c>
      <c r="AK76" t="str">
        <f t="shared" si="39"/>
        <v>no - Medium</v>
      </c>
      <c r="AL76" t="str">
        <f t="shared" si="40"/>
        <v>Q4 - Very High</v>
      </c>
      <c r="AM76">
        <f t="shared" si="41"/>
        <v>0</v>
      </c>
      <c r="AN76">
        <f t="shared" si="42"/>
        <v>1</v>
      </c>
      <c r="AO76">
        <f t="shared" si="43"/>
        <v>0</v>
      </c>
      <c r="AP76">
        <f t="shared" si="44"/>
        <v>1</v>
      </c>
      <c r="AQ76">
        <f t="shared" si="45"/>
        <v>237.9</v>
      </c>
    </row>
    <row r="77" spans="1:43" x14ac:dyDescent="0.25">
      <c r="A77" t="s">
        <v>63</v>
      </c>
      <c r="B77">
        <v>82</v>
      </c>
      <c r="C77" t="s">
        <v>28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  <c r="U77">
        <f t="shared" si="23"/>
        <v>0</v>
      </c>
      <c r="V77" t="str">
        <f t="shared" si="24"/>
        <v>&lt;=3 calls</v>
      </c>
      <c r="W77" t="str">
        <f t="shared" si="25"/>
        <v>Q2</v>
      </c>
      <c r="X77" t="str">
        <f t="shared" si="26"/>
        <v>Not Applicable</v>
      </c>
      <c r="Y77" t="str">
        <f t="shared" si="27"/>
        <v>Medium</v>
      </c>
      <c r="Z77" s="3">
        <f t="shared" si="28"/>
        <v>-0.67317167821708157</v>
      </c>
      <c r="AA77" s="3">
        <f t="shared" si="29"/>
        <v>-0.10495435723508878</v>
      </c>
      <c r="AB77" s="3">
        <f t="shared" si="30"/>
        <v>-1.8057889826982951</v>
      </c>
      <c r="AC77" s="3">
        <f t="shared" si="31"/>
        <v>0.30576025649971117</v>
      </c>
      <c r="AD77" s="3">
        <f t="shared" si="32"/>
        <v>1.8061642191794292</v>
      </c>
      <c r="AE77" s="3">
        <f t="shared" si="33"/>
        <v>1.9541081622943868</v>
      </c>
      <c r="AF77" s="3">
        <f t="shared" si="34"/>
        <v>3.5177902486144697</v>
      </c>
      <c r="AG77" t="str">
        <f t="shared" si="35"/>
        <v>Cluster 1</v>
      </c>
      <c r="AH77" t="str">
        <f t="shared" si="36"/>
        <v>Not Applicable</v>
      </c>
      <c r="AI77" t="e">
        <f t="shared" si="37"/>
        <v>#N/A</v>
      </c>
      <c r="AJ77">
        <f t="shared" si="38"/>
        <v>24.46</v>
      </c>
      <c r="AK77" t="str">
        <f t="shared" si="39"/>
        <v>no - Low</v>
      </c>
      <c r="AL77" t="str">
        <f t="shared" si="40"/>
        <v>Q3 - High</v>
      </c>
      <c r="AM77">
        <f t="shared" si="41"/>
        <v>0</v>
      </c>
      <c r="AN77">
        <f t="shared" si="42"/>
        <v>0</v>
      </c>
      <c r="AO77">
        <f t="shared" si="43"/>
        <v>1</v>
      </c>
      <c r="AP77">
        <f t="shared" si="44"/>
        <v>1</v>
      </c>
      <c r="AQ77">
        <f t="shared" si="45"/>
        <v>143.9</v>
      </c>
    </row>
    <row r="78" spans="1:43" x14ac:dyDescent="0.25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  <c r="U78">
        <f t="shared" si="23"/>
        <v>1</v>
      </c>
      <c r="V78" t="str">
        <f t="shared" si="24"/>
        <v>&lt;=3 calls</v>
      </c>
      <c r="W78" t="str">
        <f t="shared" si="25"/>
        <v>Q4</v>
      </c>
      <c r="X78" t="str">
        <f t="shared" si="26"/>
        <v>Not Applicable</v>
      </c>
      <c r="Y78" t="str">
        <f t="shared" si="27"/>
        <v>Medium</v>
      </c>
      <c r="Z78" s="3">
        <f t="shared" si="28"/>
        <v>0.42842775780303444</v>
      </c>
      <c r="AA78" s="3">
        <f t="shared" si="29"/>
        <v>-0.18455711054646279</v>
      </c>
      <c r="AB78" s="3">
        <f t="shared" si="30"/>
        <v>-8.9921813379078855E-2</v>
      </c>
      <c r="AC78" s="3">
        <f t="shared" si="31"/>
        <v>-0.49131181483948333</v>
      </c>
      <c r="AD78" s="3">
        <f t="shared" si="32"/>
        <v>1.9473979923753804</v>
      </c>
      <c r="AE78" s="3">
        <f t="shared" si="33"/>
        <v>0.68343609988911436</v>
      </c>
      <c r="AF78" s="3">
        <f t="shared" si="34"/>
        <v>2.2675561436391436</v>
      </c>
      <c r="AG78" t="str">
        <f t="shared" si="35"/>
        <v>Cluster 2</v>
      </c>
      <c r="AH78" t="str">
        <f t="shared" si="36"/>
        <v>Not Applicable</v>
      </c>
      <c r="AI78">
        <f t="shared" si="37"/>
        <v>34.58</v>
      </c>
      <c r="AJ78" t="e">
        <f t="shared" si="38"/>
        <v>#N/A</v>
      </c>
      <c r="AK78" t="str">
        <f t="shared" si="39"/>
        <v>no - Medium</v>
      </c>
      <c r="AL78" t="str">
        <f t="shared" si="40"/>
        <v>Q2 - Medium</v>
      </c>
      <c r="AM78">
        <f t="shared" si="41"/>
        <v>0</v>
      </c>
      <c r="AN78">
        <f t="shared" si="42"/>
        <v>1</v>
      </c>
      <c r="AO78">
        <f t="shared" si="43"/>
        <v>0</v>
      </c>
      <c r="AP78">
        <f t="shared" si="44"/>
        <v>0</v>
      </c>
      <c r="AQ78">
        <f t="shared" si="45"/>
        <v>203.4</v>
      </c>
    </row>
    <row r="79" spans="1:43" x14ac:dyDescent="0.25">
      <c r="A79" t="s">
        <v>50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  <c r="U79">
        <f t="shared" si="23"/>
        <v>0</v>
      </c>
      <c r="V79" t="str">
        <f t="shared" si="24"/>
        <v>&lt;=3 calls</v>
      </c>
      <c r="W79" t="str">
        <f t="shared" si="25"/>
        <v>Q2</v>
      </c>
      <c r="X79" t="str">
        <f t="shared" si="26"/>
        <v>Not Applicable</v>
      </c>
      <c r="Y79" t="str">
        <f t="shared" si="27"/>
        <v>Medium</v>
      </c>
      <c r="Z79" s="3">
        <f t="shared" si="28"/>
        <v>-1.0360514924354729</v>
      </c>
      <c r="AA79" s="3">
        <f t="shared" si="29"/>
        <v>-0.54077943161486164</v>
      </c>
      <c r="AB79" s="3">
        <f t="shared" si="30"/>
        <v>1.0460458033461426</v>
      </c>
      <c r="AC79" s="3">
        <f t="shared" si="31"/>
        <v>-0.85361730181184459</v>
      </c>
      <c r="AD79" s="3">
        <f t="shared" si="32"/>
        <v>2.1023592852445563</v>
      </c>
      <c r="AE79" s="3">
        <f t="shared" si="33"/>
        <v>1.7856985773881533</v>
      </c>
      <c r="AF79" s="3">
        <f t="shared" si="34"/>
        <v>3.1555545082153387</v>
      </c>
      <c r="AG79" t="str">
        <f t="shared" si="35"/>
        <v>Cluster 2</v>
      </c>
      <c r="AH79" t="str">
        <f t="shared" si="36"/>
        <v>Not Applicable</v>
      </c>
      <c r="AI79" t="e">
        <f t="shared" si="37"/>
        <v>#N/A</v>
      </c>
      <c r="AJ79">
        <f t="shared" si="38"/>
        <v>21.13</v>
      </c>
      <c r="AK79" t="str">
        <f t="shared" si="39"/>
        <v>no - High</v>
      </c>
      <c r="AL79" t="str">
        <f t="shared" si="40"/>
        <v>Q1 - Low</v>
      </c>
      <c r="AM79">
        <f t="shared" si="41"/>
        <v>0</v>
      </c>
      <c r="AN79">
        <f t="shared" si="42"/>
        <v>1</v>
      </c>
      <c r="AO79">
        <f t="shared" si="43"/>
        <v>0</v>
      </c>
      <c r="AP79">
        <f t="shared" si="44"/>
        <v>1</v>
      </c>
      <c r="AQ79">
        <f t="shared" si="45"/>
        <v>124.3</v>
      </c>
    </row>
    <row r="80" spans="1:43" x14ac:dyDescent="0.25">
      <c r="A80" t="s">
        <v>66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  <c r="U80">
        <f t="shared" si="23"/>
        <v>0</v>
      </c>
      <c r="V80" t="str">
        <f t="shared" si="24"/>
        <v>&lt;=3 calls</v>
      </c>
      <c r="W80" t="str">
        <f t="shared" si="25"/>
        <v>Q2</v>
      </c>
      <c r="X80" t="str">
        <f t="shared" si="26"/>
        <v>Not Applicable</v>
      </c>
      <c r="Y80" t="str">
        <f t="shared" si="27"/>
        <v>Medium</v>
      </c>
      <c r="Z80" s="3">
        <f t="shared" si="28"/>
        <v>1.3448844314668285</v>
      </c>
      <c r="AA80" s="3">
        <f t="shared" si="29"/>
        <v>-0.43331571464450658</v>
      </c>
      <c r="AB80" s="3">
        <f t="shared" si="30"/>
        <v>1.2585432421391471</v>
      </c>
      <c r="AC80" s="3">
        <f t="shared" si="31"/>
        <v>-0.27392852265606671</v>
      </c>
      <c r="AD80" s="3">
        <f t="shared" si="32"/>
        <v>3.3834614587769711</v>
      </c>
      <c r="AE80" s="3">
        <f t="shared" si="33"/>
        <v>1.9119216956816996</v>
      </c>
      <c r="AF80" s="3">
        <f t="shared" si="34"/>
        <v>1.9654713678422233</v>
      </c>
      <c r="AG80" t="str">
        <f t="shared" si="35"/>
        <v>Cluster 2</v>
      </c>
      <c r="AH80" t="str">
        <f t="shared" si="36"/>
        <v>Not Applicable</v>
      </c>
      <c r="AI80" t="e">
        <f t="shared" si="37"/>
        <v>#N/A</v>
      </c>
      <c r="AJ80">
        <f t="shared" si="38"/>
        <v>42.99</v>
      </c>
      <c r="AK80" t="str">
        <f t="shared" si="39"/>
        <v>no - High</v>
      </c>
      <c r="AL80" t="str">
        <f t="shared" si="40"/>
        <v>Q2 - Medium</v>
      </c>
      <c r="AM80">
        <f t="shared" si="41"/>
        <v>0</v>
      </c>
      <c r="AN80">
        <f t="shared" si="42"/>
        <v>1</v>
      </c>
      <c r="AO80">
        <f t="shared" si="43"/>
        <v>0</v>
      </c>
      <c r="AP80">
        <f t="shared" si="44"/>
        <v>3</v>
      </c>
      <c r="AQ80">
        <f t="shared" si="45"/>
        <v>252.9</v>
      </c>
    </row>
    <row r="81" spans="1:43" x14ac:dyDescent="0.25">
      <c r="A81" t="s">
        <v>42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  <c r="U81">
        <f t="shared" si="23"/>
        <v>0</v>
      </c>
      <c r="V81" t="str">
        <f t="shared" si="24"/>
        <v>&lt;=3 calls</v>
      </c>
      <c r="W81" t="str">
        <f t="shared" si="25"/>
        <v>Q2</v>
      </c>
      <c r="X81" t="str">
        <f t="shared" si="26"/>
        <v>Not Applicable</v>
      </c>
      <c r="Y81" t="str">
        <f t="shared" si="27"/>
        <v>Medium</v>
      </c>
      <c r="Z81" s="3">
        <f t="shared" si="28"/>
        <v>-2.1469154722828267E-2</v>
      </c>
      <c r="AA81" s="3">
        <f t="shared" si="29"/>
        <v>-0.19052731704481607</v>
      </c>
      <c r="AB81" s="3">
        <f t="shared" si="30"/>
        <v>-1.4463306983848943</v>
      </c>
      <c r="AC81" s="3">
        <f t="shared" si="31"/>
        <v>0.12460751301353053</v>
      </c>
      <c r="AD81" s="3">
        <f t="shared" si="32"/>
        <v>1.7540586621480894</v>
      </c>
      <c r="AE81" s="3">
        <f t="shared" si="33"/>
        <v>1.4642954293907913</v>
      </c>
      <c r="AF81" s="3">
        <f t="shared" si="34"/>
        <v>3.0350618476091684</v>
      </c>
      <c r="AG81" t="str">
        <f t="shared" si="35"/>
        <v>Cluster 2</v>
      </c>
      <c r="AH81" t="str">
        <f t="shared" si="36"/>
        <v>Not Applicable</v>
      </c>
      <c r="AI81" t="e">
        <f t="shared" si="37"/>
        <v>#N/A</v>
      </c>
      <c r="AJ81">
        <f t="shared" si="38"/>
        <v>30.45</v>
      </c>
      <c r="AK81" t="str">
        <f t="shared" si="39"/>
        <v>no - High</v>
      </c>
      <c r="AL81" t="str">
        <f t="shared" si="40"/>
        <v>Q3 - High</v>
      </c>
      <c r="AM81">
        <f t="shared" si="41"/>
        <v>0</v>
      </c>
      <c r="AN81">
        <f t="shared" si="42"/>
        <v>1</v>
      </c>
      <c r="AO81">
        <f t="shared" si="43"/>
        <v>0</v>
      </c>
      <c r="AP81">
        <f t="shared" si="44"/>
        <v>3</v>
      </c>
      <c r="AQ81">
        <f t="shared" si="45"/>
        <v>179.1</v>
      </c>
    </row>
    <row r="82" spans="1:43" x14ac:dyDescent="0.25">
      <c r="A82" t="s">
        <v>35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  <c r="U82">
        <f t="shared" si="23"/>
        <v>0</v>
      </c>
      <c r="V82" t="str">
        <f t="shared" si="24"/>
        <v>&lt;=3 calls</v>
      </c>
      <c r="W82" t="str">
        <f t="shared" si="25"/>
        <v>Q1</v>
      </c>
      <c r="X82" t="str">
        <f t="shared" si="26"/>
        <v>Not Applicable</v>
      </c>
      <c r="Y82" t="str">
        <f t="shared" si="27"/>
        <v>Medium</v>
      </c>
      <c r="Z82" s="3">
        <f t="shared" si="28"/>
        <v>-0.37324040319984009</v>
      </c>
      <c r="AA82" s="3">
        <f t="shared" si="29"/>
        <v>0.26121830799723178</v>
      </c>
      <c r="AB82" s="3">
        <f t="shared" si="30"/>
        <v>-0.52484647782457472</v>
      </c>
      <c r="AC82" s="3">
        <f t="shared" si="31"/>
        <v>0.99414068174719761</v>
      </c>
      <c r="AD82" s="3">
        <f t="shared" si="32"/>
        <v>2.487140354069989</v>
      </c>
      <c r="AE82" s="3">
        <f t="shared" si="33"/>
        <v>1.2129810070249907</v>
      </c>
      <c r="AF82" s="3">
        <f t="shared" si="34"/>
        <v>2.1810040591349966</v>
      </c>
      <c r="AG82" t="str">
        <f t="shared" si="35"/>
        <v>Cluster 2</v>
      </c>
      <c r="AH82" t="str">
        <f t="shared" si="36"/>
        <v>Not Applicable</v>
      </c>
      <c r="AI82" t="e">
        <f t="shared" si="37"/>
        <v>#N/A</v>
      </c>
      <c r="AJ82">
        <f t="shared" si="38"/>
        <v>27.22</v>
      </c>
      <c r="AK82" t="str">
        <f t="shared" si="39"/>
        <v>no - Medium</v>
      </c>
      <c r="AL82" t="str">
        <f t="shared" si="40"/>
        <v>Q4 - Very High</v>
      </c>
      <c r="AM82">
        <f t="shared" si="41"/>
        <v>0</v>
      </c>
      <c r="AN82">
        <f t="shared" si="42"/>
        <v>1</v>
      </c>
      <c r="AO82">
        <f t="shared" si="43"/>
        <v>0</v>
      </c>
      <c r="AP82">
        <f t="shared" si="44"/>
        <v>0</v>
      </c>
      <c r="AQ82">
        <f t="shared" si="45"/>
        <v>160.1</v>
      </c>
    </row>
    <row r="83" spans="1:43" x14ac:dyDescent="0.25">
      <c r="A83" t="s">
        <v>42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  <c r="U83">
        <f t="shared" si="23"/>
        <v>0</v>
      </c>
      <c r="V83" t="str">
        <f t="shared" si="24"/>
        <v>&gt;3 calls</v>
      </c>
      <c r="W83" t="str">
        <f t="shared" si="25"/>
        <v>Q2</v>
      </c>
      <c r="X83" t="str">
        <f t="shared" si="26"/>
        <v>Not Applicable</v>
      </c>
      <c r="Y83" t="str">
        <f t="shared" si="27"/>
        <v>Medium</v>
      </c>
      <c r="Z83" s="3">
        <f t="shared" si="28"/>
        <v>0.33215352137774667</v>
      </c>
      <c r="AA83" s="3">
        <f t="shared" si="29"/>
        <v>0.14181417803017077</v>
      </c>
      <c r="AB83" s="3">
        <f t="shared" si="30"/>
        <v>-0.19120563934583804</v>
      </c>
      <c r="AC83" s="3">
        <f t="shared" si="31"/>
        <v>-0.56377291223395598</v>
      </c>
      <c r="AD83" s="3">
        <f t="shared" si="32"/>
        <v>1.9806097575233399</v>
      </c>
      <c r="AE83" s="3">
        <f t="shared" si="33"/>
        <v>0.69630217286779794</v>
      </c>
      <c r="AF83" s="3">
        <f t="shared" si="34"/>
        <v>2.2465214043681336</v>
      </c>
      <c r="AG83" t="str">
        <f t="shared" si="35"/>
        <v>Cluster 2</v>
      </c>
      <c r="AH83" t="str">
        <f t="shared" si="36"/>
        <v>Not Applicable</v>
      </c>
      <c r="AI83" t="e">
        <f t="shared" si="37"/>
        <v>#N/A</v>
      </c>
      <c r="AJ83">
        <f t="shared" si="38"/>
        <v>33.69</v>
      </c>
      <c r="AK83" t="str">
        <f t="shared" si="39"/>
        <v>no - Low</v>
      </c>
      <c r="AL83" t="str">
        <f t="shared" si="40"/>
        <v>Q2 - Medium</v>
      </c>
      <c r="AM83">
        <f t="shared" si="41"/>
        <v>0</v>
      </c>
      <c r="AN83">
        <f t="shared" si="42"/>
        <v>1</v>
      </c>
      <c r="AO83">
        <f t="shared" si="43"/>
        <v>0</v>
      </c>
      <c r="AP83">
        <f t="shared" si="44"/>
        <v>4</v>
      </c>
      <c r="AQ83">
        <f t="shared" si="45"/>
        <v>198.2</v>
      </c>
    </row>
    <row r="84" spans="1:43" x14ac:dyDescent="0.25">
      <c r="A84" t="s">
        <v>67</v>
      </c>
      <c r="B84">
        <v>120</v>
      </c>
      <c r="C84" t="s">
        <v>25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  <c r="U84">
        <f t="shared" si="23"/>
        <v>1</v>
      </c>
      <c r="V84" t="str">
        <f t="shared" si="24"/>
        <v>&lt;=3 calls</v>
      </c>
      <c r="W84" t="str">
        <f t="shared" si="25"/>
        <v>Q3</v>
      </c>
      <c r="X84" t="str">
        <f t="shared" si="26"/>
        <v>Not Applicable</v>
      </c>
      <c r="Y84" t="str">
        <f t="shared" si="27"/>
        <v>Medium</v>
      </c>
      <c r="Z84" s="3">
        <f t="shared" si="28"/>
        <v>0.58950196105303443</v>
      </c>
      <c r="AA84" s="3">
        <f t="shared" si="29"/>
        <v>0.18360562351864199</v>
      </c>
      <c r="AB84" s="3">
        <f t="shared" si="30"/>
        <v>-0.66187753648548442</v>
      </c>
      <c r="AC84" s="3">
        <f t="shared" si="31"/>
        <v>-1.795611567939984</v>
      </c>
      <c r="AD84" s="3">
        <f t="shared" si="32"/>
        <v>2.1621200992519913</v>
      </c>
      <c r="AE84" s="3">
        <f t="shared" si="33"/>
        <v>2.0108521485422601</v>
      </c>
      <c r="AF84" s="3">
        <f t="shared" si="34"/>
        <v>3.3782080165384443</v>
      </c>
      <c r="AG84" t="str">
        <f t="shared" si="35"/>
        <v>Cluster 2</v>
      </c>
      <c r="AH84" t="str">
        <f t="shared" si="36"/>
        <v>Not Applicable</v>
      </c>
      <c r="AI84">
        <f t="shared" si="37"/>
        <v>36.06</v>
      </c>
      <c r="AJ84" t="e">
        <f t="shared" si="38"/>
        <v>#N/A</v>
      </c>
      <c r="AK84" t="str">
        <f t="shared" si="39"/>
        <v>no - Medium</v>
      </c>
      <c r="AL84" t="str">
        <f t="shared" si="40"/>
        <v>Q1 - Low</v>
      </c>
      <c r="AM84">
        <f t="shared" si="41"/>
        <v>0</v>
      </c>
      <c r="AN84">
        <f t="shared" si="42"/>
        <v>0</v>
      </c>
      <c r="AO84">
        <f t="shared" si="43"/>
        <v>0</v>
      </c>
      <c r="AP84">
        <f t="shared" si="44"/>
        <v>1</v>
      </c>
      <c r="AQ84">
        <f t="shared" si="45"/>
        <v>212.1</v>
      </c>
    </row>
    <row r="85" spans="1:43" x14ac:dyDescent="0.25">
      <c r="A85" t="s">
        <v>37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  <c r="U85">
        <f t="shared" si="23"/>
        <v>1</v>
      </c>
      <c r="V85" t="str">
        <f t="shared" si="24"/>
        <v>&lt;=3 calls</v>
      </c>
      <c r="W85" t="str">
        <f t="shared" si="25"/>
        <v>Q2</v>
      </c>
      <c r="X85" t="str">
        <f t="shared" si="26"/>
        <v>Not Applicable</v>
      </c>
      <c r="Y85" t="str">
        <f t="shared" si="27"/>
        <v>Medium</v>
      </c>
      <c r="Z85" s="3">
        <f t="shared" si="28"/>
        <v>1.3245187276076331</v>
      </c>
      <c r="AA85" s="3">
        <f t="shared" si="29"/>
        <v>0.1099730767056207</v>
      </c>
      <c r="AB85" s="3">
        <f t="shared" si="30"/>
        <v>1.4829564251635357</v>
      </c>
      <c r="AC85" s="3">
        <f t="shared" si="31"/>
        <v>-0.16523687656435807</v>
      </c>
      <c r="AD85" s="3">
        <f t="shared" si="32"/>
        <v>3.6738712045360087</v>
      </c>
      <c r="AE85" s="3">
        <f t="shared" si="33"/>
        <v>1.9982259436044769</v>
      </c>
      <c r="AF85" s="3">
        <f t="shared" si="34"/>
        <v>1.5774930161078808</v>
      </c>
      <c r="AG85" t="str">
        <f t="shared" si="35"/>
        <v>Cluster 3</v>
      </c>
      <c r="AH85" t="str">
        <f t="shared" si="36"/>
        <v>Not Applicable</v>
      </c>
      <c r="AI85">
        <f t="shared" si="37"/>
        <v>42.81</v>
      </c>
      <c r="AJ85" t="e">
        <f t="shared" si="38"/>
        <v>#N/A</v>
      </c>
      <c r="AK85" t="str">
        <f t="shared" si="39"/>
        <v>no - High</v>
      </c>
      <c r="AL85" t="str">
        <f t="shared" si="40"/>
        <v>Q2 - Medium</v>
      </c>
      <c r="AM85">
        <f t="shared" si="41"/>
        <v>0</v>
      </c>
      <c r="AN85">
        <f t="shared" si="42"/>
        <v>1</v>
      </c>
      <c r="AO85">
        <f t="shared" si="43"/>
        <v>0</v>
      </c>
      <c r="AP85">
        <f t="shared" si="44"/>
        <v>2</v>
      </c>
      <c r="AQ85">
        <f t="shared" si="45"/>
        <v>251.8</v>
      </c>
    </row>
    <row r="86" spans="1:43" x14ac:dyDescent="0.25">
      <c r="A86" t="s">
        <v>34</v>
      </c>
      <c r="B86">
        <v>98</v>
      </c>
      <c r="C86" t="s">
        <v>28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  <c r="U86">
        <f t="shared" si="23"/>
        <v>0</v>
      </c>
      <c r="V86" t="str">
        <f t="shared" si="24"/>
        <v>&gt;3 calls</v>
      </c>
      <c r="W86" t="str">
        <f t="shared" si="25"/>
        <v>Q2</v>
      </c>
      <c r="X86" t="str">
        <f t="shared" si="26"/>
        <v>Not Applicable</v>
      </c>
      <c r="Y86" t="str">
        <f t="shared" si="27"/>
        <v>High</v>
      </c>
      <c r="Z86" s="3">
        <f t="shared" si="28"/>
        <v>-0.3528746993406448</v>
      </c>
      <c r="AA86" s="3">
        <f t="shared" si="29"/>
        <v>1.0353550839503436</v>
      </c>
      <c r="AB86" s="3">
        <f t="shared" si="30"/>
        <v>-0.80089455251829134</v>
      </c>
      <c r="AC86" s="3">
        <f t="shared" si="31"/>
        <v>-2.1216865062151089</v>
      </c>
      <c r="AD86" s="3">
        <f t="shared" si="32"/>
        <v>2.4205918842212788</v>
      </c>
      <c r="AE86" s="3">
        <f t="shared" si="33"/>
        <v>2.5178297039723163</v>
      </c>
      <c r="AF86" s="3">
        <f t="shared" si="34"/>
        <v>3.8496321598891403</v>
      </c>
      <c r="AG86" t="str">
        <f t="shared" si="35"/>
        <v>Cluster 1</v>
      </c>
      <c r="AH86" t="str">
        <f t="shared" si="36"/>
        <v>&gt;16 messages</v>
      </c>
      <c r="AI86" t="e">
        <f t="shared" si="37"/>
        <v>#N/A</v>
      </c>
      <c r="AJ86">
        <f t="shared" si="38"/>
        <v>27.4</v>
      </c>
      <c r="AK86" t="str">
        <f t="shared" si="39"/>
        <v>no - High</v>
      </c>
      <c r="AL86" t="str">
        <f t="shared" si="40"/>
        <v>Q1 - Low</v>
      </c>
      <c r="AM86">
        <f t="shared" si="41"/>
        <v>0</v>
      </c>
      <c r="AN86">
        <f t="shared" si="42"/>
        <v>0</v>
      </c>
      <c r="AO86">
        <f t="shared" si="43"/>
        <v>1</v>
      </c>
      <c r="AP86">
        <f t="shared" si="44"/>
        <v>4</v>
      </c>
      <c r="AQ86">
        <f t="shared" si="45"/>
        <v>161.19999999999999</v>
      </c>
    </row>
    <row r="87" spans="1:43" x14ac:dyDescent="0.25">
      <c r="A87" t="s">
        <v>27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  <c r="U87">
        <f t="shared" si="23"/>
        <v>0</v>
      </c>
      <c r="V87" t="str">
        <f t="shared" si="24"/>
        <v>&lt;=3 calls</v>
      </c>
      <c r="W87" t="str">
        <f t="shared" si="25"/>
        <v>Q3</v>
      </c>
      <c r="X87" t="str">
        <f t="shared" si="26"/>
        <v>Not Applicable</v>
      </c>
      <c r="Y87" t="str">
        <f t="shared" si="27"/>
        <v>Medium</v>
      </c>
      <c r="Z87" s="3">
        <f t="shared" si="28"/>
        <v>-3.6280575711333717E-2</v>
      </c>
      <c r="AA87" s="3">
        <f t="shared" si="29"/>
        <v>-0.22236841836936555</v>
      </c>
      <c r="AB87" s="3">
        <f t="shared" si="30"/>
        <v>-1.4185272951783332</v>
      </c>
      <c r="AC87" s="3">
        <f t="shared" si="31"/>
        <v>1.5738294609029755</v>
      </c>
      <c r="AD87" s="3">
        <f t="shared" si="32"/>
        <v>2.8867333087976852</v>
      </c>
      <c r="AE87" s="3">
        <f t="shared" si="33"/>
        <v>2.1307094717098685</v>
      </c>
      <c r="AF87" s="3">
        <f t="shared" si="34"/>
        <v>2.9574679219809403</v>
      </c>
      <c r="AG87" t="str">
        <f t="shared" si="35"/>
        <v>Cluster 2</v>
      </c>
      <c r="AH87" t="str">
        <f t="shared" si="36"/>
        <v>Not Applicable</v>
      </c>
      <c r="AI87" t="e">
        <f t="shared" si="37"/>
        <v>#N/A</v>
      </c>
      <c r="AJ87">
        <f t="shared" si="38"/>
        <v>30.31</v>
      </c>
      <c r="AK87" t="str">
        <f t="shared" si="39"/>
        <v>no - Medium</v>
      </c>
      <c r="AL87" t="str">
        <f t="shared" si="40"/>
        <v>Q4 - Very High</v>
      </c>
      <c r="AM87">
        <f t="shared" si="41"/>
        <v>0</v>
      </c>
      <c r="AN87">
        <f t="shared" si="42"/>
        <v>1</v>
      </c>
      <c r="AO87">
        <f t="shared" si="43"/>
        <v>0</v>
      </c>
      <c r="AP87">
        <f t="shared" si="44"/>
        <v>0</v>
      </c>
      <c r="AQ87">
        <f t="shared" si="45"/>
        <v>178.3</v>
      </c>
    </row>
    <row r="88" spans="1:43" x14ac:dyDescent="0.25">
      <c r="A88" t="s">
        <v>65</v>
      </c>
      <c r="B88">
        <v>95</v>
      </c>
      <c r="C88" t="s">
        <v>25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  <c r="U88">
        <f t="shared" si="23"/>
        <v>0</v>
      </c>
      <c r="V88" t="str">
        <f t="shared" si="24"/>
        <v>&lt;=3 calls</v>
      </c>
      <c r="W88" t="str">
        <f t="shared" si="25"/>
        <v>Q2</v>
      </c>
      <c r="X88" t="str">
        <f t="shared" si="26"/>
        <v>Not Applicable</v>
      </c>
      <c r="Y88" t="str">
        <f t="shared" si="27"/>
        <v>Medium</v>
      </c>
      <c r="Z88" s="3">
        <f t="shared" si="28"/>
        <v>-0.83794873671420822</v>
      </c>
      <c r="AA88" s="3">
        <f t="shared" si="29"/>
        <v>-0.32983213533972056</v>
      </c>
      <c r="AB88" s="3">
        <f t="shared" si="30"/>
        <v>0.88915517096626118</v>
      </c>
      <c r="AC88" s="3">
        <f t="shared" si="31"/>
        <v>0.81298793826101701</v>
      </c>
      <c r="AD88" s="3">
        <f t="shared" si="32"/>
        <v>2.7076222230998801</v>
      </c>
      <c r="AE88" s="3">
        <f t="shared" si="33"/>
        <v>1.5041587777484255</v>
      </c>
      <c r="AF88" s="3">
        <f t="shared" si="34"/>
        <v>2.2789842374029132</v>
      </c>
      <c r="AG88" t="str">
        <f t="shared" si="35"/>
        <v>Cluster 2</v>
      </c>
      <c r="AH88" t="str">
        <f t="shared" si="36"/>
        <v>Not Applicable</v>
      </c>
      <c r="AI88" t="e">
        <f t="shared" si="37"/>
        <v>#N/A</v>
      </c>
      <c r="AJ88">
        <f t="shared" si="38"/>
        <v>22.95</v>
      </c>
      <c r="AK88" t="str">
        <f t="shared" si="39"/>
        <v>no - High</v>
      </c>
      <c r="AL88" t="str">
        <f t="shared" si="40"/>
        <v>Q4 - Very High</v>
      </c>
      <c r="AM88">
        <f t="shared" si="41"/>
        <v>0</v>
      </c>
      <c r="AN88">
        <f t="shared" si="42"/>
        <v>0</v>
      </c>
      <c r="AO88">
        <f t="shared" si="43"/>
        <v>0</v>
      </c>
      <c r="AP88">
        <f t="shared" si="44"/>
        <v>1</v>
      </c>
      <c r="AQ88">
        <f t="shared" si="45"/>
        <v>135</v>
      </c>
    </row>
    <row r="89" spans="1:43" x14ac:dyDescent="0.25">
      <c r="A89" t="s">
        <v>32</v>
      </c>
      <c r="B89">
        <v>122</v>
      </c>
      <c r="C89" t="s">
        <v>25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  <c r="U89">
        <f t="shared" si="23"/>
        <v>0</v>
      </c>
      <c r="V89" t="str">
        <f t="shared" si="24"/>
        <v>&lt;=3 calls</v>
      </c>
      <c r="W89" t="str">
        <f t="shared" si="25"/>
        <v>Q3</v>
      </c>
      <c r="X89" t="str">
        <f t="shared" si="26"/>
        <v>Not Applicable</v>
      </c>
      <c r="Y89" t="str">
        <f t="shared" si="27"/>
        <v>Medium</v>
      </c>
      <c r="Z89" s="3">
        <f t="shared" si="28"/>
        <v>-0.18069193034926509</v>
      </c>
      <c r="AA89" s="3">
        <f t="shared" si="29"/>
        <v>-0.52684894978537133</v>
      </c>
      <c r="AB89" s="3">
        <f t="shared" si="30"/>
        <v>0.9546917642388697</v>
      </c>
      <c r="AC89" s="3">
        <f t="shared" si="31"/>
        <v>0.37822135389418376</v>
      </c>
      <c r="AD89" s="3">
        <f t="shared" si="32"/>
        <v>2.5720520256843953</v>
      </c>
      <c r="AE89" s="3">
        <f t="shared" si="33"/>
        <v>1.16820680824517</v>
      </c>
      <c r="AF89" s="3">
        <f t="shared" si="34"/>
        <v>2.0282905785004113</v>
      </c>
      <c r="AG89" t="str">
        <f t="shared" si="35"/>
        <v>Cluster 2</v>
      </c>
      <c r="AH89" t="str">
        <f t="shared" si="36"/>
        <v>Not Applicable</v>
      </c>
      <c r="AI89" t="e">
        <f t="shared" si="37"/>
        <v>#N/A</v>
      </c>
      <c r="AJ89">
        <f t="shared" si="38"/>
        <v>28.99</v>
      </c>
      <c r="AK89" t="str">
        <f t="shared" si="39"/>
        <v>no - Low</v>
      </c>
      <c r="AL89" t="str">
        <f t="shared" si="40"/>
        <v>Q3 - High</v>
      </c>
      <c r="AM89">
        <f t="shared" si="41"/>
        <v>0</v>
      </c>
      <c r="AN89">
        <f t="shared" si="42"/>
        <v>0</v>
      </c>
      <c r="AO89">
        <f t="shared" si="43"/>
        <v>0</v>
      </c>
      <c r="AP89">
        <f t="shared" si="44"/>
        <v>1</v>
      </c>
      <c r="AQ89">
        <f t="shared" si="45"/>
        <v>170.5</v>
      </c>
    </row>
    <row r="90" spans="1:43" x14ac:dyDescent="0.25">
      <c r="A90" t="s">
        <v>42</v>
      </c>
      <c r="B90">
        <v>95</v>
      </c>
      <c r="C90" t="s">
        <v>25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  <c r="U90">
        <f t="shared" si="23"/>
        <v>0</v>
      </c>
      <c r="V90" t="str">
        <f t="shared" si="24"/>
        <v>&gt;3 calls</v>
      </c>
      <c r="W90" t="str">
        <f t="shared" si="25"/>
        <v>Q2</v>
      </c>
      <c r="X90" t="str">
        <f t="shared" si="26"/>
        <v>Not Applicable</v>
      </c>
      <c r="Y90" t="str">
        <f t="shared" si="27"/>
        <v>Medium</v>
      </c>
      <c r="Z90" s="3">
        <f t="shared" si="28"/>
        <v>1.0708731431794716</v>
      </c>
      <c r="AA90" s="3">
        <f t="shared" si="29"/>
        <v>-0.25818965735948407</v>
      </c>
      <c r="AB90" s="3">
        <f t="shared" si="30"/>
        <v>-0.2090792556929133</v>
      </c>
      <c r="AC90" s="3">
        <f t="shared" si="31"/>
        <v>0.55937409738036437</v>
      </c>
      <c r="AD90" s="3">
        <f t="shared" si="32"/>
        <v>2.8099824481563167</v>
      </c>
      <c r="AE90" s="3">
        <f t="shared" si="33"/>
        <v>1.2530142472979662</v>
      </c>
      <c r="AF90" s="3">
        <f t="shared" si="34"/>
        <v>1.801135211170114</v>
      </c>
      <c r="AG90" t="str">
        <f t="shared" si="35"/>
        <v>Cluster 2</v>
      </c>
      <c r="AH90" t="str">
        <f t="shared" si="36"/>
        <v>Not Applicable</v>
      </c>
      <c r="AI90" t="e">
        <f t="shared" si="37"/>
        <v>#N/A</v>
      </c>
      <c r="AJ90">
        <f t="shared" si="38"/>
        <v>40.479999999999997</v>
      </c>
      <c r="AK90" t="str">
        <f t="shared" si="39"/>
        <v>no - Medium</v>
      </c>
      <c r="AL90" t="str">
        <f t="shared" si="40"/>
        <v>Q3 - High</v>
      </c>
      <c r="AM90">
        <f t="shared" si="41"/>
        <v>0</v>
      </c>
      <c r="AN90">
        <f t="shared" si="42"/>
        <v>0</v>
      </c>
      <c r="AO90">
        <f t="shared" si="43"/>
        <v>0</v>
      </c>
      <c r="AP90">
        <f t="shared" si="44"/>
        <v>4</v>
      </c>
      <c r="AQ90">
        <f t="shared" si="45"/>
        <v>238.1</v>
      </c>
    </row>
    <row r="91" spans="1:43" x14ac:dyDescent="0.25">
      <c r="A91" t="s">
        <v>53</v>
      </c>
      <c r="B91">
        <v>36</v>
      </c>
      <c r="C91" t="s">
        <v>28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  <c r="U91">
        <f t="shared" si="23"/>
        <v>0</v>
      </c>
      <c r="V91" t="str">
        <f t="shared" si="24"/>
        <v>&lt;=3 calls</v>
      </c>
      <c r="W91" t="str">
        <f t="shared" si="25"/>
        <v>Q1</v>
      </c>
      <c r="X91" t="str">
        <f t="shared" si="26"/>
        <v>Not Applicable</v>
      </c>
      <c r="Y91" t="str">
        <f t="shared" si="27"/>
        <v>Medium</v>
      </c>
      <c r="Z91" s="3">
        <f t="shared" si="28"/>
        <v>1.8725413041823455</v>
      </c>
      <c r="AA91" s="3">
        <f t="shared" si="29"/>
        <v>4.0320667558168446E-2</v>
      </c>
      <c r="AB91" s="3">
        <f t="shared" si="30"/>
        <v>-0.26468606210603629</v>
      </c>
      <c r="AC91" s="3">
        <f t="shared" si="31"/>
        <v>-0.45508126614224731</v>
      </c>
      <c r="AD91" s="3">
        <f t="shared" si="32"/>
        <v>3.1892606744122607</v>
      </c>
      <c r="AE91" s="3">
        <f t="shared" si="33"/>
        <v>1.9455575967747876</v>
      </c>
      <c r="AF91" s="3">
        <f t="shared" si="34"/>
        <v>2.3235759241702487</v>
      </c>
      <c r="AG91" t="str">
        <f t="shared" si="35"/>
        <v>Cluster 2</v>
      </c>
      <c r="AH91" t="str">
        <f t="shared" si="36"/>
        <v>&gt;16 messages</v>
      </c>
      <c r="AI91" t="e">
        <f t="shared" si="37"/>
        <v>#N/A</v>
      </c>
      <c r="AJ91">
        <f t="shared" si="38"/>
        <v>47.84</v>
      </c>
      <c r="AK91" t="str">
        <f t="shared" si="39"/>
        <v>no - Medium</v>
      </c>
      <c r="AL91" t="str">
        <f t="shared" si="40"/>
        <v>Q2 - Medium</v>
      </c>
      <c r="AM91">
        <f t="shared" si="41"/>
        <v>0</v>
      </c>
      <c r="AN91">
        <f t="shared" si="42"/>
        <v>0</v>
      </c>
      <c r="AO91">
        <f t="shared" si="43"/>
        <v>1</v>
      </c>
      <c r="AP91">
        <f t="shared" si="44"/>
        <v>2</v>
      </c>
      <c r="AQ91">
        <f t="shared" si="45"/>
        <v>281.39999999999998</v>
      </c>
    </row>
    <row r="92" spans="1:43" x14ac:dyDescent="0.25">
      <c r="A92" t="s">
        <v>61</v>
      </c>
      <c r="B92">
        <v>93</v>
      </c>
      <c r="C92" t="s">
        <v>28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  <c r="U92">
        <f t="shared" si="23"/>
        <v>0</v>
      </c>
      <c r="V92" t="str">
        <f t="shared" si="24"/>
        <v>&lt;=3 calls</v>
      </c>
      <c r="W92" t="str">
        <f t="shared" si="25"/>
        <v>Q2</v>
      </c>
      <c r="X92" t="str">
        <f t="shared" si="26"/>
        <v>Not Applicable</v>
      </c>
      <c r="Y92" t="str">
        <f t="shared" si="27"/>
        <v>Low</v>
      </c>
      <c r="Z92" s="3">
        <f t="shared" si="28"/>
        <v>-1.1545428603435188</v>
      </c>
      <c r="AA92" s="3">
        <f t="shared" si="29"/>
        <v>-0.70993528240153136</v>
      </c>
      <c r="AB92" s="3">
        <f t="shared" si="30"/>
        <v>0.32712923471934174</v>
      </c>
      <c r="AC92" s="3">
        <f t="shared" si="31"/>
        <v>-0.16523687656435807</v>
      </c>
      <c r="AD92" s="3">
        <f t="shared" si="32"/>
        <v>1.6019121430257686</v>
      </c>
      <c r="AE92" s="3">
        <f t="shared" si="33"/>
        <v>1.4040278071154941</v>
      </c>
      <c r="AF92" s="3">
        <f t="shared" si="34"/>
        <v>3.0621015091491786</v>
      </c>
      <c r="AG92" t="str">
        <f t="shared" si="35"/>
        <v>Cluster 2</v>
      </c>
      <c r="AH92" t="str">
        <f t="shared" si="36"/>
        <v>&gt;16 messages</v>
      </c>
      <c r="AI92" t="e">
        <f t="shared" si="37"/>
        <v>#N/A</v>
      </c>
      <c r="AJ92">
        <f t="shared" si="38"/>
        <v>20.04</v>
      </c>
      <c r="AK92" t="str">
        <f t="shared" si="39"/>
        <v>no - Low</v>
      </c>
      <c r="AL92" t="str">
        <f t="shared" si="40"/>
        <v>Q2 - Medium</v>
      </c>
      <c r="AM92">
        <f t="shared" si="41"/>
        <v>0</v>
      </c>
      <c r="AN92">
        <f t="shared" si="42"/>
        <v>0</v>
      </c>
      <c r="AO92">
        <f t="shared" si="43"/>
        <v>1</v>
      </c>
      <c r="AP92">
        <f t="shared" si="44"/>
        <v>1</v>
      </c>
      <c r="AQ92">
        <f t="shared" si="45"/>
        <v>117.9</v>
      </c>
    </row>
    <row r="93" spans="1:43" x14ac:dyDescent="0.25">
      <c r="A93" t="s">
        <v>55</v>
      </c>
      <c r="B93">
        <v>157</v>
      </c>
      <c r="C93" t="s">
        <v>25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  <c r="U93">
        <f t="shared" si="23"/>
        <v>0</v>
      </c>
      <c r="V93" t="str">
        <f t="shared" si="24"/>
        <v>&lt;=3 calls</v>
      </c>
      <c r="W93" t="str">
        <f t="shared" si="25"/>
        <v>Q4</v>
      </c>
      <c r="X93" t="str">
        <f t="shared" si="26"/>
        <v>Not Applicable</v>
      </c>
      <c r="Y93" t="str">
        <f t="shared" si="27"/>
        <v>Low</v>
      </c>
      <c r="Z93" s="3">
        <f t="shared" si="28"/>
        <v>0.91720465042372468</v>
      </c>
      <c r="AA93" s="3">
        <f t="shared" si="29"/>
        <v>-1.0402867086437333</v>
      </c>
      <c r="AB93" s="3">
        <f t="shared" si="30"/>
        <v>0.81170283346226857</v>
      </c>
      <c r="AC93" s="3">
        <f t="shared" si="31"/>
        <v>-0.23769797395883072</v>
      </c>
      <c r="AD93" s="3">
        <f t="shared" si="32"/>
        <v>2.7460277176644419</v>
      </c>
      <c r="AE93" s="3">
        <f t="shared" si="33"/>
        <v>1.624445327985687</v>
      </c>
      <c r="AF93" s="3">
        <f t="shared" si="34"/>
        <v>2.3951987435383453</v>
      </c>
      <c r="AG93" t="str">
        <f t="shared" si="35"/>
        <v>Cluster 2</v>
      </c>
      <c r="AH93" t="str">
        <f t="shared" si="36"/>
        <v>Not Applicable</v>
      </c>
      <c r="AI93" t="e">
        <f t="shared" si="37"/>
        <v>#N/A</v>
      </c>
      <c r="AJ93">
        <f t="shared" si="38"/>
        <v>39.07</v>
      </c>
      <c r="AK93" t="str">
        <f t="shared" si="39"/>
        <v>no - High</v>
      </c>
      <c r="AL93" t="str">
        <f t="shared" si="40"/>
        <v>Q2 - Medium</v>
      </c>
      <c r="AM93">
        <f t="shared" si="41"/>
        <v>0</v>
      </c>
      <c r="AN93">
        <f t="shared" si="42"/>
        <v>0</v>
      </c>
      <c r="AO93">
        <f t="shared" si="43"/>
        <v>0</v>
      </c>
      <c r="AP93">
        <f t="shared" si="44"/>
        <v>3</v>
      </c>
      <c r="AQ93">
        <f t="shared" si="45"/>
        <v>229.8</v>
      </c>
    </row>
    <row r="94" spans="1:43" x14ac:dyDescent="0.25">
      <c r="A94" t="s">
        <v>53</v>
      </c>
      <c r="B94">
        <v>120</v>
      </c>
      <c r="C94" t="s">
        <v>25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  <c r="U94">
        <f t="shared" si="23"/>
        <v>0</v>
      </c>
      <c r="V94" t="str">
        <f t="shared" si="24"/>
        <v>&lt;=3 calls</v>
      </c>
      <c r="W94" t="str">
        <f t="shared" si="25"/>
        <v>Q3</v>
      </c>
      <c r="X94" t="str">
        <f t="shared" si="26"/>
        <v>Not Applicable</v>
      </c>
      <c r="Y94" t="str">
        <f t="shared" si="27"/>
        <v>High</v>
      </c>
      <c r="Z94" s="3">
        <f t="shared" si="28"/>
        <v>-0.2825204496452422</v>
      </c>
      <c r="AA94" s="3">
        <f t="shared" si="29"/>
        <v>2.3288998252601711</v>
      </c>
      <c r="AB94" s="3">
        <f t="shared" si="30"/>
        <v>-1.6151370749961598</v>
      </c>
      <c r="AC94" s="3">
        <f t="shared" si="31"/>
        <v>-0.70869510702289995</v>
      </c>
      <c r="AD94" s="3">
        <f t="shared" si="32"/>
        <v>3.4726939274145217</v>
      </c>
      <c r="AE94" s="3">
        <f t="shared" si="33"/>
        <v>2.9350483345781471</v>
      </c>
      <c r="AF94" s="3">
        <f t="shared" si="34"/>
        <v>3.6289687707554354</v>
      </c>
      <c r="AG94" t="str">
        <f t="shared" si="35"/>
        <v>Cluster 2</v>
      </c>
      <c r="AH94" t="str">
        <f t="shared" si="36"/>
        <v>Not Applicable</v>
      </c>
      <c r="AI94" t="e">
        <f t="shared" si="37"/>
        <v>#N/A</v>
      </c>
      <c r="AJ94">
        <f t="shared" si="38"/>
        <v>28.05</v>
      </c>
      <c r="AK94" t="str">
        <f t="shared" si="39"/>
        <v>no - High</v>
      </c>
      <c r="AL94" t="str">
        <f t="shared" si="40"/>
        <v>Q1 - Low</v>
      </c>
      <c r="AM94">
        <f t="shared" si="41"/>
        <v>0</v>
      </c>
      <c r="AN94">
        <f t="shared" si="42"/>
        <v>0</v>
      </c>
      <c r="AO94">
        <f t="shared" si="43"/>
        <v>0</v>
      </c>
      <c r="AP94">
        <f t="shared" si="44"/>
        <v>1</v>
      </c>
      <c r="AQ94">
        <f t="shared" si="45"/>
        <v>165</v>
      </c>
    </row>
    <row r="95" spans="1:43" x14ac:dyDescent="0.25">
      <c r="A95" t="s">
        <v>68</v>
      </c>
      <c r="B95">
        <v>98</v>
      </c>
      <c r="C95" t="s">
        <v>25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  <c r="U95">
        <f t="shared" si="23"/>
        <v>0</v>
      </c>
      <c r="V95" t="str">
        <f t="shared" si="24"/>
        <v>&gt;3 calls</v>
      </c>
      <c r="W95" t="str">
        <f t="shared" si="25"/>
        <v>Q2</v>
      </c>
      <c r="X95" t="str">
        <f t="shared" si="26"/>
        <v>Not Applicable</v>
      </c>
      <c r="Y95" t="str">
        <f t="shared" si="27"/>
        <v>Medium</v>
      </c>
      <c r="Z95" s="3">
        <f t="shared" si="28"/>
        <v>-0.35657755458777102</v>
      </c>
      <c r="AA95" s="3">
        <f t="shared" si="29"/>
        <v>-0.18455711054646279</v>
      </c>
      <c r="AB95" s="3">
        <f t="shared" si="30"/>
        <v>0.53962667351234628</v>
      </c>
      <c r="AC95" s="3">
        <f t="shared" si="31"/>
        <v>0.66806574347207237</v>
      </c>
      <c r="AD95" s="3">
        <f t="shared" si="32"/>
        <v>2.4963639893966421</v>
      </c>
      <c r="AE95" s="3">
        <f t="shared" si="33"/>
        <v>0.94800720664768545</v>
      </c>
      <c r="AF95" s="3">
        <f t="shared" si="34"/>
        <v>1.8882802122978404</v>
      </c>
      <c r="AG95" t="str">
        <f t="shared" si="35"/>
        <v>Cluster 2</v>
      </c>
      <c r="AH95" t="str">
        <f t="shared" si="36"/>
        <v>Not Applicable</v>
      </c>
      <c r="AI95" t="e">
        <f t="shared" si="37"/>
        <v>#N/A</v>
      </c>
      <c r="AJ95">
        <f t="shared" si="38"/>
        <v>27.37</v>
      </c>
      <c r="AK95" t="str">
        <f t="shared" si="39"/>
        <v>no - Medium</v>
      </c>
      <c r="AL95" t="str">
        <f t="shared" si="40"/>
        <v>Q4 - Very High</v>
      </c>
      <c r="AM95">
        <f t="shared" si="41"/>
        <v>0</v>
      </c>
      <c r="AN95">
        <f t="shared" si="42"/>
        <v>0</v>
      </c>
      <c r="AO95">
        <f t="shared" si="43"/>
        <v>0</v>
      </c>
      <c r="AP95">
        <f t="shared" si="44"/>
        <v>4</v>
      </c>
      <c r="AQ95">
        <f t="shared" si="45"/>
        <v>161</v>
      </c>
    </row>
    <row r="96" spans="1:43" x14ac:dyDescent="0.25">
      <c r="A96" t="s">
        <v>54</v>
      </c>
      <c r="B96">
        <v>125</v>
      </c>
      <c r="C96" t="s">
        <v>25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  <c r="U96">
        <f t="shared" si="23"/>
        <v>0</v>
      </c>
      <c r="V96" t="str">
        <f t="shared" si="24"/>
        <v>&lt;=3 calls</v>
      </c>
      <c r="W96" t="str">
        <f t="shared" si="25"/>
        <v>Q3</v>
      </c>
      <c r="X96" t="str">
        <f t="shared" si="26"/>
        <v>Not Applicable</v>
      </c>
      <c r="Y96" t="str">
        <f t="shared" si="27"/>
        <v>Medium</v>
      </c>
      <c r="Z96" s="3">
        <f t="shared" si="28"/>
        <v>-0.99161722946995545</v>
      </c>
      <c r="AA96" s="3">
        <f t="shared" si="29"/>
        <v>0.11594328320397398</v>
      </c>
      <c r="AB96" s="3">
        <f t="shared" si="30"/>
        <v>0.93880410526369218</v>
      </c>
      <c r="AC96" s="3">
        <f t="shared" si="31"/>
        <v>1.1028323278389063</v>
      </c>
      <c r="AD96" s="3">
        <f t="shared" si="32"/>
        <v>3.0702222785592519</v>
      </c>
      <c r="AE96" s="3">
        <f t="shared" si="33"/>
        <v>1.7590735817720444</v>
      </c>
      <c r="AF96" s="3">
        <f t="shared" si="34"/>
        <v>2.1822957848135744</v>
      </c>
      <c r="AG96" t="str">
        <f t="shared" si="35"/>
        <v>Cluster 2</v>
      </c>
      <c r="AH96" t="str">
        <f t="shared" si="36"/>
        <v>Not Applicable</v>
      </c>
      <c r="AI96" t="e">
        <f t="shared" si="37"/>
        <v>#N/A</v>
      </c>
      <c r="AJ96">
        <f t="shared" si="38"/>
        <v>21.54</v>
      </c>
      <c r="AK96" t="str">
        <f t="shared" si="39"/>
        <v>no - High</v>
      </c>
      <c r="AL96" t="str">
        <f t="shared" si="40"/>
        <v>Q4 - Very High</v>
      </c>
      <c r="AM96">
        <f t="shared" si="41"/>
        <v>0</v>
      </c>
      <c r="AN96">
        <f t="shared" si="42"/>
        <v>0</v>
      </c>
      <c r="AO96">
        <f t="shared" si="43"/>
        <v>0</v>
      </c>
      <c r="AP96">
        <f t="shared" si="44"/>
        <v>1</v>
      </c>
      <c r="AQ96">
        <f t="shared" si="45"/>
        <v>126.7</v>
      </c>
    </row>
    <row r="97" spans="1:43" x14ac:dyDescent="0.25">
      <c r="A97" t="s">
        <v>42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  <c r="U97">
        <f t="shared" si="23"/>
        <v>0</v>
      </c>
      <c r="V97" t="str">
        <f t="shared" si="24"/>
        <v>&lt;=3 calls</v>
      </c>
      <c r="W97" t="str">
        <f t="shared" si="25"/>
        <v>Q1</v>
      </c>
      <c r="X97" t="str">
        <f t="shared" si="26"/>
        <v>Not Applicable</v>
      </c>
      <c r="Y97" t="str">
        <f t="shared" si="27"/>
        <v>Medium</v>
      </c>
      <c r="Z97" s="3">
        <f t="shared" si="28"/>
        <v>-2.2468851582458189</v>
      </c>
      <c r="AA97" s="3">
        <f t="shared" si="29"/>
        <v>-0.60844177192952964</v>
      </c>
      <c r="AB97" s="3">
        <f t="shared" si="30"/>
        <v>0.21591562189309635</v>
      </c>
      <c r="AC97" s="3">
        <f t="shared" si="31"/>
        <v>-0.31015907135330267</v>
      </c>
      <c r="AD97" s="3">
        <f t="shared" si="32"/>
        <v>1.9137324134327662</v>
      </c>
      <c r="AE97" s="3">
        <f t="shared" si="33"/>
        <v>2.3582859261536355</v>
      </c>
      <c r="AF97" s="3">
        <f t="shared" si="34"/>
        <v>3.9320037218656623</v>
      </c>
      <c r="AG97" t="str">
        <f t="shared" si="35"/>
        <v>Cluster 1</v>
      </c>
      <c r="AH97" t="str">
        <f t="shared" si="36"/>
        <v>Not Applicable</v>
      </c>
      <c r="AI97" t="e">
        <f t="shared" si="37"/>
        <v>#N/A</v>
      </c>
      <c r="AJ97">
        <f t="shared" si="38"/>
        <v>10.01</v>
      </c>
      <c r="AK97" t="str">
        <f t="shared" si="39"/>
        <v>no - Low</v>
      </c>
      <c r="AL97" t="str">
        <f t="shared" si="40"/>
        <v>Q2 - Medium</v>
      </c>
      <c r="AM97">
        <f t="shared" si="41"/>
        <v>0</v>
      </c>
      <c r="AN97">
        <f t="shared" si="42"/>
        <v>1</v>
      </c>
      <c r="AO97">
        <f t="shared" si="43"/>
        <v>0</v>
      </c>
      <c r="AP97">
        <f t="shared" si="44"/>
        <v>1</v>
      </c>
      <c r="AQ97">
        <f t="shared" si="45"/>
        <v>58.9</v>
      </c>
    </row>
    <row r="98" spans="1:43" x14ac:dyDescent="0.25">
      <c r="A98" t="s">
        <v>66</v>
      </c>
      <c r="B98">
        <v>36</v>
      </c>
      <c r="C98" t="s">
        <v>28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  <c r="U98">
        <f t="shared" si="23"/>
        <v>1</v>
      </c>
      <c r="V98" t="str">
        <f t="shared" si="24"/>
        <v>&lt;=3 calls</v>
      </c>
      <c r="W98" t="str">
        <f t="shared" si="25"/>
        <v>Q1</v>
      </c>
      <c r="X98" t="str">
        <f t="shared" si="26"/>
        <v>High</v>
      </c>
      <c r="Y98" t="str">
        <f t="shared" si="27"/>
        <v>High</v>
      </c>
      <c r="Z98" s="3">
        <f t="shared" si="28"/>
        <v>0.30623353464786202</v>
      </c>
      <c r="AA98" s="3">
        <f t="shared" si="29"/>
        <v>1.0890869424355214</v>
      </c>
      <c r="AB98" s="3">
        <f t="shared" si="30"/>
        <v>-1.2358192169637867</v>
      </c>
      <c r="AC98" s="3">
        <f t="shared" si="31"/>
        <v>3.5302790905537265</v>
      </c>
      <c r="AD98" s="3">
        <f t="shared" si="32"/>
        <v>5.1623221171766254</v>
      </c>
      <c r="AE98" s="3">
        <f t="shared" si="33"/>
        <v>3.9076858804341361</v>
      </c>
      <c r="AF98" s="3">
        <f t="shared" si="34"/>
        <v>3.4482529255838616</v>
      </c>
      <c r="AG98" t="str">
        <f t="shared" si="35"/>
        <v>Cluster 3</v>
      </c>
      <c r="AH98" t="str">
        <f t="shared" si="36"/>
        <v>&gt;16 messages</v>
      </c>
      <c r="AI98">
        <f t="shared" si="37"/>
        <v>33.46</v>
      </c>
      <c r="AJ98" t="e">
        <f t="shared" si="38"/>
        <v>#N/A</v>
      </c>
      <c r="AK98" t="str">
        <f t="shared" si="39"/>
        <v>yes - Medium</v>
      </c>
      <c r="AL98" t="str">
        <f t="shared" si="40"/>
        <v>Q4 - Very High</v>
      </c>
      <c r="AM98">
        <f t="shared" si="41"/>
        <v>1</v>
      </c>
      <c r="AN98">
        <f t="shared" si="42"/>
        <v>0</v>
      </c>
      <c r="AO98">
        <f t="shared" si="43"/>
        <v>1</v>
      </c>
      <c r="AP98">
        <f t="shared" si="44"/>
        <v>0</v>
      </c>
      <c r="AQ98">
        <f t="shared" si="45"/>
        <v>196.8</v>
      </c>
    </row>
    <row r="99" spans="1:43" x14ac:dyDescent="0.25">
      <c r="A99" t="s">
        <v>24</v>
      </c>
      <c r="B99">
        <v>64</v>
      </c>
      <c r="C99" t="s">
        <v>28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  <c r="U99">
        <f t="shared" si="23"/>
        <v>0</v>
      </c>
      <c r="V99" t="str">
        <f t="shared" si="24"/>
        <v>&lt;=3 calls</v>
      </c>
      <c r="W99" t="str">
        <f t="shared" si="25"/>
        <v>Q1</v>
      </c>
      <c r="X99" t="str">
        <f t="shared" si="26"/>
        <v>Not Applicable</v>
      </c>
      <c r="Y99" t="str">
        <f t="shared" si="27"/>
        <v>Low</v>
      </c>
      <c r="Z99" s="3">
        <f t="shared" si="28"/>
        <v>-0.32695471261075959</v>
      </c>
      <c r="AA99" s="3">
        <f t="shared" si="29"/>
        <v>-0.95272368000122187</v>
      </c>
      <c r="AB99" s="3">
        <f t="shared" si="30"/>
        <v>-2.8404727734567574</v>
      </c>
      <c r="AC99" s="3">
        <f t="shared" si="31"/>
        <v>1.428907266114031</v>
      </c>
      <c r="AD99" s="3">
        <f t="shared" si="32"/>
        <v>3.1212426285898753</v>
      </c>
      <c r="AE99" s="3">
        <f t="shared" si="33"/>
        <v>3.3353625509734401</v>
      </c>
      <c r="AF99" s="3">
        <f t="shared" si="34"/>
        <v>4.5284800039688227</v>
      </c>
      <c r="AG99" t="str">
        <f t="shared" si="35"/>
        <v>Cluster 1</v>
      </c>
      <c r="AH99" t="str">
        <f t="shared" si="36"/>
        <v>Not Applicable</v>
      </c>
      <c r="AI99" t="e">
        <f t="shared" si="37"/>
        <v>#N/A</v>
      </c>
      <c r="AJ99">
        <f t="shared" si="38"/>
        <v>27.64</v>
      </c>
      <c r="AK99" t="str">
        <f t="shared" si="39"/>
        <v>no - Low</v>
      </c>
      <c r="AL99" t="str">
        <f t="shared" si="40"/>
        <v>Q4 - Very High</v>
      </c>
      <c r="AM99">
        <f t="shared" si="41"/>
        <v>0</v>
      </c>
      <c r="AN99">
        <f t="shared" si="42"/>
        <v>0</v>
      </c>
      <c r="AO99">
        <f t="shared" si="43"/>
        <v>1</v>
      </c>
      <c r="AP99">
        <f t="shared" si="44"/>
        <v>1</v>
      </c>
      <c r="AQ99">
        <f t="shared" si="45"/>
        <v>162.6</v>
      </c>
    </row>
    <row r="100" spans="1:43" x14ac:dyDescent="0.25">
      <c r="A100" t="s">
        <v>62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  <c r="U100">
        <f t="shared" si="23"/>
        <v>1</v>
      </c>
      <c r="V100" t="str">
        <f t="shared" si="24"/>
        <v>&lt;=3 calls</v>
      </c>
      <c r="W100" t="str">
        <f t="shared" si="25"/>
        <v>Q2</v>
      </c>
      <c r="X100" t="str">
        <f t="shared" si="26"/>
        <v>Not Applicable</v>
      </c>
      <c r="Y100" t="str">
        <f t="shared" si="27"/>
        <v>Medium</v>
      </c>
      <c r="Z100" s="3">
        <f t="shared" si="28"/>
        <v>1.8929070080415416</v>
      </c>
      <c r="AA100" s="3">
        <f t="shared" si="29"/>
        <v>0.39256285096099874</v>
      </c>
      <c r="AB100" s="3">
        <f t="shared" si="30"/>
        <v>-0.60627073007236154</v>
      </c>
      <c r="AC100" s="3">
        <f t="shared" si="31"/>
        <v>-0.31015907135330267</v>
      </c>
      <c r="AD100" s="3">
        <f t="shared" si="32"/>
        <v>3.3074227875925355</v>
      </c>
      <c r="AE100" s="3">
        <f t="shared" si="33"/>
        <v>2.0496256684411001</v>
      </c>
      <c r="AF100" s="3">
        <f t="shared" si="34"/>
        <v>2.3372815974073111</v>
      </c>
      <c r="AG100" t="str">
        <f t="shared" si="35"/>
        <v>Cluster 2</v>
      </c>
      <c r="AH100" t="str">
        <f t="shared" si="36"/>
        <v>Not Applicable</v>
      </c>
      <c r="AI100">
        <f t="shared" si="37"/>
        <v>48.03</v>
      </c>
      <c r="AJ100" t="e">
        <f t="shared" si="38"/>
        <v>#N/A</v>
      </c>
      <c r="AK100" t="str">
        <f t="shared" si="39"/>
        <v>no - Medium</v>
      </c>
      <c r="AL100" t="str">
        <f t="shared" si="40"/>
        <v>Q2 - Medium</v>
      </c>
      <c r="AM100">
        <f t="shared" si="41"/>
        <v>0</v>
      </c>
      <c r="AN100">
        <f t="shared" si="42"/>
        <v>1</v>
      </c>
      <c r="AO100">
        <f t="shared" si="43"/>
        <v>0</v>
      </c>
      <c r="AP100">
        <f t="shared" si="44"/>
        <v>1</v>
      </c>
      <c r="AQ100">
        <f t="shared" si="45"/>
        <v>282.5</v>
      </c>
    </row>
    <row r="101" spans="1:43" x14ac:dyDescent="0.25">
      <c r="A101" t="s">
        <v>69</v>
      </c>
      <c r="B101">
        <v>46</v>
      </c>
      <c r="C101" t="s">
        <v>25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  <c r="U101">
        <f t="shared" si="23"/>
        <v>0</v>
      </c>
      <c r="V101" t="str">
        <f t="shared" si="24"/>
        <v>&lt;=3 calls</v>
      </c>
      <c r="W101" t="str">
        <f t="shared" si="25"/>
        <v>Q1</v>
      </c>
      <c r="X101" t="str">
        <f t="shared" si="26"/>
        <v>Not Applicable</v>
      </c>
      <c r="Y101" t="str">
        <f t="shared" si="27"/>
        <v>Medium</v>
      </c>
      <c r="Z101" s="3">
        <f t="shared" si="28"/>
        <v>0.55432483620533313</v>
      </c>
      <c r="AA101" s="3">
        <f t="shared" si="29"/>
        <v>0.53982794458704075</v>
      </c>
      <c r="AB101" s="3">
        <f t="shared" si="30"/>
        <v>-8.4975611312920959E-3</v>
      </c>
      <c r="AC101" s="3">
        <f t="shared" si="31"/>
        <v>1.0303712304444337</v>
      </c>
      <c r="AD101" s="3">
        <f t="shared" si="32"/>
        <v>3.1452313452391585</v>
      </c>
      <c r="AE101" s="3">
        <f t="shared" si="33"/>
        <v>1.2885756923300606</v>
      </c>
      <c r="AF101" s="3">
        <f t="shared" si="34"/>
        <v>1.1951461896575095</v>
      </c>
      <c r="AG101" t="str">
        <f t="shared" si="35"/>
        <v>Cluster 3</v>
      </c>
      <c r="AH101" t="str">
        <f t="shared" si="36"/>
        <v>Not Applicable</v>
      </c>
      <c r="AI101" t="e">
        <f t="shared" si="37"/>
        <v>#N/A</v>
      </c>
      <c r="AJ101">
        <f t="shared" si="38"/>
        <v>35.729999999999997</v>
      </c>
      <c r="AK101" t="str">
        <f t="shared" si="39"/>
        <v>no - High</v>
      </c>
      <c r="AL101" t="str">
        <f t="shared" si="40"/>
        <v>Q4 - Very High</v>
      </c>
      <c r="AM101">
        <f t="shared" si="41"/>
        <v>0</v>
      </c>
      <c r="AN101">
        <f t="shared" si="42"/>
        <v>0</v>
      </c>
      <c r="AO101">
        <f t="shared" si="43"/>
        <v>0</v>
      </c>
      <c r="AP101">
        <f t="shared" si="44"/>
        <v>1</v>
      </c>
      <c r="AQ101">
        <f t="shared" si="45"/>
        <v>210.2</v>
      </c>
    </row>
    <row r="102" spans="1:43" x14ac:dyDescent="0.25">
      <c r="A102" t="s">
        <v>39</v>
      </c>
      <c r="B102">
        <v>41</v>
      </c>
      <c r="C102" t="s">
        <v>25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  <c r="U102">
        <f t="shared" si="23"/>
        <v>0</v>
      </c>
      <c r="V102" t="str">
        <f t="shared" si="24"/>
        <v>&lt;=3 calls</v>
      </c>
      <c r="W102" t="str">
        <f t="shared" si="25"/>
        <v>Q1</v>
      </c>
      <c r="X102" t="str">
        <f t="shared" si="26"/>
        <v>Not Applicable</v>
      </c>
      <c r="Y102" t="str">
        <f t="shared" si="27"/>
        <v>Low</v>
      </c>
      <c r="Z102" s="3">
        <f t="shared" si="28"/>
        <v>0.62097623065360941</v>
      </c>
      <c r="AA102" s="3">
        <f t="shared" si="29"/>
        <v>-1.1616809074435785</v>
      </c>
      <c r="AB102" s="3">
        <f t="shared" si="30"/>
        <v>-1.1583668794597948</v>
      </c>
      <c r="AC102" s="3">
        <f t="shared" si="31"/>
        <v>-1.1072311426924974</v>
      </c>
      <c r="AD102" s="3">
        <f t="shared" si="32"/>
        <v>1.6402082924582273</v>
      </c>
      <c r="AE102" s="3">
        <f t="shared" si="33"/>
        <v>2.0743405314781991</v>
      </c>
      <c r="AF102" s="3">
        <f t="shared" si="34"/>
        <v>3.7303477101227145</v>
      </c>
      <c r="AG102" t="str">
        <f t="shared" si="35"/>
        <v>Cluster 1</v>
      </c>
      <c r="AH102" t="str">
        <f t="shared" si="36"/>
        <v>&gt;16 messages</v>
      </c>
      <c r="AI102" t="e">
        <f t="shared" si="37"/>
        <v>#N/A</v>
      </c>
      <c r="AJ102">
        <f t="shared" si="38"/>
        <v>36.35</v>
      </c>
      <c r="AK102" t="str">
        <f t="shared" si="39"/>
        <v>no - Low</v>
      </c>
      <c r="AL102" t="str">
        <f t="shared" si="40"/>
        <v>Q1 - Low</v>
      </c>
      <c r="AM102">
        <f t="shared" si="41"/>
        <v>0</v>
      </c>
      <c r="AN102">
        <f t="shared" si="42"/>
        <v>0</v>
      </c>
      <c r="AO102">
        <f t="shared" si="43"/>
        <v>0</v>
      </c>
      <c r="AP102">
        <f t="shared" si="44"/>
        <v>0</v>
      </c>
      <c r="AQ102">
        <f t="shared" si="45"/>
        <v>213.8</v>
      </c>
    </row>
    <row r="103" spans="1:43" x14ac:dyDescent="0.25">
      <c r="A103" t="s">
        <v>49</v>
      </c>
      <c r="B103">
        <v>121</v>
      </c>
      <c r="C103" t="s">
        <v>28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  <c r="U103">
        <f t="shared" si="23"/>
        <v>0</v>
      </c>
      <c r="V103" t="str">
        <f t="shared" si="24"/>
        <v>&lt;=3 calls</v>
      </c>
      <c r="W103" t="str">
        <f t="shared" si="25"/>
        <v>Q3</v>
      </c>
      <c r="X103" t="str">
        <f t="shared" si="26"/>
        <v>Not Applicable</v>
      </c>
      <c r="Y103" t="str">
        <f t="shared" si="27"/>
        <v>Medium</v>
      </c>
      <c r="Z103" s="3">
        <f t="shared" si="28"/>
        <v>0.19329644961050516</v>
      </c>
      <c r="AA103" s="3">
        <f t="shared" si="29"/>
        <v>-0.3318222041725048</v>
      </c>
      <c r="AB103" s="3">
        <f t="shared" si="30"/>
        <v>0.40259561485143713</v>
      </c>
      <c r="AC103" s="3">
        <f t="shared" si="31"/>
        <v>-0.16523687656435807</v>
      </c>
      <c r="AD103" s="3">
        <f t="shared" si="32"/>
        <v>2.1294416908049949</v>
      </c>
      <c r="AE103" s="3">
        <f t="shared" si="33"/>
        <v>0.58039292474002269</v>
      </c>
      <c r="AF103" s="3">
        <f t="shared" si="34"/>
        <v>2.0344999335556926</v>
      </c>
      <c r="AG103" t="str">
        <f t="shared" si="35"/>
        <v>Cluster 2</v>
      </c>
      <c r="AH103" t="str">
        <f t="shared" si="36"/>
        <v>Not Applicable</v>
      </c>
      <c r="AI103" t="e">
        <f t="shared" si="37"/>
        <v>#N/A</v>
      </c>
      <c r="AJ103">
        <f t="shared" si="38"/>
        <v>32.42</v>
      </c>
      <c r="AK103" t="str">
        <f t="shared" si="39"/>
        <v>no - Medium</v>
      </c>
      <c r="AL103" t="str">
        <f t="shared" si="40"/>
        <v>Q2 - Medium</v>
      </c>
      <c r="AM103">
        <f t="shared" si="41"/>
        <v>0</v>
      </c>
      <c r="AN103">
        <f t="shared" si="42"/>
        <v>0</v>
      </c>
      <c r="AO103">
        <f t="shared" si="43"/>
        <v>1</v>
      </c>
      <c r="AP103">
        <f t="shared" si="44"/>
        <v>3</v>
      </c>
      <c r="AQ103">
        <f t="shared" si="45"/>
        <v>190.7</v>
      </c>
    </row>
    <row r="104" spans="1:43" x14ac:dyDescent="0.25">
      <c r="A104" t="s">
        <v>67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  <c r="U104">
        <f t="shared" si="23"/>
        <v>0</v>
      </c>
      <c r="V104" t="str">
        <f t="shared" si="24"/>
        <v>&lt;=3 calls</v>
      </c>
      <c r="W104" t="str">
        <f t="shared" si="25"/>
        <v>Q4</v>
      </c>
      <c r="X104" t="str">
        <f t="shared" si="26"/>
        <v>Not Applicable</v>
      </c>
      <c r="Y104" t="str">
        <f t="shared" si="27"/>
        <v>Low</v>
      </c>
      <c r="Z104" s="3">
        <f t="shared" si="28"/>
        <v>-0.17328621985501211</v>
      </c>
      <c r="AA104" s="3">
        <f t="shared" si="29"/>
        <v>-1.3507374465580919</v>
      </c>
      <c r="AB104" s="3">
        <f t="shared" si="30"/>
        <v>-1.7402523894256858</v>
      </c>
      <c r="AC104" s="3">
        <f t="shared" si="31"/>
        <v>0.48691299998589177</v>
      </c>
      <c r="AD104" s="3">
        <f t="shared" si="32"/>
        <v>1.8882151096411626</v>
      </c>
      <c r="AE104" s="3">
        <f t="shared" si="33"/>
        <v>2.2627599103711784</v>
      </c>
      <c r="AF104" s="3">
        <f t="shared" si="34"/>
        <v>3.8307712700824075</v>
      </c>
      <c r="AG104" t="str">
        <f t="shared" si="35"/>
        <v>Cluster 1</v>
      </c>
      <c r="AH104" t="str">
        <f t="shared" si="36"/>
        <v>Not Applicable</v>
      </c>
      <c r="AI104" t="e">
        <f t="shared" si="37"/>
        <v>#N/A</v>
      </c>
      <c r="AJ104">
        <f t="shared" si="38"/>
        <v>29.05</v>
      </c>
      <c r="AK104" t="str">
        <f t="shared" si="39"/>
        <v>no - Low</v>
      </c>
      <c r="AL104" t="str">
        <f t="shared" si="40"/>
        <v>Q3 - High</v>
      </c>
      <c r="AM104">
        <f t="shared" si="41"/>
        <v>0</v>
      </c>
      <c r="AN104">
        <f t="shared" si="42"/>
        <v>1</v>
      </c>
      <c r="AO104">
        <f t="shared" si="43"/>
        <v>0</v>
      </c>
      <c r="AP104">
        <f t="shared" si="44"/>
        <v>1</v>
      </c>
      <c r="AQ104">
        <f t="shared" si="45"/>
        <v>170.9</v>
      </c>
    </row>
    <row r="105" spans="1:43" x14ac:dyDescent="0.25">
      <c r="A105" t="s">
        <v>62</v>
      </c>
      <c r="B105">
        <v>130</v>
      </c>
      <c r="C105" t="s">
        <v>28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  <c r="U105">
        <f t="shared" si="23"/>
        <v>0</v>
      </c>
      <c r="V105" t="str">
        <f t="shared" si="24"/>
        <v>&lt;=3 calls</v>
      </c>
      <c r="W105" t="str">
        <f t="shared" si="25"/>
        <v>Q4</v>
      </c>
      <c r="X105" t="str">
        <f t="shared" si="26"/>
        <v>Not Applicable</v>
      </c>
      <c r="Y105" t="str">
        <f t="shared" si="27"/>
        <v>Low</v>
      </c>
      <c r="Z105" s="3">
        <f t="shared" si="28"/>
        <v>-0.48247463299007021</v>
      </c>
      <c r="AA105" s="3">
        <f t="shared" si="29"/>
        <v>-1.7905426586034334</v>
      </c>
      <c r="AB105" s="3">
        <f t="shared" si="30"/>
        <v>0.53366880139665485</v>
      </c>
      <c r="AC105" s="3">
        <f t="shared" si="31"/>
        <v>-0.38262016874777532</v>
      </c>
      <c r="AD105" s="3">
        <f t="shared" si="32"/>
        <v>1.9042289906902019</v>
      </c>
      <c r="AE105" s="3">
        <f t="shared" si="33"/>
        <v>1.9672380046334692</v>
      </c>
      <c r="AF105" s="3">
        <f t="shared" si="34"/>
        <v>3.4805118423535815</v>
      </c>
      <c r="AG105" t="str">
        <f t="shared" si="35"/>
        <v>Cluster 1</v>
      </c>
      <c r="AH105" t="str">
        <f t="shared" si="36"/>
        <v>Not Applicable</v>
      </c>
      <c r="AI105" t="e">
        <f t="shared" si="37"/>
        <v>#N/A</v>
      </c>
      <c r="AJ105">
        <f t="shared" si="38"/>
        <v>26.21</v>
      </c>
      <c r="AK105" t="str">
        <f t="shared" si="39"/>
        <v>no - Medium</v>
      </c>
      <c r="AL105" t="str">
        <f t="shared" si="40"/>
        <v>Q2 - Medium</v>
      </c>
      <c r="AM105">
        <f t="shared" si="41"/>
        <v>0</v>
      </c>
      <c r="AN105">
        <f t="shared" si="42"/>
        <v>0</v>
      </c>
      <c r="AO105">
        <f t="shared" si="43"/>
        <v>1</v>
      </c>
      <c r="AP105">
        <f t="shared" si="44"/>
        <v>2</v>
      </c>
      <c r="AQ105">
        <f t="shared" si="45"/>
        <v>154.19999999999999</v>
      </c>
    </row>
    <row r="106" spans="1:43" x14ac:dyDescent="0.25">
      <c r="A106" t="s">
        <v>42</v>
      </c>
      <c r="B106">
        <v>85</v>
      </c>
      <c r="C106" t="s">
        <v>25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  <c r="U106">
        <f t="shared" si="23"/>
        <v>0</v>
      </c>
      <c r="V106" t="str">
        <f t="shared" si="24"/>
        <v>&lt;=3 calls</v>
      </c>
      <c r="W106" t="str">
        <f t="shared" si="25"/>
        <v>Q2</v>
      </c>
      <c r="X106" t="str">
        <f t="shared" si="26"/>
        <v>Not Applicable</v>
      </c>
      <c r="Y106" t="str">
        <f t="shared" si="27"/>
        <v>Medium</v>
      </c>
      <c r="Z106" s="3">
        <f t="shared" si="28"/>
        <v>0.39139920533177003</v>
      </c>
      <c r="AA106" s="3">
        <f t="shared" si="29"/>
        <v>0.581619390075512</v>
      </c>
      <c r="AB106" s="3">
        <f t="shared" si="30"/>
        <v>1.0321441017428623</v>
      </c>
      <c r="AC106" s="3">
        <f t="shared" si="31"/>
        <v>0.63183519477483641</v>
      </c>
      <c r="AD106" s="3">
        <f t="shared" si="32"/>
        <v>3.3511203196565247</v>
      </c>
      <c r="AE106" s="3">
        <f t="shared" si="33"/>
        <v>1.3985748506836833</v>
      </c>
      <c r="AF106" s="3">
        <f t="shared" si="34"/>
        <v>0.82584249655423148</v>
      </c>
      <c r="AG106" t="str">
        <f t="shared" si="35"/>
        <v>Cluster 3</v>
      </c>
      <c r="AH106" t="str">
        <f t="shared" si="36"/>
        <v>Not Applicable</v>
      </c>
      <c r="AI106" t="e">
        <f t="shared" si="37"/>
        <v>#N/A</v>
      </c>
      <c r="AJ106">
        <f t="shared" si="38"/>
        <v>34.24</v>
      </c>
      <c r="AK106" t="str">
        <f t="shared" si="39"/>
        <v>no - Low</v>
      </c>
      <c r="AL106" t="str">
        <f t="shared" si="40"/>
        <v>Q3 - High</v>
      </c>
      <c r="AM106">
        <f t="shared" si="41"/>
        <v>0</v>
      </c>
      <c r="AN106">
        <f t="shared" si="42"/>
        <v>0</v>
      </c>
      <c r="AO106">
        <f t="shared" si="43"/>
        <v>0</v>
      </c>
      <c r="AP106">
        <f t="shared" si="44"/>
        <v>1</v>
      </c>
      <c r="AQ106">
        <f t="shared" si="45"/>
        <v>201.4</v>
      </c>
    </row>
    <row r="107" spans="1:43" x14ac:dyDescent="0.25">
      <c r="A107" t="s">
        <v>67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  <c r="U107">
        <f t="shared" si="23"/>
        <v>1</v>
      </c>
      <c r="V107" t="str">
        <f t="shared" si="24"/>
        <v>&gt;3 calls</v>
      </c>
      <c r="W107" t="str">
        <f t="shared" si="25"/>
        <v>Q4</v>
      </c>
      <c r="X107" t="str">
        <f t="shared" si="26"/>
        <v>Not Applicable</v>
      </c>
      <c r="Y107" t="str">
        <f t="shared" si="27"/>
        <v>Low</v>
      </c>
      <c r="Z107" s="3">
        <f t="shared" si="28"/>
        <v>-2.0284166986653589</v>
      </c>
      <c r="AA107" s="3">
        <f t="shared" si="29"/>
        <v>-0.84924010069643585</v>
      </c>
      <c r="AB107" s="3">
        <f t="shared" si="30"/>
        <v>-0.90813625060074188</v>
      </c>
      <c r="AC107" s="3">
        <f t="shared" si="31"/>
        <v>-0.41885071744501134</v>
      </c>
      <c r="AD107" s="3">
        <f t="shared" si="32"/>
        <v>1.1943797094725128</v>
      </c>
      <c r="AE107" s="3">
        <f t="shared" si="33"/>
        <v>2.4157463495190754</v>
      </c>
      <c r="AF107" s="3">
        <f t="shared" si="34"/>
        <v>4.2714304348812515</v>
      </c>
      <c r="AG107" t="str">
        <f t="shared" si="35"/>
        <v>Cluster 1</v>
      </c>
      <c r="AH107" t="str">
        <f t="shared" si="36"/>
        <v>Not Applicable</v>
      </c>
      <c r="AI107">
        <f t="shared" si="37"/>
        <v>12.02</v>
      </c>
      <c r="AJ107" t="e">
        <f t="shared" si="38"/>
        <v>#N/A</v>
      </c>
      <c r="AK107" t="str">
        <f t="shared" si="39"/>
        <v>no - Low</v>
      </c>
      <c r="AL107" t="str">
        <f t="shared" si="40"/>
        <v>Q2 - Medium</v>
      </c>
      <c r="AM107">
        <f t="shared" si="41"/>
        <v>0</v>
      </c>
      <c r="AN107">
        <f t="shared" si="42"/>
        <v>1</v>
      </c>
      <c r="AO107">
        <f t="shared" si="43"/>
        <v>0</v>
      </c>
      <c r="AP107">
        <f t="shared" si="44"/>
        <v>4</v>
      </c>
      <c r="AQ107">
        <f t="shared" si="45"/>
        <v>70.7</v>
      </c>
    </row>
    <row r="108" spans="1:43" x14ac:dyDescent="0.25">
      <c r="A108" t="s">
        <v>67</v>
      </c>
      <c r="B108">
        <v>61</v>
      </c>
      <c r="C108" t="s">
        <v>28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  <c r="U108">
        <f t="shared" si="23"/>
        <v>1</v>
      </c>
      <c r="V108" t="str">
        <f t="shared" si="24"/>
        <v>&gt;3 calls</v>
      </c>
      <c r="W108" t="str">
        <f t="shared" si="25"/>
        <v>Q1</v>
      </c>
      <c r="X108" t="str">
        <f t="shared" si="26"/>
        <v>Not Applicable</v>
      </c>
      <c r="Y108" t="str">
        <f t="shared" si="27"/>
        <v>Low</v>
      </c>
      <c r="Z108" s="3">
        <f t="shared" si="28"/>
        <v>0.13405076565648233</v>
      </c>
      <c r="AA108" s="3">
        <f t="shared" si="29"/>
        <v>-1.06615760346993</v>
      </c>
      <c r="AB108" s="3">
        <f t="shared" si="30"/>
        <v>0.49990752607440148</v>
      </c>
      <c r="AC108" s="3">
        <f t="shared" si="31"/>
        <v>-1.3970755322703865</v>
      </c>
      <c r="AD108" s="3">
        <f t="shared" si="32"/>
        <v>1.9229767374269977</v>
      </c>
      <c r="AE108" s="3">
        <f t="shared" si="33"/>
        <v>1.8320450924320193</v>
      </c>
      <c r="AF108" s="3">
        <f t="shared" si="34"/>
        <v>3.3188761514589711</v>
      </c>
      <c r="AG108" t="str">
        <f t="shared" si="35"/>
        <v>Cluster 2</v>
      </c>
      <c r="AH108" t="str">
        <f t="shared" si="36"/>
        <v>&gt;16 messages</v>
      </c>
      <c r="AI108">
        <f t="shared" si="37"/>
        <v>31.88</v>
      </c>
      <c r="AJ108" t="e">
        <f t="shared" si="38"/>
        <v>#N/A</v>
      </c>
      <c r="AK108" t="str">
        <f t="shared" si="39"/>
        <v>no - Medium</v>
      </c>
      <c r="AL108" t="str">
        <f t="shared" si="40"/>
        <v>Q1 - Low</v>
      </c>
      <c r="AM108">
        <f t="shared" si="41"/>
        <v>0</v>
      </c>
      <c r="AN108">
        <f t="shared" si="42"/>
        <v>0</v>
      </c>
      <c r="AO108">
        <f t="shared" si="43"/>
        <v>1</v>
      </c>
      <c r="AP108">
        <f t="shared" si="44"/>
        <v>4</v>
      </c>
      <c r="AQ108">
        <f t="shared" si="45"/>
        <v>187.5</v>
      </c>
    </row>
    <row r="109" spans="1:43" x14ac:dyDescent="0.25">
      <c r="A109" t="s">
        <v>39</v>
      </c>
      <c r="B109">
        <v>92</v>
      </c>
      <c r="C109" t="s">
        <v>25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  <c r="U109">
        <f t="shared" si="23"/>
        <v>0</v>
      </c>
      <c r="V109" t="str">
        <f t="shared" si="24"/>
        <v>&lt;=3 calls</v>
      </c>
      <c r="W109" t="str">
        <f t="shared" si="25"/>
        <v>Q2</v>
      </c>
      <c r="X109" t="str">
        <f t="shared" si="26"/>
        <v>Not Applicable</v>
      </c>
      <c r="Y109" t="str">
        <f t="shared" si="27"/>
        <v>Medium</v>
      </c>
      <c r="Z109" s="3">
        <f t="shared" si="28"/>
        <v>-1.6396168977170826</v>
      </c>
      <c r="AA109" s="3">
        <f t="shared" si="29"/>
        <v>-0.12883518322850132</v>
      </c>
      <c r="AB109" s="3">
        <f t="shared" si="30"/>
        <v>-0.50697286147749943</v>
      </c>
      <c r="AC109" s="3">
        <f t="shared" si="31"/>
        <v>-0.38262016874777532</v>
      </c>
      <c r="AD109" s="3">
        <f t="shared" si="32"/>
        <v>1.3387574571902314</v>
      </c>
      <c r="AE109" s="3">
        <f t="shared" si="33"/>
        <v>1.7630546649279402</v>
      </c>
      <c r="AF109" s="3">
        <f t="shared" si="34"/>
        <v>3.5248336093872417</v>
      </c>
      <c r="AG109" t="str">
        <f t="shared" si="35"/>
        <v>Cluster 1</v>
      </c>
      <c r="AH109" t="str">
        <f t="shared" si="36"/>
        <v>Not Applicable</v>
      </c>
      <c r="AI109" t="e">
        <f t="shared" si="37"/>
        <v>#N/A</v>
      </c>
      <c r="AJ109">
        <f t="shared" si="38"/>
        <v>15.59</v>
      </c>
      <c r="AK109" t="str">
        <f t="shared" si="39"/>
        <v>no - Medium</v>
      </c>
      <c r="AL109" t="str">
        <f t="shared" si="40"/>
        <v>Q2 - Medium</v>
      </c>
      <c r="AM109">
        <f t="shared" si="41"/>
        <v>0</v>
      </c>
      <c r="AN109">
        <f t="shared" si="42"/>
        <v>0</v>
      </c>
      <c r="AO109">
        <f t="shared" si="43"/>
        <v>0</v>
      </c>
      <c r="AP109">
        <f t="shared" si="44"/>
        <v>2</v>
      </c>
      <c r="AQ109">
        <f t="shared" si="45"/>
        <v>91.7</v>
      </c>
    </row>
    <row r="110" spans="1:43" x14ac:dyDescent="0.25">
      <c r="A110" t="s">
        <v>69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  <c r="U110">
        <f t="shared" si="23"/>
        <v>0</v>
      </c>
      <c r="V110" t="str">
        <f t="shared" si="24"/>
        <v>&lt;=3 calls</v>
      </c>
      <c r="W110" t="str">
        <f t="shared" si="25"/>
        <v>Q2</v>
      </c>
      <c r="X110" t="str">
        <f t="shared" si="26"/>
        <v>Not Applicable</v>
      </c>
      <c r="Y110" t="str">
        <f t="shared" si="27"/>
        <v>Medium</v>
      </c>
      <c r="Z110" s="3">
        <f t="shared" si="28"/>
        <v>-0.64354883624007009</v>
      </c>
      <c r="AA110" s="3">
        <f t="shared" si="29"/>
        <v>0.3487813366397427</v>
      </c>
      <c r="AB110" s="3">
        <f t="shared" si="30"/>
        <v>-1.065026882980624</v>
      </c>
      <c r="AC110" s="3">
        <f t="shared" si="31"/>
        <v>0.23329915910523916</v>
      </c>
      <c r="AD110" s="3">
        <f t="shared" si="32"/>
        <v>1.8632025755599859</v>
      </c>
      <c r="AE110" s="3">
        <f t="shared" si="33"/>
        <v>1.313207631916899</v>
      </c>
      <c r="AF110" s="3">
        <f t="shared" si="34"/>
        <v>2.8244476860930199</v>
      </c>
      <c r="AG110" t="str">
        <f t="shared" si="35"/>
        <v>Cluster 2</v>
      </c>
      <c r="AH110" t="str">
        <f t="shared" si="36"/>
        <v>Not Applicable</v>
      </c>
      <c r="AI110" t="e">
        <f t="shared" si="37"/>
        <v>#N/A</v>
      </c>
      <c r="AJ110">
        <f t="shared" si="38"/>
        <v>24.74</v>
      </c>
      <c r="AK110" t="str">
        <f t="shared" si="39"/>
        <v>no - Low</v>
      </c>
      <c r="AL110" t="str">
        <f t="shared" si="40"/>
        <v>Q3 - High</v>
      </c>
      <c r="AM110">
        <f t="shared" si="41"/>
        <v>0</v>
      </c>
      <c r="AN110">
        <f t="shared" si="42"/>
        <v>1</v>
      </c>
      <c r="AO110">
        <f t="shared" si="43"/>
        <v>0</v>
      </c>
      <c r="AP110">
        <f t="shared" si="44"/>
        <v>3</v>
      </c>
      <c r="AQ110">
        <f t="shared" si="45"/>
        <v>145.5</v>
      </c>
    </row>
    <row r="111" spans="1:43" x14ac:dyDescent="0.25">
      <c r="A111" t="s">
        <v>56</v>
      </c>
      <c r="B111">
        <v>75</v>
      </c>
      <c r="C111" t="s">
        <v>25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  <c r="U111">
        <f t="shared" si="23"/>
        <v>0</v>
      </c>
      <c r="V111" t="str">
        <f t="shared" si="24"/>
        <v>&lt;=3 calls</v>
      </c>
      <c r="W111" t="str">
        <f t="shared" si="25"/>
        <v>Q2</v>
      </c>
      <c r="X111" t="str">
        <f t="shared" si="26"/>
        <v>Not Applicable</v>
      </c>
      <c r="Y111" t="str">
        <f t="shared" si="27"/>
        <v>Low</v>
      </c>
      <c r="Z111" s="3">
        <f t="shared" si="28"/>
        <v>-0.25845189053892015</v>
      </c>
      <c r="AA111" s="3">
        <f t="shared" si="29"/>
        <v>-0.83530961886694566</v>
      </c>
      <c r="AB111" s="3">
        <f t="shared" si="30"/>
        <v>1.1155543113625461</v>
      </c>
      <c r="AC111" s="3">
        <f t="shared" si="31"/>
        <v>-1.5057671783620949</v>
      </c>
      <c r="AD111" s="3">
        <f t="shared" si="32"/>
        <v>2.3039937073082606</v>
      </c>
      <c r="AE111" s="3">
        <f t="shared" si="33"/>
        <v>2.0679303073669804</v>
      </c>
      <c r="AF111" s="3">
        <f t="shared" si="34"/>
        <v>3.3532498429043018</v>
      </c>
      <c r="AG111" t="str">
        <f t="shared" si="35"/>
        <v>Cluster 2</v>
      </c>
      <c r="AH111" t="str">
        <f t="shared" si="36"/>
        <v>Not Applicable</v>
      </c>
      <c r="AI111" t="e">
        <f t="shared" si="37"/>
        <v>#N/A</v>
      </c>
      <c r="AJ111">
        <f t="shared" si="38"/>
        <v>28.27</v>
      </c>
      <c r="AK111" t="str">
        <f t="shared" si="39"/>
        <v>no - Medium</v>
      </c>
      <c r="AL111" t="str">
        <f t="shared" si="40"/>
        <v>Q1 - Low</v>
      </c>
      <c r="AM111">
        <f t="shared" si="41"/>
        <v>0</v>
      </c>
      <c r="AN111">
        <f t="shared" si="42"/>
        <v>0</v>
      </c>
      <c r="AO111">
        <f t="shared" si="43"/>
        <v>0</v>
      </c>
      <c r="AP111">
        <f t="shared" si="44"/>
        <v>1</v>
      </c>
      <c r="AQ111">
        <f t="shared" si="45"/>
        <v>166.3</v>
      </c>
    </row>
    <row r="112" spans="1:43" x14ac:dyDescent="0.25">
      <c r="A112" t="s">
        <v>24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  <c r="U112">
        <f t="shared" si="23"/>
        <v>0</v>
      </c>
      <c r="V112" t="str">
        <f t="shared" si="24"/>
        <v>&lt;=3 calls</v>
      </c>
      <c r="W112" t="str">
        <f t="shared" si="25"/>
        <v>Q2</v>
      </c>
      <c r="X112" t="str">
        <f t="shared" si="26"/>
        <v>Not Applicable</v>
      </c>
      <c r="Y112" t="str">
        <f t="shared" si="27"/>
        <v>Medium</v>
      </c>
      <c r="Z112" s="3">
        <f t="shared" si="28"/>
        <v>0.93942178190648307</v>
      </c>
      <c r="AA112" s="3">
        <f t="shared" si="29"/>
        <v>0.60152007840335553</v>
      </c>
      <c r="AB112" s="3">
        <f t="shared" si="30"/>
        <v>1.2088943078417163</v>
      </c>
      <c r="AC112" s="3">
        <f t="shared" si="31"/>
        <v>-0.27392852265606671</v>
      </c>
      <c r="AD112" s="3">
        <f t="shared" si="32"/>
        <v>3.425290828979394</v>
      </c>
      <c r="AE112" s="3">
        <f t="shared" si="33"/>
        <v>1.6675736781621877</v>
      </c>
      <c r="AF112" s="3">
        <f t="shared" si="34"/>
        <v>1.3524003405457985</v>
      </c>
      <c r="AG112" t="str">
        <f t="shared" si="35"/>
        <v>Cluster 3</v>
      </c>
      <c r="AH112" t="str">
        <f t="shared" si="36"/>
        <v>Not Applicable</v>
      </c>
      <c r="AI112" t="e">
        <f t="shared" si="37"/>
        <v>#N/A</v>
      </c>
      <c r="AJ112">
        <f t="shared" si="38"/>
        <v>39.270000000000003</v>
      </c>
      <c r="AK112" t="str">
        <f t="shared" si="39"/>
        <v>no - Low</v>
      </c>
      <c r="AL112" t="str">
        <f t="shared" si="40"/>
        <v>Q2 - Medium</v>
      </c>
      <c r="AM112">
        <f t="shared" si="41"/>
        <v>0</v>
      </c>
      <c r="AN112">
        <f t="shared" si="42"/>
        <v>1</v>
      </c>
      <c r="AO112">
        <f t="shared" si="43"/>
        <v>0</v>
      </c>
      <c r="AP112">
        <f t="shared" si="44"/>
        <v>1</v>
      </c>
      <c r="AQ112">
        <f t="shared" si="45"/>
        <v>231</v>
      </c>
    </row>
    <row r="113" spans="1:43" x14ac:dyDescent="0.25">
      <c r="A113" t="s">
        <v>39</v>
      </c>
      <c r="B113">
        <v>82</v>
      </c>
      <c r="C113" t="s">
        <v>25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  <c r="U113">
        <f t="shared" si="23"/>
        <v>0</v>
      </c>
      <c r="V113" t="str">
        <f t="shared" si="24"/>
        <v>&gt;3 calls</v>
      </c>
      <c r="W113" t="str">
        <f t="shared" si="25"/>
        <v>Q2</v>
      </c>
      <c r="X113" t="str">
        <f t="shared" si="26"/>
        <v>Not Applicable</v>
      </c>
      <c r="Y113" t="str">
        <f t="shared" si="27"/>
        <v>Medium</v>
      </c>
      <c r="Z113" s="3">
        <f t="shared" si="28"/>
        <v>0.37103350147257474</v>
      </c>
      <c r="AA113" s="3">
        <f t="shared" si="29"/>
        <v>2.0419979230324944E-2</v>
      </c>
      <c r="AB113" s="3">
        <f t="shared" si="30"/>
        <v>0.11065988118254236</v>
      </c>
      <c r="AC113" s="3">
        <f t="shared" si="31"/>
        <v>-1.1434616913897337</v>
      </c>
      <c r="AD113" s="3">
        <f t="shared" si="32"/>
        <v>2.0433150576299748</v>
      </c>
      <c r="AE113" s="3">
        <f t="shared" si="33"/>
        <v>1.2074075880770219</v>
      </c>
      <c r="AF113" s="3">
        <f t="shared" si="34"/>
        <v>2.5962530197872771</v>
      </c>
      <c r="AG113" t="str">
        <f t="shared" si="35"/>
        <v>Cluster 2</v>
      </c>
      <c r="AH113" t="str">
        <f t="shared" si="36"/>
        <v>Not Applicable</v>
      </c>
      <c r="AI113" t="e">
        <f t="shared" si="37"/>
        <v>#N/A</v>
      </c>
      <c r="AJ113">
        <f t="shared" si="38"/>
        <v>34.049999999999997</v>
      </c>
      <c r="AK113" t="str">
        <f t="shared" si="39"/>
        <v>no - Low</v>
      </c>
      <c r="AL113" t="str">
        <f t="shared" si="40"/>
        <v>Q1 - Low</v>
      </c>
      <c r="AM113">
        <f t="shared" si="41"/>
        <v>0</v>
      </c>
      <c r="AN113">
        <f t="shared" si="42"/>
        <v>0</v>
      </c>
      <c r="AO113">
        <f t="shared" si="43"/>
        <v>0</v>
      </c>
      <c r="AP113">
        <f t="shared" si="44"/>
        <v>4</v>
      </c>
      <c r="AQ113">
        <f t="shared" si="45"/>
        <v>200.3</v>
      </c>
    </row>
    <row r="114" spans="1:43" x14ac:dyDescent="0.25">
      <c r="A114" t="s">
        <v>50</v>
      </c>
      <c r="B114">
        <v>163</v>
      </c>
      <c r="C114" t="s">
        <v>25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  <c r="U114">
        <f t="shared" si="23"/>
        <v>0</v>
      </c>
      <c r="V114" t="str">
        <f t="shared" si="24"/>
        <v>&lt;=3 calls</v>
      </c>
      <c r="W114" t="str">
        <f t="shared" si="25"/>
        <v>Q4</v>
      </c>
      <c r="X114" t="str">
        <f t="shared" si="26"/>
        <v>Not Applicable</v>
      </c>
      <c r="Y114" t="str">
        <f t="shared" si="27"/>
        <v>Medium</v>
      </c>
      <c r="Z114" s="3">
        <f t="shared" si="28"/>
        <v>0.30993638989498823</v>
      </c>
      <c r="AA114" s="3">
        <f t="shared" si="29"/>
        <v>4.8280942889305963E-2</v>
      </c>
      <c r="AB114" s="3">
        <f t="shared" si="30"/>
        <v>0.1166177532982343</v>
      </c>
      <c r="AC114" s="3">
        <f t="shared" si="31"/>
        <v>-0.41885071744501134</v>
      </c>
      <c r="AD114" s="3">
        <f t="shared" si="32"/>
        <v>2.0974737129201362</v>
      </c>
      <c r="AE114" s="3">
        <f t="shared" si="33"/>
        <v>0.53612241057052179</v>
      </c>
      <c r="AF114" s="3">
        <f t="shared" si="34"/>
        <v>2.0433938685042863</v>
      </c>
      <c r="AG114" t="str">
        <f t="shared" si="35"/>
        <v>Cluster 2</v>
      </c>
      <c r="AH114" t="str">
        <f t="shared" si="36"/>
        <v>Not Applicable</v>
      </c>
      <c r="AI114" t="e">
        <f t="shared" si="37"/>
        <v>#N/A</v>
      </c>
      <c r="AJ114">
        <f t="shared" si="38"/>
        <v>33.49</v>
      </c>
      <c r="AK114" t="str">
        <f t="shared" si="39"/>
        <v>no - High</v>
      </c>
      <c r="AL114" t="str">
        <f t="shared" si="40"/>
        <v>Q2 - Medium</v>
      </c>
      <c r="AM114">
        <f t="shared" si="41"/>
        <v>0</v>
      </c>
      <c r="AN114">
        <f t="shared" si="42"/>
        <v>0</v>
      </c>
      <c r="AO114">
        <f t="shared" si="43"/>
        <v>0</v>
      </c>
      <c r="AP114">
        <f t="shared" si="44"/>
        <v>1</v>
      </c>
      <c r="AQ114">
        <f t="shared" si="45"/>
        <v>197</v>
      </c>
    </row>
    <row r="115" spans="1:43" x14ac:dyDescent="0.25">
      <c r="A115" t="s">
        <v>68</v>
      </c>
      <c r="B115">
        <v>91</v>
      </c>
      <c r="C115" t="s">
        <v>28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  <c r="U115">
        <f t="shared" si="23"/>
        <v>0</v>
      </c>
      <c r="V115" t="str">
        <f t="shared" si="24"/>
        <v>&lt;=3 calls</v>
      </c>
      <c r="W115" t="str">
        <f t="shared" si="25"/>
        <v>Q2</v>
      </c>
      <c r="X115" t="str">
        <f t="shared" si="26"/>
        <v>High</v>
      </c>
      <c r="Y115" t="str">
        <f t="shared" si="27"/>
        <v>Medium</v>
      </c>
      <c r="Z115" s="3">
        <f t="shared" si="28"/>
        <v>-0.93237154551593238</v>
      </c>
      <c r="AA115" s="3">
        <f t="shared" si="29"/>
        <v>-0.5348092251165083</v>
      </c>
      <c r="AB115" s="3">
        <f t="shared" si="30"/>
        <v>0.92688836103230821</v>
      </c>
      <c r="AC115" s="3">
        <f t="shared" si="31"/>
        <v>0.34199080519694713</v>
      </c>
      <c r="AD115" s="3">
        <f t="shared" si="32"/>
        <v>2.394747197932912</v>
      </c>
      <c r="AE115" s="3">
        <f t="shared" si="33"/>
        <v>1.4599374475688687</v>
      </c>
      <c r="AF115" s="3">
        <f t="shared" si="34"/>
        <v>2.5549991310410016</v>
      </c>
      <c r="AG115" t="str">
        <f t="shared" si="35"/>
        <v>Cluster 2</v>
      </c>
      <c r="AH115" t="str">
        <f t="shared" si="36"/>
        <v>Not Applicable</v>
      </c>
      <c r="AI115" t="e">
        <f t="shared" si="37"/>
        <v>#N/A</v>
      </c>
      <c r="AJ115">
        <f t="shared" si="38"/>
        <v>22.08</v>
      </c>
      <c r="AK115" t="str">
        <f t="shared" si="39"/>
        <v>yes - Low</v>
      </c>
      <c r="AL115" t="str">
        <f t="shared" si="40"/>
        <v>Q3 - High</v>
      </c>
      <c r="AM115">
        <f t="shared" si="41"/>
        <v>1</v>
      </c>
      <c r="AN115">
        <f t="shared" si="42"/>
        <v>0</v>
      </c>
      <c r="AO115">
        <f t="shared" si="43"/>
        <v>1</v>
      </c>
      <c r="AP115">
        <f t="shared" si="44"/>
        <v>3</v>
      </c>
      <c r="AQ115">
        <f t="shared" si="45"/>
        <v>129.9</v>
      </c>
    </row>
    <row r="116" spans="1:43" x14ac:dyDescent="0.25">
      <c r="A116" t="s">
        <v>47</v>
      </c>
      <c r="B116">
        <v>127</v>
      </c>
      <c r="C116" t="s">
        <v>28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  <c r="U116">
        <f t="shared" si="23"/>
        <v>0</v>
      </c>
      <c r="V116" t="str">
        <f t="shared" si="24"/>
        <v>&lt;=3 calls</v>
      </c>
      <c r="W116" t="str">
        <f t="shared" si="25"/>
        <v>Q3</v>
      </c>
      <c r="X116" t="str">
        <f t="shared" si="26"/>
        <v>Not Applicable</v>
      </c>
      <c r="Y116" t="str">
        <f t="shared" si="27"/>
        <v>Low</v>
      </c>
      <c r="Z116" s="3">
        <f t="shared" si="28"/>
        <v>5.443937784326365E-2</v>
      </c>
      <c r="AA116" s="3">
        <f t="shared" si="29"/>
        <v>-1.4601912323612314</v>
      </c>
      <c r="AB116" s="3">
        <f t="shared" si="30"/>
        <v>1.2466274979077645</v>
      </c>
      <c r="AC116" s="3">
        <f t="shared" si="31"/>
        <v>0.34199080519694713</v>
      </c>
      <c r="AD116" s="3">
        <f t="shared" si="32"/>
        <v>2.858652271172045</v>
      </c>
      <c r="AE116" s="3">
        <f t="shared" si="33"/>
        <v>1.9509382128359685</v>
      </c>
      <c r="AF116" s="3">
        <f t="shared" si="34"/>
        <v>2.7277146135785753</v>
      </c>
      <c r="AG116" t="str">
        <f t="shared" si="35"/>
        <v>Cluster 2</v>
      </c>
      <c r="AH116" t="str">
        <f t="shared" si="36"/>
        <v>&gt;16 messages</v>
      </c>
      <c r="AI116" t="e">
        <f t="shared" si="37"/>
        <v>#N/A</v>
      </c>
      <c r="AJ116">
        <f t="shared" si="38"/>
        <v>31.14</v>
      </c>
      <c r="AK116" t="str">
        <f t="shared" si="39"/>
        <v>no - High</v>
      </c>
      <c r="AL116" t="str">
        <f t="shared" si="40"/>
        <v>Q3 - High</v>
      </c>
      <c r="AM116">
        <f t="shared" si="41"/>
        <v>0</v>
      </c>
      <c r="AN116">
        <f t="shared" si="42"/>
        <v>0</v>
      </c>
      <c r="AO116">
        <f t="shared" si="43"/>
        <v>1</v>
      </c>
      <c r="AP116">
        <f t="shared" si="44"/>
        <v>1</v>
      </c>
      <c r="AQ116">
        <f t="shared" si="45"/>
        <v>183.2</v>
      </c>
    </row>
    <row r="117" spans="1:43" x14ac:dyDescent="0.25">
      <c r="A117" t="s">
        <v>62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  <c r="U117">
        <f t="shared" si="23"/>
        <v>0</v>
      </c>
      <c r="V117" t="str">
        <f t="shared" si="24"/>
        <v>&lt;=3 calls</v>
      </c>
      <c r="W117" t="str">
        <f t="shared" si="25"/>
        <v>Q3</v>
      </c>
      <c r="X117" t="str">
        <f t="shared" si="26"/>
        <v>Not Applicable</v>
      </c>
      <c r="Y117" t="str">
        <f t="shared" si="27"/>
        <v>Low</v>
      </c>
      <c r="Z117" s="3">
        <f t="shared" si="28"/>
        <v>0.45805059978004586</v>
      </c>
      <c r="AA117" s="3">
        <f t="shared" si="29"/>
        <v>-0.9586938864995751</v>
      </c>
      <c r="AB117" s="3">
        <f t="shared" si="30"/>
        <v>-0.83266987046864704</v>
      </c>
      <c r="AC117" s="3">
        <f t="shared" si="31"/>
        <v>-2.0314681775414092E-2</v>
      </c>
      <c r="AD117" s="3">
        <f t="shared" si="32"/>
        <v>1.7650496994490692</v>
      </c>
      <c r="AE117" s="3">
        <f t="shared" si="33"/>
        <v>1.3500578207811804</v>
      </c>
      <c r="AF117" s="3">
        <f t="shared" si="34"/>
        <v>2.9206012732619988</v>
      </c>
      <c r="AG117" t="str">
        <f t="shared" si="35"/>
        <v>Cluster 2</v>
      </c>
      <c r="AH117" t="str">
        <f t="shared" si="36"/>
        <v>&gt;16 messages</v>
      </c>
      <c r="AI117" t="e">
        <f t="shared" si="37"/>
        <v>#N/A</v>
      </c>
      <c r="AJ117">
        <f t="shared" si="38"/>
        <v>34.85</v>
      </c>
      <c r="AK117" t="str">
        <f t="shared" si="39"/>
        <v>no - Medium</v>
      </c>
      <c r="AL117" t="str">
        <f t="shared" si="40"/>
        <v>Q2 - Medium</v>
      </c>
      <c r="AM117">
        <f t="shared" si="41"/>
        <v>0</v>
      </c>
      <c r="AN117">
        <f t="shared" si="42"/>
        <v>1</v>
      </c>
      <c r="AO117">
        <f t="shared" si="43"/>
        <v>0</v>
      </c>
      <c r="AP117">
        <f t="shared" si="44"/>
        <v>2</v>
      </c>
      <c r="AQ117">
        <f t="shared" si="45"/>
        <v>205</v>
      </c>
    </row>
    <row r="118" spans="1:43" x14ac:dyDescent="0.25">
      <c r="A118" t="s">
        <v>54</v>
      </c>
      <c r="B118">
        <v>110</v>
      </c>
      <c r="C118" t="s">
        <v>28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  <c r="U118">
        <f t="shared" si="23"/>
        <v>0</v>
      </c>
      <c r="V118" t="str">
        <f t="shared" si="24"/>
        <v>&lt;=3 calls</v>
      </c>
      <c r="W118" t="str">
        <f t="shared" si="25"/>
        <v>Q3</v>
      </c>
      <c r="X118" t="str">
        <f t="shared" si="26"/>
        <v>Not Applicable</v>
      </c>
      <c r="Y118" t="str">
        <f t="shared" si="27"/>
        <v>High</v>
      </c>
      <c r="Z118" s="3">
        <f t="shared" si="28"/>
        <v>-0.58800600753317356</v>
      </c>
      <c r="AA118" s="3">
        <f t="shared" si="29"/>
        <v>1.516951741484156</v>
      </c>
      <c r="AB118" s="3">
        <f t="shared" si="30"/>
        <v>-0.13758479030461276</v>
      </c>
      <c r="AC118" s="3">
        <f t="shared" si="31"/>
        <v>0.77675738956378104</v>
      </c>
      <c r="AD118" s="3">
        <f t="shared" si="32"/>
        <v>3.2257420749452868</v>
      </c>
      <c r="AE118" s="3">
        <f t="shared" si="33"/>
        <v>1.8080860786068842</v>
      </c>
      <c r="AF118" s="3">
        <f t="shared" si="34"/>
        <v>2.0329630102959864</v>
      </c>
      <c r="AG118" t="str">
        <f t="shared" si="35"/>
        <v>Cluster 2</v>
      </c>
      <c r="AH118" t="str">
        <f t="shared" si="36"/>
        <v>Not Applicable</v>
      </c>
      <c r="AI118" t="e">
        <f t="shared" si="37"/>
        <v>#N/A</v>
      </c>
      <c r="AJ118">
        <f t="shared" si="38"/>
        <v>25.25</v>
      </c>
      <c r="AK118" t="str">
        <f t="shared" si="39"/>
        <v>no - Low</v>
      </c>
      <c r="AL118" t="str">
        <f t="shared" si="40"/>
        <v>Q4 - Very High</v>
      </c>
      <c r="AM118">
        <f t="shared" si="41"/>
        <v>0</v>
      </c>
      <c r="AN118">
        <f t="shared" si="42"/>
        <v>0</v>
      </c>
      <c r="AO118">
        <f t="shared" si="43"/>
        <v>1</v>
      </c>
      <c r="AP118">
        <f t="shared" si="44"/>
        <v>1</v>
      </c>
      <c r="AQ118">
        <f t="shared" si="45"/>
        <v>148.5</v>
      </c>
    </row>
    <row r="119" spans="1:43" x14ac:dyDescent="0.25">
      <c r="A119" t="s">
        <v>49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  <c r="U119">
        <f t="shared" si="23"/>
        <v>0</v>
      </c>
      <c r="V119" t="str">
        <f t="shared" si="24"/>
        <v>&lt;=3 calls</v>
      </c>
      <c r="W119" t="str">
        <f t="shared" si="25"/>
        <v>Q3</v>
      </c>
      <c r="X119" t="str">
        <f t="shared" si="26"/>
        <v>Not Applicable</v>
      </c>
      <c r="Y119" t="str">
        <f t="shared" si="27"/>
        <v>Medium</v>
      </c>
      <c r="Z119" s="3">
        <f t="shared" si="28"/>
        <v>0.37103350147257474</v>
      </c>
      <c r="AA119" s="3">
        <f t="shared" si="29"/>
        <v>0.40251319512492051</v>
      </c>
      <c r="AB119" s="3">
        <f t="shared" si="30"/>
        <v>1.0579615475775266</v>
      </c>
      <c r="AC119" s="3">
        <f t="shared" si="31"/>
        <v>8.8376964316294535E-2</v>
      </c>
      <c r="AD119" s="3">
        <f t="shared" si="32"/>
        <v>3.0441002402059141</v>
      </c>
      <c r="AE119" s="3">
        <f t="shared" si="33"/>
        <v>1.1944772310258032</v>
      </c>
      <c r="AF119" s="3">
        <f t="shared" si="34"/>
        <v>1.2597640407855899</v>
      </c>
      <c r="AG119" t="str">
        <f t="shared" si="35"/>
        <v>Cluster 2</v>
      </c>
      <c r="AH119" t="str">
        <f t="shared" si="36"/>
        <v>&gt;16 messages</v>
      </c>
      <c r="AI119" t="e">
        <f t="shared" si="37"/>
        <v>#N/A</v>
      </c>
      <c r="AJ119">
        <f t="shared" si="38"/>
        <v>34.049999999999997</v>
      </c>
      <c r="AK119" t="str">
        <f t="shared" si="39"/>
        <v>no - Medium</v>
      </c>
      <c r="AL119" t="str">
        <f t="shared" si="40"/>
        <v>Q3 - High</v>
      </c>
      <c r="AM119">
        <f t="shared" si="41"/>
        <v>0</v>
      </c>
      <c r="AN119">
        <f t="shared" si="42"/>
        <v>1</v>
      </c>
      <c r="AO119">
        <f t="shared" si="43"/>
        <v>0</v>
      </c>
      <c r="AP119">
        <f t="shared" si="44"/>
        <v>0</v>
      </c>
      <c r="AQ119">
        <f t="shared" si="45"/>
        <v>200.3</v>
      </c>
    </row>
    <row r="120" spans="1:43" x14ac:dyDescent="0.25">
      <c r="A120" t="s">
        <v>53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  <c r="U120">
        <f t="shared" si="23"/>
        <v>0</v>
      </c>
      <c r="V120" t="str">
        <f t="shared" si="24"/>
        <v>&lt;=3 calls</v>
      </c>
      <c r="W120" t="str">
        <f t="shared" si="25"/>
        <v>Q4</v>
      </c>
      <c r="X120" t="str">
        <f t="shared" si="26"/>
        <v>Not Applicable</v>
      </c>
      <c r="Y120" t="str">
        <f t="shared" si="27"/>
        <v>Medium</v>
      </c>
      <c r="Z120" s="3">
        <f t="shared" si="28"/>
        <v>0.22847357445820646</v>
      </c>
      <c r="AA120" s="3">
        <f t="shared" si="29"/>
        <v>-9.3013944238382787E-2</v>
      </c>
      <c r="AB120" s="3">
        <f t="shared" si="30"/>
        <v>-1.8038030253263977</v>
      </c>
      <c r="AC120" s="3">
        <f t="shared" si="31"/>
        <v>-1.2521533374814422</v>
      </c>
      <c r="AD120" s="3">
        <f t="shared" si="32"/>
        <v>1.7439758133687053</v>
      </c>
      <c r="AE120" s="3">
        <f t="shared" si="33"/>
        <v>2.2096255571456154</v>
      </c>
      <c r="AF120" s="3">
        <f t="shared" si="34"/>
        <v>3.8371133118487788</v>
      </c>
      <c r="AG120" t="str">
        <f t="shared" si="35"/>
        <v>Cluster 1</v>
      </c>
      <c r="AH120" t="str">
        <f t="shared" si="36"/>
        <v>&gt;16 messages</v>
      </c>
      <c r="AI120" t="e">
        <f t="shared" si="37"/>
        <v>#N/A</v>
      </c>
      <c r="AJ120">
        <f t="shared" si="38"/>
        <v>32.74</v>
      </c>
      <c r="AK120" t="str">
        <f t="shared" si="39"/>
        <v>no - Medium</v>
      </c>
      <c r="AL120" t="str">
        <f t="shared" si="40"/>
        <v>Q1 - Low</v>
      </c>
      <c r="AM120">
        <f t="shared" si="41"/>
        <v>0</v>
      </c>
      <c r="AN120">
        <f t="shared" si="42"/>
        <v>1</v>
      </c>
      <c r="AO120">
        <f t="shared" si="43"/>
        <v>0</v>
      </c>
      <c r="AP120">
        <f t="shared" si="44"/>
        <v>3</v>
      </c>
      <c r="AQ120">
        <f t="shared" si="45"/>
        <v>192.6</v>
      </c>
    </row>
    <row r="121" spans="1:43" x14ac:dyDescent="0.25">
      <c r="A121" t="s">
        <v>64</v>
      </c>
      <c r="B121">
        <v>103</v>
      </c>
      <c r="C121" t="s">
        <v>28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  <c r="U121">
        <f t="shared" si="23"/>
        <v>0</v>
      </c>
      <c r="V121" t="str">
        <f t="shared" si="24"/>
        <v>&lt;=3 calls</v>
      </c>
      <c r="W121" t="str">
        <f t="shared" si="25"/>
        <v>Q3</v>
      </c>
      <c r="X121" t="str">
        <f t="shared" si="26"/>
        <v>Not Applicable</v>
      </c>
      <c r="Y121" t="str">
        <f t="shared" si="27"/>
        <v>Medium</v>
      </c>
      <c r="Z121" s="3">
        <f t="shared" si="28"/>
        <v>1.2263930635587823</v>
      </c>
      <c r="AA121" s="3">
        <f t="shared" si="29"/>
        <v>-9.3013944238382787E-2</v>
      </c>
      <c r="AB121" s="3">
        <f t="shared" si="30"/>
        <v>-5.5373164370301896E-4</v>
      </c>
      <c r="AC121" s="3">
        <f t="shared" si="31"/>
        <v>0.52314354868312773</v>
      </c>
      <c r="AD121" s="3">
        <f t="shared" si="32"/>
        <v>3.0163403143602734</v>
      </c>
      <c r="AE121" s="3">
        <f t="shared" si="33"/>
        <v>1.3365519141864208</v>
      </c>
      <c r="AF121" s="3">
        <f t="shared" si="34"/>
        <v>1.5730331041003993</v>
      </c>
      <c r="AG121" t="str">
        <f t="shared" si="35"/>
        <v>Cluster 2</v>
      </c>
      <c r="AH121" t="str">
        <f t="shared" si="36"/>
        <v>Not Applicable</v>
      </c>
      <c r="AI121" t="e">
        <f t="shared" si="37"/>
        <v>#N/A</v>
      </c>
      <c r="AJ121">
        <f t="shared" si="38"/>
        <v>41.91</v>
      </c>
      <c r="AK121" t="str">
        <f t="shared" si="39"/>
        <v>no - Medium</v>
      </c>
      <c r="AL121" t="str">
        <f t="shared" si="40"/>
        <v>Q3 - High</v>
      </c>
      <c r="AM121">
        <f t="shared" si="41"/>
        <v>0</v>
      </c>
      <c r="AN121">
        <f t="shared" si="42"/>
        <v>0</v>
      </c>
      <c r="AO121">
        <f t="shared" si="43"/>
        <v>1</v>
      </c>
      <c r="AP121">
        <f t="shared" si="44"/>
        <v>1</v>
      </c>
      <c r="AQ121">
        <f t="shared" si="45"/>
        <v>246.5</v>
      </c>
    </row>
    <row r="122" spans="1:43" x14ac:dyDescent="0.25">
      <c r="A122" t="s">
        <v>64</v>
      </c>
      <c r="B122">
        <v>117</v>
      </c>
      <c r="C122" t="s">
        <v>25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  <c r="U122">
        <f t="shared" si="23"/>
        <v>1</v>
      </c>
      <c r="V122" t="str">
        <f t="shared" si="24"/>
        <v>&lt;=3 calls</v>
      </c>
      <c r="W122" t="str">
        <f t="shared" si="25"/>
        <v>Q3</v>
      </c>
      <c r="X122" t="str">
        <f t="shared" si="26"/>
        <v>High</v>
      </c>
      <c r="Y122" t="str">
        <f t="shared" si="27"/>
        <v>Medium</v>
      </c>
      <c r="Z122" s="3">
        <f t="shared" si="28"/>
        <v>-0.24364046955041468</v>
      </c>
      <c r="AA122" s="3">
        <f t="shared" si="29"/>
        <v>-0.45122633413956581</v>
      </c>
      <c r="AB122" s="3">
        <f t="shared" si="30"/>
        <v>0.97057942321404789</v>
      </c>
      <c r="AC122" s="3">
        <f t="shared" si="31"/>
        <v>1.3926767174167949</v>
      </c>
      <c r="AD122" s="3">
        <f t="shared" si="32"/>
        <v>3.2374862799565403</v>
      </c>
      <c r="AE122" s="3">
        <f t="shared" si="33"/>
        <v>1.7732847315152496</v>
      </c>
      <c r="AF122" s="3">
        <f t="shared" si="34"/>
        <v>1.9513482685423906</v>
      </c>
      <c r="AG122" t="str">
        <f t="shared" si="35"/>
        <v>Cluster 2</v>
      </c>
      <c r="AH122" t="str">
        <f t="shared" si="36"/>
        <v>Not Applicable</v>
      </c>
      <c r="AI122">
        <f t="shared" si="37"/>
        <v>28.41</v>
      </c>
      <c r="AJ122" t="e">
        <f t="shared" si="38"/>
        <v>#N/A</v>
      </c>
      <c r="AK122" t="str">
        <f t="shared" si="39"/>
        <v>yes - High</v>
      </c>
      <c r="AL122" t="str">
        <f t="shared" si="40"/>
        <v>Q4 - Very High</v>
      </c>
      <c r="AM122">
        <f t="shared" si="41"/>
        <v>1</v>
      </c>
      <c r="AN122">
        <f t="shared" si="42"/>
        <v>0</v>
      </c>
      <c r="AO122">
        <f t="shared" si="43"/>
        <v>0</v>
      </c>
      <c r="AP122">
        <f t="shared" si="44"/>
        <v>2</v>
      </c>
      <c r="AQ122">
        <f t="shared" si="45"/>
        <v>167.1</v>
      </c>
    </row>
    <row r="123" spans="1:43" x14ac:dyDescent="0.25">
      <c r="A123" t="s">
        <v>30</v>
      </c>
      <c r="B123">
        <v>121</v>
      </c>
      <c r="C123" t="s">
        <v>25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  <c r="U123">
        <f t="shared" si="23"/>
        <v>0</v>
      </c>
      <c r="V123" t="str">
        <f t="shared" si="24"/>
        <v>&lt;=3 calls</v>
      </c>
      <c r="W123" t="str">
        <f t="shared" si="25"/>
        <v>Q3</v>
      </c>
      <c r="X123" t="str">
        <f t="shared" si="26"/>
        <v>Not Applicable</v>
      </c>
      <c r="Y123" t="str">
        <f t="shared" si="27"/>
        <v>Medium</v>
      </c>
      <c r="Z123" s="3">
        <f t="shared" si="28"/>
        <v>2.296510824268912E-2</v>
      </c>
      <c r="AA123" s="3">
        <f t="shared" si="29"/>
        <v>0.3627118184692335</v>
      </c>
      <c r="AB123" s="3">
        <f t="shared" si="30"/>
        <v>-0.77309114931172984</v>
      </c>
      <c r="AC123" s="3">
        <f t="shared" si="31"/>
        <v>-0.63623400962842791</v>
      </c>
      <c r="AD123" s="3">
        <f t="shared" si="32"/>
        <v>1.7570584609367397</v>
      </c>
      <c r="AE123" s="3">
        <f t="shared" si="33"/>
        <v>1.0651529935205808</v>
      </c>
      <c r="AF123" s="3">
        <f t="shared" si="34"/>
        <v>2.6798968942969288</v>
      </c>
      <c r="AG123" t="str">
        <f t="shared" si="35"/>
        <v>Cluster 2</v>
      </c>
      <c r="AH123" t="str">
        <f t="shared" si="36"/>
        <v>Not Applicable</v>
      </c>
      <c r="AI123" t="e">
        <f t="shared" si="37"/>
        <v>#N/A</v>
      </c>
      <c r="AJ123">
        <f t="shared" si="38"/>
        <v>30.86</v>
      </c>
      <c r="AK123" t="str">
        <f t="shared" si="39"/>
        <v>no - Medium</v>
      </c>
      <c r="AL123" t="str">
        <f t="shared" si="40"/>
        <v>Q1 - Low</v>
      </c>
      <c r="AM123">
        <f t="shared" si="41"/>
        <v>0</v>
      </c>
      <c r="AN123">
        <f t="shared" si="42"/>
        <v>0</v>
      </c>
      <c r="AO123">
        <f t="shared" si="43"/>
        <v>0</v>
      </c>
      <c r="AP123">
        <f t="shared" si="44"/>
        <v>1</v>
      </c>
      <c r="AQ123">
        <f t="shared" si="45"/>
        <v>181.5</v>
      </c>
    </row>
    <row r="124" spans="1:43" x14ac:dyDescent="0.25">
      <c r="A124" t="s">
        <v>33</v>
      </c>
      <c r="B124">
        <v>145</v>
      </c>
      <c r="C124" t="s">
        <v>25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  <c r="U124">
        <f t="shared" si="23"/>
        <v>0</v>
      </c>
      <c r="V124" t="str">
        <f t="shared" si="24"/>
        <v>&lt;=3 calls</v>
      </c>
      <c r="W124" t="str">
        <f t="shared" si="25"/>
        <v>Q4</v>
      </c>
      <c r="X124" t="str">
        <f t="shared" si="26"/>
        <v>Not Applicable</v>
      </c>
      <c r="Y124" t="str">
        <f t="shared" si="27"/>
        <v>Low</v>
      </c>
      <c r="Z124" s="3">
        <f t="shared" si="28"/>
        <v>1.4337529573978627</v>
      </c>
      <c r="AA124" s="3">
        <f t="shared" si="29"/>
        <v>-0.75769693438835584</v>
      </c>
      <c r="AB124" s="3">
        <f t="shared" si="30"/>
        <v>1.7153134376755126</v>
      </c>
      <c r="AC124" s="3">
        <f t="shared" si="31"/>
        <v>0.30576025649971117</v>
      </c>
      <c r="AD124" s="3">
        <f t="shared" si="32"/>
        <v>3.8806959614897742</v>
      </c>
      <c r="AE124" s="3">
        <f t="shared" si="33"/>
        <v>2.3802398431993326</v>
      </c>
      <c r="AF124" s="3">
        <f t="shared" si="34"/>
        <v>2.0667080773017079</v>
      </c>
      <c r="AG124" t="str">
        <f t="shared" si="35"/>
        <v>Cluster 3</v>
      </c>
      <c r="AH124" t="str">
        <f t="shared" si="36"/>
        <v>&gt;16 messages</v>
      </c>
      <c r="AI124" t="e">
        <f t="shared" si="37"/>
        <v>#N/A</v>
      </c>
      <c r="AJ124">
        <f t="shared" si="38"/>
        <v>43.81</v>
      </c>
      <c r="AK124" t="str">
        <f t="shared" si="39"/>
        <v>no - Medium</v>
      </c>
      <c r="AL124" t="str">
        <f t="shared" si="40"/>
        <v>Q3 - High</v>
      </c>
      <c r="AM124">
        <f t="shared" si="41"/>
        <v>0</v>
      </c>
      <c r="AN124">
        <f t="shared" si="42"/>
        <v>0</v>
      </c>
      <c r="AO124">
        <f t="shared" si="43"/>
        <v>0</v>
      </c>
      <c r="AP124">
        <f t="shared" si="44"/>
        <v>2</v>
      </c>
      <c r="AQ124">
        <f t="shared" si="45"/>
        <v>257.7</v>
      </c>
    </row>
    <row r="125" spans="1:43" x14ac:dyDescent="0.25">
      <c r="A125" t="s">
        <v>34</v>
      </c>
      <c r="B125">
        <v>113</v>
      </c>
      <c r="C125" t="s">
        <v>25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  <c r="U125">
        <f t="shared" si="23"/>
        <v>0</v>
      </c>
      <c r="V125" t="str">
        <f t="shared" si="24"/>
        <v>&lt;=3 calls</v>
      </c>
      <c r="W125" t="str">
        <f t="shared" si="25"/>
        <v>Q3</v>
      </c>
      <c r="X125" t="str">
        <f t="shared" si="26"/>
        <v>Not Applicable</v>
      </c>
      <c r="Y125" t="str">
        <f t="shared" si="27"/>
        <v>Medium</v>
      </c>
      <c r="Z125" s="3">
        <f t="shared" si="28"/>
        <v>0.25069070594096543</v>
      </c>
      <c r="AA125" s="3">
        <f t="shared" si="29"/>
        <v>0.42241388345276404</v>
      </c>
      <c r="AB125" s="3">
        <f t="shared" si="30"/>
        <v>-0.56059371051872475</v>
      </c>
      <c r="AC125" s="3">
        <f t="shared" si="31"/>
        <v>0.12460751301353053</v>
      </c>
      <c r="AD125" s="3">
        <f t="shared" si="32"/>
        <v>2.2461764052114126</v>
      </c>
      <c r="AE125" s="3">
        <f t="shared" si="33"/>
        <v>0.75569283412732835</v>
      </c>
      <c r="AF125" s="3">
        <f t="shared" si="34"/>
        <v>2.024063950514984</v>
      </c>
      <c r="AG125" t="str">
        <f t="shared" si="35"/>
        <v>Cluster 2</v>
      </c>
      <c r="AH125" t="str">
        <f t="shared" si="36"/>
        <v>Not Applicable</v>
      </c>
      <c r="AI125" t="e">
        <f t="shared" si="37"/>
        <v>#N/A</v>
      </c>
      <c r="AJ125">
        <f t="shared" si="38"/>
        <v>32.950000000000003</v>
      </c>
      <c r="AK125" t="str">
        <f t="shared" si="39"/>
        <v>no - Medium</v>
      </c>
      <c r="AL125" t="str">
        <f t="shared" si="40"/>
        <v>Q3 - High</v>
      </c>
      <c r="AM125">
        <f t="shared" si="41"/>
        <v>0</v>
      </c>
      <c r="AN125">
        <f t="shared" si="42"/>
        <v>0</v>
      </c>
      <c r="AO125">
        <f t="shared" si="43"/>
        <v>0</v>
      </c>
      <c r="AP125">
        <f t="shared" si="44"/>
        <v>1</v>
      </c>
      <c r="AQ125">
        <f t="shared" si="45"/>
        <v>193.8</v>
      </c>
    </row>
    <row r="126" spans="1:43" x14ac:dyDescent="0.25">
      <c r="A126" t="s">
        <v>69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  <c r="U126">
        <f t="shared" si="23"/>
        <v>0</v>
      </c>
      <c r="V126" t="str">
        <f t="shared" si="24"/>
        <v>&lt;=3 calls</v>
      </c>
      <c r="W126" t="str">
        <f t="shared" si="25"/>
        <v>Q3</v>
      </c>
      <c r="X126" t="str">
        <f t="shared" si="26"/>
        <v>Not Applicable</v>
      </c>
      <c r="Y126" t="str">
        <f t="shared" si="27"/>
        <v>Medium</v>
      </c>
      <c r="Z126" s="3">
        <f t="shared" si="28"/>
        <v>-1.4341084315015653</v>
      </c>
      <c r="AA126" s="3">
        <f t="shared" si="29"/>
        <v>0.12987376503346421</v>
      </c>
      <c r="AB126" s="3">
        <f t="shared" si="30"/>
        <v>1.9556142796750793</v>
      </c>
      <c r="AC126" s="3">
        <f t="shared" si="31"/>
        <v>-5.6545230472650088E-2</v>
      </c>
      <c r="AD126" s="3">
        <f t="shared" si="32"/>
        <v>3.3302894059788239</v>
      </c>
      <c r="AE126" s="3">
        <f t="shared" si="33"/>
        <v>2.4292300759924186</v>
      </c>
      <c r="AF126" s="3">
        <f t="shared" si="34"/>
        <v>2.9515233349301977</v>
      </c>
      <c r="AG126" t="str">
        <f t="shared" si="35"/>
        <v>Cluster 2</v>
      </c>
      <c r="AH126" t="str">
        <f t="shared" si="36"/>
        <v>Not Applicable</v>
      </c>
      <c r="AI126" t="e">
        <f t="shared" si="37"/>
        <v>#N/A</v>
      </c>
      <c r="AJ126">
        <f t="shared" si="38"/>
        <v>17.48</v>
      </c>
      <c r="AK126" t="str">
        <f t="shared" si="39"/>
        <v>no - High</v>
      </c>
      <c r="AL126" t="str">
        <f t="shared" si="40"/>
        <v>Q2 - Medium</v>
      </c>
      <c r="AM126">
        <f t="shared" si="41"/>
        <v>0</v>
      </c>
      <c r="AN126">
        <f t="shared" si="42"/>
        <v>1</v>
      </c>
      <c r="AO126">
        <f t="shared" si="43"/>
        <v>0</v>
      </c>
      <c r="AP126">
        <f t="shared" si="44"/>
        <v>1</v>
      </c>
      <c r="AQ126">
        <f t="shared" si="45"/>
        <v>102.8</v>
      </c>
    </row>
    <row r="127" spans="1:43" x14ac:dyDescent="0.25">
      <c r="A127" t="s">
        <v>20</v>
      </c>
      <c r="B127">
        <v>65</v>
      </c>
      <c r="C127" t="s">
        <v>25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  <c r="U127">
        <f t="shared" si="23"/>
        <v>0</v>
      </c>
      <c r="V127" t="str">
        <f t="shared" si="24"/>
        <v>&lt;=3 calls</v>
      </c>
      <c r="W127" t="str">
        <f t="shared" si="25"/>
        <v>Q1</v>
      </c>
      <c r="X127" t="str">
        <f t="shared" si="26"/>
        <v>Not Applicable</v>
      </c>
      <c r="Y127" t="str">
        <f t="shared" si="27"/>
        <v>Low</v>
      </c>
      <c r="Z127" s="3">
        <f t="shared" si="28"/>
        <v>0.14145647615073531</v>
      </c>
      <c r="AA127" s="3">
        <f t="shared" si="29"/>
        <v>-0.84725003186365166</v>
      </c>
      <c r="AB127" s="3">
        <f t="shared" si="30"/>
        <v>0.53168284402475774</v>
      </c>
      <c r="AC127" s="3">
        <f t="shared" si="31"/>
        <v>-0.99853949660078922</v>
      </c>
      <c r="AD127" s="3">
        <f t="shared" si="32"/>
        <v>1.9163271921731055</v>
      </c>
      <c r="AE127" s="3">
        <f t="shared" si="33"/>
        <v>1.4204261065046484</v>
      </c>
      <c r="AF127" s="3">
        <f t="shared" si="34"/>
        <v>2.8918697655008341</v>
      </c>
      <c r="AG127" t="str">
        <f t="shared" si="35"/>
        <v>Cluster 2</v>
      </c>
      <c r="AH127" t="str">
        <f t="shared" si="36"/>
        <v>Not Applicable</v>
      </c>
      <c r="AI127" t="e">
        <f t="shared" si="37"/>
        <v>#N/A</v>
      </c>
      <c r="AJ127">
        <f t="shared" si="38"/>
        <v>31.94</v>
      </c>
      <c r="AK127" t="str">
        <f t="shared" si="39"/>
        <v>no - Medium</v>
      </c>
      <c r="AL127" t="str">
        <f t="shared" si="40"/>
        <v>Q1 - Low</v>
      </c>
      <c r="AM127">
        <f t="shared" si="41"/>
        <v>0</v>
      </c>
      <c r="AN127">
        <f t="shared" si="42"/>
        <v>0</v>
      </c>
      <c r="AO127">
        <f t="shared" si="43"/>
        <v>0</v>
      </c>
      <c r="AP127">
        <f t="shared" si="44"/>
        <v>1</v>
      </c>
      <c r="AQ127">
        <f t="shared" si="45"/>
        <v>187.9</v>
      </c>
    </row>
    <row r="128" spans="1:43" x14ac:dyDescent="0.25">
      <c r="A128" t="s">
        <v>33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  <c r="U128">
        <f t="shared" si="23"/>
        <v>0</v>
      </c>
      <c r="V128" t="str">
        <f t="shared" si="24"/>
        <v>&lt;=3 calls</v>
      </c>
      <c r="W128" t="str">
        <f t="shared" si="25"/>
        <v>Q1</v>
      </c>
      <c r="X128" t="str">
        <f t="shared" si="26"/>
        <v>Not Applicable</v>
      </c>
      <c r="Y128" t="str">
        <f t="shared" si="27"/>
        <v>High</v>
      </c>
      <c r="Z128" s="3">
        <f t="shared" si="28"/>
        <v>0.84685040072832207</v>
      </c>
      <c r="AA128" s="3">
        <f t="shared" si="29"/>
        <v>0.96172253713732281</v>
      </c>
      <c r="AB128" s="3">
        <f t="shared" si="30"/>
        <v>-1.1921281547820475</v>
      </c>
      <c r="AC128" s="3">
        <f t="shared" si="31"/>
        <v>-1.2159227887842059</v>
      </c>
      <c r="AD128" s="3">
        <f t="shared" si="32"/>
        <v>2.7097504671019363</v>
      </c>
      <c r="AE128" s="3">
        <f t="shared" si="33"/>
        <v>2.1311273085764677</v>
      </c>
      <c r="AF128" s="3">
        <f t="shared" si="34"/>
        <v>3.1210029824980294</v>
      </c>
      <c r="AG128" t="str">
        <f t="shared" si="35"/>
        <v>Cluster 2</v>
      </c>
      <c r="AH128" t="str">
        <f t="shared" si="36"/>
        <v>Not Applicable</v>
      </c>
      <c r="AI128" t="e">
        <f t="shared" si="37"/>
        <v>#N/A</v>
      </c>
      <c r="AJ128">
        <f t="shared" si="38"/>
        <v>38.42</v>
      </c>
      <c r="AK128" t="str">
        <f t="shared" si="39"/>
        <v>no - High</v>
      </c>
      <c r="AL128" t="str">
        <f t="shared" si="40"/>
        <v>Q1 - Low</v>
      </c>
      <c r="AM128">
        <f t="shared" si="41"/>
        <v>0</v>
      </c>
      <c r="AN128">
        <f t="shared" si="42"/>
        <v>1</v>
      </c>
      <c r="AO128">
        <f t="shared" si="43"/>
        <v>0</v>
      </c>
      <c r="AP128">
        <f t="shared" si="44"/>
        <v>1</v>
      </c>
      <c r="AQ128">
        <f t="shared" si="45"/>
        <v>226</v>
      </c>
    </row>
    <row r="129" spans="1:43" x14ac:dyDescent="0.25">
      <c r="A129" t="s">
        <v>26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  <c r="U129">
        <f t="shared" si="23"/>
        <v>0</v>
      </c>
      <c r="V129" t="str">
        <f t="shared" si="24"/>
        <v>&gt;3 calls</v>
      </c>
      <c r="W129" t="str">
        <f t="shared" si="25"/>
        <v>Q2</v>
      </c>
      <c r="X129" t="str">
        <f t="shared" si="26"/>
        <v>Not Applicable</v>
      </c>
      <c r="Y129" t="str">
        <f t="shared" si="27"/>
        <v>Low</v>
      </c>
      <c r="Z129" s="3">
        <f t="shared" si="28"/>
        <v>1.4837415032340695</v>
      </c>
      <c r="AA129" s="3">
        <f t="shared" si="29"/>
        <v>-1.0780980164666361</v>
      </c>
      <c r="AB129" s="3">
        <f t="shared" si="30"/>
        <v>1.3697568549653931</v>
      </c>
      <c r="AC129" s="3">
        <f t="shared" si="31"/>
        <v>0.45068245128865581</v>
      </c>
      <c r="AD129" s="3">
        <f t="shared" si="32"/>
        <v>3.7276397735290616</v>
      </c>
      <c r="AE129" s="3">
        <f t="shared" si="33"/>
        <v>2.3330522272664251</v>
      </c>
      <c r="AF129" s="3">
        <f t="shared" si="34"/>
        <v>2.2340472486296843</v>
      </c>
      <c r="AG129" t="str">
        <f t="shared" si="35"/>
        <v>Cluster 3</v>
      </c>
      <c r="AH129" t="str">
        <f t="shared" si="36"/>
        <v>Not Applicable</v>
      </c>
      <c r="AI129" t="e">
        <f t="shared" si="37"/>
        <v>#N/A</v>
      </c>
      <c r="AJ129">
        <f t="shared" si="38"/>
        <v>44.27</v>
      </c>
      <c r="AK129" t="str">
        <f t="shared" si="39"/>
        <v>no - Medium</v>
      </c>
      <c r="AL129" t="str">
        <f t="shared" si="40"/>
        <v>Q3 - High</v>
      </c>
      <c r="AM129">
        <f t="shared" si="41"/>
        <v>0</v>
      </c>
      <c r="AN129">
        <f t="shared" si="42"/>
        <v>1</v>
      </c>
      <c r="AO129">
        <f t="shared" si="43"/>
        <v>0</v>
      </c>
      <c r="AP129">
        <f t="shared" si="44"/>
        <v>5</v>
      </c>
      <c r="AQ129">
        <f t="shared" si="45"/>
        <v>260.39999999999998</v>
      </c>
    </row>
    <row r="130" spans="1:43" x14ac:dyDescent="0.25">
      <c r="A130" t="s">
        <v>30</v>
      </c>
      <c r="B130">
        <v>151</v>
      </c>
      <c r="C130" t="s">
        <v>25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  <c r="U130">
        <f t="shared" ref="U130:U193" si="46">IF(T130="yes",1,0)</f>
        <v>0</v>
      </c>
      <c r="V130" t="str">
        <f t="shared" ref="V130:V193" si="47">IF(S130&gt;3,"&gt;3 calls","&lt;=3 calls")</f>
        <v>&lt;=3 calls</v>
      </c>
      <c r="W130" t="str">
        <f t="shared" ref="W130:W193" si="48">IF(B130&lt;=_xlfn.QUARTILE.INC($B$2:$B$4251,1),"Q1",
IF(B130&lt;=_xlfn.QUARTILE.INC($B$2:$B$4251,2),"Q2",
IF(B130&lt;=_xlfn.QUARTILE.INC($B$2:$B$4251,3),"Q3","Q4")))</f>
        <v>Q4</v>
      </c>
      <c r="X130" t="str">
        <f t="shared" ref="X130:X193" si="49">IF(D130="no","Not Applicable",IF(R130&gt;2.84,"High","Low"))</f>
        <v>Not Applicable</v>
      </c>
      <c r="Y130" t="str">
        <f t="shared" ref="Y130:Y193" si="50">IF(J130&lt;=165,"Low",IF(J130&lt;=233,"Medium","High"))</f>
        <v>High</v>
      </c>
      <c r="Z130" s="3">
        <f t="shared" ref="Z130:Z193" si="51">(G130-AVERAGE($G$2:$G$4251))/_xlfn.STDEV.S($G$2:$G$4251)</f>
        <v>-2.8874865217081255E-2</v>
      </c>
      <c r="AA130" s="3">
        <f t="shared" ref="AA130:AA193" si="52">(J130-AVERAGE($J$2:$J$4251))/_xlfn.STDEV.S($J$2:$J$4251)</f>
        <v>1.8293925482313</v>
      </c>
      <c r="AB130" s="3">
        <f t="shared" ref="AB130:AB193" si="53">(M130-AVERAGE($M$2:$M$4251))/_xlfn.STDEV.S($M$2:$M$4251)</f>
        <v>1.2982623895770922</v>
      </c>
      <c r="AC130" s="3">
        <f t="shared" ref="AC130:AC193" si="54">(P130-AVERAGE($P$2:$P$4251))/_xlfn.STDEV.S($P$2:$P$4251)</f>
        <v>-0.16523687656435807</v>
      </c>
      <c r="AD130" s="3">
        <f t="shared" ref="AD130:AD193" si="55">SQRT((Z130-$BQ$13)^2+(AA130-$BR$13)^2+(AB130-$BS$13)^2+(AC130-$BT$13)^2)</f>
        <v>3.8635975078916522</v>
      </c>
      <c r="AE130" s="3">
        <f t="shared" ref="AE130:AE193" si="56">SQRT((Z130-$BQ$14)^2+(AA130-$BR$14)^2+(AB130-$BS$14)^2+(AC130-$BT$14)^2)</f>
        <v>2.2495109048263537</v>
      </c>
      <c r="AF130" s="3">
        <f t="shared" ref="AF130:AF193" si="57">SQRT((Z130-$BQ$15)^2+(AA130-$BR$15)^2+(AB130-$BS$15)^2+(AC130-$BT$15)^2)</f>
        <v>1.7869563281957326</v>
      </c>
      <c r="AG130" t="str">
        <f t="shared" ref="AG130:AG193" si="58">IF(AD130=MIN(AD130:AF130),"Cluster 1",IF(AE130=MIN(AD130:AF130),"Cluster 2","Cluster 3"))</f>
        <v>Cluster 3</v>
      </c>
      <c r="AH130" t="str">
        <f t="shared" ref="AH130:AH193" si="59">IF(E130="no","Not Applicable",IF(F130=0,"0 messages",IF(F130&lt;=16,"1-16 messages","&gt;16 messages")))</f>
        <v>Not Applicable</v>
      </c>
      <c r="AI130" t="e">
        <f t="shared" ref="AI130:AI193" si="60">IF(T130="yes",I130,NA())</f>
        <v>#N/A</v>
      </c>
      <c r="AJ130">
        <f t="shared" ref="AJ130:AJ193" si="61">IF(T130="no",I130,NA())</f>
        <v>30.38</v>
      </c>
      <c r="AK130" t="str">
        <f t="shared" ref="AK130:AK193" si="62">D130&amp;" - "&amp;IF(Q130&lt;=3,"Low",IF(Q130&lt;=6,"Medium","High"))</f>
        <v>no - Medium</v>
      </c>
      <c r="AL130" t="str">
        <f t="shared" ref="AL130:AL193" si="63">IF(P130&lt;=8.5,"Q1 - Low",IF(P130&lt;=10.3,"Q2 - Medium",IF(P130&lt;=12,"Q3 - High","Q4 - Very High")))</f>
        <v>Q2 - Medium</v>
      </c>
      <c r="AM130">
        <f t="shared" ref="AM130:AM193" si="64">IF(D130="yes",1,0)</f>
        <v>0</v>
      </c>
      <c r="AN130">
        <f t="shared" ref="AN130:AN193" si="65">IF(C130="area_code_415",1,0)</f>
        <v>0</v>
      </c>
      <c r="AO130">
        <f t="shared" ref="AO130:AO193" si="66">IF(C130="area_code_510",1,0)</f>
        <v>0</v>
      </c>
      <c r="AP130">
        <f t="shared" ref="AP130:AP193" si="67">S130</f>
        <v>0</v>
      </c>
      <c r="AQ130">
        <f t="shared" ref="AQ130:AQ193" si="68">G130</f>
        <v>178.7</v>
      </c>
    </row>
    <row r="131" spans="1:43" x14ac:dyDescent="0.25">
      <c r="A131" t="s">
        <v>20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  <c r="U131">
        <f t="shared" si="46"/>
        <v>1</v>
      </c>
      <c r="V131" t="str">
        <f t="shared" si="47"/>
        <v>&lt;=3 calls</v>
      </c>
      <c r="W131" t="str">
        <f t="shared" si="48"/>
        <v>Q2</v>
      </c>
      <c r="X131" t="str">
        <f t="shared" si="49"/>
        <v>Not Applicable</v>
      </c>
      <c r="Y131" t="str">
        <f t="shared" si="50"/>
        <v>Medium</v>
      </c>
      <c r="Z131" s="3">
        <f t="shared" si="51"/>
        <v>2.9093407733777488</v>
      </c>
      <c r="AA131" s="3">
        <f t="shared" si="52"/>
        <v>0.54181801341982505</v>
      </c>
      <c r="AB131" s="3">
        <f t="shared" si="53"/>
        <v>-0.92600986694781717</v>
      </c>
      <c r="AC131" s="3">
        <f t="shared" si="54"/>
        <v>2.0085960452698095</v>
      </c>
      <c r="AD131" s="3">
        <f t="shared" si="55"/>
        <v>5.1688753875772449</v>
      </c>
      <c r="AE131" s="3">
        <f t="shared" si="56"/>
        <v>3.6945612516322797</v>
      </c>
      <c r="AF131" s="3">
        <f t="shared" si="57"/>
        <v>2.9295550706248115</v>
      </c>
      <c r="AG131" t="str">
        <f t="shared" si="58"/>
        <v>Cluster 3</v>
      </c>
      <c r="AH131" t="str">
        <f t="shared" si="59"/>
        <v>Not Applicable</v>
      </c>
      <c r="AI131">
        <f t="shared" si="60"/>
        <v>57.36</v>
      </c>
      <c r="AJ131" t="e">
        <f t="shared" si="61"/>
        <v>#N/A</v>
      </c>
      <c r="AK131" t="str">
        <f t="shared" si="62"/>
        <v>no - High</v>
      </c>
      <c r="AL131" t="str">
        <f t="shared" si="63"/>
        <v>Q4 - Very High</v>
      </c>
      <c r="AM131">
        <f t="shared" si="64"/>
        <v>0</v>
      </c>
      <c r="AN131">
        <f t="shared" si="65"/>
        <v>1</v>
      </c>
      <c r="AO131">
        <f t="shared" si="66"/>
        <v>0</v>
      </c>
      <c r="AP131">
        <f t="shared" si="67"/>
        <v>0</v>
      </c>
      <c r="AQ131">
        <f t="shared" si="68"/>
        <v>337.4</v>
      </c>
    </row>
    <row r="132" spans="1:43" x14ac:dyDescent="0.25">
      <c r="A132" t="s">
        <v>38</v>
      </c>
      <c r="B132">
        <v>139</v>
      </c>
      <c r="C132" t="s">
        <v>28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  <c r="U132">
        <f t="shared" si="46"/>
        <v>0</v>
      </c>
      <c r="V132" t="str">
        <f t="shared" si="47"/>
        <v>&lt;=3 calls</v>
      </c>
      <c r="W132" t="str">
        <f t="shared" si="48"/>
        <v>Q4</v>
      </c>
      <c r="X132" t="str">
        <f t="shared" si="49"/>
        <v>Not Applicable</v>
      </c>
      <c r="Y132" t="str">
        <f t="shared" si="50"/>
        <v>High</v>
      </c>
      <c r="Z132" s="3">
        <f t="shared" si="51"/>
        <v>-0.41952609378892058</v>
      </c>
      <c r="AA132" s="3">
        <f t="shared" si="52"/>
        <v>0.93187150464555757</v>
      </c>
      <c r="AB132" s="3">
        <f t="shared" si="53"/>
        <v>1.1652032456599772</v>
      </c>
      <c r="AC132" s="3">
        <f t="shared" si="54"/>
        <v>1.2477545226278501</v>
      </c>
      <c r="AD132" s="3">
        <f t="shared" si="55"/>
        <v>3.7161247227809633</v>
      </c>
      <c r="AE132" s="3">
        <f t="shared" si="56"/>
        <v>1.9897177179125096</v>
      </c>
      <c r="AF132" s="3">
        <f t="shared" si="57"/>
        <v>1.4520228092857344</v>
      </c>
      <c r="AG132" t="str">
        <f t="shared" si="58"/>
        <v>Cluster 3</v>
      </c>
      <c r="AH132" t="str">
        <f t="shared" si="59"/>
        <v>&gt;16 messages</v>
      </c>
      <c r="AI132" t="e">
        <f t="shared" si="60"/>
        <v>#N/A</v>
      </c>
      <c r="AJ132">
        <f t="shared" si="61"/>
        <v>26.79</v>
      </c>
      <c r="AK132" t="str">
        <f t="shared" si="62"/>
        <v>no - Low</v>
      </c>
      <c r="AL132" t="str">
        <f t="shared" si="63"/>
        <v>Q4 - Very High</v>
      </c>
      <c r="AM132">
        <f t="shared" si="64"/>
        <v>0</v>
      </c>
      <c r="AN132">
        <f t="shared" si="65"/>
        <v>0</v>
      </c>
      <c r="AO132">
        <f t="shared" si="66"/>
        <v>1</v>
      </c>
      <c r="AP132">
        <f t="shared" si="67"/>
        <v>0</v>
      </c>
      <c r="AQ132">
        <f t="shared" si="68"/>
        <v>157.6</v>
      </c>
    </row>
    <row r="133" spans="1:43" x14ac:dyDescent="0.25">
      <c r="A133" t="s">
        <v>29</v>
      </c>
      <c r="B133">
        <v>6</v>
      </c>
      <c r="C133" t="s">
        <v>28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  <c r="U133">
        <f t="shared" si="46"/>
        <v>0</v>
      </c>
      <c r="V133" t="str">
        <f t="shared" si="47"/>
        <v>&lt;=3 calls</v>
      </c>
      <c r="W133" t="str">
        <f t="shared" si="48"/>
        <v>Q1</v>
      </c>
      <c r="X133" t="str">
        <f t="shared" si="49"/>
        <v>Not Applicable</v>
      </c>
      <c r="Y133" t="str">
        <f t="shared" si="50"/>
        <v>High</v>
      </c>
      <c r="Z133" s="3">
        <f t="shared" si="51"/>
        <v>6.1845088337516639E-2</v>
      </c>
      <c r="AA133" s="3">
        <f t="shared" si="52"/>
        <v>1.1249081814256392</v>
      </c>
      <c r="AB133" s="3">
        <f t="shared" si="53"/>
        <v>-0.43547839608919886</v>
      </c>
      <c r="AC133" s="3">
        <f t="shared" si="54"/>
        <v>-2.0314681775414092E-2</v>
      </c>
      <c r="AD133" s="3">
        <f t="shared" si="55"/>
        <v>2.6308207341327834</v>
      </c>
      <c r="AE133" s="3">
        <f t="shared" si="56"/>
        <v>1.2080138042861397</v>
      </c>
      <c r="AF133" s="3">
        <f t="shared" si="57"/>
        <v>1.999344134347258</v>
      </c>
      <c r="AG133" t="str">
        <f t="shared" si="58"/>
        <v>Cluster 2</v>
      </c>
      <c r="AH133" t="str">
        <f t="shared" si="59"/>
        <v>Not Applicable</v>
      </c>
      <c r="AI133" t="e">
        <f t="shared" si="60"/>
        <v>#N/A</v>
      </c>
      <c r="AJ133">
        <f t="shared" si="61"/>
        <v>31.21</v>
      </c>
      <c r="AK133" t="str">
        <f t="shared" si="62"/>
        <v>no - Low</v>
      </c>
      <c r="AL133" t="str">
        <f t="shared" si="63"/>
        <v>Q2 - Medium</v>
      </c>
      <c r="AM133">
        <f t="shared" si="64"/>
        <v>0</v>
      </c>
      <c r="AN133">
        <f t="shared" si="65"/>
        <v>0</v>
      </c>
      <c r="AO133">
        <f t="shared" si="66"/>
        <v>1</v>
      </c>
      <c r="AP133">
        <f t="shared" si="67"/>
        <v>1</v>
      </c>
      <c r="AQ133">
        <f t="shared" si="68"/>
        <v>183.6</v>
      </c>
    </row>
    <row r="134" spans="1:43" x14ac:dyDescent="0.25">
      <c r="A134" t="s">
        <v>40</v>
      </c>
      <c r="B134">
        <v>115</v>
      </c>
      <c r="C134" t="s">
        <v>28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  <c r="U134">
        <f t="shared" si="46"/>
        <v>0</v>
      </c>
      <c r="V134" t="str">
        <f t="shared" si="47"/>
        <v>&lt;=3 calls</v>
      </c>
      <c r="W134" t="str">
        <f t="shared" si="48"/>
        <v>Q3</v>
      </c>
      <c r="X134" t="str">
        <f t="shared" si="49"/>
        <v>Not Applicable</v>
      </c>
      <c r="Y134" t="str">
        <f t="shared" si="50"/>
        <v>Medium</v>
      </c>
      <c r="Z134" s="3">
        <f t="shared" si="51"/>
        <v>-0.70649737544121971</v>
      </c>
      <c r="AA134" s="3">
        <f t="shared" si="52"/>
        <v>-0.33381227300528904</v>
      </c>
      <c r="AB134" s="3">
        <f t="shared" si="53"/>
        <v>-0.70954051341101776</v>
      </c>
      <c r="AC134" s="3">
        <f t="shared" si="54"/>
        <v>-0.23769797395883072</v>
      </c>
      <c r="AD134" s="3">
        <f t="shared" si="55"/>
        <v>1.0933530859138225</v>
      </c>
      <c r="AE134" s="3">
        <f t="shared" si="56"/>
        <v>1.0819044514697187</v>
      </c>
      <c r="AF134" s="3">
        <f t="shared" si="57"/>
        <v>3.0241715417189394</v>
      </c>
      <c r="AG134" t="str">
        <f t="shared" si="58"/>
        <v>Cluster 2</v>
      </c>
      <c r="AH134" t="str">
        <f t="shared" si="59"/>
        <v>&gt;16 messages</v>
      </c>
      <c r="AI134" t="e">
        <f t="shared" si="60"/>
        <v>#N/A</v>
      </c>
      <c r="AJ134">
        <f t="shared" si="61"/>
        <v>24.16</v>
      </c>
      <c r="AK134" t="str">
        <f t="shared" si="62"/>
        <v>no - Medium</v>
      </c>
      <c r="AL134" t="str">
        <f t="shared" si="63"/>
        <v>Q2 - Medium</v>
      </c>
      <c r="AM134">
        <f t="shared" si="64"/>
        <v>0</v>
      </c>
      <c r="AN134">
        <f t="shared" si="65"/>
        <v>0</v>
      </c>
      <c r="AO134">
        <f t="shared" si="66"/>
        <v>1</v>
      </c>
      <c r="AP134">
        <f t="shared" si="67"/>
        <v>1</v>
      </c>
      <c r="AQ134">
        <f t="shared" si="68"/>
        <v>142.1</v>
      </c>
    </row>
    <row r="135" spans="1:43" x14ac:dyDescent="0.25">
      <c r="A135" t="s">
        <v>38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  <c r="U135">
        <f t="shared" si="46"/>
        <v>0</v>
      </c>
      <c r="V135" t="str">
        <f t="shared" si="47"/>
        <v>&lt;=3 calls</v>
      </c>
      <c r="W135" t="str">
        <f t="shared" si="48"/>
        <v>Q4</v>
      </c>
      <c r="X135" t="str">
        <f t="shared" si="49"/>
        <v>Not Applicable</v>
      </c>
      <c r="Y135" t="str">
        <f t="shared" si="50"/>
        <v>High</v>
      </c>
      <c r="Z135" s="3">
        <f t="shared" si="51"/>
        <v>0.68207334223119542</v>
      </c>
      <c r="AA135" s="3">
        <f t="shared" si="52"/>
        <v>0.82241771884241832</v>
      </c>
      <c r="AB135" s="3">
        <f t="shared" si="53"/>
        <v>1.0520036754618347</v>
      </c>
      <c r="AC135" s="3">
        <f t="shared" si="54"/>
        <v>0.63183519477483641</v>
      </c>
      <c r="AD135" s="3">
        <f t="shared" si="55"/>
        <v>3.6089031931613706</v>
      </c>
      <c r="AE135" s="3">
        <f t="shared" si="56"/>
        <v>1.6271208913260762</v>
      </c>
      <c r="AF135" s="3">
        <f t="shared" si="57"/>
        <v>0.52044455263668143</v>
      </c>
      <c r="AG135" t="str">
        <f t="shared" si="58"/>
        <v>Cluster 3</v>
      </c>
      <c r="AH135" t="str">
        <f t="shared" si="59"/>
        <v>Not Applicable</v>
      </c>
      <c r="AI135" t="e">
        <f t="shared" si="60"/>
        <v>#N/A</v>
      </c>
      <c r="AJ135">
        <f t="shared" si="61"/>
        <v>36.909999999999997</v>
      </c>
      <c r="AK135" t="str">
        <f t="shared" si="62"/>
        <v>no - Medium</v>
      </c>
      <c r="AL135" t="str">
        <f t="shared" si="63"/>
        <v>Q3 - High</v>
      </c>
      <c r="AM135">
        <f t="shared" si="64"/>
        <v>0</v>
      </c>
      <c r="AN135">
        <f t="shared" si="65"/>
        <v>1</v>
      </c>
      <c r="AO135">
        <f t="shared" si="66"/>
        <v>0</v>
      </c>
      <c r="AP135">
        <f t="shared" si="67"/>
        <v>0</v>
      </c>
      <c r="AQ135">
        <f t="shared" si="68"/>
        <v>217.1</v>
      </c>
    </row>
    <row r="136" spans="1:43" x14ac:dyDescent="0.25">
      <c r="A136" t="s">
        <v>53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  <c r="U136">
        <f t="shared" si="46"/>
        <v>0</v>
      </c>
      <c r="V136" t="str">
        <f t="shared" si="47"/>
        <v>&lt;=3 calls</v>
      </c>
      <c r="W136" t="str">
        <f t="shared" si="48"/>
        <v>Q1</v>
      </c>
      <c r="X136" t="str">
        <f t="shared" si="49"/>
        <v>Not Applicable</v>
      </c>
      <c r="Y136" t="str">
        <f t="shared" si="50"/>
        <v>Low</v>
      </c>
      <c r="Z136" s="3">
        <f t="shared" si="51"/>
        <v>-1.5063141088205307</v>
      </c>
      <c r="AA136" s="3">
        <f t="shared" si="52"/>
        <v>-1.2890453127417771</v>
      </c>
      <c r="AB136" s="3">
        <f t="shared" si="53"/>
        <v>0.71637687961120078</v>
      </c>
      <c r="AC136" s="3">
        <f t="shared" si="54"/>
        <v>0.70429629216930834</v>
      </c>
      <c r="AD136" s="3">
        <f t="shared" si="55"/>
        <v>2.4880668427465236</v>
      </c>
      <c r="AE136" s="3">
        <f t="shared" si="56"/>
        <v>2.2225771333157938</v>
      </c>
      <c r="AF136" s="3">
        <f t="shared" si="57"/>
        <v>3.4189503671597588</v>
      </c>
      <c r="AG136" t="str">
        <f t="shared" si="58"/>
        <v>Cluster 2</v>
      </c>
      <c r="AH136" t="str">
        <f t="shared" si="59"/>
        <v>Not Applicable</v>
      </c>
      <c r="AI136" t="e">
        <f t="shared" si="60"/>
        <v>#N/A</v>
      </c>
      <c r="AJ136">
        <f t="shared" si="61"/>
        <v>16.809999999999999</v>
      </c>
      <c r="AK136" t="str">
        <f t="shared" si="62"/>
        <v>no - Low</v>
      </c>
      <c r="AL136" t="str">
        <f t="shared" si="63"/>
        <v>Q4 - Very High</v>
      </c>
      <c r="AM136">
        <f t="shared" si="64"/>
        <v>0</v>
      </c>
      <c r="AN136">
        <f t="shared" si="65"/>
        <v>1</v>
      </c>
      <c r="AO136">
        <f t="shared" si="66"/>
        <v>0</v>
      </c>
      <c r="AP136">
        <f t="shared" si="67"/>
        <v>1</v>
      </c>
      <c r="AQ136">
        <f t="shared" si="68"/>
        <v>98.9</v>
      </c>
    </row>
    <row r="137" spans="1:43" x14ac:dyDescent="0.25">
      <c r="A137" t="s">
        <v>48</v>
      </c>
      <c r="B137">
        <v>185</v>
      </c>
      <c r="C137" t="s">
        <v>28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  <c r="U137">
        <f t="shared" si="46"/>
        <v>0</v>
      </c>
      <c r="V137" t="str">
        <f t="shared" si="47"/>
        <v>&lt;=3 calls</v>
      </c>
      <c r="W137" t="str">
        <f t="shared" si="48"/>
        <v>Q4</v>
      </c>
      <c r="X137" t="str">
        <f t="shared" si="49"/>
        <v>Not Applicable</v>
      </c>
      <c r="Y137" t="str">
        <f t="shared" si="50"/>
        <v>Low</v>
      </c>
      <c r="Z137" s="3">
        <f t="shared" si="51"/>
        <v>0.17663360099843661</v>
      </c>
      <c r="AA137" s="3">
        <f t="shared" si="52"/>
        <v>-0.73381610839494338</v>
      </c>
      <c r="AB137" s="3">
        <f t="shared" si="53"/>
        <v>1.276416858486223</v>
      </c>
      <c r="AC137" s="3">
        <f t="shared" si="54"/>
        <v>-0.99853949660078922</v>
      </c>
      <c r="AD137" s="3">
        <f t="shared" si="55"/>
        <v>2.5763144881436784</v>
      </c>
      <c r="AE137" s="3">
        <f t="shared" si="56"/>
        <v>1.7877378535012258</v>
      </c>
      <c r="AF137" s="3">
        <f t="shared" si="57"/>
        <v>2.784711281957847</v>
      </c>
      <c r="AG137" t="str">
        <f t="shared" si="58"/>
        <v>Cluster 2</v>
      </c>
      <c r="AH137" t="str">
        <f t="shared" si="59"/>
        <v>&gt;16 messages</v>
      </c>
      <c r="AI137" t="e">
        <f t="shared" si="60"/>
        <v>#N/A</v>
      </c>
      <c r="AJ137">
        <f t="shared" si="61"/>
        <v>32.270000000000003</v>
      </c>
      <c r="AK137" t="str">
        <f t="shared" si="62"/>
        <v>no - Low</v>
      </c>
      <c r="AL137" t="str">
        <f t="shared" si="63"/>
        <v>Q1 - Low</v>
      </c>
      <c r="AM137">
        <f t="shared" si="64"/>
        <v>0</v>
      </c>
      <c r="AN137">
        <f t="shared" si="65"/>
        <v>0</v>
      </c>
      <c r="AO137">
        <f t="shared" si="66"/>
        <v>1</v>
      </c>
      <c r="AP137">
        <f t="shared" si="67"/>
        <v>1</v>
      </c>
      <c r="AQ137">
        <f t="shared" si="68"/>
        <v>189.8</v>
      </c>
    </row>
    <row r="138" spans="1:43" x14ac:dyDescent="0.25">
      <c r="A138" t="s">
        <v>63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  <c r="U138">
        <f t="shared" si="46"/>
        <v>0</v>
      </c>
      <c r="V138" t="str">
        <f t="shared" si="47"/>
        <v>&lt;=3 calls</v>
      </c>
      <c r="W138" t="str">
        <f t="shared" si="48"/>
        <v>Q4</v>
      </c>
      <c r="X138" t="str">
        <f t="shared" si="49"/>
        <v>Not Applicable</v>
      </c>
      <c r="Y138" t="str">
        <f t="shared" si="50"/>
        <v>High</v>
      </c>
      <c r="Z138" s="3">
        <f t="shared" si="51"/>
        <v>0.40250777107314928</v>
      </c>
      <c r="AA138" s="3">
        <f t="shared" si="52"/>
        <v>0.85624888899975204</v>
      </c>
      <c r="AB138" s="3">
        <f t="shared" si="53"/>
        <v>1.2069083504698197</v>
      </c>
      <c r="AC138" s="3">
        <f t="shared" si="54"/>
        <v>0.23329915910523916</v>
      </c>
      <c r="AD138" s="3">
        <f t="shared" si="55"/>
        <v>3.4357181591417678</v>
      </c>
      <c r="AE138" s="3">
        <f t="shared" si="56"/>
        <v>1.5512030588419354</v>
      </c>
      <c r="AF138" s="3">
        <f t="shared" si="57"/>
        <v>1.0041427141918906</v>
      </c>
      <c r="AG138" t="str">
        <f t="shared" si="58"/>
        <v>Cluster 3</v>
      </c>
      <c r="AH138" t="str">
        <f t="shared" si="59"/>
        <v>Not Applicable</v>
      </c>
      <c r="AI138" t="e">
        <f t="shared" si="60"/>
        <v>#N/A</v>
      </c>
      <c r="AJ138">
        <f t="shared" si="61"/>
        <v>34.340000000000003</v>
      </c>
      <c r="AK138" t="str">
        <f t="shared" si="62"/>
        <v>no - Low</v>
      </c>
      <c r="AL138" t="str">
        <f t="shared" si="63"/>
        <v>Q3 - High</v>
      </c>
      <c r="AM138">
        <f t="shared" si="64"/>
        <v>0</v>
      </c>
      <c r="AN138">
        <f t="shared" si="65"/>
        <v>1</v>
      </c>
      <c r="AO138">
        <f t="shared" si="66"/>
        <v>0</v>
      </c>
      <c r="AP138">
        <f t="shared" si="67"/>
        <v>1</v>
      </c>
      <c r="AQ138">
        <f t="shared" si="68"/>
        <v>202</v>
      </c>
    </row>
    <row r="139" spans="1:43" x14ac:dyDescent="0.25">
      <c r="A139" t="s">
        <v>42</v>
      </c>
      <c r="B139">
        <v>94</v>
      </c>
      <c r="C139" t="s">
        <v>25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  <c r="U139">
        <f t="shared" si="46"/>
        <v>0</v>
      </c>
      <c r="V139" t="str">
        <f t="shared" si="47"/>
        <v>&lt;=3 calls</v>
      </c>
      <c r="W139" t="str">
        <f t="shared" si="48"/>
        <v>Q2</v>
      </c>
      <c r="X139" t="str">
        <f t="shared" si="49"/>
        <v>Not Applicable</v>
      </c>
      <c r="Y139" t="str">
        <f t="shared" si="50"/>
        <v>Medium</v>
      </c>
      <c r="Z139" s="3">
        <f t="shared" si="51"/>
        <v>-0.18809764084351807</v>
      </c>
      <c r="AA139" s="3">
        <f t="shared" si="52"/>
        <v>-0.13679545855963826</v>
      </c>
      <c r="AB139" s="3">
        <f t="shared" si="53"/>
        <v>-1.8792694054584929</v>
      </c>
      <c r="AC139" s="3">
        <f t="shared" si="54"/>
        <v>0.92167958435272568</v>
      </c>
      <c r="AD139" s="3">
        <f t="shared" si="55"/>
        <v>2.4228649639343338</v>
      </c>
      <c r="AE139" s="3">
        <f t="shared" si="56"/>
        <v>2.1060010623165342</v>
      </c>
      <c r="AF139" s="3">
        <f t="shared" si="57"/>
        <v>3.3166558934408941</v>
      </c>
      <c r="AG139" t="str">
        <f t="shared" si="58"/>
        <v>Cluster 2</v>
      </c>
      <c r="AH139" t="str">
        <f t="shared" si="59"/>
        <v>&gt;16 messages</v>
      </c>
      <c r="AI139" t="e">
        <f t="shared" si="60"/>
        <v>#N/A</v>
      </c>
      <c r="AJ139">
        <f t="shared" si="61"/>
        <v>28.92</v>
      </c>
      <c r="AK139" t="str">
        <f t="shared" si="62"/>
        <v>no - Medium</v>
      </c>
      <c r="AL139" t="str">
        <f t="shared" si="63"/>
        <v>Q4 - Very High</v>
      </c>
      <c r="AM139">
        <f t="shared" si="64"/>
        <v>0</v>
      </c>
      <c r="AN139">
        <f t="shared" si="65"/>
        <v>0</v>
      </c>
      <c r="AO139">
        <f t="shared" si="66"/>
        <v>0</v>
      </c>
      <c r="AP139">
        <f t="shared" si="67"/>
        <v>1</v>
      </c>
      <c r="AQ139">
        <f t="shared" si="68"/>
        <v>170.1</v>
      </c>
    </row>
    <row r="140" spans="1:43" x14ac:dyDescent="0.25">
      <c r="A140" t="s">
        <v>68</v>
      </c>
      <c r="B140">
        <v>32</v>
      </c>
      <c r="C140" t="s">
        <v>28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  <c r="U140">
        <f t="shared" si="46"/>
        <v>0</v>
      </c>
      <c r="V140" t="str">
        <f t="shared" si="47"/>
        <v>&lt;=3 calls</v>
      </c>
      <c r="W140" t="str">
        <f t="shared" si="48"/>
        <v>Q1</v>
      </c>
      <c r="X140" t="str">
        <f t="shared" si="49"/>
        <v>Not Applicable</v>
      </c>
      <c r="Y140" t="str">
        <f t="shared" si="50"/>
        <v>Medium</v>
      </c>
      <c r="Z140" s="3">
        <f t="shared" si="51"/>
        <v>0.93757035428292002</v>
      </c>
      <c r="AA140" s="3">
        <f t="shared" si="52"/>
        <v>-0.25420951969391503</v>
      </c>
      <c r="AB140" s="3">
        <f t="shared" si="53"/>
        <v>-0.92402390957592007</v>
      </c>
      <c r="AC140" s="3">
        <f t="shared" si="54"/>
        <v>-1.4333060809676228</v>
      </c>
      <c r="AD140" s="3">
        <f t="shared" si="55"/>
        <v>2.1222414670415968</v>
      </c>
      <c r="AE140" s="3">
        <f t="shared" si="56"/>
        <v>1.9626123296107014</v>
      </c>
      <c r="AF140" s="3">
        <f t="shared" si="57"/>
        <v>3.3466080541720178</v>
      </c>
      <c r="AG140" t="str">
        <f t="shared" si="58"/>
        <v>Cluster 2</v>
      </c>
      <c r="AH140" t="str">
        <f t="shared" si="59"/>
        <v>Not Applicable</v>
      </c>
      <c r="AI140" t="e">
        <f t="shared" si="60"/>
        <v>#N/A</v>
      </c>
      <c r="AJ140">
        <f t="shared" si="61"/>
        <v>39.25</v>
      </c>
      <c r="AK140" t="str">
        <f t="shared" si="62"/>
        <v>no - Low</v>
      </c>
      <c r="AL140" t="str">
        <f t="shared" si="63"/>
        <v>Q1 - Low</v>
      </c>
      <c r="AM140">
        <f t="shared" si="64"/>
        <v>0</v>
      </c>
      <c r="AN140">
        <f t="shared" si="65"/>
        <v>0</v>
      </c>
      <c r="AO140">
        <f t="shared" si="66"/>
        <v>1</v>
      </c>
      <c r="AP140">
        <f t="shared" si="67"/>
        <v>0</v>
      </c>
      <c r="AQ140">
        <f t="shared" si="68"/>
        <v>230.9</v>
      </c>
    </row>
    <row r="141" spans="1:43" x14ac:dyDescent="0.25">
      <c r="A141" t="s">
        <v>41</v>
      </c>
      <c r="B141">
        <v>68</v>
      </c>
      <c r="C141" t="s">
        <v>25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  <c r="U141">
        <f t="shared" si="46"/>
        <v>0</v>
      </c>
      <c r="V141" t="str">
        <f t="shared" si="47"/>
        <v>&lt;=3 calls</v>
      </c>
      <c r="W141" t="str">
        <f t="shared" si="48"/>
        <v>Q1</v>
      </c>
      <c r="X141" t="str">
        <f t="shared" si="49"/>
        <v>Not Applicable</v>
      </c>
      <c r="Y141" t="str">
        <f t="shared" si="50"/>
        <v>Medium</v>
      </c>
      <c r="Z141" s="3">
        <f t="shared" si="51"/>
        <v>1.0523588669438395</v>
      </c>
      <c r="AA141" s="3">
        <f t="shared" si="52"/>
        <v>0.46420532894123528</v>
      </c>
      <c r="AB141" s="3">
        <f t="shared" si="53"/>
        <v>-2.0480757820697582</v>
      </c>
      <c r="AC141" s="3">
        <f t="shared" si="54"/>
        <v>1.0666017791416695</v>
      </c>
      <c r="AD141" s="3">
        <f t="shared" si="55"/>
        <v>3.4242342096497373</v>
      </c>
      <c r="AE141" s="3">
        <f t="shared" si="56"/>
        <v>2.5797673415681479</v>
      </c>
      <c r="AF141" s="3">
        <f t="shared" si="57"/>
        <v>3.095968208930385</v>
      </c>
      <c r="AG141" t="str">
        <f t="shared" si="58"/>
        <v>Cluster 2</v>
      </c>
      <c r="AH141" t="str">
        <f t="shared" si="59"/>
        <v>Not Applicable</v>
      </c>
      <c r="AI141" t="e">
        <f t="shared" si="60"/>
        <v>#N/A</v>
      </c>
      <c r="AJ141">
        <f t="shared" si="61"/>
        <v>40.31</v>
      </c>
      <c r="AK141" t="str">
        <f t="shared" si="62"/>
        <v>no - Low</v>
      </c>
      <c r="AL141" t="str">
        <f t="shared" si="63"/>
        <v>Q4 - Very High</v>
      </c>
      <c r="AM141">
        <f t="shared" si="64"/>
        <v>0</v>
      </c>
      <c r="AN141">
        <f t="shared" si="65"/>
        <v>0</v>
      </c>
      <c r="AO141">
        <f t="shared" si="66"/>
        <v>0</v>
      </c>
      <c r="AP141">
        <f t="shared" si="67"/>
        <v>1</v>
      </c>
      <c r="AQ141">
        <f t="shared" si="68"/>
        <v>237.1</v>
      </c>
    </row>
    <row r="142" spans="1:43" x14ac:dyDescent="0.25">
      <c r="A142" t="s">
        <v>61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  <c r="U142">
        <f t="shared" si="46"/>
        <v>0</v>
      </c>
      <c r="V142" t="str">
        <f t="shared" si="47"/>
        <v>&lt;=3 calls</v>
      </c>
      <c r="W142" t="str">
        <f t="shared" si="48"/>
        <v>Q1</v>
      </c>
      <c r="X142" t="str">
        <f t="shared" si="49"/>
        <v>Not Applicable</v>
      </c>
      <c r="Y142" t="str">
        <f t="shared" si="50"/>
        <v>Medium</v>
      </c>
      <c r="Z142" s="3">
        <f t="shared" si="51"/>
        <v>-1.1286228736136339</v>
      </c>
      <c r="AA142" s="3">
        <f t="shared" si="52"/>
        <v>0.22539706900711323</v>
      </c>
      <c r="AB142" s="3">
        <f t="shared" si="53"/>
        <v>1.3578411107340094</v>
      </c>
      <c r="AC142" s="3">
        <f t="shared" si="54"/>
        <v>8.8376964316294535E-2</v>
      </c>
      <c r="AD142" s="3">
        <f t="shared" si="55"/>
        <v>2.874390533707901</v>
      </c>
      <c r="AE142" s="3">
        <f t="shared" si="56"/>
        <v>1.7821718209482569</v>
      </c>
      <c r="AF142" s="3">
        <f t="shared" si="57"/>
        <v>2.4678233037424819</v>
      </c>
      <c r="AG142" t="str">
        <f t="shared" si="58"/>
        <v>Cluster 2</v>
      </c>
      <c r="AH142" t="str">
        <f t="shared" si="59"/>
        <v>Not Applicable</v>
      </c>
      <c r="AI142" t="e">
        <f t="shared" si="60"/>
        <v>#N/A</v>
      </c>
      <c r="AJ142">
        <f t="shared" si="61"/>
        <v>20.28</v>
      </c>
      <c r="AK142" t="str">
        <f t="shared" si="62"/>
        <v>no - Medium</v>
      </c>
      <c r="AL142" t="str">
        <f t="shared" si="63"/>
        <v>Q3 - High</v>
      </c>
      <c r="AM142">
        <f t="shared" si="64"/>
        <v>0</v>
      </c>
      <c r="AN142">
        <f t="shared" si="65"/>
        <v>1</v>
      </c>
      <c r="AO142">
        <f t="shared" si="66"/>
        <v>0</v>
      </c>
      <c r="AP142">
        <f t="shared" si="67"/>
        <v>3</v>
      </c>
      <c r="AQ142">
        <f t="shared" si="68"/>
        <v>119.3</v>
      </c>
    </row>
    <row r="143" spans="1:43" x14ac:dyDescent="0.25">
      <c r="A143" t="s">
        <v>52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  <c r="U143">
        <f t="shared" si="46"/>
        <v>0</v>
      </c>
      <c r="V143" t="str">
        <f t="shared" si="47"/>
        <v>&lt;=3 calls</v>
      </c>
      <c r="W143" t="str">
        <f t="shared" si="48"/>
        <v>Q1</v>
      </c>
      <c r="X143" t="str">
        <f t="shared" si="49"/>
        <v>Not Applicable</v>
      </c>
      <c r="Y143" t="str">
        <f t="shared" si="50"/>
        <v>Medium</v>
      </c>
      <c r="Z143" s="3">
        <f t="shared" si="51"/>
        <v>-1.1749085642027144</v>
      </c>
      <c r="AA143" s="3">
        <f t="shared" si="52"/>
        <v>-0.42336537048058481</v>
      </c>
      <c r="AB143" s="3">
        <f t="shared" si="53"/>
        <v>-0.36001201595710353</v>
      </c>
      <c r="AC143" s="3">
        <f t="shared" si="54"/>
        <v>1.3926767174167949</v>
      </c>
      <c r="AD143" s="3">
        <f t="shared" si="55"/>
        <v>2.5490364837679644</v>
      </c>
      <c r="AE143" s="3">
        <f t="shared" si="56"/>
        <v>1.9049423776133922</v>
      </c>
      <c r="AF143" s="3">
        <f t="shared" si="57"/>
        <v>2.9597337597281581</v>
      </c>
      <c r="AG143" t="str">
        <f t="shared" si="58"/>
        <v>Cluster 2</v>
      </c>
      <c r="AH143" t="str">
        <f t="shared" si="59"/>
        <v>Not Applicable</v>
      </c>
      <c r="AI143" t="e">
        <f t="shared" si="60"/>
        <v>#N/A</v>
      </c>
      <c r="AJ143">
        <f t="shared" si="61"/>
        <v>19.86</v>
      </c>
      <c r="AK143" t="str">
        <f t="shared" si="62"/>
        <v>no - Low</v>
      </c>
      <c r="AL143" t="str">
        <f t="shared" si="63"/>
        <v>Q4 - Very High</v>
      </c>
      <c r="AM143">
        <f t="shared" si="64"/>
        <v>0</v>
      </c>
      <c r="AN143">
        <f t="shared" si="65"/>
        <v>1</v>
      </c>
      <c r="AO143">
        <f t="shared" si="66"/>
        <v>0</v>
      </c>
      <c r="AP143">
        <f t="shared" si="67"/>
        <v>1</v>
      </c>
      <c r="AQ143">
        <f t="shared" si="68"/>
        <v>116.8</v>
      </c>
    </row>
    <row r="144" spans="1:43" x14ac:dyDescent="0.25">
      <c r="A144" t="s">
        <v>30</v>
      </c>
      <c r="B144">
        <v>179</v>
      </c>
      <c r="C144" t="s">
        <v>25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  <c r="U144">
        <f t="shared" si="46"/>
        <v>0</v>
      </c>
      <c r="V144" t="str">
        <f t="shared" si="47"/>
        <v>&lt;=3 calls</v>
      </c>
      <c r="W144" t="str">
        <f t="shared" si="48"/>
        <v>Q4</v>
      </c>
      <c r="X144" t="str">
        <f t="shared" si="49"/>
        <v>Not Applicable</v>
      </c>
      <c r="Y144" t="str">
        <f t="shared" si="50"/>
        <v>Low</v>
      </c>
      <c r="Z144" s="3">
        <f t="shared" si="51"/>
        <v>0.72095332232602294</v>
      </c>
      <c r="AA144" s="3">
        <f t="shared" si="52"/>
        <v>-1.0104356761519682</v>
      </c>
      <c r="AB144" s="3">
        <f t="shared" si="53"/>
        <v>0.8772394267348772</v>
      </c>
      <c r="AC144" s="3">
        <f t="shared" si="54"/>
        <v>-1.5057671783620949</v>
      </c>
      <c r="AD144" s="3">
        <f t="shared" si="55"/>
        <v>2.5964625059796202</v>
      </c>
      <c r="AE144" s="3">
        <f t="shared" si="56"/>
        <v>2.1395414826229233</v>
      </c>
      <c r="AF144" s="3">
        <f t="shared" si="57"/>
        <v>3.2270199823940695</v>
      </c>
      <c r="AG144" t="str">
        <f t="shared" si="58"/>
        <v>Cluster 2</v>
      </c>
      <c r="AH144" t="str">
        <f t="shared" si="59"/>
        <v>Not Applicable</v>
      </c>
      <c r="AI144" t="e">
        <f t="shared" si="60"/>
        <v>#N/A</v>
      </c>
      <c r="AJ144">
        <f t="shared" si="61"/>
        <v>37.26</v>
      </c>
      <c r="AK144" t="str">
        <f t="shared" si="62"/>
        <v>no - Medium</v>
      </c>
      <c r="AL144" t="str">
        <f t="shared" si="63"/>
        <v>Q1 - Low</v>
      </c>
      <c r="AM144">
        <f t="shared" si="64"/>
        <v>0</v>
      </c>
      <c r="AN144">
        <f t="shared" si="65"/>
        <v>0</v>
      </c>
      <c r="AO144">
        <f t="shared" si="66"/>
        <v>0</v>
      </c>
      <c r="AP144">
        <f t="shared" si="67"/>
        <v>0</v>
      </c>
      <c r="AQ144">
        <f t="shared" si="68"/>
        <v>219.2</v>
      </c>
    </row>
    <row r="145" spans="1:43" x14ac:dyDescent="0.25">
      <c r="A145" t="s">
        <v>69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  <c r="U145">
        <f t="shared" si="46"/>
        <v>0</v>
      </c>
      <c r="V145" t="str">
        <f t="shared" si="47"/>
        <v>&lt;=3 calls</v>
      </c>
      <c r="W145" t="str">
        <f t="shared" si="48"/>
        <v>Q2</v>
      </c>
      <c r="X145" t="str">
        <f t="shared" si="49"/>
        <v>Not Applicable</v>
      </c>
      <c r="Y145" t="str">
        <f t="shared" si="50"/>
        <v>Medium</v>
      </c>
      <c r="Z145" s="3">
        <f t="shared" si="51"/>
        <v>1.3393301485961386</v>
      </c>
      <c r="AA145" s="3">
        <f t="shared" si="52"/>
        <v>-0.62038218492623565</v>
      </c>
      <c r="AB145" s="3">
        <f t="shared" si="53"/>
        <v>-0.58839711372528625</v>
      </c>
      <c r="AC145" s="3">
        <f t="shared" si="54"/>
        <v>0.30576025649971117</v>
      </c>
      <c r="AD145" s="3">
        <f t="shared" si="55"/>
        <v>2.7369694943670955</v>
      </c>
      <c r="AE145" s="3">
        <f t="shared" si="56"/>
        <v>1.6181408468385627</v>
      </c>
      <c r="AF145" s="3">
        <f t="shared" si="57"/>
        <v>2.3970309942340684</v>
      </c>
      <c r="AG145" t="str">
        <f t="shared" si="58"/>
        <v>Cluster 2</v>
      </c>
      <c r="AH145" t="str">
        <f t="shared" si="59"/>
        <v>Not Applicable</v>
      </c>
      <c r="AI145" t="e">
        <f t="shared" si="60"/>
        <v>#N/A</v>
      </c>
      <c r="AJ145">
        <f t="shared" si="61"/>
        <v>42.94</v>
      </c>
      <c r="AK145" t="str">
        <f t="shared" si="62"/>
        <v>no - High</v>
      </c>
      <c r="AL145" t="str">
        <f t="shared" si="63"/>
        <v>Q3 - High</v>
      </c>
      <c r="AM145">
        <f t="shared" si="64"/>
        <v>0</v>
      </c>
      <c r="AN145">
        <f t="shared" si="65"/>
        <v>1</v>
      </c>
      <c r="AO145">
        <f t="shared" si="66"/>
        <v>0</v>
      </c>
      <c r="AP145">
        <f t="shared" si="67"/>
        <v>2</v>
      </c>
      <c r="AQ145">
        <f t="shared" si="68"/>
        <v>252.6</v>
      </c>
    </row>
    <row r="146" spans="1:43" x14ac:dyDescent="0.25">
      <c r="A146" t="s">
        <v>60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  <c r="U146">
        <f t="shared" si="46"/>
        <v>0</v>
      </c>
      <c r="V146" t="str">
        <f t="shared" si="47"/>
        <v>&lt;=3 calls</v>
      </c>
      <c r="W146" t="str">
        <f t="shared" si="48"/>
        <v>Q1</v>
      </c>
      <c r="X146" t="str">
        <f t="shared" si="49"/>
        <v>Not Applicable</v>
      </c>
      <c r="Y146" t="str">
        <f t="shared" si="50"/>
        <v>Medium</v>
      </c>
      <c r="Z146" s="3">
        <f t="shared" si="51"/>
        <v>-0.61392599426305872</v>
      </c>
      <c r="AA146" s="3">
        <f t="shared" si="52"/>
        <v>-0.19450745471038453</v>
      </c>
      <c r="AB146" s="3">
        <f t="shared" si="53"/>
        <v>-0.10580947235425701</v>
      </c>
      <c r="AC146" s="3">
        <f t="shared" si="54"/>
        <v>0.70429629216930834</v>
      </c>
      <c r="AD146" s="3">
        <f t="shared" si="55"/>
        <v>2.1218091171583593</v>
      </c>
      <c r="AE146" s="3">
        <f t="shared" si="56"/>
        <v>0.96019122469074847</v>
      </c>
      <c r="AF146" s="3">
        <f t="shared" si="57"/>
        <v>2.3112465135268248</v>
      </c>
      <c r="AG146" t="str">
        <f t="shared" si="58"/>
        <v>Cluster 2</v>
      </c>
      <c r="AH146" t="str">
        <f t="shared" si="59"/>
        <v>Not Applicable</v>
      </c>
      <c r="AI146" t="e">
        <f t="shared" si="60"/>
        <v>#N/A</v>
      </c>
      <c r="AJ146">
        <f t="shared" si="61"/>
        <v>25.01</v>
      </c>
      <c r="AK146" t="str">
        <f t="shared" si="62"/>
        <v>no - Low</v>
      </c>
      <c r="AL146" t="str">
        <f t="shared" si="63"/>
        <v>Q4 - Very High</v>
      </c>
      <c r="AM146">
        <f t="shared" si="64"/>
        <v>0</v>
      </c>
      <c r="AN146">
        <f t="shared" si="65"/>
        <v>1</v>
      </c>
      <c r="AO146">
        <f t="shared" si="66"/>
        <v>0</v>
      </c>
      <c r="AP146">
        <f t="shared" si="67"/>
        <v>0</v>
      </c>
      <c r="AQ146">
        <f t="shared" si="68"/>
        <v>147.1</v>
      </c>
    </row>
    <row r="147" spans="1:43" x14ac:dyDescent="0.25">
      <c r="A147" t="s">
        <v>50</v>
      </c>
      <c r="B147">
        <v>116</v>
      </c>
      <c r="C147" t="s">
        <v>25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  <c r="U147">
        <f t="shared" si="46"/>
        <v>0</v>
      </c>
      <c r="V147" t="str">
        <f t="shared" si="47"/>
        <v>&lt;=3 calls</v>
      </c>
      <c r="W147" t="str">
        <f t="shared" si="48"/>
        <v>Q3</v>
      </c>
      <c r="X147" t="str">
        <f t="shared" si="49"/>
        <v>Not Applicable</v>
      </c>
      <c r="Y147" t="str">
        <f t="shared" si="50"/>
        <v>Medium</v>
      </c>
      <c r="Z147" s="3">
        <f t="shared" si="51"/>
        <v>-0.1251491016423685</v>
      </c>
      <c r="AA147" s="3">
        <f t="shared" si="52"/>
        <v>-0.12087490789736381</v>
      </c>
      <c r="AB147" s="3">
        <f t="shared" si="53"/>
        <v>0.14839307124859005</v>
      </c>
      <c r="AC147" s="3">
        <f t="shared" si="54"/>
        <v>2.1535182400587534</v>
      </c>
      <c r="AD147" s="3">
        <f t="shared" si="55"/>
        <v>3.5779475902249671</v>
      </c>
      <c r="AE147" s="3">
        <f t="shared" si="56"/>
        <v>2.1656256266634424</v>
      </c>
      <c r="AF147" s="3">
        <f t="shared" si="57"/>
        <v>2.1396634668391679</v>
      </c>
      <c r="AG147" t="str">
        <f t="shared" si="58"/>
        <v>Cluster 3</v>
      </c>
      <c r="AH147" t="str">
        <f t="shared" si="59"/>
        <v>Not Applicable</v>
      </c>
      <c r="AI147" t="e">
        <f t="shared" si="60"/>
        <v>#N/A</v>
      </c>
      <c r="AJ147">
        <f t="shared" si="61"/>
        <v>29.5</v>
      </c>
      <c r="AK147" t="str">
        <f t="shared" si="62"/>
        <v>no - High</v>
      </c>
      <c r="AL147" t="str">
        <f t="shared" si="63"/>
        <v>Q4 - Very High</v>
      </c>
      <c r="AM147">
        <f t="shared" si="64"/>
        <v>0</v>
      </c>
      <c r="AN147">
        <f t="shared" si="65"/>
        <v>0</v>
      </c>
      <c r="AO147">
        <f t="shared" si="66"/>
        <v>0</v>
      </c>
      <c r="AP147">
        <f t="shared" si="67"/>
        <v>3</v>
      </c>
      <c r="AQ147">
        <f t="shared" si="68"/>
        <v>173.5</v>
      </c>
    </row>
    <row r="148" spans="1:43" x14ac:dyDescent="0.25">
      <c r="A148" t="s">
        <v>70</v>
      </c>
      <c r="B148">
        <v>70</v>
      </c>
      <c r="C148" t="s">
        <v>25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  <c r="U148">
        <f t="shared" si="46"/>
        <v>0</v>
      </c>
      <c r="V148" t="str">
        <f t="shared" si="47"/>
        <v>&lt;=3 calls</v>
      </c>
      <c r="W148" t="str">
        <f t="shared" si="48"/>
        <v>Q1</v>
      </c>
      <c r="X148" t="str">
        <f t="shared" si="49"/>
        <v>Not Applicable</v>
      </c>
      <c r="Y148" t="str">
        <f t="shared" si="50"/>
        <v>High</v>
      </c>
      <c r="Z148" s="3">
        <f t="shared" si="51"/>
        <v>0.95978748576567841</v>
      </c>
      <c r="AA148" s="3">
        <f t="shared" si="52"/>
        <v>1.8333726858968684</v>
      </c>
      <c r="AB148" s="3">
        <f t="shared" si="53"/>
        <v>1.3347969959577441E-2</v>
      </c>
      <c r="AC148" s="3">
        <f t="shared" si="54"/>
        <v>-3.7158306488934985</v>
      </c>
      <c r="AD148" s="3">
        <f t="shared" si="55"/>
        <v>4.5023747054460799</v>
      </c>
      <c r="AE148" s="3">
        <f t="shared" si="56"/>
        <v>4.253236767778561</v>
      </c>
      <c r="AF148" s="3">
        <f t="shared" si="57"/>
        <v>4.8896490689339016</v>
      </c>
      <c r="AG148" t="str">
        <f t="shared" si="58"/>
        <v>Cluster 2</v>
      </c>
      <c r="AH148" t="str">
        <f t="shared" si="59"/>
        <v>Not Applicable</v>
      </c>
      <c r="AI148" t="e">
        <f t="shared" si="60"/>
        <v>#N/A</v>
      </c>
      <c r="AJ148">
        <f t="shared" si="61"/>
        <v>39.46</v>
      </c>
      <c r="AK148" t="str">
        <f t="shared" si="62"/>
        <v>no - Low</v>
      </c>
      <c r="AL148" t="str">
        <f t="shared" si="63"/>
        <v>Q1 - Low</v>
      </c>
      <c r="AM148">
        <f t="shared" si="64"/>
        <v>0</v>
      </c>
      <c r="AN148">
        <f t="shared" si="65"/>
        <v>0</v>
      </c>
      <c r="AO148">
        <f t="shared" si="66"/>
        <v>0</v>
      </c>
      <c r="AP148">
        <f t="shared" si="67"/>
        <v>3</v>
      </c>
      <c r="AQ148">
        <f t="shared" si="68"/>
        <v>232.1</v>
      </c>
    </row>
    <row r="149" spans="1:43" x14ac:dyDescent="0.25">
      <c r="A149" t="s">
        <v>31</v>
      </c>
      <c r="B149">
        <v>94</v>
      </c>
      <c r="C149" t="s">
        <v>28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  <c r="U149">
        <f t="shared" si="46"/>
        <v>0</v>
      </c>
      <c r="V149" t="str">
        <f t="shared" si="47"/>
        <v>&gt;3 calls</v>
      </c>
      <c r="W149" t="str">
        <f t="shared" si="48"/>
        <v>Q2</v>
      </c>
      <c r="X149" t="str">
        <f t="shared" si="49"/>
        <v>Low</v>
      </c>
      <c r="Y149" t="str">
        <f t="shared" si="50"/>
        <v>Medium</v>
      </c>
      <c r="Z149" s="3">
        <f t="shared" si="51"/>
        <v>0.31178781751855134</v>
      </c>
      <c r="AA149" s="3">
        <f t="shared" si="52"/>
        <v>0.28509913399064374</v>
      </c>
      <c r="AB149" s="3">
        <f t="shared" si="53"/>
        <v>1.6219734411963425</v>
      </c>
      <c r="AC149" s="3">
        <f t="shared" si="54"/>
        <v>-0.27392852265606671</v>
      </c>
      <c r="AD149" s="3">
        <f t="shared" si="55"/>
        <v>3.2824063701688395</v>
      </c>
      <c r="AE149" s="3">
        <f t="shared" si="56"/>
        <v>1.6983308979189058</v>
      </c>
      <c r="AF149" s="3">
        <f t="shared" si="57"/>
        <v>1.7304519926097617</v>
      </c>
      <c r="AG149" t="str">
        <f t="shared" si="58"/>
        <v>Cluster 2</v>
      </c>
      <c r="AH149" t="str">
        <f t="shared" si="59"/>
        <v>&gt;16 messages</v>
      </c>
      <c r="AI149" t="e">
        <f t="shared" si="60"/>
        <v>#N/A</v>
      </c>
      <c r="AJ149">
        <f t="shared" si="61"/>
        <v>33.51</v>
      </c>
      <c r="AK149" t="str">
        <f t="shared" si="62"/>
        <v>yes - Medium</v>
      </c>
      <c r="AL149" t="str">
        <f t="shared" si="63"/>
        <v>Q2 - Medium</v>
      </c>
      <c r="AM149">
        <f t="shared" si="64"/>
        <v>1</v>
      </c>
      <c r="AN149">
        <f t="shared" si="65"/>
        <v>0</v>
      </c>
      <c r="AO149">
        <f t="shared" si="66"/>
        <v>1</v>
      </c>
      <c r="AP149">
        <f t="shared" si="67"/>
        <v>4</v>
      </c>
      <c r="AQ149">
        <f t="shared" si="68"/>
        <v>197.1</v>
      </c>
    </row>
    <row r="150" spans="1:43" x14ac:dyDescent="0.25">
      <c r="A150" t="s">
        <v>47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  <c r="U150">
        <f t="shared" si="46"/>
        <v>1</v>
      </c>
      <c r="V150" t="str">
        <f t="shared" si="47"/>
        <v>&gt;3 calls</v>
      </c>
      <c r="W150" t="str">
        <f t="shared" si="48"/>
        <v>Q3</v>
      </c>
      <c r="X150" t="str">
        <f t="shared" si="49"/>
        <v>Not Applicable</v>
      </c>
      <c r="Y150" t="str">
        <f t="shared" si="50"/>
        <v>Low</v>
      </c>
      <c r="Z150" s="3">
        <f t="shared" si="51"/>
        <v>-2.2598451516107612</v>
      </c>
      <c r="AA150" s="3">
        <f t="shared" si="52"/>
        <v>-1.223373041259894</v>
      </c>
      <c r="AB150" s="3">
        <f t="shared" si="53"/>
        <v>-1.2656085775422452</v>
      </c>
      <c r="AC150" s="3">
        <f t="shared" si="54"/>
        <v>0.59560464607760044</v>
      </c>
      <c r="AD150" s="3">
        <f t="shared" si="55"/>
        <v>2.0624275562179819</v>
      </c>
      <c r="AE150" s="3">
        <f t="shared" si="56"/>
        <v>2.9257565984404574</v>
      </c>
      <c r="AF150" s="3">
        <f t="shared" si="57"/>
        <v>4.5679859809316925</v>
      </c>
      <c r="AG150" t="str">
        <f t="shared" si="58"/>
        <v>Cluster 1</v>
      </c>
      <c r="AH150" t="str">
        <f t="shared" si="59"/>
        <v>Not Applicable</v>
      </c>
      <c r="AI150">
        <f t="shared" si="60"/>
        <v>9.89</v>
      </c>
      <c r="AJ150" t="e">
        <f t="shared" si="61"/>
        <v>#N/A</v>
      </c>
      <c r="AK150" t="str">
        <f t="shared" si="62"/>
        <v>no - Low</v>
      </c>
      <c r="AL150" t="str">
        <f t="shared" si="63"/>
        <v>Q3 - High</v>
      </c>
      <c r="AM150">
        <f t="shared" si="64"/>
        <v>0</v>
      </c>
      <c r="AN150">
        <f t="shared" si="65"/>
        <v>1</v>
      </c>
      <c r="AO150">
        <f t="shared" si="66"/>
        <v>0</v>
      </c>
      <c r="AP150">
        <f t="shared" si="67"/>
        <v>5</v>
      </c>
      <c r="AQ150">
        <f t="shared" si="68"/>
        <v>58.2</v>
      </c>
    </row>
    <row r="151" spans="1:43" x14ac:dyDescent="0.25">
      <c r="A151" t="s">
        <v>36</v>
      </c>
      <c r="B151">
        <v>67</v>
      </c>
      <c r="C151" t="s">
        <v>25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  <c r="U151">
        <f t="shared" si="46"/>
        <v>0</v>
      </c>
      <c r="V151" t="str">
        <f t="shared" si="47"/>
        <v>&lt;=3 calls</v>
      </c>
      <c r="W151" t="str">
        <f t="shared" si="48"/>
        <v>Q1</v>
      </c>
      <c r="X151" t="str">
        <f t="shared" si="49"/>
        <v>Not Applicable</v>
      </c>
      <c r="Y151" t="str">
        <f t="shared" si="50"/>
        <v>High</v>
      </c>
      <c r="Z151" s="3">
        <f t="shared" si="51"/>
        <v>-1.197125695685473</v>
      </c>
      <c r="AA151" s="3">
        <f t="shared" si="52"/>
        <v>0.7467951031966128</v>
      </c>
      <c r="AB151" s="3">
        <f t="shared" si="53"/>
        <v>-0.60825668744425865</v>
      </c>
      <c r="AC151" s="3">
        <f t="shared" si="54"/>
        <v>-0.12900632786712207</v>
      </c>
      <c r="AD151" s="3">
        <f t="shared" si="55"/>
        <v>2.0005610393784057</v>
      </c>
      <c r="AE151" s="3">
        <f t="shared" si="56"/>
        <v>1.5418922426289356</v>
      </c>
      <c r="AF151" s="3">
        <f t="shared" si="57"/>
        <v>2.9584825339149416</v>
      </c>
      <c r="AG151" t="str">
        <f t="shared" si="58"/>
        <v>Cluster 2</v>
      </c>
      <c r="AH151" t="str">
        <f t="shared" si="59"/>
        <v>&gt;16 messages</v>
      </c>
      <c r="AI151" t="e">
        <f t="shared" si="60"/>
        <v>#N/A</v>
      </c>
      <c r="AJ151">
        <f t="shared" si="61"/>
        <v>19.649999999999999</v>
      </c>
      <c r="AK151" t="str">
        <f t="shared" si="62"/>
        <v>no - High</v>
      </c>
      <c r="AL151" t="str">
        <f t="shared" si="63"/>
        <v>Q2 - Medium</v>
      </c>
      <c r="AM151">
        <f t="shared" si="64"/>
        <v>0</v>
      </c>
      <c r="AN151">
        <f t="shared" si="65"/>
        <v>0</v>
      </c>
      <c r="AO151">
        <f t="shared" si="66"/>
        <v>0</v>
      </c>
      <c r="AP151">
        <f t="shared" si="67"/>
        <v>2</v>
      </c>
      <c r="AQ151">
        <f t="shared" si="68"/>
        <v>115.6</v>
      </c>
    </row>
    <row r="152" spans="1:43" x14ac:dyDescent="0.25">
      <c r="A152" t="s">
        <v>46</v>
      </c>
      <c r="B152">
        <v>19</v>
      </c>
      <c r="C152" t="s">
        <v>25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  <c r="U152">
        <f t="shared" si="46"/>
        <v>0</v>
      </c>
      <c r="V152" t="str">
        <f t="shared" si="47"/>
        <v>&lt;=3 calls</v>
      </c>
      <c r="W152" t="str">
        <f t="shared" si="48"/>
        <v>Q1</v>
      </c>
      <c r="X152" t="str">
        <f t="shared" si="49"/>
        <v>Not Applicable</v>
      </c>
      <c r="Y152" t="str">
        <f t="shared" si="50"/>
        <v>High</v>
      </c>
      <c r="Z152" s="3">
        <f t="shared" si="51"/>
        <v>0.10813077892659714</v>
      </c>
      <c r="AA152" s="3">
        <f t="shared" si="52"/>
        <v>1.0771465294388154</v>
      </c>
      <c r="AB152" s="3">
        <f t="shared" si="53"/>
        <v>0.26755051356242449</v>
      </c>
      <c r="AC152" s="3">
        <f t="shared" si="54"/>
        <v>1.5738294609029755</v>
      </c>
      <c r="AD152" s="3">
        <f t="shared" si="55"/>
        <v>3.7113035346369405</v>
      </c>
      <c r="AE152" s="3">
        <f t="shared" si="56"/>
        <v>1.9288492321970179</v>
      </c>
      <c r="AF152" s="3">
        <f t="shared" si="57"/>
        <v>1.2911796137197178</v>
      </c>
      <c r="AG152" t="str">
        <f t="shared" si="58"/>
        <v>Cluster 3</v>
      </c>
      <c r="AH152" t="str">
        <f t="shared" si="59"/>
        <v>Not Applicable</v>
      </c>
      <c r="AI152" t="e">
        <f t="shared" si="60"/>
        <v>#N/A</v>
      </c>
      <c r="AJ152">
        <f t="shared" si="61"/>
        <v>31.64</v>
      </c>
      <c r="AK152" t="str">
        <f t="shared" si="62"/>
        <v>no - High</v>
      </c>
      <c r="AL152" t="str">
        <f t="shared" si="63"/>
        <v>Q4 - Very High</v>
      </c>
      <c r="AM152">
        <f t="shared" si="64"/>
        <v>0</v>
      </c>
      <c r="AN152">
        <f t="shared" si="65"/>
        <v>0</v>
      </c>
      <c r="AO152">
        <f t="shared" si="66"/>
        <v>0</v>
      </c>
      <c r="AP152">
        <f t="shared" si="67"/>
        <v>2</v>
      </c>
      <c r="AQ152">
        <f t="shared" si="68"/>
        <v>186.1</v>
      </c>
    </row>
    <row r="153" spans="1:43" x14ac:dyDescent="0.25">
      <c r="A153" t="s">
        <v>38</v>
      </c>
      <c r="B153">
        <v>170</v>
      </c>
      <c r="C153" t="s">
        <v>28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  <c r="U153">
        <f t="shared" si="46"/>
        <v>0</v>
      </c>
      <c r="V153" t="str">
        <f t="shared" si="47"/>
        <v>&lt;=3 calls</v>
      </c>
      <c r="W153" t="str">
        <f t="shared" si="48"/>
        <v>Q4</v>
      </c>
      <c r="X153" t="str">
        <f t="shared" si="49"/>
        <v>Low</v>
      </c>
      <c r="Y153" t="str">
        <f t="shared" si="50"/>
        <v>High</v>
      </c>
      <c r="Z153" s="3">
        <f t="shared" si="51"/>
        <v>1.4744843651162534</v>
      </c>
      <c r="AA153" s="3">
        <f t="shared" si="52"/>
        <v>0.89207012798987051</v>
      </c>
      <c r="AB153" s="3">
        <f t="shared" si="53"/>
        <v>-1.3132715544677791</v>
      </c>
      <c r="AC153" s="3">
        <f t="shared" si="54"/>
        <v>-0.67246455832566399</v>
      </c>
      <c r="AD153" s="3">
        <f t="shared" si="55"/>
        <v>3.1477644090414154</v>
      </c>
      <c r="AE153" s="3">
        <f t="shared" si="56"/>
        <v>2.268652466598287</v>
      </c>
      <c r="AF153" s="3">
        <f t="shared" si="57"/>
        <v>2.8957118733701961</v>
      </c>
      <c r="AG153" t="str">
        <f t="shared" si="58"/>
        <v>Cluster 2</v>
      </c>
      <c r="AH153" t="str">
        <f t="shared" si="59"/>
        <v>Not Applicable</v>
      </c>
      <c r="AI153" t="e">
        <f t="shared" si="60"/>
        <v>#N/A</v>
      </c>
      <c r="AJ153">
        <f t="shared" si="61"/>
        <v>44.18</v>
      </c>
      <c r="AK153" t="str">
        <f t="shared" si="62"/>
        <v>yes - Low</v>
      </c>
      <c r="AL153" t="str">
        <f t="shared" si="63"/>
        <v>Q1 - Low</v>
      </c>
      <c r="AM153">
        <f t="shared" si="64"/>
        <v>1</v>
      </c>
      <c r="AN153">
        <f t="shared" si="65"/>
        <v>0</v>
      </c>
      <c r="AO153">
        <f t="shared" si="66"/>
        <v>1</v>
      </c>
      <c r="AP153">
        <f t="shared" si="67"/>
        <v>3</v>
      </c>
      <c r="AQ153">
        <f t="shared" si="68"/>
        <v>259.89999999999998</v>
      </c>
    </row>
    <row r="154" spans="1:43" x14ac:dyDescent="0.25">
      <c r="A154" t="s">
        <v>61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  <c r="U154">
        <f t="shared" si="46"/>
        <v>0</v>
      </c>
      <c r="V154" t="str">
        <f t="shared" si="47"/>
        <v>&lt;=3 calls</v>
      </c>
      <c r="W154" t="str">
        <f t="shared" si="48"/>
        <v>Q1</v>
      </c>
      <c r="X154" t="str">
        <f t="shared" si="49"/>
        <v>Not Applicable</v>
      </c>
      <c r="Y154" t="str">
        <f t="shared" si="50"/>
        <v>High</v>
      </c>
      <c r="Z154" s="3">
        <f t="shared" si="51"/>
        <v>0.63023336877142555</v>
      </c>
      <c r="AA154" s="3">
        <f t="shared" si="52"/>
        <v>1.359736303694193</v>
      </c>
      <c r="AB154" s="3">
        <f t="shared" si="53"/>
        <v>0.8077309187184738</v>
      </c>
      <c r="AC154" s="3">
        <f t="shared" si="54"/>
        <v>0.19706861040800316</v>
      </c>
      <c r="AD154" s="3">
        <f t="shared" si="55"/>
        <v>3.595397139697234</v>
      </c>
      <c r="AE154" s="3">
        <f t="shared" si="56"/>
        <v>1.7138676112695685</v>
      </c>
      <c r="AF154" s="3">
        <f t="shared" si="57"/>
        <v>0.9735521484618409</v>
      </c>
      <c r="AG154" t="str">
        <f t="shared" si="58"/>
        <v>Cluster 3</v>
      </c>
      <c r="AH154" t="str">
        <f t="shared" si="59"/>
        <v>Not Applicable</v>
      </c>
      <c r="AI154" t="e">
        <f t="shared" si="60"/>
        <v>#N/A</v>
      </c>
      <c r="AJ154">
        <f t="shared" si="61"/>
        <v>36.43</v>
      </c>
      <c r="AK154" t="str">
        <f t="shared" si="62"/>
        <v>no - High</v>
      </c>
      <c r="AL154" t="str">
        <f t="shared" si="63"/>
        <v>Q3 - High</v>
      </c>
      <c r="AM154">
        <f t="shared" si="64"/>
        <v>0</v>
      </c>
      <c r="AN154">
        <f t="shared" si="65"/>
        <v>1</v>
      </c>
      <c r="AO154">
        <f t="shared" si="66"/>
        <v>0</v>
      </c>
      <c r="AP154">
        <f t="shared" si="67"/>
        <v>1</v>
      </c>
      <c r="AQ154">
        <f t="shared" si="68"/>
        <v>214.3</v>
      </c>
    </row>
    <row r="155" spans="1:43" x14ac:dyDescent="0.25">
      <c r="A155" t="s">
        <v>36</v>
      </c>
      <c r="B155">
        <v>106</v>
      </c>
      <c r="C155" t="s">
        <v>25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  <c r="U155">
        <f t="shared" si="46"/>
        <v>0</v>
      </c>
      <c r="V155" t="str">
        <f t="shared" si="47"/>
        <v>&lt;=3 calls</v>
      </c>
      <c r="W155" t="str">
        <f t="shared" si="48"/>
        <v>Q3</v>
      </c>
      <c r="X155" t="str">
        <f t="shared" si="49"/>
        <v>Not Applicable</v>
      </c>
      <c r="Y155" t="str">
        <f t="shared" si="50"/>
        <v>Low</v>
      </c>
      <c r="Z155" s="3">
        <f t="shared" si="51"/>
        <v>-0.3991603899297253</v>
      </c>
      <c r="AA155" s="3">
        <f t="shared" si="52"/>
        <v>-2.7039842528514506</v>
      </c>
      <c r="AB155" s="3">
        <f t="shared" si="53"/>
        <v>-4.0272879081647839E-2</v>
      </c>
      <c r="AC155" s="3">
        <f t="shared" si="54"/>
        <v>-2.0314681775414092E-2</v>
      </c>
      <c r="AD155" s="3">
        <f t="shared" si="55"/>
        <v>2.2683540377035842</v>
      </c>
      <c r="AE155" s="3">
        <f t="shared" si="56"/>
        <v>2.733659533965894</v>
      </c>
      <c r="AF155" s="3">
        <f t="shared" si="57"/>
        <v>4.2190471501180342</v>
      </c>
      <c r="AG155" t="str">
        <f t="shared" si="58"/>
        <v>Cluster 1</v>
      </c>
      <c r="AH155" t="str">
        <f t="shared" si="59"/>
        <v>Not Applicable</v>
      </c>
      <c r="AI155" t="e">
        <f t="shared" si="60"/>
        <v>#N/A</v>
      </c>
      <c r="AJ155">
        <f t="shared" si="61"/>
        <v>26.98</v>
      </c>
      <c r="AK155" t="str">
        <f t="shared" si="62"/>
        <v>no - Medium</v>
      </c>
      <c r="AL155" t="str">
        <f t="shared" si="63"/>
        <v>Q2 - Medium</v>
      </c>
      <c r="AM155">
        <f t="shared" si="64"/>
        <v>0</v>
      </c>
      <c r="AN155">
        <f t="shared" si="65"/>
        <v>0</v>
      </c>
      <c r="AO155">
        <f t="shared" si="66"/>
        <v>0</v>
      </c>
      <c r="AP155">
        <f t="shared" si="67"/>
        <v>1</v>
      </c>
      <c r="AQ155">
        <f t="shared" si="68"/>
        <v>158.69999999999999</v>
      </c>
    </row>
    <row r="156" spans="1:43" x14ac:dyDescent="0.25">
      <c r="A156" t="s">
        <v>42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  <c r="U156">
        <f t="shared" si="46"/>
        <v>0</v>
      </c>
      <c r="V156" t="str">
        <f t="shared" si="47"/>
        <v>&lt;=3 calls</v>
      </c>
      <c r="W156" t="str">
        <f t="shared" si="48"/>
        <v>Q2</v>
      </c>
      <c r="X156" t="str">
        <f t="shared" si="49"/>
        <v>Not Applicable</v>
      </c>
      <c r="Y156" t="str">
        <f t="shared" si="50"/>
        <v>Medium</v>
      </c>
      <c r="Z156" s="3">
        <f t="shared" si="51"/>
        <v>1.691101397073151</v>
      </c>
      <c r="AA156" s="3">
        <f t="shared" si="52"/>
        <v>0.581619390075512</v>
      </c>
      <c r="AB156" s="3">
        <f t="shared" si="53"/>
        <v>-2.4472532138211038</v>
      </c>
      <c r="AC156" s="3">
        <f t="shared" si="54"/>
        <v>0.23329915910523916</v>
      </c>
      <c r="AD156" s="3">
        <f t="shared" si="55"/>
        <v>3.6550123536257857</v>
      </c>
      <c r="AE156" s="3">
        <f t="shared" si="56"/>
        <v>3.0399970132043723</v>
      </c>
      <c r="AF156" s="3">
        <f t="shared" si="57"/>
        <v>3.6227128474978403</v>
      </c>
      <c r="AG156" t="str">
        <f t="shared" si="58"/>
        <v>Cluster 2</v>
      </c>
      <c r="AH156" t="str">
        <f t="shared" si="59"/>
        <v>Not Applicable</v>
      </c>
      <c r="AI156" t="e">
        <f t="shared" si="60"/>
        <v>#N/A</v>
      </c>
      <c r="AJ156">
        <f t="shared" si="61"/>
        <v>46.17</v>
      </c>
      <c r="AK156" t="str">
        <f t="shared" si="62"/>
        <v>no - Low</v>
      </c>
      <c r="AL156" t="str">
        <f t="shared" si="63"/>
        <v>Q3 - High</v>
      </c>
      <c r="AM156">
        <f t="shared" si="64"/>
        <v>0</v>
      </c>
      <c r="AN156">
        <f t="shared" si="65"/>
        <v>1</v>
      </c>
      <c r="AO156">
        <f t="shared" si="66"/>
        <v>0</v>
      </c>
      <c r="AP156">
        <f t="shared" si="67"/>
        <v>2</v>
      </c>
      <c r="AQ156">
        <f t="shared" si="68"/>
        <v>271.60000000000002</v>
      </c>
    </row>
    <row r="157" spans="1:43" x14ac:dyDescent="0.25">
      <c r="A157" t="s">
        <v>59</v>
      </c>
      <c r="B157">
        <v>51</v>
      </c>
      <c r="C157" t="s">
        <v>25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  <c r="U157">
        <f t="shared" si="46"/>
        <v>0</v>
      </c>
      <c r="V157" t="str">
        <f t="shared" si="47"/>
        <v>&lt;=3 calls</v>
      </c>
      <c r="W157" t="str">
        <f t="shared" si="48"/>
        <v>Q1</v>
      </c>
      <c r="X157" t="str">
        <f t="shared" si="49"/>
        <v>Not Applicable</v>
      </c>
      <c r="Y157" t="str">
        <f t="shared" si="50"/>
        <v>Medium</v>
      </c>
      <c r="Z157" s="3">
        <f t="shared" si="51"/>
        <v>0.96534176863636834</v>
      </c>
      <c r="AA157" s="3">
        <f t="shared" si="52"/>
        <v>-0.25420951969391503</v>
      </c>
      <c r="AB157" s="3">
        <f t="shared" si="53"/>
        <v>0.60913518152874968</v>
      </c>
      <c r="AC157" s="3">
        <f t="shared" si="54"/>
        <v>-0.41885071744501134</v>
      </c>
      <c r="AD157" s="3">
        <f t="shared" si="55"/>
        <v>2.7103177358216968</v>
      </c>
      <c r="AE157" s="3">
        <f t="shared" si="56"/>
        <v>1.2421710039512539</v>
      </c>
      <c r="AF157" s="3">
        <f t="shared" si="57"/>
        <v>1.9339481319324163</v>
      </c>
      <c r="AG157" t="str">
        <f t="shared" si="58"/>
        <v>Cluster 2</v>
      </c>
      <c r="AH157" t="str">
        <f t="shared" si="59"/>
        <v>Not Applicable</v>
      </c>
      <c r="AI157" t="e">
        <f t="shared" si="60"/>
        <v>#N/A</v>
      </c>
      <c r="AJ157">
        <f t="shared" si="61"/>
        <v>39.51</v>
      </c>
      <c r="AK157" t="str">
        <f t="shared" si="62"/>
        <v>no - Low</v>
      </c>
      <c r="AL157" t="str">
        <f t="shared" si="63"/>
        <v>Q2 - Medium</v>
      </c>
      <c r="AM157">
        <f t="shared" si="64"/>
        <v>0</v>
      </c>
      <c r="AN157">
        <f t="shared" si="65"/>
        <v>0</v>
      </c>
      <c r="AO157">
        <f t="shared" si="66"/>
        <v>0</v>
      </c>
      <c r="AP157">
        <f t="shared" si="67"/>
        <v>1</v>
      </c>
      <c r="AQ157">
        <f t="shared" si="68"/>
        <v>232.4</v>
      </c>
    </row>
    <row r="158" spans="1:43" x14ac:dyDescent="0.25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  <c r="U158">
        <f t="shared" si="46"/>
        <v>0</v>
      </c>
      <c r="V158" t="str">
        <f t="shared" si="47"/>
        <v>&lt;=3 calls</v>
      </c>
      <c r="W158" t="str">
        <f t="shared" si="48"/>
        <v>Q4</v>
      </c>
      <c r="X158" t="str">
        <f t="shared" si="49"/>
        <v>Not Applicable</v>
      </c>
      <c r="Y158" t="str">
        <f t="shared" si="50"/>
        <v>Low</v>
      </c>
      <c r="Z158" s="3">
        <f t="shared" si="51"/>
        <v>-6.2200562441218903E-2</v>
      </c>
      <c r="AA158" s="3">
        <f t="shared" si="52"/>
        <v>-2.1786060809963819</v>
      </c>
      <c r="AB158" s="3">
        <f t="shared" si="53"/>
        <v>0.74418028281776227</v>
      </c>
      <c r="AC158" s="3">
        <f t="shared" si="54"/>
        <v>-0.27392852265606671</v>
      </c>
      <c r="AD158" s="3">
        <f t="shared" si="55"/>
        <v>2.4161797798238993</v>
      </c>
      <c r="AE158" s="3">
        <f t="shared" si="56"/>
        <v>2.319274562224507</v>
      </c>
      <c r="AF158" s="3">
        <f t="shared" si="57"/>
        <v>3.5944602183823773</v>
      </c>
      <c r="AG158" t="str">
        <f t="shared" si="58"/>
        <v>Cluster 2</v>
      </c>
      <c r="AH158" t="str">
        <f t="shared" si="59"/>
        <v>Not Applicable</v>
      </c>
      <c r="AI158" t="e">
        <f t="shared" si="60"/>
        <v>#N/A</v>
      </c>
      <c r="AJ158">
        <f t="shared" si="61"/>
        <v>30.07</v>
      </c>
      <c r="AK158" t="str">
        <f t="shared" si="62"/>
        <v>no - Low</v>
      </c>
      <c r="AL158" t="str">
        <f t="shared" si="63"/>
        <v>Q2 - Medium</v>
      </c>
      <c r="AM158">
        <f t="shared" si="64"/>
        <v>0</v>
      </c>
      <c r="AN158">
        <f t="shared" si="65"/>
        <v>1</v>
      </c>
      <c r="AO158">
        <f t="shared" si="66"/>
        <v>0</v>
      </c>
      <c r="AP158">
        <f t="shared" si="67"/>
        <v>1</v>
      </c>
      <c r="AQ158">
        <f t="shared" si="68"/>
        <v>176.9</v>
      </c>
    </row>
    <row r="159" spans="1:43" x14ac:dyDescent="0.25">
      <c r="A159" t="s">
        <v>65</v>
      </c>
      <c r="B159">
        <v>80</v>
      </c>
      <c r="C159" t="s">
        <v>25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  <c r="U159">
        <f t="shared" si="46"/>
        <v>0</v>
      </c>
      <c r="V159" t="str">
        <f t="shared" si="47"/>
        <v>&lt;=3 calls</v>
      </c>
      <c r="W159" t="str">
        <f t="shared" si="48"/>
        <v>Q2</v>
      </c>
      <c r="X159" t="str">
        <f t="shared" si="49"/>
        <v>Not Applicable</v>
      </c>
      <c r="Y159" t="str">
        <f t="shared" si="50"/>
        <v>Medium</v>
      </c>
      <c r="Z159" s="3">
        <f t="shared" si="51"/>
        <v>0.54877055333464375</v>
      </c>
      <c r="AA159" s="3">
        <f t="shared" si="52"/>
        <v>-0.10097421956952031</v>
      </c>
      <c r="AB159" s="3">
        <f t="shared" si="53"/>
        <v>0.15236498599238429</v>
      </c>
      <c r="AC159" s="3">
        <f t="shared" si="54"/>
        <v>-0.52754236353671935</v>
      </c>
      <c r="AD159" s="3">
        <f t="shared" si="55"/>
        <v>2.1813066863577046</v>
      </c>
      <c r="AE159" s="3">
        <f t="shared" si="56"/>
        <v>0.78285435906511525</v>
      </c>
      <c r="AF159" s="3">
        <f t="shared" si="57"/>
        <v>2.1136752435191353</v>
      </c>
      <c r="AG159" t="str">
        <f t="shared" si="58"/>
        <v>Cluster 2</v>
      </c>
      <c r="AH159" t="str">
        <f t="shared" si="59"/>
        <v>Not Applicable</v>
      </c>
      <c r="AI159" t="e">
        <f t="shared" si="60"/>
        <v>#N/A</v>
      </c>
      <c r="AJ159">
        <f t="shared" si="61"/>
        <v>35.68</v>
      </c>
      <c r="AK159" t="str">
        <f t="shared" si="62"/>
        <v>no - Medium</v>
      </c>
      <c r="AL159" t="str">
        <f t="shared" si="63"/>
        <v>Q2 - Medium</v>
      </c>
      <c r="AM159">
        <f t="shared" si="64"/>
        <v>0</v>
      </c>
      <c r="AN159">
        <f t="shared" si="65"/>
        <v>0</v>
      </c>
      <c r="AO159">
        <f t="shared" si="66"/>
        <v>0</v>
      </c>
      <c r="AP159">
        <f t="shared" si="67"/>
        <v>2</v>
      </c>
      <c r="AQ159">
        <f t="shared" si="68"/>
        <v>209.9</v>
      </c>
    </row>
    <row r="160" spans="1:43" x14ac:dyDescent="0.25">
      <c r="A160" t="s">
        <v>35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  <c r="U160">
        <f t="shared" si="46"/>
        <v>0</v>
      </c>
      <c r="V160" t="str">
        <f t="shared" si="47"/>
        <v>&lt;=3 calls</v>
      </c>
      <c r="W160" t="str">
        <f t="shared" si="48"/>
        <v>Q2</v>
      </c>
      <c r="X160" t="str">
        <f t="shared" si="49"/>
        <v>Not Applicable</v>
      </c>
      <c r="Y160" t="str">
        <f t="shared" si="50"/>
        <v>Medium</v>
      </c>
      <c r="Z160" s="3">
        <f t="shared" si="51"/>
        <v>-0.79166304612512772</v>
      </c>
      <c r="AA160" s="3">
        <f t="shared" si="52"/>
        <v>6.0221355886011949E-2</v>
      </c>
      <c r="AB160" s="3">
        <f t="shared" si="53"/>
        <v>-1.0034622044518098</v>
      </c>
      <c r="AC160" s="3">
        <f t="shared" si="54"/>
        <v>1.1390628765361424</v>
      </c>
      <c r="AD160" s="3">
        <f t="shared" si="55"/>
        <v>2.3964714866781489</v>
      </c>
      <c r="AE160" s="3">
        <f t="shared" si="56"/>
        <v>1.7131134296277473</v>
      </c>
      <c r="AF160" s="3">
        <f t="shared" si="57"/>
        <v>2.8506910844706601</v>
      </c>
      <c r="AG160" t="str">
        <f t="shared" si="58"/>
        <v>Cluster 2</v>
      </c>
      <c r="AH160" t="str">
        <f t="shared" si="59"/>
        <v>Not Applicable</v>
      </c>
      <c r="AI160" t="e">
        <f t="shared" si="60"/>
        <v>#N/A</v>
      </c>
      <c r="AJ160">
        <f t="shared" si="61"/>
        <v>23.38</v>
      </c>
      <c r="AK160" t="str">
        <f t="shared" si="62"/>
        <v>no - Low</v>
      </c>
      <c r="AL160" t="str">
        <f t="shared" si="63"/>
        <v>Q4 - Very High</v>
      </c>
      <c r="AM160">
        <f t="shared" si="64"/>
        <v>0</v>
      </c>
      <c r="AN160">
        <f t="shared" si="65"/>
        <v>1</v>
      </c>
      <c r="AO160">
        <f t="shared" si="66"/>
        <v>0</v>
      </c>
      <c r="AP160">
        <f t="shared" si="67"/>
        <v>0</v>
      </c>
      <c r="AQ160">
        <f t="shared" si="68"/>
        <v>137.5</v>
      </c>
    </row>
    <row r="161" spans="1:43" x14ac:dyDescent="0.25">
      <c r="A161" t="s">
        <v>26</v>
      </c>
      <c r="B161">
        <v>118</v>
      </c>
      <c r="C161" t="s">
        <v>25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  <c r="U161">
        <f t="shared" si="46"/>
        <v>0</v>
      </c>
      <c r="V161" t="str">
        <f t="shared" si="47"/>
        <v>&lt;=3 calls</v>
      </c>
      <c r="W161" t="str">
        <f t="shared" si="48"/>
        <v>Q3</v>
      </c>
      <c r="X161" t="str">
        <f t="shared" si="49"/>
        <v>Not Applicable</v>
      </c>
      <c r="Y161" t="str">
        <f t="shared" si="50"/>
        <v>Medium</v>
      </c>
      <c r="Z161" s="3">
        <f t="shared" si="51"/>
        <v>2.0225069416909669</v>
      </c>
      <c r="AA161" s="3">
        <f t="shared" si="52"/>
        <v>-0.66814383691306012</v>
      </c>
      <c r="AB161" s="3">
        <f t="shared" si="53"/>
        <v>-1.6171230323680572</v>
      </c>
      <c r="AC161" s="3">
        <f t="shared" si="54"/>
        <v>-0.27392852265606671</v>
      </c>
      <c r="AD161" s="3">
        <f t="shared" si="55"/>
        <v>3.1864866785913946</v>
      </c>
      <c r="AE161" s="3">
        <f t="shared" si="56"/>
        <v>2.6883218284522501</v>
      </c>
      <c r="AF161" s="3">
        <f t="shared" si="57"/>
        <v>3.5071999021762768</v>
      </c>
      <c r="AG161" t="str">
        <f t="shared" si="58"/>
        <v>Cluster 2</v>
      </c>
      <c r="AH161" t="str">
        <f t="shared" si="59"/>
        <v>&gt;16 messages</v>
      </c>
      <c r="AI161" t="e">
        <f t="shared" si="60"/>
        <v>#N/A</v>
      </c>
      <c r="AJ161">
        <f t="shared" si="61"/>
        <v>49.22</v>
      </c>
      <c r="AK161" t="str">
        <f t="shared" si="62"/>
        <v>no - Medium</v>
      </c>
      <c r="AL161" t="str">
        <f t="shared" si="63"/>
        <v>Q2 - Medium</v>
      </c>
      <c r="AM161">
        <f t="shared" si="64"/>
        <v>0</v>
      </c>
      <c r="AN161">
        <f t="shared" si="65"/>
        <v>0</v>
      </c>
      <c r="AO161">
        <f t="shared" si="66"/>
        <v>0</v>
      </c>
      <c r="AP161">
        <f t="shared" si="67"/>
        <v>1</v>
      </c>
      <c r="AQ161">
        <f t="shared" si="68"/>
        <v>289.5</v>
      </c>
    </row>
    <row r="162" spans="1:43" x14ac:dyDescent="0.25">
      <c r="A162" t="s">
        <v>49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  <c r="U162">
        <f t="shared" si="46"/>
        <v>0</v>
      </c>
      <c r="V162" t="str">
        <f t="shared" si="47"/>
        <v>&lt;=3 calls</v>
      </c>
      <c r="W162" t="str">
        <f t="shared" si="48"/>
        <v>Q3</v>
      </c>
      <c r="X162" t="str">
        <f t="shared" si="49"/>
        <v>Not Applicable</v>
      </c>
      <c r="Y162" t="str">
        <f t="shared" si="50"/>
        <v>Medium</v>
      </c>
      <c r="Z162" s="3">
        <f t="shared" si="51"/>
        <v>0.33030209375418357</v>
      </c>
      <c r="AA162" s="3">
        <f t="shared" si="52"/>
        <v>-0.46117667830348757</v>
      </c>
      <c r="AB162" s="3">
        <f t="shared" si="53"/>
        <v>-0.39774520602315122</v>
      </c>
      <c r="AC162" s="3">
        <f t="shared" si="54"/>
        <v>-1.2521533374814422</v>
      </c>
      <c r="AD162" s="3">
        <f t="shared" si="55"/>
        <v>1.5768089215634069</v>
      </c>
      <c r="AE162" s="3">
        <f t="shared" si="56"/>
        <v>1.4310390040909959</v>
      </c>
      <c r="AF162" s="3">
        <f t="shared" si="57"/>
        <v>3.0999062707342531</v>
      </c>
      <c r="AG162" t="str">
        <f t="shared" si="58"/>
        <v>Cluster 2</v>
      </c>
      <c r="AH162" t="str">
        <f t="shared" si="59"/>
        <v>&gt;16 messages</v>
      </c>
      <c r="AI162" t="e">
        <f t="shared" si="60"/>
        <v>#N/A</v>
      </c>
      <c r="AJ162">
        <f t="shared" si="61"/>
        <v>33.68</v>
      </c>
      <c r="AK162" t="str">
        <f t="shared" si="62"/>
        <v>no - Medium</v>
      </c>
      <c r="AL162" t="str">
        <f t="shared" si="63"/>
        <v>Q1 - Low</v>
      </c>
      <c r="AM162">
        <f t="shared" si="64"/>
        <v>0</v>
      </c>
      <c r="AN162">
        <f t="shared" si="65"/>
        <v>1</v>
      </c>
      <c r="AO162">
        <f t="shared" si="66"/>
        <v>0</v>
      </c>
      <c r="AP162">
        <f t="shared" si="67"/>
        <v>1</v>
      </c>
      <c r="AQ162">
        <f t="shared" si="68"/>
        <v>198.1</v>
      </c>
    </row>
    <row r="163" spans="1:43" x14ac:dyDescent="0.25">
      <c r="A163" t="s">
        <v>71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  <c r="U163">
        <f t="shared" si="46"/>
        <v>0</v>
      </c>
      <c r="V163" t="str">
        <f t="shared" si="47"/>
        <v>&lt;=3 calls</v>
      </c>
      <c r="W163" t="str">
        <f t="shared" si="48"/>
        <v>Q2</v>
      </c>
      <c r="X163" t="str">
        <f t="shared" si="49"/>
        <v>Not Applicable</v>
      </c>
      <c r="Y163" t="str">
        <f t="shared" si="50"/>
        <v>Medium</v>
      </c>
      <c r="Z163" s="3">
        <f t="shared" si="51"/>
        <v>-0.56578887605041506</v>
      </c>
      <c r="AA163" s="3">
        <f t="shared" si="52"/>
        <v>-0.35769309899870161</v>
      </c>
      <c r="AB163" s="3">
        <f t="shared" si="53"/>
        <v>1.2108802652136139</v>
      </c>
      <c r="AC163" s="3">
        <f t="shared" si="54"/>
        <v>-0.20146742526159472</v>
      </c>
      <c r="AD163" s="3">
        <f t="shared" si="55"/>
        <v>2.4752259038853044</v>
      </c>
      <c r="AE163" s="3">
        <f t="shared" si="56"/>
        <v>1.3981707855119185</v>
      </c>
      <c r="AF163" s="3">
        <f t="shared" si="57"/>
        <v>2.4047910128851551</v>
      </c>
      <c r="AG163" t="str">
        <f t="shared" si="58"/>
        <v>Cluster 2</v>
      </c>
      <c r="AH163" t="str">
        <f t="shared" si="59"/>
        <v>Not Applicable</v>
      </c>
      <c r="AI163" t="e">
        <f t="shared" si="60"/>
        <v>#N/A</v>
      </c>
      <c r="AJ163">
        <f t="shared" si="61"/>
        <v>25.45</v>
      </c>
      <c r="AK163" t="str">
        <f t="shared" si="62"/>
        <v>no - High</v>
      </c>
      <c r="AL163" t="str">
        <f t="shared" si="63"/>
        <v>Q2 - Medium</v>
      </c>
      <c r="AM163">
        <f t="shared" si="64"/>
        <v>0</v>
      </c>
      <c r="AN163">
        <f t="shared" si="65"/>
        <v>1</v>
      </c>
      <c r="AO163">
        <f t="shared" si="66"/>
        <v>0</v>
      </c>
      <c r="AP163">
        <f t="shared" si="67"/>
        <v>0</v>
      </c>
      <c r="AQ163">
        <f t="shared" si="68"/>
        <v>149.69999999999999</v>
      </c>
    </row>
    <row r="164" spans="1:43" x14ac:dyDescent="0.25">
      <c r="A164" t="s">
        <v>39</v>
      </c>
      <c r="B164">
        <v>208</v>
      </c>
      <c r="C164" t="s">
        <v>28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  <c r="U164">
        <f t="shared" si="46"/>
        <v>1</v>
      </c>
      <c r="V164" t="str">
        <f t="shared" si="47"/>
        <v>&lt;=3 calls</v>
      </c>
      <c r="W164" t="str">
        <f t="shared" si="48"/>
        <v>Q4</v>
      </c>
      <c r="X164" t="str">
        <f t="shared" si="49"/>
        <v>Not Applicable</v>
      </c>
      <c r="Y164" t="str">
        <f t="shared" si="50"/>
        <v>Medium</v>
      </c>
      <c r="Z164" s="3">
        <f t="shared" si="51"/>
        <v>2.7075351624093584</v>
      </c>
      <c r="AA164" s="3">
        <f t="shared" si="52"/>
        <v>-0.47510716013297782</v>
      </c>
      <c r="AB164" s="3">
        <f t="shared" si="53"/>
        <v>-0.37391371756038455</v>
      </c>
      <c r="AC164" s="3">
        <f t="shared" si="54"/>
        <v>0.16083806171076653</v>
      </c>
      <c r="AD164" s="3">
        <f t="shared" si="55"/>
        <v>3.9699947748606577</v>
      </c>
      <c r="AE164" s="3">
        <f t="shared" si="56"/>
        <v>2.7788763591724259</v>
      </c>
      <c r="AF164" s="3">
        <f t="shared" si="57"/>
        <v>2.7719035204555502</v>
      </c>
      <c r="AG164" t="str">
        <f t="shared" si="58"/>
        <v>Cluster 3</v>
      </c>
      <c r="AH164" t="str">
        <f t="shared" si="59"/>
        <v>Not Applicable</v>
      </c>
      <c r="AI164">
        <f t="shared" si="60"/>
        <v>55.51</v>
      </c>
      <c r="AJ164" t="e">
        <f t="shared" si="61"/>
        <v>#N/A</v>
      </c>
      <c r="AK164" t="str">
        <f t="shared" si="62"/>
        <v>no - Medium</v>
      </c>
      <c r="AL164" t="str">
        <f t="shared" si="63"/>
        <v>Q3 - High</v>
      </c>
      <c r="AM164">
        <f t="shared" si="64"/>
        <v>0</v>
      </c>
      <c r="AN164">
        <f t="shared" si="65"/>
        <v>0</v>
      </c>
      <c r="AO164">
        <f t="shared" si="66"/>
        <v>1</v>
      </c>
      <c r="AP164">
        <f t="shared" si="67"/>
        <v>2</v>
      </c>
      <c r="AQ164">
        <f t="shared" si="68"/>
        <v>326.5</v>
      </c>
    </row>
    <row r="165" spans="1:43" x14ac:dyDescent="0.25">
      <c r="A165" t="s">
        <v>66</v>
      </c>
      <c r="B165">
        <v>131</v>
      </c>
      <c r="C165" t="s">
        <v>28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  <c r="U165">
        <f t="shared" si="46"/>
        <v>1</v>
      </c>
      <c r="V165" t="str">
        <f t="shared" si="47"/>
        <v>&gt;3 calls</v>
      </c>
      <c r="W165" t="str">
        <f t="shared" si="48"/>
        <v>Q4</v>
      </c>
      <c r="X165" t="str">
        <f t="shared" si="49"/>
        <v>High</v>
      </c>
      <c r="Y165" t="str">
        <f t="shared" si="50"/>
        <v>Medium</v>
      </c>
      <c r="Z165" s="3">
        <f t="shared" si="51"/>
        <v>2.085455480892116</v>
      </c>
      <c r="AA165" s="3">
        <f t="shared" si="52"/>
        <v>-9.4310532614403104E-3</v>
      </c>
      <c r="AB165" s="3">
        <f t="shared" si="53"/>
        <v>1.0877509081559853</v>
      </c>
      <c r="AC165" s="3">
        <f t="shared" si="54"/>
        <v>1.2839850713250869</v>
      </c>
      <c r="AD165" s="3">
        <f t="shared" si="55"/>
        <v>4.4806867803219559</v>
      </c>
      <c r="AE165" s="3">
        <f t="shared" si="56"/>
        <v>2.6797449895705463</v>
      </c>
      <c r="AF165" s="3">
        <f t="shared" si="57"/>
        <v>1.5117911214532749</v>
      </c>
      <c r="AG165" t="str">
        <f t="shared" si="58"/>
        <v>Cluster 3</v>
      </c>
      <c r="AH165" t="str">
        <f t="shared" si="59"/>
        <v>&gt;16 messages</v>
      </c>
      <c r="AI165">
        <f t="shared" si="60"/>
        <v>49.79</v>
      </c>
      <c r="AJ165" t="e">
        <f t="shared" si="61"/>
        <v>#N/A</v>
      </c>
      <c r="AK165" t="str">
        <f t="shared" si="62"/>
        <v>yes - High</v>
      </c>
      <c r="AL165" t="str">
        <f t="shared" si="63"/>
        <v>Q4 - Very High</v>
      </c>
      <c r="AM165">
        <f t="shared" si="64"/>
        <v>1</v>
      </c>
      <c r="AN165">
        <f t="shared" si="65"/>
        <v>0</v>
      </c>
      <c r="AO165">
        <f t="shared" si="66"/>
        <v>1</v>
      </c>
      <c r="AP165">
        <f t="shared" si="67"/>
        <v>4</v>
      </c>
      <c r="AQ165">
        <f t="shared" si="68"/>
        <v>292.89999999999998</v>
      </c>
    </row>
    <row r="166" spans="1:43" x14ac:dyDescent="0.25">
      <c r="A166" t="s">
        <v>63</v>
      </c>
      <c r="B166">
        <v>63</v>
      </c>
      <c r="C166" t="s">
        <v>25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  <c r="U166">
        <f t="shared" si="46"/>
        <v>0</v>
      </c>
      <c r="V166" t="str">
        <f t="shared" si="47"/>
        <v>&lt;=3 calls</v>
      </c>
      <c r="W166" t="str">
        <f t="shared" si="48"/>
        <v>Q1</v>
      </c>
      <c r="X166" t="str">
        <f t="shared" si="49"/>
        <v>Not Applicable</v>
      </c>
      <c r="Y166" t="str">
        <f t="shared" si="50"/>
        <v>Medium</v>
      </c>
      <c r="Z166" s="3">
        <f t="shared" si="51"/>
        <v>-1.8006911009670827</v>
      </c>
      <c r="AA166" s="3">
        <f t="shared" si="52"/>
        <v>-0.46117667830348757</v>
      </c>
      <c r="AB166" s="3">
        <f t="shared" si="53"/>
        <v>0.8970990004538496</v>
      </c>
      <c r="AC166" s="3">
        <f t="shared" si="54"/>
        <v>0.99414068174719761</v>
      </c>
      <c r="AD166" s="3">
        <f t="shared" si="55"/>
        <v>2.9166793596989908</v>
      </c>
      <c r="AE166" s="3">
        <f t="shared" si="56"/>
        <v>2.2909113211630783</v>
      </c>
      <c r="AF166" s="3">
        <f t="shared" si="57"/>
        <v>3.1606219127842876</v>
      </c>
      <c r="AG166" t="str">
        <f t="shared" si="58"/>
        <v>Cluster 2</v>
      </c>
      <c r="AH166" t="str">
        <f t="shared" si="59"/>
        <v>Not Applicable</v>
      </c>
      <c r="AI166" t="e">
        <f t="shared" si="60"/>
        <v>#N/A</v>
      </c>
      <c r="AJ166">
        <f t="shared" si="61"/>
        <v>14.11</v>
      </c>
      <c r="AK166" t="str">
        <f t="shared" si="62"/>
        <v>no - Low</v>
      </c>
      <c r="AL166" t="str">
        <f t="shared" si="63"/>
        <v>Q4 - Very High</v>
      </c>
      <c r="AM166">
        <f t="shared" si="64"/>
        <v>0</v>
      </c>
      <c r="AN166">
        <f t="shared" si="65"/>
        <v>0</v>
      </c>
      <c r="AO166">
        <f t="shared" si="66"/>
        <v>0</v>
      </c>
      <c r="AP166">
        <f t="shared" si="67"/>
        <v>0</v>
      </c>
      <c r="AQ166">
        <f t="shared" si="68"/>
        <v>83</v>
      </c>
    </row>
    <row r="167" spans="1:43" x14ac:dyDescent="0.25">
      <c r="A167" t="s">
        <v>60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  <c r="U167">
        <f t="shared" si="46"/>
        <v>0</v>
      </c>
      <c r="V167" t="str">
        <f t="shared" si="47"/>
        <v>&lt;=3 calls</v>
      </c>
      <c r="W167" t="str">
        <f t="shared" si="48"/>
        <v>Q1</v>
      </c>
      <c r="X167" t="str">
        <f t="shared" si="49"/>
        <v>Not Applicable</v>
      </c>
      <c r="Y167" t="str">
        <f t="shared" si="50"/>
        <v>Medium</v>
      </c>
      <c r="Z167" s="3">
        <f t="shared" si="51"/>
        <v>-0.63984598099294387</v>
      </c>
      <c r="AA167" s="3">
        <f t="shared" si="52"/>
        <v>0.40450326395770475</v>
      </c>
      <c r="AB167" s="3">
        <f t="shared" si="53"/>
        <v>0.98050921007353409</v>
      </c>
      <c r="AC167" s="3">
        <f t="shared" si="54"/>
        <v>1.0303712304444337</v>
      </c>
      <c r="AD167" s="3">
        <f t="shared" si="55"/>
        <v>3.1854614109226498</v>
      </c>
      <c r="AE167" s="3">
        <f t="shared" si="56"/>
        <v>1.6112383292088919</v>
      </c>
      <c r="AF167" s="3">
        <f t="shared" si="57"/>
        <v>1.7449967067437133</v>
      </c>
      <c r="AG167" t="str">
        <f t="shared" si="58"/>
        <v>Cluster 2</v>
      </c>
      <c r="AH167" t="str">
        <f t="shared" si="59"/>
        <v>&gt;16 messages</v>
      </c>
      <c r="AI167" t="e">
        <f t="shared" si="60"/>
        <v>#N/A</v>
      </c>
      <c r="AJ167">
        <f t="shared" si="61"/>
        <v>24.77</v>
      </c>
      <c r="AK167" t="str">
        <f t="shared" si="62"/>
        <v>no - Medium</v>
      </c>
      <c r="AL167" t="str">
        <f t="shared" si="63"/>
        <v>Q4 - Very High</v>
      </c>
      <c r="AM167">
        <f t="shared" si="64"/>
        <v>0</v>
      </c>
      <c r="AN167">
        <f t="shared" si="65"/>
        <v>1</v>
      </c>
      <c r="AO167">
        <f t="shared" si="66"/>
        <v>0</v>
      </c>
      <c r="AP167">
        <f t="shared" si="67"/>
        <v>3</v>
      </c>
      <c r="AQ167">
        <f t="shared" si="68"/>
        <v>145.69999999999999</v>
      </c>
    </row>
    <row r="168" spans="1:43" x14ac:dyDescent="0.25">
      <c r="A168" t="s">
        <v>54</v>
      </c>
      <c r="B168">
        <v>62</v>
      </c>
      <c r="C168" t="s">
        <v>25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  <c r="U168">
        <f t="shared" si="46"/>
        <v>0</v>
      </c>
      <c r="V168" t="str">
        <f t="shared" si="47"/>
        <v>&lt;=3 calls</v>
      </c>
      <c r="W168" t="str">
        <f t="shared" si="48"/>
        <v>Q1</v>
      </c>
      <c r="X168" t="str">
        <f t="shared" si="49"/>
        <v>Not Applicable</v>
      </c>
      <c r="Y168" t="str">
        <f t="shared" si="50"/>
        <v>High</v>
      </c>
      <c r="Z168" s="3">
        <f t="shared" si="51"/>
        <v>3.7776529231195094E-2</v>
      </c>
      <c r="AA168" s="3">
        <f t="shared" si="52"/>
        <v>2.5478073968664496</v>
      </c>
      <c r="AB168" s="3">
        <f t="shared" si="53"/>
        <v>0.88319729885056919</v>
      </c>
      <c r="AC168" s="3">
        <f t="shared" si="54"/>
        <v>0.34199080519694713</v>
      </c>
      <c r="AD168" s="3">
        <f t="shared" si="55"/>
        <v>4.3601936697255406</v>
      </c>
      <c r="AE168" s="3">
        <f t="shared" si="56"/>
        <v>2.7184085008004866</v>
      </c>
      <c r="AF168" s="3">
        <f t="shared" si="57"/>
        <v>1.9411853896354221</v>
      </c>
      <c r="AG168" t="str">
        <f t="shared" si="58"/>
        <v>Cluster 3</v>
      </c>
      <c r="AH168" t="str">
        <f t="shared" si="59"/>
        <v>Not Applicable</v>
      </c>
      <c r="AI168" t="e">
        <f t="shared" si="60"/>
        <v>#N/A</v>
      </c>
      <c r="AJ168">
        <f t="shared" si="61"/>
        <v>30.99</v>
      </c>
      <c r="AK168" t="str">
        <f t="shared" si="62"/>
        <v>no - Low</v>
      </c>
      <c r="AL168" t="str">
        <f t="shared" si="63"/>
        <v>Q3 - High</v>
      </c>
      <c r="AM168">
        <f t="shared" si="64"/>
        <v>0</v>
      </c>
      <c r="AN168">
        <f t="shared" si="65"/>
        <v>0</v>
      </c>
      <c r="AO168">
        <f t="shared" si="66"/>
        <v>0</v>
      </c>
      <c r="AP168">
        <f t="shared" si="67"/>
        <v>2</v>
      </c>
      <c r="AQ168">
        <f t="shared" si="68"/>
        <v>182.3</v>
      </c>
    </row>
    <row r="169" spans="1:43" x14ac:dyDescent="0.25">
      <c r="A169" t="s">
        <v>49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  <c r="U169">
        <f t="shared" si="46"/>
        <v>0</v>
      </c>
      <c r="V169" t="str">
        <f t="shared" si="47"/>
        <v>&lt;=3 calls</v>
      </c>
      <c r="W169" t="str">
        <f t="shared" si="48"/>
        <v>Q2</v>
      </c>
      <c r="X169" t="str">
        <f t="shared" si="49"/>
        <v>Not Applicable</v>
      </c>
      <c r="Y169" t="str">
        <f t="shared" si="50"/>
        <v>Medium</v>
      </c>
      <c r="Z169" s="3">
        <f t="shared" si="51"/>
        <v>0.69873619084326444</v>
      </c>
      <c r="AA169" s="3">
        <f t="shared" si="52"/>
        <v>-0.32187186000858309</v>
      </c>
      <c r="AB169" s="3">
        <f t="shared" si="53"/>
        <v>0.79382921711519339</v>
      </c>
      <c r="AC169" s="3">
        <f t="shared" si="54"/>
        <v>-1.3970755322703865</v>
      </c>
      <c r="AD169" s="3">
        <f t="shared" si="55"/>
        <v>2.592499693121066</v>
      </c>
      <c r="AE169" s="3">
        <f t="shared" si="56"/>
        <v>1.7815214361533358</v>
      </c>
      <c r="AF169" s="3">
        <f t="shared" si="57"/>
        <v>2.7616268024689483</v>
      </c>
      <c r="AG169" t="str">
        <f t="shared" si="58"/>
        <v>Cluster 2</v>
      </c>
      <c r="AH169" t="str">
        <f t="shared" si="59"/>
        <v>Not Applicable</v>
      </c>
      <c r="AI169" t="e">
        <f t="shared" si="60"/>
        <v>#N/A</v>
      </c>
      <c r="AJ169">
        <f t="shared" si="61"/>
        <v>37.06</v>
      </c>
      <c r="AK169" t="str">
        <f t="shared" si="62"/>
        <v>no - High</v>
      </c>
      <c r="AL169" t="str">
        <f t="shared" si="63"/>
        <v>Q1 - Low</v>
      </c>
      <c r="AM169">
        <f t="shared" si="64"/>
        <v>0</v>
      </c>
      <c r="AN169">
        <f t="shared" si="65"/>
        <v>1</v>
      </c>
      <c r="AO169">
        <f t="shared" si="66"/>
        <v>0</v>
      </c>
      <c r="AP169">
        <f t="shared" si="67"/>
        <v>3</v>
      </c>
      <c r="AQ169">
        <f t="shared" si="68"/>
        <v>218</v>
      </c>
    </row>
    <row r="170" spans="1:43" x14ac:dyDescent="0.25">
      <c r="A170" t="s">
        <v>53</v>
      </c>
      <c r="B170">
        <v>105</v>
      </c>
      <c r="C170" t="s">
        <v>28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  <c r="U170">
        <f t="shared" si="46"/>
        <v>0</v>
      </c>
      <c r="V170" t="str">
        <f t="shared" si="47"/>
        <v>&lt;=3 calls</v>
      </c>
      <c r="W170" t="str">
        <f t="shared" si="48"/>
        <v>Q3</v>
      </c>
      <c r="X170" t="str">
        <f t="shared" si="49"/>
        <v>Not Applicable</v>
      </c>
      <c r="Y170" t="str">
        <f t="shared" si="50"/>
        <v>Medium</v>
      </c>
      <c r="Z170" s="3">
        <f t="shared" si="51"/>
        <v>-0.73426878979466803</v>
      </c>
      <c r="AA170" s="3">
        <f t="shared" si="52"/>
        <v>-0.42933557697893809</v>
      </c>
      <c r="AB170" s="3">
        <f t="shared" si="53"/>
        <v>0.32712923471934174</v>
      </c>
      <c r="AC170" s="3">
        <f t="shared" si="54"/>
        <v>-1.2521533374814422</v>
      </c>
      <c r="AD170" s="3">
        <f t="shared" si="55"/>
        <v>1.4903436754751997</v>
      </c>
      <c r="AE170" s="3">
        <f t="shared" si="56"/>
        <v>1.5486707881600728</v>
      </c>
      <c r="AF170" s="3">
        <f t="shared" si="57"/>
        <v>3.2520206255760056</v>
      </c>
      <c r="AG170" t="str">
        <f t="shared" si="58"/>
        <v>Cluster 1</v>
      </c>
      <c r="AH170" t="str">
        <f t="shared" si="59"/>
        <v>Not Applicable</v>
      </c>
      <c r="AI170" t="e">
        <f t="shared" si="60"/>
        <v>#N/A</v>
      </c>
      <c r="AJ170">
        <f t="shared" si="61"/>
        <v>23.9</v>
      </c>
      <c r="AK170" t="str">
        <f t="shared" si="62"/>
        <v>no - Low</v>
      </c>
      <c r="AL170" t="str">
        <f t="shared" si="63"/>
        <v>Q1 - Low</v>
      </c>
      <c r="AM170">
        <f t="shared" si="64"/>
        <v>0</v>
      </c>
      <c r="AN170">
        <f t="shared" si="65"/>
        <v>0</v>
      </c>
      <c r="AO170">
        <f t="shared" si="66"/>
        <v>1</v>
      </c>
      <c r="AP170">
        <f t="shared" si="67"/>
        <v>2</v>
      </c>
      <c r="AQ170">
        <f t="shared" si="68"/>
        <v>140.6</v>
      </c>
    </row>
    <row r="171" spans="1:43" x14ac:dyDescent="0.25">
      <c r="A171" t="s">
        <v>59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  <c r="U171">
        <f t="shared" si="46"/>
        <v>0</v>
      </c>
      <c r="V171" t="str">
        <f t="shared" si="47"/>
        <v>&lt;=3 calls</v>
      </c>
      <c r="W171" t="str">
        <f t="shared" si="48"/>
        <v>Q4</v>
      </c>
      <c r="X171" t="str">
        <f t="shared" si="49"/>
        <v>Not Applicable</v>
      </c>
      <c r="Y171" t="str">
        <f t="shared" si="50"/>
        <v>High</v>
      </c>
      <c r="Z171" s="3">
        <f t="shared" si="51"/>
        <v>-0.51024604734351853</v>
      </c>
      <c r="AA171" s="3">
        <f t="shared" si="52"/>
        <v>1.1408287320879142</v>
      </c>
      <c r="AB171" s="3">
        <f t="shared" si="53"/>
        <v>-4.8216708569236912E-2</v>
      </c>
      <c r="AC171" s="3">
        <f t="shared" si="54"/>
        <v>-0.31015907135330267</v>
      </c>
      <c r="AD171" s="3">
        <f t="shared" si="55"/>
        <v>2.4909392876902294</v>
      </c>
      <c r="AE171" s="3">
        <f t="shared" si="56"/>
        <v>1.2885514057712233</v>
      </c>
      <c r="AF171" s="3">
        <f t="shared" si="57"/>
        <v>2.2618467931474235</v>
      </c>
      <c r="AG171" t="str">
        <f t="shared" si="58"/>
        <v>Cluster 2</v>
      </c>
      <c r="AH171" t="str">
        <f t="shared" si="59"/>
        <v>Not Applicable</v>
      </c>
      <c r="AI171" t="e">
        <f t="shared" si="60"/>
        <v>#N/A</v>
      </c>
      <c r="AJ171">
        <f t="shared" si="61"/>
        <v>25.96</v>
      </c>
      <c r="AK171" t="str">
        <f t="shared" si="62"/>
        <v>no - Medium</v>
      </c>
      <c r="AL171" t="str">
        <f t="shared" si="63"/>
        <v>Q2 - Medium</v>
      </c>
      <c r="AM171">
        <f t="shared" si="64"/>
        <v>0</v>
      </c>
      <c r="AN171">
        <f t="shared" si="65"/>
        <v>1</v>
      </c>
      <c r="AO171">
        <f t="shared" si="66"/>
        <v>0</v>
      </c>
      <c r="AP171">
        <f t="shared" si="67"/>
        <v>1</v>
      </c>
      <c r="AQ171">
        <f t="shared" si="68"/>
        <v>152.69999999999999</v>
      </c>
    </row>
    <row r="172" spans="1:43" x14ac:dyDescent="0.25">
      <c r="A172" t="s">
        <v>29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  <c r="U172">
        <f t="shared" si="46"/>
        <v>0</v>
      </c>
      <c r="V172" t="str">
        <f t="shared" si="47"/>
        <v>&lt;=3 calls</v>
      </c>
      <c r="W172" t="str">
        <f t="shared" si="48"/>
        <v>Q1</v>
      </c>
      <c r="X172" t="str">
        <f t="shared" si="49"/>
        <v>Not Applicable</v>
      </c>
      <c r="Y172" t="str">
        <f t="shared" si="50"/>
        <v>Medium</v>
      </c>
      <c r="Z172" s="3">
        <f t="shared" si="51"/>
        <v>-1.3619027541825994</v>
      </c>
      <c r="AA172" s="3">
        <f t="shared" si="52"/>
        <v>0.19156589884977951</v>
      </c>
      <c r="AB172" s="3">
        <f t="shared" si="53"/>
        <v>-0.20113542620532424</v>
      </c>
      <c r="AC172" s="3">
        <f t="shared" si="54"/>
        <v>0.66806574347207237</v>
      </c>
      <c r="AD172" s="3">
        <f t="shared" si="55"/>
        <v>2.2296705645892669</v>
      </c>
      <c r="AE172" s="3">
        <f t="shared" si="56"/>
        <v>1.5421556026315777</v>
      </c>
      <c r="AF172" s="3">
        <f t="shared" si="57"/>
        <v>2.790171496317047</v>
      </c>
      <c r="AG172" t="str">
        <f t="shared" si="58"/>
        <v>Cluster 2</v>
      </c>
      <c r="AH172" t="str">
        <f t="shared" si="59"/>
        <v>&gt;16 messages</v>
      </c>
      <c r="AI172" t="e">
        <f t="shared" si="60"/>
        <v>#N/A</v>
      </c>
      <c r="AJ172">
        <f t="shared" si="61"/>
        <v>18.14</v>
      </c>
      <c r="AK172" t="str">
        <f t="shared" si="62"/>
        <v>no - Low</v>
      </c>
      <c r="AL172" t="str">
        <f t="shared" si="63"/>
        <v>Q4 - Very High</v>
      </c>
      <c r="AM172">
        <f t="shared" si="64"/>
        <v>0</v>
      </c>
      <c r="AN172">
        <f t="shared" si="65"/>
        <v>1</v>
      </c>
      <c r="AO172">
        <f t="shared" si="66"/>
        <v>0</v>
      </c>
      <c r="AP172">
        <f t="shared" si="67"/>
        <v>1</v>
      </c>
      <c r="AQ172">
        <f t="shared" si="68"/>
        <v>106.7</v>
      </c>
    </row>
    <row r="173" spans="1:43" x14ac:dyDescent="0.25">
      <c r="A173" t="s">
        <v>32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  <c r="U173">
        <f t="shared" si="46"/>
        <v>0</v>
      </c>
      <c r="V173" t="str">
        <f t="shared" si="47"/>
        <v>&lt;=3 calls</v>
      </c>
      <c r="W173" t="str">
        <f t="shared" si="48"/>
        <v>Q3</v>
      </c>
      <c r="X173" t="str">
        <f t="shared" si="49"/>
        <v>Not Applicable</v>
      </c>
      <c r="Y173" t="str">
        <f t="shared" si="50"/>
        <v>Low</v>
      </c>
      <c r="Z173" s="3">
        <f t="shared" si="51"/>
        <v>1.1764045177225755</v>
      </c>
      <c r="AA173" s="3">
        <f t="shared" si="52"/>
        <v>-2.3139307616257176</v>
      </c>
      <c r="AB173" s="3">
        <f t="shared" si="53"/>
        <v>-0.41164690762643164</v>
      </c>
      <c r="AC173" s="3">
        <f t="shared" si="54"/>
        <v>1.2477545226278501</v>
      </c>
      <c r="AD173" s="3">
        <f t="shared" si="55"/>
        <v>3.4440833942297431</v>
      </c>
      <c r="AE173" s="3">
        <f t="shared" si="56"/>
        <v>2.9093895724382661</v>
      </c>
      <c r="AF173" s="3">
        <f t="shared" si="57"/>
        <v>3.6148838075401488</v>
      </c>
      <c r="AG173" t="str">
        <f t="shared" si="58"/>
        <v>Cluster 2</v>
      </c>
      <c r="AH173" t="str">
        <f t="shared" si="59"/>
        <v>Not Applicable</v>
      </c>
      <c r="AI173" t="e">
        <f t="shared" si="60"/>
        <v>#N/A</v>
      </c>
      <c r="AJ173">
        <f t="shared" si="61"/>
        <v>41.45</v>
      </c>
      <c r="AK173" t="str">
        <f t="shared" si="62"/>
        <v>no - High</v>
      </c>
      <c r="AL173" t="str">
        <f t="shared" si="63"/>
        <v>Q4 - Very High</v>
      </c>
      <c r="AM173">
        <f t="shared" si="64"/>
        <v>0</v>
      </c>
      <c r="AN173">
        <f t="shared" si="65"/>
        <v>1</v>
      </c>
      <c r="AO173">
        <f t="shared" si="66"/>
        <v>0</v>
      </c>
      <c r="AP173">
        <f t="shared" si="67"/>
        <v>2</v>
      </c>
      <c r="AQ173">
        <f t="shared" si="68"/>
        <v>243.8</v>
      </c>
    </row>
    <row r="174" spans="1:43" x14ac:dyDescent="0.25">
      <c r="A174" t="s">
        <v>52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  <c r="U174">
        <f t="shared" si="46"/>
        <v>0</v>
      </c>
      <c r="V174" t="str">
        <f t="shared" si="47"/>
        <v>&lt;=3 calls</v>
      </c>
      <c r="W174" t="str">
        <f t="shared" si="48"/>
        <v>Q1</v>
      </c>
      <c r="X174" t="str">
        <f t="shared" si="49"/>
        <v>Not Applicable</v>
      </c>
      <c r="Y174" t="str">
        <f t="shared" si="50"/>
        <v>Medium</v>
      </c>
      <c r="Z174" s="3">
        <f t="shared" si="51"/>
        <v>0.26179927168234463</v>
      </c>
      <c r="AA174" s="3">
        <f t="shared" si="52"/>
        <v>-0.26814000152340584</v>
      </c>
      <c r="AB174" s="3">
        <f t="shared" si="53"/>
        <v>0.45224454914886814</v>
      </c>
      <c r="AC174" s="3">
        <f t="shared" si="54"/>
        <v>0.19706861040800316</v>
      </c>
      <c r="AD174" s="3">
        <f t="shared" si="55"/>
        <v>2.3811224134733187</v>
      </c>
      <c r="AE174" s="3">
        <f t="shared" si="56"/>
        <v>0.61951520442470376</v>
      </c>
      <c r="AF174" s="3">
        <f t="shared" si="57"/>
        <v>1.7600722226891039</v>
      </c>
      <c r="AG174" t="str">
        <f t="shared" si="58"/>
        <v>Cluster 2</v>
      </c>
      <c r="AH174" t="str">
        <f t="shared" si="59"/>
        <v>Not Applicable</v>
      </c>
      <c r="AI174" t="e">
        <f t="shared" si="60"/>
        <v>#N/A</v>
      </c>
      <c r="AJ174">
        <f t="shared" si="61"/>
        <v>33.049999999999997</v>
      </c>
      <c r="AK174" t="str">
        <f t="shared" si="62"/>
        <v>no - Medium</v>
      </c>
      <c r="AL174" t="str">
        <f t="shared" si="63"/>
        <v>Q3 - High</v>
      </c>
      <c r="AM174">
        <f t="shared" si="64"/>
        <v>0</v>
      </c>
      <c r="AN174">
        <f t="shared" si="65"/>
        <v>1</v>
      </c>
      <c r="AO174">
        <f t="shared" si="66"/>
        <v>0</v>
      </c>
      <c r="AP174">
        <f t="shared" si="67"/>
        <v>3</v>
      </c>
      <c r="AQ174">
        <f t="shared" si="68"/>
        <v>194.4</v>
      </c>
    </row>
    <row r="175" spans="1:43" x14ac:dyDescent="0.25">
      <c r="A175" t="s">
        <v>49</v>
      </c>
      <c r="B175">
        <v>106</v>
      </c>
      <c r="C175" t="s">
        <v>28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  <c r="U175">
        <f t="shared" si="46"/>
        <v>0</v>
      </c>
      <c r="V175" t="str">
        <f t="shared" si="47"/>
        <v>&lt;=3 calls</v>
      </c>
      <c r="W175" t="str">
        <f t="shared" si="48"/>
        <v>Q3</v>
      </c>
      <c r="X175" t="str">
        <f t="shared" si="49"/>
        <v>Not Applicable</v>
      </c>
      <c r="Y175" t="str">
        <f t="shared" si="50"/>
        <v>Low</v>
      </c>
      <c r="Z175" s="3">
        <f t="shared" si="51"/>
        <v>0.62282765827717257</v>
      </c>
      <c r="AA175" s="3">
        <f t="shared" si="52"/>
        <v>-0.9606839553323594</v>
      </c>
      <c r="AB175" s="3">
        <f t="shared" si="53"/>
        <v>1.1830768620070531</v>
      </c>
      <c r="AC175" s="3">
        <f t="shared" si="54"/>
        <v>0.70429629216930834</v>
      </c>
      <c r="AD175" s="3">
        <f t="shared" si="55"/>
        <v>3.2102283091347714</v>
      </c>
      <c r="AE175" s="3">
        <f t="shared" si="56"/>
        <v>1.7906792237941289</v>
      </c>
      <c r="AF175" s="3">
        <f t="shared" si="57"/>
        <v>2.0266964173959541</v>
      </c>
      <c r="AG175" t="str">
        <f t="shared" si="58"/>
        <v>Cluster 2</v>
      </c>
      <c r="AH175" t="str">
        <f t="shared" si="59"/>
        <v>Not Applicable</v>
      </c>
      <c r="AI175" t="e">
        <f t="shared" si="60"/>
        <v>#N/A</v>
      </c>
      <c r="AJ175">
        <f t="shared" si="61"/>
        <v>36.36</v>
      </c>
      <c r="AK175" t="str">
        <f t="shared" si="62"/>
        <v>no - Medium</v>
      </c>
      <c r="AL175" t="str">
        <f t="shared" si="63"/>
        <v>Q4 - Very High</v>
      </c>
      <c r="AM175">
        <f t="shared" si="64"/>
        <v>0</v>
      </c>
      <c r="AN175">
        <f t="shared" si="65"/>
        <v>0</v>
      </c>
      <c r="AO175">
        <f t="shared" si="66"/>
        <v>1</v>
      </c>
      <c r="AP175">
        <f t="shared" si="67"/>
        <v>3</v>
      </c>
      <c r="AQ175">
        <f t="shared" si="68"/>
        <v>213.9</v>
      </c>
    </row>
    <row r="176" spans="1:43" x14ac:dyDescent="0.25">
      <c r="A176" t="s">
        <v>33</v>
      </c>
      <c r="B176">
        <v>99</v>
      </c>
      <c r="C176" t="s">
        <v>28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  <c r="U176">
        <f t="shared" si="46"/>
        <v>0</v>
      </c>
      <c r="V176" t="str">
        <f t="shared" si="47"/>
        <v>&lt;=3 calls</v>
      </c>
      <c r="W176" t="str">
        <f t="shared" si="48"/>
        <v>Q2</v>
      </c>
      <c r="X176" t="str">
        <f t="shared" si="49"/>
        <v>Not Applicable</v>
      </c>
      <c r="Y176" t="str">
        <f t="shared" si="50"/>
        <v>High</v>
      </c>
      <c r="Z176" s="3">
        <f t="shared" si="51"/>
        <v>0.68392476985475847</v>
      </c>
      <c r="AA176" s="3">
        <f t="shared" si="52"/>
        <v>0.92590129814720423</v>
      </c>
      <c r="AB176" s="3">
        <f t="shared" si="53"/>
        <v>0.50785135556199057</v>
      </c>
      <c r="AC176" s="3">
        <f t="shared" si="54"/>
        <v>2.0085960452698095</v>
      </c>
      <c r="AD176" s="3">
        <f t="shared" si="55"/>
        <v>4.2272880567591749</v>
      </c>
      <c r="AE176" s="3">
        <f t="shared" si="56"/>
        <v>2.3701091487843406</v>
      </c>
      <c r="AF176" s="3">
        <f t="shared" si="57"/>
        <v>1.1682766964566684</v>
      </c>
      <c r="AG176" t="str">
        <f t="shared" si="58"/>
        <v>Cluster 3</v>
      </c>
      <c r="AH176" t="str">
        <f t="shared" si="59"/>
        <v>Not Applicable</v>
      </c>
      <c r="AI176" t="e">
        <f t="shared" si="60"/>
        <v>#N/A</v>
      </c>
      <c r="AJ176">
        <f t="shared" si="61"/>
        <v>36.92</v>
      </c>
      <c r="AK176" t="str">
        <f t="shared" si="62"/>
        <v>no - High</v>
      </c>
      <c r="AL176" t="str">
        <f t="shared" si="63"/>
        <v>Q4 - Very High</v>
      </c>
      <c r="AM176">
        <f t="shared" si="64"/>
        <v>0</v>
      </c>
      <c r="AN176">
        <f t="shared" si="65"/>
        <v>0</v>
      </c>
      <c r="AO176">
        <f t="shared" si="66"/>
        <v>1</v>
      </c>
      <c r="AP176">
        <f t="shared" si="67"/>
        <v>3</v>
      </c>
      <c r="AQ176">
        <f t="shared" si="68"/>
        <v>217.2</v>
      </c>
    </row>
    <row r="177" spans="1:43" x14ac:dyDescent="0.25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  <c r="U177">
        <f t="shared" si="46"/>
        <v>0</v>
      </c>
      <c r="V177" t="str">
        <f t="shared" si="47"/>
        <v>&lt;=3 calls</v>
      </c>
      <c r="W177" t="str">
        <f t="shared" si="48"/>
        <v>Q2</v>
      </c>
      <c r="X177" t="str">
        <f t="shared" si="49"/>
        <v>Not Applicable</v>
      </c>
      <c r="Y177" t="str">
        <f t="shared" si="50"/>
        <v>Low</v>
      </c>
      <c r="Z177" s="3">
        <f t="shared" si="51"/>
        <v>1.1264159718863682</v>
      </c>
      <c r="AA177" s="3">
        <f t="shared" si="52"/>
        <v>-0.88705140851933861</v>
      </c>
      <c r="AB177" s="3">
        <f t="shared" si="53"/>
        <v>-0.24482648838706386</v>
      </c>
      <c r="AC177" s="3">
        <f t="shared" si="54"/>
        <v>0.48691299998589177</v>
      </c>
      <c r="AD177" s="3">
        <f t="shared" si="55"/>
        <v>2.7047365069410683</v>
      </c>
      <c r="AE177" s="3">
        <f t="shared" si="56"/>
        <v>1.5338505214159743</v>
      </c>
      <c r="AF177" s="3">
        <f t="shared" si="57"/>
        <v>2.3215932615590402</v>
      </c>
      <c r="AG177" t="str">
        <f t="shared" si="58"/>
        <v>Cluster 2</v>
      </c>
      <c r="AH177" t="str">
        <f t="shared" si="59"/>
        <v>Not Applicable</v>
      </c>
      <c r="AI177" t="e">
        <f t="shared" si="60"/>
        <v>#N/A</v>
      </c>
      <c r="AJ177">
        <f t="shared" si="61"/>
        <v>40.99</v>
      </c>
      <c r="AK177" t="str">
        <f t="shared" si="62"/>
        <v>no - High</v>
      </c>
      <c r="AL177" t="str">
        <f t="shared" si="63"/>
        <v>Q3 - High</v>
      </c>
      <c r="AM177">
        <f t="shared" si="64"/>
        <v>0</v>
      </c>
      <c r="AN177">
        <f t="shared" si="65"/>
        <v>1</v>
      </c>
      <c r="AO177">
        <f t="shared" si="66"/>
        <v>0</v>
      </c>
      <c r="AP177">
        <f t="shared" si="67"/>
        <v>1</v>
      </c>
      <c r="AQ177">
        <f t="shared" si="68"/>
        <v>241.1</v>
      </c>
    </row>
    <row r="178" spans="1:43" x14ac:dyDescent="0.25">
      <c r="A178" t="s">
        <v>42</v>
      </c>
      <c r="B178">
        <v>144</v>
      </c>
      <c r="C178" t="s">
        <v>28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  <c r="U178">
        <f t="shared" si="46"/>
        <v>0</v>
      </c>
      <c r="V178" t="str">
        <f t="shared" si="47"/>
        <v>&lt;=3 calls</v>
      </c>
      <c r="W178" t="str">
        <f t="shared" si="48"/>
        <v>Q4</v>
      </c>
      <c r="X178" t="str">
        <f t="shared" si="49"/>
        <v>High</v>
      </c>
      <c r="Y178" t="str">
        <f t="shared" si="50"/>
        <v>High</v>
      </c>
      <c r="Z178" s="3">
        <f t="shared" si="51"/>
        <v>0.43027918542659754</v>
      </c>
      <c r="AA178" s="3">
        <f t="shared" si="52"/>
        <v>0.94381191764226358</v>
      </c>
      <c r="AB178" s="3">
        <f t="shared" si="53"/>
        <v>-0.12368308870133173</v>
      </c>
      <c r="AC178" s="3">
        <f t="shared" si="54"/>
        <v>0.59560464607760044</v>
      </c>
      <c r="AD178" s="3">
        <f t="shared" si="55"/>
        <v>3.0229106561466761</v>
      </c>
      <c r="AE178" s="3">
        <f t="shared" si="56"/>
        <v>1.2024822302865303</v>
      </c>
      <c r="AF178" s="3">
        <f t="shared" si="57"/>
        <v>1.3243633161880501</v>
      </c>
      <c r="AG178" t="str">
        <f t="shared" si="58"/>
        <v>Cluster 2</v>
      </c>
      <c r="AH178" t="str">
        <f t="shared" si="59"/>
        <v>Not Applicable</v>
      </c>
      <c r="AI178" t="e">
        <f t="shared" si="60"/>
        <v>#N/A</v>
      </c>
      <c r="AJ178">
        <f t="shared" si="61"/>
        <v>34.6</v>
      </c>
      <c r="AK178" t="str">
        <f t="shared" si="62"/>
        <v>yes - High</v>
      </c>
      <c r="AL178" t="str">
        <f t="shared" si="63"/>
        <v>Q3 - High</v>
      </c>
      <c r="AM178">
        <f t="shared" si="64"/>
        <v>1</v>
      </c>
      <c r="AN178">
        <f t="shared" si="65"/>
        <v>0</v>
      </c>
      <c r="AO178">
        <f t="shared" si="66"/>
        <v>1</v>
      </c>
      <c r="AP178">
        <f t="shared" si="67"/>
        <v>0</v>
      </c>
      <c r="AQ178">
        <f t="shared" si="68"/>
        <v>203.5</v>
      </c>
    </row>
    <row r="179" spans="1:43" x14ac:dyDescent="0.25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  <c r="U179">
        <f t="shared" si="46"/>
        <v>0</v>
      </c>
      <c r="V179" t="str">
        <f t="shared" si="47"/>
        <v>&lt;=3 calls</v>
      </c>
      <c r="W179" t="str">
        <f t="shared" si="48"/>
        <v>Q2</v>
      </c>
      <c r="X179" t="str">
        <f t="shared" si="49"/>
        <v>Not Applicable</v>
      </c>
      <c r="Y179" t="str">
        <f t="shared" si="50"/>
        <v>Medium</v>
      </c>
      <c r="Z179" s="3">
        <f t="shared" si="51"/>
        <v>-1.7766299475701512E-2</v>
      </c>
      <c r="AA179" s="3">
        <f t="shared" si="52"/>
        <v>-0.42933557697893809</v>
      </c>
      <c r="AB179" s="3">
        <f t="shared" si="53"/>
        <v>0.48997773921491528</v>
      </c>
      <c r="AC179" s="3">
        <f t="shared" si="54"/>
        <v>0.45068245128865581</v>
      </c>
      <c r="AD179" s="3">
        <f t="shared" si="55"/>
        <v>2.3695894505125716</v>
      </c>
      <c r="AE179" s="3">
        <f t="shared" si="56"/>
        <v>0.79236199800508422</v>
      </c>
      <c r="AF179" s="3">
        <f t="shared" si="57"/>
        <v>1.9080673226552427</v>
      </c>
      <c r="AG179" t="str">
        <f t="shared" si="58"/>
        <v>Cluster 2</v>
      </c>
      <c r="AH179" t="str">
        <f t="shared" si="59"/>
        <v>Not Applicable</v>
      </c>
      <c r="AI179" t="e">
        <f t="shared" si="60"/>
        <v>#N/A</v>
      </c>
      <c r="AJ179">
        <f t="shared" si="61"/>
        <v>30.48</v>
      </c>
      <c r="AK179" t="str">
        <f t="shared" si="62"/>
        <v>no - Medium</v>
      </c>
      <c r="AL179" t="str">
        <f t="shared" si="63"/>
        <v>Q3 - High</v>
      </c>
      <c r="AM179">
        <f t="shared" si="64"/>
        <v>0</v>
      </c>
      <c r="AN179">
        <f t="shared" si="65"/>
        <v>1</v>
      </c>
      <c r="AO179">
        <f t="shared" si="66"/>
        <v>0</v>
      </c>
      <c r="AP179">
        <f t="shared" si="67"/>
        <v>3</v>
      </c>
      <c r="AQ179">
        <f t="shared" si="68"/>
        <v>179.3</v>
      </c>
    </row>
    <row r="180" spans="1:43" x14ac:dyDescent="0.25">
      <c r="A180" t="s">
        <v>40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  <c r="U180">
        <f t="shared" si="46"/>
        <v>0</v>
      </c>
      <c r="V180" t="str">
        <f t="shared" si="47"/>
        <v>&lt;=3 calls</v>
      </c>
      <c r="W180" t="str">
        <f t="shared" si="48"/>
        <v>Q3</v>
      </c>
      <c r="X180" t="str">
        <f t="shared" si="49"/>
        <v>Not Applicable</v>
      </c>
      <c r="Y180" t="str">
        <f t="shared" si="50"/>
        <v>Medium</v>
      </c>
      <c r="Z180" s="3">
        <f t="shared" si="51"/>
        <v>-4.8063061107591811E-3</v>
      </c>
      <c r="AA180" s="3">
        <f t="shared" si="52"/>
        <v>0.47813581077072548</v>
      </c>
      <c r="AB180" s="3">
        <f t="shared" si="53"/>
        <v>1.2883326027176059</v>
      </c>
      <c r="AC180" s="3">
        <f t="shared" si="54"/>
        <v>-2.0129948601234005</v>
      </c>
      <c r="AD180" s="3">
        <f t="shared" si="55"/>
        <v>3.0721198952411513</v>
      </c>
      <c r="AE180" s="3">
        <f t="shared" si="56"/>
        <v>2.4373317698311321</v>
      </c>
      <c r="AF180" s="3">
        <f t="shared" si="57"/>
        <v>3.2316020271252177</v>
      </c>
      <c r="AG180" t="str">
        <f t="shared" si="58"/>
        <v>Cluster 2</v>
      </c>
      <c r="AH180" t="str">
        <f t="shared" si="59"/>
        <v>Not Applicable</v>
      </c>
      <c r="AI180" t="e">
        <f t="shared" si="60"/>
        <v>#N/A</v>
      </c>
      <c r="AJ180">
        <f t="shared" si="61"/>
        <v>30.6</v>
      </c>
      <c r="AK180" t="str">
        <f t="shared" si="62"/>
        <v>no - High</v>
      </c>
      <c r="AL180" t="str">
        <f t="shared" si="63"/>
        <v>Q1 - Low</v>
      </c>
      <c r="AM180">
        <f t="shared" si="64"/>
        <v>0</v>
      </c>
      <c r="AN180">
        <f t="shared" si="65"/>
        <v>1</v>
      </c>
      <c r="AO180">
        <f t="shared" si="66"/>
        <v>0</v>
      </c>
      <c r="AP180">
        <f t="shared" si="67"/>
        <v>3</v>
      </c>
      <c r="AQ180">
        <f t="shared" si="68"/>
        <v>180</v>
      </c>
    </row>
    <row r="181" spans="1:43" x14ac:dyDescent="0.25">
      <c r="A181" t="s">
        <v>68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  <c r="U181">
        <f t="shared" si="46"/>
        <v>0</v>
      </c>
      <c r="V181" t="str">
        <f t="shared" si="47"/>
        <v>&lt;=3 calls</v>
      </c>
      <c r="W181" t="str">
        <f t="shared" si="48"/>
        <v>Q3</v>
      </c>
      <c r="X181" t="str">
        <f t="shared" si="49"/>
        <v>Not Applicable</v>
      </c>
      <c r="Y181" t="str">
        <f t="shared" si="50"/>
        <v>Low</v>
      </c>
      <c r="Z181" s="3">
        <f t="shared" si="51"/>
        <v>0.79130757202142554</v>
      </c>
      <c r="AA181" s="3">
        <f t="shared" si="52"/>
        <v>-1.7925327274362179</v>
      </c>
      <c r="AB181" s="3">
        <f t="shared" si="53"/>
        <v>-0.23489670152757766</v>
      </c>
      <c r="AC181" s="3">
        <f t="shared" si="54"/>
        <v>-1.1434616913897337</v>
      </c>
      <c r="AD181" s="3">
        <f t="shared" si="55"/>
        <v>2.1078081639154376</v>
      </c>
      <c r="AE181" s="3">
        <f t="shared" si="56"/>
        <v>2.2807942372193017</v>
      </c>
      <c r="AF181" s="3">
        <f t="shared" si="57"/>
        <v>3.7364675094528765</v>
      </c>
      <c r="AG181" t="str">
        <f t="shared" si="58"/>
        <v>Cluster 1</v>
      </c>
      <c r="AH181" t="str">
        <f t="shared" si="59"/>
        <v>Not Applicable</v>
      </c>
      <c r="AI181" t="e">
        <f t="shared" si="60"/>
        <v>#N/A</v>
      </c>
      <c r="AJ181">
        <f t="shared" si="61"/>
        <v>37.909999999999997</v>
      </c>
      <c r="AK181" t="str">
        <f t="shared" si="62"/>
        <v>no - High</v>
      </c>
      <c r="AL181" t="str">
        <f t="shared" si="63"/>
        <v>Q1 - Low</v>
      </c>
      <c r="AM181">
        <f t="shared" si="64"/>
        <v>0</v>
      </c>
      <c r="AN181">
        <f t="shared" si="65"/>
        <v>1</v>
      </c>
      <c r="AO181">
        <f t="shared" si="66"/>
        <v>0</v>
      </c>
      <c r="AP181">
        <f t="shared" si="67"/>
        <v>0</v>
      </c>
      <c r="AQ181">
        <f t="shared" si="68"/>
        <v>223</v>
      </c>
    </row>
    <row r="182" spans="1:43" x14ac:dyDescent="0.25">
      <c r="A182" t="s">
        <v>59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  <c r="U182">
        <f t="shared" si="46"/>
        <v>0</v>
      </c>
      <c r="V182" t="str">
        <f t="shared" si="47"/>
        <v>&lt;=3 calls</v>
      </c>
      <c r="W182" t="str">
        <f t="shared" si="48"/>
        <v>Q2</v>
      </c>
      <c r="X182" t="str">
        <f t="shared" si="49"/>
        <v>Not Applicable</v>
      </c>
      <c r="Y182" t="str">
        <f t="shared" si="50"/>
        <v>Low</v>
      </c>
      <c r="Z182" s="3">
        <f t="shared" si="51"/>
        <v>6.1845088337516639E-2</v>
      </c>
      <c r="AA182" s="3">
        <f t="shared" si="52"/>
        <v>-0.94675347350286909</v>
      </c>
      <c r="AB182" s="3">
        <f t="shared" si="53"/>
        <v>0.23180328086827395</v>
      </c>
      <c r="AC182" s="3">
        <f t="shared" si="54"/>
        <v>0.70429629216930834</v>
      </c>
      <c r="AD182" s="3">
        <f t="shared" si="55"/>
        <v>2.3563351541048685</v>
      </c>
      <c r="AE182" s="3">
        <f t="shared" si="56"/>
        <v>1.2041316301492768</v>
      </c>
      <c r="AF182" s="3">
        <f t="shared" si="57"/>
        <v>2.3124771581534587</v>
      </c>
      <c r="AG182" t="str">
        <f t="shared" si="58"/>
        <v>Cluster 2</v>
      </c>
      <c r="AH182" t="str">
        <f t="shared" si="59"/>
        <v>Not Applicable</v>
      </c>
      <c r="AI182" t="e">
        <f t="shared" si="60"/>
        <v>#N/A</v>
      </c>
      <c r="AJ182">
        <f t="shared" si="61"/>
        <v>31.21</v>
      </c>
      <c r="AK182" t="str">
        <f t="shared" si="62"/>
        <v>no - Medium</v>
      </c>
      <c r="AL182" t="str">
        <f t="shared" si="63"/>
        <v>Q4 - Very High</v>
      </c>
      <c r="AM182">
        <f t="shared" si="64"/>
        <v>0</v>
      </c>
      <c r="AN182">
        <f t="shared" si="65"/>
        <v>1</v>
      </c>
      <c r="AO182">
        <f t="shared" si="66"/>
        <v>0</v>
      </c>
      <c r="AP182">
        <f t="shared" si="67"/>
        <v>3</v>
      </c>
      <c r="AQ182">
        <f t="shared" si="68"/>
        <v>183.6</v>
      </c>
    </row>
    <row r="183" spans="1:43" x14ac:dyDescent="0.25">
      <c r="A183" t="s">
        <v>71</v>
      </c>
      <c r="B183">
        <v>127</v>
      </c>
      <c r="C183" t="s">
        <v>25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  <c r="U183">
        <f t="shared" si="46"/>
        <v>0</v>
      </c>
      <c r="V183" t="str">
        <f t="shared" si="47"/>
        <v>&lt;=3 calls</v>
      </c>
      <c r="W183" t="str">
        <f t="shared" si="48"/>
        <v>Q3</v>
      </c>
      <c r="X183" t="str">
        <f t="shared" si="49"/>
        <v>Not Applicable</v>
      </c>
      <c r="Y183" t="str">
        <f t="shared" si="50"/>
        <v>Medium</v>
      </c>
      <c r="Z183" s="3">
        <f t="shared" si="51"/>
        <v>-0.26400617340961002</v>
      </c>
      <c r="AA183" s="3">
        <f t="shared" si="52"/>
        <v>-0.51092839912309629</v>
      </c>
      <c r="AB183" s="3">
        <f t="shared" si="53"/>
        <v>0.88121134147867208</v>
      </c>
      <c r="AC183" s="3">
        <f t="shared" si="54"/>
        <v>-2.0314681775414092E-2</v>
      </c>
      <c r="AD183" s="3">
        <f t="shared" si="55"/>
        <v>2.2977417995972167</v>
      </c>
      <c r="AE183" s="3">
        <f t="shared" si="56"/>
        <v>1.0524700486356617</v>
      </c>
      <c r="AF183" s="3">
        <f t="shared" si="57"/>
        <v>2.2216590712649968</v>
      </c>
      <c r="AG183" t="str">
        <f t="shared" si="58"/>
        <v>Cluster 2</v>
      </c>
      <c r="AH183" t="str">
        <f t="shared" si="59"/>
        <v>&gt;16 messages</v>
      </c>
      <c r="AI183" t="e">
        <f t="shared" si="60"/>
        <v>#N/A</v>
      </c>
      <c r="AJ183">
        <f t="shared" si="61"/>
        <v>28.22</v>
      </c>
      <c r="AK183" t="str">
        <f t="shared" si="62"/>
        <v>no - Medium</v>
      </c>
      <c r="AL183" t="str">
        <f t="shared" si="63"/>
        <v>Q2 - Medium</v>
      </c>
      <c r="AM183">
        <f t="shared" si="64"/>
        <v>0</v>
      </c>
      <c r="AN183">
        <f t="shared" si="65"/>
        <v>0</v>
      </c>
      <c r="AO183">
        <f t="shared" si="66"/>
        <v>0</v>
      </c>
      <c r="AP183">
        <f t="shared" si="67"/>
        <v>1</v>
      </c>
      <c r="AQ183">
        <f t="shared" si="68"/>
        <v>166</v>
      </c>
    </row>
    <row r="184" spans="1:43" x14ac:dyDescent="0.25">
      <c r="A184" t="s">
        <v>67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  <c r="U184">
        <f t="shared" si="46"/>
        <v>0</v>
      </c>
      <c r="V184" t="str">
        <f t="shared" si="47"/>
        <v>&lt;=3 calls</v>
      </c>
      <c r="W184" t="str">
        <f t="shared" si="48"/>
        <v>Q1</v>
      </c>
      <c r="X184" t="str">
        <f t="shared" si="49"/>
        <v>Not Applicable</v>
      </c>
      <c r="Y184" t="str">
        <f t="shared" si="50"/>
        <v>High</v>
      </c>
      <c r="Z184" s="3">
        <f t="shared" si="51"/>
        <v>-0.81758303285501299</v>
      </c>
      <c r="AA184" s="3">
        <f t="shared" si="52"/>
        <v>1.4472993323367038</v>
      </c>
      <c r="AB184" s="3">
        <f t="shared" si="53"/>
        <v>0.39067987062005322</v>
      </c>
      <c r="AC184" s="3">
        <f t="shared" si="54"/>
        <v>-2.1216865062151089</v>
      </c>
      <c r="AD184" s="3">
        <f t="shared" si="55"/>
        <v>3.0355759079177904</v>
      </c>
      <c r="AE184" s="3">
        <f t="shared" si="56"/>
        <v>2.7234723727178962</v>
      </c>
      <c r="AF184" s="3">
        <f t="shared" si="57"/>
        <v>3.6905124897748789</v>
      </c>
      <c r="AG184" t="str">
        <f t="shared" si="58"/>
        <v>Cluster 2</v>
      </c>
      <c r="AH184" t="str">
        <f t="shared" si="59"/>
        <v>Not Applicable</v>
      </c>
      <c r="AI184" t="e">
        <f t="shared" si="60"/>
        <v>#N/A</v>
      </c>
      <c r="AJ184">
        <f t="shared" si="61"/>
        <v>23.14</v>
      </c>
      <c r="AK184" t="str">
        <f t="shared" si="62"/>
        <v>no - Low</v>
      </c>
      <c r="AL184" t="str">
        <f t="shared" si="63"/>
        <v>Q1 - Low</v>
      </c>
      <c r="AM184">
        <f t="shared" si="64"/>
        <v>0</v>
      </c>
      <c r="AN184">
        <f t="shared" si="65"/>
        <v>1</v>
      </c>
      <c r="AO184">
        <f t="shared" si="66"/>
        <v>0</v>
      </c>
      <c r="AP184">
        <f t="shared" si="67"/>
        <v>1</v>
      </c>
      <c r="AQ184">
        <f t="shared" si="68"/>
        <v>136.1</v>
      </c>
    </row>
    <row r="185" spans="1:43" x14ac:dyDescent="0.25">
      <c r="A185" t="s">
        <v>66</v>
      </c>
      <c r="B185">
        <v>35</v>
      </c>
      <c r="C185" t="s">
        <v>25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  <c r="U185">
        <f t="shared" si="46"/>
        <v>0</v>
      </c>
      <c r="V185" t="str">
        <f t="shared" si="47"/>
        <v>&lt;=3 calls</v>
      </c>
      <c r="W185" t="str">
        <f t="shared" si="48"/>
        <v>Q1</v>
      </c>
      <c r="X185" t="str">
        <f t="shared" si="49"/>
        <v>Not Applicable</v>
      </c>
      <c r="Y185" t="str">
        <f t="shared" si="50"/>
        <v>High</v>
      </c>
      <c r="Z185" s="3">
        <f t="shared" si="51"/>
        <v>-0.57319458654466759</v>
      </c>
      <c r="AA185" s="3">
        <f t="shared" si="52"/>
        <v>0.83634820067190851</v>
      </c>
      <c r="AB185" s="3">
        <f t="shared" si="53"/>
        <v>-0.52087456308077995</v>
      </c>
      <c r="AC185" s="3">
        <f t="shared" si="54"/>
        <v>-0.49131181483948333</v>
      </c>
      <c r="AD185" s="3">
        <f t="shared" si="55"/>
        <v>2.0106373191330822</v>
      </c>
      <c r="AE185" s="3">
        <f t="shared" si="56"/>
        <v>1.2412606320498172</v>
      </c>
      <c r="AF185" s="3">
        <f t="shared" si="57"/>
        <v>2.6530724611783136</v>
      </c>
      <c r="AG185" t="str">
        <f t="shared" si="58"/>
        <v>Cluster 2</v>
      </c>
      <c r="AH185" t="str">
        <f t="shared" si="59"/>
        <v>Not Applicable</v>
      </c>
      <c r="AI185" t="e">
        <f t="shared" si="60"/>
        <v>#N/A</v>
      </c>
      <c r="AJ185">
        <f t="shared" si="61"/>
        <v>25.38</v>
      </c>
      <c r="AK185" t="str">
        <f t="shared" si="62"/>
        <v>no - Medium</v>
      </c>
      <c r="AL185" t="str">
        <f t="shared" si="63"/>
        <v>Q2 - Medium</v>
      </c>
      <c r="AM185">
        <f t="shared" si="64"/>
        <v>0</v>
      </c>
      <c r="AN185">
        <f t="shared" si="65"/>
        <v>0</v>
      </c>
      <c r="AO185">
        <f t="shared" si="66"/>
        <v>0</v>
      </c>
      <c r="AP185">
        <f t="shared" si="67"/>
        <v>2</v>
      </c>
      <c r="AQ185">
        <f t="shared" si="68"/>
        <v>149.30000000000001</v>
      </c>
    </row>
    <row r="186" spans="1:43" x14ac:dyDescent="0.25">
      <c r="A186" t="s">
        <v>26</v>
      </c>
      <c r="B186">
        <v>88</v>
      </c>
      <c r="C186" t="s">
        <v>25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  <c r="U186">
        <f t="shared" si="46"/>
        <v>0</v>
      </c>
      <c r="V186" t="str">
        <f t="shared" si="47"/>
        <v>&lt;=3 calls</v>
      </c>
      <c r="W186" t="str">
        <f t="shared" si="48"/>
        <v>Q2</v>
      </c>
      <c r="X186" t="str">
        <f t="shared" si="49"/>
        <v>Not Applicable</v>
      </c>
      <c r="Y186" t="str">
        <f t="shared" si="50"/>
        <v>Medium</v>
      </c>
      <c r="Z186" s="3">
        <f t="shared" si="51"/>
        <v>-2.1265423627142095</v>
      </c>
      <c r="AA186" s="3">
        <f t="shared" si="52"/>
        <v>-0.63630273558851058</v>
      </c>
      <c r="AB186" s="3">
        <f t="shared" si="53"/>
        <v>0.70446113537981747</v>
      </c>
      <c r="AC186" s="3">
        <f t="shared" si="54"/>
        <v>1.2839850713250869</v>
      </c>
      <c r="AD186" s="3">
        <f t="shared" si="55"/>
        <v>3.0859599743331461</v>
      </c>
      <c r="AE186" s="3">
        <f t="shared" si="56"/>
        <v>2.6593132095302097</v>
      </c>
      <c r="AF186" s="3">
        <f t="shared" si="57"/>
        <v>3.5525687227100193</v>
      </c>
      <c r="AG186" t="str">
        <f t="shared" si="58"/>
        <v>Cluster 2</v>
      </c>
      <c r="AH186" t="str">
        <f t="shared" si="59"/>
        <v>Not Applicable</v>
      </c>
      <c r="AI186" t="e">
        <f t="shared" si="60"/>
        <v>#N/A</v>
      </c>
      <c r="AJ186">
        <f t="shared" si="61"/>
        <v>11.12</v>
      </c>
      <c r="AK186" t="str">
        <f t="shared" si="62"/>
        <v>no - Low</v>
      </c>
      <c r="AL186" t="str">
        <f t="shared" si="63"/>
        <v>Q4 - Very High</v>
      </c>
      <c r="AM186">
        <f t="shared" si="64"/>
        <v>0</v>
      </c>
      <c r="AN186">
        <f t="shared" si="65"/>
        <v>0</v>
      </c>
      <c r="AO186">
        <f t="shared" si="66"/>
        <v>0</v>
      </c>
      <c r="AP186">
        <f t="shared" si="67"/>
        <v>2</v>
      </c>
      <c r="AQ186">
        <f t="shared" si="68"/>
        <v>65.400000000000006</v>
      </c>
    </row>
    <row r="187" spans="1:43" x14ac:dyDescent="0.25">
      <c r="A187" t="s">
        <v>32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  <c r="U187">
        <f t="shared" si="46"/>
        <v>0</v>
      </c>
      <c r="V187" t="str">
        <f t="shared" si="47"/>
        <v>&lt;=3 calls</v>
      </c>
      <c r="W187" t="str">
        <f t="shared" si="48"/>
        <v>Q1</v>
      </c>
      <c r="X187" t="str">
        <f t="shared" si="49"/>
        <v>Not Applicable</v>
      </c>
      <c r="Y187" t="str">
        <f t="shared" si="50"/>
        <v>High</v>
      </c>
      <c r="Z187" s="3">
        <f t="shared" si="51"/>
        <v>0.61357052015935643</v>
      </c>
      <c r="AA187" s="3">
        <f t="shared" si="52"/>
        <v>0.68311290054751383</v>
      </c>
      <c r="AB187" s="3">
        <f t="shared" si="53"/>
        <v>0.9844811248173283</v>
      </c>
      <c r="AC187" s="3">
        <f t="shared" si="54"/>
        <v>-2.7376058340681229</v>
      </c>
      <c r="AD187" s="3">
        <f t="shared" si="55"/>
        <v>3.5204997129471018</v>
      </c>
      <c r="AE187" s="3">
        <f t="shared" si="56"/>
        <v>3.0507049686832182</v>
      </c>
      <c r="AF187" s="3">
        <f t="shared" si="57"/>
        <v>3.7708995456039829</v>
      </c>
      <c r="AG187" t="str">
        <f t="shared" si="58"/>
        <v>Cluster 2</v>
      </c>
      <c r="AH187" t="str">
        <f t="shared" si="59"/>
        <v>Not Applicable</v>
      </c>
      <c r="AI187" t="e">
        <f t="shared" si="60"/>
        <v>#N/A</v>
      </c>
      <c r="AJ187">
        <f t="shared" si="61"/>
        <v>36.28</v>
      </c>
      <c r="AK187" t="str">
        <f t="shared" si="62"/>
        <v>no - Medium</v>
      </c>
      <c r="AL187" t="str">
        <f t="shared" si="63"/>
        <v>Q1 - Low</v>
      </c>
      <c r="AM187">
        <f t="shared" si="64"/>
        <v>0</v>
      </c>
      <c r="AN187">
        <f t="shared" si="65"/>
        <v>1</v>
      </c>
      <c r="AO187">
        <f t="shared" si="66"/>
        <v>0</v>
      </c>
      <c r="AP187">
        <f t="shared" si="67"/>
        <v>1</v>
      </c>
      <c r="AQ187">
        <f t="shared" si="68"/>
        <v>213.4</v>
      </c>
    </row>
    <row r="188" spans="1:43" x14ac:dyDescent="0.25">
      <c r="A188" t="s">
        <v>29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  <c r="U188">
        <f t="shared" si="46"/>
        <v>0</v>
      </c>
      <c r="V188" t="str">
        <f t="shared" si="47"/>
        <v>&lt;=3 calls</v>
      </c>
      <c r="W188" t="str">
        <f t="shared" si="48"/>
        <v>Q3</v>
      </c>
      <c r="X188" t="str">
        <f t="shared" si="49"/>
        <v>Not Applicable</v>
      </c>
      <c r="Y188" t="str">
        <f t="shared" si="50"/>
        <v>High</v>
      </c>
      <c r="Z188" s="3">
        <f t="shared" si="51"/>
        <v>0.49322772462774717</v>
      </c>
      <c r="AA188" s="3">
        <f t="shared" si="52"/>
        <v>0.88609992149151728</v>
      </c>
      <c r="AB188" s="3">
        <f t="shared" si="53"/>
        <v>0.41649731645471755</v>
      </c>
      <c r="AC188" s="3">
        <f t="shared" si="54"/>
        <v>-0.92607839920631685</v>
      </c>
      <c r="AD188" s="3">
        <f t="shared" si="55"/>
        <v>2.7926745249016371</v>
      </c>
      <c r="AE188" s="3">
        <f t="shared" si="56"/>
        <v>1.4351090116431062</v>
      </c>
      <c r="AF188" s="3">
        <f t="shared" si="57"/>
        <v>2.0784717338862038</v>
      </c>
      <c r="AG188" t="str">
        <f t="shared" si="58"/>
        <v>Cluster 2</v>
      </c>
      <c r="AH188" t="str">
        <f t="shared" si="59"/>
        <v>Not Applicable</v>
      </c>
      <c r="AI188" t="e">
        <f t="shared" si="60"/>
        <v>#N/A</v>
      </c>
      <c r="AJ188">
        <f t="shared" si="61"/>
        <v>35.17</v>
      </c>
      <c r="AK188" t="str">
        <f t="shared" si="62"/>
        <v>no - Low</v>
      </c>
      <c r="AL188" t="str">
        <f t="shared" si="63"/>
        <v>Q1 - Low</v>
      </c>
      <c r="AM188">
        <f t="shared" si="64"/>
        <v>0</v>
      </c>
      <c r="AN188">
        <f t="shared" si="65"/>
        <v>1</v>
      </c>
      <c r="AO188">
        <f t="shared" si="66"/>
        <v>0</v>
      </c>
      <c r="AP188">
        <f t="shared" si="67"/>
        <v>3</v>
      </c>
      <c r="AQ188">
        <f t="shared" si="68"/>
        <v>206.9</v>
      </c>
    </row>
    <row r="189" spans="1:43" x14ac:dyDescent="0.25">
      <c r="A189" t="s">
        <v>34</v>
      </c>
      <c r="B189">
        <v>126</v>
      </c>
      <c r="C189" t="s">
        <v>25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  <c r="U189">
        <f t="shared" si="46"/>
        <v>0</v>
      </c>
      <c r="V189" t="str">
        <f t="shared" si="47"/>
        <v>&lt;=3 calls</v>
      </c>
      <c r="W189" t="str">
        <f t="shared" si="48"/>
        <v>Q3</v>
      </c>
      <c r="X189" t="str">
        <f t="shared" si="49"/>
        <v>Not Applicable</v>
      </c>
      <c r="Y189" t="str">
        <f t="shared" si="50"/>
        <v>Medium</v>
      </c>
      <c r="Z189" s="3">
        <f t="shared" si="51"/>
        <v>0.10998220655016026</v>
      </c>
      <c r="AA189" s="3">
        <f t="shared" si="52"/>
        <v>-0.21042800537265957</v>
      </c>
      <c r="AB189" s="3">
        <f t="shared" si="53"/>
        <v>-2.4631408727962816</v>
      </c>
      <c r="AC189" s="3">
        <f t="shared" si="54"/>
        <v>-0.23769797395883072</v>
      </c>
      <c r="AD189" s="3">
        <f t="shared" si="55"/>
        <v>2.1394789146218045</v>
      </c>
      <c r="AE189" s="3">
        <f t="shared" si="56"/>
        <v>2.4859483738136072</v>
      </c>
      <c r="AF189" s="3">
        <f t="shared" si="57"/>
        <v>3.9727205550380389</v>
      </c>
      <c r="AG189" t="str">
        <f t="shared" si="58"/>
        <v>Cluster 1</v>
      </c>
      <c r="AH189" t="str">
        <f t="shared" si="59"/>
        <v>&gt;16 messages</v>
      </c>
      <c r="AI189" t="e">
        <f t="shared" si="60"/>
        <v>#N/A</v>
      </c>
      <c r="AJ189">
        <f t="shared" si="61"/>
        <v>31.65</v>
      </c>
      <c r="AK189" t="str">
        <f t="shared" si="62"/>
        <v>no - Low</v>
      </c>
      <c r="AL189" t="str">
        <f t="shared" si="63"/>
        <v>Q2 - Medium</v>
      </c>
      <c r="AM189">
        <f t="shared" si="64"/>
        <v>0</v>
      </c>
      <c r="AN189">
        <f t="shared" si="65"/>
        <v>0</v>
      </c>
      <c r="AO189">
        <f t="shared" si="66"/>
        <v>0</v>
      </c>
      <c r="AP189">
        <f t="shared" si="67"/>
        <v>2</v>
      </c>
      <c r="AQ189">
        <f t="shared" si="68"/>
        <v>186.2</v>
      </c>
    </row>
    <row r="190" spans="1:43" x14ac:dyDescent="0.25">
      <c r="A190" t="s">
        <v>65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  <c r="U190">
        <f t="shared" si="46"/>
        <v>0</v>
      </c>
      <c r="V190" t="str">
        <f t="shared" si="47"/>
        <v>&lt;=3 calls</v>
      </c>
      <c r="W190" t="str">
        <f t="shared" si="48"/>
        <v>Q1</v>
      </c>
      <c r="X190" t="str">
        <f t="shared" si="49"/>
        <v>Not Applicable</v>
      </c>
      <c r="Y190" t="str">
        <f t="shared" si="50"/>
        <v>High</v>
      </c>
      <c r="Z190" s="3">
        <f t="shared" si="51"/>
        <v>0.30253067940073525</v>
      </c>
      <c r="AA190" s="3">
        <f t="shared" si="52"/>
        <v>2.249297071948797</v>
      </c>
      <c r="AB190" s="3">
        <f t="shared" si="53"/>
        <v>-0.73932987398947636</v>
      </c>
      <c r="AC190" s="3">
        <f t="shared" si="54"/>
        <v>0.59560464607760044</v>
      </c>
      <c r="AD190" s="3">
        <f t="shared" si="55"/>
        <v>3.855959119821414</v>
      </c>
      <c r="AE190" s="3">
        <f t="shared" si="56"/>
        <v>2.4601251364226617</v>
      </c>
      <c r="AF190" s="3">
        <f t="shared" si="57"/>
        <v>2.2882330825296857</v>
      </c>
      <c r="AG190" t="str">
        <f t="shared" si="58"/>
        <v>Cluster 3</v>
      </c>
      <c r="AH190" t="str">
        <f t="shared" si="59"/>
        <v>&gt;16 messages</v>
      </c>
      <c r="AI190" t="e">
        <f t="shared" si="60"/>
        <v>#N/A</v>
      </c>
      <c r="AJ190">
        <f t="shared" si="61"/>
        <v>33.42</v>
      </c>
      <c r="AK190" t="str">
        <f t="shared" si="62"/>
        <v>no - Low</v>
      </c>
      <c r="AL190" t="str">
        <f t="shared" si="63"/>
        <v>Q3 - High</v>
      </c>
      <c r="AM190">
        <f t="shared" si="64"/>
        <v>0</v>
      </c>
      <c r="AN190">
        <f t="shared" si="65"/>
        <v>1</v>
      </c>
      <c r="AO190">
        <f t="shared" si="66"/>
        <v>0</v>
      </c>
      <c r="AP190">
        <f t="shared" si="67"/>
        <v>0</v>
      </c>
      <c r="AQ190">
        <f t="shared" si="68"/>
        <v>196.6</v>
      </c>
    </row>
    <row r="191" spans="1:43" x14ac:dyDescent="0.25">
      <c r="A191" t="s">
        <v>49</v>
      </c>
      <c r="B191">
        <v>93</v>
      </c>
      <c r="C191" t="s">
        <v>25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  <c r="U191">
        <f t="shared" si="46"/>
        <v>1</v>
      </c>
      <c r="V191" t="str">
        <f t="shared" si="47"/>
        <v>&lt;=3 calls</v>
      </c>
      <c r="W191" t="str">
        <f t="shared" si="48"/>
        <v>Q2</v>
      </c>
      <c r="X191" t="str">
        <f t="shared" si="49"/>
        <v>Low</v>
      </c>
      <c r="Y191" t="str">
        <f t="shared" si="50"/>
        <v>Low</v>
      </c>
      <c r="Z191" s="3">
        <f t="shared" si="51"/>
        <v>2.4390781569926916</v>
      </c>
      <c r="AA191" s="3">
        <f t="shared" si="52"/>
        <v>-1.4084494427088381</v>
      </c>
      <c r="AB191" s="3">
        <f t="shared" si="53"/>
        <v>0.33904497895072505</v>
      </c>
      <c r="AC191" s="3">
        <f t="shared" si="54"/>
        <v>8.8376964316294535E-2</v>
      </c>
      <c r="AD191" s="3">
        <f t="shared" si="55"/>
        <v>3.8693275112428656</v>
      </c>
      <c r="AE191" s="3">
        <f t="shared" si="56"/>
        <v>2.8382378466504816</v>
      </c>
      <c r="AF191" s="3">
        <f t="shared" si="57"/>
        <v>3.0231594002065814</v>
      </c>
      <c r="AG191" t="str">
        <f t="shared" si="58"/>
        <v>Cluster 2</v>
      </c>
      <c r="AH191" t="str">
        <f t="shared" si="59"/>
        <v>Not Applicable</v>
      </c>
      <c r="AI191">
        <f t="shared" si="60"/>
        <v>53.04</v>
      </c>
      <c r="AJ191" t="e">
        <f t="shared" si="61"/>
        <v>#N/A</v>
      </c>
      <c r="AK191" t="str">
        <f t="shared" si="62"/>
        <v>yes - Low</v>
      </c>
      <c r="AL191" t="str">
        <f t="shared" si="63"/>
        <v>Q3 - High</v>
      </c>
      <c r="AM191">
        <f t="shared" si="64"/>
        <v>1</v>
      </c>
      <c r="AN191">
        <f t="shared" si="65"/>
        <v>0</v>
      </c>
      <c r="AO191">
        <f t="shared" si="66"/>
        <v>0</v>
      </c>
      <c r="AP191">
        <f t="shared" si="67"/>
        <v>0</v>
      </c>
      <c r="AQ191">
        <f t="shared" si="68"/>
        <v>312</v>
      </c>
    </row>
    <row r="192" spans="1:43" x14ac:dyDescent="0.25">
      <c r="A192" t="s">
        <v>20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  <c r="U192">
        <f t="shared" si="46"/>
        <v>0</v>
      </c>
      <c r="V192" t="str">
        <f t="shared" si="47"/>
        <v>&lt;=3 calls</v>
      </c>
      <c r="W192" t="str">
        <f t="shared" si="48"/>
        <v>Q1</v>
      </c>
      <c r="X192" t="str">
        <f t="shared" si="49"/>
        <v>High</v>
      </c>
      <c r="Y192" t="str">
        <f t="shared" si="50"/>
        <v>High</v>
      </c>
      <c r="Z192" s="3">
        <f t="shared" si="51"/>
        <v>0.34696494236625264</v>
      </c>
      <c r="AA192" s="3">
        <f t="shared" si="52"/>
        <v>1.813471997569025</v>
      </c>
      <c r="AB192" s="3">
        <f t="shared" si="53"/>
        <v>-5.8146495428723119E-2</v>
      </c>
      <c r="AC192" s="3">
        <f t="shared" si="54"/>
        <v>0.26952970780247515</v>
      </c>
      <c r="AD192" s="3">
        <f t="shared" si="55"/>
        <v>3.4969605288214218</v>
      </c>
      <c r="AE192" s="3">
        <f t="shared" si="56"/>
        <v>1.866840281201618</v>
      </c>
      <c r="AF192" s="3">
        <f t="shared" si="57"/>
        <v>1.6557331701994973</v>
      </c>
      <c r="AG192" t="str">
        <f t="shared" si="58"/>
        <v>Cluster 3</v>
      </c>
      <c r="AH192" t="str">
        <f t="shared" si="59"/>
        <v>&gt;16 messages</v>
      </c>
      <c r="AI192" t="e">
        <f t="shared" si="60"/>
        <v>#N/A</v>
      </c>
      <c r="AJ192">
        <f t="shared" si="61"/>
        <v>33.83</v>
      </c>
      <c r="AK192" t="str">
        <f t="shared" si="62"/>
        <v>yes - Medium</v>
      </c>
      <c r="AL192" t="str">
        <f t="shared" si="63"/>
        <v>Q3 - High</v>
      </c>
      <c r="AM192">
        <f t="shared" si="64"/>
        <v>1</v>
      </c>
      <c r="AN192">
        <f t="shared" si="65"/>
        <v>1</v>
      </c>
      <c r="AO192">
        <f t="shared" si="66"/>
        <v>0</v>
      </c>
      <c r="AP192">
        <f t="shared" si="67"/>
        <v>1</v>
      </c>
      <c r="AQ192">
        <f t="shared" si="68"/>
        <v>199</v>
      </c>
    </row>
    <row r="193" spans="1:43" x14ac:dyDescent="0.25">
      <c r="A193" t="s">
        <v>26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  <c r="U193">
        <f t="shared" si="46"/>
        <v>0</v>
      </c>
      <c r="V193" t="str">
        <f t="shared" si="47"/>
        <v>&lt;=3 calls</v>
      </c>
      <c r="W193" t="str">
        <f t="shared" si="48"/>
        <v>Q2</v>
      </c>
      <c r="X193" t="str">
        <f t="shared" si="49"/>
        <v>Not Applicable</v>
      </c>
      <c r="Y193" t="str">
        <f t="shared" si="50"/>
        <v>Medium</v>
      </c>
      <c r="Z193" s="3">
        <f t="shared" si="51"/>
        <v>0.42287347493234456</v>
      </c>
      <c r="AA193" s="3">
        <f t="shared" si="52"/>
        <v>0.33485085481025251</v>
      </c>
      <c r="AB193" s="3">
        <f t="shared" si="53"/>
        <v>-0.38980137653556213</v>
      </c>
      <c r="AC193" s="3">
        <f t="shared" si="54"/>
        <v>1.1752934252333782</v>
      </c>
      <c r="AD193" s="3">
        <f t="shared" si="55"/>
        <v>2.985069442441024</v>
      </c>
      <c r="AE193" s="3">
        <f t="shared" si="56"/>
        <v>1.3506320073633449</v>
      </c>
      <c r="AF193" s="3">
        <f t="shared" si="57"/>
        <v>1.6546220300822518</v>
      </c>
      <c r="AG193" t="str">
        <f t="shared" si="58"/>
        <v>Cluster 2</v>
      </c>
      <c r="AH193" t="str">
        <f t="shared" si="59"/>
        <v>Not Applicable</v>
      </c>
      <c r="AI193" t="e">
        <f t="shared" si="60"/>
        <v>#N/A</v>
      </c>
      <c r="AJ193">
        <f t="shared" si="61"/>
        <v>34.53</v>
      </c>
      <c r="AK193" t="str">
        <f t="shared" si="62"/>
        <v>no - Low</v>
      </c>
      <c r="AL193" t="str">
        <f t="shared" si="63"/>
        <v>Q4 - Very High</v>
      </c>
      <c r="AM193">
        <f t="shared" si="64"/>
        <v>0</v>
      </c>
      <c r="AN193">
        <f t="shared" si="65"/>
        <v>1</v>
      </c>
      <c r="AO193">
        <f t="shared" si="66"/>
        <v>0</v>
      </c>
      <c r="AP193">
        <f t="shared" si="67"/>
        <v>3</v>
      </c>
      <c r="AQ193">
        <f t="shared" si="68"/>
        <v>203.1</v>
      </c>
    </row>
    <row r="194" spans="1:43" x14ac:dyDescent="0.25">
      <c r="A194" t="s">
        <v>62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  <c r="U194">
        <f t="shared" ref="U194:U257" si="69">IF(T194="yes",1,0)</f>
        <v>0</v>
      </c>
      <c r="V194" t="str">
        <f t="shared" ref="V194:V257" si="70">IF(S194&gt;3,"&gt;3 calls","&lt;=3 calls")</f>
        <v>&lt;=3 calls</v>
      </c>
      <c r="W194" t="str">
        <f t="shared" ref="W194:W257" si="71">IF(B194&lt;=_xlfn.QUARTILE.INC($B$2:$B$4251,1),"Q1",
IF(B194&lt;=_xlfn.QUARTILE.INC($B$2:$B$4251,2),"Q2",
IF(B194&lt;=_xlfn.QUARTILE.INC($B$2:$B$4251,3),"Q3","Q4")))</f>
        <v>Q1</v>
      </c>
      <c r="X194" t="str">
        <f t="shared" ref="X194:X257" si="72">IF(D194="no","Not Applicable",IF(R194&gt;2.84,"High","Low"))</f>
        <v>Not Applicable</v>
      </c>
      <c r="Y194" t="str">
        <f t="shared" ref="Y194:Y257" si="73">IF(J194&lt;=165,"Low",IF(J194&lt;=233,"Medium","High"))</f>
        <v>Medium</v>
      </c>
      <c r="Z194" s="3">
        <f t="shared" ref="Z194:Z257" si="74">(G194-AVERAGE($G$2:$G$4251))/_xlfn.STDEV.S($G$2:$G$4251)</f>
        <v>-0.21216619994983962</v>
      </c>
      <c r="AA194" s="3">
        <f t="shared" ref="AA194:AA257" si="75">(J194-AVERAGE($J$2:$J$4251))/_xlfn.STDEV.S($J$2:$J$4251)</f>
        <v>0.40052312629213627</v>
      </c>
      <c r="AB194" s="3">
        <f t="shared" ref="AB194:AB257" si="76">(M194-AVERAGE($M$2:$M$4251))/_xlfn.STDEV.S($M$2:$M$4251)</f>
        <v>-0.91806603746022808</v>
      </c>
      <c r="AC194" s="3">
        <f t="shared" ref="AC194:AC257" si="77">(P194-AVERAGE($P$2:$P$4251))/_xlfn.STDEV.S($P$2:$P$4251)</f>
        <v>0.23329915910523916</v>
      </c>
      <c r="AD194" s="3">
        <f t="shared" ref="AD194:AD257" si="78">SQRT((Z194-$BQ$13)^2+(AA194-$BR$13)^2+(AB194-$BS$13)^2+(AC194-$BT$13)^2)</f>
        <v>2.0272856517638882</v>
      </c>
      <c r="AE194" s="3">
        <f t="shared" ref="AE194:AE257" si="79">SQRT((Z194-$BQ$14)^2+(AA194-$BR$14)^2+(AB194-$BS$14)^2+(AC194-$BT$14)^2)</f>
        <v>1.0500985753123935</v>
      </c>
      <c r="AF194" s="3">
        <f t="shared" ref="AF194:AF257" si="80">SQRT((Z194-$BQ$15)^2+(AA194-$BR$15)^2+(AB194-$BS$15)^2+(AC194-$BT$15)^2)</f>
        <v>2.4689120927846955</v>
      </c>
      <c r="AG194" t="str">
        <f t="shared" ref="AG194:AG257" si="81">IF(AD194=MIN(AD194:AF194),"Cluster 1",IF(AE194=MIN(AD194:AF194),"Cluster 2","Cluster 3"))</f>
        <v>Cluster 2</v>
      </c>
      <c r="AH194" t="str">
        <f t="shared" ref="AH194:AH257" si="82">IF(E194="no","Not Applicable",IF(F194=0,"0 messages",IF(F194&lt;=16,"1-16 messages","&gt;16 messages")))</f>
        <v>Not Applicable</v>
      </c>
      <c r="AI194" t="e">
        <f t="shared" ref="AI194:AI257" si="83">IF(T194="yes",I194,NA())</f>
        <v>#N/A</v>
      </c>
      <c r="AJ194">
        <f t="shared" ref="AJ194:AJ257" si="84">IF(T194="no",I194,NA())</f>
        <v>28.7</v>
      </c>
      <c r="AK194" t="str">
        <f t="shared" ref="AK194:AK257" si="85">D194&amp;" - "&amp;IF(Q194&lt;=3,"Low",IF(Q194&lt;=6,"Medium","High"))</f>
        <v>no - Low</v>
      </c>
      <c r="AL194" t="str">
        <f t="shared" ref="AL194:AL257" si="86">IF(P194&lt;=8.5,"Q1 - Low",IF(P194&lt;=10.3,"Q2 - Medium",IF(P194&lt;=12,"Q3 - High","Q4 - Very High")))</f>
        <v>Q3 - High</v>
      </c>
      <c r="AM194">
        <f t="shared" ref="AM194:AM257" si="87">IF(D194="yes",1,0)</f>
        <v>0</v>
      </c>
      <c r="AN194">
        <f t="shared" ref="AN194:AN257" si="88">IF(C194="area_code_415",1,0)</f>
        <v>1</v>
      </c>
      <c r="AO194">
        <f t="shared" ref="AO194:AO257" si="89">IF(C194="area_code_510",1,0)</f>
        <v>0</v>
      </c>
      <c r="AP194">
        <f t="shared" ref="AP194:AP257" si="90">S194</f>
        <v>0</v>
      </c>
      <c r="AQ194">
        <f t="shared" ref="AQ194:AQ257" si="91">G194</f>
        <v>168.8</v>
      </c>
    </row>
    <row r="195" spans="1:43" x14ac:dyDescent="0.25">
      <c r="A195" t="s">
        <v>37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  <c r="U195">
        <f t="shared" si="69"/>
        <v>0</v>
      </c>
      <c r="V195" t="str">
        <f t="shared" si="70"/>
        <v>&lt;=3 calls</v>
      </c>
      <c r="W195" t="str">
        <f t="shared" si="71"/>
        <v>Q2</v>
      </c>
      <c r="X195" t="str">
        <f t="shared" si="72"/>
        <v>Low</v>
      </c>
      <c r="Y195" t="str">
        <f t="shared" si="73"/>
        <v>High</v>
      </c>
      <c r="Z195" s="3">
        <f t="shared" si="74"/>
        <v>-0.13255481213662149</v>
      </c>
      <c r="AA195" s="3">
        <f t="shared" si="75"/>
        <v>0.79853689284900631</v>
      </c>
      <c r="AB195" s="3">
        <f t="shared" si="76"/>
        <v>0.64885432896669448</v>
      </c>
      <c r="AC195" s="3">
        <f t="shared" si="77"/>
        <v>-0.45508126614224731</v>
      </c>
      <c r="AD195" s="3">
        <f t="shared" si="78"/>
        <v>2.6462904476923228</v>
      </c>
      <c r="AE195" s="3">
        <f t="shared" si="79"/>
        <v>1.1328472299802699</v>
      </c>
      <c r="AF195" s="3">
        <f t="shared" si="80"/>
        <v>1.8878115794221377</v>
      </c>
      <c r="AG195" t="str">
        <f t="shared" si="81"/>
        <v>Cluster 2</v>
      </c>
      <c r="AH195" t="str">
        <f t="shared" si="82"/>
        <v>Not Applicable</v>
      </c>
      <c r="AI195" t="e">
        <f t="shared" si="83"/>
        <v>#N/A</v>
      </c>
      <c r="AJ195">
        <f t="shared" si="84"/>
        <v>29.43</v>
      </c>
      <c r="AK195" t="str">
        <f t="shared" si="85"/>
        <v>yes - Medium</v>
      </c>
      <c r="AL195" t="str">
        <f t="shared" si="86"/>
        <v>Q2 - Medium</v>
      </c>
      <c r="AM195">
        <f t="shared" si="87"/>
        <v>1</v>
      </c>
      <c r="AN195">
        <f t="shared" si="88"/>
        <v>1</v>
      </c>
      <c r="AO195">
        <f t="shared" si="89"/>
        <v>0</v>
      </c>
      <c r="AP195">
        <f t="shared" si="90"/>
        <v>1</v>
      </c>
      <c r="AQ195">
        <f t="shared" si="91"/>
        <v>173.1</v>
      </c>
    </row>
    <row r="196" spans="1:43" x14ac:dyDescent="0.25">
      <c r="A196" t="s">
        <v>60</v>
      </c>
      <c r="B196">
        <v>139</v>
      </c>
      <c r="C196" t="s">
        <v>28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  <c r="U196">
        <f t="shared" si="69"/>
        <v>1</v>
      </c>
      <c r="V196" t="str">
        <f t="shared" si="70"/>
        <v>&gt;3 calls</v>
      </c>
      <c r="W196" t="str">
        <f t="shared" si="71"/>
        <v>Q4</v>
      </c>
      <c r="X196" t="str">
        <f t="shared" si="72"/>
        <v>Not Applicable</v>
      </c>
      <c r="Y196" t="str">
        <f t="shared" si="73"/>
        <v>Medium</v>
      </c>
      <c r="Z196" s="3">
        <f t="shared" si="74"/>
        <v>-0.84905730245558753</v>
      </c>
      <c r="AA196" s="3">
        <f t="shared" si="75"/>
        <v>0.22141693134154478</v>
      </c>
      <c r="AB196" s="3">
        <f t="shared" si="76"/>
        <v>-0.13758479030461276</v>
      </c>
      <c r="AC196" s="3">
        <f t="shared" si="77"/>
        <v>-2.0314681775414092E-2</v>
      </c>
      <c r="AD196" s="3">
        <f t="shared" si="78"/>
        <v>1.793930415252645</v>
      </c>
      <c r="AE196" s="3">
        <f t="shared" si="79"/>
        <v>0.88840645042495381</v>
      </c>
      <c r="AF196" s="3">
        <f t="shared" si="80"/>
        <v>2.5219725826314616</v>
      </c>
      <c r="AG196" t="str">
        <f t="shared" si="81"/>
        <v>Cluster 2</v>
      </c>
      <c r="AH196" t="str">
        <f t="shared" si="82"/>
        <v>Not Applicable</v>
      </c>
      <c r="AI196">
        <f t="shared" si="83"/>
        <v>22.85</v>
      </c>
      <c r="AJ196" t="e">
        <f t="shared" si="84"/>
        <v>#N/A</v>
      </c>
      <c r="AK196" t="str">
        <f t="shared" si="85"/>
        <v>no - Low</v>
      </c>
      <c r="AL196" t="str">
        <f t="shared" si="86"/>
        <v>Q2 - Medium</v>
      </c>
      <c r="AM196">
        <f t="shared" si="87"/>
        <v>0</v>
      </c>
      <c r="AN196">
        <f t="shared" si="88"/>
        <v>0</v>
      </c>
      <c r="AO196">
        <f t="shared" si="89"/>
        <v>1</v>
      </c>
      <c r="AP196">
        <f t="shared" si="90"/>
        <v>5</v>
      </c>
      <c r="AQ196">
        <f t="shared" si="91"/>
        <v>134.4</v>
      </c>
    </row>
    <row r="197" spans="1:43" x14ac:dyDescent="0.25">
      <c r="A197" t="s">
        <v>57</v>
      </c>
      <c r="B197">
        <v>110</v>
      </c>
      <c r="C197" t="s">
        <v>25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  <c r="U197">
        <f t="shared" si="69"/>
        <v>0</v>
      </c>
      <c r="V197" t="str">
        <f t="shared" si="70"/>
        <v>&lt;=3 calls</v>
      </c>
      <c r="W197" t="str">
        <f t="shared" si="71"/>
        <v>Q3</v>
      </c>
      <c r="X197" t="str">
        <f t="shared" si="72"/>
        <v>Not Applicable</v>
      </c>
      <c r="Y197" t="str">
        <f t="shared" si="73"/>
        <v>Low</v>
      </c>
      <c r="Z197" s="3">
        <f t="shared" si="74"/>
        <v>0.41361633681452847</v>
      </c>
      <c r="AA197" s="3">
        <f t="shared" si="75"/>
        <v>-1.6193967389839794</v>
      </c>
      <c r="AB197" s="3">
        <f t="shared" si="76"/>
        <v>0.68261560428894796</v>
      </c>
      <c r="AC197" s="3">
        <f t="shared" si="77"/>
        <v>-0.45508126614224731</v>
      </c>
      <c r="AD197" s="3">
        <f t="shared" si="78"/>
        <v>2.3473591898724644</v>
      </c>
      <c r="AE197" s="3">
        <f t="shared" si="79"/>
        <v>1.8618773574873864</v>
      </c>
      <c r="AF197" s="3">
        <f t="shared" si="80"/>
        <v>3.0697034746648924</v>
      </c>
      <c r="AG197" t="str">
        <f t="shared" si="81"/>
        <v>Cluster 2</v>
      </c>
      <c r="AH197" t="str">
        <f t="shared" si="82"/>
        <v>&gt;16 messages</v>
      </c>
      <c r="AI197" t="e">
        <f t="shared" si="83"/>
        <v>#N/A</v>
      </c>
      <c r="AJ197">
        <f t="shared" si="84"/>
        <v>34.44</v>
      </c>
      <c r="AK197" t="str">
        <f t="shared" si="85"/>
        <v>no - High</v>
      </c>
      <c r="AL197" t="str">
        <f t="shared" si="86"/>
        <v>Q2 - Medium</v>
      </c>
      <c r="AM197">
        <f t="shared" si="87"/>
        <v>0</v>
      </c>
      <c r="AN197">
        <f t="shared" si="88"/>
        <v>0</v>
      </c>
      <c r="AO197">
        <f t="shared" si="89"/>
        <v>0</v>
      </c>
      <c r="AP197">
        <f t="shared" si="90"/>
        <v>2</v>
      </c>
      <c r="AQ197">
        <f t="shared" si="91"/>
        <v>202.6</v>
      </c>
    </row>
    <row r="198" spans="1:43" x14ac:dyDescent="0.25">
      <c r="A198" t="s">
        <v>72</v>
      </c>
      <c r="B198">
        <v>110</v>
      </c>
      <c r="C198" t="s">
        <v>25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  <c r="U198">
        <f t="shared" si="69"/>
        <v>0</v>
      </c>
      <c r="V198" t="str">
        <f t="shared" si="70"/>
        <v>&lt;=3 calls</v>
      </c>
      <c r="W198" t="str">
        <f t="shared" si="71"/>
        <v>Q3</v>
      </c>
      <c r="X198" t="str">
        <f t="shared" si="72"/>
        <v>Not Applicable</v>
      </c>
      <c r="Y198" t="str">
        <f t="shared" si="73"/>
        <v>Medium</v>
      </c>
      <c r="Z198" s="3">
        <f t="shared" si="74"/>
        <v>-1.9580624489699565</v>
      </c>
      <c r="AA198" s="3">
        <f t="shared" si="75"/>
        <v>1.2459703899187996E-2</v>
      </c>
      <c r="AB198" s="3">
        <f t="shared" si="76"/>
        <v>-0.16538819351117423</v>
      </c>
      <c r="AC198" s="3">
        <f t="shared" si="77"/>
        <v>-0.16523687656435807</v>
      </c>
      <c r="AD198" s="3">
        <f t="shared" si="78"/>
        <v>1.8265718293909254</v>
      </c>
      <c r="AE198" s="3">
        <f t="shared" si="79"/>
        <v>1.9720091983094585</v>
      </c>
      <c r="AF198" s="3">
        <f t="shared" si="80"/>
        <v>3.5272192884069051</v>
      </c>
      <c r="AG198" t="str">
        <f t="shared" si="81"/>
        <v>Cluster 1</v>
      </c>
      <c r="AH198" t="str">
        <f t="shared" si="82"/>
        <v>Not Applicable</v>
      </c>
      <c r="AI198" t="e">
        <f t="shared" si="83"/>
        <v>#N/A</v>
      </c>
      <c r="AJ198">
        <f t="shared" si="84"/>
        <v>12.67</v>
      </c>
      <c r="AK198" t="str">
        <f t="shared" si="85"/>
        <v>no - High</v>
      </c>
      <c r="AL198" t="str">
        <f t="shared" si="86"/>
        <v>Q2 - Medium</v>
      </c>
      <c r="AM198">
        <f t="shared" si="87"/>
        <v>0</v>
      </c>
      <c r="AN198">
        <f t="shared" si="88"/>
        <v>0</v>
      </c>
      <c r="AO198">
        <f t="shared" si="89"/>
        <v>0</v>
      </c>
      <c r="AP198">
        <f t="shared" si="90"/>
        <v>3</v>
      </c>
      <c r="AQ198">
        <f t="shared" si="91"/>
        <v>74.5</v>
      </c>
    </row>
    <row r="199" spans="1:43" x14ac:dyDescent="0.25">
      <c r="A199" t="s">
        <v>44</v>
      </c>
      <c r="B199">
        <v>215</v>
      </c>
      <c r="C199" t="s">
        <v>28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  <c r="U199">
        <f t="shared" si="69"/>
        <v>0</v>
      </c>
      <c r="V199" t="str">
        <f t="shared" si="70"/>
        <v>&lt;=3 calls</v>
      </c>
      <c r="W199" t="str">
        <f t="shared" si="71"/>
        <v>Q4</v>
      </c>
      <c r="X199" t="str">
        <f t="shared" si="72"/>
        <v>Not Applicable</v>
      </c>
      <c r="Y199" t="str">
        <f t="shared" si="73"/>
        <v>Low</v>
      </c>
      <c r="Z199" s="3">
        <f t="shared" si="74"/>
        <v>-1.7895825352257035</v>
      </c>
      <c r="AA199" s="3">
        <f t="shared" si="75"/>
        <v>-1.5776052934955078</v>
      </c>
      <c r="AB199" s="3">
        <f t="shared" si="76"/>
        <v>0.51778114242147677</v>
      </c>
      <c r="AC199" s="3">
        <f t="shared" si="77"/>
        <v>0.16083806171076653</v>
      </c>
      <c r="AD199" s="3">
        <f t="shared" si="78"/>
        <v>2.1466888588740876</v>
      </c>
      <c r="AE199" s="3">
        <f t="shared" si="79"/>
        <v>2.4465098213561438</v>
      </c>
      <c r="AF199" s="3">
        <f t="shared" si="80"/>
        <v>3.9195085859288543</v>
      </c>
      <c r="AG199" t="str">
        <f t="shared" si="81"/>
        <v>Cluster 1</v>
      </c>
      <c r="AH199" t="str">
        <f t="shared" si="82"/>
        <v>Not Applicable</v>
      </c>
      <c r="AI199" t="e">
        <f t="shared" si="83"/>
        <v>#N/A</v>
      </c>
      <c r="AJ199">
        <f t="shared" si="84"/>
        <v>14.21</v>
      </c>
      <c r="AK199" t="str">
        <f t="shared" si="85"/>
        <v>no - High</v>
      </c>
      <c r="AL199" t="str">
        <f t="shared" si="86"/>
        <v>Q3 - High</v>
      </c>
      <c r="AM199">
        <f t="shared" si="87"/>
        <v>0</v>
      </c>
      <c r="AN199">
        <f t="shared" si="88"/>
        <v>0</v>
      </c>
      <c r="AO199">
        <f t="shared" si="89"/>
        <v>1</v>
      </c>
      <c r="AP199">
        <f t="shared" si="90"/>
        <v>0</v>
      </c>
      <c r="AQ199">
        <f t="shared" si="91"/>
        <v>83.6</v>
      </c>
    </row>
    <row r="200" spans="1:43" x14ac:dyDescent="0.25">
      <c r="A200" t="s">
        <v>24</v>
      </c>
      <c r="B200">
        <v>138</v>
      </c>
      <c r="C200" t="s">
        <v>28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  <c r="U200">
        <f t="shared" si="69"/>
        <v>0</v>
      </c>
      <c r="V200" t="str">
        <f t="shared" si="70"/>
        <v>&lt;=3 calls</v>
      </c>
      <c r="W200" t="str">
        <f t="shared" si="71"/>
        <v>Q4</v>
      </c>
      <c r="X200" t="str">
        <f t="shared" si="72"/>
        <v>Not Applicable</v>
      </c>
      <c r="Y200" t="str">
        <f t="shared" si="73"/>
        <v>Low</v>
      </c>
      <c r="Z200" s="3">
        <f t="shared" si="74"/>
        <v>0.73946759856165512</v>
      </c>
      <c r="AA200" s="3">
        <f t="shared" si="75"/>
        <v>-2.2263677329832063</v>
      </c>
      <c r="AB200" s="3">
        <f t="shared" si="76"/>
        <v>-0.10382351498235932</v>
      </c>
      <c r="AC200" s="3">
        <f t="shared" si="77"/>
        <v>0.95791013304996164</v>
      </c>
      <c r="AD200" s="3">
        <f t="shared" si="78"/>
        <v>3.0275848005211206</v>
      </c>
      <c r="AE200" s="3">
        <f t="shared" si="79"/>
        <v>2.5361184430255639</v>
      </c>
      <c r="AF200" s="3">
        <f t="shared" si="80"/>
        <v>3.4201642928026583</v>
      </c>
      <c r="AG200" t="str">
        <f t="shared" si="81"/>
        <v>Cluster 2</v>
      </c>
      <c r="AH200" t="str">
        <f t="shared" si="82"/>
        <v>Not Applicable</v>
      </c>
      <c r="AI200" t="e">
        <f t="shared" si="83"/>
        <v>#N/A</v>
      </c>
      <c r="AJ200">
        <f t="shared" si="84"/>
        <v>37.43</v>
      </c>
      <c r="AK200" t="str">
        <f t="shared" si="85"/>
        <v>no - Medium</v>
      </c>
      <c r="AL200" t="str">
        <f t="shared" si="86"/>
        <v>Q4 - Very High</v>
      </c>
      <c r="AM200">
        <f t="shared" si="87"/>
        <v>0</v>
      </c>
      <c r="AN200">
        <f t="shared" si="88"/>
        <v>0</v>
      </c>
      <c r="AO200">
        <f t="shared" si="89"/>
        <v>1</v>
      </c>
      <c r="AP200">
        <f t="shared" si="90"/>
        <v>0</v>
      </c>
      <c r="AQ200">
        <f t="shared" si="91"/>
        <v>220.2</v>
      </c>
    </row>
    <row r="201" spans="1:43" x14ac:dyDescent="0.25">
      <c r="A201" t="s">
        <v>62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  <c r="U201">
        <f t="shared" si="69"/>
        <v>1</v>
      </c>
      <c r="V201" t="str">
        <f t="shared" si="70"/>
        <v>&lt;=3 calls</v>
      </c>
      <c r="W201" t="str">
        <f t="shared" si="71"/>
        <v>Q4</v>
      </c>
      <c r="X201" t="str">
        <f t="shared" si="72"/>
        <v>High</v>
      </c>
      <c r="Y201" t="str">
        <f t="shared" si="73"/>
        <v>Low</v>
      </c>
      <c r="Z201" s="3">
        <f t="shared" si="74"/>
        <v>-0.83609730909064517</v>
      </c>
      <c r="AA201" s="3">
        <f t="shared" si="75"/>
        <v>-1.3149162075679739</v>
      </c>
      <c r="AB201" s="3">
        <f t="shared" si="76"/>
        <v>0.44827263440507331</v>
      </c>
      <c r="AC201" s="3">
        <f t="shared" si="77"/>
        <v>0.74052684086654508</v>
      </c>
      <c r="AD201" s="3">
        <f t="shared" si="78"/>
        <v>2.2919344705335294</v>
      </c>
      <c r="AE201" s="3">
        <f t="shared" si="79"/>
        <v>1.7825239689815706</v>
      </c>
      <c r="AF201" s="3">
        <f t="shared" si="80"/>
        <v>3.0169222367783712</v>
      </c>
      <c r="AG201" t="str">
        <f t="shared" si="81"/>
        <v>Cluster 2</v>
      </c>
      <c r="AH201" t="str">
        <f t="shared" si="82"/>
        <v>Not Applicable</v>
      </c>
      <c r="AI201">
        <f t="shared" si="83"/>
        <v>22.97</v>
      </c>
      <c r="AJ201" t="e">
        <f t="shared" si="84"/>
        <v>#N/A</v>
      </c>
      <c r="AK201" t="str">
        <f t="shared" si="85"/>
        <v>yes - Low</v>
      </c>
      <c r="AL201" t="str">
        <f t="shared" si="86"/>
        <v>Q4 - Very High</v>
      </c>
      <c r="AM201">
        <f t="shared" si="87"/>
        <v>1</v>
      </c>
      <c r="AN201">
        <f t="shared" si="88"/>
        <v>1</v>
      </c>
      <c r="AO201">
        <f t="shared" si="89"/>
        <v>0</v>
      </c>
      <c r="AP201">
        <f t="shared" si="90"/>
        <v>2</v>
      </c>
      <c r="AQ201">
        <f t="shared" si="91"/>
        <v>135.1</v>
      </c>
    </row>
    <row r="202" spans="1:43" x14ac:dyDescent="0.25">
      <c r="A202" t="s">
        <v>31</v>
      </c>
      <c r="B202">
        <v>85</v>
      </c>
      <c r="C202" t="s">
        <v>25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  <c r="U202">
        <f t="shared" si="69"/>
        <v>0</v>
      </c>
      <c r="V202" t="str">
        <f t="shared" si="70"/>
        <v>&lt;=3 calls</v>
      </c>
      <c r="W202" t="str">
        <f t="shared" si="71"/>
        <v>Q2</v>
      </c>
      <c r="X202" t="str">
        <f t="shared" si="72"/>
        <v>Not Applicable</v>
      </c>
      <c r="Y202" t="str">
        <f t="shared" si="73"/>
        <v>Medium</v>
      </c>
      <c r="Z202" s="3">
        <f t="shared" si="74"/>
        <v>0.8283361244926899</v>
      </c>
      <c r="AA202" s="3">
        <f t="shared" si="75"/>
        <v>-0.46316674713627182</v>
      </c>
      <c r="AB202" s="3">
        <f t="shared" si="76"/>
        <v>-0.12368308870133173</v>
      </c>
      <c r="AC202" s="3">
        <f t="shared" si="77"/>
        <v>-1.1434616913897337</v>
      </c>
      <c r="AD202" s="3">
        <f t="shared" si="78"/>
        <v>2.1022643771489924</v>
      </c>
      <c r="AE202" s="3">
        <f t="shared" si="79"/>
        <v>1.4911292086532733</v>
      </c>
      <c r="AF202" s="3">
        <f t="shared" si="80"/>
        <v>2.8332696875462156</v>
      </c>
      <c r="AG202" t="str">
        <f t="shared" si="81"/>
        <v>Cluster 2</v>
      </c>
      <c r="AH202" t="str">
        <f t="shared" si="82"/>
        <v>Not Applicable</v>
      </c>
      <c r="AI202" t="e">
        <f t="shared" si="83"/>
        <v>#N/A</v>
      </c>
      <c r="AJ202">
        <f t="shared" si="84"/>
        <v>38.25</v>
      </c>
      <c r="AK202" t="str">
        <f t="shared" si="85"/>
        <v>no - Low</v>
      </c>
      <c r="AL202" t="str">
        <f t="shared" si="86"/>
        <v>Q1 - Low</v>
      </c>
      <c r="AM202">
        <f t="shared" si="87"/>
        <v>0</v>
      </c>
      <c r="AN202">
        <f t="shared" si="88"/>
        <v>0</v>
      </c>
      <c r="AO202">
        <f t="shared" si="89"/>
        <v>0</v>
      </c>
      <c r="AP202">
        <f t="shared" si="90"/>
        <v>3</v>
      </c>
      <c r="AQ202">
        <f t="shared" si="91"/>
        <v>225</v>
      </c>
    </row>
    <row r="203" spans="1:43" x14ac:dyDescent="0.25">
      <c r="A203" t="s">
        <v>43</v>
      </c>
      <c r="B203">
        <v>22</v>
      </c>
      <c r="C203" t="s">
        <v>25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  <c r="U203">
        <f t="shared" si="69"/>
        <v>0</v>
      </c>
      <c r="V203" t="str">
        <f t="shared" si="70"/>
        <v>&lt;=3 calls</v>
      </c>
      <c r="W203" t="str">
        <f t="shared" si="71"/>
        <v>Q1</v>
      </c>
      <c r="X203" t="str">
        <f t="shared" si="72"/>
        <v>Not Applicable</v>
      </c>
      <c r="Y203" t="str">
        <f t="shared" si="73"/>
        <v>Medium</v>
      </c>
      <c r="Z203" s="3">
        <f t="shared" si="74"/>
        <v>-1.2952513597343236</v>
      </c>
      <c r="AA203" s="3">
        <f t="shared" si="75"/>
        <v>-0.6701339057458443</v>
      </c>
      <c r="AB203" s="3">
        <f t="shared" si="76"/>
        <v>3.5193501050447544E-2</v>
      </c>
      <c r="AC203" s="3">
        <f t="shared" si="77"/>
        <v>-0.27392852265606671</v>
      </c>
      <c r="AD203" s="3">
        <f t="shared" si="78"/>
        <v>1.3396978690708377</v>
      </c>
      <c r="AE203" s="3">
        <f t="shared" si="79"/>
        <v>1.4842610803239833</v>
      </c>
      <c r="AF203" s="3">
        <f t="shared" si="80"/>
        <v>3.2574946705614258</v>
      </c>
      <c r="AG203" t="str">
        <f t="shared" si="81"/>
        <v>Cluster 1</v>
      </c>
      <c r="AH203" t="str">
        <f t="shared" si="82"/>
        <v>Not Applicable</v>
      </c>
      <c r="AI203" t="e">
        <f t="shared" si="83"/>
        <v>#N/A</v>
      </c>
      <c r="AJ203">
        <f t="shared" si="84"/>
        <v>18.75</v>
      </c>
      <c r="AK203" t="str">
        <f t="shared" si="85"/>
        <v>no - Medium</v>
      </c>
      <c r="AL203" t="str">
        <f t="shared" si="86"/>
        <v>Q2 - Medium</v>
      </c>
      <c r="AM203">
        <f t="shared" si="87"/>
        <v>0</v>
      </c>
      <c r="AN203">
        <f t="shared" si="88"/>
        <v>0</v>
      </c>
      <c r="AO203">
        <f t="shared" si="89"/>
        <v>0</v>
      </c>
      <c r="AP203">
        <f t="shared" si="90"/>
        <v>0</v>
      </c>
      <c r="AQ203">
        <f t="shared" si="91"/>
        <v>110.3</v>
      </c>
    </row>
    <row r="204" spans="1:43" x14ac:dyDescent="0.25">
      <c r="A204" t="s">
        <v>33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  <c r="U204">
        <f t="shared" si="69"/>
        <v>0</v>
      </c>
      <c r="V204" t="str">
        <f t="shared" si="70"/>
        <v>&lt;=3 calls</v>
      </c>
      <c r="W204" t="str">
        <f t="shared" si="71"/>
        <v>Q3</v>
      </c>
      <c r="X204" t="str">
        <f t="shared" si="72"/>
        <v>Not Applicable</v>
      </c>
      <c r="Y204" t="str">
        <f t="shared" si="73"/>
        <v>Low</v>
      </c>
      <c r="Z204" s="3">
        <f t="shared" si="74"/>
        <v>-2.2265194543866236</v>
      </c>
      <c r="AA204" s="3">
        <f t="shared" si="75"/>
        <v>-1.9497481652261814</v>
      </c>
      <c r="AB204" s="3">
        <f t="shared" si="76"/>
        <v>1.2168381373293058</v>
      </c>
      <c r="AC204" s="3">
        <f t="shared" si="77"/>
        <v>0.30576025649971117</v>
      </c>
      <c r="AD204" s="3">
        <f t="shared" si="78"/>
        <v>3.0042890546535657</v>
      </c>
      <c r="AE204" s="3">
        <f t="shared" si="79"/>
        <v>3.2145125875439953</v>
      </c>
      <c r="AF204" s="3">
        <f t="shared" si="80"/>
        <v>4.4317524329599429</v>
      </c>
      <c r="AG204" t="str">
        <f t="shared" si="81"/>
        <v>Cluster 1</v>
      </c>
      <c r="AH204" t="str">
        <f t="shared" si="82"/>
        <v>&gt;16 messages</v>
      </c>
      <c r="AI204" t="e">
        <f t="shared" si="83"/>
        <v>#N/A</v>
      </c>
      <c r="AJ204">
        <f t="shared" si="84"/>
        <v>10.199999999999999</v>
      </c>
      <c r="AK204" t="str">
        <f t="shared" si="85"/>
        <v>no - Low</v>
      </c>
      <c r="AL204" t="str">
        <f t="shared" si="86"/>
        <v>Q3 - High</v>
      </c>
      <c r="AM204">
        <f t="shared" si="87"/>
        <v>0</v>
      </c>
      <c r="AN204">
        <f t="shared" si="88"/>
        <v>1</v>
      </c>
      <c r="AO204">
        <f t="shared" si="89"/>
        <v>0</v>
      </c>
      <c r="AP204">
        <f t="shared" si="90"/>
        <v>0</v>
      </c>
      <c r="AQ204">
        <f t="shared" si="91"/>
        <v>60</v>
      </c>
    </row>
    <row r="205" spans="1:43" x14ac:dyDescent="0.25">
      <c r="A205" t="s">
        <v>32</v>
      </c>
      <c r="B205">
        <v>51</v>
      </c>
      <c r="C205" t="s">
        <v>28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  <c r="U205">
        <f t="shared" si="69"/>
        <v>0</v>
      </c>
      <c r="V205" t="str">
        <f t="shared" si="70"/>
        <v>&lt;=3 calls</v>
      </c>
      <c r="W205" t="str">
        <f t="shared" si="71"/>
        <v>Q1</v>
      </c>
      <c r="X205" t="str">
        <f t="shared" si="72"/>
        <v>Not Applicable</v>
      </c>
      <c r="Y205" t="str">
        <f t="shared" si="73"/>
        <v>Low</v>
      </c>
      <c r="Z205" s="3">
        <f t="shared" si="74"/>
        <v>0.63949050688924169</v>
      </c>
      <c r="AA205" s="3">
        <f t="shared" si="75"/>
        <v>-1.0044654696536155</v>
      </c>
      <c r="AB205" s="3">
        <f t="shared" si="76"/>
        <v>1.6458049296591093</v>
      </c>
      <c r="AC205" s="3">
        <f t="shared" si="77"/>
        <v>-2.0314681775414092E-2</v>
      </c>
      <c r="AD205" s="3">
        <f t="shared" si="78"/>
        <v>3.2631298029886007</v>
      </c>
      <c r="AE205" s="3">
        <f t="shared" si="79"/>
        <v>2.0314983487351843</v>
      </c>
      <c r="AF205" s="3">
        <f t="shared" si="80"/>
        <v>2.3676897961251462</v>
      </c>
      <c r="AG205" t="str">
        <f t="shared" si="81"/>
        <v>Cluster 2</v>
      </c>
      <c r="AH205" t="str">
        <f t="shared" si="82"/>
        <v>Not Applicable</v>
      </c>
      <c r="AI205" t="e">
        <f t="shared" si="83"/>
        <v>#N/A</v>
      </c>
      <c r="AJ205">
        <f t="shared" si="84"/>
        <v>36.520000000000003</v>
      </c>
      <c r="AK205" t="str">
        <f t="shared" si="85"/>
        <v>no - Medium</v>
      </c>
      <c r="AL205" t="str">
        <f t="shared" si="86"/>
        <v>Q2 - Medium</v>
      </c>
      <c r="AM205">
        <f t="shared" si="87"/>
        <v>0</v>
      </c>
      <c r="AN205">
        <f t="shared" si="88"/>
        <v>0</v>
      </c>
      <c r="AO205">
        <f t="shared" si="89"/>
        <v>1</v>
      </c>
      <c r="AP205">
        <f t="shared" si="90"/>
        <v>0</v>
      </c>
      <c r="AQ205">
        <f t="shared" si="91"/>
        <v>214.8</v>
      </c>
    </row>
    <row r="206" spans="1:43" x14ac:dyDescent="0.25">
      <c r="A206" t="s">
        <v>42</v>
      </c>
      <c r="B206">
        <v>94</v>
      </c>
      <c r="C206" t="s">
        <v>25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  <c r="U206">
        <f t="shared" si="69"/>
        <v>0</v>
      </c>
      <c r="V206" t="str">
        <f t="shared" si="70"/>
        <v>&gt;3 calls</v>
      </c>
      <c r="W206" t="str">
        <f t="shared" si="71"/>
        <v>Q2</v>
      </c>
      <c r="X206" t="str">
        <f t="shared" si="72"/>
        <v>Not Applicable</v>
      </c>
      <c r="Y206" t="str">
        <f t="shared" si="73"/>
        <v>Medium</v>
      </c>
      <c r="Z206" s="3">
        <f t="shared" si="74"/>
        <v>2.8519391113378992E-2</v>
      </c>
      <c r="AA206" s="3">
        <f t="shared" si="75"/>
        <v>4.4300805223737486E-2</v>
      </c>
      <c r="AB206" s="3">
        <f t="shared" si="76"/>
        <v>0.90107091519764448</v>
      </c>
      <c r="AC206" s="3">
        <f t="shared" si="77"/>
        <v>-0.38262016874777532</v>
      </c>
      <c r="AD206" s="3">
        <f t="shared" si="78"/>
        <v>2.4786376883955059</v>
      </c>
      <c r="AE206" s="3">
        <f t="shared" si="79"/>
        <v>0.98035855928361548</v>
      </c>
      <c r="AF206" s="3">
        <f t="shared" si="80"/>
        <v>1.9438521083628442</v>
      </c>
      <c r="AG206" t="str">
        <f t="shared" si="81"/>
        <v>Cluster 2</v>
      </c>
      <c r="AH206" t="str">
        <f t="shared" si="82"/>
        <v>Not Applicable</v>
      </c>
      <c r="AI206" t="e">
        <f t="shared" si="83"/>
        <v>#N/A</v>
      </c>
      <c r="AJ206">
        <f t="shared" si="84"/>
        <v>30.91</v>
      </c>
      <c r="AK206" t="str">
        <f t="shared" si="85"/>
        <v>no - Low</v>
      </c>
      <c r="AL206" t="str">
        <f t="shared" si="86"/>
        <v>Q2 - Medium</v>
      </c>
      <c r="AM206">
        <f t="shared" si="87"/>
        <v>0</v>
      </c>
      <c r="AN206">
        <f t="shared" si="88"/>
        <v>0</v>
      </c>
      <c r="AO206">
        <f t="shared" si="89"/>
        <v>0</v>
      </c>
      <c r="AP206">
        <f t="shared" si="90"/>
        <v>4</v>
      </c>
      <c r="AQ206">
        <f t="shared" si="91"/>
        <v>181.8</v>
      </c>
    </row>
    <row r="207" spans="1:43" x14ac:dyDescent="0.25">
      <c r="A207" t="s">
        <v>52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  <c r="U207">
        <f t="shared" si="69"/>
        <v>1</v>
      </c>
      <c r="V207" t="str">
        <f t="shared" si="70"/>
        <v>&gt;3 calls</v>
      </c>
      <c r="W207" t="str">
        <f t="shared" si="71"/>
        <v>Q1</v>
      </c>
      <c r="X207" t="str">
        <f t="shared" si="72"/>
        <v>Not Applicable</v>
      </c>
      <c r="Y207" t="str">
        <f t="shared" si="73"/>
        <v>Low</v>
      </c>
      <c r="Z207" s="3">
        <f t="shared" si="74"/>
        <v>-0.42322894903604685</v>
      </c>
      <c r="AA207" s="3">
        <f t="shared" si="75"/>
        <v>-1.6373073584790385</v>
      </c>
      <c r="AB207" s="3">
        <f t="shared" si="76"/>
        <v>1.5623947200394253</v>
      </c>
      <c r="AC207" s="3">
        <f t="shared" si="77"/>
        <v>1.320215620022323</v>
      </c>
      <c r="AD207" s="3">
        <f t="shared" si="78"/>
        <v>3.5620349154778213</v>
      </c>
      <c r="AE207" s="3">
        <f t="shared" si="79"/>
        <v>2.654043080658218</v>
      </c>
      <c r="AF207" s="3">
        <f t="shared" si="80"/>
        <v>3.0659087737400861</v>
      </c>
      <c r="AG207" t="str">
        <f t="shared" si="81"/>
        <v>Cluster 2</v>
      </c>
      <c r="AH207" t="str">
        <f t="shared" si="82"/>
        <v>&gt;16 messages</v>
      </c>
      <c r="AI207">
        <f t="shared" si="83"/>
        <v>26.76</v>
      </c>
      <c r="AJ207" t="e">
        <f t="shared" si="84"/>
        <v>#N/A</v>
      </c>
      <c r="AK207" t="str">
        <f t="shared" si="85"/>
        <v>no - High</v>
      </c>
      <c r="AL207" t="str">
        <f t="shared" si="86"/>
        <v>Q4 - Very High</v>
      </c>
      <c r="AM207">
        <f t="shared" si="87"/>
        <v>0</v>
      </c>
      <c r="AN207">
        <f t="shared" si="88"/>
        <v>1</v>
      </c>
      <c r="AO207">
        <f t="shared" si="89"/>
        <v>0</v>
      </c>
      <c r="AP207">
        <f t="shared" si="90"/>
        <v>4</v>
      </c>
      <c r="AQ207">
        <f t="shared" si="91"/>
        <v>157.4</v>
      </c>
    </row>
    <row r="208" spans="1:43" x14ac:dyDescent="0.25">
      <c r="A208" t="s">
        <v>24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  <c r="U208">
        <f t="shared" si="69"/>
        <v>0</v>
      </c>
      <c r="V208" t="str">
        <f t="shared" si="70"/>
        <v>&gt;3 calls</v>
      </c>
      <c r="W208" t="str">
        <f t="shared" si="71"/>
        <v>Q3</v>
      </c>
      <c r="X208" t="str">
        <f t="shared" si="72"/>
        <v>Not Applicable</v>
      </c>
      <c r="Y208" t="str">
        <f t="shared" si="73"/>
        <v>Medium</v>
      </c>
      <c r="Z208" s="3">
        <f t="shared" si="74"/>
        <v>0.5117420008633794</v>
      </c>
      <c r="AA208" s="3">
        <f t="shared" si="75"/>
        <v>-0.56068011994270506</v>
      </c>
      <c r="AB208" s="3">
        <f t="shared" si="76"/>
        <v>-0.17333202299876274</v>
      </c>
      <c r="AC208" s="3">
        <f t="shared" si="77"/>
        <v>1.5013683635085036</v>
      </c>
      <c r="AD208" s="3">
        <f t="shared" si="78"/>
        <v>3.0689720540188201</v>
      </c>
      <c r="AE208" s="3">
        <f t="shared" si="79"/>
        <v>1.6912696489583399</v>
      </c>
      <c r="AF208" s="3">
        <f t="shared" si="80"/>
        <v>2.0741737108127749</v>
      </c>
      <c r="AG208" t="str">
        <f t="shared" si="81"/>
        <v>Cluster 2</v>
      </c>
      <c r="AH208" t="str">
        <f t="shared" si="82"/>
        <v>Not Applicable</v>
      </c>
      <c r="AI208" t="e">
        <f t="shared" si="83"/>
        <v>#N/A</v>
      </c>
      <c r="AJ208">
        <f t="shared" si="84"/>
        <v>35.340000000000003</v>
      </c>
      <c r="AK208" t="str">
        <f t="shared" si="85"/>
        <v>no - High</v>
      </c>
      <c r="AL208" t="str">
        <f t="shared" si="86"/>
        <v>Q4 - Very High</v>
      </c>
      <c r="AM208">
        <f t="shared" si="87"/>
        <v>0</v>
      </c>
      <c r="AN208">
        <f t="shared" si="88"/>
        <v>1</v>
      </c>
      <c r="AO208">
        <f t="shared" si="89"/>
        <v>0</v>
      </c>
      <c r="AP208">
        <f t="shared" si="90"/>
        <v>4</v>
      </c>
      <c r="AQ208">
        <f t="shared" si="91"/>
        <v>207.9</v>
      </c>
    </row>
    <row r="209" spans="1:43" x14ac:dyDescent="0.25">
      <c r="A209" t="s">
        <v>53</v>
      </c>
      <c r="B209">
        <v>86</v>
      </c>
      <c r="C209" t="s">
        <v>28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  <c r="U209">
        <f t="shared" si="69"/>
        <v>0</v>
      </c>
      <c r="V209" t="str">
        <f t="shared" si="70"/>
        <v>&lt;=3 calls</v>
      </c>
      <c r="W209" t="str">
        <f t="shared" si="71"/>
        <v>Q2</v>
      </c>
      <c r="X209" t="str">
        <f t="shared" si="72"/>
        <v>Not Applicable</v>
      </c>
      <c r="Y209" t="str">
        <f t="shared" si="73"/>
        <v>Medium</v>
      </c>
      <c r="Z209" s="3">
        <f t="shared" si="74"/>
        <v>-1.1341771564843235</v>
      </c>
      <c r="AA209" s="3">
        <f t="shared" si="75"/>
        <v>0.59355980307221801</v>
      </c>
      <c r="AB209" s="3">
        <f t="shared" si="76"/>
        <v>0.72233475172689277</v>
      </c>
      <c r="AC209" s="3">
        <f t="shared" si="77"/>
        <v>-0.27392852265606671</v>
      </c>
      <c r="AD209" s="3">
        <f t="shared" si="78"/>
        <v>2.4598888475921679</v>
      </c>
      <c r="AE209" s="3">
        <f t="shared" si="79"/>
        <v>1.4951506249173971</v>
      </c>
      <c r="AF209" s="3">
        <f t="shared" si="80"/>
        <v>2.5337516926236954</v>
      </c>
      <c r="AG209" t="str">
        <f t="shared" si="81"/>
        <v>Cluster 2</v>
      </c>
      <c r="AH209" t="str">
        <f t="shared" si="82"/>
        <v>&gt;16 messages</v>
      </c>
      <c r="AI209" t="e">
        <f t="shared" si="83"/>
        <v>#N/A</v>
      </c>
      <c r="AJ209">
        <f t="shared" si="84"/>
        <v>20.23</v>
      </c>
      <c r="AK209" t="str">
        <f t="shared" si="85"/>
        <v>no - Low</v>
      </c>
      <c r="AL209" t="str">
        <f t="shared" si="86"/>
        <v>Q2 - Medium</v>
      </c>
      <c r="AM209">
        <f t="shared" si="87"/>
        <v>0</v>
      </c>
      <c r="AN209">
        <f t="shared" si="88"/>
        <v>0</v>
      </c>
      <c r="AO209">
        <f t="shared" si="89"/>
        <v>1</v>
      </c>
      <c r="AP209">
        <f t="shared" si="90"/>
        <v>0</v>
      </c>
      <c r="AQ209">
        <f t="shared" si="91"/>
        <v>119</v>
      </c>
    </row>
    <row r="210" spans="1:43" x14ac:dyDescent="0.25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  <c r="U210">
        <f t="shared" si="69"/>
        <v>0</v>
      </c>
      <c r="V210" t="str">
        <f t="shared" si="70"/>
        <v>&lt;=3 calls</v>
      </c>
      <c r="W210" t="str">
        <f t="shared" si="71"/>
        <v>Q2</v>
      </c>
      <c r="X210" t="str">
        <f t="shared" si="72"/>
        <v>High</v>
      </c>
      <c r="Y210" t="str">
        <f t="shared" si="73"/>
        <v>High</v>
      </c>
      <c r="Z210" s="3">
        <f t="shared" si="74"/>
        <v>-0.67687453346420834</v>
      </c>
      <c r="AA210" s="3">
        <f t="shared" si="75"/>
        <v>1.4492894011694886</v>
      </c>
      <c r="AB210" s="3">
        <f t="shared" si="76"/>
        <v>-0.44143626820489029</v>
      </c>
      <c r="AC210" s="3">
        <f t="shared" si="77"/>
        <v>0.23329915910523916</v>
      </c>
      <c r="AD210" s="3">
        <f t="shared" si="78"/>
        <v>2.8171703704482862</v>
      </c>
      <c r="AE210" s="3">
        <f t="shared" si="79"/>
        <v>1.675676991224883</v>
      </c>
      <c r="AF210" s="3">
        <f t="shared" si="80"/>
        <v>2.3831361399863873</v>
      </c>
      <c r="AG210" t="str">
        <f t="shared" si="81"/>
        <v>Cluster 2</v>
      </c>
      <c r="AH210" t="str">
        <f t="shared" si="82"/>
        <v>Not Applicable</v>
      </c>
      <c r="AI210" t="e">
        <f t="shared" si="83"/>
        <v>#N/A</v>
      </c>
      <c r="AJ210">
        <f t="shared" si="84"/>
        <v>24.43</v>
      </c>
      <c r="AK210" t="str">
        <f t="shared" si="85"/>
        <v>yes - Low</v>
      </c>
      <c r="AL210" t="str">
        <f t="shared" si="86"/>
        <v>Q3 - High</v>
      </c>
      <c r="AM210">
        <f t="shared" si="87"/>
        <v>1</v>
      </c>
      <c r="AN210">
        <f t="shared" si="88"/>
        <v>1</v>
      </c>
      <c r="AO210">
        <f t="shared" si="89"/>
        <v>0</v>
      </c>
      <c r="AP210">
        <f t="shared" si="90"/>
        <v>0</v>
      </c>
      <c r="AQ210">
        <f t="shared" si="91"/>
        <v>143.69999999999999</v>
      </c>
    </row>
    <row r="211" spans="1:43" x14ac:dyDescent="0.25">
      <c r="A211" t="s">
        <v>40</v>
      </c>
      <c r="B211">
        <v>106</v>
      </c>
      <c r="C211" t="s">
        <v>25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  <c r="U211">
        <f t="shared" si="69"/>
        <v>0</v>
      </c>
      <c r="V211" t="str">
        <f t="shared" si="70"/>
        <v>&gt;3 calls</v>
      </c>
      <c r="W211" t="str">
        <f t="shared" si="71"/>
        <v>Q3</v>
      </c>
      <c r="X211" t="str">
        <f t="shared" si="72"/>
        <v>Not Applicable</v>
      </c>
      <c r="Y211" t="str">
        <f t="shared" si="73"/>
        <v>Medium</v>
      </c>
      <c r="Z211" s="3">
        <f t="shared" si="74"/>
        <v>-0.26585760103317313</v>
      </c>
      <c r="AA211" s="3">
        <f t="shared" si="75"/>
        <v>0.32490051064633074</v>
      </c>
      <c r="AB211" s="3">
        <f t="shared" si="76"/>
        <v>-0.54470605154354712</v>
      </c>
      <c r="AC211" s="3">
        <f t="shared" si="77"/>
        <v>1.3926767174167949</v>
      </c>
      <c r="AD211" s="3">
        <f t="shared" si="78"/>
        <v>2.8681912207245097</v>
      </c>
      <c r="AE211" s="3">
        <f t="shared" si="79"/>
        <v>1.5532204375645915</v>
      </c>
      <c r="AF211" s="3">
        <f t="shared" si="80"/>
        <v>2.1444035480047896</v>
      </c>
      <c r="AG211" t="str">
        <f t="shared" si="81"/>
        <v>Cluster 2</v>
      </c>
      <c r="AH211" t="str">
        <f t="shared" si="82"/>
        <v>&gt;16 messages</v>
      </c>
      <c r="AI211" t="e">
        <f t="shared" si="83"/>
        <v>#N/A</v>
      </c>
      <c r="AJ211">
        <f t="shared" si="84"/>
        <v>28.2</v>
      </c>
      <c r="AK211" t="str">
        <f t="shared" si="85"/>
        <v>no - High</v>
      </c>
      <c r="AL211" t="str">
        <f t="shared" si="86"/>
        <v>Q4 - Very High</v>
      </c>
      <c r="AM211">
        <f t="shared" si="87"/>
        <v>0</v>
      </c>
      <c r="AN211">
        <f t="shared" si="88"/>
        <v>0</v>
      </c>
      <c r="AO211">
        <f t="shared" si="89"/>
        <v>0</v>
      </c>
      <c r="AP211">
        <f t="shared" si="90"/>
        <v>4</v>
      </c>
      <c r="AQ211">
        <f t="shared" si="91"/>
        <v>165.9</v>
      </c>
    </row>
    <row r="212" spans="1:43" x14ac:dyDescent="0.25">
      <c r="A212" t="s">
        <v>63</v>
      </c>
      <c r="B212">
        <v>108</v>
      </c>
      <c r="C212" t="s">
        <v>28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  <c r="U212">
        <f t="shared" si="69"/>
        <v>0</v>
      </c>
      <c r="V212" t="str">
        <f t="shared" si="70"/>
        <v>&lt;=3 calls</v>
      </c>
      <c r="W212" t="str">
        <f t="shared" si="71"/>
        <v>Q3</v>
      </c>
      <c r="X212" t="str">
        <f t="shared" si="72"/>
        <v>Not Applicable</v>
      </c>
      <c r="Y212" t="str">
        <f t="shared" si="73"/>
        <v>Medium</v>
      </c>
      <c r="Z212" s="3">
        <f t="shared" si="74"/>
        <v>-0.77129734226593238</v>
      </c>
      <c r="AA212" s="3">
        <f t="shared" si="75"/>
        <v>-0.55470991344435183</v>
      </c>
      <c r="AB212" s="3">
        <f t="shared" si="76"/>
        <v>0.61707901101633877</v>
      </c>
      <c r="AC212" s="3">
        <f t="shared" si="77"/>
        <v>-0.16523687656435807</v>
      </c>
      <c r="AD212" s="3">
        <f t="shared" si="78"/>
        <v>1.8874220955994376</v>
      </c>
      <c r="AE212" s="3">
        <f t="shared" si="79"/>
        <v>1.1448547547499546</v>
      </c>
      <c r="AF212" s="3">
        <f t="shared" si="80"/>
        <v>2.6568821298639098</v>
      </c>
      <c r="AG212" t="str">
        <f t="shared" si="81"/>
        <v>Cluster 2</v>
      </c>
      <c r="AH212" t="str">
        <f t="shared" si="82"/>
        <v>Not Applicable</v>
      </c>
      <c r="AI212" t="e">
        <f t="shared" si="83"/>
        <v>#N/A</v>
      </c>
      <c r="AJ212">
        <f t="shared" si="84"/>
        <v>23.56</v>
      </c>
      <c r="AK212" t="str">
        <f t="shared" si="85"/>
        <v>no - Low</v>
      </c>
      <c r="AL212" t="str">
        <f t="shared" si="86"/>
        <v>Q2 - Medium</v>
      </c>
      <c r="AM212">
        <f t="shared" si="87"/>
        <v>0</v>
      </c>
      <c r="AN212">
        <f t="shared" si="88"/>
        <v>0</v>
      </c>
      <c r="AO212">
        <f t="shared" si="89"/>
        <v>1</v>
      </c>
      <c r="AP212">
        <f t="shared" si="90"/>
        <v>1</v>
      </c>
      <c r="AQ212">
        <f t="shared" si="91"/>
        <v>138.6</v>
      </c>
    </row>
    <row r="213" spans="1:43" x14ac:dyDescent="0.25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  <c r="U213">
        <f t="shared" si="69"/>
        <v>0</v>
      </c>
      <c r="V213" t="str">
        <f t="shared" si="70"/>
        <v>&lt;=3 calls</v>
      </c>
      <c r="W213" t="str">
        <f t="shared" si="71"/>
        <v>Q3</v>
      </c>
      <c r="X213" t="str">
        <f t="shared" si="72"/>
        <v>Not Applicable</v>
      </c>
      <c r="Y213" t="str">
        <f t="shared" si="73"/>
        <v>High</v>
      </c>
      <c r="Z213" s="3">
        <f t="shared" si="74"/>
        <v>-1.769216831366508</v>
      </c>
      <c r="AA213" s="3">
        <f t="shared" si="75"/>
        <v>0.98958350079630386</v>
      </c>
      <c r="AB213" s="3">
        <f t="shared" si="76"/>
        <v>-0.14155670504840701</v>
      </c>
      <c r="AC213" s="3">
        <f t="shared" si="77"/>
        <v>1.5375989122057394</v>
      </c>
      <c r="AD213" s="3">
        <f t="shared" si="78"/>
        <v>3.4243934017827895</v>
      </c>
      <c r="AE213" s="3">
        <f t="shared" si="79"/>
        <v>2.5482645892840976</v>
      </c>
      <c r="AF213" s="3">
        <f t="shared" si="80"/>
        <v>3.0431619516261361</v>
      </c>
      <c r="AG213" t="str">
        <f t="shared" si="81"/>
        <v>Cluster 2</v>
      </c>
      <c r="AH213" t="str">
        <f t="shared" si="82"/>
        <v>Not Applicable</v>
      </c>
      <c r="AI213" t="e">
        <f t="shared" si="83"/>
        <v>#N/A</v>
      </c>
      <c r="AJ213">
        <f t="shared" si="84"/>
        <v>14.4</v>
      </c>
      <c r="AK213" t="str">
        <f t="shared" si="85"/>
        <v>no - High</v>
      </c>
      <c r="AL213" t="str">
        <f t="shared" si="86"/>
        <v>Q4 - Very High</v>
      </c>
      <c r="AM213">
        <f t="shared" si="87"/>
        <v>0</v>
      </c>
      <c r="AN213">
        <f t="shared" si="88"/>
        <v>1</v>
      </c>
      <c r="AO213">
        <f t="shared" si="89"/>
        <v>0</v>
      </c>
      <c r="AP213">
        <f t="shared" si="90"/>
        <v>1</v>
      </c>
      <c r="AQ213">
        <f t="shared" si="91"/>
        <v>84.7</v>
      </c>
    </row>
    <row r="214" spans="1:43" x14ac:dyDescent="0.25">
      <c r="A214" t="s">
        <v>70</v>
      </c>
      <c r="B214">
        <v>92</v>
      </c>
      <c r="C214" t="s">
        <v>25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  <c r="U214">
        <f t="shared" si="69"/>
        <v>1</v>
      </c>
      <c r="V214" t="str">
        <f t="shared" si="70"/>
        <v>&lt;=3 calls</v>
      </c>
      <c r="W214" t="str">
        <f t="shared" si="71"/>
        <v>Q2</v>
      </c>
      <c r="X214" t="str">
        <f t="shared" si="72"/>
        <v>Low</v>
      </c>
      <c r="Y214" t="str">
        <f t="shared" si="73"/>
        <v>Medium</v>
      </c>
      <c r="Z214" s="3">
        <f t="shared" si="74"/>
        <v>-2.1783823361739798</v>
      </c>
      <c r="AA214" s="3">
        <f t="shared" si="75"/>
        <v>-0.38953420032325109</v>
      </c>
      <c r="AB214" s="3">
        <f t="shared" si="76"/>
        <v>0.42046923119851182</v>
      </c>
      <c r="AC214" s="3">
        <f t="shared" si="77"/>
        <v>5.2146415619058542E-2</v>
      </c>
      <c r="AD214" s="3">
        <f t="shared" si="78"/>
        <v>2.2104294468413923</v>
      </c>
      <c r="AE214" s="3">
        <f t="shared" si="79"/>
        <v>2.2531311810063044</v>
      </c>
      <c r="AF214" s="3">
        <f t="shared" si="80"/>
        <v>3.6424170406726062</v>
      </c>
      <c r="AG214" t="str">
        <f t="shared" si="81"/>
        <v>Cluster 1</v>
      </c>
      <c r="AH214" t="str">
        <f t="shared" si="82"/>
        <v>Not Applicable</v>
      </c>
      <c r="AI214">
        <f t="shared" si="83"/>
        <v>10.64</v>
      </c>
      <c r="AJ214" t="e">
        <f t="shared" si="84"/>
        <v>#N/A</v>
      </c>
      <c r="AK214" t="str">
        <f t="shared" si="85"/>
        <v>yes - Low</v>
      </c>
      <c r="AL214" t="str">
        <f t="shared" si="86"/>
        <v>Q3 - High</v>
      </c>
      <c r="AM214">
        <f t="shared" si="87"/>
        <v>1</v>
      </c>
      <c r="AN214">
        <f t="shared" si="88"/>
        <v>0</v>
      </c>
      <c r="AO214">
        <f t="shared" si="89"/>
        <v>0</v>
      </c>
      <c r="AP214">
        <f t="shared" si="90"/>
        <v>1</v>
      </c>
      <c r="AQ214">
        <f t="shared" si="91"/>
        <v>62.6</v>
      </c>
    </row>
    <row r="215" spans="1:43" x14ac:dyDescent="0.25">
      <c r="A215" t="s">
        <v>55</v>
      </c>
      <c r="B215">
        <v>59</v>
      </c>
      <c r="C215" t="s">
        <v>28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  <c r="U215">
        <f t="shared" si="69"/>
        <v>0</v>
      </c>
      <c r="V215" t="str">
        <f t="shared" si="70"/>
        <v>&lt;=3 calls</v>
      </c>
      <c r="W215" t="str">
        <f t="shared" si="71"/>
        <v>Q1</v>
      </c>
      <c r="X215" t="str">
        <f t="shared" si="72"/>
        <v>Not Applicable</v>
      </c>
      <c r="Y215" t="str">
        <f t="shared" si="73"/>
        <v>High</v>
      </c>
      <c r="Z215" s="3">
        <f t="shared" si="74"/>
        <v>-0.46396035675443797</v>
      </c>
      <c r="AA215" s="3">
        <f t="shared" si="75"/>
        <v>0.69903345120978877</v>
      </c>
      <c r="AB215" s="3">
        <f t="shared" si="76"/>
        <v>-0.61818647430374485</v>
      </c>
      <c r="AC215" s="3">
        <f t="shared" si="77"/>
        <v>-0.56377291223395598</v>
      </c>
      <c r="AD215" s="3">
        <f t="shared" si="78"/>
        <v>1.8735337755071628</v>
      </c>
      <c r="AE215" s="3">
        <f t="shared" si="79"/>
        <v>1.1848634487276684</v>
      </c>
      <c r="AF215" s="3">
        <f t="shared" si="80"/>
        <v>2.7014207329284203</v>
      </c>
      <c r="AG215" t="str">
        <f t="shared" si="81"/>
        <v>Cluster 2</v>
      </c>
      <c r="AH215" t="str">
        <f t="shared" si="82"/>
        <v>Not Applicable</v>
      </c>
      <c r="AI215" t="e">
        <f t="shared" si="83"/>
        <v>#N/A</v>
      </c>
      <c r="AJ215">
        <f t="shared" si="84"/>
        <v>26.38</v>
      </c>
      <c r="AK215" t="str">
        <f t="shared" si="85"/>
        <v>no - Medium</v>
      </c>
      <c r="AL215" t="str">
        <f t="shared" si="86"/>
        <v>Q2 - Medium</v>
      </c>
      <c r="AM215">
        <f t="shared" si="87"/>
        <v>0</v>
      </c>
      <c r="AN215">
        <f t="shared" si="88"/>
        <v>0</v>
      </c>
      <c r="AO215">
        <f t="shared" si="89"/>
        <v>1</v>
      </c>
      <c r="AP215">
        <f t="shared" si="90"/>
        <v>1</v>
      </c>
      <c r="AQ215">
        <f t="shared" si="91"/>
        <v>155.19999999999999</v>
      </c>
    </row>
    <row r="216" spans="1:43" x14ac:dyDescent="0.25">
      <c r="A216" t="s">
        <v>60</v>
      </c>
      <c r="B216">
        <v>24</v>
      </c>
      <c r="C216" t="s">
        <v>28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  <c r="U216">
        <f t="shared" si="69"/>
        <v>0</v>
      </c>
      <c r="V216" t="str">
        <f t="shared" si="70"/>
        <v>&lt;=3 calls</v>
      </c>
      <c r="W216" t="str">
        <f t="shared" si="71"/>
        <v>Q1</v>
      </c>
      <c r="X216" t="str">
        <f t="shared" si="72"/>
        <v>Not Applicable</v>
      </c>
      <c r="Y216" t="str">
        <f t="shared" si="73"/>
        <v>Medium</v>
      </c>
      <c r="Z216" s="3">
        <f t="shared" si="74"/>
        <v>-0.28437187726880531</v>
      </c>
      <c r="AA216" s="3">
        <f t="shared" si="75"/>
        <v>0.18161555468585777</v>
      </c>
      <c r="AB216" s="3">
        <f t="shared" si="76"/>
        <v>0.60913518152874968</v>
      </c>
      <c r="AC216" s="3">
        <f t="shared" si="77"/>
        <v>-1.2883838861786781</v>
      </c>
      <c r="AD216" s="3">
        <f t="shared" si="78"/>
        <v>2.1402850808619909</v>
      </c>
      <c r="AE216" s="3">
        <f t="shared" si="79"/>
        <v>1.4645239096123259</v>
      </c>
      <c r="AF216" s="3">
        <f t="shared" si="80"/>
        <v>2.7764798461886815</v>
      </c>
      <c r="AG216" t="str">
        <f t="shared" si="81"/>
        <v>Cluster 2</v>
      </c>
      <c r="AH216" t="str">
        <f t="shared" si="82"/>
        <v>&gt;16 messages</v>
      </c>
      <c r="AI216" t="e">
        <f t="shared" si="83"/>
        <v>#N/A</v>
      </c>
      <c r="AJ216">
        <f t="shared" si="84"/>
        <v>28.03</v>
      </c>
      <c r="AK216" t="str">
        <f t="shared" si="85"/>
        <v>no - High</v>
      </c>
      <c r="AL216" t="str">
        <f t="shared" si="86"/>
        <v>Q1 - Low</v>
      </c>
      <c r="AM216">
        <f t="shared" si="87"/>
        <v>0</v>
      </c>
      <c r="AN216">
        <f t="shared" si="88"/>
        <v>0</v>
      </c>
      <c r="AO216">
        <f t="shared" si="89"/>
        <v>1</v>
      </c>
      <c r="AP216">
        <f t="shared" si="90"/>
        <v>1</v>
      </c>
      <c r="AQ216">
        <f t="shared" si="91"/>
        <v>164.9</v>
      </c>
    </row>
    <row r="217" spans="1:43" x14ac:dyDescent="0.25">
      <c r="A217" t="s">
        <v>72</v>
      </c>
      <c r="B217">
        <v>151</v>
      </c>
      <c r="C217" t="s">
        <v>25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  <c r="U217">
        <f t="shared" si="69"/>
        <v>0</v>
      </c>
      <c r="V217" t="str">
        <f t="shared" si="70"/>
        <v>&lt;=3 calls</v>
      </c>
      <c r="W217" t="str">
        <f t="shared" si="71"/>
        <v>Q4</v>
      </c>
      <c r="X217" t="str">
        <f t="shared" si="72"/>
        <v>Not Applicable</v>
      </c>
      <c r="Y217" t="str">
        <f t="shared" si="73"/>
        <v>Low</v>
      </c>
      <c r="Z217" s="3">
        <f t="shared" si="74"/>
        <v>-0.84720587483202436</v>
      </c>
      <c r="AA217" s="3">
        <f t="shared" si="75"/>
        <v>-1.1358100126173825</v>
      </c>
      <c r="AB217" s="3">
        <f t="shared" si="76"/>
        <v>0.46416029338025144</v>
      </c>
      <c r="AC217" s="3">
        <f t="shared" si="77"/>
        <v>1.8636738504808648</v>
      </c>
      <c r="AD217" s="3">
        <f t="shared" si="78"/>
        <v>3.2227602595992502</v>
      </c>
      <c r="AE217" s="3">
        <f t="shared" si="79"/>
        <v>2.3867440537327851</v>
      </c>
      <c r="AF217" s="3">
        <f t="shared" si="80"/>
        <v>3.0011515565204947</v>
      </c>
      <c r="AG217" t="str">
        <f t="shared" si="81"/>
        <v>Cluster 2</v>
      </c>
      <c r="AH217" t="str">
        <f t="shared" si="82"/>
        <v>Not Applicable</v>
      </c>
      <c r="AI217" t="e">
        <f t="shared" si="83"/>
        <v>#N/A</v>
      </c>
      <c r="AJ217">
        <f t="shared" si="84"/>
        <v>22.87</v>
      </c>
      <c r="AK217" t="str">
        <f t="shared" si="85"/>
        <v>no - Low</v>
      </c>
      <c r="AL217" t="str">
        <f t="shared" si="86"/>
        <v>Q4 - Very High</v>
      </c>
      <c r="AM217">
        <f t="shared" si="87"/>
        <v>0</v>
      </c>
      <c r="AN217">
        <f t="shared" si="88"/>
        <v>0</v>
      </c>
      <c r="AO217">
        <f t="shared" si="89"/>
        <v>0</v>
      </c>
      <c r="AP217">
        <f t="shared" si="90"/>
        <v>1</v>
      </c>
      <c r="AQ217">
        <f t="shared" si="91"/>
        <v>134.5</v>
      </c>
    </row>
    <row r="218" spans="1:43" x14ac:dyDescent="0.25">
      <c r="A218" t="s">
        <v>61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  <c r="U218">
        <f t="shared" si="69"/>
        <v>0</v>
      </c>
      <c r="V218" t="str">
        <f t="shared" si="70"/>
        <v>&lt;=3 calls</v>
      </c>
      <c r="W218" t="str">
        <f t="shared" si="71"/>
        <v>Q3</v>
      </c>
      <c r="X218" t="str">
        <f t="shared" si="72"/>
        <v>Not Applicable</v>
      </c>
      <c r="Y218" t="str">
        <f t="shared" si="73"/>
        <v>Medium</v>
      </c>
      <c r="Z218" s="3">
        <f t="shared" si="74"/>
        <v>-0.68428024395846077</v>
      </c>
      <c r="AA218" s="3">
        <f t="shared" si="75"/>
        <v>0.22141693134154478</v>
      </c>
      <c r="AB218" s="3">
        <f t="shared" si="76"/>
        <v>-0.30440520954398109</v>
      </c>
      <c r="AC218" s="3">
        <f t="shared" si="77"/>
        <v>0.45068245128865581</v>
      </c>
      <c r="AD218" s="3">
        <f t="shared" si="78"/>
        <v>2.0444730302718943</v>
      </c>
      <c r="AE218" s="3">
        <f t="shared" si="79"/>
        <v>0.90168847905117633</v>
      </c>
      <c r="AF218" s="3">
        <f t="shared" si="80"/>
        <v>2.3337125476369422</v>
      </c>
      <c r="AG218" t="str">
        <f t="shared" si="81"/>
        <v>Cluster 2</v>
      </c>
      <c r="AH218" t="str">
        <f t="shared" si="82"/>
        <v>Not Applicable</v>
      </c>
      <c r="AI218" t="e">
        <f t="shared" si="83"/>
        <v>#N/A</v>
      </c>
      <c r="AJ218">
        <f t="shared" si="84"/>
        <v>24.36</v>
      </c>
      <c r="AK218" t="str">
        <f t="shared" si="85"/>
        <v>no - Low</v>
      </c>
      <c r="AL218" t="str">
        <f t="shared" si="86"/>
        <v>Q3 - High</v>
      </c>
      <c r="AM218">
        <f t="shared" si="87"/>
        <v>0</v>
      </c>
      <c r="AN218">
        <f t="shared" si="88"/>
        <v>1</v>
      </c>
      <c r="AO218">
        <f t="shared" si="89"/>
        <v>0</v>
      </c>
      <c r="AP218">
        <f t="shared" si="90"/>
        <v>1</v>
      </c>
      <c r="AQ218">
        <f t="shared" si="91"/>
        <v>143.30000000000001</v>
      </c>
    </row>
    <row r="219" spans="1:43" x14ac:dyDescent="0.25">
      <c r="A219" t="s">
        <v>43</v>
      </c>
      <c r="B219">
        <v>78</v>
      </c>
      <c r="C219" t="s">
        <v>28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  <c r="U219">
        <f t="shared" si="69"/>
        <v>0</v>
      </c>
      <c r="V219" t="str">
        <f t="shared" si="70"/>
        <v>&lt;=3 calls</v>
      </c>
      <c r="W219" t="str">
        <f t="shared" si="71"/>
        <v>Q2</v>
      </c>
      <c r="X219" t="str">
        <f t="shared" si="72"/>
        <v>Not Applicable</v>
      </c>
      <c r="Y219" t="str">
        <f t="shared" si="73"/>
        <v>Medium</v>
      </c>
      <c r="Z219" s="3">
        <f t="shared" si="74"/>
        <v>-0.22142333806765574</v>
      </c>
      <c r="AA219" s="3">
        <f t="shared" si="75"/>
        <v>0.418433745787195</v>
      </c>
      <c r="AB219" s="3">
        <f t="shared" si="76"/>
        <v>0.80375900397467959</v>
      </c>
      <c r="AC219" s="3">
        <f t="shared" si="77"/>
        <v>0.81298793826101701</v>
      </c>
      <c r="AD219" s="3">
        <f t="shared" si="78"/>
        <v>3.0263191699477545</v>
      </c>
      <c r="AE219" s="3">
        <f t="shared" si="79"/>
        <v>1.2373734353390631</v>
      </c>
      <c r="AF219" s="3">
        <f t="shared" si="80"/>
        <v>1.379702257217956</v>
      </c>
      <c r="AG219" t="str">
        <f t="shared" si="81"/>
        <v>Cluster 2</v>
      </c>
      <c r="AH219" t="str">
        <f t="shared" si="82"/>
        <v>Not Applicable</v>
      </c>
      <c r="AI219" t="e">
        <f t="shared" si="83"/>
        <v>#N/A</v>
      </c>
      <c r="AJ219">
        <f t="shared" si="84"/>
        <v>28.61</v>
      </c>
      <c r="AK219" t="str">
        <f t="shared" si="85"/>
        <v>no - Low</v>
      </c>
      <c r="AL219" t="str">
        <f t="shared" si="86"/>
        <v>Q4 - Very High</v>
      </c>
      <c r="AM219">
        <f t="shared" si="87"/>
        <v>0</v>
      </c>
      <c r="AN219">
        <f t="shared" si="88"/>
        <v>0</v>
      </c>
      <c r="AO219">
        <f t="shared" si="89"/>
        <v>1</v>
      </c>
      <c r="AP219">
        <f t="shared" si="90"/>
        <v>1</v>
      </c>
      <c r="AQ219">
        <f t="shared" si="91"/>
        <v>168.3</v>
      </c>
    </row>
    <row r="220" spans="1:43" x14ac:dyDescent="0.25">
      <c r="A220" t="s">
        <v>58</v>
      </c>
      <c r="B220">
        <v>155</v>
      </c>
      <c r="C220" t="s">
        <v>25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  <c r="U220">
        <f t="shared" si="69"/>
        <v>0</v>
      </c>
      <c r="V220" t="str">
        <f t="shared" si="70"/>
        <v>&lt;=3 calls</v>
      </c>
      <c r="W220" t="str">
        <f t="shared" si="71"/>
        <v>Q4</v>
      </c>
      <c r="X220" t="str">
        <f t="shared" si="72"/>
        <v>Not Applicable</v>
      </c>
      <c r="Y220" t="str">
        <f t="shared" si="73"/>
        <v>Medium</v>
      </c>
      <c r="Z220" s="3">
        <f t="shared" si="74"/>
        <v>1.5207700557053339</v>
      </c>
      <c r="AA220" s="3">
        <f t="shared" si="75"/>
        <v>-0.11092456373344206</v>
      </c>
      <c r="AB220" s="3">
        <f t="shared" si="76"/>
        <v>-1.0729707124682131</v>
      </c>
      <c r="AC220" s="3">
        <f t="shared" si="77"/>
        <v>-0.70869510702289995</v>
      </c>
      <c r="AD220" s="3">
        <f t="shared" si="78"/>
        <v>2.6897806733382112</v>
      </c>
      <c r="AE220" s="3">
        <f t="shared" si="79"/>
        <v>1.9946329802001679</v>
      </c>
      <c r="AF220" s="3">
        <f t="shared" si="80"/>
        <v>2.9533373293175718</v>
      </c>
      <c r="AG220" t="str">
        <f t="shared" si="81"/>
        <v>Cluster 2</v>
      </c>
      <c r="AH220" t="str">
        <f t="shared" si="82"/>
        <v>Not Applicable</v>
      </c>
      <c r="AI220" t="e">
        <f t="shared" si="83"/>
        <v>#N/A</v>
      </c>
      <c r="AJ220">
        <f t="shared" si="84"/>
        <v>44.61</v>
      </c>
      <c r="AK220" t="str">
        <f t="shared" si="85"/>
        <v>no - Medium</v>
      </c>
      <c r="AL220" t="str">
        <f t="shared" si="86"/>
        <v>Q1 - Low</v>
      </c>
      <c r="AM220">
        <f t="shared" si="87"/>
        <v>0</v>
      </c>
      <c r="AN220">
        <f t="shared" si="88"/>
        <v>0</v>
      </c>
      <c r="AO220">
        <f t="shared" si="89"/>
        <v>0</v>
      </c>
      <c r="AP220">
        <f t="shared" si="90"/>
        <v>2</v>
      </c>
      <c r="AQ220">
        <f t="shared" si="91"/>
        <v>262.39999999999998</v>
      </c>
    </row>
    <row r="221" spans="1:43" x14ac:dyDescent="0.25">
      <c r="A221" t="s">
        <v>31</v>
      </c>
      <c r="B221">
        <v>114</v>
      </c>
      <c r="C221" t="s">
        <v>28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  <c r="U221">
        <f t="shared" si="69"/>
        <v>0</v>
      </c>
      <c r="V221" t="str">
        <f t="shared" si="70"/>
        <v>&lt;=3 calls</v>
      </c>
      <c r="W221" t="str">
        <f t="shared" si="71"/>
        <v>Q3</v>
      </c>
      <c r="X221" t="str">
        <f t="shared" si="72"/>
        <v>Not Applicable</v>
      </c>
      <c r="Y221" t="str">
        <f t="shared" si="73"/>
        <v>High</v>
      </c>
      <c r="Z221" s="3">
        <f t="shared" si="74"/>
        <v>0.48026773126280431</v>
      </c>
      <c r="AA221" s="3">
        <f t="shared" si="75"/>
        <v>1.190580452907523</v>
      </c>
      <c r="AB221" s="3">
        <f t="shared" si="76"/>
        <v>1.8086534341546838</v>
      </c>
      <c r="AC221" s="3">
        <f t="shared" si="77"/>
        <v>0.41445190259141979</v>
      </c>
      <c r="AD221" s="3">
        <f t="shared" si="78"/>
        <v>4.108411320061788</v>
      </c>
      <c r="AE221" s="3">
        <f t="shared" si="79"/>
        <v>2.2563547001699407</v>
      </c>
      <c r="AF221" s="3">
        <f t="shared" si="80"/>
        <v>1.1415907721885812</v>
      </c>
      <c r="AG221" t="str">
        <f t="shared" si="81"/>
        <v>Cluster 3</v>
      </c>
      <c r="AH221" t="str">
        <f t="shared" si="82"/>
        <v>&gt;16 messages</v>
      </c>
      <c r="AI221" t="e">
        <f t="shared" si="83"/>
        <v>#N/A</v>
      </c>
      <c r="AJ221">
        <f t="shared" si="84"/>
        <v>35.049999999999997</v>
      </c>
      <c r="AK221" t="str">
        <f t="shared" si="85"/>
        <v>no - Medium</v>
      </c>
      <c r="AL221" t="str">
        <f t="shared" si="86"/>
        <v>Q3 - High</v>
      </c>
      <c r="AM221">
        <f t="shared" si="87"/>
        <v>0</v>
      </c>
      <c r="AN221">
        <f t="shared" si="88"/>
        <v>0</v>
      </c>
      <c r="AO221">
        <f t="shared" si="89"/>
        <v>1</v>
      </c>
      <c r="AP221">
        <f t="shared" si="90"/>
        <v>1</v>
      </c>
      <c r="AQ221">
        <f t="shared" si="91"/>
        <v>206.2</v>
      </c>
    </row>
    <row r="222" spans="1:43" x14ac:dyDescent="0.25">
      <c r="A222" t="s">
        <v>33</v>
      </c>
      <c r="B222">
        <v>114</v>
      </c>
      <c r="C222" t="s">
        <v>28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  <c r="U222">
        <f t="shared" si="69"/>
        <v>0</v>
      </c>
      <c r="V222" t="str">
        <f t="shared" si="70"/>
        <v>&gt;3 calls</v>
      </c>
      <c r="W222" t="str">
        <f t="shared" si="71"/>
        <v>Q3</v>
      </c>
      <c r="X222" t="str">
        <f t="shared" si="72"/>
        <v>Not Applicable</v>
      </c>
      <c r="Y222" t="str">
        <f t="shared" si="73"/>
        <v>Medium</v>
      </c>
      <c r="Z222" s="3">
        <f t="shared" si="74"/>
        <v>0.84314754548119586</v>
      </c>
      <c r="AA222" s="3">
        <f t="shared" si="75"/>
        <v>-0.14276566505799154</v>
      </c>
      <c r="AB222" s="3">
        <f t="shared" si="76"/>
        <v>0.63296666999151696</v>
      </c>
      <c r="AC222" s="3">
        <f t="shared" si="77"/>
        <v>-0.67246455832566399</v>
      </c>
      <c r="AD222" s="3">
        <f t="shared" si="78"/>
        <v>2.6279085201492101</v>
      </c>
      <c r="AE222" s="3">
        <f t="shared" si="79"/>
        <v>1.2586243308051439</v>
      </c>
      <c r="AF222" s="3">
        <f t="shared" si="80"/>
        <v>2.0645501257941357</v>
      </c>
      <c r="AG222" t="str">
        <f t="shared" si="81"/>
        <v>Cluster 2</v>
      </c>
      <c r="AH222" t="str">
        <f t="shared" si="82"/>
        <v>&gt;16 messages</v>
      </c>
      <c r="AI222" t="e">
        <f t="shared" si="83"/>
        <v>#N/A</v>
      </c>
      <c r="AJ222">
        <f t="shared" si="84"/>
        <v>38.39</v>
      </c>
      <c r="AK222" t="str">
        <f t="shared" si="85"/>
        <v>no - High</v>
      </c>
      <c r="AL222" t="str">
        <f t="shared" si="86"/>
        <v>Q1 - Low</v>
      </c>
      <c r="AM222">
        <f t="shared" si="87"/>
        <v>0</v>
      </c>
      <c r="AN222">
        <f t="shared" si="88"/>
        <v>0</v>
      </c>
      <c r="AO222">
        <f t="shared" si="89"/>
        <v>1</v>
      </c>
      <c r="AP222">
        <f t="shared" si="90"/>
        <v>4</v>
      </c>
      <c r="AQ222">
        <f t="shared" si="91"/>
        <v>225.8</v>
      </c>
    </row>
    <row r="223" spans="1:43" x14ac:dyDescent="0.25">
      <c r="A223" t="s">
        <v>46</v>
      </c>
      <c r="B223">
        <v>119</v>
      </c>
      <c r="C223" t="s">
        <v>25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  <c r="U223">
        <f t="shared" si="69"/>
        <v>0</v>
      </c>
      <c r="V223" t="str">
        <f t="shared" si="70"/>
        <v>&lt;=3 calls</v>
      </c>
      <c r="W223" t="str">
        <f t="shared" si="71"/>
        <v>Q3</v>
      </c>
      <c r="X223" t="str">
        <f t="shared" si="72"/>
        <v>Not Applicable</v>
      </c>
      <c r="Y223" t="str">
        <f t="shared" si="73"/>
        <v>Medium</v>
      </c>
      <c r="Z223" s="3">
        <f t="shared" si="74"/>
        <v>-0.77685162513662176</v>
      </c>
      <c r="AA223" s="3">
        <f t="shared" si="75"/>
        <v>-0.5905311524344703</v>
      </c>
      <c r="AB223" s="3">
        <f t="shared" si="76"/>
        <v>1.2585432421391471</v>
      </c>
      <c r="AC223" s="3">
        <f t="shared" si="77"/>
        <v>1.1752934252333782</v>
      </c>
      <c r="AD223" s="3">
        <f t="shared" si="78"/>
        <v>3.1702332716705222</v>
      </c>
      <c r="AE223" s="3">
        <f t="shared" si="79"/>
        <v>1.9792602702029656</v>
      </c>
      <c r="AF223" s="3">
        <f t="shared" si="80"/>
        <v>2.4051119386841537</v>
      </c>
      <c r="AG223" t="str">
        <f t="shared" si="81"/>
        <v>Cluster 2</v>
      </c>
      <c r="AH223" t="str">
        <f t="shared" si="82"/>
        <v>Not Applicable</v>
      </c>
      <c r="AI223" t="e">
        <f t="shared" si="83"/>
        <v>#N/A</v>
      </c>
      <c r="AJ223">
        <f t="shared" si="84"/>
        <v>23.51</v>
      </c>
      <c r="AK223" t="str">
        <f t="shared" si="85"/>
        <v>no - Medium</v>
      </c>
      <c r="AL223" t="str">
        <f t="shared" si="86"/>
        <v>Q4 - Very High</v>
      </c>
      <c r="AM223">
        <f t="shared" si="87"/>
        <v>0</v>
      </c>
      <c r="AN223">
        <f t="shared" si="88"/>
        <v>0</v>
      </c>
      <c r="AO223">
        <f t="shared" si="89"/>
        <v>0</v>
      </c>
      <c r="AP223">
        <f t="shared" si="90"/>
        <v>3</v>
      </c>
      <c r="AQ223">
        <f t="shared" si="91"/>
        <v>138.30000000000001</v>
      </c>
    </row>
    <row r="224" spans="1:43" x14ac:dyDescent="0.25">
      <c r="A224" t="s">
        <v>27</v>
      </c>
      <c r="B224">
        <v>118</v>
      </c>
      <c r="C224" t="s">
        <v>25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  <c r="U224">
        <f t="shared" si="69"/>
        <v>0</v>
      </c>
      <c r="V224" t="str">
        <f t="shared" si="70"/>
        <v>&lt;=3 calls</v>
      </c>
      <c r="W224" t="str">
        <f t="shared" si="71"/>
        <v>Q3</v>
      </c>
      <c r="X224" t="str">
        <f t="shared" si="72"/>
        <v>Low</v>
      </c>
      <c r="Y224" t="str">
        <f t="shared" si="73"/>
        <v>Medium</v>
      </c>
      <c r="Z224" s="3">
        <f t="shared" si="74"/>
        <v>-0.37509183082340319</v>
      </c>
      <c r="AA224" s="3">
        <f t="shared" si="75"/>
        <v>-0.49301777962803706</v>
      </c>
      <c r="AB224" s="3">
        <f t="shared" si="76"/>
        <v>-0.31234903903156963</v>
      </c>
      <c r="AC224" s="3">
        <f t="shared" si="77"/>
        <v>-0.12900632786712207</v>
      </c>
      <c r="AD224" s="3">
        <f t="shared" si="78"/>
        <v>1.3707789802492789</v>
      </c>
      <c r="AE224" s="3">
        <f t="shared" si="79"/>
        <v>0.70566632865222967</v>
      </c>
      <c r="AF224" s="3">
        <f t="shared" si="80"/>
        <v>2.6677509108036643</v>
      </c>
      <c r="AG224" t="str">
        <f t="shared" si="81"/>
        <v>Cluster 2</v>
      </c>
      <c r="AH224" t="str">
        <f t="shared" si="82"/>
        <v>Not Applicable</v>
      </c>
      <c r="AI224" t="e">
        <f t="shared" si="83"/>
        <v>#N/A</v>
      </c>
      <c r="AJ224">
        <f t="shared" si="84"/>
        <v>27.2</v>
      </c>
      <c r="AK224" t="str">
        <f t="shared" si="85"/>
        <v>yes - Low</v>
      </c>
      <c r="AL224" t="str">
        <f t="shared" si="86"/>
        <v>Q2 - Medium</v>
      </c>
      <c r="AM224">
        <f t="shared" si="87"/>
        <v>1</v>
      </c>
      <c r="AN224">
        <f t="shared" si="88"/>
        <v>0</v>
      </c>
      <c r="AO224">
        <f t="shared" si="89"/>
        <v>0</v>
      </c>
      <c r="AP224">
        <f t="shared" si="90"/>
        <v>2</v>
      </c>
      <c r="AQ224">
        <f t="shared" si="91"/>
        <v>160</v>
      </c>
    </row>
    <row r="225" spans="1:43" x14ac:dyDescent="0.25">
      <c r="A225" t="s">
        <v>73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  <c r="U225">
        <f t="shared" si="69"/>
        <v>0</v>
      </c>
      <c r="V225" t="str">
        <f t="shared" si="70"/>
        <v>&lt;=3 calls</v>
      </c>
      <c r="W225" t="str">
        <f t="shared" si="71"/>
        <v>Q3</v>
      </c>
      <c r="X225" t="str">
        <f t="shared" si="72"/>
        <v>Not Applicable</v>
      </c>
      <c r="Y225" t="str">
        <f t="shared" si="73"/>
        <v>Medium</v>
      </c>
      <c r="Z225" s="3">
        <f t="shared" si="74"/>
        <v>0.48767344175705729</v>
      </c>
      <c r="AA225" s="3">
        <f t="shared" si="75"/>
        <v>0.49206629260021628</v>
      </c>
      <c r="AB225" s="3">
        <f t="shared" si="76"/>
        <v>0.98050921007353409</v>
      </c>
      <c r="AC225" s="3">
        <f t="shared" si="77"/>
        <v>1.5738294609029755</v>
      </c>
      <c r="AD225" s="3">
        <f t="shared" si="78"/>
        <v>3.8712335134710276</v>
      </c>
      <c r="AE225" s="3">
        <f t="shared" si="79"/>
        <v>1.9794676317519495</v>
      </c>
      <c r="AF225" s="3">
        <f t="shared" si="80"/>
        <v>0.92202781654682497</v>
      </c>
      <c r="AG225" t="str">
        <f t="shared" si="81"/>
        <v>Cluster 3</v>
      </c>
      <c r="AH225" t="str">
        <f t="shared" si="82"/>
        <v>Not Applicable</v>
      </c>
      <c r="AI225" t="e">
        <f t="shared" si="83"/>
        <v>#N/A</v>
      </c>
      <c r="AJ225">
        <f t="shared" si="84"/>
        <v>35.119999999999997</v>
      </c>
      <c r="AK225" t="str">
        <f t="shared" si="85"/>
        <v>no - Low</v>
      </c>
      <c r="AL225" t="str">
        <f t="shared" si="86"/>
        <v>Q4 - Very High</v>
      </c>
      <c r="AM225">
        <f t="shared" si="87"/>
        <v>0</v>
      </c>
      <c r="AN225">
        <f t="shared" si="88"/>
        <v>1</v>
      </c>
      <c r="AO225">
        <f t="shared" si="89"/>
        <v>0</v>
      </c>
      <c r="AP225">
        <f t="shared" si="90"/>
        <v>0</v>
      </c>
      <c r="AQ225">
        <f t="shared" si="91"/>
        <v>206.6</v>
      </c>
    </row>
    <row r="226" spans="1:43" x14ac:dyDescent="0.25">
      <c r="A226" t="s">
        <v>26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  <c r="U226">
        <f t="shared" si="69"/>
        <v>0</v>
      </c>
      <c r="V226" t="str">
        <f t="shared" si="70"/>
        <v>&lt;=3 calls</v>
      </c>
      <c r="W226" t="str">
        <f t="shared" si="71"/>
        <v>Q3</v>
      </c>
      <c r="X226" t="str">
        <f t="shared" si="72"/>
        <v>Not Applicable</v>
      </c>
      <c r="Y226" t="str">
        <f t="shared" si="73"/>
        <v>Medium</v>
      </c>
      <c r="Z226" s="3">
        <f t="shared" si="74"/>
        <v>-0.84350301958489815</v>
      </c>
      <c r="AA226" s="3">
        <f t="shared" si="75"/>
        <v>-0.4014746133199571</v>
      </c>
      <c r="AB226" s="3">
        <f t="shared" si="76"/>
        <v>7.3900978438860574E-3</v>
      </c>
      <c r="AC226" s="3">
        <f t="shared" si="77"/>
        <v>-0.92607839920631685</v>
      </c>
      <c r="AD226" s="3">
        <f t="shared" si="78"/>
        <v>1.1844927841389978</v>
      </c>
      <c r="AE226" s="3">
        <f t="shared" si="79"/>
        <v>1.3154295968283238</v>
      </c>
      <c r="AF226" s="3">
        <f t="shared" si="80"/>
        <v>3.1713856423882762</v>
      </c>
      <c r="AG226" t="str">
        <f t="shared" si="81"/>
        <v>Cluster 1</v>
      </c>
      <c r="AH226" t="str">
        <f t="shared" si="82"/>
        <v>Not Applicable</v>
      </c>
      <c r="AI226" t="e">
        <f t="shared" si="83"/>
        <v>#N/A</v>
      </c>
      <c r="AJ226">
        <f t="shared" si="84"/>
        <v>22.9</v>
      </c>
      <c r="AK226" t="str">
        <f t="shared" si="85"/>
        <v>no - Low</v>
      </c>
      <c r="AL226" t="str">
        <f t="shared" si="86"/>
        <v>Q1 - Low</v>
      </c>
      <c r="AM226">
        <f t="shared" si="87"/>
        <v>0</v>
      </c>
      <c r="AN226">
        <f t="shared" si="88"/>
        <v>1</v>
      </c>
      <c r="AO226">
        <f t="shared" si="89"/>
        <v>0</v>
      </c>
      <c r="AP226">
        <f t="shared" si="90"/>
        <v>1</v>
      </c>
      <c r="AQ226">
        <f t="shared" si="91"/>
        <v>134.69999999999999</v>
      </c>
    </row>
    <row r="227" spans="1:43" x14ac:dyDescent="0.25">
      <c r="A227" t="s">
        <v>68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  <c r="U227">
        <f t="shared" si="69"/>
        <v>0</v>
      </c>
      <c r="V227" t="str">
        <f t="shared" si="70"/>
        <v>&lt;=3 calls</v>
      </c>
      <c r="W227" t="str">
        <f t="shared" si="71"/>
        <v>Q1</v>
      </c>
      <c r="X227" t="str">
        <f t="shared" si="72"/>
        <v>Not Applicable</v>
      </c>
      <c r="Y227" t="str">
        <f t="shared" si="73"/>
        <v>High</v>
      </c>
      <c r="Z227" s="3">
        <f t="shared" si="74"/>
        <v>0.63208479639498871</v>
      </c>
      <c r="AA227" s="3">
        <f t="shared" si="75"/>
        <v>0.69704338237700403</v>
      </c>
      <c r="AB227" s="3">
        <f t="shared" si="76"/>
        <v>0.11264583855443949</v>
      </c>
      <c r="AC227" s="3">
        <f t="shared" si="77"/>
        <v>-0.81738675311460851</v>
      </c>
      <c r="AD227" s="3">
        <f t="shared" si="78"/>
        <v>2.6105526970899842</v>
      </c>
      <c r="AE227" s="3">
        <f t="shared" si="79"/>
        <v>1.25148346208016</v>
      </c>
      <c r="AF227" s="3">
        <f t="shared" si="80"/>
        <v>2.0778441537893295</v>
      </c>
      <c r="AG227" t="str">
        <f t="shared" si="81"/>
        <v>Cluster 2</v>
      </c>
      <c r="AH227" t="str">
        <f t="shared" si="82"/>
        <v>&gt;16 messages</v>
      </c>
      <c r="AI227" t="e">
        <f t="shared" si="83"/>
        <v>#N/A</v>
      </c>
      <c r="AJ227">
        <f t="shared" si="84"/>
        <v>36.450000000000003</v>
      </c>
      <c r="AK227" t="str">
        <f t="shared" si="85"/>
        <v>no - High</v>
      </c>
      <c r="AL227" t="str">
        <f t="shared" si="86"/>
        <v>Q1 - Low</v>
      </c>
      <c r="AM227">
        <f t="shared" si="87"/>
        <v>0</v>
      </c>
      <c r="AN227">
        <f t="shared" si="88"/>
        <v>1</v>
      </c>
      <c r="AO227">
        <f t="shared" si="89"/>
        <v>0</v>
      </c>
      <c r="AP227">
        <f t="shared" si="90"/>
        <v>3</v>
      </c>
      <c r="AQ227">
        <f t="shared" si="91"/>
        <v>214.4</v>
      </c>
    </row>
    <row r="228" spans="1:43" x14ac:dyDescent="0.25">
      <c r="A228" t="s">
        <v>44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  <c r="U228">
        <f t="shared" si="69"/>
        <v>0</v>
      </c>
      <c r="V228" t="str">
        <f t="shared" si="70"/>
        <v>&lt;=3 calls</v>
      </c>
      <c r="W228" t="str">
        <f t="shared" si="71"/>
        <v>Q4</v>
      </c>
      <c r="X228" t="str">
        <f t="shared" si="72"/>
        <v>Not Applicable</v>
      </c>
      <c r="Y228" t="str">
        <f t="shared" si="73"/>
        <v>High</v>
      </c>
      <c r="Z228" s="3">
        <f t="shared" si="74"/>
        <v>0.2321764297053332</v>
      </c>
      <c r="AA228" s="3">
        <f t="shared" si="75"/>
        <v>0.68112283171472954</v>
      </c>
      <c r="AB228" s="3">
        <f t="shared" si="76"/>
        <v>5.3067117397522262E-2</v>
      </c>
      <c r="AC228" s="3">
        <f t="shared" si="77"/>
        <v>0.99414068174719761</v>
      </c>
      <c r="AD228" s="3">
        <f t="shared" si="78"/>
        <v>3.0708272731589834</v>
      </c>
      <c r="AE228" s="3">
        <f t="shared" si="79"/>
        <v>1.2283997803840054</v>
      </c>
      <c r="AF228" s="3">
        <f t="shared" si="80"/>
        <v>1.2601396348492129</v>
      </c>
      <c r="AG228" t="str">
        <f t="shared" si="81"/>
        <v>Cluster 2</v>
      </c>
      <c r="AH228" t="str">
        <f t="shared" si="82"/>
        <v>Not Applicable</v>
      </c>
      <c r="AI228" t="e">
        <f t="shared" si="83"/>
        <v>#N/A</v>
      </c>
      <c r="AJ228">
        <f t="shared" si="84"/>
        <v>32.78</v>
      </c>
      <c r="AK228" t="str">
        <f t="shared" si="85"/>
        <v>no - Low</v>
      </c>
      <c r="AL228" t="str">
        <f t="shared" si="86"/>
        <v>Q4 - Very High</v>
      </c>
      <c r="AM228">
        <f t="shared" si="87"/>
        <v>0</v>
      </c>
      <c r="AN228">
        <f t="shared" si="88"/>
        <v>1</v>
      </c>
      <c r="AO228">
        <f t="shared" si="89"/>
        <v>0</v>
      </c>
      <c r="AP228">
        <f t="shared" si="90"/>
        <v>3</v>
      </c>
      <c r="AQ228">
        <f t="shared" si="91"/>
        <v>192.8</v>
      </c>
    </row>
    <row r="229" spans="1:43" x14ac:dyDescent="0.25">
      <c r="A229" t="s">
        <v>73</v>
      </c>
      <c r="B229">
        <v>92</v>
      </c>
      <c r="C229" t="s">
        <v>25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  <c r="U229">
        <f t="shared" si="69"/>
        <v>0</v>
      </c>
      <c r="V229" t="str">
        <f t="shared" si="70"/>
        <v>&lt;=3 calls</v>
      </c>
      <c r="W229" t="str">
        <f t="shared" si="71"/>
        <v>Q2</v>
      </c>
      <c r="X229" t="str">
        <f t="shared" si="72"/>
        <v>Not Applicable</v>
      </c>
      <c r="Y229" t="str">
        <f t="shared" si="73"/>
        <v>Medium</v>
      </c>
      <c r="Z229" s="3">
        <f t="shared" si="74"/>
        <v>-0.5398688893205299</v>
      </c>
      <c r="AA229" s="3">
        <f t="shared" si="75"/>
        <v>-0.10694442606787302</v>
      </c>
      <c r="AB229" s="3">
        <f t="shared" si="76"/>
        <v>0.768011771280529</v>
      </c>
      <c r="AC229" s="3">
        <f t="shared" si="77"/>
        <v>-9.277577916988608E-2</v>
      </c>
      <c r="AD229" s="3">
        <f t="shared" si="78"/>
        <v>2.226699420082038</v>
      </c>
      <c r="AE229" s="3">
        <f t="shared" si="79"/>
        <v>0.94939188639318195</v>
      </c>
      <c r="AF229" s="3">
        <f t="shared" si="80"/>
        <v>2.2010223989102711</v>
      </c>
      <c r="AG229" t="str">
        <f t="shared" si="81"/>
        <v>Cluster 2</v>
      </c>
      <c r="AH229" t="str">
        <f t="shared" si="82"/>
        <v>&gt;16 messages</v>
      </c>
      <c r="AI229" t="e">
        <f t="shared" si="83"/>
        <v>#N/A</v>
      </c>
      <c r="AJ229">
        <f t="shared" si="84"/>
        <v>25.69</v>
      </c>
      <c r="AK229" t="str">
        <f t="shared" si="85"/>
        <v>no - Low</v>
      </c>
      <c r="AL229" t="str">
        <f t="shared" si="86"/>
        <v>Q2 - Medium</v>
      </c>
      <c r="AM229">
        <f t="shared" si="87"/>
        <v>0</v>
      </c>
      <c r="AN229">
        <f t="shared" si="88"/>
        <v>0</v>
      </c>
      <c r="AO229">
        <f t="shared" si="89"/>
        <v>0</v>
      </c>
      <c r="AP229">
        <f t="shared" si="90"/>
        <v>1</v>
      </c>
      <c r="AQ229">
        <f t="shared" si="91"/>
        <v>151.1</v>
      </c>
    </row>
    <row r="230" spans="1:43" x14ac:dyDescent="0.25">
      <c r="A230" t="s">
        <v>45</v>
      </c>
      <c r="B230">
        <v>148</v>
      </c>
      <c r="C230" t="s">
        <v>28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  <c r="U230">
        <f t="shared" si="69"/>
        <v>0</v>
      </c>
      <c r="V230" t="str">
        <f t="shared" si="70"/>
        <v>&lt;=3 calls</v>
      </c>
      <c r="W230" t="str">
        <f t="shared" si="71"/>
        <v>Q4</v>
      </c>
      <c r="X230" t="str">
        <f t="shared" si="72"/>
        <v>High</v>
      </c>
      <c r="Y230" t="str">
        <f t="shared" si="73"/>
        <v>Medium</v>
      </c>
      <c r="Z230" s="3">
        <f t="shared" si="74"/>
        <v>0.71539903945533356</v>
      </c>
      <c r="AA230" s="3">
        <f t="shared" si="75"/>
        <v>0.15574465985966099</v>
      </c>
      <c r="AB230" s="3">
        <f t="shared" si="76"/>
        <v>5.5053074769419952E-2</v>
      </c>
      <c r="AC230" s="3">
        <f t="shared" si="77"/>
        <v>0.30576025649971117</v>
      </c>
      <c r="AD230" s="3">
        <f t="shared" si="78"/>
        <v>2.6639231260291658</v>
      </c>
      <c r="AE230" s="3">
        <f t="shared" si="79"/>
        <v>0.79534417721182316</v>
      </c>
      <c r="AF230" s="3">
        <f t="shared" si="80"/>
        <v>1.4726365128763106</v>
      </c>
      <c r="AG230" t="str">
        <f t="shared" si="81"/>
        <v>Cluster 2</v>
      </c>
      <c r="AH230" t="str">
        <f t="shared" si="82"/>
        <v>Not Applicable</v>
      </c>
      <c r="AI230" t="e">
        <f t="shared" si="83"/>
        <v>#N/A</v>
      </c>
      <c r="AJ230">
        <f t="shared" si="84"/>
        <v>37.21</v>
      </c>
      <c r="AK230" t="str">
        <f t="shared" si="85"/>
        <v>yes - Medium</v>
      </c>
      <c r="AL230" t="str">
        <f t="shared" si="86"/>
        <v>Q3 - High</v>
      </c>
      <c r="AM230">
        <f t="shared" si="87"/>
        <v>1</v>
      </c>
      <c r="AN230">
        <f t="shared" si="88"/>
        <v>0</v>
      </c>
      <c r="AO230">
        <f t="shared" si="89"/>
        <v>1</v>
      </c>
      <c r="AP230">
        <f t="shared" si="90"/>
        <v>0</v>
      </c>
      <c r="AQ230">
        <f t="shared" si="91"/>
        <v>218.9</v>
      </c>
    </row>
    <row r="231" spans="1:43" x14ac:dyDescent="0.25">
      <c r="A231" t="s">
        <v>57</v>
      </c>
      <c r="B231">
        <v>144</v>
      </c>
      <c r="C231" t="s">
        <v>25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  <c r="U231">
        <f t="shared" si="69"/>
        <v>1</v>
      </c>
      <c r="V231" t="str">
        <f t="shared" si="70"/>
        <v>&lt;=3 calls</v>
      </c>
      <c r="W231" t="str">
        <f t="shared" si="71"/>
        <v>Q4</v>
      </c>
      <c r="X231" t="str">
        <f t="shared" si="72"/>
        <v>Not Applicable</v>
      </c>
      <c r="Y231" t="str">
        <f t="shared" si="73"/>
        <v>Low</v>
      </c>
      <c r="Z231" s="3">
        <f t="shared" si="74"/>
        <v>0.17663360099843661</v>
      </c>
      <c r="AA231" s="3">
        <f t="shared" si="75"/>
        <v>-1.5278535726758993</v>
      </c>
      <c r="AB231" s="3">
        <f t="shared" si="76"/>
        <v>0.27152242830621875</v>
      </c>
      <c r="AC231" s="3">
        <f t="shared" si="77"/>
        <v>-1.3608449835731504</v>
      </c>
      <c r="AD231" s="3">
        <f t="shared" si="78"/>
        <v>1.8466386796124761</v>
      </c>
      <c r="AE231" s="3">
        <f t="shared" si="79"/>
        <v>2.0715113967655832</v>
      </c>
      <c r="AF231" s="3">
        <f t="shared" si="80"/>
        <v>3.6293586927745904</v>
      </c>
      <c r="AG231" t="str">
        <f t="shared" si="81"/>
        <v>Cluster 1</v>
      </c>
      <c r="AH231" t="str">
        <f t="shared" si="82"/>
        <v>&gt;16 messages</v>
      </c>
      <c r="AI231">
        <f t="shared" si="83"/>
        <v>32.270000000000003</v>
      </c>
      <c r="AJ231" t="e">
        <f t="shared" si="84"/>
        <v>#N/A</v>
      </c>
      <c r="AK231" t="str">
        <f t="shared" si="85"/>
        <v>no - Low</v>
      </c>
      <c r="AL231" t="str">
        <f t="shared" si="86"/>
        <v>Q1 - Low</v>
      </c>
      <c r="AM231">
        <f t="shared" si="87"/>
        <v>0</v>
      </c>
      <c r="AN231">
        <f t="shared" si="88"/>
        <v>0</v>
      </c>
      <c r="AO231">
        <f t="shared" si="89"/>
        <v>0</v>
      </c>
      <c r="AP231">
        <f t="shared" si="90"/>
        <v>2</v>
      </c>
      <c r="AQ231">
        <f t="shared" si="91"/>
        <v>189.8</v>
      </c>
    </row>
    <row r="232" spans="1:43" x14ac:dyDescent="0.25">
      <c r="A232" t="s">
        <v>68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  <c r="U232">
        <f t="shared" si="69"/>
        <v>0</v>
      </c>
      <c r="V232" t="str">
        <f t="shared" si="70"/>
        <v>&lt;=3 calls</v>
      </c>
      <c r="W232" t="str">
        <f t="shared" si="71"/>
        <v>Q4</v>
      </c>
      <c r="X232" t="str">
        <f t="shared" si="72"/>
        <v>Not Applicable</v>
      </c>
      <c r="Y232" t="str">
        <f t="shared" si="73"/>
        <v>Medium</v>
      </c>
      <c r="Z232" s="3">
        <f t="shared" si="74"/>
        <v>0.23032500208176956</v>
      </c>
      <c r="AA232" s="3">
        <f t="shared" si="75"/>
        <v>0.51196698092805981</v>
      </c>
      <c r="AB232" s="3">
        <f t="shared" si="76"/>
        <v>1.065905377065115</v>
      </c>
      <c r="AC232" s="3">
        <f t="shared" si="77"/>
        <v>0.23329915910523916</v>
      </c>
      <c r="AD232" s="3">
        <f t="shared" si="78"/>
        <v>3.0965683594909486</v>
      </c>
      <c r="AE232" s="3">
        <f t="shared" si="79"/>
        <v>1.2270870248845827</v>
      </c>
      <c r="AF232" s="3">
        <f t="shared" si="80"/>
        <v>1.1927906472972234</v>
      </c>
      <c r="AG232" t="str">
        <f t="shared" si="81"/>
        <v>Cluster 3</v>
      </c>
      <c r="AH232" t="str">
        <f t="shared" si="82"/>
        <v>&gt;16 messages</v>
      </c>
      <c r="AI232" t="e">
        <f t="shared" si="83"/>
        <v>#N/A</v>
      </c>
      <c r="AJ232">
        <f t="shared" si="84"/>
        <v>32.76</v>
      </c>
      <c r="AK232" t="str">
        <f t="shared" si="85"/>
        <v>no - Medium</v>
      </c>
      <c r="AL232" t="str">
        <f t="shared" si="86"/>
        <v>Q3 - High</v>
      </c>
      <c r="AM232">
        <f t="shared" si="87"/>
        <v>0</v>
      </c>
      <c r="AN232">
        <f t="shared" si="88"/>
        <v>1</v>
      </c>
      <c r="AO232">
        <f t="shared" si="89"/>
        <v>0</v>
      </c>
      <c r="AP232">
        <f t="shared" si="90"/>
        <v>2</v>
      </c>
      <c r="AQ232">
        <f t="shared" si="91"/>
        <v>192.7</v>
      </c>
    </row>
    <row r="233" spans="1:43" x14ac:dyDescent="0.25">
      <c r="A233" t="s">
        <v>64</v>
      </c>
      <c r="B233">
        <v>146</v>
      </c>
      <c r="C233" t="s">
        <v>28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  <c r="U233">
        <f t="shared" si="69"/>
        <v>0</v>
      </c>
      <c r="V233" t="str">
        <f t="shared" si="70"/>
        <v>&lt;=3 calls</v>
      </c>
      <c r="W233" t="str">
        <f t="shared" si="71"/>
        <v>Q4</v>
      </c>
      <c r="X233" t="str">
        <f t="shared" si="72"/>
        <v>Low</v>
      </c>
      <c r="Y233" t="str">
        <f t="shared" si="73"/>
        <v>Medium</v>
      </c>
      <c r="Z233" s="3">
        <f t="shared" si="74"/>
        <v>0.44694203403866667</v>
      </c>
      <c r="AA233" s="3">
        <f t="shared" si="75"/>
        <v>0.37664230029872375</v>
      </c>
      <c r="AB233" s="3">
        <f t="shared" si="76"/>
        <v>0.44032880491748422</v>
      </c>
      <c r="AC233" s="3">
        <f t="shared" si="77"/>
        <v>8.8376964316294535E-2</v>
      </c>
      <c r="AD233" s="3">
        <f t="shared" si="78"/>
        <v>2.6921918125514566</v>
      </c>
      <c r="AE233" s="3">
        <f t="shared" si="79"/>
        <v>0.73710009389957221</v>
      </c>
      <c r="AF233" s="3">
        <f t="shared" si="80"/>
        <v>1.3560001258423318</v>
      </c>
      <c r="AG233" t="str">
        <f t="shared" si="81"/>
        <v>Cluster 2</v>
      </c>
      <c r="AH233" t="str">
        <f t="shared" si="82"/>
        <v>Not Applicable</v>
      </c>
      <c r="AI233" t="e">
        <f t="shared" si="83"/>
        <v>#N/A</v>
      </c>
      <c r="AJ233">
        <f t="shared" si="84"/>
        <v>34.75</v>
      </c>
      <c r="AK233" t="str">
        <f t="shared" si="85"/>
        <v>yes - Medium</v>
      </c>
      <c r="AL233" t="str">
        <f t="shared" si="86"/>
        <v>Q3 - High</v>
      </c>
      <c r="AM233">
        <f t="shared" si="87"/>
        <v>1</v>
      </c>
      <c r="AN233">
        <f t="shared" si="88"/>
        <v>0</v>
      </c>
      <c r="AO233">
        <f t="shared" si="89"/>
        <v>1</v>
      </c>
      <c r="AP233">
        <f t="shared" si="90"/>
        <v>3</v>
      </c>
      <c r="AQ233">
        <f t="shared" si="91"/>
        <v>204.4</v>
      </c>
    </row>
    <row r="234" spans="1:43" x14ac:dyDescent="0.25">
      <c r="A234" t="s">
        <v>35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  <c r="U234">
        <f t="shared" si="69"/>
        <v>0</v>
      </c>
      <c r="V234" t="str">
        <f t="shared" si="70"/>
        <v>&lt;=3 calls</v>
      </c>
      <c r="W234" t="str">
        <f t="shared" si="71"/>
        <v>Q4</v>
      </c>
      <c r="X234" t="str">
        <f t="shared" si="72"/>
        <v>Not Applicable</v>
      </c>
      <c r="Y234" t="str">
        <f t="shared" si="73"/>
        <v>Medium</v>
      </c>
      <c r="Z234" s="3">
        <f t="shared" si="74"/>
        <v>-0.14736623312512692</v>
      </c>
      <c r="AA234" s="3">
        <f t="shared" si="75"/>
        <v>-0.52087874328701811</v>
      </c>
      <c r="AB234" s="3">
        <f t="shared" si="76"/>
        <v>-0.24482648838706386</v>
      </c>
      <c r="AC234" s="3">
        <f t="shared" si="77"/>
        <v>0.99414068174719761</v>
      </c>
      <c r="AD234" s="3">
        <f t="shared" si="78"/>
        <v>2.345938108793677</v>
      </c>
      <c r="AE234" s="3">
        <f t="shared" si="79"/>
        <v>1.1581395323511223</v>
      </c>
      <c r="AF234" s="3">
        <f t="shared" si="80"/>
        <v>2.2757743171277989</v>
      </c>
      <c r="AG234" t="str">
        <f t="shared" si="81"/>
        <v>Cluster 2</v>
      </c>
      <c r="AH234" t="str">
        <f t="shared" si="82"/>
        <v>Not Applicable</v>
      </c>
      <c r="AI234" t="e">
        <f t="shared" si="83"/>
        <v>#N/A</v>
      </c>
      <c r="AJ234">
        <f t="shared" si="84"/>
        <v>29.29</v>
      </c>
      <c r="AK234" t="str">
        <f t="shared" si="85"/>
        <v>no - Medium</v>
      </c>
      <c r="AL234" t="str">
        <f t="shared" si="86"/>
        <v>Q4 - Very High</v>
      </c>
      <c r="AM234">
        <f t="shared" si="87"/>
        <v>0</v>
      </c>
      <c r="AN234">
        <f t="shared" si="88"/>
        <v>1</v>
      </c>
      <c r="AO234">
        <f t="shared" si="89"/>
        <v>0</v>
      </c>
      <c r="AP234">
        <f t="shared" si="90"/>
        <v>2</v>
      </c>
      <c r="AQ234">
        <f t="shared" si="91"/>
        <v>172.3</v>
      </c>
    </row>
    <row r="235" spans="1:43" x14ac:dyDescent="0.25">
      <c r="A235" t="s">
        <v>60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  <c r="U235">
        <f t="shared" si="69"/>
        <v>0</v>
      </c>
      <c r="V235" t="str">
        <f t="shared" si="70"/>
        <v>&lt;=3 calls</v>
      </c>
      <c r="W235" t="str">
        <f t="shared" si="71"/>
        <v>Q2</v>
      </c>
      <c r="X235" t="str">
        <f t="shared" si="72"/>
        <v>Not Applicable</v>
      </c>
      <c r="Y235" t="str">
        <f t="shared" si="73"/>
        <v>Medium</v>
      </c>
      <c r="Z235" s="3">
        <f t="shared" si="74"/>
        <v>0.33585637662487344</v>
      </c>
      <c r="AA235" s="3">
        <f t="shared" si="75"/>
        <v>0.21345665601040725</v>
      </c>
      <c r="AB235" s="3">
        <f t="shared" si="76"/>
        <v>-0.14354266242030414</v>
      </c>
      <c r="AC235" s="3">
        <f t="shared" si="77"/>
        <v>5.2146415619058542E-2</v>
      </c>
      <c r="AD235" s="3">
        <f t="shared" si="78"/>
        <v>2.2577689354713493</v>
      </c>
      <c r="AE235" s="3">
        <f t="shared" si="79"/>
        <v>0.42624757396536483</v>
      </c>
      <c r="AF235" s="3">
        <f t="shared" si="80"/>
        <v>1.8071672370434588</v>
      </c>
      <c r="AG235" t="str">
        <f t="shared" si="81"/>
        <v>Cluster 2</v>
      </c>
      <c r="AH235" t="str">
        <f t="shared" si="82"/>
        <v>Not Applicable</v>
      </c>
      <c r="AI235" t="e">
        <f t="shared" si="83"/>
        <v>#N/A</v>
      </c>
      <c r="AJ235">
        <f t="shared" si="84"/>
        <v>33.729999999999997</v>
      </c>
      <c r="AK235" t="str">
        <f t="shared" si="85"/>
        <v>no - Medium</v>
      </c>
      <c r="AL235" t="str">
        <f t="shared" si="86"/>
        <v>Q3 - High</v>
      </c>
      <c r="AM235">
        <f t="shared" si="87"/>
        <v>0</v>
      </c>
      <c r="AN235">
        <f t="shared" si="88"/>
        <v>1</v>
      </c>
      <c r="AO235">
        <f t="shared" si="89"/>
        <v>0</v>
      </c>
      <c r="AP235">
        <f t="shared" si="90"/>
        <v>2</v>
      </c>
      <c r="AQ235">
        <f t="shared" si="91"/>
        <v>198.4</v>
      </c>
    </row>
    <row r="236" spans="1:43" x14ac:dyDescent="0.25">
      <c r="A236" t="s">
        <v>47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  <c r="U236">
        <f t="shared" si="69"/>
        <v>0</v>
      </c>
      <c r="V236" t="str">
        <f t="shared" si="70"/>
        <v>&lt;=3 calls</v>
      </c>
      <c r="W236" t="str">
        <f t="shared" si="71"/>
        <v>Q1</v>
      </c>
      <c r="X236" t="str">
        <f t="shared" si="72"/>
        <v>Not Applicable</v>
      </c>
      <c r="Y236" t="str">
        <f t="shared" si="73"/>
        <v>Low</v>
      </c>
      <c r="Z236" s="3">
        <f t="shared" si="74"/>
        <v>0.58209625055878145</v>
      </c>
      <c r="AA236" s="3">
        <f t="shared" si="75"/>
        <v>-0.80147844870961138</v>
      </c>
      <c r="AB236" s="3">
        <f t="shared" si="76"/>
        <v>-1.120633689393747</v>
      </c>
      <c r="AC236" s="3">
        <f t="shared" si="77"/>
        <v>0.70429629216930834</v>
      </c>
      <c r="AD236" s="3">
        <f t="shared" si="78"/>
        <v>2.337010417366105</v>
      </c>
      <c r="AE236" s="3">
        <f t="shared" si="79"/>
        <v>1.6531959598390729</v>
      </c>
      <c r="AF236" s="3">
        <f t="shared" si="80"/>
        <v>2.8292218139231808</v>
      </c>
      <c r="AG236" t="str">
        <f t="shared" si="81"/>
        <v>Cluster 2</v>
      </c>
      <c r="AH236" t="str">
        <f t="shared" si="82"/>
        <v>&gt;16 messages</v>
      </c>
      <c r="AI236" t="e">
        <f t="shared" si="83"/>
        <v>#N/A</v>
      </c>
      <c r="AJ236">
        <f t="shared" si="84"/>
        <v>35.99</v>
      </c>
      <c r="AK236" t="str">
        <f t="shared" si="85"/>
        <v>no - Low</v>
      </c>
      <c r="AL236" t="str">
        <f t="shared" si="86"/>
        <v>Q4 - Very High</v>
      </c>
      <c r="AM236">
        <f t="shared" si="87"/>
        <v>0</v>
      </c>
      <c r="AN236">
        <f t="shared" si="88"/>
        <v>1</v>
      </c>
      <c r="AO236">
        <f t="shared" si="89"/>
        <v>0</v>
      </c>
      <c r="AP236">
        <f t="shared" si="90"/>
        <v>1</v>
      </c>
      <c r="AQ236">
        <f t="shared" si="91"/>
        <v>211.7</v>
      </c>
    </row>
    <row r="237" spans="1:43" x14ac:dyDescent="0.25">
      <c r="A237" t="s">
        <v>57</v>
      </c>
      <c r="B237">
        <v>145</v>
      </c>
      <c r="C237" t="s">
        <v>25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  <c r="U237">
        <f t="shared" si="69"/>
        <v>0</v>
      </c>
      <c r="V237" t="str">
        <f t="shared" si="70"/>
        <v>&lt;=3 calls</v>
      </c>
      <c r="W237" t="str">
        <f t="shared" si="71"/>
        <v>Q4</v>
      </c>
      <c r="X237" t="str">
        <f t="shared" si="72"/>
        <v>Not Applicable</v>
      </c>
      <c r="Y237" t="str">
        <f t="shared" si="73"/>
        <v>Medium</v>
      </c>
      <c r="Z237" s="3">
        <f t="shared" si="74"/>
        <v>-0.60652028376880573</v>
      </c>
      <c r="AA237" s="3">
        <f t="shared" si="75"/>
        <v>-0.48704757312968433</v>
      </c>
      <c r="AB237" s="3">
        <f t="shared" si="76"/>
        <v>1.0242002722552732</v>
      </c>
      <c r="AC237" s="3">
        <f t="shared" si="77"/>
        <v>1.9361349478753367</v>
      </c>
      <c r="AD237" s="3">
        <f t="shared" si="78"/>
        <v>3.6243925909938004</v>
      </c>
      <c r="AE237" s="3">
        <f t="shared" si="79"/>
        <v>2.3243680705057268</v>
      </c>
      <c r="AF237" s="3">
        <f t="shared" si="80"/>
        <v>2.3809981521879173</v>
      </c>
      <c r="AG237" t="str">
        <f t="shared" si="81"/>
        <v>Cluster 2</v>
      </c>
      <c r="AH237" t="str">
        <f t="shared" si="82"/>
        <v>&gt;16 messages</v>
      </c>
      <c r="AI237" t="e">
        <f t="shared" si="83"/>
        <v>#N/A</v>
      </c>
      <c r="AJ237">
        <f t="shared" si="84"/>
        <v>25.08</v>
      </c>
      <c r="AK237" t="str">
        <f t="shared" si="85"/>
        <v>no - Low</v>
      </c>
      <c r="AL237" t="str">
        <f t="shared" si="86"/>
        <v>Q4 - Very High</v>
      </c>
      <c r="AM237">
        <f t="shared" si="87"/>
        <v>0</v>
      </c>
      <c r="AN237">
        <f t="shared" si="88"/>
        <v>0</v>
      </c>
      <c r="AO237">
        <f t="shared" si="89"/>
        <v>0</v>
      </c>
      <c r="AP237">
        <f t="shared" si="90"/>
        <v>2</v>
      </c>
      <c r="AQ237">
        <f t="shared" si="91"/>
        <v>147.5</v>
      </c>
    </row>
    <row r="238" spans="1:43" x14ac:dyDescent="0.25">
      <c r="A238" t="s">
        <v>53</v>
      </c>
      <c r="B238">
        <v>137</v>
      </c>
      <c r="C238" t="s">
        <v>28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  <c r="U238">
        <f t="shared" si="69"/>
        <v>0</v>
      </c>
      <c r="V238" t="str">
        <f t="shared" si="70"/>
        <v>&lt;=3 calls</v>
      </c>
      <c r="W238" t="str">
        <f t="shared" si="71"/>
        <v>Q4</v>
      </c>
      <c r="X238" t="str">
        <f t="shared" si="72"/>
        <v>Not Applicable</v>
      </c>
      <c r="Y238" t="str">
        <f t="shared" si="73"/>
        <v>Low</v>
      </c>
      <c r="Z238" s="3">
        <f t="shared" si="74"/>
        <v>0.48397058650993102</v>
      </c>
      <c r="AA238" s="3">
        <f t="shared" si="75"/>
        <v>-1.4363104063678191</v>
      </c>
      <c r="AB238" s="3">
        <f t="shared" si="76"/>
        <v>-0.11971117395753747</v>
      </c>
      <c r="AC238" s="3">
        <f t="shared" si="77"/>
        <v>-0.52754236353671935</v>
      </c>
      <c r="AD238" s="3">
        <f t="shared" si="78"/>
        <v>1.8413745159090169</v>
      </c>
      <c r="AE238" s="3">
        <f t="shared" si="79"/>
        <v>1.6093001033192833</v>
      </c>
      <c r="AF238" s="3">
        <f t="shared" si="80"/>
        <v>3.1287431242030315</v>
      </c>
      <c r="AG238" t="str">
        <f t="shared" si="81"/>
        <v>Cluster 2</v>
      </c>
      <c r="AH238" t="str">
        <f t="shared" si="82"/>
        <v>Not Applicable</v>
      </c>
      <c r="AI238" t="e">
        <f t="shared" si="83"/>
        <v>#N/A</v>
      </c>
      <c r="AJ238">
        <f t="shared" si="84"/>
        <v>35.090000000000003</v>
      </c>
      <c r="AK238" t="str">
        <f t="shared" si="85"/>
        <v>no - Medium</v>
      </c>
      <c r="AL238" t="str">
        <f t="shared" si="86"/>
        <v>Q2 - Medium</v>
      </c>
      <c r="AM238">
        <f t="shared" si="87"/>
        <v>0</v>
      </c>
      <c r="AN238">
        <f t="shared" si="88"/>
        <v>0</v>
      </c>
      <c r="AO238">
        <f t="shared" si="89"/>
        <v>1</v>
      </c>
      <c r="AP238">
        <f t="shared" si="90"/>
        <v>2</v>
      </c>
      <c r="AQ238">
        <f t="shared" si="91"/>
        <v>206.4</v>
      </c>
    </row>
    <row r="239" spans="1:43" x14ac:dyDescent="0.25">
      <c r="A239" t="s">
        <v>70</v>
      </c>
      <c r="B239">
        <v>137</v>
      </c>
      <c r="C239" t="s">
        <v>25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  <c r="U239">
        <f t="shared" si="69"/>
        <v>0</v>
      </c>
      <c r="V239" t="str">
        <f t="shared" si="70"/>
        <v>&lt;=3 calls</v>
      </c>
      <c r="W239" t="str">
        <f t="shared" si="71"/>
        <v>Q4</v>
      </c>
      <c r="X239" t="str">
        <f t="shared" si="72"/>
        <v>Not Applicable</v>
      </c>
      <c r="Y239" t="str">
        <f t="shared" si="73"/>
        <v>Medium</v>
      </c>
      <c r="Z239" s="3">
        <f t="shared" si="74"/>
        <v>0.47471344839211493</v>
      </c>
      <c r="AA239" s="3">
        <f t="shared" si="75"/>
        <v>0.18161555468585777</v>
      </c>
      <c r="AB239" s="3">
        <f t="shared" si="76"/>
        <v>1.7748921588324298</v>
      </c>
      <c r="AC239" s="3">
        <f t="shared" si="77"/>
        <v>1.5375989122057394</v>
      </c>
      <c r="AD239" s="3">
        <f t="shared" si="78"/>
        <v>4.2083761483880675</v>
      </c>
      <c r="AE239" s="3">
        <f t="shared" si="79"/>
        <v>2.4026630346532785</v>
      </c>
      <c r="AF239" s="3">
        <f t="shared" si="80"/>
        <v>1.35467690238559</v>
      </c>
      <c r="AG239" t="str">
        <f t="shared" si="81"/>
        <v>Cluster 3</v>
      </c>
      <c r="AH239" t="str">
        <f t="shared" si="82"/>
        <v>Not Applicable</v>
      </c>
      <c r="AI239" t="e">
        <f t="shared" si="83"/>
        <v>#N/A</v>
      </c>
      <c r="AJ239">
        <f t="shared" si="84"/>
        <v>35</v>
      </c>
      <c r="AK239" t="str">
        <f t="shared" si="85"/>
        <v>no - Medium</v>
      </c>
      <c r="AL239" t="str">
        <f t="shared" si="86"/>
        <v>Q4 - Very High</v>
      </c>
      <c r="AM239">
        <f t="shared" si="87"/>
        <v>0</v>
      </c>
      <c r="AN239">
        <f t="shared" si="88"/>
        <v>0</v>
      </c>
      <c r="AO239">
        <f t="shared" si="89"/>
        <v>0</v>
      </c>
      <c r="AP239">
        <f t="shared" si="90"/>
        <v>2</v>
      </c>
      <c r="AQ239">
        <f t="shared" si="91"/>
        <v>205.9</v>
      </c>
    </row>
    <row r="240" spans="1:43" x14ac:dyDescent="0.25">
      <c r="A240" t="s">
        <v>68</v>
      </c>
      <c r="B240">
        <v>167</v>
      </c>
      <c r="C240" t="s">
        <v>28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  <c r="U240">
        <f t="shared" si="69"/>
        <v>0</v>
      </c>
      <c r="V240" t="str">
        <f t="shared" si="70"/>
        <v>&lt;=3 calls</v>
      </c>
      <c r="W240" t="str">
        <f t="shared" si="71"/>
        <v>Q4</v>
      </c>
      <c r="X240" t="str">
        <f t="shared" si="72"/>
        <v>Not Applicable</v>
      </c>
      <c r="Y240" t="str">
        <f t="shared" si="73"/>
        <v>Low</v>
      </c>
      <c r="Z240" s="3">
        <f t="shared" si="74"/>
        <v>0.50618771799268947</v>
      </c>
      <c r="AA240" s="3">
        <f t="shared" si="75"/>
        <v>-1.3487473777253076</v>
      </c>
      <c r="AB240" s="3">
        <f t="shared" si="76"/>
        <v>1.0857649507840874</v>
      </c>
      <c r="AC240" s="3">
        <f t="shared" si="77"/>
        <v>1.3926767174167949</v>
      </c>
      <c r="AD240" s="3">
        <f t="shared" si="78"/>
        <v>3.5306576553512037</v>
      </c>
      <c r="AE240" s="3">
        <f t="shared" si="79"/>
        <v>2.2789864989405997</v>
      </c>
      <c r="AF240" s="3">
        <f t="shared" si="80"/>
        <v>2.4335191483563472</v>
      </c>
      <c r="AG240" t="str">
        <f t="shared" si="81"/>
        <v>Cluster 2</v>
      </c>
      <c r="AH240" t="str">
        <f t="shared" si="82"/>
        <v>Not Applicable</v>
      </c>
      <c r="AI240" t="e">
        <f t="shared" si="83"/>
        <v>#N/A</v>
      </c>
      <c r="AJ240">
        <f t="shared" si="84"/>
        <v>35.29</v>
      </c>
      <c r="AK240" t="str">
        <f t="shared" si="85"/>
        <v>no - Medium</v>
      </c>
      <c r="AL240" t="str">
        <f t="shared" si="86"/>
        <v>Q4 - Very High</v>
      </c>
      <c r="AM240">
        <f t="shared" si="87"/>
        <v>0</v>
      </c>
      <c r="AN240">
        <f t="shared" si="88"/>
        <v>0</v>
      </c>
      <c r="AO240">
        <f t="shared" si="89"/>
        <v>1</v>
      </c>
      <c r="AP240">
        <f t="shared" si="90"/>
        <v>0</v>
      </c>
      <c r="AQ240">
        <f t="shared" si="91"/>
        <v>207.6</v>
      </c>
    </row>
    <row r="241" spans="1:43" x14ac:dyDescent="0.25">
      <c r="A241" t="s">
        <v>26</v>
      </c>
      <c r="B241">
        <v>89</v>
      </c>
      <c r="C241" t="s">
        <v>28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  <c r="U241">
        <f t="shared" si="69"/>
        <v>1</v>
      </c>
      <c r="V241" t="str">
        <f t="shared" si="70"/>
        <v>&lt;=3 calls</v>
      </c>
      <c r="W241" t="str">
        <f t="shared" si="71"/>
        <v>Q2</v>
      </c>
      <c r="X241" t="str">
        <f t="shared" si="72"/>
        <v>Not Applicable</v>
      </c>
      <c r="Y241" t="str">
        <f t="shared" si="73"/>
        <v>High</v>
      </c>
      <c r="Z241" s="3">
        <f t="shared" si="74"/>
        <v>2.2891125194840702</v>
      </c>
      <c r="AA241" s="3">
        <f t="shared" si="75"/>
        <v>1.2084910724025817</v>
      </c>
      <c r="AB241" s="3">
        <f t="shared" si="76"/>
        <v>2.2157746953936184</v>
      </c>
      <c r="AC241" s="3">
        <f t="shared" si="77"/>
        <v>-1.795611567939984</v>
      </c>
      <c r="AD241" s="3">
        <f t="shared" si="78"/>
        <v>5.1642907200585242</v>
      </c>
      <c r="AE241" s="3">
        <f t="shared" si="79"/>
        <v>3.8515406271519477</v>
      </c>
      <c r="AF241" s="3">
        <f t="shared" si="80"/>
        <v>3.3164486674636544</v>
      </c>
      <c r="AG241" t="str">
        <f t="shared" si="81"/>
        <v>Cluster 3</v>
      </c>
      <c r="AH241" t="str">
        <f t="shared" si="82"/>
        <v>Not Applicable</v>
      </c>
      <c r="AI241">
        <f t="shared" si="83"/>
        <v>51.66</v>
      </c>
      <c r="AJ241" t="e">
        <f t="shared" si="84"/>
        <v>#N/A</v>
      </c>
      <c r="AK241" t="str">
        <f t="shared" si="85"/>
        <v>no - Low</v>
      </c>
      <c r="AL241" t="str">
        <f t="shared" si="86"/>
        <v>Q1 - Low</v>
      </c>
      <c r="AM241">
        <f t="shared" si="87"/>
        <v>0</v>
      </c>
      <c r="AN241">
        <f t="shared" si="88"/>
        <v>0</v>
      </c>
      <c r="AO241">
        <f t="shared" si="89"/>
        <v>1</v>
      </c>
      <c r="AP241">
        <f t="shared" si="90"/>
        <v>1</v>
      </c>
      <c r="AQ241">
        <f t="shared" si="91"/>
        <v>303.89999999999998</v>
      </c>
    </row>
    <row r="242" spans="1:43" x14ac:dyDescent="0.25">
      <c r="A242" t="s">
        <v>74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  <c r="U242">
        <f t="shared" si="69"/>
        <v>0</v>
      </c>
      <c r="V242" t="str">
        <f t="shared" si="70"/>
        <v>&lt;=3 calls</v>
      </c>
      <c r="W242" t="str">
        <f t="shared" si="71"/>
        <v>Q4</v>
      </c>
      <c r="X242" t="str">
        <f t="shared" si="72"/>
        <v>Not Applicable</v>
      </c>
      <c r="Y242" t="str">
        <f t="shared" si="73"/>
        <v>Medium</v>
      </c>
      <c r="Z242" s="3">
        <f t="shared" si="74"/>
        <v>0.93201607141223008</v>
      </c>
      <c r="AA242" s="3">
        <f t="shared" si="75"/>
        <v>0.38261250679707703</v>
      </c>
      <c r="AB242" s="3">
        <f t="shared" si="76"/>
        <v>1.9615721517907712</v>
      </c>
      <c r="AC242" s="3">
        <f t="shared" si="77"/>
        <v>-0.81738675311460851</v>
      </c>
      <c r="AD242" s="3">
        <f t="shared" si="78"/>
        <v>3.8011262347293191</v>
      </c>
      <c r="AE242" s="3">
        <f t="shared" si="79"/>
        <v>2.3517935067893498</v>
      </c>
      <c r="AF242" s="3">
        <f t="shared" si="80"/>
        <v>2.1478605040378222</v>
      </c>
      <c r="AG242" t="str">
        <f t="shared" si="81"/>
        <v>Cluster 3</v>
      </c>
      <c r="AH242" t="str">
        <f t="shared" si="82"/>
        <v>&gt;16 messages</v>
      </c>
      <c r="AI242" t="e">
        <f t="shared" si="83"/>
        <v>#N/A</v>
      </c>
      <c r="AJ242">
        <f t="shared" si="84"/>
        <v>39.200000000000003</v>
      </c>
      <c r="AK242" t="str">
        <f t="shared" si="85"/>
        <v>no - Low</v>
      </c>
      <c r="AL242" t="str">
        <f t="shared" si="86"/>
        <v>Q1 - Low</v>
      </c>
      <c r="AM242">
        <f t="shared" si="87"/>
        <v>0</v>
      </c>
      <c r="AN242">
        <f t="shared" si="88"/>
        <v>1</v>
      </c>
      <c r="AO242">
        <f t="shared" si="89"/>
        <v>0</v>
      </c>
      <c r="AP242">
        <f t="shared" si="90"/>
        <v>0</v>
      </c>
      <c r="AQ242">
        <f t="shared" si="91"/>
        <v>230.6</v>
      </c>
    </row>
    <row r="243" spans="1:43" x14ac:dyDescent="0.25">
      <c r="A243" t="s">
        <v>69</v>
      </c>
      <c r="B243">
        <v>132</v>
      </c>
      <c r="C243" t="s">
        <v>28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  <c r="U243">
        <f t="shared" si="69"/>
        <v>0</v>
      </c>
      <c r="V243" t="str">
        <f t="shared" si="70"/>
        <v>&lt;=3 calls</v>
      </c>
      <c r="W243" t="str">
        <f t="shared" si="71"/>
        <v>Q4</v>
      </c>
      <c r="X243" t="str">
        <f t="shared" si="72"/>
        <v>Not Applicable</v>
      </c>
      <c r="Y243" t="str">
        <f t="shared" si="73"/>
        <v>Low</v>
      </c>
      <c r="Z243" s="3">
        <f t="shared" si="74"/>
        <v>-1.4952055430791513</v>
      </c>
      <c r="AA243" s="3">
        <f t="shared" si="75"/>
        <v>-1.4144196492071914</v>
      </c>
      <c r="AB243" s="3">
        <f t="shared" si="76"/>
        <v>-1.4979655900542228</v>
      </c>
      <c r="AC243" s="3">
        <f t="shared" si="77"/>
        <v>-0.20146742526159472</v>
      </c>
      <c r="AD243" s="3">
        <f t="shared" si="78"/>
        <v>1.1413133563319611</v>
      </c>
      <c r="AE243" s="3">
        <f t="shared" si="79"/>
        <v>2.5535685995379183</v>
      </c>
      <c r="AF243" s="3">
        <f t="shared" si="80"/>
        <v>4.4428401960626909</v>
      </c>
      <c r="AG243" t="str">
        <f t="shared" si="81"/>
        <v>Cluster 1</v>
      </c>
      <c r="AH243" t="str">
        <f t="shared" si="82"/>
        <v>Not Applicable</v>
      </c>
      <c r="AI243" t="e">
        <f t="shared" si="83"/>
        <v>#N/A</v>
      </c>
      <c r="AJ243">
        <f t="shared" si="84"/>
        <v>16.920000000000002</v>
      </c>
      <c r="AK243" t="str">
        <f t="shared" si="85"/>
        <v>no - Low</v>
      </c>
      <c r="AL243" t="str">
        <f t="shared" si="86"/>
        <v>Q2 - Medium</v>
      </c>
      <c r="AM243">
        <f t="shared" si="87"/>
        <v>0</v>
      </c>
      <c r="AN243">
        <f t="shared" si="88"/>
        <v>0</v>
      </c>
      <c r="AO243">
        <f t="shared" si="89"/>
        <v>1</v>
      </c>
      <c r="AP243">
        <f t="shared" si="90"/>
        <v>0</v>
      </c>
      <c r="AQ243">
        <f t="shared" si="91"/>
        <v>99.5</v>
      </c>
    </row>
    <row r="244" spans="1:43" x14ac:dyDescent="0.25">
      <c r="A244" t="s">
        <v>51</v>
      </c>
      <c r="B244">
        <v>94</v>
      </c>
      <c r="C244" t="s">
        <v>28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  <c r="U244">
        <f t="shared" si="69"/>
        <v>0</v>
      </c>
      <c r="V244" t="str">
        <f t="shared" si="70"/>
        <v>&lt;=3 calls</v>
      </c>
      <c r="W244" t="str">
        <f t="shared" si="71"/>
        <v>Q2</v>
      </c>
      <c r="X244" t="str">
        <f t="shared" si="72"/>
        <v>Not Applicable</v>
      </c>
      <c r="Y244" t="str">
        <f t="shared" si="73"/>
        <v>Medium</v>
      </c>
      <c r="Z244" s="3">
        <f t="shared" si="74"/>
        <v>-5.8497707194092669E-2</v>
      </c>
      <c r="AA244" s="3">
        <f t="shared" si="75"/>
        <v>-0.12286497673014804</v>
      </c>
      <c r="AB244" s="3">
        <f t="shared" si="76"/>
        <v>-1.0689987977244189</v>
      </c>
      <c r="AC244" s="3">
        <f t="shared" si="77"/>
        <v>-1.5782282757565671</v>
      </c>
      <c r="AD244" s="3">
        <f t="shared" si="78"/>
        <v>1.4124097101681268</v>
      </c>
      <c r="AE244" s="3">
        <f t="shared" si="79"/>
        <v>1.9110417850449177</v>
      </c>
      <c r="AF244" s="3">
        <f t="shared" si="80"/>
        <v>3.6481858805436596</v>
      </c>
      <c r="AG244" t="str">
        <f t="shared" si="81"/>
        <v>Cluster 1</v>
      </c>
      <c r="AH244" t="str">
        <f t="shared" si="82"/>
        <v>Not Applicable</v>
      </c>
      <c r="AI244" t="e">
        <f t="shared" si="83"/>
        <v>#N/A</v>
      </c>
      <c r="AJ244">
        <f t="shared" si="84"/>
        <v>30.11</v>
      </c>
      <c r="AK244" t="str">
        <f t="shared" si="85"/>
        <v>no - Medium</v>
      </c>
      <c r="AL244" t="str">
        <f t="shared" si="86"/>
        <v>Q1 - Low</v>
      </c>
      <c r="AM244">
        <f t="shared" si="87"/>
        <v>0</v>
      </c>
      <c r="AN244">
        <f t="shared" si="88"/>
        <v>0</v>
      </c>
      <c r="AO244">
        <f t="shared" si="89"/>
        <v>1</v>
      </c>
      <c r="AP244">
        <f t="shared" si="90"/>
        <v>1</v>
      </c>
      <c r="AQ244">
        <f t="shared" si="91"/>
        <v>177.1</v>
      </c>
    </row>
    <row r="245" spans="1:43" x14ac:dyDescent="0.25">
      <c r="A245" t="s">
        <v>51</v>
      </c>
      <c r="B245">
        <v>96</v>
      </c>
      <c r="C245" t="s">
        <v>28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  <c r="U245">
        <f t="shared" si="69"/>
        <v>0</v>
      </c>
      <c r="V245" t="str">
        <f t="shared" si="70"/>
        <v>&lt;=3 calls</v>
      </c>
      <c r="W245" t="str">
        <f t="shared" si="71"/>
        <v>Q2</v>
      </c>
      <c r="X245" t="str">
        <f t="shared" si="72"/>
        <v>Not Applicable</v>
      </c>
      <c r="Y245" t="str">
        <f t="shared" si="73"/>
        <v>Low</v>
      </c>
      <c r="Z245" s="3">
        <f t="shared" si="74"/>
        <v>-0.13996052263087447</v>
      </c>
      <c r="AA245" s="3">
        <f t="shared" si="75"/>
        <v>-1.3288466893974642</v>
      </c>
      <c r="AB245" s="3">
        <f t="shared" si="76"/>
        <v>1.1711611177756691</v>
      </c>
      <c r="AC245" s="3">
        <f t="shared" si="77"/>
        <v>-0.16523687656435807</v>
      </c>
      <c r="AD245" s="3">
        <f t="shared" si="78"/>
        <v>2.5017150356005682</v>
      </c>
      <c r="AE245" s="3">
        <f t="shared" si="79"/>
        <v>1.7844730485451463</v>
      </c>
      <c r="AF245" s="3">
        <f t="shared" si="80"/>
        <v>2.8478254866859491</v>
      </c>
      <c r="AG245" t="str">
        <f t="shared" si="81"/>
        <v>Cluster 2</v>
      </c>
      <c r="AH245" t="str">
        <f t="shared" si="82"/>
        <v>&gt;16 messages</v>
      </c>
      <c r="AI245" t="e">
        <f t="shared" si="83"/>
        <v>#N/A</v>
      </c>
      <c r="AJ245">
        <f t="shared" si="84"/>
        <v>29.36</v>
      </c>
      <c r="AK245" t="str">
        <f t="shared" si="85"/>
        <v>no - Low</v>
      </c>
      <c r="AL245" t="str">
        <f t="shared" si="86"/>
        <v>Q2 - Medium</v>
      </c>
      <c r="AM245">
        <f t="shared" si="87"/>
        <v>0</v>
      </c>
      <c r="AN245">
        <f t="shared" si="88"/>
        <v>0</v>
      </c>
      <c r="AO245">
        <f t="shared" si="89"/>
        <v>1</v>
      </c>
      <c r="AP245">
        <f t="shared" si="90"/>
        <v>1</v>
      </c>
      <c r="AQ245">
        <f t="shared" si="91"/>
        <v>172.7</v>
      </c>
    </row>
    <row r="246" spans="1:43" x14ac:dyDescent="0.25">
      <c r="A246" t="s">
        <v>32</v>
      </c>
      <c r="B246">
        <v>166</v>
      </c>
      <c r="C246" t="s">
        <v>28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  <c r="U246">
        <f t="shared" si="69"/>
        <v>0</v>
      </c>
      <c r="V246" t="str">
        <f t="shared" si="70"/>
        <v>&lt;=3 calls</v>
      </c>
      <c r="W246" t="str">
        <f t="shared" si="71"/>
        <v>Q4</v>
      </c>
      <c r="X246" t="str">
        <f t="shared" si="72"/>
        <v>Not Applicable</v>
      </c>
      <c r="Y246" t="str">
        <f t="shared" si="73"/>
        <v>Medium</v>
      </c>
      <c r="Z246" s="3">
        <f t="shared" si="74"/>
        <v>0.4432391787915399</v>
      </c>
      <c r="AA246" s="3">
        <f t="shared" si="75"/>
        <v>-0.40346468215274128</v>
      </c>
      <c r="AB246" s="3">
        <f t="shared" si="76"/>
        <v>0.32315731997554747</v>
      </c>
      <c r="AC246" s="3">
        <f t="shared" si="77"/>
        <v>-0.27392852265606671</v>
      </c>
      <c r="AD246" s="3">
        <f t="shared" si="78"/>
        <v>2.1718008187343707</v>
      </c>
      <c r="AE246" s="3">
        <f t="shared" si="79"/>
        <v>0.73397016856185981</v>
      </c>
      <c r="AF246" s="3">
        <f t="shared" si="80"/>
        <v>2.0882302603932752</v>
      </c>
      <c r="AG246" t="str">
        <f t="shared" si="81"/>
        <v>Cluster 2</v>
      </c>
      <c r="AH246" t="str">
        <f t="shared" si="82"/>
        <v>Not Applicable</v>
      </c>
      <c r="AI246" t="e">
        <f t="shared" si="83"/>
        <v>#N/A</v>
      </c>
      <c r="AJ246">
        <f t="shared" si="84"/>
        <v>34.71</v>
      </c>
      <c r="AK246" t="str">
        <f t="shared" si="85"/>
        <v>no - Medium</v>
      </c>
      <c r="AL246" t="str">
        <f t="shared" si="86"/>
        <v>Q2 - Medium</v>
      </c>
      <c r="AM246">
        <f t="shared" si="87"/>
        <v>0</v>
      </c>
      <c r="AN246">
        <f t="shared" si="88"/>
        <v>0</v>
      </c>
      <c r="AO246">
        <f t="shared" si="89"/>
        <v>1</v>
      </c>
      <c r="AP246">
        <f t="shared" si="90"/>
        <v>1</v>
      </c>
      <c r="AQ246">
        <f t="shared" si="91"/>
        <v>204.2</v>
      </c>
    </row>
    <row r="247" spans="1:43" x14ac:dyDescent="0.25">
      <c r="A247" t="s">
        <v>63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  <c r="U247">
        <f t="shared" si="69"/>
        <v>0</v>
      </c>
      <c r="V247" t="str">
        <f t="shared" si="70"/>
        <v>&lt;=3 calls</v>
      </c>
      <c r="W247" t="str">
        <f t="shared" si="71"/>
        <v>Q2</v>
      </c>
      <c r="X247" t="str">
        <f t="shared" si="72"/>
        <v>Not Applicable</v>
      </c>
      <c r="Y247" t="str">
        <f t="shared" si="73"/>
        <v>High</v>
      </c>
      <c r="Z247" s="3">
        <f t="shared" si="74"/>
        <v>-1.7507025551308757</v>
      </c>
      <c r="AA247" s="3">
        <f t="shared" si="75"/>
        <v>0.94580198647504776</v>
      </c>
      <c r="AB247" s="3">
        <f t="shared" si="76"/>
        <v>-1.1543949647159999</v>
      </c>
      <c r="AC247" s="3">
        <f t="shared" si="77"/>
        <v>-5.6545230472650088E-2</v>
      </c>
      <c r="AD247" s="3">
        <f t="shared" si="78"/>
        <v>2.2942633685180582</v>
      </c>
      <c r="AE247" s="3">
        <f t="shared" si="79"/>
        <v>2.3011575199913592</v>
      </c>
      <c r="AF247" s="3">
        <f t="shared" si="80"/>
        <v>3.6506174079875504</v>
      </c>
      <c r="AG247" t="str">
        <f t="shared" si="81"/>
        <v>Cluster 1</v>
      </c>
      <c r="AH247" t="str">
        <f t="shared" si="82"/>
        <v>Not Applicable</v>
      </c>
      <c r="AI247" t="e">
        <f t="shared" si="83"/>
        <v>#N/A</v>
      </c>
      <c r="AJ247">
        <f t="shared" si="84"/>
        <v>14.57</v>
      </c>
      <c r="AK247" t="str">
        <f t="shared" si="85"/>
        <v>no - Medium</v>
      </c>
      <c r="AL247" t="str">
        <f t="shared" si="86"/>
        <v>Q2 - Medium</v>
      </c>
      <c r="AM247">
        <f t="shared" si="87"/>
        <v>0</v>
      </c>
      <c r="AN247">
        <f t="shared" si="88"/>
        <v>1</v>
      </c>
      <c r="AO247">
        <f t="shared" si="89"/>
        <v>0</v>
      </c>
      <c r="AP247">
        <f t="shared" si="90"/>
        <v>2</v>
      </c>
      <c r="AQ247">
        <f t="shared" si="91"/>
        <v>85.7</v>
      </c>
    </row>
    <row r="248" spans="1:43" x14ac:dyDescent="0.25">
      <c r="A248" t="s">
        <v>50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  <c r="U248">
        <f t="shared" si="69"/>
        <v>0</v>
      </c>
      <c r="V248" t="str">
        <f t="shared" si="70"/>
        <v>&lt;=3 calls</v>
      </c>
      <c r="W248" t="str">
        <f t="shared" si="71"/>
        <v>Q1</v>
      </c>
      <c r="X248" t="str">
        <f t="shared" si="72"/>
        <v>Not Applicable</v>
      </c>
      <c r="Y248" t="str">
        <f t="shared" si="73"/>
        <v>Medium</v>
      </c>
      <c r="Z248" s="3">
        <f t="shared" si="74"/>
        <v>-0.41952609378892058</v>
      </c>
      <c r="AA248" s="3">
        <f t="shared" si="75"/>
        <v>-0.31590165351022981</v>
      </c>
      <c r="AB248" s="3">
        <f t="shared" si="76"/>
        <v>0.79184325974329617</v>
      </c>
      <c r="AC248" s="3">
        <f t="shared" si="77"/>
        <v>0.59560464607760044</v>
      </c>
      <c r="AD248" s="3">
        <f t="shared" si="78"/>
        <v>2.5615614295842866</v>
      </c>
      <c r="AE248" s="3">
        <f t="shared" si="79"/>
        <v>1.1214083290623449</v>
      </c>
      <c r="AF248" s="3">
        <f t="shared" si="80"/>
        <v>1.9883451218153521</v>
      </c>
      <c r="AG248" t="str">
        <f t="shared" si="81"/>
        <v>Cluster 2</v>
      </c>
      <c r="AH248" t="str">
        <f t="shared" si="82"/>
        <v>Not Applicable</v>
      </c>
      <c r="AI248" t="e">
        <f t="shared" si="83"/>
        <v>#N/A</v>
      </c>
      <c r="AJ248">
        <f t="shared" si="84"/>
        <v>26.79</v>
      </c>
      <c r="AK248" t="str">
        <f t="shared" si="85"/>
        <v>no - Low</v>
      </c>
      <c r="AL248" t="str">
        <f t="shared" si="86"/>
        <v>Q3 - High</v>
      </c>
      <c r="AM248">
        <f t="shared" si="87"/>
        <v>0</v>
      </c>
      <c r="AN248">
        <f t="shared" si="88"/>
        <v>1</v>
      </c>
      <c r="AO248">
        <f t="shared" si="89"/>
        <v>0</v>
      </c>
      <c r="AP248">
        <f t="shared" si="90"/>
        <v>0</v>
      </c>
      <c r="AQ248">
        <f t="shared" si="91"/>
        <v>157.6</v>
      </c>
    </row>
    <row r="249" spans="1:43" x14ac:dyDescent="0.25">
      <c r="A249" t="s">
        <v>66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  <c r="U249">
        <f t="shared" si="69"/>
        <v>0</v>
      </c>
      <c r="V249" t="str">
        <f t="shared" si="70"/>
        <v>&gt;3 calls</v>
      </c>
      <c r="W249" t="str">
        <f t="shared" si="71"/>
        <v>Q3</v>
      </c>
      <c r="X249" t="str">
        <f t="shared" si="72"/>
        <v>Not Applicable</v>
      </c>
      <c r="Y249" t="str">
        <f t="shared" si="73"/>
        <v>Medium</v>
      </c>
      <c r="Z249" s="3">
        <f t="shared" si="74"/>
        <v>0.65245050025418394</v>
      </c>
      <c r="AA249" s="3">
        <f t="shared" si="75"/>
        <v>0.36868202496758623</v>
      </c>
      <c r="AB249" s="3">
        <f t="shared" si="76"/>
        <v>0.13051945490151476</v>
      </c>
      <c r="AC249" s="3">
        <f t="shared" si="77"/>
        <v>-1.3246144348759143</v>
      </c>
      <c r="AD249" s="3">
        <f t="shared" si="78"/>
        <v>2.4469025134852229</v>
      </c>
      <c r="AE249" s="3">
        <f t="shared" si="79"/>
        <v>1.527500186581187</v>
      </c>
      <c r="AF249" s="3">
        <f t="shared" si="80"/>
        <v>2.5844112926372262</v>
      </c>
      <c r="AG249" t="str">
        <f t="shared" si="81"/>
        <v>Cluster 2</v>
      </c>
      <c r="AH249" t="str">
        <f t="shared" si="82"/>
        <v>Not Applicable</v>
      </c>
      <c r="AI249" t="e">
        <f t="shared" si="83"/>
        <v>#N/A</v>
      </c>
      <c r="AJ249">
        <f t="shared" si="84"/>
        <v>36.64</v>
      </c>
      <c r="AK249" t="str">
        <f t="shared" si="85"/>
        <v>no - High</v>
      </c>
      <c r="AL249" t="str">
        <f t="shared" si="86"/>
        <v>Q1 - Low</v>
      </c>
      <c r="AM249">
        <f t="shared" si="87"/>
        <v>0</v>
      </c>
      <c r="AN249">
        <f t="shared" si="88"/>
        <v>1</v>
      </c>
      <c r="AO249">
        <f t="shared" si="89"/>
        <v>0</v>
      </c>
      <c r="AP249">
        <f t="shared" si="90"/>
        <v>4</v>
      </c>
      <c r="AQ249">
        <f t="shared" si="91"/>
        <v>215.5</v>
      </c>
    </row>
    <row r="250" spans="1:43" x14ac:dyDescent="0.25">
      <c r="A250" t="s">
        <v>49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  <c r="U250">
        <f t="shared" si="69"/>
        <v>0</v>
      </c>
      <c r="V250" t="str">
        <f t="shared" si="70"/>
        <v>&lt;=3 calls</v>
      </c>
      <c r="W250" t="str">
        <f t="shared" si="71"/>
        <v>Q1</v>
      </c>
      <c r="X250" t="str">
        <f t="shared" si="72"/>
        <v>Not Applicable</v>
      </c>
      <c r="Y250" t="str">
        <f t="shared" si="73"/>
        <v>Low</v>
      </c>
      <c r="Z250" s="3">
        <f t="shared" si="74"/>
        <v>-0.15847479886650667</v>
      </c>
      <c r="AA250" s="3">
        <f t="shared" si="75"/>
        <v>-1.7865625209378646</v>
      </c>
      <c r="AB250" s="3">
        <f t="shared" si="76"/>
        <v>-0.10183755761046219</v>
      </c>
      <c r="AC250" s="3">
        <f t="shared" si="77"/>
        <v>0.59560464607760044</v>
      </c>
      <c r="AD250" s="3">
        <f t="shared" si="78"/>
        <v>2.1632140955047561</v>
      </c>
      <c r="AE250" s="3">
        <f t="shared" si="79"/>
        <v>1.8926266630439628</v>
      </c>
      <c r="AF250" s="3">
        <f t="shared" si="80"/>
        <v>3.2379895225802371</v>
      </c>
      <c r="AG250" t="str">
        <f t="shared" si="81"/>
        <v>Cluster 2</v>
      </c>
      <c r="AH250" t="str">
        <f t="shared" si="82"/>
        <v>Not Applicable</v>
      </c>
      <c r="AI250" t="e">
        <f t="shared" si="83"/>
        <v>#N/A</v>
      </c>
      <c r="AJ250">
        <f t="shared" si="84"/>
        <v>29.19</v>
      </c>
      <c r="AK250" t="str">
        <f t="shared" si="85"/>
        <v>no - Medium</v>
      </c>
      <c r="AL250" t="str">
        <f t="shared" si="86"/>
        <v>Q3 - High</v>
      </c>
      <c r="AM250">
        <f t="shared" si="87"/>
        <v>0</v>
      </c>
      <c r="AN250">
        <f t="shared" si="88"/>
        <v>1</v>
      </c>
      <c r="AO250">
        <f t="shared" si="89"/>
        <v>0</v>
      </c>
      <c r="AP250">
        <f t="shared" si="90"/>
        <v>2</v>
      </c>
      <c r="AQ250">
        <f t="shared" si="91"/>
        <v>171.7</v>
      </c>
    </row>
    <row r="251" spans="1:43" x14ac:dyDescent="0.25">
      <c r="A251" t="s">
        <v>40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  <c r="U251">
        <f t="shared" si="69"/>
        <v>1</v>
      </c>
      <c r="V251" t="str">
        <f t="shared" si="70"/>
        <v>&lt;=3 calls</v>
      </c>
      <c r="W251" t="str">
        <f t="shared" si="71"/>
        <v>Q3</v>
      </c>
      <c r="X251" t="str">
        <f t="shared" si="72"/>
        <v>Not Applicable</v>
      </c>
      <c r="Y251" t="str">
        <f t="shared" si="73"/>
        <v>High</v>
      </c>
      <c r="Z251" s="3">
        <f t="shared" si="74"/>
        <v>1.59853001589499</v>
      </c>
      <c r="AA251" s="3">
        <f t="shared" si="75"/>
        <v>1.2861037568811722</v>
      </c>
      <c r="AB251" s="3">
        <f t="shared" si="76"/>
        <v>0.13250541227341189</v>
      </c>
      <c r="AC251" s="3">
        <f t="shared" si="77"/>
        <v>-1.5782282757565671</v>
      </c>
      <c r="AD251" s="3">
        <f t="shared" si="78"/>
        <v>3.6872137283382975</v>
      </c>
      <c r="AE251" s="3">
        <f t="shared" si="79"/>
        <v>2.5918571063738054</v>
      </c>
      <c r="AF251" s="3">
        <f t="shared" si="80"/>
        <v>2.7999824001722549</v>
      </c>
      <c r="AG251" t="str">
        <f t="shared" si="81"/>
        <v>Cluster 2</v>
      </c>
      <c r="AH251" t="str">
        <f t="shared" si="82"/>
        <v>Not Applicable</v>
      </c>
      <c r="AI251">
        <f t="shared" si="83"/>
        <v>45.32</v>
      </c>
      <c r="AJ251" t="e">
        <f t="shared" si="84"/>
        <v>#N/A</v>
      </c>
      <c r="AK251" t="str">
        <f t="shared" si="85"/>
        <v>no - Low</v>
      </c>
      <c r="AL251" t="str">
        <f t="shared" si="86"/>
        <v>Q1 - Low</v>
      </c>
      <c r="AM251">
        <f t="shared" si="87"/>
        <v>0</v>
      </c>
      <c r="AN251">
        <f t="shared" si="88"/>
        <v>1</v>
      </c>
      <c r="AO251">
        <f t="shared" si="89"/>
        <v>0</v>
      </c>
      <c r="AP251">
        <f t="shared" si="90"/>
        <v>1</v>
      </c>
      <c r="AQ251">
        <f t="shared" si="91"/>
        <v>266.60000000000002</v>
      </c>
    </row>
    <row r="252" spans="1:43" x14ac:dyDescent="0.25">
      <c r="A252" t="s">
        <v>34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  <c r="U252">
        <f t="shared" si="69"/>
        <v>0</v>
      </c>
      <c r="V252" t="str">
        <f t="shared" si="70"/>
        <v>&lt;=3 calls</v>
      </c>
      <c r="W252" t="str">
        <f t="shared" si="71"/>
        <v>Q4</v>
      </c>
      <c r="X252" t="str">
        <f t="shared" si="72"/>
        <v>Not Applicable</v>
      </c>
      <c r="Y252" t="str">
        <f t="shared" si="73"/>
        <v>High</v>
      </c>
      <c r="Z252" s="3">
        <f t="shared" si="74"/>
        <v>-0.4121203832946676</v>
      </c>
      <c r="AA252" s="3">
        <f t="shared" si="75"/>
        <v>1.837352823562437</v>
      </c>
      <c r="AB252" s="3">
        <f t="shared" si="76"/>
        <v>0.80574496134657669</v>
      </c>
      <c r="AC252" s="3">
        <f t="shared" si="77"/>
        <v>-0.41885071744501134</v>
      </c>
      <c r="AD252" s="3">
        <f t="shared" si="78"/>
        <v>3.4633254024359403</v>
      </c>
      <c r="AE252" s="3">
        <f t="shared" si="79"/>
        <v>2.0905428660564223</v>
      </c>
      <c r="AF252" s="3">
        <f t="shared" si="80"/>
        <v>2.1785582632742995</v>
      </c>
      <c r="AG252" t="str">
        <f t="shared" si="81"/>
        <v>Cluster 2</v>
      </c>
      <c r="AH252" t="str">
        <f t="shared" si="82"/>
        <v>Not Applicable</v>
      </c>
      <c r="AI252" t="e">
        <f t="shared" si="83"/>
        <v>#N/A</v>
      </c>
      <c r="AJ252">
        <f t="shared" si="84"/>
        <v>26.86</v>
      </c>
      <c r="AK252" t="str">
        <f t="shared" si="85"/>
        <v>no - Medium</v>
      </c>
      <c r="AL252" t="str">
        <f t="shared" si="86"/>
        <v>Q2 - Medium</v>
      </c>
      <c r="AM252">
        <f t="shared" si="87"/>
        <v>0</v>
      </c>
      <c r="AN252">
        <f t="shared" si="88"/>
        <v>1</v>
      </c>
      <c r="AO252">
        <f t="shared" si="89"/>
        <v>0</v>
      </c>
      <c r="AP252">
        <f t="shared" si="90"/>
        <v>1</v>
      </c>
      <c r="AQ252">
        <f t="shared" si="91"/>
        <v>158</v>
      </c>
    </row>
    <row r="253" spans="1:43" x14ac:dyDescent="0.25">
      <c r="A253" t="s">
        <v>42</v>
      </c>
      <c r="B253">
        <v>136</v>
      </c>
      <c r="C253" t="s">
        <v>28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  <c r="U253">
        <f t="shared" si="69"/>
        <v>0</v>
      </c>
      <c r="V253" t="str">
        <f t="shared" si="70"/>
        <v>&lt;=3 calls</v>
      </c>
      <c r="W253" t="str">
        <f t="shared" si="71"/>
        <v>Q4</v>
      </c>
      <c r="X253" t="str">
        <f t="shared" si="72"/>
        <v>Not Applicable</v>
      </c>
      <c r="Y253" t="str">
        <f t="shared" si="73"/>
        <v>High</v>
      </c>
      <c r="Z253" s="3">
        <f t="shared" si="74"/>
        <v>-1.634062614846393</v>
      </c>
      <c r="AA253" s="3">
        <f t="shared" si="75"/>
        <v>1.0632160476093246</v>
      </c>
      <c r="AB253" s="3">
        <f t="shared" si="76"/>
        <v>0.26953647093432165</v>
      </c>
      <c r="AC253" s="3">
        <f t="shared" si="77"/>
        <v>1.591586692182255E-2</v>
      </c>
      <c r="AD253" s="3">
        <f t="shared" si="78"/>
        <v>2.7023515238314904</v>
      </c>
      <c r="AE253" s="3">
        <f t="shared" si="79"/>
        <v>1.968118954005633</v>
      </c>
      <c r="AF253" s="3">
        <f t="shared" si="80"/>
        <v>2.9059044505761151</v>
      </c>
      <c r="AG253" t="str">
        <f t="shared" si="81"/>
        <v>Cluster 2</v>
      </c>
      <c r="AH253" t="str">
        <f t="shared" si="82"/>
        <v>Not Applicable</v>
      </c>
      <c r="AI253" t="e">
        <f t="shared" si="83"/>
        <v>#N/A</v>
      </c>
      <c r="AJ253">
        <f t="shared" si="84"/>
        <v>15.64</v>
      </c>
      <c r="AK253" t="str">
        <f t="shared" si="85"/>
        <v>no - High</v>
      </c>
      <c r="AL253" t="str">
        <f t="shared" si="86"/>
        <v>Q2 - Medium</v>
      </c>
      <c r="AM253">
        <f t="shared" si="87"/>
        <v>0</v>
      </c>
      <c r="AN253">
        <f t="shared" si="88"/>
        <v>0</v>
      </c>
      <c r="AO253">
        <f t="shared" si="89"/>
        <v>1</v>
      </c>
      <c r="AP253">
        <f t="shared" si="90"/>
        <v>1</v>
      </c>
      <c r="AQ253">
        <f t="shared" si="91"/>
        <v>92</v>
      </c>
    </row>
    <row r="254" spans="1:43" x14ac:dyDescent="0.25">
      <c r="A254" t="s">
        <v>29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  <c r="U254">
        <f t="shared" si="69"/>
        <v>0</v>
      </c>
      <c r="V254" t="str">
        <f t="shared" si="70"/>
        <v>&lt;=3 calls</v>
      </c>
      <c r="W254" t="str">
        <f t="shared" si="71"/>
        <v>Q4</v>
      </c>
      <c r="X254" t="str">
        <f t="shared" si="72"/>
        <v>Not Applicable</v>
      </c>
      <c r="Y254" t="str">
        <f t="shared" si="73"/>
        <v>High</v>
      </c>
      <c r="Z254" s="3">
        <f t="shared" si="74"/>
        <v>0.99496461061337971</v>
      </c>
      <c r="AA254" s="3">
        <f t="shared" si="75"/>
        <v>0.98162322546516634</v>
      </c>
      <c r="AB254" s="3">
        <f t="shared" si="76"/>
        <v>-0.54470605154354712</v>
      </c>
      <c r="AC254" s="3">
        <f t="shared" si="77"/>
        <v>-0.41885071744501134</v>
      </c>
      <c r="AD254" s="3">
        <f t="shared" si="78"/>
        <v>2.9071878978521508</v>
      </c>
      <c r="AE254" s="3">
        <f t="shared" si="79"/>
        <v>1.5574592576494684</v>
      </c>
      <c r="AF254" s="3">
        <f t="shared" si="80"/>
        <v>2.0975264491915371</v>
      </c>
      <c r="AG254" t="str">
        <f t="shared" si="81"/>
        <v>Cluster 2</v>
      </c>
      <c r="AH254" t="str">
        <f t="shared" si="82"/>
        <v>Not Applicable</v>
      </c>
      <c r="AI254" t="e">
        <f t="shared" si="83"/>
        <v>#N/A</v>
      </c>
      <c r="AJ254">
        <f t="shared" si="84"/>
        <v>39.78</v>
      </c>
      <c r="AK254" t="str">
        <f t="shared" si="85"/>
        <v>no - Medium</v>
      </c>
      <c r="AL254" t="str">
        <f t="shared" si="86"/>
        <v>Q2 - Medium</v>
      </c>
      <c r="AM254">
        <f t="shared" si="87"/>
        <v>0</v>
      </c>
      <c r="AN254">
        <f t="shared" si="88"/>
        <v>1</v>
      </c>
      <c r="AO254">
        <f t="shared" si="89"/>
        <v>0</v>
      </c>
      <c r="AP254">
        <f t="shared" si="90"/>
        <v>2</v>
      </c>
      <c r="AQ254">
        <f t="shared" si="91"/>
        <v>234</v>
      </c>
    </row>
    <row r="255" spans="1:43" x14ac:dyDescent="0.25">
      <c r="A255" t="s">
        <v>64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  <c r="U255">
        <f t="shared" si="69"/>
        <v>1</v>
      </c>
      <c r="V255" t="str">
        <f t="shared" si="70"/>
        <v>&lt;=3 calls</v>
      </c>
      <c r="W255" t="str">
        <f t="shared" si="71"/>
        <v>Q3</v>
      </c>
      <c r="X255" t="str">
        <f t="shared" si="72"/>
        <v>Not Applicable</v>
      </c>
      <c r="Y255" t="str">
        <f t="shared" si="73"/>
        <v>High</v>
      </c>
      <c r="Z255" s="3">
        <f t="shared" si="74"/>
        <v>1.7003585351909669</v>
      </c>
      <c r="AA255" s="3">
        <f t="shared" si="75"/>
        <v>1.359736303694193</v>
      </c>
      <c r="AB255" s="3">
        <f t="shared" si="76"/>
        <v>0.26357859881863027</v>
      </c>
      <c r="AC255" s="3">
        <f t="shared" si="77"/>
        <v>-0.63623400962842791</v>
      </c>
      <c r="AD255" s="3">
        <f t="shared" si="78"/>
        <v>3.8195874401163405</v>
      </c>
      <c r="AE255" s="3">
        <f t="shared" si="79"/>
        <v>2.2834993664426047</v>
      </c>
      <c r="AF255" s="3">
        <f t="shared" si="80"/>
        <v>1.9594617884493311</v>
      </c>
      <c r="AG255" t="str">
        <f t="shared" si="81"/>
        <v>Cluster 3</v>
      </c>
      <c r="AH255" t="str">
        <f t="shared" si="82"/>
        <v>Not Applicable</v>
      </c>
      <c r="AI255">
        <f t="shared" si="83"/>
        <v>46.26</v>
      </c>
      <c r="AJ255" t="e">
        <f t="shared" si="84"/>
        <v>#N/A</v>
      </c>
      <c r="AK255" t="str">
        <f t="shared" si="85"/>
        <v>no - High</v>
      </c>
      <c r="AL255" t="str">
        <f t="shared" si="86"/>
        <v>Q1 - Low</v>
      </c>
      <c r="AM255">
        <f t="shared" si="87"/>
        <v>0</v>
      </c>
      <c r="AN255">
        <f t="shared" si="88"/>
        <v>1</v>
      </c>
      <c r="AO255">
        <f t="shared" si="89"/>
        <v>0</v>
      </c>
      <c r="AP255">
        <f t="shared" si="90"/>
        <v>1</v>
      </c>
      <c r="AQ255">
        <f t="shared" si="91"/>
        <v>272.10000000000002</v>
      </c>
    </row>
    <row r="256" spans="1:43" x14ac:dyDescent="0.25">
      <c r="A256" t="s">
        <v>32</v>
      </c>
      <c r="B256">
        <v>122</v>
      </c>
      <c r="C256" t="s">
        <v>25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  <c r="U256">
        <f t="shared" si="69"/>
        <v>1</v>
      </c>
      <c r="V256" t="str">
        <f t="shared" si="70"/>
        <v>&gt;3 calls</v>
      </c>
      <c r="W256" t="str">
        <f t="shared" si="71"/>
        <v>Q3</v>
      </c>
      <c r="X256" t="str">
        <f t="shared" si="72"/>
        <v>Not Applicable</v>
      </c>
      <c r="Y256" t="str">
        <f t="shared" si="73"/>
        <v>Medium</v>
      </c>
      <c r="Z256" s="3">
        <f t="shared" si="74"/>
        <v>2.1502554477168285</v>
      </c>
      <c r="AA256" s="3">
        <f t="shared" si="75"/>
        <v>0.29106934048899702</v>
      </c>
      <c r="AB256" s="3">
        <f t="shared" si="76"/>
        <v>-1.3232013413272654</v>
      </c>
      <c r="AC256" s="3">
        <f t="shared" si="77"/>
        <v>0.41445190259141979</v>
      </c>
      <c r="AD256" s="3">
        <f t="shared" si="78"/>
        <v>3.7008245999507303</v>
      </c>
      <c r="AE256" s="3">
        <f t="shared" si="79"/>
        <v>2.5750634983744614</v>
      </c>
      <c r="AF256" s="3">
        <f t="shared" si="80"/>
        <v>2.7506001748201356</v>
      </c>
      <c r="AG256" t="str">
        <f t="shared" si="81"/>
        <v>Cluster 2</v>
      </c>
      <c r="AH256" t="str">
        <f t="shared" si="82"/>
        <v>Not Applicable</v>
      </c>
      <c r="AI256">
        <f t="shared" si="83"/>
        <v>50.39</v>
      </c>
      <c r="AJ256" t="e">
        <f t="shared" si="84"/>
        <v>#N/A</v>
      </c>
      <c r="AK256" t="str">
        <f t="shared" si="85"/>
        <v>no - Low</v>
      </c>
      <c r="AL256" t="str">
        <f t="shared" si="86"/>
        <v>Q3 - High</v>
      </c>
      <c r="AM256">
        <f t="shared" si="87"/>
        <v>0</v>
      </c>
      <c r="AN256">
        <f t="shared" si="88"/>
        <v>0</v>
      </c>
      <c r="AO256">
        <f t="shared" si="89"/>
        <v>0</v>
      </c>
      <c r="AP256">
        <f t="shared" si="90"/>
        <v>4</v>
      </c>
      <c r="AQ256">
        <f t="shared" si="91"/>
        <v>296.39999999999998</v>
      </c>
    </row>
    <row r="257" spans="1:43" x14ac:dyDescent="0.25">
      <c r="A257" t="s">
        <v>33</v>
      </c>
      <c r="B257">
        <v>112</v>
      </c>
      <c r="C257" t="s">
        <v>28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  <c r="U257">
        <f t="shared" si="69"/>
        <v>0</v>
      </c>
      <c r="V257" t="str">
        <f t="shared" si="70"/>
        <v>&lt;=3 calls</v>
      </c>
      <c r="W257" t="str">
        <f t="shared" si="71"/>
        <v>Q3</v>
      </c>
      <c r="X257" t="str">
        <f t="shared" si="72"/>
        <v>Not Applicable</v>
      </c>
      <c r="Y257" t="str">
        <f t="shared" si="73"/>
        <v>Medium</v>
      </c>
      <c r="Z257" s="3">
        <f t="shared" si="74"/>
        <v>0.26179927168234463</v>
      </c>
      <c r="AA257" s="3">
        <f t="shared" si="75"/>
        <v>-0.19649752354316877</v>
      </c>
      <c r="AB257" s="3">
        <f t="shared" si="76"/>
        <v>-0.34015244223813113</v>
      </c>
      <c r="AC257" s="3">
        <f t="shared" si="77"/>
        <v>0.41445190259141979</v>
      </c>
      <c r="AD257" s="3">
        <f t="shared" si="78"/>
        <v>2.1619034705368199</v>
      </c>
      <c r="AE257" s="3">
        <f t="shared" si="79"/>
        <v>0.62819121207974338</v>
      </c>
      <c r="AF257" s="3">
        <f t="shared" si="80"/>
        <v>2.0286502364748067</v>
      </c>
      <c r="AG257" t="str">
        <f t="shared" si="81"/>
        <v>Cluster 2</v>
      </c>
      <c r="AH257" t="str">
        <f t="shared" si="82"/>
        <v>Not Applicable</v>
      </c>
      <c r="AI257" t="e">
        <f t="shared" si="83"/>
        <v>#N/A</v>
      </c>
      <c r="AJ257">
        <f t="shared" si="84"/>
        <v>33.049999999999997</v>
      </c>
      <c r="AK257" t="str">
        <f t="shared" si="85"/>
        <v>no - Low</v>
      </c>
      <c r="AL257" t="str">
        <f t="shared" si="86"/>
        <v>Q3 - High</v>
      </c>
      <c r="AM257">
        <f t="shared" si="87"/>
        <v>0</v>
      </c>
      <c r="AN257">
        <f t="shared" si="88"/>
        <v>0</v>
      </c>
      <c r="AO257">
        <f t="shared" si="89"/>
        <v>1</v>
      </c>
      <c r="AP257">
        <f t="shared" si="90"/>
        <v>0</v>
      </c>
      <c r="AQ257">
        <f t="shared" si="91"/>
        <v>194.4</v>
      </c>
    </row>
    <row r="258" spans="1:43" x14ac:dyDescent="0.25">
      <c r="A258" t="s">
        <v>57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  <c r="U258">
        <f t="shared" ref="U258:U321" si="92">IF(T258="yes",1,0)</f>
        <v>0</v>
      </c>
      <c r="V258" t="str">
        <f t="shared" ref="V258:V321" si="93">IF(S258&gt;3,"&gt;3 calls","&lt;=3 calls")</f>
        <v>&lt;=3 calls</v>
      </c>
      <c r="W258" t="str">
        <f t="shared" ref="W258:W321" si="94">IF(B258&lt;=_xlfn.QUARTILE.INC($B$2:$B$4251,1),"Q1",
IF(B258&lt;=_xlfn.QUARTILE.INC($B$2:$B$4251,2),"Q2",
IF(B258&lt;=_xlfn.QUARTILE.INC($B$2:$B$4251,3),"Q3","Q4")))</f>
        <v>Q4</v>
      </c>
      <c r="X258" t="str">
        <f t="shared" ref="X258:X321" si="95">IF(D258="no","Not Applicable",IF(R258&gt;2.84,"High","Low"))</f>
        <v>Not Applicable</v>
      </c>
      <c r="Y258" t="str">
        <f t="shared" ref="Y258:Y321" si="96">IF(J258&lt;=165,"Low",IF(J258&lt;=233,"Medium","High"))</f>
        <v>High</v>
      </c>
      <c r="Z258" s="3">
        <f t="shared" ref="Z258:Z321" si="97">(G258-AVERAGE($G$2:$G$4251))/_xlfn.STDEV.S($G$2:$G$4251)</f>
        <v>0.86906753221108057</v>
      </c>
      <c r="AA258" s="3">
        <f t="shared" ref="AA258:AA321" si="98">(J258-AVERAGE($J$2:$J$4251))/_xlfn.STDEV.S($J$2:$J$4251)</f>
        <v>1.1587393515829729</v>
      </c>
      <c r="AB258" s="3">
        <f t="shared" ref="AB258:AB321" si="99">(M258-AVERAGE($M$2:$M$4251))/_xlfn.STDEV.S($M$2:$M$4251)</f>
        <v>-0.33816648486623396</v>
      </c>
      <c r="AC258" s="3">
        <f t="shared" ref="AC258:AC321" si="100">(P258-AVERAGE($P$2:$P$4251))/_xlfn.STDEV.S($P$2:$P$4251)</f>
        <v>-0.49131181483948333</v>
      </c>
      <c r="AD258" s="3">
        <f t="shared" ref="AD258:AD321" si="101">SQRT((Z258-$BQ$13)^2+(AA258-$BR$13)^2+(AB258-$BS$13)^2+(AC258-$BT$13)^2)</f>
        <v>2.9749548399118111</v>
      </c>
      <c r="AE258" s="3">
        <f t="shared" ref="AE258:AE321" si="102">SQRT((Z258-$BQ$14)^2+(AA258-$BR$14)^2+(AB258-$BS$14)^2+(AC258-$BT$14)^2)</f>
        <v>1.5664287827213972</v>
      </c>
      <c r="AF258" s="3">
        <f t="shared" ref="AF258:AF321" si="103">SQRT((Z258-$BQ$15)^2+(AA258-$BR$15)^2+(AB258-$BS$15)^2+(AC258-$BT$15)^2)</f>
        <v>2.0142100096964479</v>
      </c>
      <c r="AG258" t="str">
        <f t="shared" ref="AG258:AG321" si="104">IF(AD258=MIN(AD258:AF258),"Cluster 1",IF(AE258=MIN(AD258:AF258),"Cluster 2","Cluster 3"))</f>
        <v>Cluster 2</v>
      </c>
      <c r="AH258" t="str">
        <f t="shared" ref="AH258:AH321" si="105">IF(E258="no","Not Applicable",IF(F258=0,"0 messages",IF(F258&lt;=16,"1-16 messages","&gt;16 messages")))</f>
        <v>Not Applicable</v>
      </c>
      <c r="AI258" t="e">
        <f t="shared" ref="AI258:AI321" si="106">IF(T258="yes",I258,NA())</f>
        <v>#N/A</v>
      </c>
      <c r="AJ258">
        <f t="shared" ref="AJ258:AJ321" si="107">IF(T258="no",I258,NA())</f>
        <v>38.619999999999997</v>
      </c>
      <c r="AK258" t="str">
        <f t="shared" ref="AK258:AK321" si="108">D258&amp;" - "&amp;IF(Q258&lt;=3,"Low",IF(Q258&lt;=6,"Medium","High"))</f>
        <v>no - Medium</v>
      </c>
      <c r="AL258" t="str">
        <f t="shared" ref="AL258:AL321" si="109">IF(P258&lt;=8.5,"Q1 - Low",IF(P258&lt;=10.3,"Q2 - Medium",IF(P258&lt;=12,"Q3 - High","Q4 - Very High")))</f>
        <v>Q2 - Medium</v>
      </c>
      <c r="AM258">
        <f t="shared" ref="AM258:AM321" si="110">IF(D258="yes",1,0)</f>
        <v>0</v>
      </c>
      <c r="AN258">
        <f t="shared" ref="AN258:AN321" si="111">IF(C258="area_code_415",1,0)</f>
        <v>1</v>
      </c>
      <c r="AO258">
        <f t="shared" ref="AO258:AO321" si="112">IF(C258="area_code_510",1,0)</f>
        <v>0</v>
      </c>
      <c r="AP258">
        <f t="shared" ref="AP258:AP321" si="113">S258</f>
        <v>3</v>
      </c>
      <c r="AQ258">
        <f t="shared" ref="AQ258:AQ321" si="114">G258</f>
        <v>227.2</v>
      </c>
    </row>
    <row r="259" spans="1:43" x14ac:dyDescent="0.25">
      <c r="A259" t="s">
        <v>60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  <c r="U259">
        <f t="shared" si="92"/>
        <v>1</v>
      </c>
      <c r="V259" t="str">
        <f t="shared" si="93"/>
        <v>&lt;=3 calls</v>
      </c>
      <c r="W259" t="str">
        <f t="shared" si="94"/>
        <v>Q1</v>
      </c>
      <c r="X259" t="str">
        <f t="shared" si="95"/>
        <v>Not Applicable</v>
      </c>
      <c r="Y259" t="str">
        <f t="shared" si="96"/>
        <v>Medium</v>
      </c>
      <c r="Z259" s="3">
        <f t="shared" si="97"/>
        <v>1.2671244712771728</v>
      </c>
      <c r="AA259" s="3">
        <f t="shared" si="98"/>
        <v>0.39455291979378299</v>
      </c>
      <c r="AB259" s="3">
        <f t="shared" si="99"/>
        <v>1.2942904748332977</v>
      </c>
      <c r="AC259" s="3">
        <f t="shared" si="100"/>
        <v>1.0666017791416695</v>
      </c>
      <c r="AD259" s="3">
        <f t="shared" si="101"/>
        <v>4.0766705668758032</v>
      </c>
      <c r="AE259" s="3">
        <f t="shared" si="102"/>
        <v>2.1387154136863633</v>
      </c>
      <c r="AF259" s="3">
        <f t="shared" si="103"/>
        <v>0.72729934046978628</v>
      </c>
      <c r="AG259" t="str">
        <f t="shared" si="104"/>
        <v>Cluster 3</v>
      </c>
      <c r="AH259" t="str">
        <f t="shared" si="105"/>
        <v>Not Applicable</v>
      </c>
      <c r="AI259">
        <f t="shared" si="106"/>
        <v>42.28</v>
      </c>
      <c r="AJ259" t="e">
        <f t="shared" si="107"/>
        <v>#N/A</v>
      </c>
      <c r="AK259" t="str">
        <f t="shared" si="108"/>
        <v>no - Low</v>
      </c>
      <c r="AL259" t="str">
        <f t="shared" si="109"/>
        <v>Q4 - Very High</v>
      </c>
      <c r="AM259">
        <f t="shared" si="110"/>
        <v>0</v>
      </c>
      <c r="AN259">
        <f t="shared" si="111"/>
        <v>1</v>
      </c>
      <c r="AO259">
        <f t="shared" si="112"/>
        <v>0</v>
      </c>
      <c r="AP259">
        <f t="shared" si="113"/>
        <v>1</v>
      </c>
      <c r="AQ259">
        <f t="shared" si="114"/>
        <v>248.7</v>
      </c>
    </row>
    <row r="260" spans="1:43" x14ac:dyDescent="0.25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  <c r="U260">
        <f t="shared" si="92"/>
        <v>0</v>
      </c>
      <c r="V260" t="str">
        <f t="shared" si="93"/>
        <v>&lt;=3 calls</v>
      </c>
      <c r="W260" t="str">
        <f t="shared" si="94"/>
        <v>Q3</v>
      </c>
      <c r="X260" t="str">
        <f t="shared" si="95"/>
        <v>Not Applicable</v>
      </c>
      <c r="Y260" t="str">
        <f t="shared" si="96"/>
        <v>Medium</v>
      </c>
      <c r="Z260" s="3">
        <f t="shared" si="97"/>
        <v>1.037547445955334</v>
      </c>
      <c r="AA260" s="3">
        <f t="shared" si="98"/>
        <v>-8.5053668907245278E-2</v>
      </c>
      <c r="AB260" s="3">
        <f t="shared" si="99"/>
        <v>-0.33816648486623396</v>
      </c>
      <c r="AC260" s="3">
        <f t="shared" si="100"/>
        <v>-0.20146742526159472</v>
      </c>
      <c r="AD260" s="3">
        <f t="shared" si="101"/>
        <v>2.4626011162938797</v>
      </c>
      <c r="AE260" s="3">
        <f t="shared" si="102"/>
        <v>1.1129620497264681</v>
      </c>
      <c r="AF260" s="3">
        <f t="shared" si="103"/>
        <v>2.1007057838476144</v>
      </c>
      <c r="AG260" t="str">
        <f t="shared" si="104"/>
        <v>Cluster 2</v>
      </c>
      <c r="AH260" t="str">
        <f t="shared" si="105"/>
        <v>&gt;16 messages</v>
      </c>
      <c r="AI260" t="e">
        <f t="shared" si="106"/>
        <v>#N/A</v>
      </c>
      <c r="AJ260">
        <f t="shared" si="107"/>
        <v>40.17</v>
      </c>
      <c r="AK260" t="str">
        <f t="shared" si="108"/>
        <v>no - Medium</v>
      </c>
      <c r="AL260" t="str">
        <f t="shared" si="109"/>
        <v>Q2 - Medium</v>
      </c>
      <c r="AM260">
        <f t="shared" si="110"/>
        <v>0</v>
      </c>
      <c r="AN260">
        <f t="shared" si="111"/>
        <v>1</v>
      </c>
      <c r="AO260">
        <f t="shared" si="112"/>
        <v>0</v>
      </c>
      <c r="AP260">
        <f t="shared" si="113"/>
        <v>1</v>
      </c>
      <c r="AQ260">
        <f t="shared" si="114"/>
        <v>236.3</v>
      </c>
    </row>
    <row r="261" spans="1:43" x14ac:dyDescent="0.25">
      <c r="A261" t="s">
        <v>38</v>
      </c>
      <c r="B261">
        <v>16</v>
      </c>
      <c r="C261" t="s">
        <v>28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  <c r="U261">
        <f t="shared" si="92"/>
        <v>0</v>
      </c>
      <c r="V261" t="str">
        <f t="shared" si="93"/>
        <v>&lt;=3 calls</v>
      </c>
      <c r="W261" t="str">
        <f t="shared" si="94"/>
        <v>Q1</v>
      </c>
      <c r="X261" t="str">
        <f t="shared" si="95"/>
        <v>Not Applicable</v>
      </c>
      <c r="Y261" t="str">
        <f t="shared" si="96"/>
        <v>Medium</v>
      </c>
      <c r="Z261" s="3">
        <f t="shared" si="97"/>
        <v>0.46915916552142506</v>
      </c>
      <c r="AA261" s="3">
        <f t="shared" si="98"/>
        <v>-0.61043184076231383</v>
      </c>
      <c r="AB261" s="3">
        <f t="shared" si="99"/>
        <v>0.38869391324815611</v>
      </c>
      <c r="AC261" s="3">
        <f t="shared" si="100"/>
        <v>0.23329915910523916</v>
      </c>
      <c r="AD261" s="3">
        <f t="shared" si="101"/>
        <v>2.3999353334766371</v>
      </c>
      <c r="AE261" s="3">
        <f t="shared" si="102"/>
        <v>0.89344771007854928</v>
      </c>
      <c r="AF261" s="3">
        <f t="shared" si="103"/>
        <v>1.9587771737539701</v>
      </c>
      <c r="AG261" t="str">
        <f t="shared" si="104"/>
        <v>Cluster 2</v>
      </c>
      <c r="AH261" t="str">
        <f t="shared" si="105"/>
        <v>Not Applicable</v>
      </c>
      <c r="AI261" t="e">
        <f t="shared" si="106"/>
        <v>#N/A</v>
      </c>
      <c r="AJ261">
        <f t="shared" si="107"/>
        <v>34.950000000000003</v>
      </c>
      <c r="AK261" t="str">
        <f t="shared" si="108"/>
        <v>no - Low</v>
      </c>
      <c r="AL261" t="str">
        <f t="shared" si="109"/>
        <v>Q3 - High</v>
      </c>
      <c r="AM261">
        <f t="shared" si="110"/>
        <v>0</v>
      </c>
      <c r="AN261">
        <f t="shared" si="111"/>
        <v>0</v>
      </c>
      <c r="AO261">
        <f t="shared" si="112"/>
        <v>1</v>
      </c>
      <c r="AP261">
        <f t="shared" si="113"/>
        <v>0</v>
      </c>
      <c r="AQ261">
        <f t="shared" si="114"/>
        <v>205.6</v>
      </c>
    </row>
    <row r="262" spans="1:43" x14ac:dyDescent="0.25">
      <c r="A262" t="s">
        <v>27</v>
      </c>
      <c r="B262">
        <v>73</v>
      </c>
      <c r="C262" t="s">
        <v>25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  <c r="U262">
        <f t="shared" si="92"/>
        <v>0</v>
      </c>
      <c r="V262" t="str">
        <f t="shared" si="93"/>
        <v>&lt;=3 calls</v>
      </c>
      <c r="W262" t="str">
        <f t="shared" si="94"/>
        <v>Q1</v>
      </c>
      <c r="X262" t="str">
        <f t="shared" si="95"/>
        <v>Not Applicable</v>
      </c>
      <c r="Y262" t="str">
        <f t="shared" si="96"/>
        <v>High</v>
      </c>
      <c r="Z262" s="3">
        <f t="shared" si="97"/>
        <v>-1.5951826347515654</v>
      </c>
      <c r="AA262" s="3">
        <f t="shared" si="98"/>
        <v>1.5945644259627465</v>
      </c>
      <c r="AB262" s="3">
        <f t="shared" si="99"/>
        <v>8.8814350091672822E-2</v>
      </c>
      <c r="AC262" s="3">
        <f t="shared" si="100"/>
        <v>-0.16523687656435807</v>
      </c>
      <c r="AD262" s="3">
        <f t="shared" si="101"/>
        <v>2.9947208701972192</v>
      </c>
      <c r="AE262" s="3">
        <f t="shared" si="102"/>
        <v>2.2632796029032298</v>
      </c>
      <c r="AF262" s="3">
        <f t="shared" si="103"/>
        <v>3.0457373543102513</v>
      </c>
      <c r="AG262" t="str">
        <f t="shared" si="104"/>
        <v>Cluster 2</v>
      </c>
      <c r="AH262" t="str">
        <f t="shared" si="105"/>
        <v>Not Applicable</v>
      </c>
      <c r="AI262" t="e">
        <f t="shared" si="106"/>
        <v>#N/A</v>
      </c>
      <c r="AJ262">
        <f t="shared" si="107"/>
        <v>16</v>
      </c>
      <c r="AK262" t="str">
        <f t="shared" si="108"/>
        <v>no - Medium</v>
      </c>
      <c r="AL262" t="str">
        <f t="shared" si="109"/>
        <v>Q2 - Medium</v>
      </c>
      <c r="AM262">
        <f t="shared" si="110"/>
        <v>0</v>
      </c>
      <c r="AN262">
        <f t="shared" si="111"/>
        <v>0</v>
      </c>
      <c r="AO262">
        <f t="shared" si="112"/>
        <v>0</v>
      </c>
      <c r="AP262">
        <f t="shared" si="113"/>
        <v>0</v>
      </c>
      <c r="AQ262">
        <f t="shared" si="114"/>
        <v>94.1</v>
      </c>
    </row>
    <row r="263" spans="1:43" x14ac:dyDescent="0.25">
      <c r="A263" t="s">
        <v>37</v>
      </c>
      <c r="B263">
        <v>128</v>
      </c>
      <c r="C263" t="s">
        <v>25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  <c r="U263">
        <f t="shared" si="92"/>
        <v>0</v>
      </c>
      <c r="V263" t="str">
        <f t="shared" si="93"/>
        <v>&lt;=3 calls</v>
      </c>
      <c r="W263" t="str">
        <f t="shared" si="94"/>
        <v>Q4</v>
      </c>
      <c r="X263" t="str">
        <f t="shared" si="95"/>
        <v>Not Applicable</v>
      </c>
      <c r="Y263" t="str">
        <f t="shared" si="96"/>
        <v>Medium</v>
      </c>
      <c r="Z263" s="3">
        <f t="shared" si="97"/>
        <v>-1.0193886438234039</v>
      </c>
      <c r="AA263" s="3">
        <f t="shared" si="98"/>
        <v>0.10400287020726799</v>
      </c>
      <c r="AB263" s="3">
        <f t="shared" si="99"/>
        <v>1.0698772918089099</v>
      </c>
      <c r="AC263" s="3">
        <f t="shared" si="100"/>
        <v>3.1317430548841285</v>
      </c>
      <c r="AD263" s="3">
        <f t="shared" si="101"/>
        <v>4.7513041295695446</v>
      </c>
      <c r="AE263" s="3">
        <f t="shared" si="102"/>
        <v>3.4644511521322983</v>
      </c>
      <c r="AF263" s="3">
        <f t="shared" si="103"/>
        <v>3.0708227951734699</v>
      </c>
      <c r="AG263" t="str">
        <f t="shared" si="104"/>
        <v>Cluster 3</v>
      </c>
      <c r="AH263" t="str">
        <f t="shared" si="105"/>
        <v>Not Applicable</v>
      </c>
      <c r="AI263" t="e">
        <f t="shared" si="106"/>
        <v>#N/A</v>
      </c>
      <c r="AJ263">
        <f t="shared" si="107"/>
        <v>21.28</v>
      </c>
      <c r="AK263" t="str">
        <f t="shared" si="108"/>
        <v>no - Low</v>
      </c>
      <c r="AL263" t="str">
        <f t="shared" si="109"/>
        <v>Q4 - Very High</v>
      </c>
      <c r="AM263">
        <f t="shared" si="110"/>
        <v>0</v>
      </c>
      <c r="AN263">
        <f t="shared" si="111"/>
        <v>0</v>
      </c>
      <c r="AO263">
        <f t="shared" si="112"/>
        <v>0</v>
      </c>
      <c r="AP263">
        <f t="shared" si="113"/>
        <v>0</v>
      </c>
      <c r="AQ263">
        <f t="shared" si="114"/>
        <v>125.2</v>
      </c>
    </row>
    <row r="264" spans="1:43" x14ac:dyDescent="0.25">
      <c r="A264" t="s">
        <v>27</v>
      </c>
      <c r="B264">
        <v>39</v>
      </c>
      <c r="C264" t="s">
        <v>25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  <c r="U264">
        <f t="shared" si="92"/>
        <v>0</v>
      </c>
      <c r="V264" t="str">
        <f t="shared" si="93"/>
        <v>&lt;=3 calls</v>
      </c>
      <c r="W264" t="str">
        <f t="shared" si="94"/>
        <v>Q1</v>
      </c>
      <c r="X264" t="str">
        <f t="shared" si="95"/>
        <v>Not Applicable</v>
      </c>
      <c r="Y264" t="str">
        <f t="shared" si="96"/>
        <v>High</v>
      </c>
      <c r="Z264" s="3">
        <f t="shared" si="97"/>
        <v>-2.2191137438923705</v>
      </c>
      <c r="AA264" s="3">
        <f t="shared" si="98"/>
        <v>2.1099922536538926</v>
      </c>
      <c r="AB264" s="3">
        <f t="shared" si="99"/>
        <v>-1.5217970785169894</v>
      </c>
      <c r="AC264" s="3">
        <f t="shared" si="100"/>
        <v>0.77675738956378104</v>
      </c>
      <c r="AD264" s="3">
        <f t="shared" si="101"/>
        <v>3.8193493098763378</v>
      </c>
      <c r="AE264" s="3">
        <f t="shared" si="102"/>
        <v>3.5065298386348047</v>
      </c>
      <c r="AF264" s="3">
        <f t="shared" si="103"/>
        <v>4.2431207698602691</v>
      </c>
      <c r="AG264" t="str">
        <f t="shared" si="104"/>
        <v>Cluster 2</v>
      </c>
      <c r="AH264" t="str">
        <f t="shared" si="105"/>
        <v>Not Applicable</v>
      </c>
      <c r="AI264" t="e">
        <f t="shared" si="106"/>
        <v>#N/A</v>
      </c>
      <c r="AJ264">
        <f t="shared" si="107"/>
        <v>10.27</v>
      </c>
      <c r="AK264" t="str">
        <f t="shared" si="108"/>
        <v>no - Low</v>
      </c>
      <c r="AL264" t="str">
        <f t="shared" si="109"/>
        <v>Q4 - Very High</v>
      </c>
      <c r="AM264">
        <f t="shared" si="110"/>
        <v>0</v>
      </c>
      <c r="AN264">
        <f t="shared" si="111"/>
        <v>0</v>
      </c>
      <c r="AO264">
        <f t="shared" si="112"/>
        <v>0</v>
      </c>
      <c r="AP264">
        <f t="shared" si="113"/>
        <v>1</v>
      </c>
      <c r="AQ264">
        <f t="shared" si="114"/>
        <v>60.4</v>
      </c>
    </row>
    <row r="265" spans="1:43" x14ac:dyDescent="0.25">
      <c r="A265" t="s">
        <v>48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  <c r="U265">
        <f t="shared" si="92"/>
        <v>0</v>
      </c>
      <c r="V265" t="str">
        <f t="shared" si="93"/>
        <v>&lt;=3 calls</v>
      </c>
      <c r="W265" t="str">
        <f t="shared" si="94"/>
        <v>Q3</v>
      </c>
      <c r="X265" t="str">
        <f t="shared" si="95"/>
        <v>Not Applicable</v>
      </c>
      <c r="Y265" t="str">
        <f t="shared" si="96"/>
        <v>High</v>
      </c>
      <c r="Z265" s="3">
        <f t="shared" si="97"/>
        <v>-1.0971486040130591</v>
      </c>
      <c r="AA265" s="3">
        <f t="shared" si="98"/>
        <v>1.3975476115170951</v>
      </c>
      <c r="AB265" s="3">
        <f t="shared" si="99"/>
        <v>-0.79493668040259935</v>
      </c>
      <c r="AC265" s="3">
        <f t="shared" si="100"/>
        <v>-0.92607839920631685</v>
      </c>
      <c r="AD265" s="3">
        <f t="shared" si="101"/>
        <v>2.4093957269118786</v>
      </c>
      <c r="AE265" s="3">
        <f t="shared" si="102"/>
        <v>2.155555592665376</v>
      </c>
      <c r="AF265" s="3">
        <f t="shared" si="103"/>
        <v>3.3893438977596744</v>
      </c>
      <c r="AG265" t="str">
        <f t="shared" si="104"/>
        <v>Cluster 2</v>
      </c>
      <c r="AH265" t="str">
        <f t="shared" si="105"/>
        <v>&gt;16 messages</v>
      </c>
      <c r="AI265" t="e">
        <f t="shared" si="106"/>
        <v>#N/A</v>
      </c>
      <c r="AJ265">
        <f t="shared" si="107"/>
        <v>20.57</v>
      </c>
      <c r="AK265" t="str">
        <f t="shared" si="108"/>
        <v>no - Medium</v>
      </c>
      <c r="AL265" t="str">
        <f t="shared" si="109"/>
        <v>Q1 - Low</v>
      </c>
      <c r="AM265">
        <f t="shared" si="110"/>
        <v>0</v>
      </c>
      <c r="AN265">
        <f t="shared" si="111"/>
        <v>1</v>
      </c>
      <c r="AO265">
        <f t="shared" si="112"/>
        <v>0</v>
      </c>
      <c r="AP265">
        <f t="shared" si="113"/>
        <v>2</v>
      </c>
      <c r="AQ265">
        <f t="shared" si="114"/>
        <v>121</v>
      </c>
    </row>
    <row r="266" spans="1:43" x14ac:dyDescent="0.25">
      <c r="A266" t="s">
        <v>33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  <c r="U266">
        <f t="shared" si="92"/>
        <v>0</v>
      </c>
      <c r="V266" t="str">
        <f t="shared" si="93"/>
        <v>&lt;=3 calls</v>
      </c>
      <c r="W266" t="str">
        <f t="shared" si="94"/>
        <v>Q3</v>
      </c>
      <c r="X266" t="str">
        <f t="shared" si="95"/>
        <v>Not Applicable</v>
      </c>
      <c r="Y266" t="str">
        <f t="shared" si="96"/>
        <v>High</v>
      </c>
      <c r="Z266" s="3">
        <f t="shared" si="97"/>
        <v>-1.1563942879670821</v>
      </c>
      <c r="AA266" s="3">
        <f t="shared" si="98"/>
        <v>1.1268982502584242</v>
      </c>
      <c r="AB266" s="3">
        <f t="shared" si="99"/>
        <v>-1.0511251813773435</v>
      </c>
      <c r="AC266" s="3">
        <f t="shared" si="100"/>
        <v>-0.96230894790355315</v>
      </c>
      <c r="AD266" s="3">
        <f t="shared" si="101"/>
        <v>2.1335861219646328</v>
      </c>
      <c r="AE266" s="3">
        <f t="shared" si="102"/>
        <v>2.1536132600397848</v>
      </c>
      <c r="AF266" s="3">
        <f t="shared" si="103"/>
        <v>3.567059069849881</v>
      </c>
      <c r="AG266" t="str">
        <f t="shared" si="104"/>
        <v>Cluster 1</v>
      </c>
      <c r="AH266" t="str">
        <f t="shared" si="105"/>
        <v>&gt;16 messages</v>
      </c>
      <c r="AI266" t="e">
        <f t="shared" si="106"/>
        <v>#N/A</v>
      </c>
      <c r="AJ266">
        <f t="shared" si="107"/>
        <v>20.03</v>
      </c>
      <c r="AK266" t="str">
        <f t="shared" si="108"/>
        <v>no - Low</v>
      </c>
      <c r="AL266" t="str">
        <f t="shared" si="109"/>
        <v>Q1 - Low</v>
      </c>
      <c r="AM266">
        <f t="shared" si="110"/>
        <v>0</v>
      </c>
      <c r="AN266">
        <f t="shared" si="111"/>
        <v>1</v>
      </c>
      <c r="AO266">
        <f t="shared" si="112"/>
        <v>0</v>
      </c>
      <c r="AP266">
        <f t="shared" si="113"/>
        <v>3</v>
      </c>
      <c r="AQ266">
        <f t="shared" si="114"/>
        <v>117.8</v>
      </c>
    </row>
    <row r="267" spans="1:43" x14ac:dyDescent="0.25">
      <c r="A267" t="s">
        <v>27</v>
      </c>
      <c r="B267">
        <v>86</v>
      </c>
      <c r="C267" t="s">
        <v>28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  <c r="U267">
        <f t="shared" si="92"/>
        <v>0</v>
      </c>
      <c r="V267" t="str">
        <f t="shared" si="93"/>
        <v>&lt;=3 calls</v>
      </c>
      <c r="W267" t="str">
        <f t="shared" si="94"/>
        <v>Q2</v>
      </c>
      <c r="X267" t="str">
        <f t="shared" si="95"/>
        <v>Not Applicable</v>
      </c>
      <c r="Y267" t="str">
        <f t="shared" si="96"/>
        <v>High</v>
      </c>
      <c r="Z267" s="3">
        <f t="shared" si="97"/>
        <v>-7.3309128182598118E-2</v>
      </c>
      <c r="AA267" s="3">
        <f t="shared" si="98"/>
        <v>1.174659902245248</v>
      </c>
      <c r="AB267" s="3">
        <f t="shared" si="99"/>
        <v>1.7252432245349989</v>
      </c>
      <c r="AC267" s="3">
        <f t="shared" si="100"/>
        <v>-1.4695366296648587</v>
      </c>
      <c r="AD267" s="3">
        <f t="shared" si="101"/>
        <v>3.6380375124253406</v>
      </c>
      <c r="AE267" s="3">
        <f t="shared" si="102"/>
        <v>2.5536644658115093</v>
      </c>
      <c r="AF267" s="3">
        <f t="shared" si="103"/>
        <v>2.7941165806177093</v>
      </c>
      <c r="AG267" t="str">
        <f t="shared" si="104"/>
        <v>Cluster 2</v>
      </c>
      <c r="AH267" t="str">
        <f t="shared" si="105"/>
        <v>Not Applicable</v>
      </c>
      <c r="AI267" t="e">
        <f t="shared" si="106"/>
        <v>#N/A</v>
      </c>
      <c r="AJ267">
        <f t="shared" si="107"/>
        <v>29.97</v>
      </c>
      <c r="AK267" t="str">
        <f t="shared" si="108"/>
        <v>no - Low</v>
      </c>
      <c r="AL267" t="str">
        <f t="shared" si="109"/>
        <v>Q1 - Low</v>
      </c>
      <c r="AM267">
        <f t="shared" si="110"/>
        <v>0</v>
      </c>
      <c r="AN267">
        <f t="shared" si="111"/>
        <v>0</v>
      </c>
      <c r="AO267">
        <f t="shared" si="112"/>
        <v>1</v>
      </c>
      <c r="AP267">
        <f t="shared" si="113"/>
        <v>0</v>
      </c>
      <c r="AQ267">
        <f t="shared" si="114"/>
        <v>176.3</v>
      </c>
    </row>
    <row r="268" spans="1:43" x14ac:dyDescent="0.25">
      <c r="A268" t="s">
        <v>44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  <c r="U268">
        <f t="shared" si="92"/>
        <v>0</v>
      </c>
      <c r="V268" t="str">
        <f t="shared" si="93"/>
        <v>&lt;=3 calls</v>
      </c>
      <c r="W268" t="str">
        <f t="shared" si="94"/>
        <v>Q3</v>
      </c>
      <c r="X268" t="str">
        <f t="shared" si="95"/>
        <v>Not Applicable</v>
      </c>
      <c r="Y268" t="str">
        <f t="shared" si="96"/>
        <v>Medium</v>
      </c>
      <c r="Z268" s="3">
        <f t="shared" si="97"/>
        <v>-1.0193886438234039</v>
      </c>
      <c r="AA268" s="3">
        <f t="shared" si="98"/>
        <v>-0.44525612764121253</v>
      </c>
      <c r="AB268" s="3">
        <f t="shared" si="99"/>
        <v>0.63296666999151696</v>
      </c>
      <c r="AC268" s="3">
        <f t="shared" si="100"/>
        <v>0.95791013304996164</v>
      </c>
      <c r="AD268" s="3">
        <f t="shared" si="101"/>
        <v>2.6092353128516095</v>
      </c>
      <c r="AE268" s="3">
        <f t="shared" si="102"/>
        <v>1.5986384377582417</v>
      </c>
      <c r="AF268" s="3">
        <f t="shared" si="103"/>
        <v>2.5106136284829623</v>
      </c>
      <c r="AG268" t="str">
        <f t="shared" si="104"/>
        <v>Cluster 2</v>
      </c>
      <c r="AH268" t="str">
        <f t="shared" si="105"/>
        <v>&gt;16 messages</v>
      </c>
      <c r="AI268" t="e">
        <f t="shared" si="106"/>
        <v>#N/A</v>
      </c>
      <c r="AJ268">
        <f t="shared" si="107"/>
        <v>21.28</v>
      </c>
      <c r="AK268" t="str">
        <f t="shared" si="108"/>
        <v>no - Low</v>
      </c>
      <c r="AL268" t="str">
        <f t="shared" si="109"/>
        <v>Q4 - Very High</v>
      </c>
      <c r="AM268">
        <f t="shared" si="110"/>
        <v>0</v>
      </c>
      <c r="AN268">
        <f t="shared" si="111"/>
        <v>1</v>
      </c>
      <c r="AO268">
        <f t="shared" si="112"/>
        <v>0</v>
      </c>
      <c r="AP268">
        <f t="shared" si="113"/>
        <v>1</v>
      </c>
      <c r="AQ268">
        <f t="shared" si="114"/>
        <v>125.2</v>
      </c>
    </row>
    <row r="269" spans="1:43" x14ac:dyDescent="0.25">
      <c r="A269" t="s">
        <v>38</v>
      </c>
      <c r="B269">
        <v>104</v>
      </c>
      <c r="C269" t="s">
        <v>25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  <c r="U269">
        <f t="shared" si="92"/>
        <v>0</v>
      </c>
      <c r="V269" t="str">
        <f t="shared" si="93"/>
        <v>&lt;=3 calls</v>
      </c>
      <c r="W269" t="str">
        <f t="shared" si="94"/>
        <v>Q3</v>
      </c>
      <c r="X269" t="str">
        <f t="shared" si="95"/>
        <v>Not Applicable</v>
      </c>
      <c r="Y269" t="str">
        <f t="shared" si="96"/>
        <v>High</v>
      </c>
      <c r="Z269" s="3">
        <f t="shared" si="97"/>
        <v>-0.76944591464236933</v>
      </c>
      <c r="AA269" s="3">
        <f t="shared" si="98"/>
        <v>1.1288883190912078</v>
      </c>
      <c r="AB269" s="3">
        <f t="shared" si="99"/>
        <v>0.68261560428894796</v>
      </c>
      <c r="AC269" s="3">
        <f t="shared" si="100"/>
        <v>-9.277577916988608E-2</v>
      </c>
      <c r="AD269" s="3">
        <f t="shared" si="101"/>
        <v>2.8704654187249057</v>
      </c>
      <c r="AE269" s="3">
        <f t="shared" si="102"/>
        <v>1.5300350521997035</v>
      </c>
      <c r="AF269" s="3">
        <f t="shared" si="103"/>
        <v>2.1077103220850701</v>
      </c>
      <c r="AG269" t="str">
        <f t="shared" si="104"/>
        <v>Cluster 2</v>
      </c>
      <c r="AH269" t="str">
        <f t="shared" si="105"/>
        <v>Not Applicable</v>
      </c>
      <c r="AI269" t="e">
        <f t="shared" si="106"/>
        <v>#N/A</v>
      </c>
      <c r="AJ269">
        <f t="shared" si="107"/>
        <v>23.58</v>
      </c>
      <c r="AK269" t="str">
        <f t="shared" si="108"/>
        <v>no - Low</v>
      </c>
      <c r="AL269" t="str">
        <f t="shared" si="109"/>
        <v>Q2 - Medium</v>
      </c>
      <c r="AM269">
        <f t="shared" si="110"/>
        <v>0</v>
      </c>
      <c r="AN269">
        <f t="shared" si="111"/>
        <v>0</v>
      </c>
      <c r="AO269">
        <f t="shared" si="112"/>
        <v>0</v>
      </c>
      <c r="AP269">
        <f t="shared" si="113"/>
        <v>0</v>
      </c>
      <c r="AQ269">
        <f t="shared" si="114"/>
        <v>138.69999999999999</v>
      </c>
    </row>
    <row r="270" spans="1:43" x14ac:dyDescent="0.25">
      <c r="A270" t="s">
        <v>52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  <c r="U270">
        <f t="shared" si="92"/>
        <v>0</v>
      </c>
      <c r="V270" t="str">
        <f t="shared" si="93"/>
        <v>&lt;=3 calls</v>
      </c>
      <c r="W270" t="str">
        <f t="shared" si="94"/>
        <v>Q4</v>
      </c>
      <c r="X270" t="str">
        <f t="shared" si="95"/>
        <v>Not Applicable</v>
      </c>
      <c r="Y270" t="str">
        <f t="shared" si="96"/>
        <v>High</v>
      </c>
      <c r="Z270" s="3">
        <f t="shared" si="97"/>
        <v>-1.7395939893894965</v>
      </c>
      <c r="AA270" s="3">
        <f t="shared" si="98"/>
        <v>0.92391122931442005</v>
      </c>
      <c r="AB270" s="3">
        <f t="shared" si="99"/>
        <v>1.0142704853957869</v>
      </c>
      <c r="AC270" s="3">
        <f t="shared" si="100"/>
        <v>0.37822135389418376</v>
      </c>
      <c r="AD270" s="3">
        <f t="shared" si="101"/>
        <v>3.194559965956139</v>
      </c>
      <c r="AE270" s="3">
        <f t="shared" si="102"/>
        <v>2.247575408670397</v>
      </c>
      <c r="AF270" s="3">
        <f t="shared" si="103"/>
        <v>2.8103339764572666</v>
      </c>
      <c r="AG270" t="str">
        <f t="shared" si="104"/>
        <v>Cluster 2</v>
      </c>
      <c r="AH270" t="str">
        <f t="shared" si="105"/>
        <v>Not Applicable</v>
      </c>
      <c r="AI270" t="e">
        <f t="shared" si="106"/>
        <v>#N/A</v>
      </c>
      <c r="AJ270">
        <f t="shared" si="107"/>
        <v>14.67</v>
      </c>
      <c r="AK270" t="str">
        <f t="shared" si="108"/>
        <v>no - Medium</v>
      </c>
      <c r="AL270" t="str">
        <f t="shared" si="109"/>
        <v>Q3 - High</v>
      </c>
      <c r="AM270">
        <f t="shared" si="110"/>
        <v>0</v>
      </c>
      <c r="AN270">
        <f t="shared" si="111"/>
        <v>1</v>
      </c>
      <c r="AO270">
        <f t="shared" si="112"/>
        <v>0</v>
      </c>
      <c r="AP270">
        <f t="shared" si="113"/>
        <v>1</v>
      </c>
      <c r="AQ270">
        <f t="shared" si="114"/>
        <v>86.3</v>
      </c>
    </row>
    <row r="271" spans="1:43" x14ac:dyDescent="0.25">
      <c r="A271" t="s">
        <v>38</v>
      </c>
      <c r="B271">
        <v>129</v>
      </c>
      <c r="C271" t="s">
        <v>25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  <c r="U271">
        <f t="shared" si="92"/>
        <v>0</v>
      </c>
      <c r="V271" t="str">
        <f t="shared" si="93"/>
        <v>&lt;=3 calls</v>
      </c>
      <c r="W271" t="str">
        <f t="shared" si="94"/>
        <v>Q4</v>
      </c>
      <c r="X271" t="str">
        <f t="shared" si="95"/>
        <v>Not Applicable</v>
      </c>
      <c r="Y271" t="str">
        <f t="shared" si="96"/>
        <v>Low</v>
      </c>
      <c r="Z271" s="3">
        <f t="shared" si="97"/>
        <v>0.49507915225131027</v>
      </c>
      <c r="AA271" s="3">
        <f t="shared" si="98"/>
        <v>-0.90098189034882881</v>
      </c>
      <c r="AB271" s="3">
        <f t="shared" si="99"/>
        <v>0.8851832562224663</v>
      </c>
      <c r="AC271" s="3">
        <f t="shared" si="100"/>
        <v>1.1390628765361424</v>
      </c>
      <c r="AD271" s="3">
        <f t="shared" si="101"/>
        <v>3.2209582668597254</v>
      </c>
      <c r="AE271" s="3">
        <f t="shared" si="102"/>
        <v>1.7714077361042049</v>
      </c>
      <c r="AF271" s="3">
        <f t="shared" si="103"/>
        <v>1.9751452043350242</v>
      </c>
      <c r="AG271" t="str">
        <f t="shared" si="104"/>
        <v>Cluster 2</v>
      </c>
      <c r="AH271" t="str">
        <f t="shared" si="105"/>
        <v>Not Applicable</v>
      </c>
      <c r="AI271" t="e">
        <f t="shared" si="106"/>
        <v>#N/A</v>
      </c>
      <c r="AJ271">
        <f t="shared" si="107"/>
        <v>35.19</v>
      </c>
      <c r="AK271" t="str">
        <f t="shared" si="108"/>
        <v>no - Medium</v>
      </c>
      <c r="AL271" t="str">
        <f t="shared" si="109"/>
        <v>Q4 - Very High</v>
      </c>
      <c r="AM271">
        <f t="shared" si="110"/>
        <v>0</v>
      </c>
      <c r="AN271">
        <f t="shared" si="111"/>
        <v>0</v>
      </c>
      <c r="AO271">
        <f t="shared" si="112"/>
        <v>0</v>
      </c>
      <c r="AP271">
        <f t="shared" si="113"/>
        <v>3</v>
      </c>
      <c r="AQ271">
        <f t="shared" si="114"/>
        <v>207</v>
      </c>
    </row>
    <row r="272" spans="1:43" x14ac:dyDescent="0.25">
      <c r="A272" t="s">
        <v>66</v>
      </c>
      <c r="B272">
        <v>100</v>
      </c>
      <c r="C272" t="s">
        <v>28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  <c r="U272">
        <f t="shared" si="92"/>
        <v>0</v>
      </c>
      <c r="V272" t="str">
        <f t="shared" si="93"/>
        <v>&lt;=3 calls</v>
      </c>
      <c r="W272" t="str">
        <f t="shared" si="94"/>
        <v>Q2</v>
      </c>
      <c r="X272" t="str">
        <f t="shared" si="95"/>
        <v>Not Applicable</v>
      </c>
      <c r="Y272" t="str">
        <f t="shared" si="96"/>
        <v>Medium</v>
      </c>
      <c r="Z272" s="3">
        <f t="shared" si="97"/>
        <v>-2.248736585869382</v>
      </c>
      <c r="AA272" s="3">
        <f t="shared" si="98"/>
        <v>0.38460257562986128</v>
      </c>
      <c r="AB272" s="3">
        <f t="shared" si="99"/>
        <v>-0.95778518489817288</v>
      </c>
      <c r="AC272" s="3">
        <f t="shared" si="100"/>
        <v>-1.1434616913897337</v>
      </c>
      <c r="AD272" s="3">
        <f t="shared" si="101"/>
        <v>1.8705161589358299</v>
      </c>
      <c r="AE272" s="3">
        <f t="shared" si="102"/>
        <v>2.7257278796488298</v>
      </c>
      <c r="AF272" s="3">
        <f t="shared" si="103"/>
        <v>4.4000402551510547</v>
      </c>
      <c r="AG272" t="str">
        <f t="shared" si="104"/>
        <v>Cluster 1</v>
      </c>
      <c r="AH272" t="str">
        <f t="shared" si="105"/>
        <v>&gt;16 messages</v>
      </c>
      <c r="AI272" t="e">
        <f t="shared" si="106"/>
        <v>#N/A</v>
      </c>
      <c r="AJ272">
        <f t="shared" si="107"/>
        <v>10</v>
      </c>
      <c r="AK272" t="str">
        <f t="shared" si="108"/>
        <v>no - Low</v>
      </c>
      <c r="AL272" t="str">
        <f t="shared" si="109"/>
        <v>Q1 - Low</v>
      </c>
      <c r="AM272">
        <f t="shared" si="110"/>
        <v>0</v>
      </c>
      <c r="AN272">
        <f t="shared" si="111"/>
        <v>0</v>
      </c>
      <c r="AO272">
        <f t="shared" si="112"/>
        <v>1</v>
      </c>
      <c r="AP272">
        <f t="shared" si="113"/>
        <v>0</v>
      </c>
      <c r="AQ272">
        <f t="shared" si="114"/>
        <v>58.8</v>
      </c>
    </row>
    <row r="273" spans="1:43" x14ac:dyDescent="0.25">
      <c r="A273" t="s">
        <v>68</v>
      </c>
      <c r="B273">
        <v>121</v>
      </c>
      <c r="C273" t="s">
        <v>25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  <c r="U273">
        <f t="shared" si="92"/>
        <v>0</v>
      </c>
      <c r="V273" t="str">
        <f t="shared" si="93"/>
        <v>&lt;=3 calls</v>
      </c>
      <c r="W273" t="str">
        <f t="shared" si="94"/>
        <v>Q3</v>
      </c>
      <c r="X273" t="str">
        <f t="shared" si="95"/>
        <v>Not Applicable</v>
      </c>
      <c r="Y273" t="str">
        <f t="shared" si="96"/>
        <v>Medium</v>
      </c>
      <c r="Z273" s="3">
        <f t="shared" si="97"/>
        <v>-2.065445251136623</v>
      </c>
      <c r="AA273" s="3">
        <f t="shared" si="98"/>
        <v>0.17962548585307295</v>
      </c>
      <c r="AB273" s="3">
        <f t="shared" si="99"/>
        <v>-6.2118410172517374E-2</v>
      </c>
      <c r="AC273" s="3">
        <f t="shared" si="100"/>
        <v>0.41445190259141979</v>
      </c>
      <c r="AD273" s="3">
        <f t="shared" si="101"/>
        <v>2.3252926549846351</v>
      </c>
      <c r="AE273" s="3">
        <f t="shared" si="102"/>
        <v>2.1151733917234279</v>
      </c>
      <c r="AF273" s="3">
        <f t="shared" si="103"/>
        <v>3.3971945812367128</v>
      </c>
      <c r="AG273" t="str">
        <f t="shared" si="104"/>
        <v>Cluster 2</v>
      </c>
      <c r="AH273" t="str">
        <f t="shared" si="105"/>
        <v>&gt;16 messages</v>
      </c>
      <c r="AI273" t="e">
        <f t="shared" si="106"/>
        <v>#N/A</v>
      </c>
      <c r="AJ273">
        <f t="shared" si="107"/>
        <v>11.68</v>
      </c>
      <c r="AK273" t="str">
        <f t="shared" si="108"/>
        <v>no - Medium</v>
      </c>
      <c r="AL273" t="str">
        <f t="shared" si="109"/>
        <v>Q3 - High</v>
      </c>
      <c r="AM273">
        <f t="shared" si="110"/>
        <v>0</v>
      </c>
      <c r="AN273">
        <f t="shared" si="111"/>
        <v>0</v>
      </c>
      <c r="AO273">
        <f t="shared" si="112"/>
        <v>0</v>
      </c>
      <c r="AP273">
        <f t="shared" si="113"/>
        <v>1</v>
      </c>
      <c r="AQ273">
        <f t="shared" si="114"/>
        <v>68.7</v>
      </c>
    </row>
    <row r="274" spans="1:43" x14ac:dyDescent="0.25">
      <c r="A274" t="s">
        <v>48</v>
      </c>
      <c r="B274">
        <v>143</v>
      </c>
      <c r="C274" t="s">
        <v>25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  <c r="U274">
        <f t="shared" si="92"/>
        <v>0</v>
      </c>
      <c r="V274" t="str">
        <f t="shared" si="93"/>
        <v>&lt;=3 calls</v>
      </c>
      <c r="W274" t="str">
        <f t="shared" si="94"/>
        <v>Q4</v>
      </c>
      <c r="X274" t="str">
        <f t="shared" si="95"/>
        <v>Not Applicable</v>
      </c>
      <c r="Y274" t="str">
        <f t="shared" si="96"/>
        <v>High</v>
      </c>
      <c r="Z274" s="3">
        <f t="shared" si="97"/>
        <v>1.0912388470386669</v>
      </c>
      <c r="AA274" s="3">
        <f t="shared" si="98"/>
        <v>0.70301358887535725</v>
      </c>
      <c r="AB274" s="3">
        <f t="shared" si="99"/>
        <v>-0.87834689002228328</v>
      </c>
      <c r="AC274" s="3">
        <f t="shared" si="100"/>
        <v>-0.27392852265606671</v>
      </c>
      <c r="AD274" s="3">
        <f t="shared" si="101"/>
        <v>2.7956241644107651</v>
      </c>
      <c r="AE274" s="3">
        <f t="shared" si="102"/>
        <v>1.5910878109538897</v>
      </c>
      <c r="AF274" s="3">
        <f t="shared" si="103"/>
        <v>2.2907654562819593</v>
      </c>
      <c r="AG274" t="str">
        <f t="shared" si="104"/>
        <v>Cluster 2</v>
      </c>
      <c r="AH274" t="str">
        <f t="shared" si="105"/>
        <v>&gt;16 messages</v>
      </c>
      <c r="AI274" t="e">
        <f t="shared" si="106"/>
        <v>#N/A</v>
      </c>
      <c r="AJ274">
        <f t="shared" si="107"/>
        <v>40.659999999999997</v>
      </c>
      <c r="AK274" t="str">
        <f t="shared" si="108"/>
        <v>no - Medium</v>
      </c>
      <c r="AL274" t="str">
        <f t="shared" si="109"/>
        <v>Q2 - Medium</v>
      </c>
      <c r="AM274">
        <f t="shared" si="110"/>
        <v>0</v>
      </c>
      <c r="AN274">
        <f t="shared" si="111"/>
        <v>0</v>
      </c>
      <c r="AO274">
        <f t="shared" si="112"/>
        <v>0</v>
      </c>
      <c r="AP274">
        <f t="shared" si="113"/>
        <v>1</v>
      </c>
      <c r="AQ274">
        <f t="shared" si="114"/>
        <v>239.2</v>
      </c>
    </row>
    <row r="275" spans="1:43" x14ac:dyDescent="0.25">
      <c r="A275" t="s">
        <v>34</v>
      </c>
      <c r="B275">
        <v>76</v>
      </c>
      <c r="C275" t="s">
        <v>28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  <c r="U275">
        <f t="shared" si="92"/>
        <v>0</v>
      </c>
      <c r="V275" t="str">
        <f t="shared" si="93"/>
        <v>&lt;=3 calls</v>
      </c>
      <c r="W275" t="str">
        <f t="shared" si="94"/>
        <v>Q2</v>
      </c>
      <c r="X275" t="str">
        <f t="shared" si="95"/>
        <v>Not Applicable</v>
      </c>
      <c r="Y275" t="str">
        <f t="shared" si="96"/>
        <v>Medium</v>
      </c>
      <c r="Z275" s="3">
        <f t="shared" si="97"/>
        <v>0.33400494900131034</v>
      </c>
      <c r="AA275" s="3">
        <f t="shared" si="98"/>
        <v>0.33684092364303675</v>
      </c>
      <c r="AB275" s="3">
        <f t="shared" si="99"/>
        <v>-0.24085457364326907</v>
      </c>
      <c r="AC275" s="3">
        <f t="shared" si="100"/>
        <v>0.81298793826101701</v>
      </c>
      <c r="AD275" s="3">
        <f t="shared" si="101"/>
        <v>2.7257916101061417</v>
      </c>
      <c r="AE275" s="3">
        <f t="shared" si="102"/>
        <v>0.97158706619676771</v>
      </c>
      <c r="AF275" s="3">
        <f t="shared" si="103"/>
        <v>1.5678083277864843</v>
      </c>
      <c r="AG275" t="str">
        <f t="shared" si="104"/>
        <v>Cluster 2</v>
      </c>
      <c r="AH275" t="str">
        <f t="shared" si="105"/>
        <v>Not Applicable</v>
      </c>
      <c r="AI275" t="e">
        <f t="shared" si="106"/>
        <v>#N/A</v>
      </c>
      <c r="AJ275">
        <f t="shared" si="107"/>
        <v>33.71</v>
      </c>
      <c r="AK275" t="str">
        <f t="shared" si="108"/>
        <v>no - Low</v>
      </c>
      <c r="AL275" t="str">
        <f t="shared" si="109"/>
        <v>Q4 - Very High</v>
      </c>
      <c r="AM275">
        <f t="shared" si="110"/>
        <v>0</v>
      </c>
      <c r="AN275">
        <f t="shared" si="111"/>
        <v>0</v>
      </c>
      <c r="AO275">
        <f t="shared" si="112"/>
        <v>1</v>
      </c>
      <c r="AP275">
        <f t="shared" si="113"/>
        <v>0</v>
      </c>
      <c r="AQ275">
        <f t="shared" si="114"/>
        <v>198.3</v>
      </c>
    </row>
    <row r="276" spans="1:43" x14ac:dyDescent="0.25">
      <c r="A276" t="s">
        <v>42</v>
      </c>
      <c r="B276">
        <v>158</v>
      </c>
      <c r="C276" t="s">
        <v>28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  <c r="U276">
        <f t="shared" si="92"/>
        <v>0</v>
      </c>
      <c r="V276" t="str">
        <f t="shared" si="93"/>
        <v>&lt;=3 calls</v>
      </c>
      <c r="W276" t="str">
        <f t="shared" si="94"/>
        <v>Q4</v>
      </c>
      <c r="X276" t="str">
        <f t="shared" si="95"/>
        <v>Not Applicable</v>
      </c>
      <c r="Y276" t="str">
        <f t="shared" si="96"/>
        <v>High</v>
      </c>
      <c r="Z276" s="3">
        <f t="shared" si="97"/>
        <v>0.46175345502717208</v>
      </c>
      <c r="AA276" s="3">
        <f t="shared" si="98"/>
        <v>0.80450709934735909</v>
      </c>
      <c r="AB276" s="3">
        <f t="shared" si="99"/>
        <v>-2.3995902368955702</v>
      </c>
      <c r="AC276" s="3">
        <f t="shared" si="100"/>
        <v>1.5013683635085036</v>
      </c>
      <c r="AD276" s="3">
        <f t="shared" si="101"/>
        <v>3.6889924852259459</v>
      </c>
      <c r="AE276" s="3">
        <f t="shared" si="102"/>
        <v>2.9786890059350895</v>
      </c>
      <c r="AF276" s="3">
        <f t="shared" si="103"/>
        <v>3.4837495363621716</v>
      </c>
      <c r="AG276" t="str">
        <f t="shared" si="104"/>
        <v>Cluster 2</v>
      </c>
      <c r="AH276" t="str">
        <f t="shared" si="105"/>
        <v>Not Applicable</v>
      </c>
      <c r="AI276" t="e">
        <f t="shared" si="106"/>
        <v>#N/A</v>
      </c>
      <c r="AJ276">
        <f t="shared" si="107"/>
        <v>34.880000000000003</v>
      </c>
      <c r="AK276" t="str">
        <f t="shared" si="108"/>
        <v>no - High</v>
      </c>
      <c r="AL276" t="str">
        <f t="shared" si="109"/>
        <v>Q4 - Very High</v>
      </c>
      <c r="AM276">
        <f t="shared" si="110"/>
        <v>0</v>
      </c>
      <c r="AN276">
        <f t="shared" si="111"/>
        <v>0</v>
      </c>
      <c r="AO276">
        <f t="shared" si="112"/>
        <v>1</v>
      </c>
      <c r="AP276">
        <f t="shared" si="113"/>
        <v>0</v>
      </c>
      <c r="AQ276">
        <f t="shared" si="114"/>
        <v>205.2</v>
      </c>
    </row>
    <row r="277" spans="1:43" x14ac:dyDescent="0.25">
      <c r="A277" t="s">
        <v>40</v>
      </c>
      <c r="B277">
        <v>116</v>
      </c>
      <c r="C277" t="s">
        <v>28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  <c r="U277">
        <f t="shared" si="92"/>
        <v>0</v>
      </c>
      <c r="V277" t="str">
        <f t="shared" si="93"/>
        <v>&lt;=3 calls</v>
      </c>
      <c r="W277" t="str">
        <f t="shared" si="94"/>
        <v>Q3</v>
      </c>
      <c r="X277" t="str">
        <f t="shared" si="95"/>
        <v>Not Applicable</v>
      </c>
      <c r="Y277" t="str">
        <f t="shared" si="96"/>
        <v>High</v>
      </c>
      <c r="Z277" s="3">
        <f t="shared" si="97"/>
        <v>0.21921643634039034</v>
      </c>
      <c r="AA277" s="3">
        <f t="shared" si="98"/>
        <v>2.2433268654504439</v>
      </c>
      <c r="AB277" s="3">
        <f t="shared" si="99"/>
        <v>-1.3966817640874636</v>
      </c>
      <c r="AC277" s="3">
        <f t="shared" si="100"/>
        <v>-0.85361730181184459</v>
      </c>
      <c r="AD277" s="3">
        <f t="shared" si="101"/>
        <v>3.4906220349793746</v>
      </c>
      <c r="AE277" s="3">
        <f t="shared" si="102"/>
        <v>2.7856693485229895</v>
      </c>
      <c r="AF277" s="3">
        <f t="shared" si="103"/>
        <v>3.3668182676701526</v>
      </c>
      <c r="AG277" t="str">
        <f t="shared" si="104"/>
        <v>Cluster 2</v>
      </c>
      <c r="AH277" t="str">
        <f t="shared" si="105"/>
        <v>Not Applicable</v>
      </c>
      <c r="AI277" t="e">
        <f t="shared" si="106"/>
        <v>#N/A</v>
      </c>
      <c r="AJ277">
        <f t="shared" si="107"/>
        <v>32.659999999999997</v>
      </c>
      <c r="AK277" t="str">
        <f t="shared" si="108"/>
        <v>no - Low</v>
      </c>
      <c r="AL277" t="str">
        <f t="shared" si="109"/>
        <v>Q1 - Low</v>
      </c>
      <c r="AM277">
        <f t="shared" si="110"/>
        <v>0</v>
      </c>
      <c r="AN277">
        <f t="shared" si="111"/>
        <v>0</v>
      </c>
      <c r="AO277">
        <f t="shared" si="112"/>
        <v>1</v>
      </c>
      <c r="AP277">
        <f t="shared" si="113"/>
        <v>3</v>
      </c>
      <c r="AQ277">
        <f t="shared" si="114"/>
        <v>192.1</v>
      </c>
    </row>
    <row r="278" spans="1:43" x14ac:dyDescent="0.25">
      <c r="A278" t="s">
        <v>35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  <c r="U278">
        <f t="shared" si="92"/>
        <v>1</v>
      </c>
      <c r="V278" t="str">
        <f t="shared" si="93"/>
        <v>&lt;=3 calls</v>
      </c>
      <c r="W278" t="str">
        <f t="shared" si="94"/>
        <v>Q1</v>
      </c>
      <c r="X278" t="str">
        <f t="shared" si="95"/>
        <v>Not Applicable</v>
      </c>
      <c r="Y278" t="str">
        <f t="shared" si="96"/>
        <v>High</v>
      </c>
      <c r="Z278" s="3">
        <f t="shared" si="97"/>
        <v>1.7096156733087831</v>
      </c>
      <c r="AA278" s="3">
        <f t="shared" si="98"/>
        <v>0.96570267480289129</v>
      </c>
      <c r="AB278" s="3">
        <f t="shared" si="99"/>
        <v>-6.2118410172517374E-2</v>
      </c>
      <c r="AC278" s="3">
        <f t="shared" si="100"/>
        <v>-0.27392852265606671</v>
      </c>
      <c r="AD278" s="3">
        <f t="shared" si="101"/>
        <v>3.5514512202080972</v>
      </c>
      <c r="AE278" s="3">
        <f t="shared" si="102"/>
        <v>1.983497652872672</v>
      </c>
      <c r="AF278" s="3">
        <f t="shared" si="103"/>
        <v>1.8043614129062997</v>
      </c>
      <c r="AG278" t="str">
        <f t="shared" si="104"/>
        <v>Cluster 3</v>
      </c>
      <c r="AH278" t="str">
        <f t="shared" si="105"/>
        <v>Not Applicable</v>
      </c>
      <c r="AI278">
        <f t="shared" si="106"/>
        <v>46.34</v>
      </c>
      <c r="AJ278" t="e">
        <f t="shared" si="107"/>
        <v>#N/A</v>
      </c>
      <c r="AK278" t="str">
        <f t="shared" si="108"/>
        <v>no - Low</v>
      </c>
      <c r="AL278" t="str">
        <f t="shared" si="109"/>
        <v>Q2 - Medium</v>
      </c>
      <c r="AM278">
        <f t="shared" si="110"/>
        <v>0</v>
      </c>
      <c r="AN278">
        <f t="shared" si="111"/>
        <v>1</v>
      </c>
      <c r="AO278">
        <f t="shared" si="112"/>
        <v>0</v>
      </c>
      <c r="AP278">
        <f t="shared" si="113"/>
        <v>1</v>
      </c>
      <c r="AQ278">
        <f t="shared" si="114"/>
        <v>272.60000000000002</v>
      </c>
    </row>
    <row r="279" spans="1:43" x14ac:dyDescent="0.25">
      <c r="A279" t="s">
        <v>68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  <c r="U279">
        <f t="shared" si="92"/>
        <v>1</v>
      </c>
      <c r="V279" t="str">
        <f t="shared" si="93"/>
        <v>&gt;3 calls</v>
      </c>
      <c r="W279" t="str">
        <f t="shared" si="94"/>
        <v>Q2</v>
      </c>
      <c r="X279" t="str">
        <f t="shared" si="95"/>
        <v>Not Applicable</v>
      </c>
      <c r="Y279" t="str">
        <f t="shared" si="96"/>
        <v>Medium</v>
      </c>
      <c r="Z279" s="3">
        <f t="shared" si="97"/>
        <v>-0.96199438749294375</v>
      </c>
      <c r="AA279" s="3">
        <f t="shared" si="98"/>
        <v>-6.1172842913833299E-2</v>
      </c>
      <c r="AB279" s="3">
        <f t="shared" si="99"/>
        <v>-1.2338332595918895</v>
      </c>
      <c r="AC279" s="3">
        <f t="shared" si="100"/>
        <v>0.70429629216930834</v>
      </c>
      <c r="AD279" s="3">
        <f t="shared" si="101"/>
        <v>1.9601389497323782</v>
      </c>
      <c r="AE279" s="3">
        <f t="shared" si="102"/>
        <v>1.7168439352243601</v>
      </c>
      <c r="AF279" s="3">
        <f t="shared" si="103"/>
        <v>3.1706405494119614</v>
      </c>
      <c r="AG279" t="str">
        <f t="shared" si="104"/>
        <v>Cluster 2</v>
      </c>
      <c r="AH279" t="str">
        <f t="shared" si="105"/>
        <v>Not Applicable</v>
      </c>
      <c r="AI279">
        <f t="shared" si="106"/>
        <v>21.81</v>
      </c>
      <c r="AJ279" t="e">
        <f t="shared" si="107"/>
        <v>#N/A</v>
      </c>
      <c r="AK279" t="str">
        <f t="shared" si="108"/>
        <v>no - Medium</v>
      </c>
      <c r="AL279" t="str">
        <f t="shared" si="109"/>
        <v>Q4 - Very High</v>
      </c>
      <c r="AM279">
        <f t="shared" si="110"/>
        <v>0</v>
      </c>
      <c r="AN279">
        <f t="shared" si="111"/>
        <v>1</v>
      </c>
      <c r="AO279">
        <f t="shared" si="112"/>
        <v>0</v>
      </c>
      <c r="AP279">
        <f t="shared" si="113"/>
        <v>7</v>
      </c>
      <c r="AQ279">
        <f t="shared" si="114"/>
        <v>128.30000000000001</v>
      </c>
    </row>
    <row r="280" spans="1:43" x14ac:dyDescent="0.25">
      <c r="A280" t="s">
        <v>54</v>
      </c>
      <c r="B280">
        <v>108</v>
      </c>
      <c r="C280" t="s">
        <v>28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  <c r="U280">
        <f t="shared" si="92"/>
        <v>0</v>
      </c>
      <c r="V280" t="str">
        <f t="shared" si="93"/>
        <v>&lt;=3 calls</v>
      </c>
      <c r="W280" t="str">
        <f t="shared" si="94"/>
        <v>Q3</v>
      </c>
      <c r="X280" t="str">
        <f t="shared" si="95"/>
        <v>Not Applicable</v>
      </c>
      <c r="Y280" t="str">
        <f t="shared" si="96"/>
        <v>High</v>
      </c>
      <c r="Z280" s="3">
        <f t="shared" si="97"/>
        <v>-0.19735477896133419</v>
      </c>
      <c r="AA280" s="3">
        <f t="shared" si="98"/>
        <v>1.2721732750516819</v>
      </c>
      <c r="AB280" s="3">
        <f t="shared" si="99"/>
        <v>0.11463179592633718</v>
      </c>
      <c r="AC280" s="3">
        <f t="shared" si="100"/>
        <v>-0.34638962005053869</v>
      </c>
      <c r="AD280" s="3">
        <f t="shared" si="101"/>
        <v>2.7343411111240212</v>
      </c>
      <c r="AE280" s="3">
        <f t="shared" si="102"/>
        <v>1.3380956498138141</v>
      </c>
      <c r="AF280" s="3">
        <f t="shared" si="103"/>
        <v>2.0259266087690246</v>
      </c>
      <c r="AG280" t="str">
        <f t="shared" si="104"/>
        <v>Cluster 2</v>
      </c>
      <c r="AH280" t="str">
        <f t="shared" si="105"/>
        <v>Not Applicable</v>
      </c>
      <c r="AI280" t="e">
        <f t="shared" si="106"/>
        <v>#N/A</v>
      </c>
      <c r="AJ280">
        <f t="shared" si="107"/>
        <v>28.83</v>
      </c>
      <c r="AK280" t="str">
        <f t="shared" si="108"/>
        <v>no - Medium</v>
      </c>
      <c r="AL280" t="str">
        <f t="shared" si="109"/>
        <v>Q2 - Medium</v>
      </c>
      <c r="AM280">
        <f t="shared" si="110"/>
        <v>0</v>
      </c>
      <c r="AN280">
        <f t="shared" si="111"/>
        <v>0</v>
      </c>
      <c r="AO280">
        <f t="shared" si="112"/>
        <v>1</v>
      </c>
      <c r="AP280">
        <f t="shared" si="113"/>
        <v>0</v>
      </c>
      <c r="AQ280">
        <f t="shared" si="114"/>
        <v>169.6</v>
      </c>
    </row>
    <row r="281" spans="1:43" x14ac:dyDescent="0.25">
      <c r="A281" t="s">
        <v>65</v>
      </c>
      <c r="B281">
        <v>151</v>
      </c>
      <c r="C281" t="s">
        <v>25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  <c r="U281">
        <f t="shared" si="92"/>
        <v>0</v>
      </c>
      <c r="V281" t="str">
        <f t="shared" si="93"/>
        <v>&lt;=3 calls</v>
      </c>
      <c r="W281" t="str">
        <f t="shared" si="94"/>
        <v>Q4</v>
      </c>
      <c r="X281" t="str">
        <f t="shared" si="95"/>
        <v>Not Applicable</v>
      </c>
      <c r="Y281" t="str">
        <f t="shared" si="96"/>
        <v>Low</v>
      </c>
      <c r="Z281" s="3">
        <f t="shared" si="97"/>
        <v>0.63763907926567798</v>
      </c>
      <c r="AA281" s="3">
        <f t="shared" si="98"/>
        <v>-1.2273531789254624</v>
      </c>
      <c r="AB281" s="3">
        <f t="shared" si="99"/>
        <v>-0.62414434641943672</v>
      </c>
      <c r="AC281" s="3">
        <f t="shared" si="100"/>
        <v>-0.60000346093119195</v>
      </c>
      <c r="AD281" s="3">
        <f t="shared" si="101"/>
        <v>1.7420723077705895</v>
      </c>
      <c r="AE281" s="3">
        <f t="shared" si="102"/>
        <v>1.6317290643737317</v>
      </c>
      <c r="AF281" s="3">
        <f t="shared" si="103"/>
        <v>3.2078440662761025</v>
      </c>
      <c r="AG281" t="str">
        <f t="shared" si="104"/>
        <v>Cluster 2</v>
      </c>
      <c r="AH281" t="str">
        <f t="shared" si="105"/>
        <v>&gt;16 messages</v>
      </c>
      <c r="AI281" t="e">
        <f t="shared" si="106"/>
        <v>#N/A</v>
      </c>
      <c r="AJ281">
        <f t="shared" si="107"/>
        <v>36.5</v>
      </c>
      <c r="AK281" t="str">
        <f t="shared" si="108"/>
        <v>no - Medium</v>
      </c>
      <c r="AL281" t="str">
        <f t="shared" si="109"/>
        <v>Q2 - Medium</v>
      </c>
      <c r="AM281">
        <f t="shared" si="110"/>
        <v>0</v>
      </c>
      <c r="AN281">
        <f t="shared" si="111"/>
        <v>0</v>
      </c>
      <c r="AO281">
        <f t="shared" si="112"/>
        <v>0</v>
      </c>
      <c r="AP281">
        <f t="shared" si="113"/>
        <v>1</v>
      </c>
      <c r="AQ281">
        <f t="shared" si="114"/>
        <v>214.7</v>
      </c>
    </row>
    <row r="282" spans="1:43" x14ac:dyDescent="0.25">
      <c r="A282" t="s">
        <v>43</v>
      </c>
      <c r="B282">
        <v>99</v>
      </c>
      <c r="C282" t="s">
        <v>28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  <c r="U282">
        <f t="shared" si="92"/>
        <v>0</v>
      </c>
      <c r="V282" t="str">
        <f t="shared" si="93"/>
        <v>&lt;=3 calls</v>
      </c>
      <c r="W282" t="str">
        <f t="shared" si="94"/>
        <v>Q2</v>
      </c>
      <c r="X282" t="str">
        <f t="shared" si="95"/>
        <v>Not Applicable</v>
      </c>
      <c r="Y282" t="str">
        <f t="shared" si="96"/>
        <v>High</v>
      </c>
      <c r="Z282" s="3">
        <f t="shared" si="97"/>
        <v>-0.20476048945558717</v>
      </c>
      <c r="AA282" s="3">
        <f t="shared" si="98"/>
        <v>1.4194383686777234</v>
      </c>
      <c r="AB282" s="3">
        <f t="shared" si="99"/>
        <v>-0.60229881532856722</v>
      </c>
      <c r="AC282" s="3">
        <f t="shared" si="100"/>
        <v>0.12460751301353053</v>
      </c>
      <c r="AD282" s="3">
        <f t="shared" si="101"/>
        <v>2.8122937594739956</v>
      </c>
      <c r="AE282" s="3">
        <f t="shared" si="102"/>
        <v>1.5604560345495739</v>
      </c>
      <c r="AF282" s="3">
        <f t="shared" si="103"/>
        <v>2.2273414381158498</v>
      </c>
      <c r="AG282" t="str">
        <f t="shared" si="104"/>
        <v>Cluster 2</v>
      </c>
      <c r="AH282" t="str">
        <f t="shared" si="105"/>
        <v>Not Applicable</v>
      </c>
      <c r="AI282" t="e">
        <f t="shared" si="106"/>
        <v>#N/A</v>
      </c>
      <c r="AJ282">
        <f t="shared" si="107"/>
        <v>28.76</v>
      </c>
      <c r="AK282" t="str">
        <f t="shared" si="108"/>
        <v>no - Low</v>
      </c>
      <c r="AL282" t="str">
        <f t="shared" si="109"/>
        <v>Q3 - High</v>
      </c>
      <c r="AM282">
        <f t="shared" si="110"/>
        <v>0</v>
      </c>
      <c r="AN282">
        <f t="shared" si="111"/>
        <v>0</v>
      </c>
      <c r="AO282">
        <f t="shared" si="112"/>
        <v>1</v>
      </c>
      <c r="AP282">
        <f t="shared" si="113"/>
        <v>0</v>
      </c>
      <c r="AQ282">
        <f t="shared" si="114"/>
        <v>169.2</v>
      </c>
    </row>
    <row r="283" spans="1:43" x14ac:dyDescent="0.25">
      <c r="A283" t="s">
        <v>59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  <c r="U283">
        <f t="shared" si="92"/>
        <v>0</v>
      </c>
      <c r="V283" t="str">
        <f t="shared" si="93"/>
        <v>&lt;=3 calls</v>
      </c>
      <c r="W283" t="str">
        <f t="shared" si="94"/>
        <v>Q1</v>
      </c>
      <c r="X283" t="str">
        <f t="shared" si="95"/>
        <v>Not Applicable</v>
      </c>
      <c r="Y283" t="str">
        <f t="shared" si="96"/>
        <v>Medium</v>
      </c>
      <c r="Z283" s="3">
        <f t="shared" si="97"/>
        <v>0.25624498881165475</v>
      </c>
      <c r="AA283" s="3">
        <f t="shared" si="98"/>
        <v>-0.4691369536346251</v>
      </c>
      <c r="AB283" s="3">
        <f t="shared" si="99"/>
        <v>2.0310806598071744</v>
      </c>
      <c r="AC283" s="3">
        <f t="shared" si="100"/>
        <v>-1.1796922400869698</v>
      </c>
      <c r="AD283" s="3">
        <f t="shared" si="101"/>
        <v>3.3286192803195878</v>
      </c>
      <c r="AE283" s="3">
        <f t="shared" si="102"/>
        <v>2.4088821896308712</v>
      </c>
      <c r="AF283" s="3">
        <f t="shared" si="103"/>
        <v>2.9198836438677405</v>
      </c>
      <c r="AG283" t="str">
        <f t="shared" si="104"/>
        <v>Cluster 2</v>
      </c>
      <c r="AH283" t="str">
        <f t="shared" si="105"/>
        <v>Not Applicable</v>
      </c>
      <c r="AI283" t="e">
        <f t="shared" si="106"/>
        <v>#N/A</v>
      </c>
      <c r="AJ283">
        <f t="shared" si="107"/>
        <v>33</v>
      </c>
      <c r="AK283" t="str">
        <f t="shared" si="108"/>
        <v>no - High</v>
      </c>
      <c r="AL283" t="str">
        <f t="shared" si="109"/>
        <v>Q1 - Low</v>
      </c>
      <c r="AM283">
        <f t="shared" si="110"/>
        <v>0</v>
      </c>
      <c r="AN283">
        <f t="shared" si="111"/>
        <v>1</v>
      </c>
      <c r="AO283">
        <f t="shared" si="112"/>
        <v>0</v>
      </c>
      <c r="AP283">
        <f t="shared" si="113"/>
        <v>2</v>
      </c>
      <c r="AQ283">
        <f t="shared" si="114"/>
        <v>194.1</v>
      </c>
    </row>
    <row r="284" spans="1:43" x14ac:dyDescent="0.25">
      <c r="A284" t="s">
        <v>47</v>
      </c>
      <c r="B284">
        <v>78</v>
      </c>
      <c r="C284" t="s">
        <v>25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  <c r="U284">
        <f t="shared" si="92"/>
        <v>0</v>
      </c>
      <c r="V284" t="str">
        <f t="shared" si="93"/>
        <v>&lt;=3 calls</v>
      </c>
      <c r="W284" t="str">
        <f t="shared" si="94"/>
        <v>Q2</v>
      </c>
      <c r="X284" t="str">
        <f t="shared" si="95"/>
        <v>Not Applicable</v>
      </c>
      <c r="Y284" t="str">
        <f t="shared" si="96"/>
        <v>Medium</v>
      </c>
      <c r="Z284" s="3">
        <f t="shared" si="97"/>
        <v>0.83018755211625306</v>
      </c>
      <c r="AA284" s="3">
        <f t="shared" si="98"/>
        <v>-1.938139742536206E-2</v>
      </c>
      <c r="AB284" s="3">
        <f t="shared" si="99"/>
        <v>-0.49704307461801323</v>
      </c>
      <c r="AC284" s="3">
        <f t="shared" si="100"/>
        <v>1.5738294609029755</v>
      </c>
      <c r="AD284" s="3">
        <f t="shared" si="101"/>
        <v>3.3449608491338907</v>
      </c>
      <c r="AE284" s="3">
        <f t="shared" si="102"/>
        <v>1.8475870751568961</v>
      </c>
      <c r="AF284" s="3">
        <f t="shared" si="103"/>
        <v>1.9074571865012091</v>
      </c>
      <c r="AG284" t="str">
        <f t="shared" si="104"/>
        <v>Cluster 2</v>
      </c>
      <c r="AH284" t="str">
        <f t="shared" si="105"/>
        <v>Not Applicable</v>
      </c>
      <c r="AI284" t="e">
        <f t="shared" si="106"/>
        <v>#N/A</v>
      </c>
      <c r="AJ284">
        <f t="shared" si="107"/>
        <v>38.270000000000003</v>
      </c>
      <c r="AK284" t="str">
        <f t="shared" si="108"/>
        <v>no - Low</v>
      </c>
      <c r="AL284" t="str">
        <f t="shared" si="109"/>
        <v>Q4 - Very High</v>
      </c>
      <c r="AM284">
        <f t="shared" si="110"/>
        <v>0</v>
      </c>
      <c r="AN284">
        <f t="shared" si="111"/>
        <v>0</v>
      </c>
      <c r="AO284">
        <f t="shared" si="112"/>
        <v>0</v>
      </c>
      <c r="AP284">
        <f t="shared" si="113"/>
        <v>0</v>
      </c>
      <c r="AQ284">
        <f t="shared" si="114"/>
        <v>225.1</v>
      </c>
    </row>
    <row r="285" spans="1:43" x14ac:dyDescent="0.25">
      <c r="A285" t="s">
        <v>48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  <c r="U285">
        <f t="shared" si="92"/>
        <v>1</v>
      </c>
      <c r="V285" t="str">
        <f t="shared" si="93"/>
        <v>&lt;=3 calls</v>
      </c>
      <c r="W285" t="str">
        <f t="shared" si="94"/>
        <v>Q2</v>
      </c>
      <c r="X285" t="str">
        <f t="shared" si="95"/>
        <v>Not Applicable</v>
      </c>
      <c r="Y285" t="str">
        <f t="shared" si="96"/>
        <v>Medium</v>
      </c>
      <c r="Z285" s="3">
        <f t="shared" si="97"/>
        <v>0.60616480966510344</v>
      </c>
      <c r="AA285" s="3">
        <f t="shared" si="98"/>
        <v>-0.4691369536346251</v>
      </c>
      <c r="AB285" s="3">
        <f t="shared" si="99"/>
        <v>1.232725796304484</v>
      </c>
      <c r="AC285" s="3">
        <f t="shared" si="100"/>
        <v>-0.41885071744501134</v>
      </c>
      <c r="AD285" s="3">
        <f t="shared" si="101"/>
        <v>2.860835531780975</v>
      </c>
      <c r="AE285" s="3">
        <f t="shared" si="102"/>
        <v>1.5108190064069993</v>
      </c>
      <c r="AF285" s="3">
        <f t="shared" si="103"/>
        <v>2.0930284757596422</v>
      </c>
      <c r="AG285" t="str">
        <f t="shared" si="104"/>
        <v>Cluster 2</v>
      </c>
      <c r="AH285" t="str">
        <f t="shared" si="105"/>
        <v>Not Applicable</v>
      </c>
      <c r="AI285">
        <f t="shared" si="106"/>
        <v>36.21</v>
      </c>
      <c r="AJ285" t="e">
        <f t="shared" si="107"/>
        <v>#N/A</v>
      </c>
      <c r="AK285" t="str">
        <f t="shared" si="108"/>
        <v>no - Low</v>
      </c>
      <c r="AL285" t="str">
        <f t="shared" si="109"/>
        <v>Q2 - Medium</v>
      </c>
      <c r="AM285">
        <f t="shared" si="110"/>
        <v>0</v>
      </c>
      <c r="AN285">
        <f t="shared" si="111"/>
        <v>1</v>
      </c>
      <c r="AO285">
        <f t="shared" si="112"/>
        <v>0</v>
      </c>
      <c r="AP285">
        <f t="shared" si="113"/>
        <v>1</v>
      </c>
      <c r="AQ285">
        <f t="shared" si="114"/>
        <v>213</v>
      </c>
    </row>
    <row r="286" spans="1:43" x14ac:dyDescent="0.25">
      <c r="A286" t="s">
        <v>72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  <c r="U286">
        <f t="shared" si="92"/>
        <v>0</v>
      </c>
      <c r="V286" t="str">
        <f t="shared" si="93"/>
        <v>&lt;=3 calls</v>
      </c>
      <c r="W286" t="str">
        <f t="shared" si="94"/>
        <v>Q1</v>
      </c>
      <c r="X286" t="str">
        <f t="shared" si="95"/>
        <v>Not Applicable</v>
      </c>
      <c r="Y286" t="str">
        <f t="shared" si="96"/>
        <v>Low</v>
      </c>
      <c r="Z286" s="3">
        <f t="shared" si="97"/>
        <v>0.76909044053866704</v>
      </c>
      <c r="AA286" s="3">
        <f t="shared" si="98"/>
        <v>-0.76565720971949336</v>
      </c>
      <c r="AB286" s="3">
        <f t="shared" si="99"/>
        <v>0.53962667351234628</v>
      </c>
      <c r="AC286" s="3">
        <f t="shared" si="100"/>
        <v>1.3564461687195588</v>
      </c>
      <c r="AD286" s="3">
        <f t="shared" si="101"/>
        <v>3.332849587068929</v>
      </c>
      <c r="AE286" s="3">
        <f t="shared" si="102"/>
        <v>1.8190311223075244</v>
      </c>
      <c r="AF286" s="3">
        <f t="shared" si="103"/>
        <v>1.8734625904514917</v>
      </c>
      <c r="AG286" t="str">
        <f t="shared" si="104"/>
        <v>Cluster 2</v>
      </c>
      <c r="AH286" t="str">
        <f t="shared" si="105"/>
        <v>&gt;16 messages</v>
      </c>
      <c r="AI286" t="e">
        <f t="shared" si="106"/>
        <v>#N/A</v>
      </c>
      <c r="AJ286">
        <f t="shared" si="107"/>
        <v>37.71</v>
      </c>
      <c r="AK286" t="str">
        <f t="shared" si="108"/>
        <v>no - High</v>
      </c>
      <c r="AL286" t="str">
        <f t="shared" si="109"/>
        <v>Q4 - Very High</v>
      </c>
      <c r="AM286">
        <f t="shared" si="110"/>
        <v>0</v>
      </c>
      <c r="AN286">
        <f t="shared" si="111"/>
        <v>1</v>
      </c>
      <c r="AO286">
        <f t="shared" si="112"/>
        <v>0</v>
      </c>
      <c r="AP286">
        <f t="shared" si="113"/>
        <v>0</v>
      </c>
      <c r="AQ286">
        <f t="shared" si="114"/>
        <v>221.8</v>
      </c>
    </row>
    <row r="287" spans="1:43" x14ac:dyDescent="0.25">
      <c r="A287" t="s">
        <v>32</v>
      </c>
      <c r="B287">
        <v>98</v>
      </c>
      <c r="C287" t="s">
        <v>25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  <c r="U287">
        <f t="shared" si="92"/>
        <v>0</v>
      </c>
      <c r="V287" t="str">
        <f t="shared" si="93"/>
        <v>&lt;=3 calls</v>
      </c>
      <c r="W287" t="str">
        <f t="shared" si="94"/>
        <v>Q2</v>
      </c>
      <c r="X287" t="str">
        <f t="shared" si="95"/>
        <v>Not Applicable</v>
      </c>
      <c r="Y287" t="str">
        <f t="shared" si="96"/>
        <v>Medium</v>
      </c>
      <c r="Z287" s="3">
        <f t="shared" si="97"/>
        <v>-2.1413537837027152</v>
      </c>
      <c r="AA287" s="3">
        <f t="shared" si="98"/>
        <v>-0.47908729779854686</v>
      </c>
      <c r="AB287" s="3">
        <f t="shared" si="99"/>
        <v>0.87922538410677498</v>
      </c>
      <c r="AC287" s="3">
        <f t="shared" si="100"/>
        <v>-3.7158306488934985</v>
      </c>
      <c r="AD287" s="3">
        <f t="shared" si="101"/>
        <v>3.5328830522149843</v>
      </c>
      <c r="AE287" s="3">
        <f t="shared" si="102"/>
        <v>4.4040158211800096</v>
      </c>
      <c r="AF287" s="3">
        <f t="shared" si="103"/>
        <v>5.8574267426729119</v>
      </c>
      <c r="AG287" t="str">
        <f t="shared" si="104"/>
        <v>Cluster 1</v>
      </c>
      <c r="AH287" t="str">
        <f t="shared" si="105"/>
        <v>&gt;16 messages</v>
      </c>
      <c r="AI287" t="e">
        <f t="shared" si="106"/>
        <v>#N/A</v>
      </c>
      <c r="AJ287">
        <f t="shared" si="107"/>
        <v>10.98</v>
      </c>
      <c r="AK287" t="str">
        <f t="shared" si="108"/>
        <v>no - Low</v>
      </c>
      <c r="AL287" t="str">
        <f t="shared" si="109"/>
        <v>Q1 - Low</v>
      </c>
      <c r="AM287">
        <f t="shared" si="110"/>
        <v>0</v>
      </c>
      <c r="AN287">
        <f t="shared" si="111"/>
        <v>0</v>
      </c>
      <c r="AO287">
        <f t="shared" si="112"/>
        <v>0</v>
      </c>
      <c r="AP287">
        <f t="shared" si="113"/>
        <v>2</v>
      </c>
      <c r="AQ287">
        <f t="shared" si="114"/>
        <v>64.599999999999994</v>
      </c>
    </row>
    <row r="288" spans="1:43" x14ac:dyDescent="0.25">
      <c r="A288" t="s">
        <v>43</v>
      </c>
      <c r="B288">
        <v>64</v>
      </c>
      <c r="C288" t="s">
        <v>28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  <c r="U288">
        <f t="shared" si="92"/>
        <v>0</v>
      </c>
      <c r="V288" t="str">
        <f t="shared" si="93"/>
        <v>&lt;=3 calls</v>
      </c>
      <c r="W288" t="str">
        <f t="shared" si="94"/>
        <v>Q1</v>
      </c>
      <c r="X288" t="str">
        <f t="shared" si="95"/>
        <v>Not Applicable</v>
      </c>
      <c r="Y288" t="str">
        <f t="shared" si="96"/>
        <v>Low</v>
      </c>
      <c r="Z288" s="3">
        <f t="shared" si="97"/>
        <v>-0.47506892249581723</v>
      </c>
      <c r="AA288" s="3">
        <f t="shared" si="98"/>
        <v>-2.3238811057896394</v>
      </c>
      <c r="AB288" s="3">
        <f t="shared" si="99"/>
        <v>-0.68769498232014825</v>
      </c>
      <c r="AC288" s="3">
        <f t="shared" si="100"/>
        <v>1.1028323278389063</v>
      </c>
      <c r="AD288" s="3">
        <f t="shared" si="101"/>
        <v>2.5588380256415033</v>
      </c>
      <c r="AE288" s="3">
        <f t="shared" si="102"/>
        <v>2.7046769505806609</v>
      </c>
      <c r="AF288" s="3">
        <f t="shared" si="103"/>
        <v>4.0103494576577363</v>
      </c>
      <c r="AG288" t="str">
        <f t="shared" si="104"/>
        <v>Cluster 1</v>
      </c>
      <c r="AH288" t="str">
        <f t="shared" si="105"/>
        <v>&gt;16 messages</v>
      </c>
      <c r="AI288" t="e">
        <f t="shared" si="106"/>
        <v>#N/A</v>
      </c>
      <c r="AJ288">
        <f t="shared" si="107"/>
        <v>26.28</v>
      </c>
      <c r="AK288" t="str">
        <f t="shared" si="108"/>
        <v>no - Low</v>
      </c>
      <c r="AL288" t="str">
        <f t="shared" si="109"/>
        <v>Q4 - Very High</v>
      </c>
      <c r="AM288">
        <f t="shared" si="110"/>
        <v>0</v>
      </c>
      <c r="AN288">
        <f t="shared" si="111"/>
        <v>0</v>
      </c>
      <c r="AO288">
        <f t="shared" si="112"/>
        <v>1</v>
      </c>
      <c r="AP288">
        <f t="shared" si="113"/>
        <v>1</v>
      </c>
      <c r="AQ288">
        <f t="shared" si="114"/>
        <v>154.6</v>
      </c>
    </row>
    <row r="289" spans="1:43" x14ac:dyDescent="0.25">
      <c r="A289" t="s">
        <v>38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  <c r="U289">
        <f t="shared" si="92"/>
        <v>0</v>
      </c>
      <c r="V289" t="str">
        <f t="shared" si="93"/>
        <v>&lt;=3 calls</v>
      </c>
      <c r="W289" t="str">
        <f t="shared" si="94"/>
        <v>Q4</v>
      </c>
      <c r="X289" t="str">
        <f t="shared" si="95"/>
        <v>Not Applicable</v>
      </c>
      <c r="Y289" t="str">
        <f t="shared" si="96"/>
        <v>Medium</v>
      </c>
      <c r="Z289" s="3">
        <f t="shared" si="97"/>
        <v>1.4800386479869432</v>
      </c>
      <c r="AA289" s="3">
        <f t="shared" si="98"/>
        <v>-0.41739516398223209</v>
      </c>
      <c r="AB289" s="3">
        <f t="shared" si="99"/>
        <v>-1.3013558102363958</v>
      </c>
      <c r="AC289" s="3">
        <f t="shared" si="100"/>
        <v>-1.1072311426924974</v>
      </c>
      <c r="AD289" s="3">
        <f t="shared" si="101"/>
        <v>2.5675540759225637</v>
      </c>
      <c r="AE289" s="3">
        <f t="shared" si="102"/>
        <v>2.2987433242175892</v>
      </c>
      <c r="AF289" s="3">
        <f t="shared" si="103"/>
        <v>3.4606513561009433</v>
      </c>
      <c r="AG289" t="str">
        <f t="shared" si="104"/>
        <v>Cluster 2</v>
      </c>
      <c r="AH289" t="str">
        <f t="shared" si="105"/>
        <v>Not Applicable</v>
      </c>
      <c r="AI289" t="e">
        <f t="shared" si="106"/>
        <v>#N/A</v>
      </c>
      <c r="AJ289">
        <f t="shared" si="107"/>
        <v>44.23</v>
      </c>
      <c r="AK289" t="str">
        <f t="shared" si="108"/>
        <v>no - High</v>
      </c>
      <c r="AL289" t="str">
        <f t="shared" si="109"/>
        <v>Q1 - Low</v>
      </c>
      <c r="AM289">
        <f t="shared" si="110"/>
        <v>0</v>
      </c>
      <c r="AN289">
        <f t="shared" si="111"/>
        <v>1</v>
      </c>
      <c r="AO289">
        <f t="shared" si="112"/>
        <v>0</v>
      </c>
      <c r="AP289">
        <f t="shared" si="113"/>
        <v>3</v>
      </c>
      <c r="AQ289">
        <f t="shared" si="114"/>
        <v>260.2</v>
      </c>
    </row>
    <row r="290" spans="1:43" x14ac:dyDescent="0.25">
      <c r="A290" t="s">
        <v>51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  <c r="U290">
        <f t="shared" si="92"/>
        <v>0</v>
      </c>
      <c r="V290" t="str">
        <f t="shared" si="93"/>
        <v>&lt;=3 calls</v>
      </c>
      <c r="W290" t="str">
        <f t="shared" si="94"/>
        <v>Q2</v>
      </c>
      <c r="X290" t="str">
        <f t="shared" si="95"/>
        <v>Not Applicable</v>
      </c>
      <c r="Y290" t="str">
        <f t="shared" si="96"/>
        <v>Low</v>
      </c>
      <c r="Z290" s="3">
        <f t="shared" si="97"/>
        <v>-0.34546898884639182</v>
      </c>
      <c r="AA290" s="3">
        <f t="shared" si="98"/>
        <v>-1.5358138480070367</v>
      </c>
      <c r="AB290" s="3">
        <f t="shared" si="99"/>
        <v>1.2069083504698197</v>
      </c>
      <c r="AC290" s="3">
        <f t="shared" si="100"/>
        <v>0.70429629216930834</v>
      </c>
      <c r="AD290" s="3">
        <f t="shared" si="101"/>
        <v>2.9138595784892152</v>
      </c>
      <c r="AE290" s="3">
        <f t="shared" si="102"/>
        <v>2.1049308852268633</v>
      </c>
      <c r="AF290" s="3">
        <f t="shared" si="103"/>
        <v>2.8932491112952143</v>
      </c>
      <c r="AG290" t="str">
        <f t="shared" si="104"/>
        <v>Cluster 2</v>
      </c>
      <c r="AH290" t="str">
        <f t="shared" si="105"/>
        <v>&gt;16 messages</v>
      </c>
      <c r="AI290" t="e">
        <f t="shared" si="106"/>
        <v>#N/A</v>
      </c>
      <c r="AJ290">
        <f t="shared" si="107"/>
        <v>27.47</v>
      </c>
      <c r="AK290" t="str">
        <f t="shared" si="108"/>
        <v>no - Medium</v>
      </c>
      <c r="AL290" t="str">
        <f t="shared" si="109"/>
        <v>Q4 - Very High</v>
      </c>
      <c r="AM290">
        <f t="shared" si="110"/>
        <v>0</v>
      </c>
      <c r="AN290">
        <f t="shared" si="111"/>
        <v>1</v>
      </c>
      <c r="AO290">
        <f t="shared" si="112"/>
        <v>0</v>
      </c>
      <c r="AP290">
        <f t="shared" si="113"/>
        <v>1</v>
      </c>
      <c r="AQ290">
        <f t="shared" si="114"/>
        <v>161.6</v>
      </c>
    </row>
    <row r="291" spans="1:43" x14ac:dyDescent="0.25">
      <c r="A291" t="s">
        <v>64</v>
      </c>
      <c r="B291">
        <v>162</v>
      </c>
      <c r="C291" t="s">
        <v>28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  <c r="U291">
        <f t="shared" si="92"/>
        <v>0</v>
      </c>
      <c r="V291" t="str">
        <f t="shared" si="93"/>
        <v>&lt;=3 calls</v>
      </c>
      <c r="W291" t="str">
        <f t="shared" si="94"/>
        <v>Q4</v>
      </c>
      <c r="X291" t="str">
        <f t="shared" si="95"/>
        <v>Not Applicable</v>
      </c>
      <c r="Y291" t="str">
        <f t="shared" si="96"/>
        <v>Low</v>
      </c>
      <c r="Z291" s="3">
        <f t="shared" si="97"/>
        <v>0.7468733090559081</v>
      </c>
      <c r="AA291" s="3">
        <f t="shared" si="98"/>
        <v>-0.89501168385047614</v>
      </c>
      <c r="AB291" s="3">
        <f t="shared" si="99"/>
        <v>-0.27461584896552249</v>
      </c>
      <c r="AC291" s="3">
        <f t="shared" si="100"/>
        <v>8.8376964316294535E-2</v>
      </c>
      <c r="AD291" s="3">
        <f t="shared" si="101"/>
        <v>2.1847964407345168</v>
      </c>
      <c r="AE291" s="3">
        <f t="shared" si="102"/>
        <v>1.2008705202201464</v>
      </c>
      <c r="AF291" s="3">
        <f t="shared" si="103"/>
        <v>2.4720122421261177</v>
      </c>
      <c r="AG291" t="str">
        <f t="shared" si="104"/>
        <v>Cluster 2</v>
      </c>
      <c r="AH291" t="str">
        <f t="shared" si="105"/>
        <v>Not Applicable</v>
      </c>
      <c r="AI291" t="e">
        <f t="shared" si="106"/>
        <v>#N/A</v>
      </c>
      <c r="AJ291">
        <f t="shared" si="107"/>
        <v>37.5</v>
      </c>
      <c r="AK291" t="str">
        <f t="shared" si="108"/>
        <v>no - High</v>
      </c>
      <c r="AL291" t="str">
        <f t="shared" si="109"/>
        <v>Q3 - High</v>
      </c>
      <c r="AM291">
        <f t="shared" si="110"/>
        <v>0</v>
      </c>
      <c r="AN291">
        <f t="shared" si="111"/>
        <v>0</v>
      </c>
      <c r="AO291">
        <f t="shared" si="112"/>
        <v>1</v>
      </c>
      <c r="AP291">
        <f t="shared" si="113"/>
        <v>1</v>
      </c>
      <c r="AQ291">
        <f t="shared" si="114"/>
        <v>220.6</v>
      </c>
    </row>
    <row r="292" spans="1:43" x14ac:dyDescent="0.25">
      <c r="A292" t="s">
        <v>42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  <c r="U292">
        <f t="shared" si="92"/>
        <v>0</v>
      </c>
      <c r="V292" t="str">
        <f t="shared" si="93"/>
        <v>&lt;=3 calls</v>
      </c>
      <c r="W292" t="str">
        <f t="shared" si="94"/>
        <v>Q2</v>
      </c>
      <c r="X292" t="str">
        <f t="shared" si="95"/>
        <v>Not Applicable</v>
      </c>
      <c r="Y292" t="str">
        <f t="shared" si="96"/>
        <v>Low</v>
      </c>
      <c r="Z292" s="3">
        <f t="shared" si="97"/>
        <v>-0.45100036338949512</v>
      </c>
      <c r="AA292" s="3">
        <f t="shared" si="98"/>
        <v>-0.7537167967227868</v>
      </c>
      <c r="AB292" s="3">
        <f t="shared" si="99"/>
        <v>-1.4483166557567917</v>
      </c>
      <c r="AC292" s="3">
        <f t="shared" si="100"/>
        <v>1.0303712304444337</v>
      </c>
      <c r="AD292" s="3">
        <f t="shared" si="101"/>
        <v>2.1645903017569745</v>
      </c>
      <c r="AE292" s="3">
        <f t="shared" si="102"/>
        <v>1.9826185576932414</v>
      </c>
      <c r="AF292" s="3">
        <f t="shared" si="103"/>
        <v>3.3430676804633959</v>
      </c>
      <c r="AG292" t="str">
        <f t="shared" si="104"/>
        <v>Cluster 2</v>
      </c>
      <c r="AH292" t="str">
        <f t="shared" si="105"/>
        <v>&gt;16 messages</v>
      </c>
      <c r="AI292" t="e">
        <f t="shared" si="106"/>
        <v>#N/A</v>
      </c>
      <c r="AJ292">
        <f t="shared" si="107"/>
        <v>26.5</v>
      </c>
      <c r="AK292" t="str">
        <f t="shared" si="108"/>
        <v>no - Medium</v>
      </c>
      <c r="AL292" t="str">
        <f t="shared" si="109"/>
        <v>Q4 - Very High</v>
      </c>
      <c r="AM292">
        <f t="shared" si="110"/>
        <v>0</v>
      </c>
      <c r="AN292">
        <f t="shared" si="111"/>
        <v>1</v>
      </c>
      <c r="AO292">
        <f t="shared" si="112"/>
        <v>0</v>
      </c>
      <c r="AP292">
        <f t="shared" si="113"/>
        <v>3</v>
      </c>
      <c r="AQ292">
        <f t="shared" si="114"/>
        <v>155.9</v>
      </c>
    </row>
    <row r="293" spans="1:43" x14ac:dyDescent="0.25">
      <c r="A293" t="s">
        <v>47</v>
      </c>
      <c r="B293">
        <v>59</v>
      </c>
      <c r="C293" t="s">
        <v>28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  <c r="U293">
        <f t="shared" si="92"/>
        <v>0</v>
      </c>
      <c r="V293" t="str">
        <f t="shared" si="93"/>
        <v>&gt;3 calls</v>
      </c>
      <c r="W293" t="str">
        <f t="shared" si="94"/>
        <v>Q1</v>
      </c>
      <c r="X293" t="str">
        <f t="shared" si="95"/>
        <v>Not Applicable</v>
      </c>
      <c r="Y293" t="str">
        <f t="shared" si="96"/>
        <v>Medium</v>
      </c>
      <c r="Z293" s="3">
        <f t="shared" si="97"/>
        <v>4.1479384478321321E-2</v>
      </c>
      <c r="AA293" s="3">
        <f t="shared" si="98"/>
        <v>9.0072388377777202E-2</v>
      </c>
      <c r="AB293" s="3">
        <f t="shared" si="99"/>
        <v>0.58331773569408596</v>
      </c>
      <c r="AC293" s="3">
        <f t="shared" si="100"/>
        <v>0.37822135389418376</v>
      </c>
      <c r="AD293" s="3">
        <f t="shared" si="101"/>
        <v>2.5844392569163506</v>
      </c>
      <c r="AE293" s="3">
        <f t="shared" si="102"/>
        <v>0.70224251352478118</v>
      </c>
      <c r="AF293" s="3">
        <f t="shared" si="103"/>
        <v>1.5188689288127748</v>
      </c>
      <c r="AG293" t="str">
        <f t="shared" si="104"/>
        <v>Cluster 2</v>
      </c>
      <c r="AH293" t="str">
        <f t="shared" si="105"/>
        <v>Not Applicable</v>
      </c>
      <c r="AI293" t="e">
        <f t="shared" si="106"/>
        <v>#N/A</v>
      </c>
      <c r="AJ293">
        <f t="shared" si="107"/>
        <v>31.03</v>
      </c>
      <c r="AK293" t="str">
        <f t="shared" si="108"/>
        <v>no - High</v>
      </c>
      <c r="AL293" t="str">
        <f t="shared" si="109"/>
        <v>Q3 - High</v>
      </c>
      <c r="AM293">
        <f t="shared" si="110"/>
        <v>0</v>
      </c>
      <c r="AN293">
        <f t="shared" si="111"/>
        <v>0</v>
      </c>
      <c r="AO293">
        <f t="shared" si="112"/>
        <v>1</v>
      </c>
      <c r="AP293">
        <f t="shared" si="113"/>
        <v>4</v>
      </c>
      <c r="AQ293">
        <f t="shared" si="114"/>
        <v>182.5</v>
      </c>
    </row>
    <row r="294" spans="1:43" x14ac:dyDescent="0.25">
      <c r="A294" t="s">
        <v>50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  <c r="U294">
        <f t="shared" si="92"/>
        <v>0</v>
      </c>
      <c r="V294" t="str">
        <f t="shared" si="93"/>
        <v>&gt;3 calls</v>
      </c>
      <c r="W294" t="str">
        <f t="shared" si="94"/>
        <v>Q4</v>
      </c>
      <c r="X294" t="str">
        <f t="shared" si="95"/>
        <v>Low</v>
      </c>
      <c r="Y294" t="str">
        <f t="shared" si="96"/>
        <v>High</v>
      </c>
      <c r="Z294" s="3">
        <f t="shared" si="97"/>
        <v>0.73761617093809195</v>
      </c>
      <c r="AA294" s="3">
        <f t="shared" si="98"/>
        <v>0.67913276288194535</v>
      </c>
      <c r="AB294" s="3">
        <f t="shared" si="99"/>
        <v>0.73027858121448186</v>
      </c>
      <c r="AC294" s="3">
        <f t="shared" si="100"/>
        <v>-5.6545230472650088E-2</v>
      </c>
      <c r="AD294" s="3">
        <f t="shared" si="101"/>
        <v>3.1181352862957401</v>
      </c>
      <c r="AE294" s="3">
        <f t="shared" si="102"/>
        <v>1.2416936395580347</v>
      </c>
      <c r="AF294" s="3">
        <f t="shared" si="103"/>
        <v>1.1665498383674573</v>
      </c>
      <c r="AG294" t="str">
        <f t="shared" si="104"/>
        <v>Cluster 3</v>
      </c>
      <c r="AH294" t="str">
        <f t="shared" si="105"/>
        <v>&gt;16 messages</v>
      </c>
      <c r="AI294" t="e">
        <f t="shared" si="106"/>
        <v>#N/A</v>
      </c>
      <c r="AJ294">
        <f t="shared" si="107"/>
        <v>37.42</v>
      </c>
      <c r="AK294" t="str">
        <f t="shared" si="108"/>
        <v>yes - Medium</v>
      </c>
      <c r="AL294" t="str">
        <f t="shared" si="109"/>
        <v>Q2 - Medium</v>
      </c>
      <c r="AM294">
        <f t="shared" si="110"/>
        <v>1</v>
      </c>
      <c r="AN294">
        <f t="shared" si="111"/>
        <v>1</v>
      </c>
      <c r="AO294">
        <f t="shared" si="112"/>
        <v>0</v>
      </c>
      <c r="AP294">
        <f t="shared" si="113"/>
        <v>4</v>
      </c>
      <c r="AQ294">
        <f t="shared" si="114"/>
        <v>220.1</v>
      </c>
    </row>
    <row r="295" spans="1:43" x14ac:dyDescent="0.25">
      <c r="A295" t="s">
        <v>50</v>
      </c>
      <c r="B295">
        <v>79</v>
      </c>
      <c r="C295" t="s">
        <v>25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  <c r="U295">
        <f t="shared" si="92"/>
        <v>0</v>
      </c>
      <c r="V295" t="str">
        <f t="shared" si="93"/>
        <v>&lt;=3 calls</v>
      </c>
      <c r="W295" t="str">
        <f t="shared" si="94"/>
        <v>Q2</v>
      </c>
      <c r="X295" t="str">
        <f t="shared" si="95"/>
        <v>Not Applicable</v>
      </c>
      <c r="Y295" t="str">
        <f t="shared" si="96"/>
        <v>Medium</v>
      </c>
      <c r="Z295" s="3">
        <f t="shared" si="97"/>
        <v>-0.51950318546133456</v>
      </c>
      <c r="AA295" s="3">
        <f t="shared" si="98"/>
        <v>-0.45719654063791909</v>
      </c>
      <c r="AB295" s="3">
        <f t="shared" si="99"/>
        <v>-2.0679353557887308</v>
      </c>
      <c r="AC295" s="3">
        <f t="shared" si="100"/>
        <v>-1.795611567939984</v>
      </c>
      <c r="AD295" s="3">
        <f t="shared" si="101"/>
        <v>1.5162442004706134</v>
      </c>
      <c r="AE295" s="3">
        <f t="shared" si="102"/>
        <v>2.8247990680961195</v>
      </c>
      <c r="AF295" s="3">
        <f t="shared" si="103"/>
        <v>4.6540286929468584</v>
      </c>
      <c r="AG295" t="str">
        <f t="shared" si="104"/>
        <v>Cluster 1</v>
      </c>
      <c r="AH295" t="str">
        <f t="shared" si="105"/>
        <v>Not Applicable</v>
      </c>
      <c r="AI295" t="e">
        <f t="shared" si="106"/>
        <v>#N/A</v>
      </c>
      <c r="AJ295">
        <f t="shared" si="107"/>
        <v>25.87</v>
      </c>
      <c r="AK295" t="str">
        <f t="shared" si="108"/>
        <v>no - Low</v>
      </c>
      <c r="AL295" t="str">
        <f t="shared" si="109"/>
        <v>Q1 - Low</v>
      </c>
      <c r="AM295">
        <f t="shared" si="110"/>
        <v>0</v>
      </c>
      <c r="AN295">
        <f t="shared" si="111"/>
        <v>0</v>
      </c>
      <c r="AO295">
        <f t="shared" si="112"/>
        <v>0</v>
      </c>
      <c r="AP295">
        <f t="shared" si="113"/>
        <v>1</v>
      </c>
      <c r="AQ295">
        <f t="shared" si="114"/>
        <v>152.19999999999999</v>
      </c>
    </row>
    <row r="296" spans="1:43" x14ac:dyDescent="0.25">
      <c r="A296" t="s">
        <v>47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  <c r="U296">
        <f t="shared" si="92"/>
        <v>0</v>
      </c>
      <c r="V296" t="str">
        <f t="shared" si="93"/>
        <v>&lt;=3 calls</v>
      </c>
      <c r="W296" t="str">
        <f t="shared" si="94"/>
        <v>Q3</v>
      </c>
      <c r="X296" t="str">
        <f t="shared" si="95"/>
        <v>Not Applicable</v>
      </c>
      <c r="Y296" t="str">
        <f t="shared" si="96"/>
        <v>Medium</v>
      </c>
      <c r="Z296" s="3">
        <f t="shared" si="97"/>
        <v>2.296510824268912E-2</v>
      </c>
      <c r="AA296" s="3">
        <f t="shared" si="98"/>
        <v>9.8032663708914711E-2</v>
      </c>
      <c r="AB296" s="3">
        <f t="shared" si="99"/>
        <v>6.8954776372700408E-2</v>
      </c>
      <c r="AC296" s="3">
        <f t="shared" si="100"/>
        <v>1.6100600096002116</v>
      </c>
      <c r="AD296" s="3">
        <f t="shared" si="101"/>
        <v>3.1948725969743985</v>
      </c>
      <c r="AE296" s="3">
        <f t="shared" si="102"/>
        <v>1.6146782326670865</v>
      </c>
      <c r="AF296" s="3">
        <f t="shared" si="103"/>
        <v>1.7341166855779557</v>
      </c>
      <c r="AG296" t="str">
        <f t="shared" si="104"/>
        <v>Cluster 2</v>
      </c>
      <c r="AH296" t="str">
        <f t="shared" si="105"/>
        <v>Not Applicable</v>
      </c>
      <c r="AI296" t="e">
        <f t="shared" si="106"/>
        <v>#N/A</v>
      </c>
      <c r="AJ296">
        <f t="shared" si="107"/>
        <v>30.86</v>
      </c>
      <c r="AK296" t="str">
        <f t="shared" si="108"/>
        <v>no - High</v>
      </c>
      <c r="AL296" t="str">
        <f t="shared" si="109"/>
        <v>Q4 - Very High</v>
      </c>
      <c r="AM296">
        <f t="shared" si="110"/>
        <v>0</v>
      </c>
      <c r="AN296">
        <f t="shared" si="111"/>
        <v>1</v>
      </c>
      <c r="AO296">
        <f t="shared" si="112"/>
        <v>0</v>
      </c>
      <c r="AP296">
        <f t="shared" si="113"/>
        <v>2</v>
      </c>
      <c r="AQ296">
        <f t="shared" si="114"/>
        <v>181.5</v>
      </c>
    </row>
    <row r="297" spans="1:43" x14ac:dyDescent="0.25">
      <c r="A297" t="s">
        <v>67</v>
      </c>
      <c r="B297">
        <v>64</v>
      </c>
      <c r="C297" t="s">
        <v>25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  <c r="U297">
        <f t="shared" si="92"/>
        <v>1</v>
      </c>
      <c r="V297" t="str">
        <f t="shared" si="93"/>
        <v>&lt;=3 calls</v>
      </c>
      <c r="W297" t="str">
        <f t="shared" si="94"/>
        <v>Q1</v>
      </c>
      <c r="X297" t="str">
        <f t="shared" si="95"/>
        <v>High</v>
      </c>
      <c r="Y297" t="str">
        <f t="shared" si="96"/>
        <v>Medium</v>
      </c>
      <c r="Z297" s="3">
        <f t="shared" si="97"/>
        <v>1.0356960183317703</v>
      </c>
      <c r="AA297" s="3">
        <f t="shared" si="98"/>
        <v>0.36669195613480199</v>
      </c>
      <c r="AB297" s="3">
        <f t="shared" si="99"/>
        <v>-0.12765500344512654</v>
      </c>
      <c r="AC297" s="3">
        <f t="shared" si="100"/>
        <v>1.0666017791416695</v>
      </c>
      <c r="AD297" s="3">
        <f t="shared" si="101"/>
        <v>3.3232113818686337</v>
      </c>
      <c r="AE297" s="3">
        <f t="shared" si="102"/>
        <v>1.5365755393910838</v>
      </c>
      <c r="AF297" s="3">
        <f t="shared" si="103"/>
        <v>1.2955288062906087</v>
      </c>
      <c r="AG297" t="str">
        <f t="shared" si="104"/>
        <v>Cluster 3</v>
      </c>
      <c r="AH297" t="str">
        <f t="shared" si="105"/>
        <v>Not Applicable</v>
      </c>
      <c r="AI297">
        <f t="shared" si="106"/>
        <v>40.15</v>
      </c>
      <c r="AJ297" t="e">
        <f t="shared" si="107"/>
        <v>#N/A</v>
      </c>
      <c r="AK297" t="str">
        <f t="shared" si="108"/>
        <v>yes - Low</v>
      </c>
      <c r="AL297" t="str">
        <f t="shared" si="109"/>
        <v>Q4 - Very High</v>
      </c>
      <c r="AM297">
        <f t="shared" si="110"/>
        <v>1</v>
      </c>
      <c r="AN297">
        <f t="shared" si="111"/>
        <v>0</v>
      </c>
      <c r="AO297">
        <f t="shared" si="112"/>
        <v>0</v>
      </c>
      <c r="AP297">
        <f t="shared" si="113"/>
        <v>2</v>
      </c>
      <c r="AQ297">
        <f t="shared" si="114"/>
        <v>236.2</v>
      </c>
    </row>
    <row r="298" spans="1:43" x14ac:dyDescent="0.25">
      <c r="A298" t="s">
        <v>61</v>
      </c>
      <c r="B298">
        <v>122</v>
      </c>
      <c r="C298" t="s">
        <v>25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  <c r="U298">
        <f t="shared" si="92"/>
        <v>0</v>
      </c>
      <c r="V298" t="str">
        <f t="shared" si="93"/>
        <v>&lt;=3 calls</v>
      </c>
      <c r="W298" t="str">
        <f t="shared" si="94"/>
        <v>Q3</v>
      </c>
      <c r="X298" t="str">
        <f t="shared" si="95"/>
        <v>Not Applicable</v>
      </c>
      <c r="Y298" t="str">
        <f t="shared" si="96"/>
        <v>Medium</v>
      </c>
      <c r="Z298" s="3">
        <f t="shared" si="97"/>
        <v>-0.85276015770271418</v>
      </c>
      <c r="AA298" s="3">
        <f t="shared" si="98"/>
        <v>0.53982794458704075</v>
      </c>
      <c r="AB298" s="3">
        <f t="shared" si="99"/>
        <v>-1.5515864390954481</v>
      </c>
      <c r="AC298" s="3">
        <f t="shared" si="100"/>
        <v>-0.63623400962842791</v>
      </c>
      <c r="AD298" s="3">
        <f t="shared" si="101"/>
        <v>1.6820591445118354</v>
      </c>
      <c r="AE298" s="3">
        <f t="shared" si="102"/>
        <v>1.9572501856724873</v>
      </c>
      <c r="AF298" s="3">
        <f t="shared" si="103"/>
        <v>3.5822246737180077</v>
      </c>
      <c r="AG298" t="str">
        <f t="shared" si="104"/>
        <v>Cluster 1</v>
      </c>
      <c r="AH298" t="str">
        <f t="shared" si="105"/>
        <v>&gt;16 messages</v>
      </c>
      <c r="AI298" t="e">
        <f t="shared" si="106"/>
        <v>#N/A</v>
      </c>
      <c r="AJ298">
        <f t="shared" si="107"/>
        <v>22.81</v>
      </c>
      <c r="AK298" t="str">
        <f t="shared" si="108"/>
        <v>no - Low</v>
      </c>
      <c r="AL298" t="str">
        <f t="shared" si="109"/>
        <v>Q1 - Low</v>
      </c>
      <c r="AM298">
        <f t="shared" si="110"/>
        <v>0</v>
      </c>
      <c r="AN298">
        <f t="shared" si="111"/>
        <v>0</v>
      </c>
      <c r="AO298">
        <f t="shared" si="112"/>
        <v>0</v>
      </c>
      <c r="AP298">
        <f t="shared" si="113"/>
        <v>2</v>
      </c>
      <c r="AQ298">
        <f t="shared" si="114"/>
        <v>134.19999999999999</v>
      </c>
    </row>
    <row r="299" spans="1:43" x14ac:dyDescent="0.25">
      <c r="A299" t="s">
        <v>43</v>
      </c>
      <c r="B299">
        <v>90</v>
      </c>
      <c r="C299" t="s">
        <v>25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  <c r="U299">
        <f t="shared" si="92"/>
        <v>0</v>
      </c>
      <c r="V299" t="str">
        <f t="shared" si="93"/>
        <v>&lt;=3 calls</v>
      </c>
      <c r="W299" t="str">
        <f t="shared" si="94"/>
        <v>Q2</v>
      </c>
      <c r="X299" t="str">
        <f t="shared" si="95"/>
        <v>Not Applicable</v>
      </c>
      <c r="Y299" t="str">
        <f t="shared" si="96"/>
        <v>High</v>
      </c>
      <c r="Z299" s="3">
        <f t="shared" si="97"/>
        <v>-0.55838316555616208</v>
      </c>
      <c r="AA299" s="3">
        <f t="shared" si="98"/>
        <v>1.2841136880483872</v>
      </c>
      <c r="AB299" s="3">
        <f t="shared" si="99"/>
        <v>-0.43945031083299313</v>
      </c>
      <c r="AC299" s="3">
        <f t="shared" si="100"/>
        <v>-1.6144588244538034</v>
      </c>
      <c r="AD299" s="3">
        <f t="shared" si="101"/>
        <v>2.4706226683507495</v>
      </c>
      <c r="AE299" s="3">
        <f t="shared" si="102"/>
        <v>2.1818188730867925</v>
      </c>
      <c r="AF299" s="3">
        <f t="shared" si="103"/>
        <v>3.3788593963861335</v>
      </c>
      <c r="AG299" t="str">
        <f t="shared" si="104"/>
        <v>Cluster 2</v>
      </c>
      <c r="AH299" t="str">
        <f t="shared" si="105"/>
        <v>&gt;16 messages</v>
      </c>
      <c r="AI299" t="e">
        <f t="shared" si="106"/>
        <v>#N/A</v>
      </c>
      <c r="AJ299">
        <f t="shared" si="107"/>
        <v>25.52</v>
      </c>
      <c r="AK299" t="str">
        <f t="shared" si="108"/>
        <v>no - Medium</v>
      </c>
      <c r="AL299" t="str">
        <f t="shared" si="109"/>
        <v>Q1 - Low</v>
      </c>
      <c r="AM299">
        <f t="shared" si="110"/>
        <v>0</v>
      </c>
      <c r="AN299">
        <f t="shared" si="111"/>
        <v>0</v>
      </c>
      <c r="AO299">
        <f t="shared" si="112"/>
        <v>0</v>
      </c>
      <c r="AP299">
        <f t="shared" si="113"/>
        <v>1</v>
      </c>
      <c r="AQ299">
        <f t="shared" si="114"/>
        <v>150.1</v>
      </c>
    </row>
    <row r="300" spans="1:43" x14ac:dyDescent="0.25">
      <c r="A300" t="s">
        <v>41</v>
      </c>
      <c r="B300">
        <v>159</v>
      </c>
      <c r="C300" t="s">
        <v>25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  <c r="U300">
        <f t="shared" si="92"/>
        <v>1</v>
      </c>
      <c r="V300" t="str">
        <f t="shared" si="93"/>
        <v>&lt;=3 calls</v>
      </c>
      <c r="W300" t="str">
        <f t="shared" si="94"/>
        <v>Q4</v>
      </c>
      <c r="X300" t="str">
        <f t="shared" si="95"/>
        <v>Low</v>
      </c>
      <c r="Y300" t="str">
        <f t="shared" si="96"/>
        <v>High</v>
      </c>
      <c r="Z300" s="3">
        <f t="shared" si="97"/>
        <v>1.4226443916564839</v>
      </c>
      <c r="AA300" s="3">
        <f t="shared" si="98"/>
        <v>2.2293963836209536</v>
      </c>
      <c r="AB300" s="3">
        <f t="shared" si="99"/>
        <v>-0.34809627172572016</v>
      </c>
      <c r="AC300" s="3">
        <f t="shared" si="100"/>
        <v>-0.52754236353671935</v>
      </c>
      <c r="AD300" s="3">
        <f t="shared" si="101"/>
        <v>4.1166007263468103</v>
      </c>
      <c r="AE300" s="3">
        <f t="shared" si="102"/>
        <v>2.7191170000809244</v>
      </c>
      <c r="AF300" s="3">
        <f t="shared" si="103"/>
        <v>2.4167732578996919</v>
      </c>
      <c r="AG300" t="str">
        <f t="shared" si="104"/>
        <v>Cluster 3</v>
      </c>
      <c r="AH300" t="str">
        <f t="shared" si="105"/>
        <v>Not Applicable</v>
      </c>
      <c r="AI300">
        <f t="shared" si="106"/>
        <v>43.71</v>
      </c>
      <c r="AJ300" t="e">
        <f t="shared" si="107"/>
        <v>#N/A</v>
      </c>
      <c r="AK300" t="str">
        <f t="shared" si="108"/>
        <v>yes - Medium</v>
      </c>
      <c r="AL300" t="str">
        <f t="shared" si="109"/>
        <v>Q2 - Medium</v>
      </c>
      <c r="AM300">
        <f t="shared" si="110"/>
        <v>1</v>
      </c>
      <c r="AN300">
        <f t="shared" si="111"/>
        <v>0</v>
      </c>
      <c r="AO300">
        <f t="shared" si="112"/>
        <v>0</v>
      </c>
      <c r="AP300">
        <f t="shared" si="113"/>
        <v>1</v>
      </c>
      <c r="AQ300">
        <f t="shared" si="114"/>
        <v>257.10000000000002</v>
      </c>
    </row>
    <row r="301" spans="1:43" x14ac:dyDescent="0.25">
      <c r="A301" t="s">
        <v>54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  <c r="U301">
        <f t="shared" si="92"/>
        <v>0</v>
      </c>
      <c r="V301" t="str">
        <f t="shared" si="93"/>
        <v>&lt;=3 calls</v>
      </c>
      <c r="W301" t="str">
        <f t="shared" si="94"/>
        <v>Q4</v>
      </c>
      <c r="X301" t="str">
        <f t="shared" si="95"/>
        <v>Not Applicable</v>
      </c>
      <c r="Y301" t="str">
        <f t="shared" si="96"/>
        <v>Medium</v>
      </c>
      <c r="Z301" s="3">
        <f t="shared" si="97"/>
        <v>-1.0342000648119094</v>
      </c>
      <c r="AA301" s="3">
        <f t="shared" si="98"/>
        <v>-0.40744481981831032</v>
      </c>
      <c r="AB301" s="3">
        <f t="shared" si="99"/>
        <v>1.0420738886023484</v>
      </c>
      <c r="AC301" s="3">
        <f t="shared" si="100"/>
        <v>0.37822135389418376</v>
      </c>
      <c r="AD301" s="3">
        <f t="shared" si="101"/>
        <v>2.5341371614091308</v>
      </c>
      <c r="AE301" s="3">
        <f t="shared" si="102"/>
        <v>1.5698886702891075</v>
      </c>
      <c r="AF301" s="3">
        <f t="shared" si="103"/>
        <v>2.5509311479084409</v>
      </c>
      <c r="AG301" t="str">
        <f t="shared" si="104"/>
        <v>Cluster 2</v>
      </c>
      <c r="AH301" t="str">
        <f t="shared" si="105"/>
        <v>Not Applicable</v>
      </c>
      <c r="AI301" t="e">
        <f t="shared" si="106"/>
        <v>#N/A</v>
      </c>
      <c r="AJ301">
        <f t="shared" si="107"/>
        <v>21.15</v>
      </c>
      <c r="AK301" t="str">
        <f t="shared" si="108"/>
        <v>no - Medium</v>
      </c>
      <c r="AL301" t="str">
        <f t="shared" si="109"/>
        <v>Q3 - High</v>
      </c>
      <c r="AM301">
        <f t="shared" si="110"/>
        <v>0</v>
      </c>
      <c r="AN301">
        <f t="shared" si="111"/>
        <v>1</v>
      </c>
      <c r="AO301">
        <f t="shared" si="112"/>
        <v>0</v>
      </c>
      <c r="AP301">
        <f t="shared" si="113"/>
        <v>0</v>
      </c>
      <c r="AQ301">
        <f t="shared" si="114"/>
        <v>124.4</v>
      </c>
    </row>
    <row r="302" spans="1:43" x14ac:dyDescent="0.25">
      <c r="A302" t="s">
        <v>20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  <c r="U302">
        <f t="shared" si="92"/>
        <v>0</v>
      </c>
      <c r="V302" t="str">
        <f t="shared" si="93"/>
        <v>&lt;=3 calls</v>
      </c>
      <c r="W302" t="str">
        <f t="shared" si="94"/>
        <v>Q1</v>
      </c>
      <c r="X302" t="str">
        <f t="shared" si="95"/>
        <v>Not Applicable</v>
      </c>
      <c r="Y302" t="str">
        <f t="shared" si="96"/>
        <v>Medium</v>
      </c>
      <c r="Z302" s="3">
        <f t="shared" si="97"/>
        <v>-0.71390308593547269</v>
      </c>
      <c r="AA302" s="3">
        <f t="shared" si="98"/>
        <v>0.63933138622625829</v>
      </c>
      <c r="AB302" s="3">
        <f t="shared" si="99"/>
        <v>0.42841306068610091</v>
      </c>
      <c r="AC302" s="3">
        <f t="shared" si="100"/>
        <v>0.63183519477483641</v>
      </c>
      <c r="AD302" s="3">
        <f t="shared" si="101"/>
        <v>2.7335889985417001</v>
      </c>
      <c r="AE302" s="3">
        <f t="shared" si="102"/>
        <v>1.2252165936865074</v>
      </c>
      <c r="AF302" s="3">
        <f t="shared" si="103"/>
        <v>1.8787768866848777</v>
      </c>
      <c r="AG302" t="str">
        <f t="shared" si="104"/>
        <v>Cluster 2</v>
      </c>
      <c r="AH302" t="str">
        <f t="shared" si="105"/>
        <v>&gt;16 messages</v>
      </c>
      <c r="AI302" t="e">
        <f t="shared" si="106"/>
        <v>#N/A</v>
      </c>
      <c r="AJ302">
        <f t="shared" si="107"/>
        <v>24.09</v>
      </c>
      <c r="AK302" t="str">
        <f t="shared" si="108"/>
        <v>no - Medium</v>
      </c>
      <c r="AL302" t="str">
        <f t="shared" si="109"/>
        <v>Q3 - High</v>
      </c>
      <c r="AM302">
        <f t="shared" si="110"/>
        <v>0</v>
      </c>
      <c r="AN302">
        <f t="shared" si="111"/>
        <v>1</v>
      </c>
      <c r="AO302">
        <f t="shared" si="112"/>
        <v>0</v>
      </c>
      <c r="AP302">
        <f t="shared" si="113"/>
        <v>1</v>
      </c>
      <c r="AQ302">
        <f t="shared" si="114"/>
        <v>141.69999999999999</v>
      </c>
    </row>
    <row r="303" spans="1:43" x14ac:dyDescent="0.25">
      <c r="A303" t="s">
        <v>67</v>
      </c>
      <c r="B303">
        <v>77</v>
      </c>
      <c r="C303" t="s">
        <v>25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  <c r="U303">
        <f t="shared" si="92"/>
        <v>0</v>
      </c>
      <c r="V303" t="str">
        <f t="shared" si="93"/>
        <v>&lt;=3 calls</v>
      </c>
      <c r="W303" t="str">
        <f t="shared" si="94"/>
        <v>Q2</v>
      </c>
      <c r="X303" t="str">
        <f t="shared" si="95"/>
        <v>Not Applicable</v>
      </c>
      <c r="Y303" t="str">
        <f t="shared" si="96"/>
        <v>Low</v>
      </c>
      <c r="Z303" s="3">
        <f t="shared" si="97"/>
        <v>0.92090750567085089</v>
      </c>
      <c r="AA303" s="3">
        <f t="shared" si="98"/>
        <v>-1.929847476898338</v>
      </c>
      <c r="AB303" s="3">
        <f t="shared" si="99"/>
        <v>2.166125761096187</v>
      </c>
      <c r="AC303" s="3">
        <f t="shared" si="100"/>
        <v>0.37822135389418376</v>
      </c>
      <c r="AD303" s="3">
        <f t="shared" si="101"/>
        <v>4.0593532010707865</v>
      </c>
      <c r="AE303" s="3">
        <f t="shared" si="102"/>
        <v>3.0671703773213959</v>
      </c>
      <c r="AF303" s="3">
        <f t="shared" si="103"/>
        <v>3.2150769564649786</v>
      </c>
      <c r="AG303" t="str">
        <f t="shared" si="104"/>
        <v>Cluster 2</v>
      </c>
      <c r="AH303" t="str">
        <f t="shared" si="105"/>
        <v>Not Applicable</v>
      </c>
      <c r="AI303" t="e">
        <f t="shared" si="106"/>
        <v>#N/A</v>
      </c>
      <c r="AJ303">
        <f t="shared" si="107"/>
        <v>39.1</v>
      </c>
      <c r="AK303" t="str">
        <f t="shared" si="108"/>
        <v>no - Low</v>
      </c>
      <c r="AL303" t="str">
        <f t="shared" si="109"/>
        <v>Q3 - High</v>
      </c>
      <c r="AM303">
        <f t="shared" si="110"/>
        <v>0</v>
      </c>
      <c r="AN303">
        <f t="shared" si="111"/>
        <v>0</v>
      </c>
      <c r="AO303">
        <f t="shared" si="112"/>
        <v>0</v>
      </c>
      <c r="AP303">
        <f t="shared" si="113"/>
        <v>2</v>
      </c>
      <c r="AQ303">
        <f t="shared" si="114"/>
        <v>230</v>
      </c>
    </row>
    <row r="304" spans="1:43" x14ac:dyDescent="0.25">
      <c r="A304" t="s">
        <v>26</v>
      </c>
      <c r="B304">
        <v>194</v>
      </c>
      <c r="C304" t="s">
        <v>25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  <c r="U304">
        <f t="shared" si="92"/>
        <v>0</v>
      </c>
      <c r="V304" t="str">
        <f t="shared" si="93"/>
        <v>&lt;=3 calls</v>
      </c>
      <c r="W304" t="str">
        <f t="shared" si="94"/>
        <v>Q4</v>
      </c>
      <c r="X304" t="str">
        <f t="shared" si="95"/>
        <v>Not Applicable</v>
      </c>
      <c r="Y304" t="str">
        <f t="shared" si="96"/>
        <v>Medium</v>
      </c>
      <c r="Z304" s="3">
        <f t="shared" si="97"/>
        <v>-0.33250899548144897</v>
      </c>
      <c r="AA304" s="3">
        <f t="shared" si="98"/>
        <v>0.26917858332836869</v>
      </c>
      <c r="AB304" s="3">
        <f t="shared" si="99"/>
        <v>-0.16737415088307137</v>
      </c>
      <c r="AC304" s="3">
        <f t="shared" si="100"/>
        <v>0.23329915910523916</v>
      </c>
      <c r="AD304" s="3">
        <f t="shared" si="101"/>
        <v>2.0665553798434644</v>
      </c>
      <c r="AE304" s="3">
        <f t="shared" si="102"/>
        <v>0.51522999313101969</v>
      </c>
      <c r="AF304" s="3">
        <f t="shared" si="103"/>
        <v>2.0640428177931813</v>
      </c>
      <c r="AG304" t="str">
        <f t="shared" si="104"/>
        <v>Cluster 2</v>
      </c>
      <c r="AH304" t="str">
        <f t="shared" si="105"/>
        <v>Not Applicable</v>
      </c>
      <c r="AI304" t="e">
        <f t="shared" si="106"/>
        <v>#N/A</v>
      </c>
      <c r="AJ304">
        <f t="shared" si="107"/>
        <v>27.59</v>
      </c>
      <c r="AK304" t="str">
        <f t="shared" si="108"/>
        <v>no - Low</v>
      </c>
      <c r="AL304" t="str">
        <f t="shared" si="109"/>
        <v>Q3 - High</v>
      </c>
      <c r="AM304">
        <f t="shared" si="110"/>
        <v>0</v>
      </c>
      <c r="AN304">
        <f t="shared" si="111"/>
        <v>0</v>
      </c>
      <c r="AO304">
        <f t="shared" si="112"/>
        <v>0</v>
      </c>
      <c r="AP304">
        <f t="shared" si="113"/>
        <v>0</v>
      </c>
      <c r="AQ304">
        <f t="shared" si="114"/>
        <v>162.30000000000001</v>
      </c>
    </row>
    <row r="305" spans="1:43" x14ac:dyDescent="0.25">
      <c r="A305" t="s">
        <v>58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  <c r="U305">
        <f t="shared" si="92"/>
        <v>0</v>
      </c>
      <c r="V305" t="str">
        <f t="shared" si="93"/>
        <v>&gt;3 calls</v>
      </c>
      <c r="W305" t="str">
        <f t="shared" si="94"/>
        <v>Q3</v>
      </c>
      <c r="X305" t="str">
        <f t="shared" si="95"/>
        <v>Not Applicable</v>
      </c>
      <c r="Y305" t="str">
        <f t="shared" si="96"/>
        <v>High</v>
      </c>
      <c r="Z305" s="3">
        <f t="shared" si="97"/>
        <v>0.24143356782314931</v>
      </c>
      <c r="AA305" s="3">
        <f t="shared" si="98"/>
        <v>1.2721732750516819</v>
      </c>
      <c r="AB305" s="3">
        <f t="shared" si="99"/>
        <v>-1.4284570820378193</v>
      </c>
      <c r="AC305" s="3">
        <f t="shared" si="100"/>
        <v>-0.41885071744501134</v>
      </c>
      <c r="AD305" s="3">
        <f t="shared" si="101"/>
        <v>2.687980404493258</v>
      </c>
      <c r="AE305" s="3">
        <f t="shared" si="102"/>
        <v>1.9729775893698691</v>
      </c>
      <c r="AF305" s="3">
        <f t="shared" si="103"/>
        <v>2.9257550275735218</v>
      </c>
      <c r="AG305" t="str">
        <f t="shared" si="104"/>
        <v>Cluster 2</v>
      </c>
      <c r="AH305" t="str">
        <f t="shared" si="105"/>
        <v>Not Applicable</v>
      </c>
      <c r="AI305" t="e">
        <f t="shared" si="106"/>
        <v>#N/A</v>
      </c>
      <c r="AJ305">
        <f t="shared" si="107"/>
        <v>32.86</v>
      </c>
      <c r="AK305" t="str">
        <f t="shared" si="108"/>
        <v>no - Low</v>
      </c>
      <c r="AL305" t="str">
        <f t="shared" si="109"/>
        <v>Q2 - Medium</v>
      </c>
      <c r="AM305">
        <f t="shared" si="110"/>
        <v>0</v>
      </c>
      <c r="AN305">
        <f t="shared" si="111"/>
        <v>1</v>
      </c>
      <c r="AO305">
        <f t="shared" si="112"/>
        <v>0</v>
      </c>
      <c r="AP305">
        <f t="shared" si="113"/>
        <v>4</v>
      </c>
      <c r="AQ305">
        <f t="shared" si="114"/>
        <v>193.3</v>
      </c>
    </row>
    <row r="306" spans="1:43" x14ac:dyDescent="0.25">
      <c r="A306" t="s">
        <v>49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  <c r="U306">
        <f t="shared" si="92"/>
        <v>0</v>
      </c>
      <c r="V306" t="str">
        <f t="shared" si="93"/>
        <v>&lt;=3 calls</v>
      </c>
      <c r="W306" t="str">
        <f t="shared" si="94"/>
        <v>Q1</v>
      </c>
      <c r="X306" t="str">
        <f t="shared" si="95"/>
        <v>Not Applicable</v>
      </c>
      <c r="Y306" t="str">
        <f t="shared" si="96"/>
        <v>High</v>
      </c>
      <c r="Z306" s="3">
        <f t="shared" si="97"/>
        <v>-1.8895596268981172</v>
      </c>
      <c r="AA306" s="3">
        <f t="shared" si="98"/>
        <v>1.059235909943756</v>
      </c>
      <c r="AB306" s="3">
        <f t="shared" si="99"/>
        <v>1.0817930360402932</v>
      </c>
      <c r="AC306" s="3">
        <f t="shared" si="100"/>
        <v>2.8056681166090036</v>
      </c>
      <c r="AD306" s="3">
        <f t="shared" si="101"/>
        <v>4.8835172694779319</v>
      </c>
      <c r="AE306" s="3">
        <f t="shared" si="102"/>
        <v>3.7060040542205721</v>
      </c>
      <c r="AF306" s="3">
        <f t="shared" si="103"/>
        <v>3.4088401515045326</v>
      </c>
      <c r="AG306" t="str">
        <f t="shared" si="104"/>
        <v>Cluster 3</v>
      </c>
      <c r="AH306" t="str">
        <f t="shared" si="105"/>
        <v>Not Applicable</v>
      </c>
      <c r="AI306" t="e">
        <f t="shared" si="106"/>
        <v>#N/A</v>
      </c>
      <c r="AJ306">
        <f t="shared" si="107"/>
        <v>13.29</v>
      </c>
      <c r="AK306" t="str">
        <f t="shared" si="108"/>
        <v>no - Low</v>
      </c>
      <c r="AL306" t="str">
        <f t="shared" si="109"/>
        <v>Q4 - Very High</v>
      </c>
      <c r="AM306">
        <f t="shared" si="110"/>
        <v>0</v>
      </c>
      <c r="AN306">
        <f t="shared" si="111"/>
        <v>1</v>
      </c>
      <c r="AO306">
        <f t="shared" si="112"/>
        <v>0</v>
      </c>
      <c r="AP306">
        <f t="shared" si="113"/>
        <v>1</v>
      </c>
      <c r="AQ306">
        <f t="shared" si="114"/>
        <v>78.2</v>
      </c>
    </row>
    <row r="307" spans="1:43" x14ac:dyDescent="0.25">
      <c r="A307" t="s">
        <v>70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  <c r="U307">
        <f t="shared" si="92"/>
        <v>0</v>
      </c>
      <c r="V307" t="str">
        <f t="shared" si="93"/>
        <v>&lt;=3 calls</v>
      </c>
      <c r="W307" t="str">
        <f t="shared" si="94"/>
        <v>Q4</v>
      </c>
      <c r="X307" t="str">
        <f t="shared" si="95"/>
        <v>Not Applicable</v>
      </c>
      <c r="Y307" t="str">
        <f t="shared" si="96"/>
        <v>Medium</v>
      </c>
      <c r="Z307" s="3">
        <f t="shared" si="97"/>
        <v>-1.7932853904728299</v>
      </c>
      <c r="AA307" s="3">
        <f t="shared" si="98"/>
        <v>0.63734131739347355</v>
      </c>
      <c r="AB307" s="3">
        <f t="shared" si="99"/>
        <v>-1.0689987977244189</v>
      </c>
      <c r="AC307" s="3">
        <f t="shared" si="100"/>
        <v>-0.96230894790355315</v>
      </c>
      <c r="AD307" s="3">
        <f t="shared" si="101"/>
        <v>1.8210902640662756</v>
      </c>
      <c r="AE307" s="3">
        <f t="shared" si="102"/>
        <v>2.3855551528505128</v>
      </c>
      <c r="AF307" s="3">
        <f t="shared" si="103"/>
        <v>4.0081637971403179</v>
      </c>
      <c r="AG307" t="str">
        <f t="shared" si="104"/>
        <v>Cluster 1</v>
      </c>
      <c r="AH307" t="str">
        <f t="shared" si="105"/>
        <v>Not Applicable</v>
      </c>
      <c r="AI307" t="e">
        <f t="shared" si="106"/>
        <v>#N/A</v>
      </c>
      <c r="AJ307">
        <f t="shared" si="107"/>
        <v>14.18</v>
      </c>
      <c r="AK307" t="str">
        <f t="shared" si="108"/>
        <v>no - Medium</v>
      </c>
      <c r="AL307" t="str">
        <f t="shared" si="109"/>
        <v>Q1 - Low</v>
      </c>
      <c r="AM307">
        <f t="shared" si="110"/>
        <v>0</v>
      </c>
      <c r="AN307">
        <f t="shared" si="111"/>
        <v>1</v>
      </c>
      <c r="AO307">
        <f t="shared" si="112"/>
        <v>0</v>
      </c>
      <c r="AP307">
        <f t="shared" si="113"/>
        <v>1</v>
      </c>
      <c r="AQ307">
        <f t="shared" si="114"/>
        <v>83.4</v>
      </c>
    </row>
    <row r="308" spans="1:43" x14ac:dyDescent="0.25">
      <c r="A308" t="s">
        <v>58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  <c r="U308">
        <f t="shared" si="92"/>
        <v>0</v>
      </c>
      <c r="V308" t="str">
        <f t="shared" si="93"/>
        <v>&lt;=3 calls</v>
      </c>
      <c r="W308" t="str">
        <f t="shared" si="94"/>
        <v>Q4</v>
      </c>
      <c r="X308" t="str">
        <f t="shared" si="95"/>
        <v>Not Applicable</v>
      </c>
      <c r="Y308" t="str">
        <f t="shared" si="96"/>
        <v>Medium</v>
      </c>
      <c r="Z308" s="3">
        <f t="shared" si="97"/>
        <v>0.39880491582602301</v>
      </c>
      <c r="AA308" s="3">
        <f t="shared" si="98"/>
        <v>0.49405636143300052</v>
      </c>
      <c r="AB308" s="3">
        <f t="shared" si="99"/>
        <v>7.6898605860289487E-2</v>
      </c>
      <c r="AC308" s="3">
        <f t="shared" si="100"/>
        <v>1.591586692182255E-2</v>
      </c>
      <c r="AD308" s="3">
        <f t="shared" si="101"/>
        <v>2.5259958946215284</v>
      </c>
      <c r="AE308" s="3">
        <f t="shared" si="102"/>
        <v>0.63976852029663533</v>
      </c>
      <c r="AF308" s="3">
        <f t="shared" si="103"/>
        <v>1.5613943318330175</v>
      </c>
      <c r="AG308" t="str">
        <f t="shared" si="104"/>
        <v>Cluster 2</v>
      </c>
      <c r="AH308" t="str">
        <f t="shared" si="105"/>
        <v>Not Applicable</v>
      </c>
      <c r="AI308" t="e">
        <f t="shared" si="106"/>
        <v>#N/A</v>
      </c>
      <c r="AJ308">
        <f t="shared" si="107"/>
        <v>34.31</v>
      </c>
      <c r="AK308" t="str">
        <f t="shared" si="108"/>
        <v>no - Medium</v>
      </c>
      <c r="AL308" t="str">
        <f t="shared" si="109"/>
        <v>Q2 - Medium</v>
      </c>
      <c r="AM308">
        <f t="shared" si="110"/>
        <v>0</v>
      </c>
      <c r="AN308">
        <f t="shared" si="111"/>
        <v>1</v>
      </c>
      <c r="AO308">
        <f t="shared" si="112"/>
        <v>0</v>
      </c>
      <c r="AP308">
        <f t="shared" si="113"/>
        <v>1</v>
      </c>
      <c r="AQ308">
        <f t="shared" si="114"/>
        <v>201.8</v>
      </c>
    </row>
    <row r="309" spans="1:43" x14ac:dyDescent="0.25">
      <c r="A309" t="s">
        <v>61</v>
      </c>
      <c r="B309">
        <v>56</v>
      </c>
      <c r="C309" t="s">
        <v>25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  <c r="U309">
        <f t="shared" si="92"/>
        <v>0</v>
      </c>
      <c r="V309" t="str">
        <f t="shared" si="93"/>
        <v>&lt;=3 calls</v>
      </c>
      <c r="W309" t="str">
        <f t="shared" si="94"/>
        <v>Q1</v>
      </c>
      <c r="X309" t="str">
        <f t="shared" si="95"/>
        <v>Not Applicable</v>
      </c>
      <c r="Y309" t="str">
        <f t="shared" si="96"/>
        <v>Medium</v>
      </c>
      <c r="Z309" s="3">
        <f t="shared" si="97"/>
        <v>0.30993638989498823</v>
      </c>
      <c r="AA309" s="3">
        <f t="shared" si="98"/>
        <v>0.45027484711174504</v>
      </c>
      <c r="AB309" s="3">
        <f t="shared" si="99"/>
        <v>0.49196369658681294</v>
      </c>
      <c r="AC309" s="3">
        <f t="shared" si="100"/>
        <v>0.12460751301353053</v>
      </c>
      <c r="AD309" s="3">
        <f t="shared" si="101"/>
        <v>2.7036878902705421</v>
      </c>
      <c r="AE309" s="3">
        <f t="shared" si="102"/>
        <v>0.74589765704245403</v>
      </c>
      <c r="AF309" s="3">
        <f t="shared" si="103"/>
        <v>1.3426832916094804</v>
      </c>
      <c r="AG309" t="str">
        <f t="shared" si="104"/>
        <v>Cluster 2</v>
      </c>
      <c r="AH309" t="str">
        <f t="shared" si="105"/>
        <v>Not Applicable</v>
      </c>
      <c r="AI309" t="e">
        <f t="shared" si="106"/>
        <v>#N/A</v>
      </c>
      <c r="AJ309">
        <f t="shared" si="107"/>
        <v>33.49</v>
      </c>
      <c r="AK309" t="str">
        <f t="shared" si="108"/>
        <v>no - Medium</v>
      </c>
      <c r="AL309" t="str">
        <f t="shared" si="109"/>
        <v>Q3 - High</v>
      </c>
      <c r="AM309">
        <f t="shared" si="110"/>
        <v>0</v>
      </c>
      <c r="AN309">
        <f t="shared" si="111"/>
        <v>0</v>
      </c>
      <c r="AO309">
        <f t="shared" si="112"/>
        <v>0</v>
      </c>
      <c r="AP309">
        <f t="shared" si="113"/>
        <v>2</v>
      </c>
      <c r="AQ309">
        <f t="shared" si="114"/>
        <v>197</v>
      </c>
    </row>
    <row r="310" spans="1:43" x14ac:dyDescent="0.25">
      <c r="A310" t="s">
        <v>56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  <c r="U310">
        <f t="shared" si="92"/>
        <v>1</v>
      </c>
      <c r="V310" t="str">
        <f t="shared" si="93"/>
        <v>&lt;=3 calls</v>
      </c>
      <c r="W310" t="str">
        <f t="shared" si="94"/>
        <v>Q4</v>
      </c>
      <c r="X310" t="str">
        <f t="shared" si="95"/>
        <v>High</v>
      </c>
      <c r="Y310" t="str">
        <f t="shared" si="96"/>
        <v>Low</v>
      </c>
      <c r="Z310" s="3">
        <f t="shared" si="97"/>
        <v>0.69873619084326444</v>
      </c>
      <c r="AA310" s="3">
        <f t="shared" si="98"/>
        <v>-1.7069597676264907</v>
      </c>
      <c r="AB310" s="3">
        <f t="shared" si="99"/>
        <v>1.3637989828497012</v>
      </c>
      <c r="AC310" s="3">
        <f t="shared" si="100"/>
        <v>0.77675738956378104</v>
      </c>
      <c r="AD310" s="3">
        <f t="shared" si="101"/>
        <v>3.4828019196925299</v>
      </c>
      <c r="AE310" s="3">
        <f t="shared" si="102"/>
        <v>2.4218265050480925</v>
      </c>
      <c r="AF310" s="3">
        <f t="shared" si="103"/>
        <v>2.7569145850557186</v>
      </c>
      <c r="AG310" t="str">
        <f t="shared" si="104"/>
        <v>Cluster 2</v>
      </c>
      <c r="AH310" t="str">
        <f t="shared" si="105"/>
        <v>Not Applicable</v>
      </c>
      <c r="AI310">
        <f t="shared" si="106"/>
        <v>37.06</v>
      </c>
      <c r="AJ310" t="e">
        <f t="shared" si="107"/>
        <v>#N/A</v>
      </c>
      <c r="AK310" t="str">
        <f t="shared" si="108"/>
        <v>yes - Low</v>
      </c>
      <c r="AL310" t="str">
        <f t="shared" si="109"/>
        <v>Q4 - Very High</v>
      </c>
      <c r="AM310">
        <f t="shared" si="110"/>
        <v>1</v>
      </c>
      <c r="AN310">
        <f t="shared" si="111"/>
        <v>1</v>
      </c>
      <c r="AO310">
        <f t="shared" si="112"/>
        <v>0</v>
      </c>
      <c r="AP310">
        <f t="shared" si="113"/>
        <v>0</v>
      </c>
      <c r="AQ310">
        <f t="shared" si="114"/>
        <v>218</v>
      </c>
    </row>
    <row r="311" spans="1:43" x14ac:dyDescent="0.25">
      <c r="A311" t="s">
        <v>36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  <c r="U311">
        <f t="shared" si="92"/>
        <v>0</v>
      </c>
      <c r="V311" t="str">
        <f t="shared" si="93"/>
        <v>&lt;=3 calls</v>
      </c>
      <c r="W311" t="str">
        <f t="shared" si="94"/>
        <v>Q1</v>
      </c>
      <c r="X311" t="str">
        <f t="shared" si="95"/>
        <v>Not Applicable</v>
      </c>
      <c r="Y311" t="str">
        <f t="shared" si="96"/>
        <v>Medium</v>
      </c>
      <c r="Z311" s="3">
        <f t="shared" si="97"/>
        <v>-0.28622330489236841</v>
      </c>
      <c r="AA311" s="3">
        <f t="shared" si="98"/>
        <v>0.59156973423943382</v>
      </c>
      <c r="AB311" s="3">
        <f t="shared" si="99"/>
        <v>-0.65989157911358676</v>
      </c>
      <c r="AC311" s="3">
        <f t="shared" si="100"/>
        <v>1.6462905582974481</v>
      </c>
      <c r="AD311" s="3">
        <f t="shared" si="101"/>
        <v>3.1876478548167495</v>
      </c>
      <c r="AE311" s="3">
        <f t="shared" si="102"/>
        <v>1.8914565893131066</v>
      </c>
      <c r="AF311" s="3">
        <f t="shared" si="103"/>
        <v>2.2347521590087158</v>
      </c>
      <c r="AG311" t="str">
        <f t="shared" si="104"/>
        <v>Cluster 2</v>
      </c>
      <c r="AH311" t="str">
        <f t="shared" si="105"/>
        <v>Not Applicable</v>
      </c>
      <c r="AI311" t="e">
        <f t="shared" si="106"/>
        <v>#N/A</v>
      </c>
      <c r="AJ311">
        <f t="shared" si="107"/>
        <v>28.02</v>
      </c>
      <c r="AK311" t="str">
        <f t="shared" si="108"/>
        <v>no - Low</v>
      </c>
      <c r="AL311" t="str">
        <f t="shared" si="109"/>
        <v>Q4 - Very High</v>
      </c>
      <c r="AM311">
        <f t="shared" si="110"/>
        <v>0</v>
      </c>
      <c r="AN311">
        <f t="shared" si="111"/>
        <v>1</v>
      </c>
      <c r="AO311">
        <f t="shared" si="112"/>
        <v>0</v>
      </c>
      <c r="AP311">
        <f t="shared" si="113"/>
        <v>2</v>
      </c>
      <c r="AQ311">
        <f t="shared" si="114"/>
        <v>164.8</v>
      </c>
    </row>
    <row r="312" spans="1:43" x14ac:dyDescent="0.25">
      <c r="A312" t="s">
        <v>57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  <c r="U312">
        <f t="shared" si="92"/>
        <v>0</v>
      </c>
      <c r="V312" t="str">
        <f t="shared" si="93"/>
        <v>&lt;=3 calls</v>
      </c>
      <c r="W312" t="str">
        <f t="shared" si="94"/>
        <v>Q2</v>
      </c>
      <c r="X312" t="str">
        <f t="shared" si="95"/>
        <v>Not Applicable</v>
      </c>
      <c r="Y312" t="str">
        <f t="shared" si="96"/>
        <v>Medium</v>
      </c>
      <c r="Z312" s="3">
        <f t="shared" si="97"/>
        <v>0.62467908590073562</v>
      </c>
      <c r="AA312" s="3">
        <f t="shared" si="98"/>
        <v>-0.4014746133199571</v>
      </c>
      <c r="AB312" s="3">
        <f t="shared" si="99"/>
        <v>-1.3112855970958821</v>
      </c>
      <c r="AC312" s="3">
        <f t="shared" si="100"/>
        <v>0.12460751301353053</v>
      </c>
      <c r="AD312" s="3">
        <f t="shared" si="101"/>
        <v>2.0879309260484562</v>
      </c>
      <c r="AE312" s="3">
        <f t="shared" si="102"/>
        <v>1.5120855713063031</v>
      </c>
      <c r="AF312" s="3">
        <f t="shared" si="103"/>
        <v>2.8658942754323395</v>
      </c>
      <c r="AG312" t="str">
        <f t="shared" si="104"/>
        <v>Cluster 2</v>
      </c>
      <c r="AH312" t="str">
        <f t="shared" si="105"/>
        <v>&gt;16 messages</v>
      </c>
      <c r="AI312" t="e">
        <f t="shared" si="106"/>
        <v>#N/A</v>
      </c>
      <c r="AJ312">
        <f t="shared" si="107"/>
        <v>36.380000000000003</v>
      </c>
      <c r="AK312" t="str">
        <f t="shared" si="108"/>
        <v>no - Medium</v>
      </c>
      <c r="AL312" t="str">
        <f t="shared" si="109"/>
        <v>Q3 - High</v>
      </c>
      <c r="AM312">
        <f t="shared" si="110"/>
        <v>0</v>
      </c>
      <c r="AN312">
        <f t="shared" si="111"/>
        <v>1</v>
      </c>
      <c r="AO312">
        <f t="shared" si="112"/>
        <v>0</v>
      </c>
      <c r="AP312">
        <f t="shared" si="113"/>
        <v>0</v>
      </c>
      <c r="AQ312">
        <f t="shared" si="114"/>
        <v>214</v>
      </c>
    </row>
    <row r="313" spans="1:43" x14ac:dyDescent="0.25">
      <c r="A313" t="s">
        <v>63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  <c r="U313">
        <f t="shared" si="92"/>
        <v>0</v>
      </c>
      <c r="V313" t="str">
        <f t="shared" si="93"/>
        <v>&lt;=3 calls</v>
      </c>
      <c r="W313" t="str">
        <f t="shared" si="94"/>
        <v>Q4</v>
      </c>
      <c r="X313" t="str">
        <f t="shared" si="95"/>
        <v>Not Applicable</v>
      </c>
      <c r="Y313" t="str">
        <f t="shared" si="96"/>
        <v>Low</v>
      </c>
      <c r="Z313" s="3">
        <f t="shared" si="97"/>
        <v>-0.18069193034926509</v>
      </c>
      <c r="AA313" s="3">
        <f t="shared" si="98"/>
        <v>-1.6313371519806854</v>
      </c>
      <c r="AB313" s="3">
        <f t="shared" si="99"/>
        <v>-0.25078436050275527</v>
      </c>
      <c r="AC313" s="3">
        <f t="shared" si="100"/>
        <v>0.34199080519694713</v>
      </c>
      <c r="AD313" s="3">
        <f t="shared" si="101"/>
        <v>1.8525970172075503</v>
      </c>
      <c r="AE313" s="3">
        <f t="shared" si="102"/>
        <v>1.695217090356816</v>
      </c>
      <c r="AF313" s="3">
        <f t="shared" si="103"/>
        <v>3.2117606166570614</v>
      </c>
      <c r="AG313" t="str">
        <f t="shared" si="104"/>
        <v>Cluster 2</v>
      </c>
      <c r="AH313" t="str">
        <f t="shared" si="105"/>
        <v>Not Applicable</v>
      </c>
      <c r="AI313" t="e">
        <f t="shared" si="106"/>
        <v>#N/A</v>
      </c>
      <c r="AJ313">
        <f t="shared" si="107"/>
        <v>28.99</v>
      </c>
      <c r="AK313" t="str">
        <f t="shared" si="108"/>
        <v>no - High</v>
      </c>
      <c r="AL313" t="str">
        <f t="shared" si="109"/>
        <v>Q3 - High</v>
      </c>
      <c r="AM313">
        <f t="shared" si="110"/>
        <v>0</v>
      </c>
      <c r="AN313">
        <f t="shared" si="111"/>
        <v>1</v>
      </c>
      <c r="AO313">
        <f t="shared" si="112"/>
        <v>0</v>
      </c>
      <c r="AP313">
        <f t="shared" si="113"/>
        <v>2</v>
      </c>
      <c r="AQ313">
        <f t="shared" si="114"/>
        <v>170.5</v>
      </c>
    </row>
    <row r="314" spans="1:43" x14ac:dyDescent="0.25">
      <c r="A314" t="s">
        <v>75</v>
      </c>
      <c r="B314">
        <v>79</v>
      </c>
      <c r="C314" t="s">
        <v>25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  <c r="U314">
        <f t="shared" si="92"/>
        <v>0</v>
      </c>
      <c r="V314" t="str">
        <f t="shared" si="93"/>
        <v>&lt;=3 calls</v>
      </c>
      <c r="W314" t="str">
        <f t="shared" si="94"/>
        <v>Q2</v>
      </c>
      <c r="X314" t="str">
        <f t="shared" si="95"/>
        <v>Not Applicable</v>
      </c>
      <c r="Y314" t="str">
        <f t="shared" si="96"/>
        <v>Medium</v>
      </c>
      <c r="Z314" s="3">
        <f t="shared" si="97"/>
        <v>0.47101059314498817</v>
      </c>
      <c r="AA314" s="3">
        <f t="shared" si="98"/>
        <v>0.28509913399064374</v>
      </c>
      <c r="AB314" s="3">
        <f t="shared" si="99"/>
        <v>0.50785135556199057</v>
      </c>
      <c r="AC314" s="3">
        <f t="shared" si="100"/>
        <v>-1.2883838861786781</v>
      </c>
      <c r="AD314" s="3">
        <f t="shared" si="101"/>
        <v>2.4843777743342339</v>
      </c>
      <c r="AE314" s="3">
        <f t="shared" si="102"/>
        <v>1.4902947804270243</v>
      </c>
      <c r="AF314" s="3">
        <f t="shared" si="103"/>
        <v>2.5039616889102243</v>
      </c>
      <c r="AG314" t="str">
        <f t="shared" si="104"/>
        <v>Cluster 2</v>
      </c>
      <c r="AH314" t="str">
        <f t="shared" si="105"/>
        <v>Not Applicable</v>
      </c>
      <c r="AI314" t="e">
        <f t="shared" si="106"/>
        <v>#N/A</v>
      </c>
      <c r="AJ314">
        <f t="shared" si="107"/>
        <v>34.97</v>
      </c>
      <c r="AK314" t="str">
        <f t="shared" si="108"/>
        <v>no - High</v>
      </c>
      <c r="AL314" t="str">
        <f t="shared" si="109"/>
        <v>Q1 - Low</v>
      </c>
      <c r="AM314">
        <f t="shared" si="110"/>
        <v>0</v>
      </c>
      <c r="AN314">
        <f t="shared" si="111"/>
        <v>0</v>
      </c>
      <c r="AO314">
        <f t="shared" si="112"/>
        <v>0</v>
      </c>
      <c r="AP314">
        <f t="shared" si="113"/>
        <v>1</v>
      </c>
      <c r="AQ314">
        <f t="shared" si="114"/>
        <v>205.7</v>
      </c>
    </row>
    <row r="315" spans="1:43" x14ac:dyDescent="0.25">
      <c r="A315" t="s">
        <v>29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  <c r="U315">
        <f t="shared" si="92"/>
        <v>1</v>
      </c>
      <c r="V315" t="str">
        <f t="shared" si="93"/>
        <v>&lt;=3 calls</v>
      </c>
      <c r="W315" t="str">
        <f t="shared" si="94"/>
        <v>Q2</v>
      </c>
      <c r="X315" t="str">
        <f t="shared" si="95"/>
        <v>High</v>
      </c>
      <c r="Y315" t="str">
        <f t="shared" si="96"/>
        <v>High</v>
      </c>
      <c r="Z315" s="3">
        <f t="shared" si="97"/>
        <v>-0.27326331152742611</v>
      </c>
      <c r="AA315" s="3">
        <f t="shared" si="98"/>
        <v>1.7119784870970227</v>
      </c>
      <c r="AB315" s="3">
        <f t="shared" si="99"/>
        <v>-3.2329049594058759E-2</v>
      </c>
      <c r="AC315" s="3">
        <f t="shared" si="100"/>
        <v>0.45068245128865581</v>
      </c>
      <c r="AD315" s="3">
        <f t="shared" si="101"/>
        <v>3.3051233216909686</v>
      </c>
      <c r="AE315" s="3">
        <f t="shared" si="102"/>
        <v>1.7915644049425499</v>
      </c>
      <c r="AF315" s="3">
        <f t="shared" si="103"/>
        <v>1.8696432447204374</v>
      </c>
      <c r="AG315" t="str">
        <f t="shared" si="104"/>
        <v>Cluster 2</v>
      </c>
      <c r="AH315" t="str">
        <f t="shared" si="105"/>
        <v>Not Applicable</v>
      </c>
      <c r="AI315">
        <f t="shared" si="106"/>
        <v>28.14</v>
      </c>
      <c r="AJ315" t="e">
        <f t="shared" si="107"/>
        <v>#N/A</v>
      </c>
      <c r="AK315" t="str">
        <f t="shared" si="108"/>
        <v>yes - Low</v>
      </c>
      <c r="AL315" t="str">
        <f t="shared" si="109"/>
        <v>Q3 - High</v>
      </c>
      <c r="AM315">
        <f t="shared" si="110"/>
        <v>1</v>
      </c>
      <c r="AN315">
        <f t="shared" si="111"/>
        <v>1</v>
      </c>
      <c r="AO315">
        <f t="shared" si="112"/>
        <v>0</v>
      </c>
      <c r="AP315">
        <f t="shared" si="113"/>
        <v>1</v>
      </c>
      <c r="AQ315">
        <f t="shared" si="114"/>
        <v>165.5</v>
      </c>
    </row>
    <row r="316" spans="1:43" x14ac:dyDescent="0.25">
      <c r="A316" t="s">
        <v>70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  <c r="U316">
        <f t="shared" si="92"/>
        <v>0</v>
      </c>
      <c r="V316" t="str">
        <f t="shared" si="93"/>
        <v>&lt;=3 calls</v>
      </c>
      <c r="W316" t="str">
        <f t="shared" si="94"/>
        <v>Q3</v>
      </c>
      <c r="X316" t="str">
        <f t="shared" si="95"/>
        <v>Not Applicable</v>
      </c>
      <c r="Y316" t="str">
        <f t="shared" si="96"/>
        <v>Low</v>
      </c>
      <c r="Z316" s="3">
        <f t="shared" si="97"/>
        <v>0.75427901955016108</v>
      </c>
      <c r="AA316" s="3">
        <f t="shared" si="98"/>
        <v>-0.78555789804733689</v>
      </c>
      <c r="AB316" s="3">
        <f t="shared" si="99"/>
        <v>0.64686837159479738</v>
      </c>
      <c r="AC316" s="3">
        <f t="shared" si="100"/>
        <v>-1.2521533374814422</v>
      </c>
      <c r="AD316" s="3">
        <f t="shared" si="101"/>
        <v>2.428834500843168</v>
      </c>
      <c r="AE316" s="3">
        <f t="shared" si="102"/>
        <v>1.7811133375655019</v>
      </c>
      <c r="AF316" s="3">
        <f t="shared" si="103"/>
        <v>2.9061129382770661</v>
      </c>
      <c r="AG316" t="str">
        <f t="shared" si="104"/>
        <v>Cluster 2</v>
      </c>
      <c r="AH316" t="str">
        <f t="shared" si="105"/>
        <v>Not Applicable</v>
      </c>
      <c r="AI316" t="e">
        <f t="shared" si="106"/>
        <v>#N/A</v>
      </c>
      <c r="AJ316">
        <f t="shared" si="107"/>
        <v>37.57</v>
      </c>
      <c r="AK316" t="str">
        <f t="shared" si="108"/>
        <v>no - Medium</v>
      </c>
      <c r="AL316" t="str">
        <f t="shared" si="109"/>
        <v>Q1 - Low</v>
      </c>
      <c r="AM316">
        <f t="shared" si="110"/>
        <v>0</v>
      </c>
      <c r="AN316">
        <f t="shared" si="111"/>
        <v>1</v>
      </c>
      <c r="AO316">
        <f t="shared" si="112"/>
        <v>0</v>
      </c>
      <c r="AP316">
        <f t="shared" si="113"/>
        <v>2</v>
      </c>
      <c r="AQ316">
        <f t="shared" si="114"/>
        <v>221</v>
      </c>
    </row>
    <row r="317" spans="1:43" x14ac:dyDescent="0.25">
      <c r="A317" t="s">
        <v>57</v>
      </c>
      <c r="B317">
        <v>137</v>
      </c>
      <c r="C317" t="s">
        <v>28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  <c r="U317">
        <f t="shared" si="92"/>
        <v>0</v>
      </c>
      <c r="V317" t="str">
        <f t="shared" si="93"/>
        <v>&lt;=3 calls</v>
      </c>
      <c r="W317" t="str">
        <f t="shared" si="94"/>
        <v>Q4</v>
      </c>
      <c r="X317" t="str">
        <f t="shared" si="95"/>
        <v>Not Applicable</v>
      </c>
      <c r="Y317" t="str">
        <f t="shared" si="96"/>
        <v>Medium</v>
      </c>
      <c r="Z317" s="3">
        <f t="shared" si="97"/>
        <v>1.1449302481220005</v>
      </c>
      <c r="AA317" s="3">
        <f t="shared" si="98"/>
        <v>-0.18256704171367855</v>
      </c>
      <c r="AB317" s="3">
        <f t="shared" si="99"/>
        <v>0.35890455266969745</v>
      </c>
      <c r="AC317" s="3">
        <f t="shared" si="100"/>
        <v>1.6100600096002116</v>
      </c>
      <c r="AD317" s="3">
        <f t="shared" si="101"/>
        <v>3.7320178519913489</v>
      </c>
      <c r="AE317" s="3">
        <f t="shared" si="102"/>
        <v>2.0162593360541838</v>
      </c>
      <c r="AF317" s="3">
        <f t="shared" si="103"/>
        <v>1.4841314540394313</v>
      </c>
      <c r="AG317" t="str">
        <f t="shared" si="104"/>
        <v>Cluster 3</v>
      </c>
      <c r="AH317" t="str">
        <f t="shared" si="105"/>
        <v>Not Applicable</v>
      </c>
      <c r="AI317" t="e">
        <f t="shared" si="106"/>
        <v>#N/A</v>
      </c>
      <c r="AJ317">
        <f t="shared" si="107"/>
        <v>41.16</v>
      </c>
      <c r="AK317" t="str">
        <f t="shared" si="108"/>
        <v>no - Low</v>
      </c>
      <c r="AL317" t="str">
        <f t="shared" si="109"/>
        <v>Q4 - Very High</v>
      </c>
      <c r="AM317">
        <f t="shared" si="110"/>
        <v>0</v>
      </c>
      <c r="AN317">
        <f t="shared" si="111"/>
        <v>0</v>
      </c>
      <c r="AO317">
        <f t="shared" si="112"/>
        <v>1</v>
      </c>
      <c r="AP317">
        <f t="shared" si="113"/>
        <v>3</v>
      </c>
      <c r="AQ317">
        <f t="shared" si="114"/>
        <v>242.1</v>
      </c>
    </row>
    <row r="318" spans="1:43" x14ac:dyDescent="0.25">
      <c r="A318" t="s">
        <v>26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  <c r="U318">
        <f t="shared" si="92"/>
        <v>0</v>
      </c>
      <c r="V318" t="str">
        <f t="shared" si="93"/>
        <v>&lt;=3 calls</v>
      </c>
      <c r="W318" t="str">
        <f t="shared" si="94"/>
        <v>Q2</v>
      </c>
      <c r="X318" t="str">
        <f t="shared" si="95"/>
        <v>Not Applicable</v>
      </c>
      <c r="Y318" t="str">
        <f t="shared" si="96"/>
        <v>Low</v>
      </c>
      <c r="Z318" s="3">
        <f t="shared" si="97"/>
        <v>-0.53061175120271387</v>
      </c>
      <c r="AA318" s="3">
        <f t="shared" si="98"/>
        <v>-0.8910315461849071</v>
      </c>
      <c r="AB318" s="3">
        <f t="shared" si="99"/>
        <v>0.78389943025570719</v>
      </c>
      <c r="AC318" s="3">
        <f t="shared" si="100"/>
        <v>1.6100600096002116</v>
      </c>
      <c r="AD318" s="3">
        <f t="shared" si="101"/>
        <v>3.1979540151504255</v>
      </c>
      <c r="AE318" s="3">
        <f t="shared" si="102"/>
        <v>2.0693664726384577</v>
      </c>
      <c r="AF318" s="3">
        <f t="shared" si="103"/>
        <v>2.5174680361711719</v>
      </c>
      <c r="AG318" t="str">
        <f t="shared" si="104"/>
        <v>Cluster 2</v>
      </c>
      <c r="AH318" t="str">
        <f t="shared" si="105"/>
        <v>Not Applicable</v>
      </c>
      <c r="AI318" t="e">
        <f t="shared" si="106"/>
        <v>#N/A</v>
      </c>
      <c r="AJ318">
        <f t="shared" si="107"/>
        <v>25.77</v>
      </c>
      <c r="AK318" t="str">
        <f t="shared" si="108"/>
        <v>no - Medium</v>
      </c>
      <c r="AL318" t="str">
        <f t="shared" si="109"/>
        <v>Q4 - Very High</v>
      </c>
      <c r="AM318">
        <f t="shared" si="110"/>
        <v>0</v>
      </c>
      <c r="AN318">
        <f t="shared" si="111"/>
        <v>1</v>
      </c>
      <c r="AO318">
        <f t="shared" si="112"/>
        <v>0</v>
      </c>
      <c r="AP318">
        <f t="shared" si="113"/>
        <v>1</v>
      </c>
      <c r="AQ318">
        <f t="shared" si="114"/>
        <v>151.6</v>
      </c>
    </row>
    <row r="319" spans="1:43" x14ac:dyDescent="0.25">
      <c r="A319" t="s">
        <v>52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  <c r="U319">
        <f t="shared" si="92"/>
        <v>0</v>
      </c>
      <c r="V319" t="str">
        <f t="shared" si="93"/>
        <v>&lt;=3 calls</v>
      </c>
      <c r="W319" t="str">
        <f t="shared" si="94"/>
        <v>Q4</v>
      </c>
      <c r="X319" t="str">
        <f t="shared" si="95"/>
        <v>Low</v>
      </c>
      <c r="Y319" t="str">
        <f t="shared" si="96"/>
        <v>Low</v>
      </c>
      <c r="Z319" s="3">
        <f t="shared" si="97"/>
        <v>-7.5160555806161752E-2</v>
      </c>
      <c r="AA319" s="3">
        <f t="shared" si="98"/>
        <v>-1.0979987047944797</v>
      </c>
      <c r="AB319" s="3">
        <f t="shared" si="99"/>
        <v>0.97256538058594499</v>
      </c>
      <c r="AC319" s="3">
        <f t="shared" si="100"/>
        <v>-1.6506893731510393</v>
      </c>
      <c r="AD319" s="3">
        <f t="shared" si="101"/>
        <v>2.2758169049148109</v>
      </c>
      <c r="AE319" s="3">
        <f t="shared" si="102"/>
        <v>2.2095042636364157</v>
      </c>
      <c r="AF319" s="3">
        <f t="shared" si="103"/>
        <v>3.5474604433818531</v>
      </c>
      <c r="AG319" t="str">
        <f t="shared" si="104"/>
        <v>Cluster 2</v>
      </c>
      <c r="AH319" t="str">
        <f t="shared" si="105"/>
        <v>Not Applicable</v>
      </c>
      <c r="AI319" t="e">
        <f t="shared" si="106"/>
        <v>#N/A</v>
      </c>
      <c r="AJ319">
        <f t="shared" si="107"/>
        <v>29.95</v>
      </c>
      <c r="AK319" t="str">
        <f t="shared" si="108"/>
        <v>yes - Medium</v>
      </c>
      <c r="AL319" t="str">
        <f t="shared" si="109"/>
        <v>Q1 - Low</v>
      </c>
      <c r="AM319">
        <f t="shared" si="110"/>
        <v>1</v>
      </c>
      <c r="AN319">
        <f t="shared" si="111"/>
        <v>1</v>
      </c>
      <c r="AO319">
        <f t="shared" si="112"/>
        <v>0</v>
      </c>
      <c r="AP319">
        <f t="shared" si="113"/>
        <v>0</v>
      </c>
      <c r="AQ319">
        <f t="shared" si="114"/>
        <v>176.2</v>
      </c>
    </row>
    <row r="320" spans="1:43" x14ac:dyDescent="0.25">
      <c r="A320" t="s">
        <v>32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  <c r="U320">
        <f t="shared" si="92"/>
        <v>0</v>
      </c>
      <c r="V320" t="str">
        <f t="shared" si="93"/>
        <v>&lt;=3 calls</v>
      </c>
      <c r="W320" t="str">
        <f t="shared" si="94"/>
        <v>Q3</v>
      </c>
      <c r="X320" t="str">
        <f t="shared" si="95"/>
        <v>Low</v>
      </c>
      <c r="Y320" t="str">
        <f t="shared" si="96"/>
        <v>High</v>
      </c>
      <c r="Z320" s="3">
        <f t="shared" si="97"/>
        <v>0.29142211365935605</v>
      </c>
      <c r="AA320" s="3">
        <f t="shared" si="98"/>
        <v>2.4383536110633104</v>
      </c>
      <c r="AB320" s="3">
        <f t="shared" si="99"/>
        <v>0.49792156870250431</v>
      </c>
      <c r="AC320" s="3">
        <f t="shared" si="100"/>
        <v>-2.3753003470957617</v>
      </c>
      <c r="AD320" s="3">
        <f t="shared" si="101"/>
        <v>4.1982456694512766</v>
      </c>
      <c r="AE320" s="3">
        <f t="shared" si="102"/>
        <v>3.4526037722865883</v>
      </c>
      <c r="AF320" s="3">
        <f t="shared" si="103"/>
        <v>3.7703685384520123</v>
      </c>
      <c r="AG320" t="str">
        <f t="shared" si="104"/>
        <v>Cluster 2</v>
      </c>
      <c r="AH320" t="str">
        <f t="shared" si="105"/>
        <v>&gt;16 messages</v>
      </c>
      <c r="AI320" t="e">
        <f t="shared" si="106"/>
        <v>#N/A</v>
      </c>
      <c r="AJ320">
        <f t="shared" si="107"/>
        <v>33.32</v>
      </c>
      <c r="AK320" t="str">
        <f t="shared" si="108"/>
        <v>yes - Medium</v>
      </c>
      <c r="AL320" t="str">
        <f t="shared" si="109"/>
        <v>Q1 - Low</v>
      </c>
      <c r="AM320">
        <f t="shared" si="110"/>
        <v>1</v>
      </c>
      <c r="AN320">
        <f t="shared" si="111"/>
        <v>1</v>
      </c>
      <c r="AO320">
        <f t="shared" si="112"/>
        <v>0</v>
      </c>
      <c r="AP320">
        <f t="shared" si="113"/>
        <v>1</v>
      </c>
      <c r="AQ320">
        <f t="shared" si="114"/>
        <v>196</v>
      </c>
    </row>
    <row r="321" spans="1:43" x14ac:dyDescent="0.25">
      <c r="A321" t="s">
        <v>20</v>
      </c>
      <c r="B321">
        <v>84</v>
      </c>
      <c r="C321" t="s">
        <v>25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  <c r="U321">
        <f t="shared" si="92"/>
        <v>0</v>
      </c>
      <c r="V321" t="str">
        <f t="shared" si="93"/>
        <v>&lt;=3 calls</v>
      </c>
      <c r="W321" t="str">
        <f t="shared" si="94"/>
        <v>Q2</v>
      </c>
      <c r="X321" t="str">
        <f t="shared" si="95"/>
        <v>Not Applicable</v>
      </c>
      <c r="Y321" t="str">
        <f t="shared" si="96"/>
        <v>High</v>
      </c>
      <c r="Z321" s="3">
        <f t="shared" si="97"/>
        <v>-0.38434896894121934</v>
      </c>
      <c r="AA321" s="3">
        <f t="shared" si="98"/>
        <v>0.93386157347834176</v>
      </c>
      <c r="AB321" s="3">
        <f t="shared" si="99"/>
        <v>-0.25078436050275527</v>
      </c>
      <c r="AC321" s="3">
        <f t="shared" si="100"/>
        <v>-1.1072311426924974</v>
      </c>
      <c r="AD321" s="3">
        <f t="shared" si="101"/>
        <v>2.1660261701674499</v>
      </c>
      <c r="AE321" s="3">
        <f t="shared" si="102"/>
        <v>1.5194325148444507</v>
      </c>
      <c r="AF321" s="3">
        <f t="shared" si="103"/>
        <v>2.815258596378456</v>
      </c>
      <c r="AG321" t="str">
        <f t="shared" si="104"/>
        <v>Cluster 2</v>
      </c>
      <c r="AH321" t="str">
        <f t="shared" si="105"/>
        <v>Not Applicable</v>
      </c>
      <c r="AI321" t="e">
        <f t="shared" si="106"/>
        <v>#N/A</v>
      </c>
      <c r="AJ321">
        <f t="shared" si="107"/>
        <v>27.12</v>
      </c>
      <c r="AK321" t="str">
        <f t="shared" si="108"/>
        <v>no - Medium</v>
      </c>
      <c r="AL321" t="str">
        <f t="shared" si="109"/>
        <v>Q1 - Low</v>
      </c>
      <c r="AM321">
        <f t="shared" si="110"/>
        <v>0</v>
      </c>
      <c r="AN321">
        <f t="shared" si="111"/>
        <v>0</v>
      </c>
      <c r="AO321">
        <f t="shared" si="112"/>
        <v>0</v>
      </c>
      <c r="AP321">
        <f t="shared" si="113"/>
        <v>2</v>
      </c>
      <c r="AQ321">
        <f t="shared" si="114"/>
        <v>159.5</v>
      </c>
    </row>
    <row r="322" spans="1:43" x14ac:dyDescent="0.25">
      <c r="A322" t="s">
        <v>70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  <c r="U322">
        <f t="shared" ref="U322:U385" si="115">IF(T322="yes",1,0)</f>
        <v>0</v>
      </c>
      <c r="V322" t="str">
        <f t="shared" ref="V322:V385" si="116">IF(S322&gt;3,"&gt;3 calls","&lt;=3 calls")</f>
        <v>&gt;3 calls</v>
      </c>
      <c r="W322" t="str">
        <f t="shared" ref="W322:W385" si="117">IF(B322&lt;=_xlfn.QUARTILE.INC($B$2:$B$4251,1),"Q1",
IF(B322&lt;=_xlfn.QUARTILE.INC($B$2:$B$4251,2),"Q2",
IF(B322&lt;=_xlfn.QUARTILE.INC($B$2:$B$4251,3),"Q3","Q4")))</f>
        <v>Q4</v>
      </c>
      <c r="X322" t="str">
        <f t="shared" ref="X322:X385" si="118">IF(D322="no","Not Applicable",IF(R322&gt;2.84,"High","Low"))</f>
        <v>Not Applicable</v>
      </c>
      <c r="Y322" t="str">
        <f t="shared" ref="Y322:Y385" si="119">IF(J322&lt;=165,"Low",IF(J322&lt;=233,"Medium","High"))</f>
        <v>Medium</v>
      </c>
      <c r="Z322" s="3">
        <f t="shared" ref="Z322:Z385" si="120">(G322-AVERAGE($G$2:$G$4251))/_xlfn.STDEV.S($G$2:$G$4251)</f>
        <v>0.9246103609179771</v>
      </c>
      <c r="AA322" s="3">
        <f t="shared" ref="AA322:AA385" si="121">(J322-AVERAGE($J$2:$J$4251))/_xlfn.STDEV.S($J$2:$J$4251)</f>
        <v>0.40251319512492051</v>
      </c>
      <c r="AB322" s="3">
        <f t="shared" ref="AB322:AB385" si="122">(M322-AVERAGE($M$2:$M$4251))/_xlfn.STDEV.S($M$2:$M$4251)</f>
        <v>8.2856477975980877E-2</v>
      </c>
      <c r="AC322" s="3">
        <f t="shared" ref="AC322:AC385" si="123">(P322-AVERAGE($P$2:$P$4251))/_xlfn.STDEV.S($P$2:$P$4251)</f>
        <v>0.16083806171076653</v>
      </c>
      <c r="AD322" s="3">
        <f t="shared" ref="AD322:AD385" si="124">SQRT((Z322-$BQ$13)^2+(AA322-$BR$13)^2+(AB322-$BS$13)^2+(AC322-$BT$13)^2)</f>
        <v>2.8620432318997726</v>
      </c>
      <c r="AE322" s="3">
        <f t="shared" ref="AE322:AE385" si="125">SQRT((Z322-$BQ$14)^2+(AA322-$BR$14)^2+(AB322-$BS$14)^2+(AC322-$BT$14)^2)</f>
        <v>1.0245268516754475</v>
      </c>
      <c r="AF322" s="3">
        <f t="shared" ref="AF322:AF385" si="126">SQRT((Z322-$BQ$15)^2+(AA322-$BR$15)^2+(AB322-$BS$15)^2+(AC322-$BT$15)^2)</f>
        <v>1.3813106378887823</v>
      </c>
      <c r="AG322" t="str">
        <f t="shared" ref="AG322:AG385" si="127">IF(AD322=MIN(AD322:AF322),"Cluster 1",IF(AE322=MIN(AD322:AF322),"Cluster 2","Cluster 3"))</f>
        <v>Cluster 2</v>
      </c>
      <c r="AH322" t="str">
        <f t="shared" ref="AH322:AH385" si="128">IF(E322="no","Not Applicable",IF(F322=0,"0 messages",IF(F322&lt;=16,"1-16 messages","&gt;16 messages")))</f>
        <v>Not Applicable</v>
      </c>
      <c r="AI322" t="e">
        <f t="shared" ref="AI322:AI385" si="129">IF(T322="yes",I322,NA())</f>
        <v>#N/A</v>
      </c>
      <c r="AJ322">
        <f t="shared" ref="AJ322:AJ385" si="130">IF(T322="no",I322,NA())</f>
        <v>39.130000000000003</v>
      </c>
      <c r="AK322" t="str">
        <f t="shared" ref="AK322:AK385" si="131">D322&amp;" - "&amp;IF(Q322&lt;=3,"Low",IF(Q322&lt;=6,"Medium","High"))</f>
        <v>no - High</v>
      </c>
      <c r="AL322" t="str">
        <f t="shared" ref="AL322:AL385" si="132">IF(P322&lt;=8.5,"Q1 - Low",IF(P322&lt;=10.3,"Q2 - Medium",IF(P322&lt;=12,"Q3 - High","Q4 - Very High")))</f>
        <v>Q3 - High</v>
      </c>
      <c r="AM322">
        <f t="shared" ref="AM322:AM385" si="133">IF(D322="yes",1,0)</f>
        <v>0</v>
      </c>
      <c r="AN322">
        <f t="shared" ref="AN322:AN385" si="134">IF(C322="area_code_415",1,0)</f>
        <v>1</v>
      </c>
      <c r="AO322">
        <f t="shared" ref="AO322:AO385" si="135">IF(C322="area_code_510",1,0)</f>
        <v>0</v>
      </c>
      <c r="AP322">
        <f t="shared" ref="AP322:AP385" si="136">S322</f>
        <v>4</v>
      </c>
      <c r="AQ322">
        <f t="shared" ref="AQ322:AQ385" si="137">G322</f>
        <v>230.2</v>
      </c>
    </row>
    <row r="323" spans="1:43" x14ac:dyDescent="0.25">
      <c r="A323" t="s">
        <v>46</v>
      </c>
      <c r="B323">
        <v>54</v>
      </c>
      <c r="C323" t="s">
        <v>28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  <c r="U323">
        <f t="shared" si="115"/>
        <v>0</v>
      </c>
      <c r="V323" t="str">
        <f t="shared" si="116"/>
        <v>&lt;=3 calls</v>
      </c>
      <c r="W323" t="str">
        <f t="shared" si="117"/>
        <v>Q1</v>
      </c>
      <c r="X323" t="str">
        <f t="shared" si="118"/>
        <v>Not Applicable</v>
      </c>
      <c r="Y323" t="str">
        <f t="shared" si="119"/>
        <v>Medium</v>
      </c>
      <c r="Z323" s="3">
        <f t="shared" si="120"/>
        <v>0.55987911907602295</v>
      </c>
      <c r="AA323" s="3">
        <f t="shared" si="121"/>
        <v>8.6092250712208732E-2</v>
      </c>
      <c r="AB323" s="3">
        <f t="shared" si="122"/>
        <v>-1.4443447410129973</v>
      </c>
      <c r="AC323" s="3">
        <f t="shared" si="123"/>
        <v>-0.63623400962842791</v>
      </c>
      <c r="AD323" s="3">
        <f t="shared" si="124"/>
        <v>1.9855949203710757</v>
      </c>
      <c r="AE323" s="3">
        <f t="shared" si="125"/>
        <v>1.6768428517633385</v>
      </c>
      <c r="AF323" s="3">
        <f t="shared" si="126"/>
        <v>3.11143322461148</v>
      </c>
      <c r="AG323" t="str">
        <f t="shared" si="127"/>
        <v>Cluster 2</v>
      </c>
      <c r="AH323" t="str">
        <f t="shared" si="128"/>
        <v>Not Applicable</v>
      </c>
      <c r="AI323" t="e">
        <f t="shared" si="129"/>
        <v>#N/A</v>
      </c>
      <c r="AJ323">
        <f t="shared" si="130"/>
        <v>35.79</v>
      </c>
      <c r="AK323" t="str">
        <f t="shared" si="131"/>
        <v>no - Medium</v>
      </c>
      <c r="AL323" t="str">
        <f t="shared" si="132"/>
        <v>Q1 - Low</v>
      </c>
      <c r="AM323">
        <f t="shared" si="133"/>
        <v>0</v>
      </c>
      <c r="AN323">
        <f t="shared" si="134"/>
        <v>0</v>
      </c>
      <c r="AO323">
        <f t="shared" si="135"/>
        <v>1</v>
      </c>
      <c r="AP323">
        <f t="shared" si="136"/>
        <v>1</v>
      </c>
      <c r="AQ323">
        <f t="shared" si="137"/>
        <v>210.5</v>
      </c>
    </row>
    <row r="324" spans="1:43" x14ac:dyDescent="0.25">
      <c r="A324" t="s">
        <v>51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  <c r="U324">
        <f t="shared" si="115"/>
        <v>0</v>
      </c>
      <c r="V324" t="str">
        <f t="shared" si="116"/>
        <v>&lt;=3 calls</v>
      </c>
      <c r="W324" t="str">
        <f t="shared" si="117"/>
        <v>Q2</v>
      </c>
      <c r="X324" t="str">
        <f t="shared" si="118"/>
        <v>Not Applicable</v>
      </c>
      <c r="Y324" t="str">
        <f t="shared" si="119"/>
        <v>High</v>
      </c>
      <c r="Z324" s="3">
        <f t="shared" si="120"/>
        <v>-1.4489198524900708</v>
      </c>
      <c r="AA324" s="3">
        <f t="shared" si="121"/>
        <v>1.3935674738515267</v>
      </c>
      <c r="AB324" s="3">
        <f t="shared" si="122"/>
        <v>-1.0392094371459601</v>
      </c>
      <c r="AC324" s="3">
        <f t="shared" si="123"/>
        <v>0.16083806171076653</v>
      </c>
      <c r="AD324" s="3">
        <f t="shared" si="124"/>
        <v>2.6981061267706652</v>
      </c>
      <c r="AE324" s="3">
        <f t="shared" si="125"/>
        <v>2.2687494748131347</v>
      </c>
      <c r="AF324" s="3">
        <f t="shared" si="126"/>
        <v>3.3188358934440174</v>
      </c>
      <c r="AG324" t="str">
        <f t="shared" si="127"/>
        <v>Cluster 2</v>
      </c>
      <c r="AH324" t="str">
        <f t="shared" si="128"/>
        <v>Not Applicable</v>
      </c>
      <c r="AI324" t="e">
        <f t="shared" si="129"/>
        <v>#N/A</v>
      </c>
      <c r="AJ324">
        <f t="shared" si="130"/>
        <v>17.34</v>
      </c>
      <c r="AK324" t="str">
        <f t="shared" si="131"/>
        <v>no - Low</v>
      </c>
      <c r="AL324" t="str">
        <f t="shared" si="132"/>
        <v>Q3 - High</v>
      </c>
      <c r="AM324">
        <f t="shared" si="133"/>
        <v>0</v>
      </c>
      <c r="AN324">
        <f t="shared" si="134"/>
        <v>1</v>
      </c>
      <c r="AO324">
        <f t="shared" si="135"/>
        <v>0</v>
      </c>
      <c r="AP324">
        <f t="shared" si="136"/>
        <v>1</v>
      </c>
      <c r="AQ324">
        <f t="shared" si="137"/>
        <v>102</v>
      </c>
    </row>
    <row r="325" spans="1:43" x14ac:dyDescent="0.25">
      <c r="A325" t="s">
        <v>31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  <c r="U325">
        <f t="shared" si="115"/>
        <v>0</v>
      </c>
      <c r="V325" t="str">
        <f t="shared" si="116"/>
        <v>&lt;=3 calls</v>
      </c>
      <c r="W325" t="str">
        <f t="shared" si="117"/>
        <v>Q1</v>
      </c>
      <c r="X325" t="str">
        <f t="shared" si="118"/>
        <v>Not Applicable</v>
      </c>
      <c r="Y325" t="str">
        <f t="shared" si="119"/>
        <v>High</v>
      </c>
      <c r="Z325" s="3">
        <f t="shared" si="120"/>
        <v>-0.21957191044409261</v>
      </c>
      <c r="AA325" s="3">
        <f t="shared" si="121"/>
        <v>0.86818930199645861</v>
      </c>
      <c r="AB325" s="3">
        <f t="shared" si="122"/>
        <v>0.28145221516570496</v>
      </c>
      <c r="AC325" s="3">
        <f t="shared" si="123"/>
        <v>0.30576025649971117</v>
      </c>
      <c r="AD325" s="3">
        <f t="shared" si="124"/>
        <v>2.7287962361211919</v>
      </c>
      <c r="AE325" s="3">
        <f t="shared" si="125"/>
        <v>0.98725334733978898</v>
      </c>
      <c r="AF325" s="3">
        <f t="shared" si="126"/>
        <v>1.5820902140516682</v>
      </c>
      <c r="AG325" t="str">
        <f t="shared" si="127"/>
        <v>Cluster 2</v>
      </c>
      <c r="AH325" t="str">
        <f t="shared" si="128"/>
        <v>Not Applicable</v>
      </c>
      <c r="AI325" t="e">
        <f t="shared" si="129"/>
        <v>#N/A</v>
      </c>
      <c r="AJ325">
        <f t="shared" si="130"/>
        <v>28.63</v>
      </c>
      <c r="AK325" t="str">
        <f t="shared" si="131"/>
        <v>no - Low</v>
      </c>
      <c r="AL325" t="str">
        <f t="shared" si="132"/>
        <v>Q3 - High</v>
      </c>
      <c r="AM325">
        <f t="shared" si="133"/>
        <v>0</v>
      </c>
      <c r="AN325">
        <f t="shared" si="134"/>
        <v>1</v>
      </c>
      <c r="AO325">
        <f t="shared" si="135"/>
        <v>0</v>
      </c>
      <c r="AP325">
        <f t="shared" si="136"/>
        <v>1</v>
      </c>
      <c r="AQ325">
        <f t="shared" si="137"/>
        <v>168.4</v>
      </c>
    </row>
    <row r="326" spans="1:43" x14ac:dyDescent="0.25">
      <c r="A326" t="s">
        <v>27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  <c r="U326">
        <f t="shared" si="115"/>
        <v>0</v>
      </c>
      <c r="V326" t="str">
        <f t="shared" si="116"/>
        <v>&lt;=3 calls</v>
      </c>
      <c r="W326" t="str">
        <f t="shared" si="117"/>
        <v>Q1</v>
      </c>
      <c r="X326" t="str">
        <f t="shared" si="118"/>
        <v>Not Applicable</v>
      </c>
      <c r="Y326" t="str">
        <f t="shared" si="119"/>
        <v>High</v>
      </c>
      <c r="Z326" s="3">
        <f t="shared" si="120"/>
        <v>-1.382268458041795</v>
      </c>
      <c r="AA326" s="3">
        <f t="shared" si="121"/>
        <v>1.1547592139174045</v>
      </c>
      <c r="AB326" s="3">
        <f t="shared" si="122"/>
        <v>0.24967689721534922</v>
      </c>
      <c r="AC326" s="3">
        <f t="shared" si="123"/>
        <v>-0.56377291223395598</v>
      </c>
      <c r="AD326" s="3">
        <f t="shared" si="124"/>
        <v>2.5575579882986483</v>
      </c>
      <c r="AE326" s="3">
        <f t="shared" si="125"/>
        <v>1.9037629531525777</v>
      </c>
      <c r="AF326" s="3">
        <f t="shared" si="126"/>
        <v>2.9508513856313092</v>
      </c>
      <c r="AG326" t="str">
        <f t="shared" si="127"/>
        <v>Cluster 2</v>
      </c>
      <c r="AH326" t="str">
        <f t="shared" si="128"/>
        <v>Not Applicable</v>
      </c>
      <c r="AI326" t="e">
        <f t="shared" si="129"/>
        <v>#N/A</v>
      </c>
      <c r="AJ326">
        <f t="shared" si="130"/>
        <v>17.95</v>
      </c>
      <c r="AK326" t="str">
        <f t="shared" si="131"/>
        <v>no - Low</v>
      </c>
      <c r="AL326" t="str">
        <f t="shared" si="132"/>
        <v>Q2 - Medium</v>
      </c>
      <c r="AM326">
        <f t="shared" si="133"/>
        <v>0</v>
      </c>
      <c r="AN326">
        <f t="shared" si="134"/>
        <v>1</v>
      </c>
      <c r="AO326">
        <f t="shared" si="135"/>
        <v>0</v>
      </c>
      <c r="AP326">
        <f t="shared" si="136"/>
        <v>0</v>
      </c>
      <c r="AQ326">
        <f t="shared" si="137"/>
        <v>105.6</v>
      </c>
    </row>
    <row r="327" spans="1:43" x14ac:dyDescent="0.25">
      <c r="A327" t="s">
        <v>49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  <c r="U327">
        <f t="shared" si="115"/>
        <v>0</v>
      </c>
      <c r="V327" t="str">
        <f t="shared" si="116"/>
        <v>&gt;3 calls</v>
      </c>
      <c r="W327" t="str">
        <f t="shared" si="117"/>
        <v>Q2</v>
      </c>
      <c r="X327" t="str">
        <f t="shared" si="118"/>
        <v>Not Applicable</v>
      </c>
      <c r="Y327" t="str">
        <f t="shared" si="119"/>
        <v>Medium</v>
      </c>
      <c r="Z327" s="3">
        <f t="shared" si="120"/>
        <v>0.48582201413349418</v>
      </c>
      <c r="AA327" s="3">
        <f t="shared" si="121"/>
        <v>-0.47709722896576262</v>
      </c>
      <c r="AB327" s="3">
        <f t="shared" si="122"/>
        <v>0.64091049947910605</v>
      </c>
      <c r="AC327" s="3">
        <f t="shared" si="123"/>
        <v>0.77675738956378104</v>
      </c>
      <c r="AD327" s="3">
        <f t="shared" si="124"/>
        <v>2.8862689504461065</v>
      </c>
      <c r="AE327" s="3">
        <f t="shared" si="125"/>
        <v>1.2156328005972985</v>
      </c>
      <c r="AF327" s="3">
        <f t="shared" si="126"/>
        <v>1.6201783103926535</v>
      </c>
      <c r="AG327" t="str">
        <f t="shared" si="127"/>
        <v>Cluster 2</v>
      </c>
      <c r="AH327" t="str">
        <f t="shared" si="128"/>
        <v>Not Applicable</v>
      </c>
      <c r="AI327" t="e">
        <f t="shared" si="129"/>
        <v>#N/A</v>
      </c>
      <c r="AJ327">
        <f t="shared" si="130"/>
        <v>35.11</v>
      </c>
      <c r="AK327" t="str">
        <f t="shared" si="131"/>
        <v>no - Medium</v>
      </c>
      <c r="AL327" t="str">
        <f t="shared" si="132"/>
        <v>Q4 - Very High</v>
      </c>
      <c r="AM327">
        <f t="shared" si="133"/>
        <v>0</v>
      </c>
      <c r="AN327">
        <f t="shared" si="134"/>
        <v>1</v>
      </c>
      <c r="AO327">
        <f t="shared" si="135"/>
        <v>0</v>
      </c>
      <c r="AP327">
        <f t="shared" si="136"/>
        <v>5</v>
      </c>
      <c r="AQ327">
        <f t="shared" si="137"/>
        <v>206.5</v>
      </c>
    </row>
    <row r="328" spans="1:43" x14ac:dyDescent="0.25">
      <c r="A328" t="s">
        <v>73</v>
      </c>
      <c r="B328">
        <v>112</v>
      </c>
      <c r="C328" t="s">
        <v>28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  <c r="U328">
        <f t="shared" si="115"/>
        <v>0</v>
      </c>
      <c r="V328" t="str">
        <f t="shared" si="116"/>
        <v>&lt;=3 calls</v>
      </c>
      <c r="W328" t="str">
        <f t="shared" si="117"/>
        <v>Q3</v>
      </c>
      <c r="X328" t="str">
        <f t="shared" si="118"/>
        <v>Not Applicable</v>
      </c>
      <c r="Y328" t="str">
        <f t="shared" si="119"/>
        <v>Medium</v>
      </c>
      <c r="Z328" s="3">
        <f t="shared" si="120"/>
        <v>0.68207334223119542</v>
      </c>
      <c r="AA328" s="3">
        <f t="shared" si="121"/>
        <v>0.10002273254169895</v>
      </c>
      <c r="AB328" s="3">
        <f t="shared" si="122"/>
        <v>-0.29447542268449489</v>
      </c>
      <c r="AC328" s="3">
        <f t="shared" si="123"/>
        <v>-0.31015907135330267</v>
      </c>
      <c r="AD328" s="3">
        <f t="shared" si="124"/>
        <v>2.2389877571763743</v>
      </c>
      <c r="AE328" s="3">
        <f t="shared" si="125"/>
        <v>0.81126014034679206</v>
      </c>
      <c r="AF328" s="3">
        <f t="shared" si="126"/>
        <v>2.0744203657516724</v>
      </c>
      <c r="AG328" t="str">
        <f t="shared" si="127"/>
        <v>Cluster 2</v>
      </c>
      <c r="AH328" t="str">
        <f t="shared" si="128"/>
        <v>Not Applicable</v>
      </c>
      <c r="AI328" t="e">
        <f t="shared" si="129"/>
        <v>#N/A</v>
      </c>
      <c r="AJ328">
        <f t="shared" si="130"/>
        <v>36.909999999999997</v>
      </c>
      <c r="AK328" t="str">
        <f t="shared" si="131"/>
        <v>no - Low</v>
      </c>
      <c r="AL328" t="str">
        <f t="shared" si="132"/>
        <v>Q2 - Medium</v>
      </c>
      <c r="AM328">
        <f t="shared" si="133"/>
        <v>0</v>
      </c>
      <c r="AN328">
        <f t="shared" si="134"/>
        <v>0</v>
      </c>
      <c r="AO328">
        <f t="shared" si="135"/>
        <v>1</v>
      </c>
      <c r="AP328">
        <f t="shared" si="136"/>
        <v>2</v>
      </c>
      <c r="AQ328">
        <f t="shared" si="137"/>
        <v>217.1</v>
      </c>
    </row>
    <row r="329" spans="1:43" x14ac:dyDescent="0.25">
      <c r="A329" t="s">
        <v>51</v>
      </c>
      <c r="B329">
        <v>16</v>
      </c>
      <c r="C329" t="s">
        <v>28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  <c r="U329">
        <f t="shared" si="115"/>
        <v>1</v>
      </c>
      <c r="V329" t="str">
        <f t="shared" si="116"/>
        <v>&lt;=3 calls</v>
      </c>
      <c r="W329" t="str">
        <f t="shared" si="117"/>
        <v>Q1</v>
      </c>
      <c r="X329" t="str">
        <f t="shared" si="118"/>
        <v>Not Applicable</v>
      </c>
      <c r="Y329" t="str">
        <f t="shared" si="119"/>
        <v>Medium</v>
      </c>
      <c r="Z329" s="3">
        <f t="shared" si="120"/>
        <v>0.91350179517659791</v>
      </c>
      <c r="AA329" s="3">
        <f t="shared" si="121"/>
        <v>0.1099730767056207</v>
      </c>
      <c r="AB329" s="3">
        <f t="shared" si="122"/>
        <v>-0.68173711020445682</v>
      </c>
      <c r="AC329" s="3">
        <f t="shared" si="123"/>
        <v>0.19706861040800316</v>
      </c>
      <c r="AD329" s="3">
        <f t="shared" si="124"/>
        <v>2.5353094241533047</v>
      </c>
      <c r="AE329" s="3">
        <f t="shared" si="125"/>
        <v>1.1619729480624892</v>
      </c>
      <c r="AF329" s="3">
        <f t="shared" si="126"/>
        <v>2.0670192035531509</v>
      </c>
      <c r="AG329" t="str">
        <f t="shared" si="127"/>
        <v>Cluster 2</v>
      </c>
      <c r="AH329" t="str">
        <f t="shared" si="128"/>
        <v>Not Applicable</v>
      </c>
      <c r="AI329">
        <f t="shared" si="129"/>
        <v>39.03</v>
      </c>
      <c r="AJ329" t="e">
        <f t="shared" si="130"/>
        <v>#N/A</v>
      </c>
      <c r="AK329" t="str">
        <f t="shared" si="131"/>
        <v>no - Low</v>
      </c>
      <c r="AL329" t="str">
        <f t="shared" si="132"/>
        <v>Q3 - High</v>
      </c>
      <c r="AM329">
        <f t="shared" si="133"/>
        <v>0</v>
      </c>
      <c r="AN329">
        <f t="shared" si="134"/>
        <v>0</v>
      </c>
      <c r="AO329">
        <f t="shared" si="135"/>
        <v>1</v>
      </c>
      <c r="AP329">
        <f t="shared" si="136"/>
        <v>0</v>
      </c>
      <c r="AQ329">
        <f t="shared" si="137"/>
        <v>229.6</v>
      </c>
    </row>
    <row r="330" spans="1:43" x14ac:dyDescent="0.25">
      <c r="A330" t="s">
        <v>71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  <c r="U330">
        <f t="shared" si="115"/>
        <v>0</v>
      </c>
      <c r="V330" t="str">
        <f t="shared" si="116"/>
        <v>&lt;=3 calls</v>
      </c>
      <c r="W330" t="str">
        <f t="shared" si="117"/>
        <v>Q2</v>
      </c>
      <c r="X330" t="str">
        <f t="shared" si="118"/>
        <v>Not Applicable</v>
      </c>
      <c r="Y330" t="str">
        <f t="shared" si="119"/>
        <v>Low</v>
      </c>
      <c r="Z330" s="3">
        <f t="shared" si="120"/>
        <v>1.8151470478518865</v>
      </c>
      <c r="AA330" s="3">
        <f t="shared" si="121"/>
        <v>-2.1248742225112043</v>
      </c>
      <c r="AB330" s="3">
        <f t="shared" si="122"/>
        <v>-1.8455081301362399</v>
      </c>
      <c r="AC330" s="3">
        <f t="shared" si="123"/>
        <v>-0.20146742526159472</v>
      </c>
      <c r="AD330" s="3">
        <f t="shared" si="124"/>
        <v>3.2469883259020511</v>
      </c>
      <c r="AE330" s="3">
        <f t="shared" si="125"/>
        <v>3.3550467431406243</v>
      </c>
      <c r="AF330" s="3">
        <f t="shared" si="126"/>
        <v>4.4687519632189048</v>
      </c>
      <c r="AG330" t="str">
        <f t="shared" si="127"/>
        <v>Cluster 1</v>
      </c>
      <c r="AH330" t="str">
        <f t="shared" si="128"/>
        <v>&gt;16 messages</v>
      </c>
      <c r="AI330" t="e">
        <f t="shared" si="129"/>
        <v>#N/A</v>
      </c>
      <c r="AJ330">
        <f t="shared" si="130"/>
        <v>47.31</v>
      </c>
      <c r="AK330" t="str">
        <f t="shared" si="131"/>
        <v>no - Medium</v>
      </c>
      <c r="AL330" t="str">
        <f t="shared" si="132"/>
        <v>Q2 - Medium</v>
      </c>
      <c r="AM330">
        <f t="shared" si="133"/>
        <v>0</v>
      </c>
      <c r="AN330">
        <f t="shared" si="134"/>
        <v>1</v>
      </c>
      <c r="AO330">
        <f t="shared" si="135"/>
        <v>0</v>
      </c>
      <c r="AP330">
        <f t="shared" si="136"/>
        <v>0</v>
      </c>
      <c r="AQ330">
        <f t="shared" si="137"/>
        <v>278.3</v>
      </c>
    </row>
    <row r="331" spans="1:43" x14ac:dyDescent="0.25">
      <c r="A331" t="s">
        <v>72</v>
      </c>
      <c r="B331">
        <v>84</v>
      </c>
      <c r="C331" t="s">
        <v>28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  <c r="U331">
        <f t="shared" si="115"/>
        <v>0</v>
      </c>
      <c r="V331" t="str">
        <f t="shared" si="116"/>
        <v>&lt;=3 calls</v>
      </c>
      <c r="W331" t="str">
        <f t="shared" si="117"/>
        <v>Q2</v>
      </c>
      <c r="X331" t="str">
        <f t="shared" si="118"/>
        <v>Not Applicable</v>
      </c>
      <c r="Y331" t="str">
        <f t="shared" si="119"/>
        <v>Low</v>
      </c>
      <c r="Z331" s="3">
        <f t="shared" si="120"/>
        <v>2.296510824268912E-2</v>
      </c>
      <c r="AA331" s="3">
        <f t="shared" si="121"/>
        <v>-1.382578547882642</v>
      </c>
      <c r="AB331" s="3">
        <f t="shared" si="122"/>
        <v>-0.27858776370931676</v>
      </c>
      <c r="AC331" s="3">
        <f t="shared" si="123"/>
        <v>-0.63623400962842791</v>
      </c>
      <c r="AD331" s="3">
        <f t="shared" si="124"/>
        <v>1.3585231939142235</v>
      </c>
      <c r="AE331" s="3">
        <f t="shared" si="125"/>
        <v>1.5474028868909022</v>
      </c>
      <c r="AF331" s="3">
        <f t="shared" si="126"/>
        <v>3.3080698481612645</v>
      </c>
      <c r="AG331" t="str">
        <f t="shared" si="127"/>
        <v>Cluster 1</v>
      </c>
      <c r="AH331" t="str">
        <f t="shared" si="128"/>
        <v>Not Applicable</v>
      </c>
      <c r="AI331" t="e">
        <f t="shared" si="129"/>
        <v>#N/A</v>
      </c>
      <c r="AJ331">
        <f t="shared" si="130"/>
        <v>30.86</v>
      </c>
      <c r="AK331" t="str">
        <f t="shared" si="131"/>
        <v>no - Medium</v>
      </c>
      <c r="AL331" t="str">
        <f t="shared" si="132"/>
        <v>Q1 - Low</v>
      </c>
      <c r="AM331">
        <f t="shared" si="133"/>
        <v>0</v>
      </c>
      <c r="AN331">
        <f t="shared" si="134"/>
        <v>0</v>
      </c>
      <c r="AO331">
        <f t="shared" si="135"/>
        <v>1</v>
      </c>
      <c r="AP331">
        <f t="shared" si="136"/>
        <v>1</v>
      </c>
      <c r="AQ331">
        <f t="shared" si="137"/>
        <v>181.5</v>
      </c>
    </row>
    <row r="332" spans="1:43" x14ac:dyDescent="0.25">
      <c r="A332" t="s">
        <v>63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  <c r="U332">
        <f t="shared" si="115"/>
        <v>1</v>
      </c>
      <c r="V332" t="str">
        <f t="shared" si="116"/>
        <v>&lt;=3 calls</v>
      </c>
      <c r="W332" t="str">
        <f t="shared" si="117"/>
        <v>Q1</v>
      </c>
      <c r="X332" t="str">
        <f t="shared" si="118"/>
        <v>Not Applicable</v>
      </c>
      <c r="Y332" t="str">
        <f t="shared" si="119"/>
        <v>Medium</v>
      </c>
      <c r="Z332" s="3">
        <f t="shared" si="120"/>
        <v>-0.23993761430328794</v>
      </c>
      <c r="AA332" s="3">
        <f t="shared" si="121"/>
        <v>0.59355980307221801</v>
      </c>
      <c r="AB332" s="3">
        <f t="shared" si="122"/>
        <v>-0.17531798037066043</v>
      </c>
      <c r="AC332" s="3">
        <f t="shared" si="123"/>
        <v>0.12460751301353053</v>
      </c>
      <c r="AD332" s="3">
        <f t="shared" si="124"/>
        <v>2.2498822564625351</v>
      </c>
      <c r="AE332" s="3">
        <f t="shared" si="125"/>
        <v>0.67538635248378243</v>
      </c>
      <c r="AF332" s="3">
        <f t="shared" si="126"/>
        <v>1.9622240652631258</v>
      </c>
      <c r="AG332" t="str">
        <f t="shared" si="127"/>
        <v>Cluster 2</v>
      </c>
      <c r="AH332" t="str">
        <f t="shared" si="128"/>
        <v>Not Applicable</v>
      </c>
      <c r="AI332">
        <f t="shared" si="129"/>
        <v>28.44</v>
      </c>
      <c r="AJ332" t="e">
        <f t="shared" si="130"/>
        <v>#N/A</v>
      </c>
      <c r="AK332" t="str">
        <f t="shared" si="131"/>
        <v>no - Medium</v>
      </c>
      <c r="AL332" t="str">
        <f t="shared" si="132"/>
        <v>Q3 - High</v>
      </c>
      <c r="AM332">
        <f t="shared" si="133"/>
        <v>0</v>
      </c>
      <c r="AN332">
        <f t="shared" si="134"/>
        <v>1</v>
      </c>
      <c r="AO332">
        <f t="shared" si="135"/>
        <v>0</v>
      </c>
      <c r="AP332">
        <f t="shared" si="136"/>
        <v>1</v>
      </c>
      <c r="AQ332">
        <f t="shared" si="137"/>
        <v>167.3</v>
      </c>
    </row>
    <row r="333" spans="1:43" x14ac:dyDescent="0.25">
      <c r="A333" t="s">
        <v>37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  <c r="U333">
        <f t="shared" si="115"/>
        <v>0</v>
      </c>
      <c r="V333" t="str">
        <f t="shared" si="116"/>
        <v>&lt;=3 calls</v>
      </c>
      <c r="W333" t="str">
        <f t="shared" si="117"/>
        <v>Q2</v>
      </c>
      <c r="X333" t="str">
        <f t="shared" si="118"/>
        <v>Not Applicable</v>
      </c>
      <c r="Y333" t="str">
        <f t="shared" si="119"/>
        <v>Low</v>
      </c>
      <c r="Z333" s="3">
        <f t="shared" si="120"/>
        <v>0.75613044717372424</v>
      </c>
      <c r="AA333" s="3">
        <f t="shared" si="121"/>
        <v>-1.7786022456067274</v>
      </c>
      <c r="AB333" s="3">
        <f t="shared" si="122"/>
        <v>0.78588538762760429</v>
      </c>
      <c r="AC333" s="3">
        <f t="shared" si="123"/>
        <v>0.12460751301353053</v>
      </c>
      <c r="AD333" s="3">
        <f t="shared" si="124"/>
        <v>2.8538297567343958</v>
      </c>
      <c r="AE333" s="3">
        <f t="shared" si="125"/>
        <v>2.0900483429831085</v>
      </c>
      <c r="AF333" s="3">
        <f t="shared" si="126"/>
        <v>2.9312556817156317</v>
      </c>
      <c r="AG333" t="str">
        <f t="shared" si="127"/>
        <v>Cluster 2</v>
      </c>
      <c r="AH333" t="str">
        <f t="shared" si="128"/>
        <v>Not Applicable</v>
      </c>
      <c r="AI333" t="e">
        <f t="shared" si="129"/>
        <v>#N/A</v>
      </c>
      <c r="AJ333">
        <f t="shared" si="130"/>
        <v>37.590000000000003</v>
      </c>
      <c r="AK333" t="str">
        <f t="shared" si="131"/>
        <v>no - Low</v>
      </c>
      <c r="AL333" t="str">
        <f t="shared" si="132"/>
        <v>Q3 - High</v>
      </c>
      <c r="AM333">
        <f t="shared" si="133"/>
        <v>0</v>
      </c>
      <c r="AN333">
        <f t="shared" si="134"/>
        <v>1</v>
      </c>
      <c r="AO333">
        <f t="shared" si="135"/>
        <v>0</v>
      </c>
      <c r="AP333">
        <f t="shared" si="136"/>
        <v>0</v>
      </c>
      <c r="AQ333">
        <f t="shared" si="137"/>
        <v>221.1</v>
      </c>
    </row>
    <row r="334" spans="1:43" x14ac:dyDescent="0.25">
      <c r="A334" t="s">
        <v>55</v>
      </c>
      <c r="B334">
        <v>96</v>
      </c>
      <c r="C334" t="s">
        <v>25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  <c r="U334">
        <f t="shared" si="115"/>
        <v>0</v>
      </c>
      <c r="V334" t="str">
        <f t="shared" si="116"/>
        <v>&lt;=3 calls</v>
      </c>
      <c r="W334" t="str">
        <f t="shared" si="117"/>
        <v>Q2</v>
      </c>
      <c r="X334" t="str">
        <f t="shared" si="118"/>
        <v>Not Applicable</v>
      </c>
      <c r="Y334" t="str">
        <f t="shared" si="119"/>
        <v>Medium</v>
      </c>
      <c r="Z334" s="3">
        <f t="shared" si="120"/>
        <v>-0.63799455336938027</v>
      </c>
      <c r="AA334" s="3">
        <f t="shared" si="121"/>
        <v>-0.15868621572026659</v>
      </c>
      <c r="AB334" s="3">
        <f t="shared" si="122"/>
        <v>-0.70358264129532644</v>
      </c>
      <c r="AC334" s="3">
        <f t="shared" si="123"/>
        <v>-0.12900632786712207</v>
      </c>
      <c r="AD334" s="3">
        <f t="shared" si="124"/>
        <v>1.2982103275071766</v>
      </c>
      <c r="AE334" s="3">
        <f t="shared" si="125"/>
        <v>0.97153977322108709</v>
      </c>
      <c r="AF334" s="3">
        <f t="shared" si="126"/>
        <v>2.8639883043501895</v>
      </c>
      <c r="AG334" t="str">
        <f t="shared" si="127"/>
        <v>Cluster 2</v>
      </c>
      <c r="AH334" t="str">
        <f t="shared" si="128"/>
        <v>&gt;16 messages</v>
      </c>
      <c r="AI334" t="e">
        <f t="shared" si="129"/>
        <v>#N/A</v>
      </c>
      <c r="AJ334">
        <f t="shared" si="130"/>
        <v>24.79</v>
      </c>
      <c r="AK334" t="str">
        <f t="shared" si="131"/>
        <v>no - Low</v>
      </c>
      <c r="AL334" t="str">
        <f t="shared" si="132"/>
        <v>Q2 - Medium</v>
      </c>
      <c r="AM334">
        <f t="shared" si="133"/>
        <v>0</v>
      </c>
      <c r="AN334">
        <f t="shared" si="134"/>
        <v>0</v>
      </c>
      <c r="AO334">
        <f t="shared" si="135"/>
        <v>0</v>
      </c>
      <c r="AP334">
        <f t="shared" si="136"/>
        <v>1</v>
      </c>
      <c r="AQ334">
        <f t="shared" si="137"/>
        <v>145.80000000000001</v>
      </c>
    </row>
    <row r="335" spans="1:43" x14ac:dyDescent="0.25">
      <c r="A335" t="s">
        <v>65</v>
      </c>
      <c r="B335">
        <v>119</v>
      </c>
      <c r="C335" t="s">
        <v>28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  <c r="U335">
        <f t="shared" si="115"/>
        <v>0</v>
      </c>
      <c r="V335" t="str">
        <f t="shared" si="116"/>
        <v>&lt;=3 calls</v>
      </c>
      <c r="W335" t="str">
        <f t="shared" si="117"/>
        <v>Q3</v>
      </c>
      <c r="X335" t="str">
        <f t="shared" si="118"/>
        <v>Not Applicable</v>
      </c>
      <c r="Y335" t="str">
        <f t="shared" si="119"/>
        <v>Low</v>
      </c>
      <c r="Z335" s="3">
        <f t="shared" si="120"/>
        <v>0.78760471677429922</v>
      </c>
      <c r="AA335" s="3">
        <f t="shared" si="121"/>
        <v>-0.73580617722772812</v>
      </c>
      <c r="AB335" s="3">
        <f t="shared" si="122"/>
        <v>-0.79295072303070224</v>
      </c>
      <c r="AC335" s="3">
        <f t="shared" si="123"/>
        <v>0.34199080519694713</v>
      </c>
      <c r="AD335" s="3">
        <f t="shared" si="124"/>
        <v>2.2603401787676582</v>
      </c>
      <c r="AE335" s="3">
        <f t="shared" si="125"/>
        <v>1.3811084245365302</v>
      </c>
      <c r="AF335" s="3">
        <f t="shared" si="126"/>
        <v>2.5895527098130566</v>
      </c>
      <c r="AG335" t="str">
        <f t="shared" si="127"/>
        <v>Cluster 2</v>
      </c>
      <c r="AH335" t="str">
        <f t="shared" si="128"/>
        <v>Not Applicable</v>
      </c>
      <c r="AI335" t="e">
        <f t="shared" si="129"/>
        <v>#N/A</v>
      </c>
      <c r="AJ335">
        <f t="shared" si="130"/>
        <v>37.880000000000003</v>
      </c>
      <c r="AK335" t="str">
        <f t="shared" si="131"/>
        <v>no - Medium</v>
      </c>
      <c r="AL335" t="str">
        <f t="shared" si="132"/>
        <v>Q3 - High</v>
      </c>
      <c r="AM335">
        <f t="shared" si="133"/>
        <v>0</v>
      </c>
      <c r="AN335">
        <f t="shared" si="134"/>
        <v>0</v>
      </c>
      <c r="AO335">
        <f t="shared" si="135"/>
        <v>1</v>
      </c>
      <c r="AP335">
        <f t="shared" si="136"/>
        <v>1</v>
      </c>
      <c r="AQ335">
        <f t="shared" si="137"/>
        <v>222.8</v>
      </c>
    </row>
    <row r="336" spans="1:43" x14ac:dyDescent="0.25">
      <c r="A336" t="s">
        <v>51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  <c r="U336">
        <f t="shared" si="115"/>
        <v>0</v>
      </c>
      <c r="V336" t="str">
        <f t="shared" si="116"/>
        <v>&lt;=3 calls</v>
      </c>
      <c r="W336" t="str">
        <f t="shared" si="117"/>
        <v>Q2</v>
      </c>
      <c r="X336" t="str">
        <f t="shared" si="118"/>
        <v>Low</v>
      </c>
      <c r="Y336" t="str">
        <f t="shared" si="119"/>
        <v>Low</v>
      </c>
      <c r="Z336" s="3">
        <f t="shared" si="120"/>
        <v>1.5559471805530356</v>
      </c>
      <c r="AA336" s="3">
        <f t="shared" si="121"/>
        <v>-0.78157776038176785</v>
      </c>
      <c r="AB336" s="3">
        <f t="shared" si="122"/>
        <v>-3.8286921709750711E-2</v>
      </c>
      <c r="AC336" s="3">
        <f t="shared" si="123"/>
        <v>-0.34638962005053869</v>
      </c>
      <c r="AD336" s="3">
        <f t="shared" si="124"/>
        <v>2.8165001044326345</v>
      </c>
      <c r="AE336" s="3">
        <f t="shared" si="125"/>
        <v>1.7757497237637645</v>
      </c>
      <c r="AF336" s="3">
        <f t="shared" si="126"/>
        <v>2.5246586550710433</v>
      </c>
      <c r="AG336" t="str">
        <f t="shared" si="127"/>
        <v>Cluster 2</v>
      </c>
      <c r="AH336" t="str">
        <f t="shared" si="128"/>
        <v>Not Applicable</v>
      </c>
      <c r="AI336" t="e">
        <f t="shared" si="129"/>
        <v>#N/A</v>
      </c>
      <c r="AJ336">
        <f t="shared" si="130"/>
        <v>44.93</v>
      </c>
      <c r="AK336" t="str">
        <f t="shared" si="131"/>
        <v>yes - Medium</v>
      </c>
      <c r="AL336" t="str">
        <f t="shared" si="132"/>
        <v>Q2 - Medium</v>
      </c>
      <c r="AM336">
        <f t="shared" si="133"/>
        <v>1</v>
      </c>
      <c r="AN336">
        <f t="shared" si="134"/>
        <v>1</v>
      </c>
      <c r="AO336">
        <f t="shared" si="135"/>
        <v>0</v>
      </c>
      <c r="AP336">
        <f t="shared" si="136"/>
        <v>0</v>
      </c>
      <c r="AQ336">
        <f t="shared" si="137"/>
        <v>264.3</v>
      </c>
    </row>
    <row r="337" spans="1:43" x14ac:dyDescent="0.25">
      <c r="A337" t="s">
        <v>72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  <c r="U337">
        <f t="shared" si="115"/>
        <v>0</v>
      </c>
      <c r="V337" t="str">
        <f t="shared" si="116"/>
        <v>&lt;=3 calls</v>
      </c>
      <c r="W337" t="str">
        <f t="shared" si="117"/>
        <v>Q1</v>
      </c>
      <c r="X337" t="str">
        <f t="shared" si="118"/>
        <v>Not Applicable</v>
      </c>
      <c r="Y337" t="str">
        <f t="shared" si="119"/>
        <v>Low</v>
      </c>
      <c r="Z337" s="3">
        <f t="shared" si="120"/>
        <v>-0.63429169812225406</v>
      </c>
      <c r="AA337" s="3">
        <f t="shared" si="121"/>
        <v>-1.8004930027673551</v>
      </c>
      <c r="AB337" s="3">
        <f t="shared" si="122"/>
        <v>0.93086027577610309</v>
      </c>
      <c r="AC337" s="3">
        <f t="shared" si="123"/>
        <v>-1.2521533374814422</v>
      </c>
      <c r="AD337" s="3">
        <f t="shared" si="124"/>
        <v>2.1368982941906713</v>
      </c>
      <c r="AE337" s="3">
        <f t="shared" si="125"/>
        <v>2.4654593577880974</v>
      </c>
      <c r="AF337" s="3">
        <f t="shared" si="126"/>
        <v>3.9484991287949898</v>
      </c>
      <c r="AG337" t="str">
        <f t="shared" si="127"/>
        <v>Cluster 1</v>
      </c>
      <c r="AH337" t="str">
        <f t="shared" si="128"/>
        <v>Not Applicable</v>
      </c>
      <c r="AI337" t="e">
        <f t="shared" si="129"/>
        <v>#N/A</v>
      </c>
      <c r="AJ337">
        <f t="shared" si="130"/>
        <v>24.82</v>
      </c>
      <c r="AK337" t="str">
        <f t="shared" si="131"/>
        <v>no - High</v>
      </c>
      <c r="AL337" t="str">
        <f t="shared" si="132"/>
        <v>Q1 - Low</v>
      </c>
      <c r="AM337">
        <f t="shared" si="133"/>
        <v>0</v>
      </c>
      <c r="AN337">
        <f t="shared" si="134"/>
        <v>1</v>
      </c>
      <c r="AO337">
        <f t="shared" si="135"/>
        <v>0</v>
      </c>
      <c r="AP337">
        <f t="shared" si="136"/>
        <v>0</v>
      </c>
      <c r="AQ337">
        <f t="shared" si="137"/>
        <v>146</v>
      </c>
    </row>
    <row r="338" spans="1:43" x14ac:dyDescent="0.25">
      <c r="A338" t="s">
        <v>54</v>
      </c>
      <c r="B338">
        <v>122</v>
      </c>
      <c r="C338" t="s">
        <v>28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  <c r="U338">
        <f t="shared" si="115"/>
        <v>1</v>
      </c>
      <c r="V338" t="str">
        <f t="shared" si="116"/>
        <v>&gt;3 calls</v>
      </c>
      <c r="W338" t="str">
        <f t="shared" si="117"/>
        <v>Q3</v>
      </c>
      <c r="X338" t="str">
        <f t="shared" si="118"/>
        <v>Not Applicable</v>
      </c>
      <c r="Y338" t="str">
        <f t="shared" si="119"/>
        <v>Medium</v>
      </c>
      <c r="Z338" s="3">
        <f t="shared" si="120"/>
        <v>-0.42878323190673673</v>
      </c>
      <c r="AA338" s="3">
        <f t="shared" si="121"/>
        <v>-0.3039612405135238</v>
      </c>
      <c r="AB338" s="3">
        <f t="shared" si="122"/>
        <v>-6.6090324916312199E-2</v>
      </c>
      <c r="AC338" s="3">
        <f t="shared" si="123"/>
        <v>-0.63623400962842791</v>
      </c>
      <c r="AD338" s="3">
        <f t="shared" si="124"/>
        <v>1.3473201281894054</v>
      </c>
      <c r="AE338" s="3">
        <f t="shared" si="125"/>
        <v>0.82789440253834112</v>
      </c>
      <c r="AF338" s="3">
        <f t="shared" si="126"/>
        <v>2.748735483032938</v>
      </c>
      <c r="AG338" t="str">
        <f t="shared" si="127"/>
        <v>Cluster 2</v>
      </c>
      <c r="AH338" t="str">
        <f t="shared" si="128"/>
        <v>Not Applicable</v>
      </c>
      <c r="AI338">
        <f t="shared" si="129"/>
        <v>26.71</v>
      </c>
      <c r="AJ338" t="e">
        <f t="shared" si="130"/>
        <v>#N/A</v>
      </c>
      <c r="AK338" t="str">
        <f t="shared" si="131"/>
        <v>no - Medium</v>
      </c>
      <c r="AL338" t="str">
        <f t="shared" si="132"/>
        <v>Q1 - Low</v>
      </c>
      <c r="AM338">
        <f t="shared" si="133"/>
        <v>0</v>
      </c>
      <c r="AN338">
        <f t="shared" si="134"/>
        <v>0</v>
      </c>
      <c r="AO338">
        <f t="shared" si="135"/>
        <v>1</v>
      </c>
      <c r="AP338">
        <f t="shared" si="136"/>
        <v>4</v>
      </c>
      <c r="AQ338">
        <f t="shared" si="137"/>
        <v>157.1</v>
      </c>
    </row>
    <row r="339" spans="1:43" x14ac:dyDescent="0.25">
      <c r="A339" t="s">
        <v>33</v>
      </c>
      <c r="B339">
        <v>133</v>
      </c>
      <c r="C339" t="s">
        <v>28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  <c r="U339">
        <f t="shared" si="115"/>
        <v>0</v>
      </c>
      <c r="V339" t="str">
        <f t="shared" si="116"/>
        <v>&lt;=3 calls</v>
      </c>
      <c r="W339" t="str">
        <f t="shared" si="117"/>
        <v>Q4</v>
      </c>
      <c r="X339" t="str">
        <f t="shared" si="118"/>
        <v>Low</v>
      </c>
      <c r="Y339" t="str">
        <f t="shared" si="119"/>
        <v>High</v>
      </c>
      <c r="Z339" s="3">
        <f t="shared" si="120"/>
        <v>-0.98050866372857626</v>
      </c>
      <c r="AA339" s="3">
        <f t="shared" si="121"/>
        <v>1.0174444644552849</v>
      </c>
      <c r="AB339" s="3">
        <f t="shared" si="122"/>
        <v>-1.3013558102363958</v>
      </c>
      <c r="AC339" s="3">
        <f t="shared" si="123"/>
        <v>1.591586692182255E-2</v>
      </c>
      <c r="AD339" s="3">
        <f t="shared" si="124"/>
        <v>2.2788950068789195</v>
      </c>
      <c r="AE339" s="3">
        <f t="shared" si="125"/>
        <v>1.9210337679367844</v>
      </c>
      <c r="AF339" s="3">
        <f t="shared" si="126"/>
        <v>3.1917673823023396</v>
      </c>
      <c r="AG339" t="str">
        <f t="shared" si="127"/>
        <v>Cluster 2</v>
      </c>
      <c r="AH339" t="str">
        <f t="shared" si="128"/>
        <v>Not Applicable</v>
      </c>
      <c r="AI339" t="e">
        <f t="shared" si="129"/>
        <v>#N/A</v>
      </c>
      <c r="AJ339">
        <f t="shared" si="130"/>
        <v>21.64</v>
      </c>
      <c r="AK339" t="str">
        <f t="shared" si="131"/>
        <v>yes - Low</v>
      </c>
      <c r="AL339" t="str">
        <f t="shared" si="132"/>
        <v>Q2 - Medium</v>
      </c>
      <c r="AM339">
        <f t="shared" si="133"/>
        <v>1</v>
      </c>
      <c r="AN339">
        <f t="shared" si="134"/>
        <v>0</v>
      </c>
      <c r="AO339">
        <f t="shared" si="135"/>
        <v>1</v>
      </c>
      <c r="AP339">
        <f t="shared" si="136"/>
        <v>1</v>
      </c>
      <c r="AQ339">
        <f t="shared" si="137"/>
        <v>127.3</v>
      </c>
    </row>
    <row r="340" spans="1:43" x14ac:dyDescent="0.25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  <c r="U340">
        <f t="shared" si="115"/>
        <v>0</v>
      </c>
      <c r="V340" t="str">
        <f t="shared" si="116"/>
        <v>&lt;=3 calls</v>
      </c>
      <c r="W340" t="str">
        <f t="shared" si="117"/>
        <v>Q4</v>
      </c>
      <c r="X340" t="str">
        <f t="shared" si="118"/>
        <v>Not Applicable</v>
      </c>
      <c r="Y340" t="str">
        <f t="shared" si="119"/>
        <v>Medium</v>
      </c>
      <c r="Z340" s="3">
        <f t="shared" si="120"/>
        <v>0.14145647615073531</v>
      </c>
      <c r="AA340" s="3">
        <f t="shared" si="121"/>
        <v>-6.3162911746617534E-2</v>
      </c>
      <c r="AB340" s="3">
        <f t="shared" si="122"/>
        <v>-0.66584945122927874</v>
      </c>
      <c r="AC340" s="3">
        <f t="shared" si="123"/>
        <v>-1.9767643114261646</v>
      </c>
      <c r="AD340" s="3">
        <f t="shared" si="124"/>
        <v>1.8017524042423625</v>
      </c>
      <c r="AE340" s="3">
        <f t="shared" si="125"/>
        <v>2.09163862143913</v>
      </c>
      <c r="AF340" s="3">
        <f t="shared" si="126"/>
        <v>3.6747234615952307</v>
      </c>
      <c r="AG340" t="str">
        <f t="shared" si="127"/>
        <v>Cluster 1</v>
      </c>
      <c r="AH340" t="str">
        <f t="shared" si="128"/>
        <v>Not Applicable</v>
      </c>
      <c r="AI340" t="e">
        <f t="shared" si="129"/>
        <v>#N/A</v>
      </c>
      <c r="AJ340">
        <f t="shared" si="130"/>
        <v>31.94</v>
      </c>
      <c r="AK340" t="str">
        <f t="shared" si="131"/>
        <v>no - Medium</v>
      </c>
      <c r="AL340" t="str">
        <f t="shared" si="132"/>
        <v>Q1 - Low</v>
      </c>
      <c r="AM340">
        <f t="shared" si="133"/>
        <v>0</v>
      </c>
      <c r="AN340">
        <f t="shared" si="134"/>
        <v>1</v>
      </c>
      <c r="AO340">
        <f t="shared" si="135"/>
        <v>0</v>
      </c>
      <c r="AP340">
        <f t="shared" si="136"/>
        <v>2</v>
      </c>
      <c r="AQ340">
        <f t="shared" si="137"/>
        <v>187.9</v>
      </c>
    </row>
    <row r="341" spans="1:43" x14ac:dyDescent="0.25">
      <c r="A341" t="s">
        <v>52</v>
      </c>
      <c r="B341">
        <v>25</v>
      </c>
      <c r="C341" t="s">
        <v>25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  <c r="U341">
        <f t="shared" si="115"/>
        <v>0</v>
      </c>
      <c r="V341" t="str">
        <f t="shared" si="116"/>
        <v>&lt;=3 calls</v>
      </c>
      <c r="W341" t="str">
        <f t="shared" si="117"/>
        <v>Q1</v>
      </c>
      <c r="X341" t="str">
        <f t="shared" si="118"/>
        <v>Not Applicable</v>
      </c>
      <c r="Y341" t="str">
        <f t="shared" si="119"/>
        <v>Low</v>
      </c>
      <c r="Z341" s="3">
        <f t="shared" si="120"/>
        <v>-2.7023437593517614E-2</v>
      </c>
      <c r="AA341" s="3">
        <f t="shared" si="121"/>
        <v>-1.1736213204402852</v>
      </c>
      <c r="AB341" s="3">
        <f t="shared" si="122"/>
        <v>4.9095202653728007E-2</v>
      </c>
      <c r="AC341" s="3">
        <f t="shared" si="123"/>
        <v>-0.67246455832566399</v>
      </c>
      <c r="AD341" s="3">
        <f t="shared" si="124"/>
        <v>1.4780757638523245</v>
      </c>
      <c r="AE341" s="3">
        <f t="shared" si="125"/>
        <v>1.3537858734301782</v>
      </c>
      <c r="AF341" s="3">
        <f t="shared" si="126"/>
        <v>3.0790849969610434</v>
      </c>
      <c r="AG341" t="str">
        <f t="shared" si="127"/>
        <v>Cluster 2</v>
      </c>
      <c r="AH341" t="str">
        <f t="shared" si="128"/>
        <v>Not Applicable</v>
      </c>
      <c r="AI341" t="e">
        <f t="shared" si="129"/>
        <v>#N/A</v>
      </c>
      <c r="AJ341">
        <f t="shared" si="130"/>
        <v>30.4</v>
      </c>
      <c r="AK341" t="str">
        <f t="shared" si="131"/>
        <v>no - Medium</v>
      </c>
      <c r="AL341" t="str">
        <f t="shared" si="132"/>
        <v>Q1 - Low</v>
      </c>
      <c r="AM341">
        <f t="shared" si="133"/>
        <v>0</v>
      </c>
      <c r="AN341">
        <f t="shared" si="134"/>
        <v>0</v>
      </c>
      <c r="AO341">
        <f t="shared" si="135"/>
        <v>0</v>
      </c>
      <c r="AP341">
        <f t="shared" si="136"/>
        <v>2</v>
      </c>
      <c r="AQ341">
        <f t="shared" si="137"/>
        <v>178.8</v>
      </c>
    </row>
    <row r="342" spans="1:43" x14ac:dyDescent="0.25">
      <c r="A342" t="s">
        <v>62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  <c r="U342">
        <f t="shared" si="115"/>
        <v>0</v>
      </c>
      <c r="V342" t="str">
        <f t="shared" si="116"/>
        <v>&lt;=3 calls</v>
      </c>
      <c r="W342" t="str">
        <f t="shared" si="117"/>
        <v>Q1</v>
      </c>
      <c r="X342" t="str">
        <f t="shared" si="118"/>
        <v>Not Applicable</v>
      </c>
      <c r="Y342" t="str">
        <f t="shared" si="119"/>
        <v>Medium</v>
      </c>
      <c r="Z342" s="3">
        <f t="shared" si="120"/>
        <v>-1.5377883784211055</v>
      </c>
      <c r="AA342" s="3">
        <f t="shared" si="121"/>
        <v>-0.2780903456873276</v>
      </c>
      <c r="AB342" s="3">
        <f t="shared" si="122"/>
        <v>-0.22893882941188573</v>
      </c>
      <c r="AC342" s="3">
        <f t="shared" si="123"/>
        <v>5.2146415619058542E-2</v>
      </c>
      <c r="AD342" s="3">
        <f t="shared" si="124"/>
        <v>1.5849029300381112</v>
      </c>
      <c r="AE342" s="3">
        <f t="shared" si="125"/>
        <v>1.5802719935017233</v>
      </c>
      <c r="AF342" s="3">
        <f t="shared" si="126"/>
        <v>3.2376846432672273</v>
      </c>
      <c r="AG342" t="str">
        <f t="shared" si="127"/>
        <v>Cluster 2</v>
      </c>
      <c r="AH342" t="str">
        <f t="shared" si="128"/>
        <v>Not Applicable</v>
      </c>
      <c r="AI342" t="e">
        <f t="shared" si="129"/>
        <v>#N/A</v>
      </c>
      <c r="AJ342">
        <f t="shared" si="130"/>
        <v>16.52</v>
      </c>
      <c r="AK342" t="str">
        <f t="shared" si="131"/>
        <v>no - Medium</v>
      </c>
      <c r="AL342" t="str">
        <f t="shared" si="132"/>
        <v>Q3 - High</v>
      </c>
      <c r="AM342">
        <f t="shared" si="133"/>
        <v>0</v>
      </c>
      <c r="AN342">
        <f t="shared" si="134"/>
        <v>1</v>
      </c>
      <c r="AO342">
        <f t="shared" si="135"/>
        <v>0</v>
      </c>
      <c r="AP342">
        <f t="shared" si="136"/>
        <v>2</v>
      </c>
      <c r="AQ342">
        <f t="shared" si="137"/>
        <v>97.2</v>
      </c>
    </row>
    <row r="343" spans="1:43" x14ac:dyDescent="0.25">
      <c r="A343" t="s">
        <v>69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  <c r="U343">
        <f t="shared" si="115"/>
        <v>0</v>
      </c>
      <c r="V343" t="str">
        <f t="shared" si="116"/>
        <v>&lt;=3 calls</v>
      </c>
      <c r="W343" t="str">
        <f t="shared" si="117"/>
        <v>Q2</v>
      </c>
      <c r="X343" t="str">
        <f t="shared" si="118"/>
        <v>Not Applicable</v>
      </c>
      <c r="Y343" t="str">
        <f t="shared" si="119"/>
        <v>High</v>
      </c>
      <c r="Z343" s="3">
        <f t="shared" si="120"/>
        <v>1.4726329374926908</v>
      </c>
      <c r="AA343" s="3">
        <f t="shared" si="121"/>
        <v>0.83833826950469337</v>
      </c>
      <c r="AB343" s="3">
        <f t="shared" si="122"/>
        <v>-0.63010221853512816</v>
      </c>
      <c r="AC343" s="3">
        <f t="shared" si="123"/>
        <v>-1.7593810192427477</v>
      </c>
      <c r="AD343" s="3">
        <f t="shared" si="124"/>
        <v>3.1948216128319324</v>
      </c>
      <c r="AE343" s="3">
        <f t="shared" si="125"/>
        <v>2.5226789727151204</v>
      </c>
      <c r="AF343" s="3">
        <f t="shared" si="126"/>
        <v>3.2435988131919147</v>
      </c>
      <c r="AG343" t="str">
        <f t="shared" si="127"/>
        <v>Cluster 2</v>
      </c>
      <c r="AH343" t="str">
        <f t="shared" si="128"/>
        <v>Not Applicable</v>
      </c>
      <c r="AI343" t="e">
        <f t="shared" si="129"/>
        <v>#N/A</v>
      </c>
      <c r="AJ343">
        <f t="shared" si="130"/>
        <v>44.17</v>
      </c>
      <c r="AK343" t="str">
        <f t="shared" si="131"/>
        <v>no - Low</v>
      </c>
      <c r="AL343" t="str">
        <f t="shared" si="132"/>
        <v>Q1 - Low</v>
      </c>
      <c r="AM343">
        <f t="shared" si="133"/>
        <v>0</v>
      </c>
      <c r="AN343">
        <f t="shared" si="134"/>
        <v>1</v>
      </c>
      <c r="AO343">
        <f t="shared" si="135"/>
        <v>0</v>
      </c>
      <c r="AP343">
        <f t="shared" si="136"/>
        <v>0</v>
      </c>
      <c r="AQ343">
        <f t="shared" si="137"/>
        <v>259.8</v>
      </c>
    </row>
    <row r="344" spans="1:43" x14ac:dyDescent="0.25">
      <c r="A344" t="s">
        <v>52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  <c r="U344">
        <f t="shared" si="115"/>
        <v>0</v>
      </c>
      <c r="V344" t="str">
        <f t="shared" si="116"/>
        <v>&lt;=3 calls</v>
      </c>
      <c r="W344" t="str">
        <f t="shared" si="117"/>
        <v>Q2</v>
      </c>
      <c r="X344" t="str">
        <f t="shared" si="118"/>
        <v>Not Applicable</v>
      </c>
      <c r="Y344" t="str">
        <f t="shared" si="119"/>
        <v>Low</v>
      </c>
      <c r="Z344" s="3">
        <f t="shared" si="120"/>
        <v>-0.19920620658489729</v>
      </c>
      <c r="AA344" s="3">
        <f t="shared" si="121"/>
        <v>-1.5159131596791933</v>
      </c>
      <c r="AB344" s="3">
        <f t="shared" si="122"/>
        <v>0.37479221164487564</v>
      </c>
      <c r="AC344" s="3">
        <f t="shared" si="123"/>
        <v>-9.277577916988608E-2</v>
      </c>
      <c r="AD344" s="3">
        <f t="shared" si="124"/>
        <v>1.902773370625765</v>
      </c>
      <c r="AE344" s="3">
        <f t="shared" si="125"/>
        <v>1.5769439963235019</v>
      </c>
      <c r="AF344" s="3">
        <f t="shared" si="126"/>
        <v>3.058260655195848</v>
      </c>
      <c r="AG344" t="str">
        <f t="shared" si="127"/>
        <v>Cluster 2</v>
      </c>
      <c r="AH344" t="str">
        <f t="shared" si="128"/>
        <v>Not Applicable</v>
      </c>
      <c r="AI344" t="e">
        <f t="shared" si="129"/>
        <v>#N/A</v>
      </c>
      <c r="AJ344">
        <f t="shared" si="130"/>
        <v>28.82</v>
      </c>
      <c r="AK344" t="str">
        <f t="shared" si="131"/>
        <v>no - Low</v>
      </c>
      <c r="AL344" t="str">
        <f t="shared" si="132"/>
        <v>Q2 - Medium</v>
      </c>
      <c r="AM344">
        <f t="shared" si="133"/>
        <v>0</v>
      </c>
      <c r="AN344">
        <f t="shared" si="134"/>
        <v>1</v>
      </c>
      <c r="AO344">
        <f t="shared" si="135"/>
        <v>0</v>
      </c>
      <c r="AP344">
        <f t="shared" si="136"/>
        <v>0</v>
      </c>
      <c r="AQ344">
        <f t="shared" si="137"/>
        <v>169.5</v>
      </c>
    </row>
    <row r="345" spans="1:43" x14ac:dyDescent="0.25">
      <c r="A345" t="s">
        <v>54</v>
      </c>
      <c r="B345">
        <v>224</v>
      </c>
      <c r="C345" t="s">
        <v>28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  <c r="U345">
        <f t="shared" si="115"/>
        <v>1</v>
      </c>
      <c r="V345" t="str">
        <f t="shared" si="116"/>
        <v>&lt;=3 calls</v>
      </c>
      <c r="W345" t="str">
        <f t="shared" si="117"/>
        <v>Q4</v>
      </c>
      <c r="X345" t="str">
        <f t="shared" si="118"/>
        <v>Low</v>
      </c>
      <c r="Y345" t="str">
        <f t="shared" si="119"/>
        <v>Low</v>
      </c>
      <c r="Z345" s="3">
        <f t="shared" si="120"/>
        <v>-0.16217765411363289</v>
      </c>
      <c r="AA345" s="3">
        <f t="shared" si="121"/>
        <v>-0.79948837987682708</v>
      </c>
      <c r="AB345" s="3">
        <f t="shared" si="122"/>
        <v>0.23577519561206875</v>
      </c>
      <c r="AC345" s="3">
        <f t="shared" si="123"/>
        <v>-1.9043032140316922</v>
      </c>
      <c r="AD345" s="3">
        <f t="shared" si="124"/>
        <v>1.7570019436725306</v>
      </c>
      <c r="AE345" s="3">
        <f t="shared" si="125"/>
        <v>2.0850525017105004</v>
      </c>
      <c r="AF345" s="3">
        <f t="shared" si="126"/>
        <v>3.6888795100557821</v>
      </c>
      <c r="AG345" t="str">
        <f t="shared" si="127"/>
        <v>Cluster 1</v>
      </c>
      <c r="AH345" t="str">
        <f t="shared" si="128"/>
        <v>Not Applicable</v>
      </c>
      <c r="AI345">
        <f t="shared" si="129"/>
        <v>29.16</v>
      </c>
      <c r="AJ345" t="e">
        <f t="shared" si="130"/>
        <v>#N/A</v>
      </c>
      <c r="AK345" t="str">
        <f t="shared" si="131"/>
        <v>yes - Low</v>
      </c>
      <c r="AL345" t="str">
        <f t="shared" si="132"/>
        <v>Q1 - Low</v>
      </c>
      <c r="AM345">
        <f t="shared" si="133"/>
        <v>1</v>
      </c>
      <c r="AN345">
        <f t="shared" si="134"/>
        <v>0</v>
      </c>
      <c r="AO345">
        <f t="shared" si="135"/>
        <v>1</v>
      </c>
      <c r="AP345">
        <f t="shared" si="136"/>
        <v>1</v>
      </c>
      <c r="AQ345">
        <f t="shared" si="137"/>
        <v>171.5</v>
      </c>
    </row>
    <row r="346" spans="1:43" x14ac:dyDescent="0.25">
      <c r="A346" t="s">
        <v>42</v>
      </c>
      <c r="B346">
        <v>117</v>
      </c>
      <c r="C346" t="s">
        <v>25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  <c r="U346">
        <f t="shared" si="115"/>
        <v>0</v>
      </c>
      <c r="V346" t="str">
        <f t="shared" si="116"/>
        <v>&lt;=3 calls</v>
      </c>
      <c r="W346" t="str">
        <f t="shared" si="117"/>
        <v>Q3</v>
      </c>
      <c r="X346" t="str">
        <f t="shared" si="118"/>
        <v>Not Applicable</v>
      </c>
      <c r="Y346" t="str">
        <f t="shared" si="119"/>
        <v>Medium</v>
      </c>
      <c r="Z346" s="3">
        <f t="shared" si="120"/>
        <v>1.1041988404036098</v>
      </c>
      <c r="AA346" s="3">
        <f t="shared" si="121"/>
        <v>-0.50495819262474306</v>
      </c>
      <c r="AB346" s="3">
        <f t="shared" si="122"/>
        <v>0.17818243182704865</v>
      </c>
      <c r="AC346" s="3">
        <f t="shared" si="123"/>
        <v>-0.16523687656435807</v>
      </c>
      <c r="AD346" s="3">
        <f t="shared" si="124"/>
        <v>2.5995504353482328</v>
      </c>
      <c r="AE346" s="3">
        <f t="shared" si="125"/>
        <v>1.238260901359673</v>
      </c>
      <c r="AF346" s="3">
        <f t="shared" si="126"/>
        <v>2.0757932589140364</v>
      </c>
      <c r="AG346" t="str">
        <f t="shared" si="127"/>
        <v>Cluster 2</v>
      </c>
      <c r="AH346" t="str">
        <f t="shared" si="128"/>
        <v>Not Applicable</v>
      </c>
      <c r="AI346" t="e">
        <f t="shared" si="129"/>
        <v>#N/A</v>
      </c>
      <c r="AJ346">
        <f t="shared" si="130"/>
        <v>40.78</v>
      </c>
      <c r="AK346" t="str">
        <f t="shared" si="131"/>
        <v>no - Low</v>
      </c>
      <c r="AL346" t="str">
        <f t="shared" si="132"/>
        <v>Q2 - Medium</v>
      </c>
      <c r="AM346">
        <f t="shared" si="133"/>
        <v>0</v>
      </c>
      <c r="AN346">
        <f t="shared" si="134"/>
        <v>0</v>
      </c>
      <c r="AO346">
        <f t="shared" si="135"/>
        <v>0</v>
      </c>
      <c r="AP346">
        <f t="shared" si="136"/>
        <v>0</v>
      </c>
      <c r="AQ346">
        <f t="shared" si="137"/>
        <v>239.9</v>
      </c>
    </row>
    <row r="347" spans="1:43" x14ac:dyDescent="0.25">
      <c r="A347" t="s">
        <v>57</v>
      </c>
      <c r="B347">
        <v>128</v>
      </c>
      <c r="C347" t="s">
        <v>25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  <c r="U347">
        <f t="shared" si="115"/>
        <v>0</v>
      </c>
      <c r="V347" t="str">
        <f t="shared" si="116"/>
        <v>&lt;=3 calls</v>
      </c>
      <c r="W347" t="str">
        <f t="shared" si="117"/>
        <v>Q4</v>
      </c>
      <c r="X347" t="str">
        <f t="shared" si="118"/>
        <v>Not Applicable</v>
      </c>
      <c r="Y347" t="str">
        <f t="shared" si="119"/>
        <v>Medium</v>
      </c>
      <c r="Z347" s="3">
        <f t="shared" si="120"/>
        <v>-0.70279452019409294</v>
      </c>
      <c r="AA347" s="3">
        <f t="shared" si="121"/>
        <v>-0.10694442606787302</v>
      </c>
      <c r="AB347" s="3">
        <f t="shared" si="122"/>
        <v>0.76999772865242666</v>
      </c>
      <c r="AC347" s="3">
        <f t="shared" si="123"/>
        <v>2.0810571426642812</v>
      </c>
      <c r="AD347" s="3">
        <f t="shared" si="124"/>
        <v>3.6758243199526328</v>
      </c>
      <c r="AE347" s="3">
        <f t="shared" si="125"/>
        <v>2.3300327424836222</v>
      </c>
      <c r="AF347" s="3">
        <f t="shared" si="126"/>
        <v>2.3122328453112733</v>
      </c>
      <c r="AG347" t="str">
        <f t="shared" si="127"/>
        <v>Cluster 3</v>
      </c>
      <c r="AH347" t="str">
        <f t="shared" si="128"/>
        <v>&gt;16 messages</v>
      </c>
      <c r="AI347" t="e">
        <f t="shared" si="129"/>
        <v>#N/A</v>
      </c>
      <c r="AJ347">
        <f t="shared" si="130"/>
        <v>24.19</v>
      </c>
      <c r="AK347" t="str">
        <f t="shared" si="131"/>
        <v>no - Medium</v>
      </c>
      <c r="AL347" t="str">
        <f t="shared" si="132"/>
        <v>Q4 - Very High</v>
      </c>
      <c r="AM347">
        <f t="shared" si="133"/>
        <v>0</v>
      </c>
      <c r="AN347">
        <f t="shared" si="134"/>
        <v>0</v>
      </c>
      <c r="AO347">
        <f t="shared" si="135"/>
        <v>0</v>
      </c>
      <c r="AP347">
        <f t="shared" si="136"/>
        <v>1</v>
      </c>
      <c r="AQ347">
        <f t="shared" si="137"/>
        <v>142.30000000000001</v>
      </c>
    </row>
    <row r="348" spans="1:43" x14ac:dyDescent="0.25">
      <c r="A348" t="s">
        <v>62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  <c r="U348">
        <f t="shared" si="115"/>
        <v>0</v>
      </c>
      <c r="V348" t="str">
        <f t="shared" si="116"/>
        <v>&lt;=3 calls</v>
      </c>
      <c r="W348" t="str">
        <f t="shared" si="117"/>
        <v>Q3</v>
      </c>
      <c r="X348" t="str">
        <f t="shared" si="118"/>
        <v>Not Applicable</v>
      </c>
      <c r="Y348" t="str">
        <f t="shared" si="119"/>
        <v>High</v>
      </c>
      <c r="Z348" s="3">
        <f t="shared" si="120"/>
        <v>7.1102226455332734E-2</v>
      </c>
      <c r="AA348" s="3">
        <f t="shared" si="121"/>
        <v>2.5239265708730376</v>
      </c>
      <c r="AB348" s="3">
        <f t="shared" si="122"/>
        <v>0.23776115298396588</v>
      </c>
      <c r="AC348" s="3">
        <f t="shared" si="123"/>
        <v>-0.99853949660078922</v>
      </c>
      <c r="AD348" s="3">
        <f t="shared" si="124"/>
        <v>3.8855338450885939</v>
      </c>
      <c r="AE348" s="3">
        <f t="shared" si="125"/>
        <v>2.7255957796243115</v>
      </c>
      <c r="AF348" s="3">
        <f t="shared" si="126"/>
        <v>2.7857443253972116</v>
      </c>
      <c r="AG348" t="str">
        <f t="shared" si="127"/>
        <v>Cluster 2</v>
      </c>
      <c r="AH348" t="str">
        <f t="shared" si="128"/>
        <v>Not Applicable</v>
      </c>
      <c r="AI348" t="e">
        <f t="shared" si="129"/>
        <v>#N/A</v>
      </c>
      <c r="AJ348">
        <f t="shared" si="130"/>
        <v>31.3</v>
      </c>
      <c r="AK348" t="str">
        <f t="shared" si="131"/>
        <v>no - Medium</v>
      </c>
      <c r="AL348" t="str">
        <f t="shared" si="132"/>
        <v>Q1 - Low</v>
      </c>
      <c r="AM348">
        <f t="shared" si="133"/>
        <v>0</v>
      </c>
      <c r="AN348">
        <f t="shared" si="134"/>
        <v>1</v>
      </c>
      <c r="AO348">
        <f t="shared" si="135"/>
        <v>0</v>
      </c>
      <c r="AP348">
        <f t="shared" si="136"/>
        <v>2</v>
      </c>
      <c r="AQ348">
        <f t="shared" si="137"/>
        <v>184.1</v>
      </c>
    </row>
    <row r="349" spans="1:43" x14ac:dyDescent="0.25">
      <c r="A349" t="s">
        <v>61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  <c r="U349">
        <f t="shared" si="115"/>
        <v>0</v>
      </c>
      <c r="V349" t="str">
        <f t="shared" si="116"/>
        <v>&lt;=3 calls</v>
      </c>
      <c r="W349" t="str">
        <f t="shared" si="117"/>
        <v>Q4</v>
      </c>
      <c r="X349" t="str">
        <f t="shared" si="118"/>
        <v>Not Applicable</v>
      </c>
      <c r="Y349" t="str">
        <f t="shared" si="119"/>
        <v>High</v>
      </c>
      <c r="Z349" s="3">
        <f t="shared" si="120"/>
        <v>0.49322772462774717</v>
      </c>
      <c r="AA349" s="3">
        <f t="shared" si="121"/>
        <v>1.2781434815500341</v>
      </c>
      <c r="AB349" s="3">
        <f t="shared" si="122"/>
        <v>-0.57052349737821095</v>
      </c>
      <c r="AC349" s="3">
        <f t="shared" si="123"/>
        <v>-0.34638962005053869</v>
      </c>
      <c r="AD349" s="3">
        <f t="shared" si="124"/>
        <v>2.8339589543971511</v>
      </c>
      <c r="AE349" s="3">
        <f t="shared" si="125"/>
        <v>1.5239446111029524</v>
      </c>
      <c r="AF349" s="3">
        <f t="shared" si="126"/>
        <v>2.1479038619574355</v>
      </c>
      <c r="AG349" t="str">
        <f t="shared" si="127"/>
        <v>Cluster 2</v>
      </c>
      <c r="AH349" t="str">
        <f t="shared" si="128"/>
        <v>&gt;16 messages</v>
      </c>
      <c r="AI349" t="e">
        <f t="shared" si="129"/>
        <v>#N/A</v>
      </c>
      <c r="AJ349">
        <f t="shared" si="130"/>
        <v>35.17</v>
      </c>
      <c r="AK349" t="str">
        <f t="shared" si="131"/>
        <v>no - High</v>
      </c>
      <c r="AL349" t="str">
        <f t="shared" si="132"/>
        <v>Q2 - Medium</v>
      </c>
      <c r="AM349">
        <f t="shared" si="133"/>
        <v>0</v>
      </c>
      <c r="AN349">
        <f t="shared" si="134"/>
        <v>1</v>
      </c>
      <c r="AO349">
        <f t="shared" si="135"/>
        <v>0</v>
      </c>
      <c r="AP349">
        <f t="shared" si="136"/>
        <v>2</v>
      </c>
      <c r="AQ349">
        <f t="shared" si="137"/>
        <v>206.9</v>
      </c>
    </row>
    <row r="350" spans="1:43" x14ac:dyDescent="0.25">
      <c r="A350" t="s">
        <v>60</v>
      </c>
      <c r="B350">
        <v>51</v>
      </c>
      <c r="C350" t="s">
        <v>28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  <c r="U350">
        <f t="shared" si="115"/>
        <v>0</v>
      </c>
      <c r="V350" t="str">
        <f t="shared" si="116"/>
        <v>&lt;=3 calls</v>
      </c>
      <c r="W350" t="str">
        <f t="shared" si="117"/>
        <v>Q1</v>
      </c>
      <c r="X350" t="str">
        <f t="shared" si="118"/>
        <v>Not Applicable</v>
      </c>
      <c r="Y350" t="str">
        <f t="shared" si="119"/>
        <v>Medium</v>
      </c>
      <c r="Z350" s="3">
        <f t="shared" si="120"/>
        <v>1.4744843651162534</v>
      </c>
      <c r="AA350" s="3">
        <f t="shared" si="121"/>
        <v>-0.47709722896576262</v>
      </c>
      <c r="AB350" s="3">
        <f t="shared" si="122"/>
        <v>-2.4492391711930011</v>
      </c>
      <c r="AC350" s="3">
        <f t="shared" si="123"/>
        <v>1.8274433017836287</v>
      </c>
      <c r="AD350" s="3">
        <f t="shared" si="124"/>
        <v>4.0609395441549427</v>
      </c>
      <c r="AE350" s="3">
        <f t="shared" si="125"/>
        <v>3.4263752637151579</v>
      </c>
      <c r="AF350" s="3">
        <f t="shared" si="126"/>
        <v>3.8715455459437491</v>
      </c>
      <c r="AG350" t="str">
        <f t="shared" si="127"/>
        <v>Cluster 2</v>
      </c>
      <c r="AH350" t="str">
        <f t="shared" si="128"/>
        <v>Not Applicable</v>
      </c>
      <c r="AI350" t="e">
        <f t="shared" si="129"/>
        <v>#N/A</v>
      </c>
      <c r="AJ350">
        <f t="shared" si="130"/>
        <v>44.18</v>
      </c>
      <c r="AK350" t="str">
        <f t="shared" si="131"/>
        <v>no - Low</v>
      </c>
      <c r="AL350" t="str">
        <f t="shared" si="132"/>
        <v>Q4 - Very High</v>
      </c>
      <c r="AM350">
        <f t="shared" si="133"/>
        <v>0</v>
      </c>
      <c r="AN350">
        <f t="shared" si="134"/>
        <v>0</v>
      </c>
      <c r="AO350">
        <f t="shared" si="135"/>
        <v>1</v>
      </c>
      <c r="AP350">
        <f t="shared" si="136"/>
        <v>1</v>
      </c>
      <c r="AQ350">
        <f t="shared" si="137"/>
        <v>259.89999999999998</v>
      </c>
    </row>
    <row r="351" spans="1:43" x14ac:dyDescent="0.25">
      <c r="A351" t="s">
        <v>24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  <c r="U351">
        <f t="shared" si="115"/>
        <v>0</v>
      </c>
      <c r="V351" t="str">
        <f t="shared" si="116"/>
        <v>&lt;=3 calls</v>
      </c>
      <c r="W351" t="str">
        <f t="shared" si="117"/>
        <v>Q2</v>
      </c>
      <c r="X351" t="str">
        <f t="shared" si="118"/>
        <v>Not Applicable</v>
      </c>
      <c r="Y351" t="str">
        <f t="shared" si="119"/>
        <v>High</v>
      </c>
      <c r="Z351" s="3">
        <f t="shared" si="120"/>
        <v>0.43583346829728742</v>
      </c>
      <c r="AA351" s="3">
        <f t="shared" si="121"/>
        <v>1.6502863532807084</v>
      </c>
      <c r="AB351" s="3">
        <f t="shared" si="122"/>
        <v>-6.4104367544414495E-2</v>
      </c>
      <c r="AC351" s="3">
        <f t="shared" si="123"/>
        <v>0.81298793826101701</v>
      </c>
      <c r="AD351" s="3">
        <f t="shared" si="124"/>
        <v>3.6398435958428137</v>
      </c>
      <c r="AE351" s="3">
        <f t="shared" si="125"/>
        <v>1.8916803687750079</v>
      </c>
      <c r="AF351" s="3">
        <f t="shared" si="126"/>
        <v>1.3814658276698535</v>
      </c>
      <c r="AG351" t="str">
        <f t="shared" si="127"/>
        <v>Cluster 3</v>
      </c>
      <c r="AH351" t="str">
        <f t="shared" si="128"/>
        <v>Not Applicable</v>
      </c>
      <c r="AI351" t="e">
        <f t="shared" si="129"/>
        <v>#N/A</v>
      </c>
      <c r="AJ351">
        <f t="shared" si="130"/>
        <v>34.65</v>
      </c>
      <c r="AK351" t="str">
        <f t="shared" si="131"/>
        <v>no - Low</v>
      </c>
      <c r="AL351" t="str">
        <f t="shared" si="132"/>
        <v>Q4 - Very High</v>
      </c>
      <c r="AM351">
        <f t="shared" si="133"/>
        <v>0</v>
      </c>
      <c r="AN351">
        <f t="shared" si="134"/>
        <v>1</v>
      </c>
      <c r="AO351">
        <f t="shared" si="135"/>
        <v>0</v>
      </c>
      <c r="AP351">
        <f t="shared" si="136"/>
        <v>0</v>
      </c>
      <c r="AQ351">
        <f t="shared" si="137"/>
        <v>203.8</v>
      </c>
    </row>
    <row r="352" spans="1:43" x14ac:dyDescent="0.25">
      <c r="A352" t="s">
        <v>32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  <c r="U352">
        <f t="shared" si="115"/>
        <v>0</v>
      </c>
      <c r="V352" t="str">
        <f t="shared" si="116"/>
        <v>&lt;=3 calls</v>
      </c>
      <c r="W352" t="str">
        <f t="shared" si="117"/>
        <v>Q2</v>
      </c>
      <c r="X352" t="str">
        <f t="shared" si="118"/>
        <v>Not Applicable</v>
      </c>
      <c r="Y352" t="str">
        <f t="shared" si="119"/>
        <v>Low</v>
      </c>
      <c r="Z352" s="3">
        <f t="shared" si="120"/>
        <v>1.2689758989007365</v>
      </c>
      <c r="AA352" s="3">
        <f t="shared" si="121"/>
        <v>-1.1915319399353439</v>
      </c>
      <c r="AB352" s="3">
        <f t="shared" si="122"/>
        <v>1.2525853700234564</v>
      </c>
      <c r="AC352" s="3">
        <f t="shared" si="123"/>
        <v>1.591586692182255E-2</v>
      </c>
      <c r="AD352" s="3">
        <f t="shared" si="124"/>
        <v>3.3602324341799674</v>
      </c>
      <c r="AE352" s="3">
        <f t="shared" si="125"/>
        <v>2.1445912477424898</v>
      </c>
      <c r="AF352" s="3">
        <f t="shared" si="126"/>
        <v>2.4305104871348213</v>
      </c>
      <c r="AG352" t="str">
        <f t="shared" si="127"/>
        <v>Cluster 2</v>
      </c>
      <c r="AH352" t="str">
        <f t="shared" si="128"/>
        <v>&gt;16 messages</v>
      </c>
      <c r="AI352" t="e">
        <f t="shared" si="129"/>
        <v>#N/A</v>
      </c>
      <c r="AJ352">
        <f t="shared" si="130"/>
        <v>42.3</v>
      </c>
      <c r="AK352" t="str">
        <f t="shared" si="131"/>
        <v>no - Low</v>
      </c>
      <c r="AL352" t="str">
        <f t="shared" si="132"/>
        <v>Q2 - Medium</v>
      </c>
      <c r="AM352">
        <f t="shared" si="133"/>
        <v>0</v>
      </c>
      <c r="AN352">
        <f t="shared" si="134"/>
        <v>1</v>
      </c>
      <c r="AO352">
        <f t="shared" si="135"/>
        <v>0</v>
      </c>
      <c r="AP352">
        <f t="shared" si="136"/>
        <v>3</v>
      </c>
      <c r="AQ352">
        <f t="shared" si="137"/>
        <v>248.8</v>
      </c>
    </row>
    <row r="353" spans="1:43" x14ac:dyDescent="0.25">
      <c r="A353" t="s">
        <v>63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  <c r="U353">
        <f t="shared" si="115"/>
        <v>0</v>
      </c>
      <c r="V353" t="str">
        <f t="shared" si="116"/>
        <v>&lt;=3 calls</v>
      </c>
      <c r="W353" t="str">
        <f t="shared" si="117"/>
        <v>Q3</v>
      </c>
      <c r="X353" t="str">
        <f t="shared" si="118"/>
        <v>Not Applicable</v>
      </c>
      <c r="Y353" t="str">
        <f t="shared" si="119"/>
        <v>Low</v>
      </c>
      <c r="Z353" s="3">
        <f t="shared" si="120"/>
        <v>0.76538758529154027</v>
      </c>
      <c r="AA353" s="3">
        <f t="shared" si="121"/>
        <v>-1.3925288920465637</v>
      </c>
      <c r="AB353" s="3">
        <f t="shared" si="122"/>
        <v>-1.0483518503189224E-2</v>
      </c>
      <c r="AC353" s="3">
        <f t="shared" si="123"/>
        <v>0.37822135389418376</v>
      </c>
      <c r="AD353" s="3">
        <f t="shared" si="124"/>
        <v>2.4797800759092614</v>
      </c>
      <c r="AE353" s="3">
        <f t="shared" si="125"/>
        <v>1.6334369187711539</v>
      </c>
      <c r="AF353" s="3">
        <f t="shared" si="126"/>
        <v>2.6808437310542104</v>
      </c>
      <c r="AG353" t="str">
        <f t="shared" si="127"/>
        <v>Cluster 2</v>
      </c>
      <c r="AH353" t="str">
        <f t="shared" si="128"/>
        <v>1-16 messages</v>
      </c>
      <c r="AI353" t="e">
        <f t="shared" si="129"/>
        <v>#N/A</v>
      </c>
      <c r="AJ353">
        <f t="shared" si="130"/>
        <v>37.67</v>
      </c>
      <c r="AK353" t="str">
        <f t="shared" si="131"/>
        <v>no - Low</v>
      </c>
      <c r="AL353" t="str">
        <f t="shared" si="132"/>
        <v>Q3 - High</v>
      </c>
      <c r="AM353">
        <f t="shared" si="133"/>
        <v>0</v>
      </c>
      <c r="AN353">
        <f t="shared" si="134"/>
        <v>1</v>
      </c>
      <c r="AO353">
        <f t="shared" si="135"/>
        <v>0</v>
      </c>
      <c r="AP353">
        <f t="shared" si="136"/>
        <v>1</v>
      </c>
      <c r="AQ353">
        <f t="shared" si="137"/>
        <v>221.6</v>
      </c>
    </row>
    <row r="354" spans="1:43" x14ac:dyDescent="0.25">
      <c r="A354" t="s">
        <v>27</v>
      </c>
      <c r="B354">
        <v>129</v>
      </c>
      <c r="C354" t="s">
        <v>28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  <c r="U354">
        <f t="shared" si="115"/>
        <v>0</v>
      </c>
      <c r="V354" t="str">
        <f t="shared" si="116"/>
        <v>&lt;=3 calls</v>
      </c>
      <c r="W354" t="str">
        <f t="shared" si="117"/>
        <v>Q4</v>
      </c>
      <c r="X354" t="str">
        <f t="shared" si="118"/>
        <v>High</v>
      </c>
      <c r="Y354" t="str">
        <f t="shared" si="119"/>
        <v>Medium</v>
      </c>
      <c r="Z354" s="3">
        <f t="shared" si="120"/>
        <v>0.23402785732889633</v>
      </c>
      <c r="AA354" s="3">
        <f t="shared" si="121"/>
        <v>-0.29202082751681779</v>
      </c>
      <c r="AB354" s="3">
        <f t="shared" si="122"/>
        <v>9.2786264835467078E-2</v>
      </c>
      <c r="AC354" s="3">
        <f t="shared" si="123"/>
        <v>0.23329915910523916</v>
      </c>
      <c r="AD354" s="3">
        <f t="shared" si="124"/>
        <v>2.1769859663756357</v>
      </c>
      <c r="AE354" s="3">
        <f t="shared" si="125"/>
        <v>0.45064730143526927</v>
      </c>
      <c r="AF354" s="3">
        <f t="shared" si="126"/>
        <v>1.914914641122502</v>
      </c>
      <c r="AG354" t="str">
        <f t="shared" si="127"/>
        <v>Cluster 2</v>
      </c>
      <c r="AH354" t="str">
        <f t="shared" si="128"/>
        <v>Not Applicable</v>
      </c>
      <c r="AI354" t="e">
        <f t="shared" si="129"/>
        <v>#N/A</v>
      </c>
      <c r="AJ354">
        <f t="shared" si="130"/>
        <v>32.79</v>
      </c>
      <c r="AK354" t="str">
        <f t="shared" si="131"/>
        <v>yes - Medium</v>
      </c>
      <c r="AL354" t="str">
        <f t="shared" si="132"/>
        <v>Q3 - High</v>
      </c>
      <c r="AM354">
        <f t="shared" si="133"/>
        <v>1</v>
      </c>
      <c r="AN354">
        <f t="shared" si="134"/>
        <v>0</v>
      </c>
      <c r="AO354">
        <f t="shared" si="135"/>
        <v>1</v>
      </c>
      <c r="AP354">
        <f t="shared" si="136"/>
        <v>1</v>
      </c>
      <c r="AQ354">
        <f t="shared" si="137"/>
        <v>192.9</v>
      </c>
    </row>
    <row r="355" spans="1:43" x14ac:dyDescent="0.25">
      <c r="A355" t="s">
        <v>66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  <c r="U355">
        <f t="shared" si="115"/>
        <v>0</v>
      </c>
      <c r="V355" t="str">
        <f t="shared" si="116"/>
        <v>&lt;=3 calls</v>
      </c>
      <c r="W355" t="str">
        <f t="shared" si="117"/>
        <v>Q4</v>
      </c>
      <c r="X355" t="str">
        <f t="shared" si="118"/>
        <v>Not Applicable</v>
      </c>
      <c r="Y355" t="str">
        <f t="shared" si="119"/>
        <v>Low</v>
      </c>
      <c r="Z355" s="3">
        <f t="shared" si="120"/>
        <v>-1.071228617283174</v>
      </c>
      <c r="AA355" s="3">
        <f t="shared" si="121"/>
        <v>-1.7268604559543341</v>
      </c>
      <c r="AB355" s="3">
        <f t="shared" si="122"/>
        <v>-0.40370307813884315</v>
      </c>
      <c r="AC355" s="3">
        <f t="shared" si="123"/>
        <v>0.81298793826101701</v>
      </c>
      <c r="AD355" s="3">
        <f t="shared" si="124"/>
        <v>2.0435006536948404</v>
      </c>
      <c r="AE355" s="3">
        <f t="shared" si="125"/>
        <v>2.225646725759034</v>
      </c>
      <c r="AF355" s="3">
        <f t="shared" si="126"/>
        <v>3.7055514804294081</v>
      </c>
      <c r="AG355" t="str">
        <f t="shared" si="127"/>
        <v>Cluster 1</v>
      </c>
      <c r="AH355" t="str">
        <f t="shared" si="128"/>
        <v>Not Applicable</v>
      </c>
      <c r="AI355" t="e">
        <f t="shared" si="129"/>
        <v>#N/A</v>
      </c>
      <c r="AJ355">
        <f t="shared" si="130"/>
        <v>20.81</v>
      </c>
      <c r="AK355" t="str">
        <f t="shared" si="131"/>
        <v>no - High</v>
      </c>
      <c r="AL355" t="str">
        <f t="shared" si="132"/>
        <v>Q4 - Very High</v>
      </c>
      <c r="AM355">
        <f t="shared" si="133"/>
        <v>0</v>
      </c>
      <c r="AN355">
        <f t="shared" si="134"/>
        <v>1</v>
      </c>
      <c r="AO355">
        <f t="shared" si="135"/>
        <v>0</v>
      </c>
      <c r="AP355">
        <f t="shared" si="136"/>
        <v>1</v>
      </c>
      <c r="AQ355">
        <f t="shared" si="137"/>
        <v>122.4</v>
      </c>
    </row>
    <row r="356" spans="1:43" x14ac:dyDescent="0.25">
      <c r="A356" t="s">
        <v>46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  <c r="U356">
        <f t="shared" si="115"/>
        <v>0</v>
      </c>
      <c r="V356" t="str">
        <f t="shared" si="116"/>
        <v>&lt;=3 calls</v>
      </c>
      <c r="W356" t="str">
        <f t="shared" si="117"/>
        <v>Q1</v>
      </c>
      <c r="X356" t="str">
        <f t="shared" si="118"/>
        <v>Not Applicable</v>
      </c>
      <c r="Y356" t="str">
        <f t="shared" si="119"/>
        <v>Medium</v>
      </c>
      <c r="Z356" s="3">
        <f t="shared" si="120"/>
        <v>-1.3952284514067375</v>
      </c>
      <c r="AA356" s="3">
        <f t="shared" si="121"/>
        <v>0.32092037298076226</v>
      </c>
      <c r="AB356" s="3">
        <f t="shared" si="122"/>
        <v>0.33507306420693078</v>
      </c>
      <c r="AC356" s="3">
        <f t="shared" si="123"/>
        <v>-0.23769797395883072</v>
      </c>
      <c r="AD356" s="3">
        <f t="shared" si="124"/>
        <v>2.0650812638330627</v>
      </c>
      <c r="AE356" s="3">
        <f t="shared" si="125"/>
        <v>1.4894383513895797</v>
      </c>
      <c r="AF356" s="3">
        <f t="shared" si="126"/>
        <v>2.8587221933839353</v>
      </c>
      <c r="AG356" t="str">
        <f t="shared" si="127"/>
        <v>Cluster 2</v>
      </c>
      <c r="AH356" t="str">
        <f t="shared" si="128"/>
        <v>&gt;16 messages</v>
      </c>
      <c r="AI356" t="e">
        <f t="shared" si="129"/>
        <v>#N/A</v>
      </c>
      <c r="AJ356">
        <f t="shared" si="130"/>
        <v>17.829999999999998</v>
      </c>
      <c r="AK356" t="str">
        <f t="shared" si="131"/>
        <v>no - High</v>
      </c>
      <c r="AL356" t="str">
        <f t="shared" si="132"/>
        <v>Q2 - Medium</v>
      </c>
      <c r="AM356">
        <f t="shared" si="133"/>
        <v>0</v>
      </c>
      <c r="AN356">
        <f t="shared" si="134"/>
        <v>1</v>
      </c>
      <c r="AO356">
        <f t="shared" si="135"/>
        <v>0</v>
      </c>
      <c r="AP356">
        <f t="shared" si="136"/>
        <v>1</v>
      </c>
      <c r="AQ356">
        <f t="shared" si="137"/>
        <v>104.9</v>
      </c>
    </row>
    <row r="357" spans="1:43" x14ac:dyDescent="0.25">
      <c r="A357" t="s">
        <v>42</v>
      </c>
      <c r="B357">
        <v>140</v>
      </c>
      <c r="C357" t="s">
        <v>25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  <c r="U357">
        <f t="shared" si="115"/>
        <v>0</v>
      </c>
      <c r="V357" t="str">
        <f t="shared" si="116"/>
        <v>&lt;=3 calls</v>
      </c>
      <c r="W357" t="str">
        <f t="shared" si="117"/>
        <v>Q4</v>
      </c>
      <c r="X357" t="str">
        <f t="shared" si="118"/>
        <v>Not Applicable</v>
      </c>
      <c r="Y357" t="str">
        <f t="shared" si="119"/>
        <v>Medium</v>
      </c>
      <c r="Z357" s="3">
        <f t="shared" si="120"/>
        <v>-0.13070338451305835</v>
      </c>
      <c r="AA357" s="3">
        <f t="shared" si="121"/>
        <v>-6.7143049412186018E-2</v>
      </c>
      <c r="AB357" s="3">
        <f t="shared" si="122"/>
        <v>0.17421051708325441</v>
      </c>
      <c r="AC357" s="3">
        <f t="shared" si="123"/>
        <v>0.34199080519694713</v>
      </c>
      <c r="AD357" s="3">
        <f t="shared" si="124"/>
        <v>2.1921697825713959</v>
      </c>
      <c r="AE357" s="3">
        <f t="shared" si="125"/>
        <v>0.41097272282866504</v>
      </c>
      <c r="AF357" s="3">
        <f t="shared" si="126"/>
        <v>1.8794118234701229</v>
      </c>
      <c r="AG357" t="str">
        <f t="shared" si="127"/>
        <v>Cluster 2</v>
      </c>
      <c r="AH357" t="str">
        <f t="shared" si="128"/>
        <v>Not Applicable</v>
      </c>
      <c r="AI357" t="e">
        <f t="shared" si="129"/>
        <v>#N/A</v>
      </c>
      <c r="AJ357">
        <f t="shared" si="130"/>
        <v>29.44</v>
      </c>
      <c r="AK357" t="str">
        <f t="shared" si="131"/>
        <v>no - Medium</v>
      </c>
      <c r="AL357" t="str">
        <f t="shared" si="132"/>
        <v>Q3 - High</v>
      </c>
      <c r="AM357">
        <f t="shared" si="133"/>
        <v>0</v>
      </c>
      <c r="AN357">
        <f t="shared" si="134"/>
        <v>0</v>
      </c>
      <c r="AO357">
        <f t="shared" si="135"/>
        <v>0</v>
      </c>
      <c r="AP357">
        <f t="shared" si="136"/>
        <v>3</v>
      </c>
      <c r="AQ357">
        <f t="shared" si="137"/>
        <v>173.2</v>
      </c>
    </row>
    <row r="358" spans="1:43" x14ac:dyDescent="0.25">
      <c r="A358" t="s">
        <v>52</v>
      </c>
      <c r="B358">
        <v>49</v>
      </c>
      <c r="C358" t="s">
        <v>28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  <c r="U358">
        <f t="shared" si="115"/>
        <v>0</v>
      </c>
      <c r="V358" t="str">
        <f t="shared" si="116"/>
        <v>&lt;=3 calls</v>
      </c>
      <c r="W358" t="str">
        <f t="shared" si="117"/>
        <v>Q1</v>
      </c>
      <c r="X358" t="str">
        <f t="shared" si="118"/>
        <v>Not Applicable</v>
      </c>
      <c r="Y358" t="str">
        <f t="shared" si="119"/>
        <v>High</v>
      </c>
      <c r="Z358" s="3">
        <f t="shared" si="120"/>
        <v>-1.1267714459900704</v>
      </c>
      <c r="AA358" s="3">
        <f t="shared" si="121"/>
        <v>1.4552596076678419</v>
      </c>
      <c r="AB358" s="3">
        <f t="shared" si="122"/>
        <v>0.27549434305001358</v>
      </c>
      <c r="AC358" s="3">
        <f t="shared" si="123"/>
        <v>0.77675738956378104</v>
      </c>
      <c r="AD358" s="3">
        <f t="shared" si="124"/>
        <v>3.2906113992821675</v>
      </c>
      <c r="AE358" s="3">
        <f t="shared" si="125"/>
        <v>2.0165920738966059</v>
      </c>
      <c r="AF358" s="3">
        <f t="shared" si="126"/>
        <v>2.3032941201504165</v>
      </c>
      <c r="AG358" t="str">
        <f t="shared" si="127"/>
        <v>Cluster 2</v>
      </c>
      <c r="AH358" t="str">
        <f t="shared" si="128"/>
        <v>Not Applicable</v>
      </c>
      <c r="AI358" t="e">
        <f t="shared" si="129"/>
        <v>#N/A</v>
      </c>
      <c r="AJ358">
        <f t="shared" si="130"/>
        <v>20.3</v>
      </c>
      <c r="AK358" t="str">
        <f t="shared" si="131"/>
        <v>no - High</v>
      </c>
      <c r="AL358" t="str">
        <f t="shared" si="132"/>
        <v>Q4 - Very High</v>
      </c>
      <c r="AM358">
        <f t="shared" si="133"/>
        <v>0</v>
      </c>
      <c r="AN358">
        <f t="shared" si="134"/>
        <v>0</v>
      </c>
      <c r="AO358">
        <f t="shared" si="135"/>
        <v>1</v>
      </c>
      <c r="AP358">
        <f t="shared" si="136"/>
        <v>2</v>
      </c>
      <c r="AQ358">
        <f t="shared" si="137"/>
        <v>119.4</v>
      </c>
    </row>
    <row r="359" spans="1:43" x14ac:dyDescent="0.25">
      <c r="A359" t="s">
        <v>70</v>
      </c>
      <c r="B359">
        <v>46</v>
      </c>
      <c r="C359" t="s">
        <v>28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  <c r="U359">
        <f t="shared" si="115"/>
        <v>1</v>
      </c>
      <c r="V359" t="str">
        <f t="shared" si="116"/>
        <v>&lt;=3 calls</v>
      </c>
      <c r="W359" t="str">
        <f t="shared" si="117"/>
        <v>Q1</v>
      </c>
      <c r="X359" t="str">
        <f t="shared" si="118"/>
        <v>Not Applicable</v>
      </c>
      <c r="Y359" t="str">
        <f t="shared" si="119"/>
        <v>High</v>
      </c>
      <c r="Z359" s="3">
        <f t="shared" si="120"/>
        <v>1.2967473132541849</v>
      </c>
      <c r="AA359" s="3">
        <f t="shared" si="121"/>
        <v>1.2025208659042297</v>
      </c>
      <c r="AB359" s="3">
        <f t="shared" si="122"/>
        <v>-0.10978138709805127</v>
      </c>
      <c r="AC359" s="3">
        <f t="shared" si="123"/>
        <v>1.1028323278389063</v>
      </c>
      <c r="AD359" s="3">
        <f t="shared" si="124"/>
        <v>3.9167000604393105</v>
      </c>
      <c r="AE359" s="3">
        <f t="shared" si="125"/>
        <v>2.0870795681158776</v>
      </c>
      <c r="AF359" s="3">
        <f t="shared" si="126"/>
        <v>1.1710093440482101</v>
      </c>
      <c r="AG359" t="str">
        <f t="shared" si="127"/>
        <v>Cluster 3</v>
      </c>
      <c r="AH359" t="str">
        <f t="shared" si="128"/>
        <v>Not Applicable</v>
      </c>
      <c r="AI359">
        <f t="shared" si="129"/>
        <v>42.55</v>
      </c>
      <c r="AJ359" t="e">
        <f t="shared" si="130"/>
        <v>#N/A</v>
      </c>
      <c r="AK359" t="str">
        <f t="shared" si="131"/>
        <v>no - Low</v>
      </c>
      <c r="AL359" t="str">
        <f t="shared" si="132"/>
        <v>Q4 - Very High</v>
      </c>
      <c r="AM359">
        <f t="shared" si="133"/>
        <v>0</v>
      </c>
      <c r="AN359">
        <f t="shared" si="134"/>
        <v>0</v>
      </c>
      <c r="AO359">
        <f t="shared" si="135"/>
        <v>1</v>
      </c>
      <c r="AP359">
        <f t="shared" si="136"/>
        <v>2</v>
      </c>
      <c r="AQ359">
        <f t="shared" si="137"/>
        <v>250.3</v>
      </c>
    </row>
    <row r="360" spans="1:43" x14ac:dyDescent="0.25">
      <c r="A360" t="s">
        <v>69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  <c r="U360">
        <f t="shared" si="115"/>
        <v>0</v>
      </c>
      <c r="V360" t="str">
        <f t="shared" si="116"/>
        <v>&lt;=3 calls</v>
      </c>
      <c r="W360" t="str">
        <f t="shared" si="117"/>
        <v>Q4</v>
      </c>
      <c r="X360" t="str">
        <f t="shared" si="118"/>
        <v>Not Applicable</v>
      </c>
      <c r="Y360" t="str">
        <f t="shared" si="119"/>
        <v>High</v>
      </c>
      <c r="Z360" s="3">
        <f t="shared" si="120"/>
        <v>-3.6280575711333717E-2</v>
      </c>
      <c r="AA360" s="3">
        <f t="shared" si="121"/>
        <v>1.6403360091167867</v>
      </c>
      <c r="AB360" s="3">
        <f t="shared" si="122"/>
        <v>-0.38781541916366502</v>
      </c>
      <c r="AC360" s="3">
        <f t="shared" si="123"/>
        <v>0.41445190259141979</v>
      </c>
      <c r="AD360" s="3">
        <f t="shared" si="124"/>
        <v>3.2055535427673467</v>
      </c>
      <c r="AE360" s="3">
        <f t="shared" si="125"/>
        <v>1.736142183659469</v>
      </c>
      <c r="AF360" s="3">
        <f t="shared" si="126"/>
        <v>1.9372160045321365</v>
      </c>
      <c r="AG360" t="str">
        <f t="shared" si="127"/>
        <v>Cluster 2</v>
      </c>
      <c r="AH360" t="str">
        <f t="shared" si="128"/>
        <v>Not Applicable</v>
      </c>
      <c r="AI360" t="e">
        <f t="shared" si="129"/>
        <v>#N/A</v>
      </c>
      <c r="AJ360">
        <f t="shared" si="130"/>
        <v>30.31</v>
      </c>
      <c r="AK360" t="str">
        <f t="shared" si="131"/>
        <v>no - Medium</v>
      </c>
      <c r="AL360" t="str">
        <f t="shared" si="132"/>
        <v>Q3 - High</v>
      </c>
      <c r="AM360">
        <f t="shared" si="133"/>
        <v>0</v>
      </c>
      <c r="AN360">
        <f t="shared" si="134"/>
        <v>1</v>
      </c>
      <c r="AO360">
        <f t="shared" si="135"/>
        <v>0</v>
      </c>
      <c r="AP360">
        <f t="shared" si="136"/>
        <v>1</v>
      </c>
      <c r="AQ360">
        <f t="shared" si="137"/>
        <v>178.3</v>
      </c>
    </row>
    <row r="361" spans="1:43" x14ac:dyDescent="0.25">
      <c r="A361" t="s">
        <v>53</v>
      </c>
      <c r="B361">
        <v>112</v>
      </c>
      <c r="C361" t="s">
        <v>28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  <c r="U361">
        <f t="shared" si="115"/>
        <v>0</v>
      </c>
      <c r="V361" t="str">
        <f t="shared" si="116"/>
        <v>&lt;=3 calls</v>
      </c>
      <c r="W361" t="str">
        <f t="shared" si="117"/>
        <v>Q3</v>
      </c>
      <c r="X361" t="str">
        <f t="shared" si="118"/>
        <v>Not Applicable</v>
      </c>
      <c r="Y361" t="str">
        <f t="shared" si="119"/>
        <v>Medium</v>
      </c>
      <c r="Z361" s="3">
        <f t="shared" si="120"/>
        <v>1.1689988072283226</v>
      </c>
      <c r="AA361" s="3">
        <f t="shared" si="121"/>
        <v>-0.35968316783148585</v>
      </c>
      <c r="AB361" s="3">
        <f t="shared" si="122"/>
        <v>1.1652032456599772</v>
      </c>
      <c r="AC361" s="3">
        <f t="shared" si="123"/>
        <v>0.92167958435272568</v>
      </c>
      <c r="AD361" s="3">
        <f t="shared" si="124"/>
        <v>3.6736247755113438</v>
      </c>
      <c r="AE361" s="3">
        <f t="shared" si="125"/>
        <v>1.9243497739318838</v>
      </c>
      <c r="AF361" s="3">
        <f t="shared" si="126"/>
        <v>1.382289808112833</v>
      </c>
      <c r="AG361" t="str">
        <f t="shared" si="127"/>
        <v>Cluster 3</v>
      </c>
      <c r="AH361" t="str">
        <f t="shared" si="128"/>
        <v>Not Applicable</v>
      </c>
      <c r="AI361" t="e">
        <f t="shared" si="129"/>
        <v>#N/A</v>
      </c>
      <c r="AJ361">
        <f t="shared" si="130"/>
        <v>41.38</v>
      </c>
      <c r="AK361" t="str">
        <f t="shared" si="131"/>
        <v>no - Low</v>
      </c>
      <c r="AL361" t="str">
        <f t="shared" si="132"/>
        <v>Q4 - Very High</v>
      </c>
      <c r="AM361">
        <f t="shared" si="133"/>
        <v>0</v>
      </c>
      <c r="AN361">
        <f t="shared" si="134"/>
        <v>0</v>
      </c>
      <c r="AO361">
        <f t="shared" si="135"/>
        <v>1</v>
      </c>
      <c r="AP361">
        <f t="shared" si="136"/>
        <v>1</v>
      </c>
      <c r="AQ361">
        <f t="shared" si="137"/>
        <v>243.4</v>
      </c>
    </row>
    <row r="362" spans="1:43" x14ac:dyDescent="0.25">
      <c r="A362" t="s">
        <v>43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  <c r="U362">
        <f t="shared" si="115"/>
        <v>0</v>
      </c>
      <c r="V362" t="str">
        <f t="shared" si="116"/>
        <v>&lt;=3 calls</v>
      </c>
      <c r="W362" t="str">
        <f t="shared" si="117"/>
        <v>Q2</v>
      </c>
      <c r="X362" t="str">
        <f t="shared" si="118"/>
        <v>Not Applicable</v>
      </c>
      <c r="Y362" t="str">
        <f t="shared" si="119"/>
        <v>Medium</v>
      </c>
      <c r="Z362" s="3">
        <f t="shared" si="120"/>
        <v>-0.46766321200156424</v>
      </c>
      <c r="AA362" s="3">
        <f t="shared" si="121"/>
        <v>-0.4950078484608213</v>
      </c>
      <c r="AB362" s="3">
        <f t="shared" si="122"/>
        <v>-0.89224859162556425</v>
      </c>
      <c r="AC362" s="3">
        <f t="shared" si="123"/>
        <v>0.55937409738036437</v>
      </c>
      <c r="AD362" s="3">
        <f t="shared" si="124"/>
        <v>1.7267476568856726</v>
      </c>
      <c r="AE362" s="3">
        <f t="shared" si="125"/>
        <v>1.2540927318086696</v>
      </c>
      <c r="AF362" s="3">
        <f t="shared" si="126"/>
        <v>2.8572433724466846</v>
      </c>
      <c r="AG362" t="str">
        <f t="shared" si="127"/>
        <v>Cluster 2</v>
      </c>
      <c r="AH362" t="str">
        <f t="shared" si="128"/>
        <v>Not Applicable</v>
      </c>
      <c r="AI362" t="e">
        <f t="shared" si="129"/>
        <v>#N/A</v>
      </c>
      <c r="AJ362">
        <f t="shared" si="130"/>
        <v>26.35</v>
      </c>
      <c r="AK362" t="str">
        <f t="shared" si="131"/>
        <v>no - Medium</v>
      </c>
      <c r="AL362" t="str">
        <f t="shared" si="132"/>
        <v>Q3 - High</v>
      </c>
      <c r="AM362">
        <f t="shared" si="133"/>
        <v>0</v>
      </c>
      <c r="AN362">
        <f t="shared" si="134"/>
        <v>1</v>
      </c>
      <c r="AO362">
        <f t="shared" si="135"/>
        <v>0</v>
      </c>
      <c r="AP362">
        <f t="shared" si="136"/>
        <v>2</v>
      </c>
      <c r="AQ362">
        <f t="shared" si="137"/>
        <v>155</v>
      </c>
    </row>
    <row r="363" spans="1:43" x14ac:dyDescent="0.25">
      <c r="A363" t="s">
        <v>73</v>
      </c>
      <c r="B363">
        <v>61</v>
      </c>
      <c r="C363" t="s">
        <v>25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  <c r="U363">
        <f t="shared" si="115"/>
        <v>0</v>
      </c>
      <c r="V363" t="str">
        <f t="shared" si="116"/>
        <v>&lt;=3 calls</v>
      </c>
      <c r="W363" t="str">
        <f t="shared" si="117"/>
        <v>Q1</v>
      </c>
      <c r="X363" t="str">
        <f t="shared" si="118"/>
        <v>Not Applicable</v>
      </c>
      <c r="Y363" t="str">
        <f t="shared" si="119"/>
        <v>Medium</v>
      </c>
      <c r="Z363" s="3">
        <f t="shared" si="120"/>
        <v>2.0076955207024607</v>
      </c>
      <c r="AA363" s="3">
        <f t="shared" si="121"/>
        <v>7.2161768882718497E-2</v>
      </c>
      <c r="AB363" s="3">
        <f t="shared" si="122"/>
        <v>5.3067117397522262E-2</v>
      </c>
      <c r="AC363" s="3">
        <f t="shared" si="123"/>
        <v>-0.60000346093119195</v>
      </c>
      <c r="AD363" s="3">
        <f t="shared" si="124"/>
        <v>3.3859578835121851</v>
      </c>
      <c r="AE363" s="3">
        <f t="shared" si="125"/>
        <v>2.0973480628677965</v>
      </c>
      <c r="AF363" s="3">
        <f t="shared" si="126"/>
        <v>2.3093347537142117</v>
      </c>
      <c r="AG363" t="str">
        <f t="shared" si="127"/>
        <v>Cluster 2</v>
      </c>
      <c r="AH363" t="str">
        <f t="shared" si="128"/>
        <v>&gt;16 messages</v>
      </c>
      <c r="AI363" t="e">
        <f t="shared" si="129"/>
        <v>#N/A</v>
      </c>
      <c r="AJ363">
        <f t="shared" si="130"/>
        <v>49.08</v>
      </c>
      <c r="AK363" t="str">
        <f t="shared" si="131"/>
        <v>no - Low</v>
      </c>
      <c r="AL363" t="str">
        <f t="shared" si="132"/>
        <v>Q2 - Medium</v>
      </c>
      <c r="AM363">
        <f t="shared" si="133"/>
        <v>0</v>
      </c>
      <c r="AN363">
        <f t="shared" si="134"/>
        <v>0</v>
      </c>
      <c r="AO363">
        <f t="shared" si="135"/>
        <v>0</v>
      </c>
      <c r="AP363">
        <f t="shared" si="136"/>
        <v>0</v>
      </c>
      <c r="AQ363">
        <f t="shared" si="137"/>
        <v>288.7</v>
      </c>
    </row>
    <row r="364" spans="1:43" x14ac:dyDescent="0.25">
      <c r="A364" t="s">
        <v>35</v>
      </c>
      <c r="B364">
        <v>58</v>
      </c>
      <c r="C364" t="s">
        <v>28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  <c r="U364">
        <f t="shared" si="115"/>
        <v>0</v>
      </c>
      <c r="V364" t="str">
        <f t="shared" si="116"/>
        <v>&lt;=3 calls</v>
      </c>
      <c r="W364" t="str">
        <f t="shared" si="117"/>
        <v>Q1</v>
      </c>
      <c r="X364" t="str">
        <f t="shared" si="118"/>
        <v>Not Applicable</v>
      </c>
      <c r="Y364" t="str">
        <f t="shared" si="119"/>
        <v>Low</v>
      </c>
      <c r="Z364" s="3">
        <f t="shared" si="120"/>
        <v>1.113455978521426</v>
      </c>
      <c r="AA364" s="3">
        <f t="shared" si="121"/>
        <v>-1.6174066701511949</v>
      </c>
      <c r="AB364" s="3">
        <f t="shared" si="122"/>
        <v>-0.72145625764240173</v>
      </c>
      <c r="AC364" s="3">
        <f t="shared" si="123"/>
        <v>0.34199080519694713</v>
      </c>
      <c r="AD364" s="3">
        <f t="shared" si="124"/>
        <v>2.5935329392808701</v>
      </c>
      <c r="AE364" s="3">
        <f t="shared" si="125"/>
        <v>2.1197276700758798</v>
      </c>
      <c r="AF364" s="3">
        <f t="shared" si="126"/>
        <v>3.2031356017870625</v>
      </c>
      <c r="AG364" t="str">
        <f t="shared" si="127"/>
        <v>Cluster 2</v>
      </c>
      <c r="AH364" t="str">
        <f t="shared" si="128"/>
        <v>&gt;16 messages</v>
      </c>
      <c r="AI364" t="e">
        <f t="shared" si="129"/>
        <v>#N/A</v>
      </c>
      <c r="AJ364">
        <f t="shared" si="130"/>
        <v>40.869999999999997</v>
      </c>
      <c r="AK364" t="str">
        <f t="shared" si="131"/>
        <v>no - Low</v>
      </c>
      <c r="AL364" t="str">
        <f t="shared" si="132"/>
        <v>Q3 - High</v>
      </c>
      <c r="AM364">
        <f t="shared" si="133"/>
        <v>0</v>
      </c>
      <c r="AN364">
        <f t="shared" si="134"/>
        <v>0</v>
      </c>
      <c r="AO364">
        <f t="shared" si="135"/>
        <v>1</v>
      </c>
      <c r="AP364">
        <f t="shared" si="136"/>
        <v>1</v>
      </c>
      <c r="AQ364">
        <f t="shared" si="137"/>
        <v>240.4</v>
      </c>
    </row>
    <row r="365" spans="1:43" x14ac:dyDescent="0.25">
      <c r="A365" t="s">
        <v>20</v>
      </c>
      <c r="B365">
        <v>100</v>
      </c>
      <c r="C365" t="s">
        <v>28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  <c r="U365">
        <f t="shared" si="115"/>
        <v>1</v>
      </c>
      <c r="V365" t="str">
        <f t="shared" si="116"/>
        <v>&lt;=3 calls</v>
      </c>
      <c r="W365" t="str">
        <f t="shared" si="117"/>
        <v>Q2</v>
      </c>
      <c r="X365" t="str">
        <f t="shared" si="118"/>
        <v>Not Applicable</v>
      </c>
      <c r="Y365" t="str">
        <f t="shared" si="119"/>
        <v>Medium</v>
      </c>
      <c r="Z365" s="3">
        <f t="shared" si="120"/>
        <v>1.8095927649811965</v>
      </c>
      <c r="AA365" s="3">
        <f t="shared" si="121"/>
        <v>-0.46714688480184086</v>
      </c>
      <c r="AB365" s="3">
        <f t="shared" si="122"/>
        <v>0.37677816901677275</v>
      </c>
      <c r="AC365" s="3">
        <f t="shared" si="123"/>
        <v>-0.70869510702289995</v>
      </c>
      <c r="AD365" s="3">
        <f t="shared" si="124"/>
        <v>3.1871806686732782</v>
      </c>
      <c r="AE365" s="3">
        <f t="shared" si="125"/>
        <v>2.0339770722449622</v>
      </c>
      <c r="AF365" s="3">
        <f t="shared" si="126"/>
        <v>2.4730557709181835</v>
      </c>
      <c r="AG365" t="str">
        <f t="shared" si="127"/>
        <v>Cluster 2</v>
      </c>
      <c r="AH365" t="str">
        <f t="shared" si="128"/>
        <v>Not Applicable</v>
      </c>
      <c r="AI365">
        <f t="shared" si="129"/>
        <v>47.26</v>
      </c>
      <c r="AJ365" t="e">
        <f t="shared" si="130"/>
        <v>#N/A</v>
      </c>
      <c r="AK365" t="str">
        <f t="shared" si="131"/>
        <v>no - Medium</v>
      </c>
      <c r="AL365" t="str">
        <f t="shared" si="132"/>
        <v>Q1 - Low</v>
      </c>
      <c r="AM365">
        <f t="shared" si="133"/>
        <v>0</v>
      </c>
      <c r="AN365">
        <f t="shared" si="134"/>
        <v>0</v>
      </c>
      <c r="AO365">
        <f t="shared" si="135"/>
        <v>1</v>
      </c>
      <c r="AP365">
        <f t="shared" si="136"/>
        <v>0</v>
      </c>
      <c r="AQ365">
        <f t="shared" si="137"/>
        <v>278</v>
      </c>
    </row>
    <row r="366" spans="1:43" x14ac:dyDescent="0.25">
      <c r="A366" t="s">
        <v>44</v>
      </c>
      <c r="B366">
        <v>113</v>
      </c>
      <c r="C366" t="s">
        <v>28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  <c r="U366">
        <f t="shared" si="115"/>
        <v>0</v>
      </c>
      <c r="V366" t="str">
        <f t="shared" si="116"/>
        <v>&lt;=3 calls</v>
      </c>
      <c r="W366" t="str">
        <f t="shared" si="117"/>
        <v>Q3</v>
      </c>
      <c r="X366" t="str">
        <f t="shared" si="118"/>
        <v>Not Applicable</v>
      </c>
      <c r="Y366" t="str">
        <f t="shared" si="119"/>
        <v>High</v>
      </c>
      <c r="Z366" s="3">
        <f t="shared" si="120"/>
        <v>-0.46766321200156424</v>
      </c>
      <c r="AA366" s="3">
        <f t="shared" si="121"/>
        <v>2.595569048853275</v>
      </c>
      <c r="AB366" s="3">
        <f t="shared" si="122"/>
        <v>-0.22099499992429664</v>
      </c>
      <c r="AC366" s="3">
        <f t="shared" si="123"/>
        <v>1.1752934252333782</v>
      </c>
      <c r="AD366" s="3">
        <f t="shared" si="124"/>
        <v>4.3070000600109868</v>
      </c>
      <c r="AE366" s="3">
        <f t="shared" si="125"/>
        <v>2.8958316581964949</v>
      </c>
      <c r="AF366" s="3">
        <f t="shared" si="126"/>
        <v>2.4942799498635826</v>
      </c>
      <c r="AG366" t="str">
        <f t="shared" si="127"/>
        <v>Cluster 3</v>
      </c>
      <c r="AH366" t="str">
        <f t="shared" si="128"/>
        <v>Not Applicable</v>
      </c>
      <c r="AI366" t="e">
        <f t="shared" si="129"/>
        <v>#N/A</v>
      </c>
      <c r="AJ366">
        <f t="shared" si="130"/>
        <v>26.35</v>
      </c>
      <c r="AK366" t="str">
        <f t="shared" si="131"/>
        <v>no - Low</v>
      </c>
      <c r="AL366" t="str">
        <f t="shared" si="132"/>
        <v>Q4 - Very High</v>
      </c>
      <c r="AM366">
        <f t="shared" si="133"/>
        <v>0</v>
      </c>
      <c r="AN366">
        <f t="shared" si="134"/>
        <v>0</v>
      </c>
      <c r="AO366">
        <f t="shared" si="135"/>
        <v>1</v>
      </c>
      <c r="AP366">
        <f t="shared" si="136"/>
        <v>1</v>
      </c>
      <c r="AQ366">
        <f t="shared" si="137"/>
        <v>155</v>
      </c>
    </row>
    <row r="367" spans="1:43" x14ac:dyDescent="0.25">
      <c r="A367" t="s">
        <v>53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  <c r="U367">
        <f t="shared" si="115"/>
        <v>0</v>
      </c>
      <c r="V367" t="str">
        <f t="shared" si="116"/>
        <v>&lt;=3 calls</v>
      </c>
      <c r="W367" t="str">
        <f t="shared" si="117"/>
        <v>Q2</v>
      </c>
      <c r="X367" t="str">
        <f t="shared" si="118"/>
        <v>Not Applicable</v>
      </c>
      <c r="Y367" t="str">
        <f t="shared" si="119"/>
        <v>Medium</v>
      </c>
      <c r="Z367" s="3">
        <f t="shared" si="120"/>
        <v>-0.49543462635501251</v>
      </c>
      <c r="AA367" s="3">
        <f t="shared" si="121"/>
        <v>-5.1222498749911548E-2</v>
      </c>
      <c r="AB367" s="3">
        <f t="shared" si="122"/>
        <v>-4.0272879081647839E-2</v>
      </c>
      <c r="AC367" s="3">
        <f t="shared" si="123"/>
        <v>-1.4333060809676228</v>
      </c>
      <c r="AD367" s="3">
        <f t="shared" si="124"/>
        <v>1.5045249315280944</v>
      </c>
      <c r="AE367" s="3">
        <f t="shared" si="125"/>
        <v>1.5179154916852275</v>
      </c>
      <c r="AF367" s="3">
        <f t="shared" si="126"/>
        <v>3.2162928365132419</v>
      </c>
      <c r="AG367" t="str">
        <f t="shared" si="127"/>
        <v>Cluster 1</v>
      </c>
      <c r="AH367" t="str">
        <f t="shared" si="128"/>
        <v>Not Applicable</v>
      </c>
      <c r="AI367" t="e">
        <f t="shared" si="129"/>
        <v>#N/A</v>
      </c>
      <c r="AJ367">
        <f t="shared" si="130"/>
        <v>26.1</v>
      </c>
      <c r="AK367" t="str">
        <f t="shared" si="131"/>
        <v>no - Low</v>
      </c>
      <c r="AL367" t="str">
        <f t="shared" si="132"/>
        <v>Q1 - Low</v>
      </c>
      <c r="AM367">
        <f t="shared" si="133"/>
        <v>0</v>
      </c>
      <c r="AN367">
        <f t="shared" si="134"/>
        <v>1</v>
      </c>
      <c r="AO367">
        <f t="shared" si="135"/>
        <v>0</v>
      </c>
      <c r="AP367">
        <f t="shared" si="136"/>
        <v>2</v>
      </c>
      <c r="AQ367">
        <f t="shared" si="137"/>
        <v>153.5</v>
      </c>
    </row>
    <row r="368" spans="1:43" x14ac:dyDescent="0.25">
      <c r="A368" t="s">
        <v>50</v>
      </c>
      <c r="B368">
        <v>135</v>
      </c>
      <c r="C368" t="s">
        <v>28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  <c r="U368">
        <f t="shared" si="115"/>
        <v>0</v>
      </c>
      <c r="V368" t="str">
        <f t="shared" si="116"/>
        <v>&lt;=3 calls</v>
      </c>
      <c r="W368" t="str">
        <f t="shared" si="117"/>
        <v>Q4</v>
      </c>
      <c r="X368" t="str">
        <f t="shared" si="118"/>
        <v>Not Applicable</v>
      </c>
      <c r="Y368" t="str">
        <f t="shared" si="119"/>
        <v>Low</v>
      </c>
      <c r="Z368" s="3">
        <f t="shared" si="120"/>
        <v>1.7244270942972881</v>
      </c>
      <c r="AA368" s="3">
        <f t="shared" si="121"/>
        <v>-0.91889250984388815</v>
      </c>
      <c r="AB368" s="3">
        <f t="shared" si="122"/>
        <v>0.89908495782574738</v>
      </c>
      <c r="AC368" s="3">
        <f t="shared" si="123"/>
        <v>0.74052684086654508</v>
      </c>
      <c r="AD368" s="3">
        <f t="shared" si="124"/>
        <v>3.7503384884457409</v>
      </c>
      <c r="AE368" s="3">
        <f t="shared" si="125"/>
        <v>2.2748068075390711</v>
      </c>
      <c r="AF368" s="3">
        <f t="shared" si="126"/>
        <v>2.0698920854321643</v>
      </c>
      <c r="AG368" t="str">
        <f t="shared" si="127"/>
        <v>Cluster 3</v>
      </c>
      <c r="AH368" t="str">
        <f t="shared" si="128"/>
        <v>&gt;16 messages</v>
      </c>
      <c r="AI368" t="e">
        <f t="shared" si="129"/>
        <v>#N/A</v>
      </c>
      <c r="AJ368">
        <f t="shared" si="130"/>
        <v>46.48</v>
      </c>
      <c r="AK368" t="str">
        <f t="shared" si="131"/>
        <v>no - Medium</v>
      </c>
      <c r="AL368" t="str">
        <f t="shared" si="132"/>
        <v>Q4 - Very High</v>
      </c>
      <c r="AM368">
        <f t="shared" si="133"/>
        <v>0</v>
      </c>
      <c r="AN368">
        <f t="shared" si="134"/>
        <v>0</v>
      </c>
      <c r="AO368">
        <f t="shared" si="135"/>
        <v>1</v>
      </c>
      <c r="AP368">
        <f t="shared" si="136"/>
        <v>1</v>
      </c>
      <c r="AQ368">
        <f t="shared" si="137"/>
        <v>273.39999999999998</v>
      </c>
    </row>
    <row r="369" spans="1:43" x14ac:dyDescent="0.25">
      <c r="A369" t="s">
        <v>40</v>
      </c>
      <c r="B369">
        <v>99</v>
      </c>
      <c r="C369" t="s">
        <v>25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  <c r="U369">
        <f t="shared" si="115"/>
        <v>0</v>
      </c>
      <c r="V369" t="str">
        <f t="shared" si="116"/>
        <v>&lt;=3 calls</v>
      </c>
      <c r="W369" t="str">
        <f t="shared" si="117"/>
        <v>Q2</v>
      </c>
      <c r="X369" t="str">
        <f t="shared" si="118"/>
        <v>Not Applicable</v>
      </c>
      <c r="Y369" t="str">
        <f t="shared" si="119"/>
        <v>High</v>
      </c>
      <c r="Z369" s="3">
        <f t="shared" si="120"/>
        <v>-0.46210892913087437</v>
      </c>
      <c r="AA369" s="3">
        <f t="shared" si="121"/>
        <v>1.3040143763762309</v>
      </c>
      <c r="AB369" s="3">
        <f t="shared" si="122"/>
        <v>-1.0888583714433913</v>
      </c>
      <c r="AC369" s="3">
        <f t="shared" si="123"/>
        <v>0.77675738956378104</v>
      </c>
      <c r="AD369" s="3">
        <f t="shared" si="124"/>
        <v>2.9601641309586468</v>
      </c>
      <c r="AE369" s="3">
        <f t="shared" si="125"/>
        <v>1.9243083826358671</v>
      </c>
      <c r="AF369" s="3">
        <f t="shared" si="126"/>
        <v>2.5774704306259606</v>
      </c>
      <c r="AG369" t="str">
        <f t="shared" si="127"/>
        <v>Cluster 2</v>
      </c>
      <c r="AH369" t="str">
        <f t="shared" si="128"/>
        <v>Not Applicable</v>
      </c>
      <c r="AI369" t="e">
        <f t="shared" si="129"/>
        <v>#N/A</v>
      </c>
      <c r="AJ369">
        <f t="shared" si="130"/>
        <v>26.4</v>
      </c>
      <c r="AK369" t="str">
        <f t="shared" si="131"/>
        <v>no - Medium</v>
      </c>
      <c r="AL369" t="str">
        <f t="shared" si="132"/>
        <v>Q4 - Very High</v>
      </c>
      <c r="AM369">
        <f t="shared" si="133"/>
        <v>0</v>
      </c>
      <c r="AN369">
        <f t="shared" si="134"/>
        <v>0</v>
      </c>
      <c r="AO369">
        <f t="shared" si="135"/>
        <v>0</v>
      </c>
      <c r="AP369">
        <f t="shared" si="136"/>
        <v>0</v>
      </c>
      <c r="AQ369">
        <f t="shared" si="137"/>
        <v>155.30000000000001</v>
      </c>
    </row>
    <row r="370" spans="1:43" x14ac:dyDescent="0.25">
      <c r="A370" t="s">
        <v>29</v>
      </c>
      <c r="B370">
        <v>135</v>
      </c>
      <c r="C370" t="s">
        <v>28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  <c r="U370">
        <f t="shared" si="115"/>
        <v>0</v>
      </c>
      <c r="V370" t="str">
        <f t="shared" si="116"/>
        <v>&lt;=3 calls</v>
      </c>
      <c r="W370" t="str">
        <f t="shared" si="117"/>
        <v>Q4</v>
      </c>
      <c r="X370" t="str">
        <f t="shared" si="118"/>
        <v>Not Applicable</v>
      </c>
      <c r="Y370" t="str">
        <f t="shared" si="119"/>
        <v>Medium</v>
      </c>
      <c r="Z370" s="3">
        <f t="shared" si="120"/>
        <v>1.2319473464294721</v>
      </c>
      <c r="AA370" s="3">
        <f t="shared" si="121"/>
        <v>-0.24624924436277754</v>
      </c>
      <c r="AB370" s="3">
        <f t="shared" si="122"/>
        <v>-0.91409412271643387</v>
      </c>
      <c r="AC370" s="3">
        <f t="shared" si="123"/>
        <v>0.84921848695825297</v>
      </c>
      <c r="AD370" s="3">
        <f t="shared" si="124"/>
        <v>2.9961171524353443</v>
      </c>
      <c r="AE370" s="3">
        <f t="shared" si="125"/>
        <v>1.7706137519233967</v>
      </c>
      <c r="AF370" s="3">
        <f t="shared" si="126"/>
        <v>2.3007451240594254</v>
      </c>
      <c r="AG370" t="str">
        <f t="shared" si="127"/>
        <v>Cluster 2</v>
      </c>
      <c r="AH370" t="str">
        <f t="shared" si="128"/>
        <v>Not Applicable</v>
      </c>
      <c r="AI370" t="e">
        <f t="shared" si="129"/>
        <v>#N/A</v>
      </c>
      <c r="AJ370">
        <f t="shared" si="130"/>
        <v>41.96</v>
      </c>
      <c r="AK370" t="str">
        <f t="shared" si="131"/>
        <v>no - Medium</v>
      </c>
      <c r="AL370" t="str">
        <f t="shared" si="132"/>
        <v>Q4 - Very High</v>
      </c>
      <c r="AM370">
        <f t="shared" si="133"/>
        <v>0</v>
      </c>
      <c r="AN370">
        <f t="shared" si="134"/>
        <v>0</v>
      </c>
      <c r="AO370">
        <f t="shared" si="135"/>
        <v>1</v>
      </c>
      <c r="AP370">
        <f t="shared" si="136"/>
        <v>1</v>
      </c>
      <c r="AQ370">
        <f t="shared" si="137"/>
        <v>246.8</v>
      </c>
    </row>
    <row r="371" spans="1:43" x14ac:dyDescent="0.25">
      <c r="A371" t="s">
        <v>51</v>
      </c>
      <c r="B371">
        <v>85</v>
      </c>
      <c r="C371" t="s">
        <v>25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  <c r="U371">
        <f t="shared" si="115"/>
        <v>0</v>
      </c>
      <c r="V371" t="str">
        <f t="shared" si="116"/>
        <v>&lt;=3 calls</v>
      </c>
      <c r="W371" t="str">
        <f t="shared" si="117"/>
        <v>Q2</v>
      </c>
      <c r="X371" t="str">
        <f t="shared" si="118"/>
        <v>Low</v>
      </c>
      <c r="Y371" t="str">
        <f t="shared" si="119"/>
        <v>Medium</v>
      </c>
      <c r="Z371" s="3">
        <f t="shared" si="120"/>
        <v>-0.27511473915098922</v>
      </c>
      <c r="AA371" s="3">
        <f t="shared" si="121"/>
        <v>-8.3063600074461036E-2</v>
      </c>
      <c r="AB371" s="3">
        <f t="shared" si="122"/>
        <v>2.9525648803674938</v>
      </c>
      <c r="AC371" s="3">
        <f t="shared" si="123"/>
        <v>-0.23769797395883072</v>
      </c>
      <c r="AD371" s="3">
        <f t="shared" si="124"/>
        <v>4.1916708500698761</v>
      </c>
      <c r="AE371" s="3">
        <f t="shared" si="125"/>
        <v>2.9760254335201997</v>
      </c>
      <c r="AF371" s="3">
        <f t="shared" si="126"/>
        <v>2.8536555935488548</v>
      </c>
      <c r="AG371" t="str">
        <f t="shared" si="127"/>
        <v>Cluster 3</v>
      </c>
      <c r="AH371" t="str">
        <f t="shared" si="128"/>
        <v>Not Applicable</v>
      </c>
      <c r="AI371" t="e">
        <f t="shared" si="129"/>
        <v>#N/A</v>
      </c>
      <c r="AJ371">
        <f t="shared" si="130"/>
        <v>28.12</v>
      </c>
      <c r="AK371" t="str">
        <f t="shared" si="131"/>
        <v>yes - High</v>
      </c>
      <c r="AL371" t="str">
        <f t="shared" si="132"/>
        <v>Q2 - Medium</v>
      </c>
      <c r="AM371">
        <f t="shared" si="133"/>
        <v>1</v>
      </c>
      <c r="AN371">
        <f t="shared" si="134"/>
        <v>0</v>
      </c>
      <c r="AO371">
        <f t="shared" si="135"/>
        <v>0</v>
      </c>
      <c r="AP371">
        <f t="shared" si="136"/>
        <v>2</v>
      </c>
      <c r="AQ371">
        <f t="shared" si="137"/>
        <v>165.4</v>
      </c>
    </row>
    <row r="372" spans="1:43" x14ac:dyDescent="0.25">
      <c r="A372" t="s">
        <v>39</v>
      </c>
      <c r="B372">
        <v>88</v>
      </c>
      <c r="C372" t="s">
        <v>28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  <c r="U372">
        <f t="shared" si="115"/>
        <v>0</v>
      </c>
      <c r="V372" t="str">
        <f t="shared" si="116"/>
        <v>&lt;=3 calls</v>
      </c>
      <c r="W372" t="str">
        <f t="shared" si="117"/>
        <v>Q2</v>
      </c>
      <c r="X372" t="str">
        <f t="shared" si="118"/>
        <v>Not Applicable</v>
      </c>
      <c r="Y372" t="str">
        <f t="shared" si="119"/>
        <v>High</v>
      </c>
      <c r="Z372" s="3">
        <f t="shared" si="120"/>
        <v>-0.77685162513662176</v>
      </c>
      <c r="AA372" s="3">
        <f t="shared" si="121"/>
        <v>0.71296393303927907</v>
      </c>
      <c r="AB372" s="3">
        <f t="shared" si="122"/>
        <v>-0.42554860922971266</v>
      </c>
      <c r="AC372" s="3">
        <f t="shared" si="123"/>
        <v>-0.23769797395883072</v>
      </c>
      <c r="AD372" s="3">
        <f t="shared" si="124"/>
        <v>1.9736107550279389</v>
      </c>
      <c r="AE372" s="3">
        <f t="shared" si="125"/>
        <v>1.1616402037350995</v>
      </c>
      <c r="AF372" s="3">
        <f t="shared" si="126"/>
        <v>2.6083858061079646</v>
      </c>
      <c r="AG372" t="str">
        <f t="shared" si="127"/>
        <v>Cluster 2</v>
      </c>
      <c r="AH372" t="str">
        <f t="shared" si="128"/>
        <v>Not Applicable</v>
      </c>
      <c r="AI372" t="e">
        <f t="shared" si="129"/>
        <v>#N/A</v>
      </c>
      <c r="AJ372">
        <f t="shared" si="130"/>
        <v>23.51</v>
      </c>
      <c r="AK372" t="str">
        <f t="shared" si="131"/>
        <v>no - Medium</v>
      </c>
      <c r="AL372" t="str">
        <f t="shared" si="132"/>
        <v>Q2 - Medium</v>
      </c>
      <c r="AM372">
        <f t="shared" si="133"/>
        <v>0</v>
      </c>
      <c r="AN372">
        <f t="shared" si="134"/>
        <v>0</v>
      </c>
      <c r="AO372">
        <f t="shared" si="135"/>
        <v>1</v>
      </c>
      <c r="AP372">
        <f t="shared" si="136"/>
        <v>3</v>
      </c>
      <c r="AQ372">
        <f t="shared" si="137"/>
        <v>138.30000000000001</v>
      </c>
    </row>
    <row r="373" spans="1:43" x14ac:dyDescent="0.25">
      <c r="A373" t="s">
        <v>61</v>
      </c>
      <c r="B373">
        <v>55</v>
      </c>
      <c r="C373" t="s">
        <v>28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  <c r="U373">
        <f t="shared" si="115"/>
        <v>0</v>
      </c>
      <c r="V373" t="str">
        <f t="shared" si="116"/>
        <v>&lt;=3 calls</v>
      </c>
      <c r="W373" t="str">
        <f t="shared" si="117"/>
        <v>Q1</v>
      </c>
      <c r="X373" t="str">
        <f t="shared" si="118"/>
        <v>Not Applicable</v>
      </c>
      <c r="Y373" t="str">
        <f t="shared" si="119"/>
        <v>Low</v>
      </c>
      <c r="Z373" s="3">
        <f t="shared" si="120"/>
        <v>1.9706669682311966</v>
      </c>
      <c r="AA373" s="3">
        <f t="shared" si="121"/>
        <v>-1.3089460010696206</v>
      </c>
      <c r="AB373" s="3">
        <f t="shared" si="122"/>
        <v>-0.15148649190789321</v>
      </c>
      <c r="AC373" s="3">
        <f t="shared" si="123"/>
        <v>-1.2159227887842059</v>
      </c>
      <c r="AD373" s="3">
        <f t="shared" si="124"/>
        <v>3.1123797473714485</v>
      </c>
      <c r="AE373" s="3">
        <f t="shared" si="125"/>
        <v>2.6642605576236362</v>
      </c>
      <c r="AF373" s="3">
        <f t="shared" si="126"/>
        <v>3.5368999061282542</v>
      </c>
      <c r="AG373" t="str">
        <f t="shared" si="127"/>
        <v>Cluster 2</v>
      </c>
      <c r="AH373" t="str">
        <f t="shared" si="128"/>
        <v>Not Applicable</v>
      </c>
      <c r="AI373" t="e">
        <f t="shared" si="129"/>
        <v>#N/A</v>
      </c>
      <c r="AJ373">
        <f t="shared" si="130"/>
        <v>48.74</v>
      </c>
      <c r="AK373" t="str">
        <f t="shared" si="131"/>
        <v>no - Medium</v>
      </c>
      <c r="AL373" t="str">
        <f t="shared" si="132"/>
        <v>Q1 - Low</v>
      </c>
      <c r="AM373">
        <f t="shared" si="133"/>
        <v>0</v>
      </c>
      <c r="AN373">
        <f t="shared" si="134"/>
        <v>0</v>
      </c>
      <c r="AO373">
        <f t="shared" si="135"/>
        <v>1</v>
      </c>
      <c r="AP373">
        <f t="shared" si="136"/>
        <v>2</v>
      </c>
      <c r="AQ373">
        <f t="shared" si="137"/>
        <v>286.7</v>
      </c>
    </row>
    <row r="374" spans="1:43" x14ac:dyDescent="0.25">
      <c r="A374" t="s">
        <v>37</v>
      </c>
      <c r="B374">
        <v>79</v>
      </c>
      <c r="C374" t="s">
        <v>28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  <c r="U374">
        <f t="shared" si="115"/>
        <v>0</v>
      </c>
      <c r="V374" t="str">
        <f t="shared" si="116"/>
        <v>&gt;3 calls</v>
      </c>
      <c r="W374" t="str">
        <f t="shared" si="117"/>
        <v>Q2</v>
      </c>
      <c r="X374" t="str">
        <f t="shared" si="118"/>
        <v>Not Applicable</v>
      </c>
      <c r="Y374" t="str">
        <f t="shared" si="119"/>
        <v>Medium</v>
      </c>
      <c r="Z374" s="3">
        <f t="shared" si="120"/>
        <v>1.5559471805530356</v>
      </c>
      <c r="AA374" s="3">
        <f t="shared" si="121"/>
        <v>5.2261080554875002E-2</v>
      </c>
      <c r="AB374" s="3">
        <f t="shared" si="122"/>
        <v>-0.53874817942785513</v>
      </c>
      <c r="AC374" s="3">
        <f t="shared" si="123"/>
        <v>-1.4333060809676228</v>
      </c>
      <c r="AD374" s="3">
        <f t="shared" si="124"/>
        <v>2.8355998965319777</v>
      </c>
      <c r="AE374" s="3">
        <f t="shared" si="125"/>
        <v>2.1836480421046103</v>
      </c>
      <c r="AF374" s="3">
        <f t="shared" si="126"/>
        <v>3.0815597950327738</v>
      </c>
      <c r="AG374" t="str">
        <f t="shared" si="127"/>
        <v>Cluster 2</v>
      </c>
      <c r="AH374" t="str">
        <f t="shared" si="128"/>
        <v>&gt;16 messages</v>
      </c>
      <c r="AI374" t="e">
        <f t="shared" si="129"/>
        <v>#N/A</v>
      </c>
      <c r="AJ374">
        <f t="shared" si="130"/>
        <v>44.93</v>
      </c>
      <c r="AK374" t="str">
        <f t="shared" si="131"/>
        <v>no - Low</v>
      </c>
      <c r="AL374" t="str">
        <f t="shared" si="132"/>
        <v>Q1 - Low</v>
      </c>
      <c r="AM374">
        <f t="shared" si="133"/>
        <v>0</v>
      </c>
      <c r="AN374">
        <f t="shared" si="134"/>
        <v>0</v>
      </c>
      <c r="AO374">
        <f t="shared" si="135"/>
        <v>1</v>
      </c>
      <c r="AP374">
        <f t="shared" si="136"/>
        <v>4</v>
      </c>
      <c r="AQ374">
        <f t="shared" si="137"/>
        <v>264.3</v>
      </c>
    </row>
    <row r="375" spans="1:43" x14ac:dyDescent="0.25">
      <c r="A375" t="s">
        <v>68</v>
      </c>
      <c r="B375">
        <v>85</v>
      </c>
      <c r="C375" t="s">
        <v>25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  <c r="U375">
        <f t="shared" si="115"/>
        <v>0</v>
      </c>
      <c r="V375" t="str">
        <f t="shared" si="116"/>
        <v>&lt;=3 calls</v>
      </c>
      <c r="W375" t="str">
        <f t="shared" si="117"/>
        <v>Q2</v>
      </c>
      <c r="X375" t="str">
        <f t="shared" si="118"/>
        <v>Not Applicable</v>
      </c>
      <c r="Y375" t="str">
        <f t="shared" si="119"/>
        <v>High</v>
      </c>
      <c r="Z375" s="3">
        <f t="shared" si="120"/>
        <v>-0.96940009798719673</v>
      </c>
      <c r="AA375" s="3">
        <f t="shared" si="121"/>
        <v>1.4134681621793701</v>
      </c>
      <c r="AB375" s="3">
        <f t="shared" si="122"/>
        <v>3.3207543678549847E-2</v>
      </c>
      <c r="AC375" s="3">
        <f t="shared" si="123"/>
        <v>0.81298793826101701</v>
      </c>
      <c r="AD375" s="3">
        <f t="shared" si="124"/>
        <v>3.1906438247555706</v>
      </c>
      <c r="AE375" s="3">
        <f t="shared" si="125"/>
        <v>1.8972825103782975</v>
      </c>
      <c r="AF375" s="3">
        <f t="shared" si="126"/>
        <v>2.2403468106353297</v>
      </c>
      <c r="AG375" t="str">
        <f t="shared" si="127"/>
        <v>Cluster 2</v>
      </c>
      <c r="AH375" t="str">
        <f t="shared" si="128"/>
        <v>Not Applicable</v>
      </c>
      <c r="AI375" t="e">
        <f t="shared" si="129"/>
        <v>#N/A</v>
      </c>
      <c r="AJ375">
        <f t="shared" si="130"/>
        <v>21.74</v>
      </c>
      <c r="AK375" t="str">
        <f t="shared" si="131"/>
        <v>no - Medium</v>
      </c>
      <c r="AL375" t="str">
        <f t="shared" si="132"/>
        <v>Q4 - Very High</v>
      </c>
      <c r="AM375">
        <f t="shared" si="133"/>
        <v>0</v>
      </c>
      <c r="AN375">
        <f t="shared" si="134"/>
        <v>0</v>
      </c>
      <c r="AO375">
        <f t="shared" si="135"/>
        <v>0</v>
      </c>
      <c r="AP375">
        <f t="shared" si="136"/>
        <v>0</v>
      </c>
      <c r="AQ375">
        <f t="shared" si="137"/>
        <v>127.9</v>
      </c>
    </row>
    <row r="376" spans="1:43" x14ac:dyDescent="0.25">
      <c r="A376" t="s">
        <v>70</v>
      </c>
      <c r="B376">
        <v>86</v>
      </c>
      <c r="C376" t="s">
        <v>25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  <c r="U376">
        <f t="shared" si="115"/>
        <v>0</v>
      </c>
      <c r="V376" t="str">
        <f t="shared" si="116"/>
        <v>&lt;=3 calls</v>
      </c>
      <c r="W376" t="str">
        <f t="shared" si="117"/>
        <v>Q2</v>
      </c>
      <c r="X376" t="str">
        <f t="shared" si="118"/>
        <v>Not Applicable</v>
      </c>
      <c r="Y376" t="str">
        <f t="shared" si="119"/>
        <v>High</v>
      </c>
      <c r="Z376" s="3">
        <f t="shared" si="120"/>
        <v>0.83759326261050604</v>
      </c>
      <c r="AA376" s="3">
        <f t="shared" si="121"/>
        <v>0.91794102281606738</v>
      </c>
      <c r="AB376" s="3">
        <f t="shared" si="122"/>
        <v>0.8970990004538496</v>
      </c>
      <c r="AC376" s="3">
        <f t="shared" si="123"/>
        <v>-0.16523687656435807</v>
      </c>
      <c r="AD376" s="3">
        <f t="shared" si="124"/>
        <v>3.3691335467094938</v>
      </c>
      <c r="AE376" s="3">
        <f t="shared" si="125"/>
        <v>1.5415148513495294</v>
      </c>
      <c r="AF376" s="3">
        <f t="shared" si="126"/>
        <v>1.1838391859957293</v>
      </c>
      <c r="AG376" t="str">
        <f t="shared" si="127"/>
        <v>Cluster 3</v>
      </c>
      <c r="AH376" t="str">
        <f t="shared" si="128"/>
        <v>&gt;16 messages</v>
      </c>
      <c r="AI376" t="e">
        <f t="shared" si="129"/>
        <v>#N/A</v>
      </c>
      <c r="AJ376">
        <f t="shared" si="130"/>
        <v>38.340000000000003</v>
      </c>
      <c r="AK376" t="str">
        <f t="shared" si="131"/>
        <v>no - Low</v>
      </c>
      <c r="AL376" t="str">
        <f t="shared" si="132"/>
        <v>Q2 - Medium</v>
      </c>
      <c r="AM376">
        <f t="shared" si="133"/>
        <v>0</v>
      </c>
      <c r="AN376">
        <f t="shared" si="134"/>
        <v>0</v>
      </c>
      <c r="AO376">
        <f t="shared" si="135"/>
        <v>0</v>
      </c>
      <c r="AP376">
        <f t="shared" si="136"/>
        <v>0</v>
      </c>
      <c r="AQ376">
        <f t="shared" si="137"/>
        <v>225.5</v>
      </c>
    </row>
    <row r="377" spans="1:43" x14ac:dyDescent="0.25">
      <c r="A377" t="s">
        <v>57</v>
      </c>
      <c r="B377">
        <v>91</v>
      </c>
      <c r="C377" t="s">
        <v>28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  <c r="U377">
        <f t="shared" si="115"/>
        <v>0</v>
      </c>
      <c r="V377" t="str">
        <f t="shared" si="116"/>
        <v>&lt;=3 calls</v>
      </c>
      <c r="W377" t="str">
        <f t="shared" si="117"/>
        <v>Q2</v>
      </c>
      <c r="X377" t="str">
        <f t="shared" si="118"/>
        <v>Not Applicable</v>
      </c>
      <c r="Y377" t="str">
        <f t="shared" si="119"/>
        <v>High</v>
      </c>
      <c r="Z377" s="3">
        <f t="shared" si="120"/>
        <v>-0.57874886941535741</v>
      </c>
      <c r="AA377" s="3">
        <f t="shared" si="121"/>
        <v>0.89804033448822385</v>
      </c>
      <c r="AB377" s="3">
        <f t="shared" si="122"/>
        <v>1.1810909046351552</v>
      </c>
      <c r="AC377" s="3">
        <f t="shared" si="123"/>
        <v>-0.70869510702289995</v>
      </c>
      <c r="AD377" s="3">
        <f t="shared" si="124"/>
        <v>2.9363286092189358</v>
      </c>
      <c r="AE377" s="3">
        <f t="shared" si="125"/>
        <v>1.7431727326766457</v>
      </c>
      <c r="AF377" s="3">
        <f t="shared" si="126"/>
        <v>2.3356533669569037</v>
      </c>
      <c r="AG377" t="str">
        <f t="shared" si="127"/>
        <v>Cluster 2</v>
      </c>
      <c r="AH377" t="str">
        <f t="shared" si="128"/>
        <v>Not Applicable</v>
      </c>
      <c r="AI377" t="e">
        <f t="shared" si="129"/>
        <v>#N/A</v>
      </c>
      <c r="AJ377">
        <f t="shared" si="130"/>
        <v>25.33</v>
      </c>
      <c r="AK377" t="str">
        <f t="shared" si="131"/>
        <v>no - Low</v>
      </c>
      <c r="AL377" t="str">
        <f t="shared" si="132"/>
        <v>Q1 - Low</v>
      </c>
      <c r="AM377">
        <f t="shared" si="133"/>
        <v>0</v>
      </c>
      <c r="AN377">
        <f t="shared" si="134"/>
        <v>0</v>
      </c>
      <c r="AO377">
        <f t="shared" si="135"/>
        <v>1</v>
      </c>
      <c r="AP377">
        <f t="shared" si="136"/>
        <v>0</v>
      </c>
      <c r="AQ377">
        <f t="shared" si="137"/>
        <v>149</v>
      </c>
    </row>
    <row r="378" spans="1:43" x14ac:dyDescent="0.25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  <c r="U378">
        <f t="shared" si="115"/>
        <v>0</v>
      </c>
      <c r="V378" t="str">
        <f t="shared" si="116"/>
        <v>&lt;=3 calls</v>
      </c>
      <c r="W378" t="str">
        <f t="shared" si="117"/>
        <v>Q4</v>
      </c>
      <c r="X378" t="str">
        <f t="shared" si="118"/>
        <v>Not Applicable</v>
      </c>
      <c r="Y378" t="str">
        <f t="shared" si="119"/>
        <v>High</v>
      </c>
      <c r="Z378" s="3">
        <f t="shared" si="120"/>
        <v>0.34511351474268953</v>
      </c>
      <c r="AA378" s="3">
        <f t="shared" si="121"/>
        <v>1.4691900894973322</v>
      </c>
      <c r="AB378" s="3">
        <f t="shared" si="122"/>
        <v>-0.19517755408963286</v>
      </c>
      <c r="AC378" s="3">
        <f t="shared" si="123"/>
        <v>1.4651378148112675</v>
      </c>
      <c r="AD378" s="3">
        <f t="shared" si="124"/>
        <v>3.8250325071911342</v>
      </c>
      <c r="AE378" s="3">
        <f t="shared" si="125"/>
        <v>2.1124265552074419</v>
      </c>
      <c r="AF378" s="3">
        <f t="shared" si="126"/>
        <v>1.5145356454115784</v>
      </c>
      <c r="AG378" t="str">
        <f t="shared" si="127"/>
        <v>Cluster 3</v>
      </c>
      <c r="AH378" t="str">
        <f t="shared" si="128"/>
        <v>&gt;16 messages</v>
      </c>
      <c r="AI378" t="e">
        <f t="shared" si="129"/>
        <v>#N/A</v>
      </c>
      <c r="AJ378">
        <f t="shared" si="130"/>
        <v>33.81</v>
      </c>
      <c r="AK378" t="str">
        <f t="shared" si="131"/>
        <v>no - High</v>
      </c>
      <c r="AL378" t="str">
        <f t="shared" si="132"/>
        <v>Q4 - Very High</v>
      </c>
      <c r="AM378">
        <f t="shared" si="133"/>
        <v>0</v>
      </c>
      <c r="AN378">
        <f t="shared" si="134"/>
        <v>1</v>
      </c>
      <c r="AO378">
        <f t="shared" si="135"/>
        <v>0</v>
      </c>
      <c r="AP378">
        <f t="shared" si="136"/>
        <v>1</v>
      </c>
      <c r="AQ378">
        <f t="shared" si="137"/>
        <v>198.9</v>
      </c>
    </row>
    <row r="379" spans="1:43" x14ac:dyDescent="0.25">
      <c r="A379" t="s">
        <v>20</v>
      </c>
      <c r="B379">
        <v>97</v>
      </c>
      <c r="C379" t="s">
        <v>25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  <c r="U379">
        <f t="shared" si="115"/>
        <v>1</v>
      </c>
      <c r="V379" t="str">
        <f t="shared" si="116"/>
        <v>&lt;=3 calls</v>
      </c>
      <c r="W379" t="str">
        <f t="shared" si="117"/>
        <v>Q2</v>
      </c>
      <c r="X379" t="str">
        <f t="shared" si="118"/>
        <v>Not Applicable</v>
      </c>
      <c r="Y379" t="str">
        <f t="shared" si="119"/>
        <v>High</v>
      </c>
      <c r="Z379" s="3">
        <f t="shared" si="120"/>
        <v>1.4096843982915406</v>
      </c>
      <c r="AA379" s="3">
        <f t="shared" si="121"/>
        <v>1.4672000206645472</v>
      </c>
      <c r="AB379" s="3">
        <f t="shared" si="122"/>
        <v>0.44032880491748422</v>
      </c>
      <c r="AC379" s="3">
        <f t="shared" si="123"/>
        <v>0.30576025649971117</v>
      </c>
      <c r="AD379" s="3">
        <f t="shared" si="124"/>
        <v>3.9589407364932891</v>
      </c>
      <c r="AE379" s="3">
        <f t="shared" si="125"/>
        <v>2.1041066499394607</v>
      </c>
      <c r="AF379" s="3">
        <f t="shared" si="126"/>
        <v>1.0868844619244924</v>
      </c>
      <c r="AG379" t="str">
        <f t="shared" si="127"/>
        <v>Cluster 3</v>
      </c>
      <c r="AH379" t="str">
        <f t="shared" si="128"/>
        <v>Not Applicable</v>
      </c>
      <c r="AI379">
        <f t="shared" si="129"/>
        <v>43.59</v>
      </c>
      <c r="AJ379" t="e">
        <f t="shared" si="130"/>
        <v>#N/A</v>
      </c>
      <c r="AK379" t="str">
        <f t="shared" si="131"/>
        <v>no - Low</v>
      </c>
      <c r="AL379" t="str">
        <f t="shared" si="132"/>
        <v>Q3 - High</v>
      </c>
      <c r="AM379">
        <f t="shared" si="133"/>
        <v>0</v>
      </c>
      <c r="AN379">
        <f t="shared" si="134"/>
        <v>0</v>
      </c>
      <c r="AO379">
        <f t="shared" si="135"/>
        <v>0</v>
      </c>
      <c r="AP379">
        <f t="shared" si="136"/>
        <v>1</v>
      </c>
      <c r="AQ379">
        <f t="shared" si="137"/>
        <v>256.39999999999998</v>
      </c>
    </row>
    <row r="380" spans="1:43" x14ac:dyDescent="0.25">
      <c r="A380" t="s">
        <v>27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  <c r="U380">
        <f t="shared" si="115"/>
        <v>1</v>
      </c>
      <c r="V380" t="str">
        <f t="shared" si="116"/>
        <v>&lt;=3 calls</v>
      </c>
      <c r="W380" t="str">
        <f t="shared" si="117"/>
        <v>Q2</v>
      </c>
      <c r="X380" t="str">
        <f t="shared" si="118"/>
        <v>Not Applicable</v>
      </c>
      <c r="Y380" t="str">
        <f t="shared" si="119"/>
        <v>High</v>
      </c>
      <c r="Z380" s="3">
        <f t="shared" si="120"/>
        <v>1.5652043186708517</v>
      </c>
      <c r="AA380" s="3">
        <f t="shared" si="121"/>
        <v>0.90003040332100803</v>
      </c>
      <c r="AB380" s="3">
        <f t="shared" si="122"/>
        <v>-0.79493668040259935</v>
      </c>
      <c r="AC380" s="3">
        <f t="shared" si="123"/>
        <v>1.6462905582974481</v>
      </c>
      <c r="AD380" s="3">
        <f t="shared" si="124"/>
        <v>4.1515410890475728</v>
      </c>
      <c r="AE380" s="3">
        <f t="shared" si="125"/>
        <v>2.5694583503682034</v>
      </c>
      <c r="AF380" s="3">
        <f t="shared" si="126"/>
        <v>1.9922196200478182</v>
      </c>
      <c r="AG380" t="str">
        <f t="shared" si="127"/>
        <v>Cluster 3</v>
      </c>
      <c r="AH380" t="str">
        <f t="shared" si="128"/>
        <v>Not Applicable</v>
      </c>
      <c r="AI380">
        <f t="shared" si="129"/>
        <v>45.02</v>
      </c>
      <c r="AJ380" t="e">
        <f t="shared" si="130"/>
        <v>#N/A</v>
      </c>
      <c r="AK380" t="str">
        <f t="shared" si="131"/>
        <v>no - Low</v>
      </c>
      <c r="AL380" t="str">
        <f t="shared" si="132"/>
        <v>Q4 - Very High</v>
      </c>
      <c r="AM380">
        <f t="shared" si="133"/>
        <v>0</v>
      </c>
      <c r="AN380">
        <f t="shared" si="134"/>
        <v>1</v>
      </c>
      <c r="AO380">
        <f t="shared" si="135"/>
        <v>0</v>
      </c>
      <c r="AP380">
        <f t="shared" si="136"/>
        <v>1</v>
      </c>
      <c r="AQ380">
        <f t="shared" si="137"/>
        <v>264.8</v>
      </c>
    </row>
    <row r="381" spans="1:43" x14ac:dyDescent="0.25">
      <c r="A381" t="s">
        <v>42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  <c r="U381">
        <f t="shared" si="115"/>
        <v>0</v>
      </c>
      <c r="V381" t="str">
        <f t="shared" si="116"/>
        <v>&lt;=3 calls</v>
      </c>
      <c r="W381" t="str">
        <f t="shared" si="117"/>
        <v>Q1</v>
      </c>
      <c r="X381" t="str">
        <f t="shared" si="118"/>
        <v>Not Applicable</v>
      </c>
      <c r="Y381" t="str">
        <f t="shared" si="119"/>
        <v>Medium</v>
      </c>
      <c r="Z381" s="3">
        <f t="shared" si="120"/>
        <v>-1.5192741021854732</v>
      </c>
      <c r="AA381" s="3">
        <f t="shared" si="121"/>
        <v>-0.39152426915603533</v>
      </c>
      <c r="AB381" s="3">
        <f t="shared" si="122"/>
        <v>0.45820242126455951</v>
      </c>
      <c r="AC381" s="3">
        <f t="shared" si="123"/>
        <v>-0.34638962005053869</v>
      </c>
      <c r="AD381" s="3">
        <f t="shared" si="124"/>
        <v>1.7870224224631679</v>
      </c>
      <c r="AE381" s="3">
        <f t="shared" si="125"/>
        <v>1.6707544040465985</v>
      </c>
      <c r="AF381" s="3">
        <f t="shared" si="126"/>
        <v>3.223257888983766</v>
      </c>
      <c r="AG381" t="str">
        <f t="shared" si="127"/>
        <v>Cluster 2</v>
      </c>
      <c r="AH381" t="str">
        <f t="shared" si="128"/>
        <v>Not Applicable</v>
      </c>
      <c r="AI381" t="e">
        <f t="shared" si="129"/>
        <v>#N/A</v>
      </c>
      <c r="AJ381">
        <f t="shared" si="130"/>
        <v>16.690000000000001</v>
      </c>
      <c r="AK381" t="str">
        <f t="shared" si="131"/>
        <v>no - Low</v>
      </c>
      <c r="AL381" t="str">
        <f t="shared" si="132"/>
        <v>Q2 - Medium</v>
      </c>
      <c r="AM381">
        <f t="shared" si="133"/>
        <v>0</v>
      </c>
      <c r="AN381">
        <f t="shared" si="134"/>
        <v>1</v>
      </c>
      <c r="AO381">
        <f t="shared" si="135"/>
        <v>0</v>
      </c>
      <c r="AP381">
        <f t="shared" si="136"/>
        <v>2</v>
      </c>
      <c r="AQ381">
        <f t="shared" si="137"/>
        <v>98.2</v>
      </c>
    </row>
    <row r="382" spans="1:43" x14ac:dyDescent="0.25">
      <c r="A382" t="s">
        <v>65</v>
      </c>
      <c r="B382">
        <v>54</v>
      </c>
      <c r="C382" t="s">
        <v>25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  <c r="U382">
        <f t="shared" si="115"/>
        <v>0</v>
      </c>
      <c r="V382" t="str">
        <f t="shared" si="116"/>
        <v>&lt;=3 calls</v>
      </c>
      <c r="W382" t="str">
        <f t="shared" si="117"/>
        <v>Q1</v>
      </c>
      <c r="X382" t="str">
        <f t="shared" si="118"/>
        <v>Not Applicable</v>
      </c>
      <c r="Y382" t="str">
        <f t="shared" si="119"/>
        <v>High</v>
      </c>
      <c r="Z382" s="3">
        <f t="shared" si="120"/>
        <v>-0.37879468607052946</v>
      </c>
      <c r="AA382" s="3">
        <f t="shared" si="121"/>
        <v>1.2701832062188971</v>
      </c>
      <c r="AB382" s="3">
        <f t="shared" si="122"/>
        <v>-1.6846455830125633</v>
      </c>
      <c r="AC382" s="3">
        <f t="shared" si="123"/>
        <v>-0.20146742526159472</v>
      </c>
      <c r="AD382" s="3">
        <f t="shared" si="124"/>
        <v>2.5779879129098888</v>
      </c>
      <c r="AE382" s="3">
        <f t="shared" si="125"/>
        <v>2.1530143184291792</v>
      </c>
      <c r="AF382" s="3">
        <f t="shared" si="126"/>
        <v>3.2595888746301496</v>
      </c>
      <c r="AG382" t="str">
        <f t="shared" si="127"/>
        <v>Cluster 2</v>
      </c>
      <c r="AH382" t="str">
        <f t="shared" si="128"/>
        <v>Not Applicable</v>
      </c>
      <c r="AI382" t="e">
        <f t="shared" si="129"/>
        <v>#N/A</v>
      </c>
      <c r="AJ382">
        <f t="shared" si="130"/>
        <v>27.17</v>
      </c>
      <c r="AK382" t="str">
        <f t="shared" si="131"/>
        <v>no - High</v>
      </c>
      <c r="AL382" t="str">
        <f t="shared" si="132"/>
        <v>Q2 - Medium</v>
      </c>
      <c r="AM382">
        <f t="shared" si="133"/>
        <v>0</v>
      </c>
      <c r="AN382">
        <f t="shared" si="134"/>
        <v>0</v>
      </c>
      <c r="AO382">
        <f t="shared" si="135"/>
        <v>0</v>
      </c>
      <c r="AP382">
        <f t="shared" si="136"/>
        <v>2</v>
      </c>
      <c r="AQ382">
        <f t="shared" si="137"/>
        <v>159.80000000000001</v>
      </c>
    </row>
    <row r="383" spans="1:43" x14ac:dyDescent="0.25">
      <c r="A383" t="s">
        <v>59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  <c r="U383">
        <f t="shared" si="115"/>
        <v>0</v>
      </c>
      <c r="V383" t="str">
        <f t="shared" si="116"/>
        <v>&lt;=3 calls</v>
      </c>
      <c r="W383" t="str">
        <f t="shared" si="117"/>
        <v>Q3</v>
      </c>
      <c r="X383" t="str">
        <f t="shared" si="118"/>
        <v>Not Applicable</v>
      </c>
      <c r="Y383" t="str">
        <f t="shared" si="119"/>
        <v>Low</v>
      </c>
      <c r="Z383" s="3">
        <f t="shared" si="120"/>
        <v>6.9250798831769628E-2</v>
      </c>
      <c r="AA383" s="3">
        <f t="shared" si="121"/>
        <v>-1.5875556376594298</v>
      </c>
      <c r="AB383" s="3">
        <f t="shared" si="122"/>
        <v>-0.92998178169161194</v>
      </c>
      <c r="AC383" s="3">
        <f t="shared" si="123"/>
        <v>0.26952970780247515</v>
      </c>
      <c r="AD383" s="3">
        <f t="shared" si="124"/>
        <v>1.7621370911583116</v>
      </c>
      <c r="AE383" s="3">
        <f t="shared" si="125"/>
        <v>1.8608172810540722</v>
      </c>
      <c r="AF383" s="3">
        <f t="shared" si="126"/>
        <v>3.4380451973327899</v>
      </c>
      <c r="AG383" t="str">
        <f t="shared" si="127"/>
        <v>Cluster 1</v>
      </c>
      <c r="AH383" t="str">
        <f t="shared" si="128"/>
        <v>Not Applicable</v>
      </c>
      <c r="AI383" t="e">
        <f t="shared" si="129"/>
        <v>#N/A</v>
      </c>
      <c r="AJ383">
        <f t="shared" si="130"/>
        <v>31.28</v>
      </c>
      <c r="AK383" t="str">
        <f t="shared" si="131"/>
        <v>no - Low</v>
      </c>
      <c r="AL383" t="str">
        <f t="shared" si="132"/>
        <v>Q3 - High</v>
      </c>
      <c r="AM383">
        <f t="shared" si="133"/>
        <v>0</v>
      </c>
      <c r="AN383">
        <f t="shared" si="134"/>
        <v>1</v>
      </c>
      <c r="AO383">
        <f t="shared" si="135"/>
        <v>0</v>
      </c>
      <c r="AP383">
        <f t="shared" si="136"/>
        <v>0</v>
      </c>
      <c r="AQ383">
        <f t="shared" si="137"/>
        <v>184</v>
      </c>
    </row>
    <row r="384" spans="1:43" x14ac:dyDescent="0.25">
      <c r="A384" t="s">
        <v>55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  <c r="U384">
        <f t="shared" si="115"/>
        <v>0</v>
      </c>
      <c r="V384" t="str">
        <f t="shared" si="116"/>
        <v>&lt;=3 calls</v>
      </c>
      <c r="W384" t="str">
        <f t="shared" si="117"/>
        <v>Q2</v>
      </c>
      <c r="X384" t="str">
        <f t="shared" si="118"/>
        <v>Not Applicable</v>
      </c>
      <c r="Y384" t="str">
        <f t="shared" si="119"/>
        <v>Medium</v>
      </c>
      <c r="Z384" s="3">
        <f t="shared" si="120"/>
        <v>1.5096614899639551</v>
      </c>
      <c r="AA384" s="3">
        <f t="shared" si="121"/>
        <v>0.40649333279048899</v>
      </c>
      <c r="AB384" s="3">
        <f t="shared" si="122"/>
        <v>-1.2695804922860401</v>
      </c>
      <c r="AC384" s="3">
        <f t="shared" si="123"/>
        <v>-0.23769797395883072</v>
      </c>
      <c r="AD384" s="3">
        <f t="shared" si="124"/>
        <v>2.9883778727128618</v>
      </c>
      <c r="AE384" s="3">
        <f t="shared" si="125"/>
        <v>2.0279668629197829</v>
      </c>
      <c r="AF384" s="3">
        <f t="shared" si="126"/>
        <v>2.7009066781511644</v>
      </c>
      <c r="AG384" t="str">
        <f t="shared" si="127"/>
        <v>Cluster 2</v>
      </c>
      <c r="AH384" t="str">
        <f t="shared" si="128"/>
        <v>Not Applicable</v>
      </c>
      <c r="AI384" t="e">
        <f t="shared" si="129"/>
        <v>#N/A</v>
      </c>
      <c r="AJ384">
        <f t="shared" si="130"/>
        <v>44.51</v>
      </c>
      <c r="AK384" t="str">
        <f t="shared" si="131"/>
        <v>no - Medium</v>
      </c>
      <c r="AL384" t="str">
        <f t="shared" si="132"/>
        <v>Q2 - Medium</v>
      </c>
      <c r="AM384">
        <f t="shared" si="133"/>
        <v>0</v>
      </c>
      <c r="AN384">
        <f t="shared" si="134"/>
        <v>1</v>
      </c>
      <c r="AO384">
        <f t="shared" si="135"/>
        <v>0</v>
      </c>
      <c r="AP384">
        <f t="shared" si="136"/>
        <v>1</v>
      </c>
      <c r="AQ384">
        <f t="shared" si="137"/>
        <v>261.8</v>
      </c>
    </row>
    <row r="385" spans="1:43" x14ac:dyDescent="0.25">
      <c r="A385" t="s">
        <v>33</v>
      </c>
      <c r="B385">
        <v>115</v>
      </c>
      <c r="C385" t="s">
        <v>25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  <c r="U385">
        <f t="shared" si="115"/>
        <v>0</v>
      </c>
      <c r="V385" t="str">
        <f t="shared" si="116"/>
        <v>&lt;=3 calls</v>
      </c>
      <c r="W385" t="str">
        <f t="shared" si="117"/>
        <v>Q3</v>
      </c>
      <c r="X385" t="str">
        <f t="shared" si="118"/>
        <v>Not Applicable</v>
      </c>
      <c r="Y385" t="str">
        <f t="shared" si="119"/>
        <v>Medium</v>
      </c>
      <c r="Z385" s="3">
        <f t="shared" si="120"/>
        <v>-0.59911457327455275</v>
      </c>
      <c r="AA385" s="3">
        <f t="shared" si="121"/>
        <v>0.56171870174766858</v>
      </c>
      <c r="AB385" s="3">
        <f t="shared" si="122"/>
        <v>1.9695159812783598</v>
      </c>
      <c r="AC385" s="3">
        <f t="shared" si="123"/>
        <v>-0.23769797395883072</v>
      </c>
      <c r="AD385" s="3">
        <f t="shared" si="124"/>
        <v>3.4639289788798093</v>
      </c>
      <c r="AE385" s="3">
        <f t="shared" si="125"/>
        <v>2.1470816703465263</v>
      </c>
      <c r="AF385" s="3">
        <f t="shared" si="126"/>
        <v>2.2849760234087224</v>
      </c>
      <c r="AG385" t="str">
        <f t="shared" si="127"/>
        <v>Cluster 2</v>
      </c>
      <c r="AH385" t="str">
        <f t="shared" si="128"/>
        <v>Not Applicable</v>
      </c>
      <c r="AI385" t="e">
        <f t="shared" si="129"/>
        <v>#N/A</v>
      </c>
      <c r="AJ385">
        <f t="shared" si="130"/>
        <v>25.14</v>
      </c>
      <c r="AK385" t="str">
        <f t="shared" si="131"/>
        <v>no - High</v>
      </c>
      <c r="AL385" t="str">
        <f t="shared" si="132"/>
        <v>Q2 - Medium</v>
      </c>
      <c r="AM385">
        <f t="shared" si="133"/>
        <v>0</v>
      </c>
      <c r="AN385">
        <f t="shared" si="134"/>
        <v>0</v>
      </c>
      <c r="AO385">
        <f t="shared" si="135"/>
        <v>0</v>
      </c>
      <c r="AP385">
        <f t="shared" si="136"/>
        <v>3</v>
      </c>
      <c r="AQ385">
        <f t="shared" si="137"/>
        <v>147.9</v>
      </c>
    </row>
    <row r="386" spans="1:43" x14ac:dyDescent="0.25">
      <c r="A386" t="s">
        <v>20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  <c r="U386">
        <f t="shared" ref="U386:U449" si="138">IF(T386="yes",1,0)</f>
        <v>0</v>
      </c>
      <c r="V386" t="str">
        <f t="shared" ref="V386:V449" si="139">IF(S386&gt;3,"&gt;3 calls","&lt;=3 calls")</f>
        <v>&lt;=3 calls</v>
      </c>
      <c r="W386" t="str">
        <f t="shared" ref="W386:W449" si="140">IF(B386&lt;=_xlfn.QUARTILE.INC($B$2:$B$4251,1),"Q1",
IF(B386&lt;=_xlfn.QUARTILE.INC($B$2:$B$4251,2),"Q2",
IF(B386&lt;=_xlfn.QUARTILE.INC($B$2:$B$4251,3),"Q3","Q4")))</f>
        <v>Q4</v>
      </c>
      <c r="X386" t="str">
        <f t="shared" ref="X386:X449" si="141">IF(D386="no","Not Applicable",IF(R386&gt;2.84,"High","Low"))</f>
        <v>Not Applicable</v>
      </c>
      <c r="Y386" t="str">
        <f t="shared" ref="Y386:Y449" si="142">IF(J386&lt;=165,"Low",IF(J386&lt;=233,"Medium","High"))</f>
        <v>Low</v>
      </c>
      <c r="Z386" s="3">
        <f t="shared" ref="Z386:Z449" si="143">(G386-AVERAGE($G$2:$G$4251))/_xlfn.STDEV.S($G$2:$G$4251)</f>
        <v>-1.367457037053289</v>
      </c>
      <c r="AA386" s="3">
        <f t="shared" ref="AA386:AA449" si="144">(J386-AVERAGE($J$2:$J$4251))/_xlfn.STDEV.S($J$2:$J$4251)</f>
        <v>-1.832334104091905</v>
      </c>
      <c r="AB386" s="3">
        <f t="shared" ref="AB386:AB449" si="145">(M386-AVERAGE($M$2:$M$4251))/_xlfn.STDEV.S($M$2:$M$4251)</f>
        <v>0.15633690073617912</v>
      </c>
      <c r="AC386" s="3">
        <f t="shared" ref="AC386:AC449" si="146">(P386-AVERAGE($P$2:$P$4251))/_xlfn.STDEV.S($P$2:$P$4251)</f>
        <v>-5.6545230472650088E-2</v>
      </c>
      <c r="AD386" s="3">
        <f t="shared" ref="AD386:AD449" si="147">SQRT((Z386-$BQ$13)^2+(AA386-$BR$13)^2+(AB386-$BS$13)^2+(AC386-$BT$13)^2)</f>
        <v>1.747863457213553</v>
      </c>
      <c r="AE386" s="3">
        <f t="shared" ref="AE386:AE449" si="148">SQRT((Z386-$BQ$14)^2+(AA386-$BR$14)^2+(AB386-$BS$14)^2+(AC386-$BT$14)^2)</f>
        <v>2.2923842624712472</v>
      </c>
      <c r="AF386" s="3">
        <f t="shared" ref="AF386:AF449" si="149">SQRT((Z386-$BQ$15)^2+(AA386-$BR$15)^2+(AB386-$BS$15)^2+(AC386-$BT$15)^2)</f>
        <v>3.9312878994788942</v>
      </c>
      <c r="AG386" t="str">
        <f t="shared" ref="AG386:AG449" si="150">IF(AD386=MIN(AD386:AF386),"Cluster 1",IF(AE386=MIN(AD386:AF386),"Cluster 2","Cluster 3"))</f>
        <v>Cluster 1</v>
      </c>
      <c r="AH386" t="str">
        <f t="shared" ref="AH386:AH449" si="151">IF(E386="no","Not Applicable",IF(F386=0,"0 messages",IF(F386&lt;=16,"1-16 messages","&gt;16 messages")))</f>
        <v>&gt;16 messages</v>
      </c>
      <c r="AI386" t="e">
        <f t="shared" ref="AI386:AI449" si="152">IF(T386="yes",I386,NA())</f>
        <v>#N/A</v>
      </c>
      <c r="AJ386">
        <f t="shared" ref="AJ386:AJ449" si="153">IF(T386="no",I386,NA())</f>
        <v>18.09</v>
      </c>
      <c r="AK386" t="str">
        <f t="shared" ref="AK386:AK449" si="154">D386&amp;" - "&amp;IF(Q386&lt;=3,"Low",IF(Q386&lt;=6,"Medium","High"))</f>
        <v>no - Medium</v>
      </c>
      <c r="AL386" t="str">
        <f t="shared" ref="AL386:AL449" si="155">IF(P386&lt;=8.5,"Q1 - Low",IF(P386&lt;=10.3,"Q2 - Medium",IF(P386&lt;=12,"Q3 - High","Q4 - Very High")))</f>
        <v>Q2 - Medium</v>
      </c>
      <c r="AM386">
        <f t="shared" ref="AM386:AM449" si="156">IF(D386="yes",1,0)</f>
        <v>0</v>
      </c>
      <c r="AN386">
        <f t="shared" ref="AN386:AN449" si="157">IF(C386="area_code_415",1,0)</f>
        <v>1</v>
      </c>
      <c r="AO386">
        <f t="shared" ref="AO386:AO449" si="158">IF(C386="area_code_510",1,0)</f>
        <v>0</v>
      </c>
      <c r="AP386">
        <f t="shared" ref="AP386:AP449" si="159">S386</f>
        <v>1</v>
      </c>
      <c r="AQ386">
        <f t="shared" ref="AQ386:AQ449" si="160">G386</f>
        <v>106.4</v>
      </c>
    </row>
    <row r="387" spans="1:43" x14ac:dyDescent="0.25">
      <c r="A387" t="s">
        <v>62</v>
      </c>
      <c r="B387">
        <v>91</v>
      </c>
      <c r="C387" t="s">
        <v>25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  <c r="U387">
        <f t="shared" si="138"/>
        <v>0</v>
      </c>
      <c r="V387" t="str">
        <f t="shared" si="139"/>
        <v>&lt;=3 calls</v>
      </c>
      <c r="W387" t="str">
        <f t="shared" si="140"/>
        <v>Q2</v>
      </c>
      <c r="X387" t="str">
        <f t="shared" si="141"/>
        <v>Not Applicable</v>
      </c>
      <c r="Y387" t="str">
        <f t="shared" si="142"/>
        <v>Medium</v>
      </c>
      <c r="Z387" s="3">
        <f t="shared" si="143"/>
        <v>-0.86201729582053033</v>
      </c>
      <c r="AA387" s="3">
        <f t="shared" si="144"/>
        <v>-9.6994081903951271E-2</v>
      </c>
      <c r="AB387" s="3">
        <f t="shared" si="145"/>
        <v>1.5882121658740898</v>
      </c>
      <c r="AC387" s="3">
        <f t="shared" si="146"/>
        <v>-1.5782282757565671</v>
      </c>
      <c r="AD387" s="3">
        <f t="shared" si="147"/>
        <v>2.8049329883674989</v>
      </c>
      <c r="AE387" s="3">
        <f t="shared" si="148"/>
        <v>2.4011880485389194</v>
      </c>
      <c r="AF387" s="3">
        <f t="shared" si="149"/>
        <v>3.4152245928577027</v>
      </c>
      <c r="AG387" t="str">
        <f t="shared" si="150"/>
        <v>Cluster 2</v>
      </c>
      <c r="AH387" t="str">
        <f t="shared" si="151"/>
        <v>Not Applicable</v>
      </c>
      <c r="AI387" t="e">
        <f t="shared" si="152"/>
        <v>#N/A</v>
      </c>
      <c r="AJ387">
        <f t="shared" si="153"/>
        <v>22.73</v>
      </c>
      <c r="AK387" t="str">
        <f t="shared" si="154"/>
        <v>no - Low</v>
      </c>
      <c r="AL387" t="str">
        <f t="shared" si="155"/>
        <v>Q1 - Low</v>
      </c>
      <c r="AM387">
        <f t="shared" si="156"/>
        <v>0</v>
      </c>
      <c r="AN387">
        <f t="shared" si="157"/>
        <v>0</v>
      </c>
      <c r="AO387">
        <f t="shared" si="158"/>
        <v>0</v>
      </c>
      <c r="AP387">
        <f t="shared" si="159"/>
        <v>0</v>
      </c>
      <c r="AQ387">
        <f t="shared" si="160"/>
        <v>133.69999999999999</v>
      </c>
    </row>
    <row r="388" spans="1:43" x14ac:dyDescent="0.25">
      <c r="A388" t="s">
        <v>62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  <c r="U388">
        <f t="shared" si="138"/>
        <v>1</v>
      </c>
      <c r="V388" t="str">
        <f t="shared" si="139"/>
        <v>&lt;=3 calls</v>
      </c>
      <c r="W388" t="str">
        <f t="shared" si="140"/>
        <v>Q1</v>
      </c>
      <c r="X388" t="str">
        <f t="shared" si="141"/>
        <v>High</v>
      </c>
      <c r="Y388" t="str">
        <f t="shared" si="142"/>
        <v>Medium</v>
      </c>
      <c r="Z388" s="3">
        <f t="shared" si="143"/>
        <v>-3.8132003334897357E-2</v>
      </c>
      <c r="AA388" s="3">
        <f t="shared" si="144"/>
        <v>-0.64426301091964755</v>
      </c>
      <c r="AB388" s="3">
        <f t="shared" si="145"/>
        <v>-0.36596988807279546</v>
      </c>
      <c r="AC388" s="3">
        <f t="shared" si="146"/>
        <v>1.2115239739306143</v>
      </c>
      <c r="AD388" s="3">
        <f t="shared" si="147"/>
        <v>2.5188432500869862</v>
      </c>
      <c r="AE388" s="3">
        <f t="shared" si="148"/>
        <v>1.4206523766573669</v>
      </c>
      <c r="AF388" s="3">
        <f t="shared" si="149"/>
        <v>2.3857776577241387</v>
      </c>
      <c r="AG388" t="str">
        <f t="shared" si="150"/>
        <v>Cluster 2</v>
      </c>
      <c r="AH388" t="str">
        <f t="shared" si="151"/>
        <v>Not Applicable</v>
      </c>
      <c r="AI388">
        <f t="shared" si="152"/>
        <v>30.29</v>
      </c>
      <c r="AJ388" t="e">
        <f t="shared" si="153"/>
        <v>#N/A</v>
      </c>
      <c r="AK388" t="str">
        <f t="shared" si="154"/>
        <v>yes - Low</v>
      </c>
      <c r="AL388" t="str">
        <f t="shared" si="155"/>
        <v>Q4 - Very High</v>
      </c>
      <c r="AM388">
        <f t="shared" si="156"/>
        <v>1</v>
      </c>
      <c r="AN388">
        <f t="shared" si="157"/>
        <v>1</v>
      </c>
      <c r="AO388">
        <f t="shared" si="158"/>
        <v>0</v>
      </c>
      <c r="AP388">
        <f t="shared" si="159"/>
        <v>3</v>
      </c>
      <c r="AQ388">
        <f t="shared" si="160"/>
        <v>178.2</v>
      </c>
    </row>
    <row r="389" spans="1:43" x14ac:dyDescent="0.25">
      <c r="A389" t="s">
        <v>40</v>
      </c>
      <c r="B389">
        <v>132</v>
      </c>
      <c r="C389" t="s">
        <v>28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  <c r="U389">
        <f t="shared" si="138"/>
        <v>1</v>
      </c>
      <c r="V389" t="str">
        <f t="shared" si="139"/>
        <v>&lt;=3 calls</v>
      </c>
      <c r="W389" t="str">
        <f t="shared" si="140"/>
        <v>Q4</v>
      </c>
      <c r="X389" t="str">
        <f t="shared" si="141"/>
        <v>Not Applicable</v>
      </c>
      <c r="Y389" t="str">
        <f t="shared" si="142"/>
        <v>Medium</v>
      </c>
      <c r="Z389" s="3">
        <f t="shared" si="143"/>
        <v>0.85055325597544829</v>
      </c>
      <c r="AA389" s="3">
        <f t="shared" si="144"/>
        <v>-0.36963351199540756</v>
      </c>
      <c r="AB389" s="3">
        <f t="shared" si="145"/>
        <v>1.1572594161723886</v>
      </c>
      <c r="AC389" s="3">
        <f t="shared" si="146"/>
        <v>8.8376964316294535E-2</v>
      </c>
      <c r="AD389" s="3">
        <f t="shared" si="147"/>
        <v>3.1080929631398355</v>
      </c>
      <c r="AE389" s="3">
        <f t="shared" si="148"/>
        <v>1.4856411473104523</v>
      </c>
      <c r="AF389" s="3">
        <f t="shared" si="149"/>
        <v>1.6595232356446441</v>
      </c>
      <c r="AG389" t="str">
        <f t="shared" si="150"/>
        <v>Cluster 2</v>
      </c>
      <c r="AH389" t="str">
        <f t="shared" si="151"/>
        <v>&gt;16 messages</v>
      </c>
      <c r="AI389">
        <f t="shared" si="152"/>
        <v>38.450000000000003</v>
      </c>
      <c r="AJ389" t="e">
        <f t="shared" si="153"/>
        <v>#N/A</v>
      </c>
      <c r="AK389" t="str">
        <f t="shared" si="154"/>
        <v>no - Medium</v>
      </c>
      <c r="AL389" t="str">
        <f t="shared" si="155"/>
        <v>Q3 - High</v>
      </c>
      <c r="AM389">
        <f t="shared" si="156"/>
        <v>0</v>
      </c>
      <c r="AN389">
        <f t="shared" si="157"/>
        <v>0</v>
      </c>
      <c r="AO389">
        <f t="shared" si="158"/>
        <v>1</v>
      </c>
      <c r="AP389">
        <f t="shared" si="159"/>
        <v>3</v>
      </c>
      <c r="AQ389">
        <f t="shared" si="160"/>
        <v>226.2</v>
      </c>
    </row>
    <row r="390" spans="1:43" x14ac:dyDescent="0.25">
      <c r="A390" t="s">
        <v>68</v>
      </c>
      <c r="B390">
        <v>41</v>
      </c>
      <c r="C390" t="s">
        <v>28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  <c r="U390">
        <f t="shared" si="138"/>
        <v>0</v>
      </c>
      <c r="V390" t="str">
        <f t="shared" si="139"/>
        <v>&lt;=3 calls</v>
      </c>
      <c r="W390" t="str">
        <f t="shared" si="140"/>
        <v>Q1</v>
      </c>
      <c r="X390" t="str">
        <f t="shared" si="141"/>
        <v>Not Applicable</v>
      </c>
      <c r="Y390" t="str">
        <f t="shared" si="142"/>
        <v>High</v>
      </c>
      <c r="Z390" s="3">
        <f t="shared" si="143"/>
        <v>0.26179927168234463</v>
      </c>
      <c r="AA390" s="3">
        <f t="shared" si="144"/>
        <v>1.0890869424355214</v>
      </c>
      <c r="AB390" s="3">
        <f t="shared" si="145"/>
        <v>-0.80089455251829134</v>
      </c>
      <c r="AC390" s="3">
        <f t="shared" si="146"/>
        <v>2.5158237270311146</v>
      </c>
      <c r="AD390" s="3">
        <f t="shared" si="147"/>
        <v>4.2845164387413126</v>
      </c>
      <c r="AE390" s="3">
        <f t="shared" si="148"/>
        <v>2.868004591450851</v>
      </c>
      <c r="AF390" s="3">
        <f t="shared" si="149"/>
        <v>2.4685662963189348</v>
      </c>
      <c r="AG390" t="str">
        <f t="shared" si="150"/>
        <v>Cluster 3</v>
      </c>
      <c r="AH390" t="str">
        <f t="shared" si="151"/>
        <v>&gt;16 messages</v>
      </c>
      <c r="AI390" t="e">
        <f t="shared" si="152"/>
        <v>#N/A</v>
      </c>
      <c r="AJ390">
        <f t="shared" si="153"/>
        <v>33.049999999999997</v>
      </c>
      <c r="AK390" t="str">
        <f t="shared" si="154"/>
        <v>no - High</v>
      </c>
      <c r="AL390" t="str">
        <f t="shared" si="155"/>
        <v>Q4 - Very High</v>
      </c>
      <c r="AM390">
        <f t="shared" si="156"/>
        <v>0</v>
      </c>
      <c r="AN390">
        <f t="shared" si="157"/>
        <v>0</v>
      </c>
      <c r="AO390">
        <f t="shared" si="158"/>
        <v>1</v>
      </c>
      <c r="AP390">
        <f t="shared" si="159"/>
        <v>2</v>
      </c>
      <c r="AQ390">
        <f t="shared" si="160"/>
        <v>194.4</v>
      </c>
    </row>
    <row r="391" spans="1:43" x14ac:dyDescent="0.25">
      <c r="A391" t="s">
        <v>69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  <c r="U391">
        <f t="shared" si="138"/>
        <v>0</v>
      </c>
      <c r="V391" t="str">
        <f t="shared" si="139"/>
        <v>&lt;=3 calls</v>
      </c>
      <c r="W391" t="str">
        <f t="shared" si="140"/>
        <v>Q1</v>
      </c>
      <c r="X391" t="str">
        <f t="shared" si="141"/>
        <v>Not Applicable</v>
      </c>
      <c r="Y391" t="str">
        <f t="shared" si="142"/>
        <v>Low</v>
      </c>
      <c r="Z391" s="3">
        <f t="shared" si="143"/>
        <v>1.1116045508978627</v>
      </c>
      <c r="AA391" s="3">
        <f t="shared" si="144"/>
        <v>-0.70794521356874707</v>
      </c>
      <c r="AB391" s="3">
        <f t="shared" si="145"/>
        <v>0.7978011318589876</v>
      </c>
      <c r="AC391" s="3">
        <f t="shared" si="146"/>
        <v>0.12460751301353053</v>
      </c>
      <c r="AD391" s="3">
        <f t="shared" si="147"/>
        <v>3.0068256926017352</v>
      </c>
      <c r="AE391" s="3">
        <f t="shared" si="148"/>
        <v>1.5455952837941234</v>
      </c>
      <c r="AF391" s="3">
        <f t="shared" si="149"/>
        <v>1.933062031307679</v>
      </c>
      <c r="AG391" t="str">
        <f t="shared" si="150"/>
        <v>Cluster 2</v>
      </c>
      <c r="AH391" t="str">
        <f t="shared" si="151"/>
        <v>Not Applicable</v>
      </c>
      <c r="AI391" t="e">
        <f t="shared" si="152"/>
        <v>#N/A</v>
      </c>
      <c r="AJ391">
        <f t="shared" si="153"/>
        <v>40.85</v>
      </c>
      <c r="AK391" t="str">
        <f t="shared" si="154"/>
        <v>no - Low</v>
      </c>
      <c r="AL391" t="str">
        <f t="shared" si="155"/>
        <v>Q3 - High</v>
      </c>
      <c r="AM391">
        <f t="shared" si="156"/>
        <v>0</v>
      </c>
      <c r="AN391">
        <f t="shared" si="157"/>
        <v>1</v>
      </c>
      <c r="AO391">
        <f t="shared" si="158"/>
        <v>0</v>
      </c>
      <c r="AP391">
        <f t="shared" si="159"/>
        <v>1</v>
      </c>
      <c r="AQ391">
        <f t="shared" si="160"/>
        <v>240.3</v>
      </c>
    </row>
    <row r="392" spans="1:43" x14ac:dyDescent="0.25">
      <c r="A392" t="s">
        <v>62</v>
      </c>
      <c r="B392">
        <v>78</v>
      </c>
      <c r="C392" t="s">
        <v>25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  <c r="U392">
        <f t="shared" si="138"/>
        <v>0</v>
      </c>
      <c r="V392" t="str">
        <f t="shared" si="139"/>
        <v>&lt;=3 calls</v>
      </c>
      <c r="W392" t="str">
        <f t="shared" si="140"/>
        <v>Q2</v>
      </c>
      <c r="X392" t="str">
        <f t="shared" si="141"/>
        <v>Not Applicable</v>
      </c>
      <c r="Y392" t="str">
        <f t="shared" si="142"/>
        <v>High</v>
      </c>
      <c r="Z392" s="3">
        <f t="shared" si="143"/>
        <v>-1.9488053108521404</v>
      </c>
      <c r="AA392" s="3">
        <f t="shared" si="144"/>
        <v>0.96570267480289129</v>
      </c>
      <c r="AB392" s="3">
        <f t="shared" si="145"/>
        <v>-0.48711328775852702</v>
      </c>
      <c r="AC392" s="3">
        <f t="shared" si="146"/>
        <v>-0.27392852265606671</v>
      </c>
      <c r="AD392" s="3">
        <f t="shared" si="147"/>
        <v>2.3567883005129535</v>
      </c>
      <c r="AE392" s="3">
        <f t="shared" si="148"/>
        <v>2.2456045926125157</v>
      </c>
      <c r="AF392" s="3">
        <f t="shared" si="149"/>
        <v>3.5399193323139597</v>
      </c>
      <c r="AG392" t="str">
        <f t="shared" si="150"/>
        <v>Cluster 2</v>
      </c>
      <c r="AH392" t="str">
        <f t="shared" si="151"/>
        <v>Not Applicable</v>
      </c>
      <c r="AI392" t="e">
        <f t="shared" si="152"/>
        <v>#N/A</v>
      </c>
      <c r="AJ392">
        <f t="shared" si="153"/>
        <v>12.75</v>
      </c>
      <c r="AK392" t="str">
        <f t="shared" si="154"/>
        <v>no - Medium</v>
      </c>
      <c r="AL392" t="str">
        <f t="shared" si="155"/>
        <v>Q2 - Medium</v>
      </c>
      <c r="AM392">
        <f t="shared" si="156"/>
        <v>0</v>
      </c>
      <c r="AN392">
        <f t="shared" si="157"/>
        <v>0</v>
      </c>
      <c r="AO392">
        <f t="shared" si="158"/>
        <v>0</v>
      </c>
      <c r="AP392">
        <f t="shared" si="159"/>
        <v>3</v>
      </c>
      <c r="AQ392">
        <f t="shared" si="160"/>
        <v>75</v>
      </c>
    </row>
    <row r="393" spans="1:43" x14ac:dyDescent="0.25">
      <c r="A393" t="s">
        <v>72</v>
      </c>
      <c r="B393">
        <v>149</v>
      </c>
      <c r="C393" t="s">
        <v>25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  <c r="U393">
        <f t="shared" si="138"/>
        <v>0</v>
      </c>
      <c r="V393" t="str">
        <f t="shared" si="139"/>
        <v>&lt;=3 calls</v>
      </c>
      <c r="W393" t="str">
        <f t="shared" si="140"/>
        <v>Q4</v>
      </c>
      <c r="X393" t="str">
        <f t="shared" si="141"/>
        <v>Not Applicable</v>
      </c>
      <c r="Y393" t="str">
        <f t="shared" si="142"/>
        <v>Low</v>
      </c>
      <c r="Z393" s="3">
        <f t="shared" si="143"/>
        <v>-2.0580395406423704</v>
      </c>
      <c r="AA393" s="3">
        <f t="shared" si="144"/>
        <v>-1.2711346932467178</v>
      </c>
      <c r="AB393" s="3">
        <f t="shared" si="145"/>
        <v>-0.37391371756038455</v>
      </c>
      <c r="AC393" s="3">
        <f t="shared" si="146"/>
        <v>-1.4333060809676228</v>
      </c>
      <c r="AD393" s="3">
        <f t="shared" si="147"/>
        <v>1.3314277615805101</v>
      </c>
      <c r="AE393" s="3">
        <f t="shared" si="148"/>
        <v>2.8364569358870018</v>
      </c>
      <c r="AF393" s="3">
        <f t="shared" si="149"/>
        <v>4.7242222655137294</v>
      </c>
      <c r="AG393" t="str">
        <f t="shared" si="150"/>
        <v>Cluster 1</v>
      </c>
      <c r="AH393" t="str">
        <f t="shared" si="151"/>
        <v>Not Applicable</v>
      </c>
      <c r="AI393" t="e">
        <f t="shared" si="152"/>
        <v>#N/A</v>
      </c>
      <c r="AJ393">
        <f t="shared" si="153"/>
        <v>11.75</v>
      </c>
      <c r="AK393" t="str">
        <f t="shared" si="154"/>
        <v>no - Low</v>
      </c>
      <c r="AL393" t="str">
        <f t="shared" si="155"/>
        <v>Q1 - Low</v>
      </c>
      <c r="AM393">
        <f t="shared" si="156"/>
        <v>0</v>
      </c>
      <c r="AN393">
        <f t="shared" si="157"/>
        <v>0</v>
      </c>
      <c r="AO393">
        <f t="shared" si="158"/>
        <v>0</v>
      </c>
      <c r="AP393">
        <f t="shared" si="159"/>
        <v>1</v>
      </c>
      <c r="AQ393">
        <f t="shared" si="160"/>
        <v>69.099999999999994</v>
      </c>
    </row>
    <row r="394" spans="1:43" x14ac:dyDescent="0.25">
      <c r="A394" t="s">
        <v>31</v>
      </c>
      <c r="B394">
        <v>72</v>
      </c>
      <c r="C394" t="s">
        <v>28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  <c r="U394">
        <f t="shared" si="138"/>
        <v>1</v>
      </c>
      <c r="V394" t="str">
        <f t="shared" si="139"/>
        <v>&gt;3 calls</v>
      </c>
      <c r="W394" t="str">
        <f t="shared" si="140"/>
        <v>Q1</v>
      </c>
      <c r="X394" t="str">
        <f t="shared" si="141"/>
        <v>Not Applicable</v>
      </c>
      <c r="Y394" t="str">
        <f t="shared" si="142"/>
        <v>High</v>
      </c>
      <c r="Z394" s="3">
        <f t="shared" si="143"/>
        <v>-1.5488969441624849</v>
      </c>
      <c r="AA394" s="3">
        <f t="shared" si="144"/>
        <v>2.2930785862700525</v>
      </c>
      <c r="AB394" s="3">
        <f t="shared" si="145"/>
        <v>-0.73932987398947636</v>
      </c>
      <c r="AC394" s="3">
        <f t="shared" si="146"/>
        <v>-1.4695366296648587</v>
      </c>
      <c r="AD394" s="3">
        <f t="shared" si="147"/>
        <v>3.3814298738629285</v>
      </c>
      <c r="AE394" s="3">
        <f t="shared" si="148"/>
        <v>3.219229366625838</v>
      </c>
      <c r="AF394" s="3">
        <f t="shared" si="149"/>
        <v>4.1584621482033155</v>
      </c>
      <c r="AG394" t="str">
        <f t="shared" si="150"/>
        <v>Cluster 2</v>
      </c>
      <c r="AH394" t="str">
        <f t="shared" si="151"/>
        <v>&gt;16 messages</v>
      </c>
      <c r="AI394">
        <f t="shared" si="152"/>
        <v>16.420000000000002</v>
      </c>
      <c r="AJ394" t="e">
        <f t="shared" si="153"/>
        <v>#N/A</v>
      </c>
      <c r="AK394" t="str">
        <f t="shared" si="154"/>
        <v>no - Medium</v>
      </c>
      <c r="AL394" t="str">
        <f t="shared" si="155"/>
        <v>Q1 - Low</v>
      </c>
      <c r="AM394">
        <f t="shared" si="156"/>
        <v>0</v>
      </c>
      <c r="AN394">
        <f t="shared" si="157"/>
        <v>0</v>
      </c>
      <c r="AO394">
        <f t="shared" si="158"/>
        <v>1</v>
      </c>
      <c r="AP394">
        <f t="shared" si="159"/>
        <v>4</v>
      </c>
      <c r="AQ394">
        <f t="shared" si="160"/>
        <v>96.6</v>
      </c>
    </row>
    <row r="395" spans="1:43" x14ac:dyDescent="0.25">
      <c r="A395" t="s">
        <v>53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  <c r="U395">
        <f t="shared" si="138"/>
        <v>0</v>
      </c>
      <c r="V395" t="str">
        <f t="shared" si="139"/>
        <v>&lt;=3 calls</v>
      </c>
      <c r="W395" t="str">
        <f t="shared" si="140"/>
        <v>Q4</v>
      </c>
      <c r="X395" t="str">
        <f t="shared" si="141"/>
        <v>Not Applicable</v>
      </c>
      <c r="Y395" t="str">
        <f t="shared" si="142"/>
        <v>High</v>
      </c>
      <c r="Z395" s="3">
        <f t="shared" si="143"/>
        <v>0.63578765164211493</v>
      </c>
      <c r="AA395" s="3">
        <f t="shared" si="144"/>
        <v>0.69505331354421973</v>
      </c>
      <c r="AB395" s="3">
        <f t="shared" si="145"/>
        <v>-0.74925966084896256</v>
      </c>
      <c r="AC395" s="3">
        <f t="shared" si="146"/>
        <v>1.6462905582974481</v>
      </c>
      <c r="AD395" s="3">
        <f t="shared" si="147"/>
        <v>3.5517223165154479</v>
      </c>
      <c r="AE395" s="3">
        <f t="shared" si="148"/>
        <v>2.0393596270310494</v>
      </c>
      <c r="AF395" s="3">
        <f t="shared" si="149"/>
        <v>1.9243814494778781</v>
      </c>
      <c r="AG395" t="str">
        <f t="shared" si="150"/>
        <v>Cluster 3</v>
      </c>
      <c r="AH395" t="str">
        <f t="shared" si="151"/>
        <v>&gt;16 messages</v>
      </c>
      <c r="AI395" t="e">
        <f t="shared" si="152"/>
        <v>#N/A</v>
      </c>
      <c r="AJ395">
        <f t="shared" si="153"/>
        <v>36.479999999999997</v>
      </c>
      <c r="AK395" t="str">
        <f t="shared" si="154"/>
        <v>no - High</v>
      </c>
      <c r="AL395" t="str">
        <f t="shared" si="155"/>
        <v>Q4 - Very High</v>
      </c>
      <c r="AM395">
        <f t="shared" si="156"/>
        <v>0</v>
      </c>
      <c r="AN395">
        <f t="shared" si="157"/>
        <v>1</v>
      </c>
      <c r="AO395">
        <f t="shared" si="158"/>
        <v>0</v>
      </c>
      <c r="AP395">
        <f t="shared" si="159"/>
        <v>0</v>
      </c>
      <c r="AQ395">
        <f t="shared" si="160"/>
        <v>214.6</v>
      </c>
    </row>
    <row r="396" spans="1:43" x14ac:dyDescent="0.25">
      <c r="A396" t="s">
        <v>48</v>
      </c>
      <c r="B396">
        <v>141</v>
      </c>
      <c r="C396" t="s">
        <v>28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  <c r="U396">
        <f t="shared" si="138"/>
        <v>0</v>
      </c>
      <c r="V396" t="str">
        <f t="shared" si="139"/>
        <v>&lt;=3 calls</v>
      </c>
      <c r="W396" t="str">
        <f t="shared" si="140"/>
        <v>Q4</v>
      </c>
      <c r="X396" t="str">
        <f t="shared" si="141"/>
        <v>Not Applicable</v>
      </c>
      <c r="Y396" t="str">
        <f t="shared" si="142"/>
        <v>Low</v>
      </c>
      <c r="Z396" s="3">
        <f t="shared" si="143"/>
        <v>-0.56578887605041506</v>
      </c>
      <c r="AA396" s="3">
        <f t="shared" si="144"/>
        <v>-0.74973665905721831</v>
      </c>
      <c r="AB396" s="3">
        <f t="shared" si="145"/>
        <v>0.39266582799195088</v>
      </c>
      <c r="AC396" s="3">
        <f t="shared" si="146"/>
        <v>-0.96230894790355315</v>
      </c>
      <c r="AD396" s="3">
        <f t="shared" si="147"/>
        <v>1.4805775102459335</v>
      </c>
      <c r="AE396" s="3">
        <f t="shared" si="148"/>
        <v>1.4008736823441716</v>
      </c>
      <c r="AF396" s="3">
        <f t="shared" si="149"/>
        <v>3.1197410764233289</v>
      </c>
      <c r="AG396" t="str">
        <f t="shared" si="150"/>
        <v>Cluster 2</v>
      </c>
      <c r="AH396" t="str">
        <f t="shared" si="151"/>
        <v>&gt;16 messages</v>
      </c>
      <c r="AI396" t="e">
        <f t="shared" si="152"/>
        <v>#N/A</v>
      </c>
      <c r="AJ396">
        <f t="shared" si="153"/>
        <v>25.45</v>
      </c>
      <c r="AK396" t="str">
        <f t="shared" si="154"/>
        <v>no - Low</v>
      </c>
      <c r="AL396" t="str">
        <f t="shared" si="155"/>
        <v>Q1 - Low</v>
      </c>
      <c r="AM396">
        <f t="shared" si="156"/>
        <v>0</v>
      </c>
      <c r="AN396">
        <f t="shared" si="157"/>
        <v>0</v>
      </c>
      <c r="AO396">
        <f t="shared" si="158"/>
        <v>1</v>
      </c>
      <c r="AP396">
        <f t="shared" si="159"/>
        <v>3</v>
      </c>
      <c r="AQ396">
        <f t="shared" si="160"/>
        <v>149.69999999999999</v>
      </c>
    </row>
    <row r="397" spans="1:43" x14ac:dyDescent="0.25">
      <c r="A397" t="s">
        <v>42</v>
      </c>
      <c r="B397">
        <v>140</v>
      </c>
      <c r="C397" t="s">
        <v>25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  <c r="U397">
        <f t="shared" si="138"/>
        <v>0</v>
      </c>
      <c r="V397" t="str">
        <f t="shared" si="139"/>
        <v>&lt;=3 calls</v>
      </c>
      <c r="W397" t="str">
        <f t="shared" si="140"/>
        <v>Q4</v>
      </c>
      <c r="X397" t="str">
        <f t="shared" si="141"/>
        <v>Not Applicable</v>
      </c>
      <c r="Y397" t="str">
        <f t="shared" si="142"/>
        <v>Low</v>
      </c>
      <c r="Z397" s="3">
        <f t="shared" si="143"/>
        <v>-0.56393744842685145</v>
      </c>
      <c r="AA397" s="3">
        <f t="shared" si="144"/>
        <v>-0.71192535123431555</v>
      </c>
      <c r="AB397" s="3">
        <f t="shared" si="145"/>
        <v>1.8702181126834976</v>
      </c>
      <c r="AC397" s="3">
        <f t="shared" si="146"/>
        <v>-0.78115620441737255</v>
      </c>
      <c r="AD397" s="3">
        <f t="shared" si="147"/>
        <v>2.9256080006363443</v>
      </c>
      <c r="AE397" s="3">
        <f t="shared" si="148"/>
        <v>2.2209871580397467</v>
      </c>
      <c r="AF397" s="3">
        <f t="shared" si="149"/>
        <v>3.050636939881171</v>
      </c>
      <c r="AG397" t="str">
        <f t="shared" si="150"/>
        <v>Cluster 2</v>
      </c>
      <c r="AH397" t="str">
        <f t="shared" si="151"/>
        <v>Not Applicable</v>
      </c>
      <c r="AI397" t="e">
        <f t="shared" si="152"/>
        <v>#N/A</v>
      </c>
      <c r="AJ397">
        <f t="shared" si="153"/>
        <v>25.47</v>
      </c>
      <c r="AK397" t="str">
        <f t="shared" si="154"/>
        <v>no - Low</v>
      </c>
      <c r="AL397" t="str">
        <f t="shared" si="155"/>
        <v>Q1 - Low</v>
      </c>
      <c r="AM397">
        <f t="shared" si="156"/>
        <v>0</v>
      </c>
      <c r="AN397">
        <f t="shared" si="157"/>
        <v>0</v>
      </c>
      <c r="AO397">
        <f t="shared" si="158"/>
        <v>0</v>
      </c>
      <c r="AP397">
        <f t="shared" si="159"/>
        <v>1</v>
      </c>
      <c r="AQ397">
        <f t="shared" si="160"/>
        <v>149.80000000000001</v>
      </c>
    </row>
    <row r="398" spans="1:43" x14ac:dyDescent="0.25">
      <c r="A398" t="s">
        <v>37</v>
      </c>
      <c r="B398">
        <v>99</v>
      </c>
      <c r="C398" t="s">
        <v>25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  <c r="U398">
        <f t="shared" si="138"/>
        <v>0</v>
      </c>
      <c r="V398" t="str">
        <f t="shared" si="139"/>
        <v>&lt;=3 calls</v>
      </c>
      <c r="W398" t="str">
        <f t="shared" si="140"/>
        <v>Q2</v>
      </c>
      <c r="X398" t="str">
        <f t="shared" si="141"/>
        <v>Not Applicable</v>
      </c>
      <c r="Y398" t="str">
        <f t="shared" si="142"/>
        <v>Low</v>
      </c>
      <c r="Z398" s="3">
        <f t="shared" si="143"/>
        <v>0.18774216673981581</v>
      </c>
      <c r="AA398" s="3">
        <f t="shared" si="144"/>
        <v>-0.83729968769972984</v>
      </c>
      <c r="AB398" s="3">
        <f t="shared" si="145"/>
        <v>1.4094760024033379</v>
      </c>
      <c r="AC398" s="3">
        <f t="shared" si="146"/>
        <v>0.34199080519694713</v>
      </c>
      <c r="AD398" s="3">
        <f t="shared" si="147"/>
        <v>3.0072773024224282</v>
      </c>
      <c r="AE398" s="3">
        <f t="shared" si="148"/>
        <v>1.6851997508854482</v>
      </c>
      <c r="AF398" s="3">
        <f t="shared" si="149"/>
        <v>2.1531557368438619</v>
      </c>
      <c r="AG398" t="str">
        <f t="shared" si="150"/>
        <v>Cluster 2</v>
      </c>
      <c r="AH398" t="str">
        <f t="shared" si="151"/>
        <v>Not Applicable</v>
      </c>
      <c r="AI398" t="e">
        <f t="shared" si="152"/>
        <v>#N/A</v>
      </c>
      <c r="AJ398">
        <f t="shared" si="153"/>
        <v>32.369999999999997</v>
      </c>
      <c r="AK398" t="str">
        <f t="shared" si="154"/>
        <v>no - Medium</v>
      </c>
      <c r="AL398" t="str">
        <f t="shared" si="155"/>
        <v>Q3 - High</v>
      </c>
      <c r="AM398">
        <f t="shared" si="156"/>
        <v>0</v>
      </c>
      <c r="AN398">
        <f t="shared" si="157"/>
        <v>0</v>
      </c>
      <c r="AO398">
        <f t="shared" si="158"/>
        <v>0</v>
      </c>
      <c r="AP398">
        <f t="shared" si="159"/>
        <v>2</v>
      </c>
      <c r="AQ398">
        <f t="shared" si="160"/>
        <v>190.4</v>
      </c>
    </row>
    <row r="399" spans="1:43" x14ac:dyDescent="0.25">
      <c r="A399" t="s">
        <v>45</v>
      </c>
      <c r="B399">
        <v>166</v>
      </c>
      <c r="C399" t="s">
        <v>25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  <c r="U399">
        <f t="shared" si="138"/>
        <v>0</v>
      </c>
      <c r="V399" t="str">
        <f t="shared" si="139"/>
        <v>&lt;=3 calls</v>
      </c>
      <c r="W399" t="str">
        <f t="shared" si="140"/>
        <v>Q4</v>
      </c>
      <c r="X399" t="str">
        <f t="shared" si="141"/>
        <v>Not Applicable</v>
      </c>
      <c r="Y399" t="str">
        <f t="shared" si="142"/>
        <v>High</v>
      </c>
      <c r="Z399" s="3">
        <f t="shared" si="143"/>
        <v>2.1113680619126007E-2</v>
      </c>
      <c r="AA399" s="3">
        <f t="shared" si="144"/>
        <v>1.0671961852748937</v>
      </c>
      <c r="AB399" s="3">
        <f t="shared" si="145"/>
        <v>-1.7521681336570696</v>
      </c>
      <c r="AC399" s="3">
        <f t="shared" si="146"/>
        <v>0.48691299998589177</v>
      </c>
      <c r="AD399" s="3">
        <f t="shared" si="147"/>
        <v>2.8447566482880067</v>
      </c>
      <c r="AE399" s="3">
        <f t="shared" si="148"/>
        <v>2.1086799006803121</v>
      </c>
      <c r="AF399" s="3">
        <f t="shared" si="149"/>
        <v>2.9665504309024393</v>
      </c>
      <c r="AG399" t="str">
        <f t="shared" si="150"/>
        <v>Cluster 2</v>
      </c>
      <c r="AH399" t="str">
        <f t="shared" si="151"/>
        <v>Not Applicable</v>
      </c>
      <c r="AI399" t="e">
        <f t="shared" si="152"/>
        <v>#N/A</v>
      </c>
      <c r="AJ399">
        <f t="shared" si="153"/>
        <v>30.84</v>
      </c>
      <c r="AK399" t="str">
        <f t="shared" si="154"/>
        <v>no - Medium</v>
      </c>
      <c r="AL399" t="str">
        <f t="shared" si="155"/>
        <v>Q3 - High</v>
      </c>
      <c r="AM399">
        <f t="shared" si="156"/>
        <v>0</v>
      </c>
      <c r="AN399">
        <f t="shared" si="157"/>
        <v>0</v>
      </c>
      <c r="AO399">
        <f t="shared" si="158"/>
        <v>0</v>
      </c>
      <c r="AP399">
        <f t="shared" si="159"/>
        <v>1</v>
      </c>
      <c r="AQ399">
        <f t="shared" si="160"/>
        <v>181.4</v>
      </c>
    </row>
    <row r="400" spans="1:43" x14ac:dyDescent="0.25">
      <c r="A400" t="s">
        <v>62</v>
      </c>
      <c r="B400">
        <v>124</v>
      </c>
      <c r="C400" t="s">
        <v>25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  <c r="U400">
        <f t="shared" si="138"/>
        <v>0</v>
      </c>
      <c r="V400" t="str">
        <f t="shared" si="139"/>
        <v>&lt;=3 calls</v>
      </c>
      <c r="W400" t="str">
        <f t="shared" si="140"/>
        <v>Q3</v>
      </c>
      <c r="X400" t="str">
        <f t="shared" si="141"/>
        <v>Not Applicable</v>
      </c>
      <c r="Y400" t="str">
        <f t="shared" si="142"/>
        <v>Medium</v>
      </c>
      <c r="Z400" s="3">
        <f t="shared" si="143"/>
        <v>-0.5398688893205299</v>
      </c>
      <c r="AA400" s="3">
        <f t="shared" si="144"/>
        <v>-0.25420951969391503</v>
      </c>
      <c r="AB400" s="3">
        <f t="shared" si="145"/>
        <v>1.0897368655278823</v>
      </c>
      <c r="AC400" s="3">
        <f t="shared" si="146"/>
        <v>-1.795611567939984</v>
      </c>
      <c r="AD400" s="3">
        <f t="shared" si="147"/>
        <v>2.4016498524382199</v>
      </c>
      <c r="AE400" s="3">
        <f t="shared" si="148"/>
        <v>2.18353571909635</v>
      </c>
      <c r="AF400" s="3">
        <f t="shared" si="149"/>
        <v>3.4304131616210181</v>
      </c>
      <c r="AG400" t="str">
        <f t="shared" si="150"/>
        <v>Cluster 2</v>
      </c>
      <c r="AH400" t="str">
        <f t="shared" si="151"/>
        <v>Not Applicable</v>
      </c>
      <c r="AI400" t="e">
        <f t="shared" si="152"/>
        <v>#N/A</v>
      </c>
      <c r="AJ400">
        <f t="shared" si="153"/>
        <v>25.69</v>
      </c>
      <c r="AK400" t="str">
        <f t="shared" si="154"/>
        <v>no - Low</v>
      </c>
      <c r="AL400" t="str">
        <f t="shared" si="155"/>
        <v>Q1 - Low</v>
      </c>
      <c r="AM400">
        <f t="shared" si="156"/>
        <v>0</v>
      </c>
      <c r="AN400">
        <f t="shared" si="157"/>
        <v>0</v>
      </c>
      <c r="AO400">
        <f t="shared" si="158"/>
        <v>0</v>
      </c>
      <c r="AP400">
        <f t="shared" si="159"/>
        <v>1</v>
      </c>
      <c r="AQ400">
        <f t="shared" si="160"/>
        <v>151.1</v>
      </c>
    </row>
    <row r="401" spans="1:43" x14ac:dyDescent="0.25">
      <c r="A401" t="s">
        <v>49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  <c r="U401">
        <f t="shared" si="138"/>
        <v>0</v>
      </c>
      <c r="V401" t="str">
        <f t="shared" si="139"/>
        <v>&lt;=3 calls</v>
      </c>
      <c r="W401" t="str">
        <f t="shared" si="140"/>
        <v>Q2</v>
      </c>
      <c r="X401" t="str">
        <f t="shared" si="141"/>
        <v>Not Applicable</v>
      </c>
      <c r="Y401" t="str">
        <f t="shared" si="142"/>
        <v>Medium</v>
      </c>
      <c r="Z401" s="3">
        <f t="shared" si="143"/>
        <v>-0.45470321863662189</v>
      </c>
      <c r="AA401" s="3">
        <f t="shared" si="144"/>
        <v>-0.52684894978537133</v>
      </c>
      <c r="AB401" s="3">
        <f t="shared" si="145"/>
        <v>1.1294560129658267</v>
      </c>
      <c r="AC401" s="3">
        <f t="shared" si="146"/>
        <v>-0.78115620441737255</v>
      </c>
      <c r="AD401" s="3">
        <f t="shared" si="147"/>
        <v>2.25913612119894</v>
      </c>
      <c r="AE401" s="3">
        <f t="shared" si="148"/>
        <v>1.5395456257782261</v>
      </c>
      <c r="AF401" s="3">
        <f t="shared" si="149"/>
        <v>2.7634589654271959</v>
      </c>
      <c r="AG401" t="str">
        <f t="shared" si="150"/>
        <v>Cluster 2</v>
      </c>
      <c r="AH401" t="str">
        <f t="shared" si="151"/>
        <v>Not Applicable</v>
      </c>
      <c r="AI401" t="e">
        <f t="shared" si="152"/>
        <v>#N/A</v>
      </c>
      <c r="AJ401">
        <f t="shared" si="153"/>
        <v>26.47</v>
      </c>
      <c r="AK401" t="str">
        <f t="shared" si="154"/>
        <v>no - Medium</v>
      </c>
      <c r="AL401" t="str">
        <f t="shared" si="155"/>
        <v>Q1 - Low</v>
      </c>
      <c r="AM401">
        <f t="shared" si="156"/>
        <v>0</v>
      </c>
      <c r="AN401">
        <f t="shared" si="157"/>
        <v>1</v>
      </c>
      <c r="AO401">
        <f t="shared" si="158"/>
        <v>0</v>
      </c>
      <c r="AP401">
        <f t="shared" si="159"/>
        <v>0</v>
      </c>
      <c r="AQ401">
        <f t="shared" si="160"/>
        <v>155.69999999999999</v>
      </c>
    </row>
    <row r="402" spans="1:43" x14ac:dyDescent="0.25">
      <c r="A402" t="s">
        <v>48</v>
      </c>
      <c r="B402">
        <v>117</v>
      </c>
      <c r="C402" t="s">
        <v>28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  <c r="U402">
        <f t="shared" si="138"/>
        <v>0</v>
      </c>
      <c r="V402" t="str">
        <f t="shared" si="139"/>
        <v>&lt;=3 calls</v>
      </c>
      <c r="W402" t="str">
        <f t="shared" si="140"/>
        <v>Q3</v>
      </c>
      <c r="X402" t="str">
        <f t="shared" si="141"/>
        <v>Not Applicable</v>
      </c>
      <c r="Y402" t="str">
        <f t="shared" si="142"/>
        <v>High</v>
      </c>
      <c r="Z402" s="3">
        <f t="shared" si="143"/>
        <v>-0.5620860208032884</v>
      </c>
      <c r="AA402" s="3">
        <f t="shared" si="144"/>
        <v>1.1129677684289339</v>
      </c>
      <c r="AB402" s="3">
        <f t="shared" si="145"/>
        <v>0.24173306772776015</v>
      </c>
      <c r="AC402" s="3">
        <f t="shared" si="146"/>
        <v>1.1028323278389063</v>
      </c>
      <c r="AD402" s="3">
        <f t="shared" si="147"/>
        <v>3.2588657925861932</v>
      </c>
      <c r="AE402" s="3">
        <f t="shared" si="148"/>
        <v>1.6820558753215693</v>
      </c>
      <c r="AF402" s="3">
        <f t="shared" si="149"/>
        <v>1.7431057573535766</v>
      </c>
      <c r="AG402" t="str">
        <f t="shared" si="150"/>
        <v>Cluster 2</v>
      </c>
      <c r="AH402" t="str">
        <f t="shared" si="151"/>
        <v>Not Applicable</v>
      </c>
      <c r="AI402" t="e">
        <f t="shared" si="152"/>
        <v>#N/A</v>
      </c>
      <c r="AJ402">
        <f t="shared" si="153"/>
        <v>25.48</v>
      </c>
      <c r="AK402" t="str">
        <f t="shared" si="154"/>
        <v>no - High</v>
      </c>
      <c r="AL402" t="str">
        <f t="shared" si="155"/>
        <v>Q4 - Very High</v>
      </c>
      <c r="AM402">
        <f t="shared" si="156"/>
        <v>0</v>
      </c>
      <c r="AN402">
        <f t="shared" si="157"/>
        <v>0</v>
      </c>
      <c r="AO402">
        <f t="shared" si="158"/>
        <v>1</v>
      </c>
      <c r="AP402">
        <f t="shared" si="159"/>
        <v>2</v>
      </c>
      <c r="AQ402">
        <f t="shared" si="160"/>
        <v>149.9</v>
      </c>
    </row>
    <row r="403" spans="1:43" x14ac:dyDescent="0.25">
      <c r="A403" t="s">
        <v>48</v>
      </c>
      <c r="B403">
        <v>85</v>
      </c>
      <c r="C403" t="s">
        <v>28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  <c r="U403">
        <f t="shared" si="138"/>
        <v>0</v>
      </c>
      <c r="V403" t="str">
        <f t="shared" si="139"/>
        <v>&lt;=3 calls</v>
      </c>
      <c r="W403" t="str">
        <f t="shared" si="140"/>
        <v>Q2</v>
      </c>
      <c r="X403" t="str">
        <f t="shared" si="141"/>
        <v>Not Applicable</v>
      </c>
      <c r="Y403" t="str">
        <f t="shared" si="142"/>
        <v>Medium</v>
      </c>
      <c r="Z403" s="3">
        <f t="shared" si="143"/>
        <v>0.77834757865648319</v>
      </c>
      <c r="AA403" s="3">
        <f t="shared" si="144"/>
        <v>0.62341083556398325</v>
      </c>
      <c r="AB403" s="3">
        <f t="shared" si="145"/>
        <v>0.4562164638926624</v>
      </c>
      <c r="AC403" s="3">
        <f t="shared" si="146"/>
        <v>0.26952970780247515</v>
      </c>
      <c r="AD403" s="3">
        <f t="shared" si="147"/>
        <v>3.0871110961941448</v>
      </c>
      <c r="AE403" s="3">
        <f t="shared" si="148"/>
        <v>1.1292677930472501</v>
      </c>
      <c r="AF403" s="3">
        <f t="shared" si="149"/>
        <v>1.0100676099066828</v>
      </c>
      <c r="AG403" t="str">
        <f t="shared" si="150"/>
        <v>Cluster 3</v>
      </c>
      <c r="AH403" t="str">
        <f t="shared" si="151"/>
        <v>Not Applicable</v>
      </c>
      <c r="AI403" t="e">
        <f t="shared" si="152"/>
        <v>#N/A</v>
      </c>
      <c r="AJ403">
        <f t="shared" si="153"/>
        <v>37.79</v>
      </c>
      <c r="AK403" t="str">
        <f t="shared" si="154"/>
        <v>no - Low</v>
      </c>
      <c r="AL403" t="str">
        <f t="shared" si="155"/>
        <v>Q3 - High</v>
      </c>
      <c r="AM403">
        <f t="shared" si="156"/>
        <v>0</v>
      </c>
      <c r="AN403">
        <f t="shared" si="157"/>
        <v>0</v>
      </c>
      <c r="AO403">
        <f t="shared" si="158"/>
        <v>1</v>
      </c>
      <c r="AP403">
        <f t="shared" si="159"/>
        <v>3</v>
      </c>
      <c r="AQ403">
        <f t="shared" si="160"/>
        <v>222.3</v>
      </c>
    </row>
    <row r="404" spans="1:43" x14ac:dyDescent="0.25">
      <c r="A404" t="s">
        <v>55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  <c r="U404">
        <f t="shared" si="138"/>
        <v>0</v>
      </c>
      <c r="V404" t="str">
        <f t="shared" si="139"/>
        <v>&lt;=3 calls</v>
      </c>
      <c r="W404" t="str">
        <f t="shared" si="140"/>
        <v>Q1</v>
      </c>
      <c r="X404" t="str">
        <f t="shared" si="141"/>
        <v>Not Applicable</v>
      </c>
      <c r="Y404" t="str">
        <f t="shared" si="142"/>
        <v>Low</v>
      </c>
      <c r="Z404" s="3">
        <f t="shared" si="143"/>
        <v>-0.57134315892110443</v>
      </c>
      <c r="AA404" s="3">
        <f t="shared" si="144"/>
        <v>-1.3606877907220136</v>
      </c>
      <c r="AB404" s="3">
        <f t="shared" si="145"/>
        <v>-1.3470328297900325</v>
      </c>
      <c r="AC404" s="3">
        <f t="shared" si="146"/>
        <v>-1.2883838861786781</v>
      </c>
      <c r="AD404" s="3">
        <f t="shared" si="147"/>
        <v>0.71933262162872813</v>
      </c>
      <c r="AE404" s="3">
        <f t="shared" si="148"/>
        <v>2.377463932799595</v>
      </c>
      <c r="AF404" s="3">
        <f t="shared" si="149"/>
        <v>4.3344238467167209</v>
      </c>
      <c r="AG404" t="str">
        <f t="shared" si="150"/>
        <v>Cluster 1</v>
      </c>
      <c r="AH404" t="str">
        <f t="shared" si="151"/>
        <v>1-16 messages</v>
      </c>
      <c r="AI404" t="e">
        <f t="shared" si="152"/>
        <v>#N/A</v>
      </c>
      <c r="AJ404">
        <f t="shared" si="153"/>
        <v>25.4</v>
      </c>
      <c r="AK404" t="str">
        <f t="shared" si="154"/>
        <v>no - Low</v>
      </c>
      <c r="AL404" t="str">
        <f t="shared" si="155"/>
        <v>Q1 - Low</v>
      </c>
      <c r="AM404">
        <f t="shared" si="156"/>
        <v>0</v>
      </c>
      <c r="AN404">
        <f t="shared" si="157"/>
        <v>1</v>
      </c>
      <c r="AO404">
        <f t="shared" si="158"/>
        <v>0</v>
      </c>
      <c r="AP404">
        <f t="shared" si="159"/>
        <v>0</v>
      </c>
      <c r="AQ404">
        <f t="shared" si="160"/>
        <v>149.4</v>
      </c>
    </row>
    <row r="405" spans="1:43" x14ac:dyDescent="0.25">
      <c r="A405" t="s">
        <v>27</v>
      </c>
      <c r="B405">
        <v>102</v>
      </c>
      <c r="C405" t="s">
        <v>28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  <c r="U405">
        <f t="shared" si="138"/>
        <v>0</v>
      </c>
      <c r="V405" t="str">
        <f t="shared" si="139"/>
        <v>&lt;=3 calls</v>
      </c>
      <c r="W405" t="str">
        <f t="shared" si="140"/>
        <v>Q3</v>
      </c>
      <c r="X405" t="str">
        <f t="shared" si="141"/>
        <v>High</v>
      </c>
      <c r="Y405" t="str">
        <f t="shared" si="142"/>
        <v>Medium</v>
      </c>
      <c r="Z405" s="3">
        <f t="shared" si="143"/>
        <v>0.99126175536625349</v>
      </c>
      <c r="AA405" s="3">
        <f t="shared" si="144"/>
        <v>0.42639402111833252</v>
      </c>
      <c r="AB405" s="3">
        <f t="shared" si="145"/>
        <v>-1.065026882980624</v>
      </c>
      <c r="AC405" s="3">
        <f t="shared" si="146"/>
        <v>0.92167958435272568</v>
      </c>
      <c r="AD405" s="3">
        <f t="shared" si="147"/>
        <v>3.1139692038128217</v>
      </c>
      <c r="AE405" s="3">
        <f t="shared" si="148"/>
        <v>1.7743131760152389</v>
      </c>
      <c r="AF405" s="3">
        <f t="shared" si="149"/>
        <v>2.1446608801551608</v>
      </c>
      <c r="AG405" t="str">
        <f t="shared" si="150"/>
        <v>Cluster 2</v>
      </c>
      <c r="AH405" t="str">
        <f t="shared" si="151"/>
        <v>Not Applicable</v>
      </c>
      <c r="AI405" t="e">
        <f t="shared" si="152"/>
        <v>#N/A</v>
      </c>
      <c r="AJ405">
        <f t="shared" si="153"/>
        <v>39.75</v>
      </c>
      <c r="AK405" t="str">
        <f t="shared" si="154"/>
        <v>yes - Low</v>
      </c>
      <c r="AL405" t="str">
        <f t="shared" si="155"/>
        <v>Q4 - Very High</v>
      </c>
      <c r="AM405">
        <f t="shared" si="156"/>
        <v>1</v>
      </c>
      <c r="AN405">
        <f t="shared" si="157"/>
        <v>0</v>
      </c>
      <c r="AO405">
        <f t="shared" si="158"/>
        <v>1</v>
      </c>
      <c r="AP405">
        <f t="shared" si="159"/>
        <v>0</v>
      </c>
      <c r="AQ405">
        <f t="shared" si="160"/>
        <v>233.8</v>
      </c>
    </row>
    <row r="406" spans="1:43" x14ac:dyDescent="0.25">
      <c r="A406" t="s">
        <v>32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  <c r="U406">
        <f t="shared" si="138"/>
        <v>0</v>
      </c>
      <c r="V406" t="str">
        <f t="shared" si="139"/>
        <v>&lt;=3 calls</v>
      </c>
      <c r="W406" t="str">
        <f t="shared" si="140"/>
        <v>Q2</v>
      </c>
      <c r="X406" t="str">
        <f t="shared" si="141"/>
        <v>Not Applicable</v>
      </c>
      <c r="Y406" t="str">
        <f t="shared" si="142"/>
        <v>High</v>
      </c>
      <c r="Z406" s="3">
        <f t="shared" si="143"/>
        <v>0.4432391787915399</v>
      </c>
      <c r="AA406" s="3">
        <f t="shared" si="144"/>
        <v>1.8393428923952218</v>
      </c>
      <c r="AB406" s="3">
        <f t="shared" si="145"/>
        <v>0.86929559724728866</v>
      </c>
      <c r="AC406" s="3">
        <f t="shared" si="146"/>
        <v>8.8376964316294535E-2</v>
      </c>
      <c r="AD406" s="3">
        <f t="shared" si="147"/>
        <v>3.8501477678313329</v>
      </c>
      <c r="AE406" s="3">
        <f t="shared" si="148"/>
        <v>2.0840174108283986</v>
      </c>
      <c r="AF406" s="3">
        <f t="shared" si="149"/>
        <v>1.36477811498251</v>
      </c>
      <c r="AG406" t="str">
        <f t="shared" si="150"/>
        <v>Cluster 3</v>
      </c>
      <c r="AH406" t="str">
        <f t="shared" si="151"/>
        <v>Not Applicable</v>
      </c>
      <c r="AI406" t="e">
        <f t="shared" si="152"/>
        <v>#N/A</v>
      </c>
      <c r="AJ406">
        <f t="shared" si="153"/>
        <v>34.71</v>
      </c>
      <c r="AK406" t="str">
        <f t="shared" si="154"/>
        <v>no - Low</v>
      </c>
      <c r="AL406" t="str">
        <f t="shared" si="155"/>
        <v>Q3 - High</v>
      </c>
      <c r="AM406">
        <f t="shared" si="156"/>
        <v>0</v>
      </c>
      <c r="AN406">
        <f t="shared" si="157"/>
        <v>1</v>
      </c>
      <c r="AO406">
        <f t="shared" si="158"/>
        <v>0</v>
      </c>
      <c r="AP406">
        <f t="shared" si="159"/>
        <v>0</v>
      </c>
      <c r="AQ406">
        <f t="shared" si="160"/>
        <v>204.2</v>
      </c>
    </row>
    <row r="407" spans="1:43" x14ac:dyDescent="0.25">
      <c r="A407" t="s">
        <v>64</v>
      </c>
      <c r="B407">
        <v>165</v>
      </c>
      <c r="C407" t="s">
        <v>28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  <c r="U407">
        <f t="shared" si="138"/>
        <v>0</v>
      </c>
      <c r="V407" t="str">
        <f t="shared" si="139"/>
        <v>&lt;=3 calls</v>
      </c>
      <c r="W407" t="str">
        <f t="shared" si="140"/>
        <v>Q4</v>
      </c>
      <c r="X407" t="str">
        <f t="shared" si="141"/>
        <v>Not Applicable</v>
      </c>
      <c r="Y407" t="str">
        <f t="shared" si="142"/>
        <v>Medium</v>
      </c>
      <c r="Z407" s="3">
        <f t="shared" si="143"/>
        <v>1.1597416691105065</v>
      </c>
      <c r="AA407" s="3">
        <f t="shared" si="144"/>
        <v>0.19156589884977951</v>
      </c>
      <c r="AB407" s="3">
        <f t="shared" si="145"/>
        <v>0.55352837511562736</v>
      </c>
      <c r="AC407" s="3">
        <f t="shared" si="146"/>
        <v>-3.7158306488934985</v>
      </c>
      <c r="AD407" s="3">
        <f t="shared" si="147"/>
        <v>3.984156108180577</v>
      </c>
      <c r="AE407" s="3">
        <f t="shared" si="148"/>
        <v>3.936431036610164</v>
      </c>
      <c r="AF407" s="3">
        <f t="shared" si="149"/>
        <v>4.808063926116513</v>
      </c>
      <c r="AG407" t="str">
        <f t="shared" si="150"/>
        <v>Cluster 2</v>
      </c>
      <c r="AH407" t="str">
        <f t="shared" si="151"/>
        <v>Not Applicable</v>
      </c>
      <c r="AI407" t="e">
        <f t="shared" si="152"/>
        <v>#N/A</v>
      </c>
      <c r="AJ407">
        <f t="shared" si="153"/>
        <v>41.29</v>
      </c>
      <c r="AK407" t="str">
        <f t="shared" si="154"/>
        <v>no - Low</v>
      </c>
      <c r="AL407" t="str">
        <f t="shared" si="155"/>
        <v>Q1 - Low</v>
      </c>
      <c r="AM407">
        <f t="shared" si="156"/>
        <v>0</v>
      </c>
      <c r="AN407">
        <f t="shared" si="157"/>
        <v>0</v>
      </c>
      <c r="AO407">
        <f t="shared" si="158"/>
        <v>1</v>
      </c>
      <c r="AP407">
        <f t="shared" si="159"/>
        <v>1</v>
      </c>
      <c r="AQ407">
        <f t="shared" si="160"/>
        <v>242.9</v>
      </c>
    </row>
    <row r="408" spans="1:43" x14ac:dyDescent="0.25">
      <c r="A408" t="s">
        <v>34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  <c r="U408">
        <f t="shared" si="138"/>
        <v>0</v>
      </c>
      <c r="V408" t="str">
        <f t="shared" si="139"/>
        <v>&lt;=3 calls</v>
      </c>
      <c r="W408" t="str">
        <f t="shared" si="140"/>
        <v>Q4</v>
      </c>
      <c r="X408" t="str">
        <f t="shared" si="141"/>
        <v>Not Applicable</v>
      </c>
      <c r="Y408" t="str">
        <f t="shared" si="142"/>
        <v>Medium</v>
      </c>
      <c r="Z408" s="3">
        <f t="shared" si="143"/>
        <v>-0.55282888268547226</v>
      </c>
      <c r="AA408" s="3">
        <f t="shared" si="144"/>
        <v>0.60351014723613983</v>
      </c>
      <c r="AB408" s="3">
        <f t="shared" si="145"/>
        <v>-0.28255967845311097</v>
      </c>
      <c r="AC408" s="3">
        <f t="shared" si="146"/>
        <v>0.74052684086654508</v>
      </c>
      <c r="AD408" s="3">
        <f t="shared" si="147"/>
        <v>2.5130382208012212</v>
      </c>
      <c r="AE408" s="3">
        <f t="shared" si="148"/>
        <v>1.1393262242569357</v>
      </c>
      <c r="AF408" s="3">
        <f t="shared" si="149"/>
        <v>2.0690015445502601</v>
      </c>
      <c r="AG408" t="str">
        <f t="shared" si="150"/>
        <v>Cluster 2</v>
      </c>
      <c r="AH408" t="str">
        <f t="shared" si="151"/>
        <v>Not Applicable</v>
      </c>
      <c r="AI408" t="e">
        <f t="shared" si="152"/>
        <v>#N/A</v>
      </c>
      <c r="AJ408">
        <f t="shared" si="153"/>
        <v>25.57</v>
      </c>
      <c r="AK408" t="str">
        <f t="shared" si="154"/>
        <v>no - Medium</v>
      </c>
      <c r="AL408" t="str">
        <f t="shared" si="155"/>
        <v>Q4 - Very High</v>
      </c>
      <c r="AM408">
        <f t="shared" si="156"/>
        <v>0</v>
      </c>
      <c r="AN408">
        <f t="shared" si="157"/>
        <v>1</v>
      </c>
      <c r="AO408">
        <f t="shared" si="158"/>
        <v>0</v>
      </c>
      <c r="AP408">
        <f t="shared" si="159"/>
        <v>1</v>
      </c>
      <c r="AQ408">
        <f t="shared" si="160"/>
        <v>150.4</v>
      </c>
    </row>
    <row r="409" spans="1:43" x14ac:dyDescent="0.25">
      <c r="A409" t="s">
        <v>68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  <c r="U409">
        <f t="shared" si="138"/>
        <v>1</v>
      </c>
      <c r="V409" t="str">
        <f t="shared" si="139"/>
        <v>&lt;=3 calls</v>
      </c>
      <c r="W409" t="str">
        <f t="shared" si="140"/>
        <v>Q1</v>
      </c>
      <c r="X409" t="str">
        <f t="shared" si="141"/>
        <v>High</v>
      </c>
      <c r="Y409" t="str">
        <f t="shared" si="142"/>
        <v>High</v>
      </c>
      <c r="Z409" s="3">
        <f t="shared" si="143"/>
        <v>0.21551358109326413</v>
      </c>
      <c r="AA409" s="3">
        <f t="shared" si="144"/>
        <v>1.1129677684289339</v>
      </c>
      <c r="AB409" s="3">
        <f t="shared" si="145"/>
        <v>6.2996904257008463E-2</v>
      </c>
      <c r="AC409" s="3">
        <f t="shared" si="146"/>
        <v>1.4651378148112675</v>
      </c>
      <c r="AD409" s="3">
        <f t="shared" si="147"/>
        <v>3.6261512545278878</v>
      </c>
      <c r="AE409" s="3">
        <f t="shared" si="148"/>
        <v>1.8535751356589854</v>
      </c>
      <c r="AF409" s="3">
        <f t="shared" si="149"/>
        <v>1.3124437688344133</v>
      </c>
      <c r="AG409" t="str">
        <f t="shared" si="150"/>
        <v>Cluster 3</v>
      </c>
      <c r="AH409" t="str">
        <f t="shared" si="151"/>
        <v>Not Applicable</v>
      </c>
      <c r="AI409">
        <f t="shared" si="152"/>
        <v>32.619999999999997</v>
      </c>
      <c r="AJ409" t="e">
        <f t="shared" si="153"/>
        <v>#N/A</v>
      </c>
      <c r="AK409" t="str">
        <f t="shared" si="154"/>
        <v>yes - Medium</v>
      </c>
      <c r="AL409" t="str">
        <f t="shared" si="155"/>
        <v>Q4 - Very High</v>
      </c>
      <c r="AM409">
        <f t="shared" si="156"/>
        <v>1</v>
      </c>
      <c r="AN409">
        <f t="shared" si="157"/>
        <v>1</v>
      </c>
      <c r="AO409">
        <f t="shared" si="158"/>
        <v>0</v>
      </c>
      <c r="AP409">
        <f t="shared" si="159"/>
        <v>1</v>
      </c>
      <c r="AQ409">
        <f t="shared" si="160"/>
        <v>191.9</v>
      </c>
    </row>
    <row r="410" spans="1:43" x14ac:dyDescent="0.25">
      <c r="A410" t="s">
        <v>66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  <c r="U410">
        <f t="shared" si="138"/>
        <v>1</v>
      </c>
      <c r="V410" t="str">
        <f t="shared" si="139"/>
        <v>&lt;=3 calls</v>
      </c>
      <c r="W410" t="str">
        <f t="shared" si="140"/>
        <v>Q2</v>
      </c>
      <c r="X410" t="str">
        <f t="shared" si="141"/>
        <v>Low</v>
      </c>
      <c r="Y410" t="str">
        <f t="shared" si="142"/>
        <v>High</v>
      </c>
      <c r="Z410" s="3">
        <f t="shared" si="143"/>
        <v>-0.91756012452742697</v>
      </c>
      <c r="AA410" s="3">
        <f t="shared" si="144"/>
        <v>1.2025208659042297</v>
      </c>
      <c r="AB410" s="3">
        <f t="shared" si="145"/>
        <v>0.867309639875391</v>
      </c>
      <c r="AC410" s="3">
        <f t="shared" si="146"/>
        <v>-0.31015907135330267</v>
      </c>
      <c r="AD410" s="3">
        <f t="shared" si="147"/>
        <v>2.9699529113807768</v>
      </c>
      <c r="AE410" s="3">
        <f t="shared" si="148"/>
        <v>1.770987768456171</v>
      </c>
      <c r="AF410" s="3">
        <f t="shared" si="149"/>
        <v>2.334989305376705</v>
      </c>
      <c r="AG410" t="str">
        <f t="shared" si="150"/>
        <v>Cluster 2</v>
      </c>
      <c r="AH410" t="str">
        <f t="shared" si="151"/>
        <v>Not Applicable</v>
      </c>
      <c r="AI410">
        <f t="shared" si="152"/>
        <v>22.22</v>
      </c>
      <c r="AJ410" t="e">
        <f t="shared" si="153"/>
        <v>#N/A</v>
      </c>
      <c r="AK410" t="str">
        <f t="shared" si="154"/>
        <v>yes - Low</v>
      </c>
      <c r="AL410" t="str">
        <f t="shared" si="155"/>
        <v>Q2 - Medium</v>
      </c>
      <c r="AM410">
        <f t="shared" si="156"/>
        <v>1</v>
      </c>
      <c r="AN410">
        <f t="shared" si="157"/>
        <v>1</v>
      </c>
      <c r="AO410">
        <f t="shared" si="158"/>
        <v>0</v>
      </c>
      <c r="AP410">
        <f t="shared" si="159"/>
        <v>2</v>
      </c>
      <c r="AQ410">
        <f t="shared" si="160"/>
        <v>130.69999999999999</v>
      </c>
    </row>
    <row r="411" spans="1:43" x14ac:dyDescent="0.25">
      <c r="A411" t="s">
        <v>33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  <c r="U411">
        <f t="shared" si="138"/>
        <v>0</v>
      </c>
      <c r="V411" t="str">
        <f t="shared" si="139"/>
        <v>&lt;=3 calls</v>
      </c>
      <c r="W411" t="str">
        <f t="shared" si="140"/>
        <v>Q4</v>
      </c>
      <c r="X411" t="str">
        <f t="shared" si="141"/>
        <v>Not Applicable</v>
      </c>
      <c r="Y411" t="str">
        <f t="shared" si="142"/>
        <v>High</v>
      </c>
      <c r="Z411" s="3">
        <f t="shared" si="143"/>
        <v>-1.1230685907429443</v>
      </c>
      <c r="AA411" s="3">
        <f t="shared" si="144"/>
        <v>1.5627233246381964</v>
      </c>
      <c r="AB411" s="3">
        <f t="shared" si="145"/>
        <v>1.2486134552796611</v>
      </c>
      <c r="AC411" s="3">
        <f t="shared" si="146"/>
        <v>-1.5782282757565671</v>
      </c>
      <c r="AD411" s="3">
        <f t="shared" si="147"/>
        <v>3.4602466858334324</v>
      </c>
      <c r="AE411" s="3">
        <f t="shared" si="148"/>
        <v>2.7844617612717477</v>
      </c>
      <c r="AF411" s="3">
        <f t="shared" si="149"/>
        <v>3.3960488031163316</v>
      </c>
      <c r="AG411" t="str">
        <f t="shared" si="150"/>
        <v>Cluster 2</v>
      </c>
      <c r="AH411" t="str">
        <f t="shared" si="151"/>
        <v>&gt;16 messages</v>
      </c>
      <c r="AI411" t="e">
        <f t="shared" si="152"/>
        <v>#N/A</v>
      </c>
      <c r="AJ411">
        <f t="shared" si="153"/>
        <v>20.329999999999998</v>
      </c>
      <c r="AK411" t="str">
        <f t="shared" si="154"/>
        <v>no - Low</v>
      </c>
      <c r="AL411" t="str">
        <f t="shared" si="155"/>
        <v>Q1 - Low</v>
      </c>
      <c r="AM411">
        <f t="shared" si="156"/>
        <v>0</v>
      </c>
      <c r="AN411">
        <f t="shared" si="157"/>
        <v>1</v>
      </c>
      <c r="AO411">
        <f t="shared" si="158"/>
        <v>0</v>
      </c>
      <c r="AP411">
        <f t="shared" si="159"/>
        <v>2</v>
      </c>
      <c r="AQ411">
        <f t="shared" si="160"/>
        <v>119.6</v>
      </c>
    </row>
    <row r="412" spans="1:43" x14ac:dyDescent="0.25">
      <c r="A412" t="s">
        <v>49</v>
      </c>
      <c r="B412">
        <v>18</v>
      </c>
      <c r="C412" t="s">
        <v>25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  <c r="U412">
        <f t="shared" si="138"/>
        <v>0</v>
      </c>
      <c r="V412" t="str">
        <f t="shared" si="139"/>
        <v>&lt;=3 calls</v>
      </c>
      <c r="W412" t="str">
        <f t="shared" si="140"/>
        <v>Q1</v>
      </c>
      <c r="X412" t="str">
        <f t="shared" si="141"/>
        <v>Not Applicable</v>
      </c>
      <c r="Y412" t="str">
        <f t="shared" si="142"/>
        <v>Low</v>
      </c>
      <c r="Z412" s="3">
        <f t="shared" si="143"/>
        <v>1.7281299495444153</v>
      </c>
      <c r="AA412" s="3">
        <f t="shared" si="144"/>
        <v>-1.7029796299609221</v>
      </c>
      <c r="AB412" s="3">
        <f t="shared" si="145"/>
        <v>0.9944109116768145</v>
      </c>
      <c r="AC412" s="3">
        <f t="shared" si="146"/>
        <v>-0.74492565572013658</v>
      </c>
      <c r="AD412" s="3">
        <f t="shared" si="147"/>
        <v>3.4611574924389901</v>
      </c>
      <c r="AE412" s="3">
        <f t="shared" si="148"/>
        <v>2.7258650069998351</v>
      </c>
      <c r="AF412" s="3">
        <f t="shared" si="149"/>
        <v>3.298646523243415</v>
      </c>
      <c r="AG412" t="str">
        <f t="shared" si="150"/>
        <v>Cluster 2</v>
      </c>
      <c r="AH412" t="str">
        <f t="shared" si="151"/>
        <v>Not Applicable</v>
      </c>
      <c r="AI412" t="e">
        <f t="shared" si="152"/>
        <v>#N/A</v>
      </c>
      <c r="AJ412">
        <f t="shared" si="153"/>
        <v>46.51</v>
      </c>
      <c r="AK412" t="str">
        <f t="shared" si="154"/>
        <v>no - Medium</v>
      </c>
      <c r="AL412" t="str">
        <f t="shared" si="155"/>
        <v>Q1 - Low</v>
      </c>
      <c r="AM412">
        <f t="shared" si="156"/>
        <v>0</v>
      </c>
      <c r="AN412">
        <f t="shared" si="157"/>
        <v>0</v>
      </c>
      <c r="AO412">
        <f t="shared" si="158"/>
        <v>0</v>
      </c>
      <c r="AP412">
        <f t="shared" si="159"/>
        <v>1</v>
      </c>
      <c r="AQ412">
        <f t="shared" si="160"/>
        <v>273.60000000000002</v>
      </c>
    </row>
    <row r="413" spans="1:43" x14ac:dyDescent="0.25">
      <c r="A413" t="s">
        <v>40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  <c r="U413">
        <f t="shared" si="138"/>
        <v>0</v>
      </c>
      <c r="V413" t="str">
        <f t="shared" si="139"/>
        <v>&lt;=3 calls</v>
      </c>
      <c r="W413" t="str">
        <f t="shared" si="140"/>
        <v>Q4</v>
      </c>
      <c r="X413" t="str">
        <f t="shared" si="141"/>
        <v>High</v>
      </c>
      <c r="Y413" t="str">
        <f t="shared" si="142"/>
        <v>Medium</v>
      </c>
      <c r="Z413" s="3">
        <f t="shared" si="143"/>
        <v>-0.4472975081423689</v>
      </c>
      <c r="AA413" s="3">
        <f t="shared" si="144"/>
        <v>-0.39550440682160382</v>
      </c>
      <c r="AB413" s="3">
        <f t="shared" si="145"/>
        <v>-0.41561882237022646</v>
      </c>
      <c r="AC413" s="3">
        <f t="shared" si="146"/>
        <v>0.30576025649971117</v>
      </c>
      <c r="AD413" s="3">
        <f t="shared" si="147"/>
        <v>1.6484556939450596</v>
      </c>
      <c r="AE413" s="3">
        <f t="shared" si="148"/>
        <v>0.78913062072692641</v>
      </c>
      <c r="AF413" s="3">
        <f t="shared" si="149"/>
        <v>2.5550045201991014</v>
      </c>
      <c r="AG413" t="str">
        <f t="shared" si="150"/>
        <v>Cluster 2</v>
      </c>
      <c r="AH413" t="str">
        <f t="shared" si="151"/>
        <v>Not Applicable</v>
      </c>
      <c r="AI413" t="e">
        <f t="shared" si="152"/>
        <v>#N/A</v>
      </c>
      <c r="AJ413">
        <f t="shared" si="153"/>
        <v>26.54</v>
      </c>
      <c r="AK413" t="str">
        <f t="shared" si="154"/>
        <v>yes - High</v>
      </c>
      <c r="AL413" t="str">
        <f t="shared" si="155"/>
        <v>Q3 - High</v>
      </c>
      <c r="AM413">
        <f t="shared" si="156"/>
        <v>1</v>
      </c>
      <c r="AN413">
        <f t="shared" si="157"/>
        <v>1</v>
      </c>
      <c r="AO413">
        <f t="shared" si="158"/>
        <v>0</v>
      </c>
      <c r="AP413">
        <f t="shared" si="159"/>
        <v>2</v>
      </c>
      <c r="AQ413">
        <f t="shared" si="160"/>
        <v>156.1</v>
      </c>
    </row>
    <row r="414" spans="1:43" x14ac:dyDescent="0.25">
      <c r="A414" t="s">
        <v>66</v>
      </c>
      <c r="B414">
        <v>75</v>
      </c>
      <c r="C414" t="s">
        <v>25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  <c r="U414">
        <f t="shared" si="138"/>
        <v>1</v>
      </c>
      <c r="V414" t="str">
        <f t="shared" si="139"/>
        <v>&gt;3 calls</v>
      </c>
      <c r="W414" t="str">
        <f t="shared" si="140"/>
        <v>Q2</v>
      </c>
      <c r="X414" t="str">
        <f t="shared" si="141"/>
        <v>Low</v>
      </c>
      <c r="Y414" t="str">
        <f t="shared" si="142"/>
        <v>Low</v>
      </c>
      <c r="Z414" s="3">
        <f t="shared" si="143"/>
        <v>0.57469054006452891</v>
      </c>
      <c r="AA414" s="3">
        <f t="shared" si="144"/>
        <v>-1.8820858249115138</v>
      </c>
      <c r="AB414" s="3">
        <f t="shared" si="145"/>
        <v>-0.48909924513042419</v>
      </c>
      <c r="AC414" s="3">
        <f t="shared" si="146"/>
        <v>-0.20146742526159472</v>
      </c>
      <c r="AD414" s="3">
        <f t="shared" si="147"/>
        <v>2.038724982365987</v>
      </c>
      <c r="AE414" s="3">
        <f t="shared" si="148"/>
        <v>2.0377250708084249</v>
      </c>
      <c r="AF414" s="3">
        <f t="shared" si="149"/>
        <v>3.4854335992354248</v>
      </c>
      <c r="AG414" t="str">
        <f t="shared" si="150"/>
        <v>Cluster 2</v>
      </c>
      <c r="AH414" t="str">
        <f t="shared" si="151"/>
        <v>Not Applicable</v>
      </c>
      <c r="AI414">
        <f t="shared" si="152"/>
        <v>35.92</v>
      </c>
      <c r="AJ414" t="e">
        <f t="shared" si="153"/>
        <v>#N/A</v>
      </c>
      <c r="AK414" t="str">
        <f t="shared" si="154"/>
        <v>yes - Medium</v>
      </c>
      <c r="AL414" t="str">
        <f t="shared" si="155"/>
        <v>Q2 - Medium</v>
      </c>
      <c r="AM414">
        <f t="shared" si="156"/>
        <v>1</v>
      </c>
      <c r="AN414">
        <f t="shared" si="157"/>
        <v>0</v>
      </c>
      <c r="AO414">
        <f t="shared" si="158"/>
        <v>0</v>
      </c>
      <c r="AP414">
        <f t="shared" si="159"/>
        <v>4</v>
      </c>
      <c r="AQ414">
        <f t="shared" si="160"/>
        <v>211.3</v>
      </c>
    </row>
    <row r="415" spans="1:43" x14ac:dyDescent="0.25">
      <c r="A415" t="s">
        <v>57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  <c r="U415">
        <f t="shared" si="138"/>
        <v>0</v>
      </c>
      <c r="V415" t="str">
        <f t="shared" si="139"/>
        <v>&lt;=3 calls</v>
      </c>
      <c r="W415" t="str">
        <f t="shared" si="140"/>
        <v>Q3</v>
      </c>
      <c r="X415" t="str">
        <f t="shared" si="141"/>
        <v>Not Applicable</v>
      </c>
      <c r="Y415" t="str">
        <f t="shared" si="142"/>
        <v>Medium</v>
      </c>
      <c r="Z415" s="3">
        <f t="shared" si="143"/>
        <v>-1.2211942547917949</v>
      </c>
      <c r="AA415" s="3">
        <f t="shared" si="144"/>
        <v>-0.19649752354316877</v>
      </c>
      <c r="AB415" s="3">
        <f t="shared" si="145"/>
        <v>0.79184325974329617</v>
      </c>
      <c r="AC415" s="3">
        <f t="shared" si="146"/>
        <v>0.84921848695825297</v>
      </c>
      <c r="AD415" s="3">
        <f t="shared" si="147"/>
        <v>2.7064468234238062</v>
      </c>
      <c r="AE415" s="3">
        <f t="shared" si="148"/>
        <v>1.6965006546676129</v>
      </c>
      <c r="AF415" s="3">
        <f t="shared" si="149"/>
        <v>2.5360154838948574</v>
      </c>
      <c r="AG415" t="str">
        <f t="shared" si="150"/>
        <v>Cluster 2</v>
      </c>
      <c r="AH415" t="str">
        <f t="shared" si="151"/>
        <v>&gt;16 messages</v>
      </c>
      <c r="AI415" t="e">
        <f t="shared" si="152"/>
        <v>#N/A</v>
      </c>
      <c r="AJ415">
        <f t="shared" si="153"/>
        <v>19.43</v>
      </c>
      <c r="AK415" t="str">
        <f t="shared" si="154"/>
        <v>no - High</v>
      </c>
      <c r="AL415" t="str">
        <f t="shared" si="155"/>
        <v>Q4 - Very High</v>
      </c>
      <c r="AM415">
        <f t="shared" si="156"/>
        <v>0</v>
      </c>
      <c r="AN415">
        <f t="shared" si="157"/>
        <v>1</v>
      </c>
      <c r="AO415">
        <f t="shared" si="158"/>
        <v>0</v>
      </c>
      <c r="AP415">
        <f t="shared" si="159"/>
        <v>3</v>
      </c>
      <c r="AQ415">
        <f t="shared" si="160"/>
        <v>114.3</v>
      </c>
    </row>
    <row r="416" spans="1:43" x14ac:dyDescent="0.25">
      <c r="A416" t="s">
        <v>53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  <c r="U416">
        <f t="shared" si="138"/>
        <v>1</v>
      </c>
      <c r="V416" t="str">
        <f t="shared" si="139"/>
        <v>&lt;=3 calls</v>
      </c>
      <c r="W416" t="str">
        <f t="shared" si="140"/>
        <v>Q2</v>
      </c>
      <c r="X416" t="str">
        <f t="shared" si="141"/>
        <v>High</v>
      </c>
      <c r="Y416" t="str">
        <f t="shared" si="142"/>
        <v>Medium</v>
      </c>
      <c r="Z416" s="3">
        <f t="shared" si="143"/>
        <v>0.67837048698406921</v>
      </c>
      <c r="AA416" s="3">
        <f t="shared" si="144"/>
        <v>0.14380424686295498</v>
      </c>
      <c r="AB416" s="3">
        <f t="shared" si="145"/>
        <v>0.42046923119851182</v>
      </c>
      <c r="AC416" s="3">
        <f t="shared" si="146"/>
        <v>2.624515373122823</v>
      </c>
      <c r="AD416" s="3">
        <f t="shared" si="147"/>
        <v>4.3909065320849452</v>
      </c>
      <c r="AE416" s="3">
        <f t="shared" si="148"/>
        <v>2.746951309573856</v>
      </c>
      <c r="AF416" s="3">
        <f t="shared" si="149"/>
        <v>1.9522865621708319</v>
      </c>
      <c r="AG416" t="str">
        <f t="shared" si="150"/>
        <v>Cluster 3</v>
      </c>
      <c r="AH416" t="str">
        <f t="shared" si="151"/>
        <v>Not Applicable</v>
      </c>
      <c r="AI416">
        <f t="shared" si="152"/>
        <v>36.869999999999997</v>
      </c>
      <c r="AJ416" t="e">
        <f t="shared" si="153"/>
        <v>#N/A</v>
      </c>
      <c r="AK416" t="str">
        <f t="shared" si="154"/>
        <v>yes - Medium</v>
      </c>
      <c r="AL416" t="str">
        <f t="shared" si="155"/>
        <v>Q4 - Very High</v>
      </c>
      <c r="AM416">
        <f t="shared" si="156"/>
        <v>1</v>
      </c>
      <c r="AN416">
        <f t="shared" si="157"/>
        <v>1</v>
      </c>
      <c r="AO416">
        <f t="shared" si="158"/>
        <v>0</v>
      </c>
      <c r="AP416">
        <f t="shared" si="159"/>
        <v>1</v>
      </c>
      <c r="AQ416">
        <f t="shared" si="160"/>
        <v>216.9</v>
      </c>
    </row>
    <row r="417" spans="1:43" x14ac:dyDescent="0.25">
      <c r="A417" t="s">
        <v>53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  <c r="U417">
        <f t="shared" si="138"/>
        <v>0</v>
      </c>
      <c r="V417" t="str">
        <f t="shared" si="139"/>
        <v>&lt;=3 calls</v>
      </c>
      <c r="W417" t="str">
        <f t="shared" si="140"/>
        <v>Q3</v>
      </c>
      <c r="X417" t="str">
        <f t="shared" si="141"/>
        <v>Low</v>
      </c>
      <c r="Y417" t="str">
        <f t="shared" si="142"/>
        <v>Low</v>
      </c>
      <c r="Z417" s="3">
        <f t="shared" si="143"/>
        <v>0.68392476985475847</v>
      </c>
      <c r="AA417" s="3">
        <f t="shared" si="144"/>
        <v>-1.088048360630558</v>
      </c>
      <c r="AB417" s="3">
        <f t="shared" si="145"/>
        <v>1.592184080617884</v>
      </c>
      <c r="AC417" s="3">
        <f t="shared" si="146"/>
        <v>-0.34638962005053869</v>
      </c>
      <c r="AD417" s="3">
        <f t="shared" si="147"/>
        <v>3.1606929589769699</v>
      </c>
      <c r="AE417" s="3">
        <f t="shared" si="148"/>
        <v>2.0752441401780906</v>
      </c>
      <c r="AF417" s="3">
        <f t="shared" si="149"/>
        <v>2.5735765972203763</v>
      </c>
      <c r="AG417" t="str">
        <f t="shared" si="150"/>
        <v>Cluster 2</v>
      </c>
      <c r="AH417" t="str">
        <f t="shared" si="151"/>
        <v>&gt;16 messages</v>
      </c>
      <c r="AI417" t="e">
        <f t="shared" si="152"/>
        <v>#N/A</v>
      </c>
      <c r="AJ417">
        <f t="shared" si="153"/>
        <v>36.92</v>
      </c>
      <c r="AK417" t="str">
        <f t="shared" si="154"/>
        <v>yes - Low</v>
      </c>
      <c r="AL417" t="str">
        <f t="shared" si="155"/>
        <v>Q2 - Medium</v>
      </c>
      <c r="AM417">
        <f t="shared" si="156"/>
        <v>1</v>
      </c>
      <c r="AN417">
        <f t="shared" si="157"/>
        <v>1</v>
      </c>
      <c r="AO417">
        <f t="shared" si="158"/>
        <v>0</v>
      </c>
      <c r="AP417">
        <f t="shared" si="159"/>
        <v>0</v>
      </c>
      <c r="AQ417">
        <f t="shared" si="160"/>
        <v>217.2</v>
      </c>
    </row>
    <row r="418" spans="1:43" x14ac:dyDescent="0.25">
      <c r="A418" t="s">
        <v>61</v>
      </c>
      <c r="B418">
        <v>80</v>
      </c>
      <c r="C418" t="s">
        <v>28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  <c r="U418">
        <f t="shared" si="138"/>
        <v>0</v>
      </c>
      <c r="V418" t="str">
        <f t="shared" si="139"/>
        <v>&lt;=3 calls</v>
      </c>
      <c r="W418" t="str">
        <f t="shared" si="140"/>
        <v>Q2</v>
      </c>
      <c r="X418" t="str">
        <f t="shared" si="141"/>
        <v>Not Applicable</v>
      </c>
      <c r="Y418" t="str">
        <f t="shared" si="142"/>
        <v>Low</v>
      </c>
      <c r="Z418" s="3">
        <f t="shared" si="143"/>
        <v>0.48211915888636792</v>
      </c>
      <c r="AA418" s="3">
        <f t="shared" si="144"/>
        <v>-0.90098189034882881</v>
      </c>
      <c r="AB418" s="3">
        <f t="shared" si="145"/>
        <v>1.2525853700234564</v>
      </c>
      <c r="AC418" s="3">
        <f t="shared" si="146"/>
        <v>0.77675738956378104</v>
      </c>
      <c r="AD418" s="3">
        <f t="shared" si="147"/>
        <v>3.2307103642682269</v>
      </c>
      <c r="AE418" s="3">
        <f t="shared" si="148"/>
        <v>1.7934685393227801</v>
      </c>
      <c r="AF418" s="3">
        <f t="shared" si="149"/>
        <v>1.9988920294230585</v>
      </c>
      <c r="AG418" t="str">
        <f t="shared" si="150"/>
        <v>Cluster 2</v>
      </c>
      <c r="AH418" t="str">
        <f t="shared" si="151"/>
        <v>Not Applicable</v>
      </c>
      <c r="AI418" t="e">
        <f t="shared" si="152"/>
        <v>#N/A</v>
      </c>
      <c r="AJ418">
        <f t="shared" si="153"/>
        <v>35.07</v>
      </c>
      <c r="AK418" t="str">
        <f t="shared" si="154"/>
        <v>no - High</v>
      </c>
      <c r="AL418" t="str">
        <f t="shared" si="155"/>
        <v>Q4 - Very High</v>
      </c>
      <c r="AM418">
        <f t="shared" si="156"/>
        <v>0</v>
      </c>
      <c r="AN418">
        <f t="shared" si="157"/>
        <v>0</v>
      </c>
      <c r="AO418">
        <f t="shared" si="158"/>
        <v>1</v>
      </c>
      <c r="AP418">
        <f t="shared" si="159"/>
        <v>0</v>
      </c>
      <c r="AQ418">
        <f t="shared" si="160"/>
        <v>206.3</v>
      </c>
    </row>
    <row r="419" spans="1:43" x14ac:dyDescent="0.25">
      <c r="A419" t="s">
        <v>47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  <c r="U419">
        <f t="shared" si="138"/>
        <v>0</v>
      </c>
      <c r="V419" t="str">
        <f t="shared" si="139"/>
        <v>&lt;=3 calls</v>
      </c>
      <c r="W419" t="str">
        <f t="shared" si="140"/>
        <v>Q1</v>
      </c>
      <c r="X419" t="str">
        <f t="shared" si="141"/>
        <v>Not Applicable</v>
      </c>
      <c r="Y419" t="str">
        <f t="shared" si="142"/>
        <v>Low</v>
      </c>
      <c r="Z419" s="3">
        <f t="shared" si="143"/>
        <v>-0.38805182418834555</v>
      </c>
      <c r="AA419" s="3">
        <f t="shared" si="144"/>
        <v>-1.4781018518562905</v>
      </c>
      <c r="AB419" s="3">
        <f t="shared" si="145"/>
        <v>1.2188240947012023</v>
      </c>
      <c r="AC419" s="3">
        <f t="shared" si="146"/>
        <v>0.30576025649971117</v>
      </c>
      <c r="AD419" s="3">
        <f t="shared" si="147"/>
        <v>2.6890987637698296</v>
      </c>
      <c r="AE419" s="3">
        <f t="shared" si="148"/>
        <v>1.9784819460879275</v>
      </c>
      <c r="AF419" s="3">
        <f t="shared" si="149"/>
        <v>2.9321544060099085</v>
      </c>
      <c r="AG419" t="str">
        <f t="shared" si="150"/>
        <v>Cluster 2</v>
      </c>
      <c r="AH419" t="str">
        <f t="shared" si="151"/>
        <v>Not Applicable</v>
      </c>
      <c r="AI419" t="e">
        <f t="shared" si="152"/>
        <v>#N/A</v>
      </c>
      <c r="AJ419">
        <f t="shared" si="153"/>
        <v>27.08</v>
      </c>
      <c r="AK419" t="str">
        <f t="shared" si="154"/>
        <v>no - Medium</v>
      </c>
      <c r="AL419" t="str">
        <f t="shared" si="155"/>
        <v>Q3 - High</v>
      </c>
      <c r="AM419">
        <f t="shared" si="156"/>
        <v>0</v>
      </c>
      <c r="AN419">
        <f t="shared" si="157"/>
        <v>1</v>
      </c>
      <c r="AO419">
        <f t="shared" si="158"/>
        <v>0</v>
      </c>
      <c r="AP419">
        <f t="shared" si="159"/>
        <v>1</v>
      </c>
      <c r="AQ419">
        <f t="shared" si="160"/>
        <v>159.30000000000001</v>
      </c>
    </row>
    <row r="420" spans="1:43" x14ac:dyDescent="0.25">
      <c r="A420" t="s">
        <v>20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  <c r="U420">
        <f t="shared" si="138"/>
        <v>0</v>
      </c>
      <c r="V420" t="str">
        <f t="shared" si="139"/>
        <v>&lt;=3 calls</v>
      </c>
      <c r="W420" t="str">
        <f t="shared" si="140"/>
        <v>Q4</v>
      </c>
      <c r="X420" t="str">
        <f t="shared" si="141"/>
        <v>Not Applicable</v>
      </c>
      <c r="Y420" t="str">
        <f t="shared" si="142"/>
        <v>High</v>
      </c>
      <c r="Z420" s="3">
        <f t="shared" si="143"/>
        <v>-0.68798309920558753</v>
      </c>
      <c r="AA420" s="3">
        <f t="shared" si="144"/>
        <v>0.72490434603598508</v>
      </c>
      <c r="AB420" s="3">
        <f t="shared" si="145"/>
        <v>0.54161263088424394</v>
      </c>
      <c r="AC420" s="3">
        <f t="shared" si="146"/>
        <v>0.41445190259141979</v>
      </c>
      <c r="AD420" s="3">
        <f t="shared" si="147"/>
        <v>2.7294492553996137</v>
      </c>
      <c r="AE420" s="3">
        <f t="shared" si="148"/>
        <v>1.2099263106443237</v>
      </c>
      <c r="AF420" s="3">
        <f t="shared" si="149"/>
        <v>1.8649263032563141</v>
      </c>
      <c r="AG420" t="str">
        <f t="shared" si="150"/>
        <v>Cluster 2</v>
      </c>
      <c r="AH420" t="str">
        <f t="shared" si="151"/>
        <v>&gt;16 messages</v>
      </c>
      <c r="AI420" t="e">
        <f t="shared" si="152"/>
        <v>#N/A</v>
      </c>
      <c r="AJ420">
        <f t="shared" si="153"/>
        <v>24.33</v>
      </c>
      <c r="AK420" t="str">
        <f t="shared" si="154"/>
        <v>no - Medium</v>
      </c>
      <c r="AL420" t="str">
        <f t="shared" si="155"/>
        <v>Q3 - High</v>
      </c>
      <c r="AM420">
        <f t="shared" si="156"/>
        <v>0</v>
      </c>
      <c r="AN420">
        <f t="shared" si="157"/>
        <v>1</v>
      </c>
      <c r="AO420">
        <f t="shared" si="158"/>
        <v>0</v>
      </c>
      <c r="AP420">
        <f t="shared" si="159"/>
        <v>2</v>
      </c>
      <c r="AQ420">
        <f t="shared" si="160"/>
        <v>143.1</v>
      </c>
    </row>
    <row r="421" spans="1:43" x14ac:dyDescent="0.25">
      <c r="A421" t="s">
        <v>29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  <c r="U421">
        <f t="shared" si="138"/>
        <v>1</v>
      </c>
      <c r="V421" t="str">
        <f t="shared" si="139"/>
        <v>&lt;=3 calls</v>
      </c>
      <c r="W421" t="str">
        <f t="shared" si="140"/>
        <v>Q2</v>
      </c>
      <c r="X421" t="str">
        <f t="shared" si="141"/>
        <v>Not Applicable</v>
      </c>
      <c r="Y421" t="str">
        <f t="shared" si="142"/>
        <v>High</v>
      </c>
      <c r="Z421" s="3">
        <f t="shared" si="143"/>
        <v>-0.48617748823719642</v>
      </c>
      <c r="AA421" s="3">
        <f t="shared" si="144"/>
        <v>2.5796484981909997</v>
      </c>
      <c r="AB421" s="3">
        <f t="shared" si="145"/>
        <v>1.7371589687663829</v>
      </c>
      <c r="AC421" s="3">
        <f t="shared" si="146"/>
        <v>-1.6869199218482758</v>
      </c>
      <c r="AD421" s="3">
        <f t="shared" si="147"/>
        <v>4.587133652241409</v>
      </c>
      <c r="AE421" s="3">
        <f t="shared" si="148"/>
        <v>3.571326788433367</v>
      </c>
      <c r="AF421" s="3">
        <f t="shared" si="149"/>
        <v>3.5308575326736085</v>
      </c>
      <c r="AG421" t="str">
        <f t="shared" si="150"/>
        <v>Cluster 3</v>
      </c>
      <c r="AH421" t="str">
        <f t="shared" si="151"/>
        <v>Not Applicable</v>
      </c>
      <c r="AI421">
        <f t="shared" si="152"/>
        <v>26.18</v>
      </c>
      <c r="AJ421" t="e">
        <f t="shared" si="153"/>
        <v>#N/A</v>
      </c>
      <c r="AK421" t="str">
        <f t="shared" si="154"/>
        <v>no - Low</v>
      </c>
      <c r="AL421" t="str">
        <f t="shared" si="155"/>
        <v>Q1 - Low</v>
      </c>
      <c r="AM421">
        <f t="shared" si="156"/>
        <v>0</v>
      </c>
      <c r="AN421">
        <f t="shared" si="157"/>
        <v>1</v>
      </c>
      <c r="AO421">
        <f t="shared" si="158"/>
        <v>0</v>
      </c>
      <c r="AP421">
        <f t="shared" si="159"/>
        <v>3</v>
      </c>
      <c r="AQ421">
        <f t="shared" si="160"/>
        <v>154</v>
      </c>
    </row>
    <row r="422" spans="1:43" x14ac:dyDescent="0.25">
      <c r="A422" t="s">
        <v>70</v>
      </c>
      <c r="B422">
        <v>143</v>
      </c>
      <c r="C422" t="s">
        <v>25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  <c r="U422">
        <f t="shared" si="138"/>
        <v>0</v>
      </c>
      <c r="V422" t="str">
        <f t="shared" si="139"/>
        <v>&lt;=3 calls</v>
      </c>
      <c r="W422" t="str">
        <f t="shared" si="140"/>
        <v>Q4</v>
      </c>
      <c r="X422" t="str">
        <f t="shared" si="141"/>
        <v>Not Applicable</v>
      </c>
      <c r="Y422" t="str">
        <f t="shared" si="142"/>
        <v>Medium</v>
      </c>
      <c r="Z422" s="3">
        <f t="shared" si="143"/>
        <v>0.11738791704441325</v>
      </c>
      <c r="AA422" s="3">
        <f t="shared" si="144"/>
        <v>0.43435429644946999</v>
      </c>
      <c r="AB422" s="3">
        <f t="shared" si="145"/>
        <v>0.68261560428894796</v>
      </c>
      <c r="AC422" s="3">
        <f t="shared" si="146"/>
        <v>0.48691299998589177</v>
      </c>
      <c r="AD422" s="3">
        <f t="shared" si="147"/>
        <v>2.8892963756291272</v>
      </c>
      <c r="AE422" s="3">
        <f t="shared" si="148"/>
        <v>0.95157338691567384</v>
      </c>
      <c r="AF422" s="3">
        <f t="shared" si="149"/>
        <v>1.2095248137796599</v>
      </c>
      <c r="AG422" t="str">
        <f t="shared" si="150"/>
        <v>Cluster 2</v>
      </c>
      <c r="AH422" t="str">
        <f t="shared" si="151"/>
        <v>&gt;16 messages</v>
      </c>
      <c r="AI422" t="e">
        <f t="shared" si="152"/>
        <v>#N/A</v>
      </c>
      <c r="AJ422">
        <f t="shared" si="153"/>
        <v>31.72</v>
      </c>
      <c r="AK422" t="str">
        <f t="shared" si="154"/>
        <v>no - Medium</v>
      </c>
      <c r="AL422" t="str">
        <f t="shared" si="155"/>
        <v>Q3 - High</v>
      </c>
      <c r="AM422">
        <f t="shared" si="156"/>
        <v>0</v>
      </c>
      <c r="AN422">
        <f t="shared" si="157"/>
        <v>0</v>
      </c>
      <c r="AO422">
        <f t="shared" si="158"/>
        <v>0</v>
      </c>
      <c r="AP422">
        <f t="shared" si="159"/>
        <v>1</v>
      </c>
      <c r="AQ422">
        <f t="shared" si="160"/>
        <v>186.6</v>
      </c>
    </row>
    <row r="423" spans="1:43" x14ac:dyDescent="0.25">
      <c r="A423" t="s">
        <v>67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  <c r="U423">
        <f t="shared" si="138"/>
        <v>1</v>
      </c>
      <c r="V423" t="str">
        <f t="shared" si="139"/>
        <v>&gt;3 calls</v>
      </c>
      <c r="W423" t="str">
        <f t="shared" si="140"/>
        <v>Q3</v>
      </c>
      <c r="X423" t="str">
        <f t="shared" si="141"/>
        <v>Not Applicable</v>
      </c>
      <c r="Y423" t="str">
        <f t="shared" si="142"/>
        <v>Medium</v>
      </c>
      <c r="Z423" s="3">
        <f t="shared" si="143"/>
        <v>-0.17513764747857521</v>
      </c>
      <c r="AA423" s="3">
        <f t="shared" si="144"/>
        <v>-1.3411190927008784E-2</v>
      </c>
      <c r="AB423" s="3">
        <f t="shared" si="145"/>
        <v>-0.61222860218805342</v>
      </c>
      <c r="AC423" s="3">
        <f t="shared" si="146"/>
        <v>-0.23769797395883072</v>
      </c>
      <c r="AD423" s="3">
        <f t="shared" si="147"/>
        <v>1.5444178238620354</v>
      </c>
      <c r="AE423" s="3">
        <f t="shared" si="148"/>
        <v>0.67983618892177333</v>
      </c>
      <c r="AF423" s="3">
        <f t="shared" si="149"/>
        <v>2.557171889582829</v>
      </c>
      <c r="AG423" t="str">
        <f t="shared" si="150"/>
        <v>Cluster 2</v>
      </c>
      <c r="AH423" t="str">
        <f t="shared" si="151"/>
        <v>&gt;16 messages</v>
      </c>
      <c r="AI423">
        <f t="shared" si="152"/>
        <v>29.04</v>
      </c>
      <c r="AJ423" t="e">
        <f t="shared" si="153"/>
        <v>#N/A</v>
      </c>
      <c r="AK423" t="str">
        <f t="shared" si="154"/>
        <v>no - Medium</v>
      </c>
      <c r="AL423" t="str">
        <f t="shared" si="155"/>
        <v>Q2 - Medium</v>
      </c>
      <c r="AM423">
        <f t="shared" si="156"/>
        <v>0</v>
      </c>
      <c r="AN423">
        <f t="shared" si="157"/>
        <v>1</v>
      </c>
      <c r="AO423">
        <f t="shared" si="158"/>
        <v>0</v>
      </c>
      <c r="AP423">
        <f t="shared" si="159"/>
        <v>5</v>
      </c>
      <c r="AQ423">
        <f t="shared" si="160"/>
        <v>170.8</v>
      </c>
    </row>
    <row r="424" spans="1:43" x14ac:dyDescent="0.25">
      <c r="A424" t="s">
        <v>64</v>
      </c>
      <c r="B424">
        <v>193</v>
      </c>
      <c r="C424" t="s">
        <v>25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  <c r="U424">
        <f t="shared" si="138"/>
        <v>0</v>
      </c>
      <c r="V424" t="str">
        <f t="shared" si="139"/>
        <v>&lt;=3 calls</v>
      </c>
      <c r="W424" t="str">
        <f t="shared" si="140"/>
        <v>Q4</v>
      </c>
      <c r="X424" t="str">
        <f t="shared" si="141"/>
        <v>Not Applicable</v>
      </c>
      <c r="Y424" t="str">
        <f t="shared" si="142"/>
        <v>Medium</v>
      </c>
      <c r="Z424" s="3">
        <f t="shared" si="143"/>
        <v>-1.0416057753061625</v>
      </c>
      <c r="AA424" s="3">
        <f t="shared" si="144"/>
        <v>5.4251149387659237E-2</v>
      </c>
      <c r="AB424" s="3">
        <f t="shared" si="145"/>
        <v>9.0800307463569943E-2</v>
      </c>
      <c r="AC424" s="3">
        <f t="shared" si="146"/>
        <v>0.74052684086654508</v>
      </c>
      <c r="AD424" s="3">
        <f t="shared" si="147"/>
        <v>2.3092110170063544</v>
      </c>
      <c r="AE424" s="3">
        <f t="shared" si="148"/>
        <v>1.2823846834083361</v>
      </c>
      <c r="AF424" s="3">
        <f t="shared" si="149"/>
        <v>2.440607594722485</v>
      </c>
      <c r="AG424" t="str">
        <f t="shared" si="150"/>
        <v>Cluster 2</v>
      </c>
      <c r="AH424" t="str">
        <f t="shared" si="151"/>
        <v>&gt;16 messages</v>
      </c>
      <c r="AI424" t="e">
        <f t="shared" si="152"/>
        <v>#N/A</v>
      </c>
      <c r="AJ424">
        <f t="shared" si="153"/>
        <v>21.08</v>
      </c>
      <c r="AK424" t="str">
        <f t="shared" si="154"/>
        <v>no - Low</v>
      </c>
      <c r="AL424" t="str">
        <f t="shared" si="155"/>
        <v>Q4 - Very High</v>
      </c>
      <c r="AM424">
        <f t="shared" si="156"/>
        <v>0</v>
      </c>
      <c r="AN424">
        <f t="shared" si="157"/>
        <v>0</v>
      </c>
      <c r="AO424">
        <f t="shared" si="158"/>
        <v>0</v>
      </c>
      <c r="AP424">
        <f t="shared" si="159"/>
        <v>1</v>
      </c>
      <c r="AQ424">
        <f t="shared" si="160"/>
        <v>124</v>
      </c>
    </row>
    <row r="425" spans="1:43" x14ac:dyDescent="0.25">
      <c r="A425" t="s">
        <v>69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  <c r="U425">
        <f t="shared" si="138"/>
        <v>0</v>
      </c>
      <c r="V425" t="str">
        <f t="shared" si="139"/>
        <v>&lt;=3 calls</v>
      </c>
      <c r="W425" t="str">
        <f t="shared" si="140"/>
        <v>Q1</v>
      </c>
      <c r="X425" t="str">
        <f t="shared" si="141"/>
        <v>Not Applicable</v>
      </c>
      <c r="Y425" t="str">
        <f t="shared" si="142"/>
        <v>High</v>
      </c>
      <c r="Z425" s="3">
        <f t="shared" si="143"/>
        <v>0.33400494900131034</v>
      </c>
      <c r="AA425" s="3">
        <f t="shared" si="144"/>
        <v>1.5746637376349029</v>
      </c>
      <c r="AB425" s="3">
        <f t="shared" si="145"/>
        <v>-1.0789285845839049</v>
      </c>
      <c r="AC425" s="3">
        <f t="shared" si="146"/>
        <v>1.6462905582974481</v>
      </c>
      <c r="AD425" s="3">
        <f t="shared" si="147"/>
        <v>3.9265183058596267</v>
      </c>
      <c r="AE425" s="3">
        <f t="shared" si="148"/>
        <v>2.5427317368435158</v>
      </c>
      <c r="AF425" s="3">
        <f t="shared" si="149"/>
        <v>2.3480680068626056</v>
      </c>
      <c r="AG425" t="str">
        <f t="shared" si="150"/>
        <v>Cluster 3</v>
      </c>
      <c r="AH425" t="str">
        <f t="shared" si="151"/>
        <v>Not Applicable</v>
      </c>
      <c r="AI425" t="e">
        <f t="shared" si="152"/>
        <v>#N/A</v>
      </c>
      <c r="AJ425">
        <f t="shared" si="153"/>
        <v>33.71</v>
      </c>
      <c r="AK425" t="str">
        <f t="shared" si="154"/>
        <v>no - High</v>
      </c>
      <c r="AL425" t="str">
        <f t="shared" si="155"/>
        <v>Q4 - Very High</v>
      </c>
      <c r="AM425">
        <f t="shared" si="156"/>
        <v>0</v>
      </c>
      <c r="AN425">
        <f t="shared" si="157"/>
        <v>1</v>
      </c>
      <c r="AO425">
        <f t="shared" si="158"/>
        <v>0</v>
      </c>
      <c r="AP425">
        <f t="shared" si="159"/>
        <v>3</v>
      </c>
      <c r="AQ425">
        <f t="shared" si="160"/>
        <v>198.3</v>
      </c>
    </row>
    <row r="426" spans="1:43" x14ac:dyDescent="0.25">
      <c r="A426" t="s">
        <v>38</v>
      </c>
      <c r="B426">
        <v>62</v>
      </c>
      <c r="C426" t="s">
        <v>25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  <c r="U426">
        <f t="shared" si="138"/>
        <v>0</v>
      </c>
      <c r="V426" t="str">
        <f t="shared" si="139"/>
        <v>&lt;=3 calls</v>
      </c>
      <c r="W426" t="str">
        <f t="shared" si="140"/>
        <v>Q1</v>
      </c>
      <c r="X426" t="str">
        <f t="shared" si="141"/>
        <v>Not Applicable</v>
      </c>
      <c r="Y426" t="str">
        <f t="shared" si="142"/>
        <v>Medium</v>
      </c>
      <c r="Z426" s="3">
        <f t="shared" si="143"/>
        <v>-0.13810909500731083</v>
      </c>
      <c r="AA426" s="3">
        <f t="shared" si="144"/>
        <v>9.2062457210561999E-2</v>
      </c>
      <c r="AB426" s="3">
        <f t="shared" si="145"/>
        <v>0.79978708923088526</v>
      </c>
      <c r="AC426" s="3">
        <f t="shared" si="146"/>
        <v>-0.41885071744501134</v>
      </c>
      <c r="AD426" s="3">
        <f t="shared" si="147"/>
        <v>2.3478552761476261</v>
      </c>
      <c r="AE426" s="3">
        <f t="shared" si="148"/>
        <v>0.91795693240805021</v>
      </c>
      <c r="AF426" s="3">
        <f t="shared" si="149"/>
        <v>2.0427592765124696</v>
      </c>
      <c r="AG426" t="str">
        <f t="shared" si="150"/>
        <v>Cluster 2</v>
      </c>
      <c r="AH426" t="str">
        <f t="shared" si="151"/>
        <v>Not Applicable</v>
      </c>
      <c r="AI426" t="e">
        <f t="shared" si="152"/>
        <v>#N/A</v>
      </c>
      <c r="AJ426">
        <f t="shared" si="153"/>
        <v>29.38</v>
      </c>
      <c r="AK426" t="str">
        <f t="shared" si="154"/>
        <v>no - High</v>
      </c>
      <c r="AL426" t="str">
        <f t="shared" si="155"/>
        <v>Q2 - Medium</v>
      </c>
      <c r="AM426">
        <f t="shared" si="156"/>
        <v>0</v>
      </c>
      <c r="AN426">
        <f t="shared" si="157"/>
        <v>0</v>
      </c>
      <c r="AO426">
        <f t="shared" si="158"/>
        <v>0</v>
      </c>
      <c r="AP426">
        <f t="shared" si="159"/>
        <v>2</v>
      </c>
      <c r="AQ426">
        <f t="shared" si="160"/>
        <v>172.8</v>
      </c>
    </row>
    <row r="427" spans="1:43" x14ac:dyDescent="0.25">
      <c r="A427" t="s">
        <v>54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  <c r="U427">
        <f t="shared" si="138"/>
        <v>0</v>
      </c>
      <c r="V427" t="str">
        <f t="shared" si="139"/>
        <v>&lt;=3 calls</v>
      </c>
      <c r="W427" t="str">
        <f t="shared" si="140"/>
        <v>Q1</v>
      </c>
      <c r="X427" t="str">
        <f t="shared" si="141"/>
        <v>Not Applicable</v>
      </c>
      <c r="Y427" t="str">
        <f t="shared" si="142"/>
        <v>Medium</v>
      </c>
      <c r="Z427" s="3">
        <f t="shared" si="143"/>
        <v>0.68762762510188524</v>
      </c>
      <c r="AA427" s="3">
        <f t="shared" si="144"/>
        <v>0.27116865216115354</v>
      </c>
      <c r="AB427" s="3">
        <f t="shared" si="145"/>
        <v>0.52969688665286008</v>
      </c>
      <c r="AC427" s="3">
        <f t="shared" si="146"/>
        <v>-1.3246144348759143</v>
      </c>
      <c r="AD427" s="3">
        <f t="shared" si="147"/>
        <v>2.6285554663368806</v>
      </c>
      <c r="AE427" s="3">
        <f t="shared" si="148"/>
        <v>1.6067191358571438</v>
      </c>
      <c r="AF427" s="3">
        <f t="shared" si="149"/>
        <v>2.5007576698771827</v>
      </c>
      <c r="AG427" t="str">
        <f t="shared" si="150"/>
        <v>Cluster 2</v>
      </c>
      <c r="AH427" t="str">
        <f t="shared" si="151"/>
        <v>&gt;16 messages</v>
      </c>
      <c r="AI427" t="e">
        <f t="shared" si="152"/>
        <v>#N/A</v>
      </c>
      <c r="AJ427">
        <f t="shared" si="153"/>
        <v>36.96</v>
      </c>
      <c r="AK427" t="str">
        <f t="shared" si="154"/>
        <v>no - Low</v>
      </c>
      <c r="AL427" t="str">
        <f t="shared" si="155"/>
        <v>Q1 - Low</v>
      </c>
      <c r="AM427">
        <f t="shared" si="156"/>
        <v>0</v>
      </c>
      <c r="AN427">
        <f t="shared" si="157"/>
        <v>1</v>
      </c>
      <c r="AO427">
        <f t="shared" si="158"/>
        <v>0</v>
      </c>
      <c r="AP427">
        <f t="shared" si="159"/>
        <v>0</v>
      </c>
      <c r="AQ427">
        <f t="shared" si="160"/>
        <v>217.4</v>
      </c>
    </row>
    <row r="428" spans="1:43" x14ac:dyDescent="0.25">
      <c r="A428" t="s">
        <v>68</v>
      </c>
      <c r="B428">
        <v>60</v>
      </c>
      <c r="C428" t="s">
        <v>25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  <c r="U428">
        <f t="shared" si="138"/>
        <v>1</v>
      </c>
      <c r="V428" t="str">
        <f t="shared" si="139"/>
        <v>&lt;=3 calls</v>
      </c>
      <c r="W428" t="str">
        <f t="shared" si="140"/>
        <v>Q1</v>
      </c>
      <c r="X428" t="str">
        <f t="shared" si="141"/>
        <v>High</v>
      </c>
      <c r="Y428" t="str">
        <f t="shared" si="142"/>
        <v>Medium</v>
      </c>
      <c r="Z428" s="3">
        <f t="shared" si="143"/>
        <v>1.5855700225300464</v>
      </c>
      <c r="AA428" s="3">
        <f t="shared" si="144"/>
        <v>0.31097002881684055</v>
      </c>
      <c r="AB428" s="3">
        <f t="shared" si="145"/>
        <v>-1.8355783432767536</v>
      </c>
      <c r="AC428" s="3">
        <f t="shared" si="146"/>
        <v>1.3564461687195588</v>
      </c>
      <c r="AD428" s="3">
        <f t="shared" si="147"/>
        <v>3.8281646348724689</v>
      </c>
      <c r="AE428" s="3">
        <f t="shared" si="148"/>
        <v>2.7964314256045828</v>
      </c>
      <c r="AF428" s="3">
        <f t="shared" si="149"/>
        <v>2.9975344809575577</v>
      </c>
      <c r="AG428" t="str">
        <f t="shared" si="150"/>
        <v>Cluster 2</v>
      </c>
      <c r="AH428" t="str">
        <f t="shared" si="151"/>
        <v>&gt;16 messages</v>
      </c>
      <c r="AI428">
        <f t="shared" si="152"/>
        <v>45.2</v>
      </c>
      <c r="AJ428" t="e">
        <f t="shared" si="153"/>
        <v>#N/A</v>
      </c>
      <c r="AK428" t="str">
        <f t="shared" si="154"/>
        <v>yes - High</v>
      </c>
      <c r="AL428" t="str">
        <f t="shared" si="155"/>
        <v>Q4 - Very High</v>
      </c>
      <c r="AM428">
        <f t="shared" si="156"/>
        <v>1</v>
      </c>
      <c r="AN428">
        <f t="shared" si="157"/>
        <v>0</v>
      </c>
      <c r="AO428">
        <f t="shared" si="158"/>
        <v>0</v>
      </c>
      <c r="AP428">
        <f t="shared" si="159"/>
        <v>0</v>
      </c>
      <c r="AQ428">
        <f t="shared" si="160"/>
        <v>265.89999999999998</v>
      </c>
    </row>
    <row r="429" spans="1:43" x14ac:dyDescent="0.25">
      <c r="A429" t="s">
        <v>67</v>
      </c>
      <c r="B429">
        <v>96</v>
      </c>
      <c r="C429" t="s">
        <v>28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  <c r="U429">
        <f t="shared" si="138"/>
        <v>0</v>
      </c>
      <c r="V429" t="str">
        <f t="shared" si="139"/>
        <v>&lt;=3 calls</v>
      </c>
      <c r="W429" t="str">
        <f t="shared" si="140"/>
        <v>Q2</v>
      </c>
      <c r="X429" t="str">
        <f t="shared" si="141"/>
        <v>Not Applicable</v>
      </c>
      <c r="Y429" t="str">
        <f t="shared" si="142"/>
        <v>High</v>
      </c>
      <c r="Z429" s="3">
        <f t="shared" si="143"/>
        <v>-1.5192741021854732</v>
      </c>
      <c r="AA429" s="3">
        <f t="shared" si="144"/>
        <v>2.1298929419817361</v>
      </c>
      <c r="AB429" s="3">
        <f t="shared" si="145"/>
        <v>-0.35802605858520636</v>
      </c>
      <c r="AC429" s="3">
        <f t="shared" si="146"/>
        <v>-0.96230894790355315</v>
      </c>
      <c r="AD429" s="3">
        <f t="shared" si="147"/>
        <v>3.2371942447637272</v>
      </c>
      <c r="AE429" s="3">
        <f t="shared" si="148"/>
        <v>2.8104908666843933</v>
      </c>
      <c r="AF429" s="3">
        <f t="shared" si="149"/>
        <v>3.6494234126915699</v>
      </c>
      <c r="AG429" t="str">
        <f t="shared" si="150"/>
        <v>Cluster 2</v>
      </c>
      <c r="AH429" t="str">
        <f t="shared" si="151"/>
        <v>Not Applicable</v>
      </c>
      <c r="AI429" t="e">
        <f t="shared" si="152"/>
        <v>#N/A</v>
      </c>
      <c r="AJ429">
        <f t="shared" si="153"/>
        <v>16.690000000000001</v>
      </c>
      <c r="AK429" t="str">
        <f t="shared" si="154"/>
        <v>no - Low</v>
      </c>
      <c r="AL429" t="str">
        <f t="shared" si="155"/>
        <v>Q1 - Low</v>
      </c>
      <c r="AM429">
        <f t="shared" si="156"/>
        <v>0</v>
      </c>
      <c r="AN429">
        <f t="shared" si="157"/>
        <v>0</v>
      </c>
      <c r="AO429">
        <f t="shared" si="158"/>
        <v>1</v>
      </c>
      <c r="AP429">
        <f t="shared" si="159"/>
        <v>2</v>
      </c>
      <c r="AQ429">
        <f t="shared" si="160"/>
        <v>98.2</v>
      </c>
    </row>
    <row r="430" spans="1:43" x14ac:dyDescent="0.25">
      <c r="A430" t="s">
        <v>26</v>
      </c>
      <c r="B430">
        <v>52</v>
      </c>
      <c r="C430" t="s">
        <v>25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  <c r="U430">
        <f t="shared" si="138"/>
        <v>0</v>
      </c>
      <c r="V430" t="str">
        <f t="shared" si="139"/>
        <v>&lt;=3 calls</v>
      </c>
      <c r="W430" t="str">
        <f t="shared" si="140"/>
        <v>Q1</v>
      </c>
      <c r="X430" t="str">
        <f t="shared" si="141"/>
        <v>Not Applicable</v>
      </c>
      <c r="Y430" t="str">
        <f t="shared" si="142"/>
        <v>Low</v>
      </c>
      <c r="Z430" s="3">
        <f t="shared" si="143"/>
        <v>0.63763907926567798</v>
      </c>
      <c r="AA430" s="3">
        <f t="shared" si="144"/>
        <v>-0.82734934353580813</v>
      </c>
      <c r="AB430" s="3">
        <f t="shared" si="145"/>
        <v>-1.5317268653764757</v>
      </c>
      <c r="AC430" s="3">
        <f t="shared" si="146"/>
        <v>-0.31015907135330267</v>
      </c>
      <c r="AD430" s="3">
        <f t="shared" si="147"/>
        <v>1.8628698208181067</v>
      </c>
      <c r="AE430" s="3">
        <f t="shared" si="148"/>
        <v>1.8797543380225783</v>
      </c>
      <c r="AF430" s="3">
        <f t="shared" si="149"/>
        <v>3.4053881971538162</v>
      </c>
      <c r="AG430" t="str">
        <f t="shared" si="150"/>
        <v>Cluster 1</v>
      </c>
      <c r="AH430" t="str">
        <f t="shared" si="151"/>
        <v>Not Applicable</v>
      </c>
      <c r="AI430" t="e">
        <f t="shared" si="152"/>
        <v>#N/A</v>
      </c>
      <c r="AJ430">
        <f t="shared" si="153"/>
        <v>36.5</v>
      </c>
      <c r="AK430" t="str">
        <f t="shared" si="154"/>
        <v>no - Medium</v>
      </c>
      <c r="AL430" t="str">
        <f t="shared" si="155"/>
        <v>Q2 - Medium</v>
      </c>
      <c r="AM430">
        <f t="shared" si="156"/>
        <v>0</v>
      </c>
      <c r="AN430">
        <f t="shared" si="157"/>
        <v>0</v>
      </c>
      <c r="AO430">
        <f t="shared" si="158"/>
        <v>0</v>
      </c>
      <c r="AP430">
        <f t="shared" si="159"/>
        <v>2</v>
      </c>
      <c r="AQ430">
        <f t="shared" si="160"/>
        <v>214.7</v>
      </c>
    </row>
    <row r="431" spans="1:43" x14ac:dyDescent="0.25">
      <c r="A431" t="s">
        <v>61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  <c r="U431">
        <f t="shared" si="138"/>
        <v>0</v>
      </c>
      <c r="V431" t="str">
        <f t="shared" si="139"/>
        <v>&lt;=3 calls</v>
      </c>
      <c r="W431" t="str">
        <f t="shared" si="140"/>
        <v>Q2</v>
      </c>
      <c r="X431" t="str">
        <f t="shared" si="141"/>
        <v>Not Applicable</v>
      </c>
      <c r="Y431" t="str">
        <f t="shared" si="142"/>
        <v>Medium</v>
      </c>
      <c r="Z431" s="3">
        <f t="shared" si="143"/>
        <v>-0.22327476569121937</v>
      </c>
      <c r="AA431" s="3">
        <f t="shared" si="144"/>
        <v>0.48808615493464724</v>
      </c>
      <c r="AB431" s="3">
        <f t="shared" si="145"/>
        <v>-0.61620051693184774</v>
      </c>
      <c r="AC431" s="3">
        <f t="shared" si="146"/>
        <v>0.95791013304996164</v>
      </c>
      <c r="AD431" s="3">
        <f t="shared" si="147"/>
        <v>2.6073773463814769</v>
      </c>
      <c r="AE431" s="3">
        <f t="shared" si="148"/>
        <v>1.2591166013122967</v>
      </c>
      <c r="AF431" s="3">
        <f t="shared" si="149"/>
        <v>2.0910123397476985</v>
      </c>
      <c r="AG431" t="str">
        <f t="shared" si="150"/>
        <v>Cluster 2</v>
      </c>
      <c r="AH431" t="str">
        <f t="shared" si="151"/>
        <v>Not Applicable</v>
      </c>
      <c r="AI431" t="e">
        <f t="shared" si="152"/>
        <v>#N/A</v>
      </c>
      <c r="AJ431">
        <f t="shared" si="153"/>
        <v>28.59</v>
      </c>
      <c r="AK431" t="str">
        <f t="shared" si="154"/>
        <v>no - Low</v>
      </c>
      <c r="AL431" t="str">
        <f t="shared" si="155"/>
        <v>Q4 - Very High</v>
      </c>
      <c r="AM431">
        <f t="shared" si="156"/>
        <v>0</v>
      </c>
      <c r="AN431">
        <f t="shared" si="157"/>
        <v>1</v>
      </c>
      <c r="AO431">
        <f t="shared" si="158"/>
        <v>0</v>
      </c>
      <c r="AP431">
        <f t="shared" si="159"/>
        <v>1</v>
      </c>
      <c r="AQ431">
        <f t="shared" si="160"/>
        <v>168.2</v>
      </c>
    </row>
    <row r="432" spans="1:43" x14ac:dyDescent="0.25">
      <c r="A432" t="s">
        <v>51</v>
      </c>
      <c r="B432">
        <v>41</v>
      </c>
      <c r="C432" t="s">
        <v>25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  <c r="U432">
        <f t="shared" si="138"/>
        <v>0</v>
      </c>
      <c r="V432" t="str">
        <f t="shared" si="139"/>
        <v>&lt;=3 calls</v>
      </c>
      <c r="W432" t="str">
        <f t="shared" si="140"/>
        <v>Q1</v>
      </c>
      <c r="X432" t="str">
        <f t="shared" si="141"/>
        <v>Not Applicable</v>
      </c>
      <c r="Y432" t="str">
        <f t="shared" si="142"/>
        <v>Low</v>
      </c>
      <c r="Z432" s="3">
        <f t="shared" si="143"/>
        <v>0.41917061968521835</v>
      </c>
      <c r="AA432" s="3">
        <f t="shared" si="144"/>
        <v>-0.92287264750945663</v>
      </c>
      <c r="AB432" s="3">
        <f t="shared" si="145"/>
        <v>-1.7283366451943025</v>
      </c>
      <c r="AC432" s="3">
        <f t="shared" si="146"/>
        <v>-0.45508126614224731</v>
      </c>
      <c r="AD432" s="3">
        <f t="shared" si="147"/>
        <v>1.6874254269513527</v>
      </c>
      <c r="AE432" s="3">
        <f t="shared" si="148"/>
        <v>2.0546640722618212</v>
      </c>
      <c r="AF432" s="3">
        <f t="shared" si="149"/>
        <v>3.6872597315845685</v>
      </c>
      <c r="AG432" t="str">
        <f t="shared" si="150"/>
        <v>Cluster 1</v>
      </c>
      <c r="AH432" t="str">
        <f t="shared" si="151"/>
        <v>Not Applicable</v>
      </c>
      <c r="AI432" t="e">
        <f t="shared" si="152"/>
        <v>#N/A</v>
      </c>
      <c r="AJ432">
        <f t="shared" si="153"/>
        <v>34.49</v>
      </c>
      <c r="AK432" t="str">
        <f t="shared" si="154"/>
        <v>no - Low</v>
      </c>
      <c r="AL432" t="str">
        <f t="shared" si="155"/>
        <v>Q2 - Medium</v>
      </c>
      <c r="AM432">
        <f t="shared" si="156"/>
        <v>0</v>
      </c>
      <c r="AN432">
        <f t="shared" si="157"/>
        <v>0</v>
      </c>
      <c r="AO432">
        <f t="shared" si="158"/>
        <v>0</v>
      </c>
      <c r="AP432">
        <f t="shared" si="159"/>
        <v>3</v>
      </c>
      <c r="AQ432">
        <f t="shared" si="160"/>
        <v>202.9</v>
      </c>
    </row>
    <row r="433" spans="1:43" x14ac:dyDescent="0.25">
      <c r="A433" t="s">
        <v>31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  <c r="U433">
        <f t="shared" si="138"/>
        <v>0</v>
      </c>
      <c r="V433" t="str">
        <f t="shared" si="139"/>
        <v>&lt;=3 calls</v>
      </c>
      <c r="W433" t="str">
        <f t="shared" si="140"/>
        <v>Q3</v>
      </c>
      <c r="X433" t="str">
        <f t="shared" si="141"/>
        <v>Not Applicable</v>
      </c>
      <c r="Y433" t="str">
        <f t="shared" si="142"/>
        <v>Low</v>
      </c>
      <c r="Z433" s="3">
        <f t="shared" si="143"/>
        <v>1.5022557794697016</v>
      </c>
      <c r="AA433" s="3">
        <f t="shared" si="144"/>
        <v>-0.90894216567996633</v>
      </c>
      <c r="AB433" s="3">
        <f t="shared" si="145"/>
        <v>-1.3827800624841826</v>
      </c>
      <c r="AC433" s="3">
        <f t="shared" si="146"/>
        <v>0.48691299998589177</v>
      </c>
      <c r="AD433" s="3">
        <f t="shared" si="147"/>
        <v>2.9371765968090884</v>
      </c>
      <c r="AE433" s="3">
        <f t="shared" si="148"/>
        <v>2.2873813102017184</v>
      </c>
      <c r="AF433" s="3">
        <f t="shared" si="149"/>
        <v>3.1364343059718691</v>
      </c>
      <c r="AG433" t="str">
        <f t="shared" si="150"/>
        <v>Cluster 2</v>
      </c>
      <c r="AH433" t="str">
        <f t="shared" si="151"/>
        <v>Not Applicable</v>
      </c>
      <c r="AI433" t="e">
        <f t="shared" si="152"/>
        <v>#N/A</v>
      </c>
      <c r="AJ433">
        <f t="shared" si="153"/>
        <v>44.44</v>
      </c>
      <c r="AK433" t="str">
        <f t="shared" si="154"/>
        <v>no - Low</v>
      </c>
      <c r="AL433" t="str">
        <f t="shared" si="155"/>
        <v>Q3 - High</v>
      </c>
      <c r="AM433">
        <f t="shared" si="156"/>
        <v>0</v>
      </c>
      <c r="AN433">
        <f t="shared" si="157"/>
        <v>1</v>
      </c>
      <c r="AO433">
        <f t="shared" si="158"/>
        <v>0</v>
      </c>
      <c r="AP433">
        <f t="shared" si="159"/>
        <v>1</v>
      </c>
      <c r="AQ433">
        <f t="shared" si="160"/>
        <v>261.39999999999998</v>
      </c>
    </row>
    <row r="434" spans="1:43" x14ac:dyDescent="0.25">
      <c r="A434" t="s">
        <v>43</v>
      </c>
      <c r="B434">
        <v>88</v>
      </c>
      <c r="C434" t="s">
        <v>28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  <c r="U434">
        <f t="shared" si="138"/>
        <v>1</v>
      </c>
      <c r="V434" t="str">
        <f t="shared" si="139"/>
        <v>&gt;3 calls</v>
      </c>
      <c r="W434" t="str">
        <f t="shared" si="140"/>
        <v>Q2</v>
      </c>
      <c r="X434" t="str">
        <f t="shared" si="141"/>
        <v>Not Applicable</v>
      </c>
      <c r="Y434" t="str">
        <f t="shared" si="142"/>
        <v>Low</v>
      </c>
      <c r="Z434" s="3">
        <f t="shared" si="143"/>
        <v>-1.9802795804527151</v>
      </c>
      <c r="AA434" s="3">
        <f t="shared" si="144"/>
        <v>-0.77162741621784614</v>
      </c>
      <c r="AB434" s="3">
        <f t="shared" si="145"/>
        <v>0.77595560076811809</v>
      </c>
      <c r="AC434" s="3">
        <f t="shared" si="146"/>
        <v>-0.74492565572013658</v>
      </c>
      <c r="AD434" s="3">
        <f t="shared" si="147"/>
        <v>2.0572270924439375</v>
      </c>
      <c r="AE434" s="3">
        <f t="shared" si="148"/>
        <v>2.3820028155169122</v>
      </c>
      <c r="AF434" s="3">
        <f t="shared" si="149"/>
        <v>3.8878903683586112</v>
      </c>
      <c r="AG434" t="str">
        <f t="shared" si="150"/>
        <v>Cluster 1</v>
      </c>
      <c r="AH434" t="str">
        <f t="shared" si="151"/>
        <v>Not Applicable</v>
      </c>
      <c r="AI434">
        <f t="shared" si="152"/>
        <v>12.46</v>
      </c>
      <c r="AJ434" t="e">
        <f t="shared" si="153"/>
        <v>#N/A</v>
      </c>
      <c r="AK434" t="str">
        <f t="shared" si="154"/>
        <v>no - Low</v>
      </c>
      <c r="AL434" t="str">
        <f t="shared" si="155"/>
        <v>Q1 - Low</v>
      </c>
      <c r="AM434">
        <f t="shared" si="156"/>
        <v>0</v>
      </c>
      <c r="AN434">
        <f t="shared" si="157"/>
        <v>0</v>
      </c>
      <c r="AO434">
        <f t="shared" si="158"/>
        <v>1</v>
      </c>
      <c r="AP434">
        <f t="shared" si="159"/>
        <v>4</v>
      </c>
      <c r="AQ434">
        <f t="shared" si="160"/>
        <v>73.3</v>
      </c>
    </row>
    <row r="435" spans="1:43" x14ac:dyDescent="0.25">
      <c r="A435" t="s">
        <v>65</v>
      </c>
      <c r="B435">
        <v>122</v>
      </c>
      <c r="C435" t="s">
        <v>25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  <c r="U435">
        <f t="shared" si="138"/>
        <v>0</v>
      </c>
      <c r="V435" t="str">
        <f t="shared" si="139"/>
        <v>&gt;3 calls</v>
      </c>
      <c r="W435" t="str">
        <f t="shared" si="140"/>
        <v>Q3</v>
      </c>
      <c r="X435" t="str">
        <f t="shared" si="141"/>
        <v>Not Applicable</v>
      </c>
      <c r="Y435" t="str">
        <f t="shared" si="142"/>
        <v>Medium</v>
      </c>
      <c r="Z435" s="3">
        <f t="shared" si="143"/>
        <v>1.359695852455334</v>
      </c>
      <c r="AA435" s="3">
        <f t="shared" si="144"/>
        <v>0.57763925240994296</v>
      </c>
      <c r="AB435" s="3">
        <f t="shared" si="145"/>
        <v>-0.1991494688334271</v>
      </c>
      <c r="AC435" s="3">
        <f t="shared" si="146"/>
        <v>-0.38262016874777532</v>
      </c>
      <c r="AD435" s="3">
        <f t="shared" si="147"/>
        <v>3.0132423659815881</v>
      </c>
      <c r="AE435" s="3">
        <f t="shared" si="148"/>
        <v>1.538992729540386</v>
      </c>
      <c r="AF435" s="3">
        <f t="shared" si="149"/>
        <v>1.9124245572074254</v>
      </c>
      <c r="AG435" t="str">
        <f t="shared" si="150"/>
        <v>Cluster 2</v>
      </c>
      <c r="AH435" t="str">
        <f t="shared" si="151"/>
        <v>&gt;16 messages</v>
      </c>
      <c r="AI435" t="e">
        <f t="shared" si="152"/>
        <v>#N/A</v>
      </c>
      <c r="AJ435">
        <f t="shared" si="153"/>
        <v>43.13</v>
      </c>
      <c r="AK435" t="str">
        <f t="shared" si="154"/>
        <v>no - Medium</v>
      </c>
      <c r="AL435" t="str">
        <f t="shared" si="155"/>
        <v>Q2 - Medium</v>
      </c>
      <c r="AM435">
        <f t="shared" si="156"/>
        <v>0</v>
      </c>
      <c r="AN435">
        <f t="shared" si="157"/>
        <v>0</v>
      </c>
      <c r="AO435">
        <f t="shared" si="158"/>
        <v>0</v>
      </c>
      <c r="AP435">
        <f t="shared" si="159"/>
        <v>7</v>
      </c>
      <c r="AQ435">
        <f t="shared" si="160"/>
        <v>253.7</v>
      </c>
    </row>
    <row r="436" spans="1:43" x14ac:dyDescent="0.25">
      <c r="A436" t="s">
        <v>29</v>
      </c>
      <c r="B436">
        <v>61</v>
      </c>
      <c r="C436" t="s">
        <v>25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  <c r="U436">
        <f t="shared" si="138"/>
        <v>0</v>
      </c>
      <c r="V436" t="str">
        <f t="shared" si="139"/>
        <v>&lt;=3 calls</v>
      </c>
      <c r="W436" t="str">
        <f t="shared" si="140"/>
        <v>Q1</v>
      </c>
      <c r="X436" t="str">
        <f t="shared" si="141"/>
        <v>Not Applicable</v>
      </c>
      <c r="Y436" t="str">
        <f t="shared" si="142"/>
        <v>Low</v>
      </c>
      <c r="Z436" s="3">
        <f t="shared" si="143"/>
        <v>-2.5042335979211066</v>
      </c>
      <c r="AA436" s="3">
        <f t="shared" si="144"/>
        <v>-0.9726243683290654</v>
      </c>
      <c r="AB436" s="3">
        <f t="shared" si="145"/>
        <v>-0.94586944066678957</v>
      </c>
      <c r="AC436" s="3">
        <f t="shared" si="146"/>
        <v>-0.16523687656435807</v>
      </c>
      <c r="AD436" s="3">
        <f t="shared" si="147"/>
        <v>1.7214028383925173</v>
      </c>
      <c r="AE436" s="3">
        <f t="shared" si="148"/>
        <v>2.8529206611801272</v>
      </c>
      <c r="AF436" s="3">
        <f t="shared" si="149"/>
        <v>4.6168262763451571</v>
      </c>
      <c r="AG436" t="str">
        <f t="shared" si="150"/>
        <v>Cluster 1</v>
      </c>
      <c r="AH436" t="str">
        <f t="shared" si="151"/>
        <v>Not Applicable</v>
      </c>
      <c r="AI436" t="e">
        <f t="shared" si="152"/>
        <v>#N/A</v>
      </c>
      <c r="AJ436">
        <f t="shared" si="153"/>
        <v>7.65</v>
      </c>
      <c r="AK436" t="str">
        <f t="shared" si="154"/>
        <v>no - Medium</v>
      </c>
      <c r="AL436" t="str">
        <f t="shared" si="155"/>
        <v>Q2 - Medium</v>
      </c>
      <c r="AM436">
        <f t="shared" si="156"/>
        <v>0</v>
      </c>
      <c r="AN436">
        <f t="shared" si="157"/>
        <v>0</v>
      </c>
      <c r="AO436">
        <f t="shared" si="158"/>
        <v>0</v>
      </c>
      <c r="AP436">
        <f t="shared" si="159"/>
        <v>2</v>
      </c>
      <c r="AQ436">
        <f t="shared" si="160"/>
        <v>45</v>
      </c>
    </row>
    <row r="437" spans="1:43" x14ac:dyDescent="0.25">
      <c r="A437" t="s">
        <v>72</v>
      </c>
      <c r="B437">
        <v>87</v>
      </c>
      <c r="C437" t="s">
        <v>28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  <c r="U437">
        <f t="shared" si="138"/>
        <v>0</v>
      </c>
      <c r="V437" t="str">
        <f t="shared" si="139"/>
        <v>&lt;=3 calls</v>
      </c>
      <c r="W437" t="str">
        <f t="shared" si="140"/>
        <v>Q2</v>
      </c>
      <c r="X437" t="str">
        <f t="shared" si="141"/>
        <v>Not Applicable</v>
      </c>
      <c r="Y437" t="str">
        <f t="shared" si="142"/>
        <v>Medium</v>
      </c>
      <c r="Z437" s="3">
        <f t="shared" si="143"/>
        <v>0.944976064777173</v>
      </c>
      <c r="AA437" s="3">
        <f t="shared" si="144"/>
        <v>-0.56665032644105839</v>
      </c>
      <c r="AB437" s="3">
        <f t="shared" si="145"/>
        <v>-2.6379051215232385</v>
      </c>
      <c r="AC437" s="3">
        <f t="shared" si="146"/>
        <v>0.99414068174719761</v>
      </c>
      <c r="AD437" s="3">
        <f t="shared" si="147"/>
        <v>3.260376370580699</v>
      </c>
      <c r="AE437" s="3">
        <f t="shared" si="148"/>
        <v>3.0267030711189404</v>
      </c>
      <c r="AF437" s="3">
        <f t="shared" si="149"/>
        <v>3.9612887907347374</v>
      </c>
      <c r="AG437" t="str">
        <f t="shared" si="150"/>
        <v>Cluster 2</v>
      </c>
      <c r="AH437" t="str">
        <f t="shared" si="151"/>
        <v>Not Applicable</v>
      </c>
      <c r="AI437" t="e">
        <f t="shared" si="152"/>
        <v>#N/A</v>
      </c>
      <c r="AJ437">
        <f t="shared" si="153"/>
        <v>39.32</v>
      </c>
      <c r="AK437" t="str">
        <f t="shared" si="154"/>
        <v>no - Medium</v>
      </c>
      <c r="AL437" t="str">
        <f t="shared" si="155"/>
        <v>Q4 - Very High</v>
      </c>
      <c r="AM437">
        <f t="shared" si="156"/>
        <v>0</v>
      </c>
      <c r="AN437">
        <f t="shared" si="157"/>
        <v>0</v>
      </c>
      <c r="AO437">
        <f t="shared" si="158"/>
        <v>1</v>
      </c>
      <c r="AP437">
        <f t="shared" si="159"/>
        <v>1</v>
      </c>
      <c r="AQ437">
        <f t="shared" si="160"/>
        <v>231.3</v>
      </c>
    </row>
    <row r="438" spans="1:43" x14ac:dyDescent="0.25">
      <c r="A438" t="s">
        <v>53</v>
      </c>
      <c r="B438">
        <v>30</v>
      </c>
      <c r="C438" t="s">
        <v>28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  <c r="U438">
        <f t="shared" si="138"/>
        <v>0</v>
      </c>
      <c r="V438" t="str">
        <f t="shared" si="139"/>
        <v>&lt;=3 calls</v>
      </c>
      <c r="W438" t="str">
        <f t="shared" si="140"/>
        <v>Q1</v>
      </c>
      <c r="X438" t="str">
        <f t="shared" si="141"/>
        <v>Not Applicable</v>
      </c>
      <c r="Y438" t="str">
        <f t="shared" si="142"/>
        <v>Medium</v>
      </c>
      <c r="Z438" s="3">
        <f t="shared" si="143"/>
        <v>0.87277038745820723</v>
      </c>
      <c r="AA438" s="3">
        <f t="shared" si="144"/>
        <v>-0.35172289250034833</v>
      </c>
      <c r="AB438" s="3">
        <f t="shared" si="145"/>
        <v>-0.17531798037066043</v>
      </c>
      <c r="AC438" s="3">
        <f t="shared" si="146"/>
        <v>0.81298793826101701</v>
      </c>
      <c r="AD438" s="3">
        <f t="shared" si="147"/>
        <v>2.809725579131944</v>
      </c>
      <c r="AE438" s="3">
        <f t="shared" si="148"/>
        <v>1.2558355482832564</v>
      </c>
      <c r="AF438" s="3">
        <f t="shared" si="149"/>
        <v>1.8054606112112985</v>
      </c>
      <c r="AG438" t="str">
        <f t="shared" si="150"/>
        <v>Cluster 2</v>
      </c>
      <c r="AH438" t="str">
        <f t="shared" si="151"/>
        <v>Not Applicable</v>
      </c>
      <c r="AI438" t="e">
        <f t="shared" si="152"/>
        <v>#N/A</v>
      </c>
      <c r="AJ438">
        <f t="shared" si="153"/>
        <v>38.659999999999997</v>
      </c>
      <c r="AK438" t="str">
        <f t="shared" si="154"/>
        <v>no - Low</v>
      </c>
      <c r="AL438" t="str">
        <f t="shared" si="155"/>
        <v>Q4 - Very High</v>
      </c>
      <c r="AM438">
        <f t="shared" si="156"/>
        <v>0</v>
      </c>
      <c r="AN438">
        <f t="shared" si="157"/>
        <v>0</v>
      </c>
      <c r="AO438">
        <f t="shared" si="158"/>
        <v>1</v>
      </c>
      <c r="AP438">
        <f t="shared" si="159"/>
        <v>0</v>
      </c>
      <c r="AQ438">
        <f t="shared" si="160"/>
        <v>227.4</v>
      </c>
    </row>
    <row r="439" spans="1:43" x14ac:dyDescent="0.25">
      <c r="A439" t="s">
        <v>24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  <c r="U439">
        <f t="shared" si="138"/>
        <v>0</v>
      </c>
      <c r="V439" t="str">
        <f t="shared" si="139"/>
        <v>&lt;=3 calls</v>
      </c>
      <c r="W439" t="str">
        <f t="shared" si="140"/>
        <v>Q2</v>
      </c>
      <c r="X439" t="str">
        <f t="shared" si="141"/>
        <v>Not Applicable</v>
      </c>
      <c r="Y439" t="str">
        <f t="shared" si="142"/>
        <v>Low</v>
      </c>
      <c r="Z439" s="3">
        <f t="shared" si="143"/>
        <v>-2.5801421304871983</v>
      </c>
      <c r="AA439" s="3">
        <f t="shared" si="144"/>
        <v>-1.3288466893974642</v>
      </c>
      <c r="AB439" s="3">
        <f t="shared" si="145"/>
        <v>1.2645011142548392</v>
      </c>
      <c r="AC439" s="3">
        <f t="shared" si="146"/>
        <v>0.59560464607760044</v>
      </c>
      <c r="AD439" s="3">
        <f t="shared" si="147"/>
        <v>3.2060737328879587</v>
      </c>
      <c r="AE439" s="3">
        <f t="shared" si="148"/>
        <v>3.2212846660639252</v>
      </c>
      <c r="AF439" s="3">
        <f t="shared" si="149"/>
        <v>4.2981904353952283</v>
      </c>
      <c r="AG439" t="str">
        <f t="shared" si="150"/>
        <v>Cluster 1</v>
      </c>
      <c r="AH439" t="str">
        <f t="shared" si="151"/>
        <v>&gt;16 messages</v>
      </c>
      <c r="AI439" t="e">
        <f t="shared" si="152"/>
        <v>#N/A</v>
      </c>
      <c r="AJ439">
        <f t="shared" si="153"/>
        <v>6.95</v>
      </c>
      <c r="AK439" t="str">
        <f t="shared" si="154"/>
        <v>no - High</v>
      </c>
      <c r="AL439" t="str">
        <f t="shared" si="155"/>
        <v>Q3 - High</v>
      </c>
      <c r="AM439">
        <f t="shared" si="156"/>
        <v>0</v>
      </c>
      <c r="AN439">
        <f t="shared" si="157"/>
        <v>1</v>
      </c>
      <c r="AO439">
        <f t="shared" si="158"/>
        <v>0</v>
      </c>
      <c r="AP439">
        <f t="shared" si="159"/>
        <v>0</v>
      </c>
      <c r="AQ439">
        <f t="shared" si="160"/>
        <v>40.9</v>
      </c>
    </row>
    <row r="440" spans="1:43" x14ac:dyDescent="0.25">
      <c r="A440" t="s">
        <v>37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  <c r="U440">
        <f t="shared" si="138"/>
        <v>0</v>
      </c>
      <c r="V440" t="str">
        <f t="shared" si="139"/>
        <v>&lt;=3 calls</v>
      </c>
      <c r="W440" t="str">
        <f t="shared" si="140"/>
        <v>Q1</v>
      </c>
      <c r="X440" t="str">
        <f t="shared" si="141"/>
        <v>Not Applicable</v>
      </c>
      <c r="Y440" t="str">
        <f t="shared" si="142"/>
        <v>Low</v>
      </c>
      <c r="Z440" s="3">
        <f t="shared" si="143"/>
        <v>-1.0267943543176568</v>
      </c>
      <c r="AA440" s="3">
        <f t="shared" si="144"/>
        <v>-0.85322023836200434</v>
      </c>
      <c r="AB440" s="3">
        <f t="shared" si="145"/>
        <v>-2.4385220106469683E-2</v>
      </c>
      <c r="AC440" s="3">
        <f t="shared" si="146"/>
        <v>-0.60000346093119195</v>
      </c>
      <c r="AD440" s="3">
        <f t="shared" si="147"/>
        <v>1.0649336438781212</v>
      </c>
      <c r="AE440" s="3">
        <f t="shared" si="148"/>
        <v>1.4638614050852556</v>
      </c>
      <c r="AF440" s="3">
        <f t="shared" si="149"/>
        <v>3.3394156316237158</v>
      </c>
      <c r="AG440" t="str">
        <f t="shared" si="150"/>
        <v>Cluster 1</v>
      </c>
      <c r="AH440" t="str">
        <f t="shared" si="151"/>
        <v>Not Applicable</v>
      </c>
      <c r="AI440" t="e">
        <f t="shared" si="152"/>
        <v>#N/A</v>
      </c>
      <c r="AJ440">
        <f t="shared" si="153"/>
        <v>21.22</v>
      </c>
      <c r="AK440" t="str">
        <f t="shared" si="154"/>
        <v>no - Medium</v>
      </c>
      <c r="AL440" t="str">
        <f t="shared" si="155"/>
        <v>Q2 - Medium</v>
      </c>
      <c r="AM440">
        <f t="shared" si="156"/>
        <v>0</v>
      </c>
      <c r="AN440">
        <f t="shared" si="157"/>
        <v>1</v>
      </c>
      <c r="AO440">
        <f t="shared" si="158"/>
        <v>0</v>
      </c>
      <c r="AP440">
        <f t="shared" si="159"/>
        <v>2</v>
      </c>
      <c r="AQ440">
        <f t="shared" si="160"/>
        <v>124.8</v>
      </c>
    </row>
    <row r="441" spans="1:43" x14ac:dyDescent="0.25">
      <c r="A441" t="s">
        <v>63</v>
      </c>
      <c r="B441">
        <v>100</v>
      </c>
      <c r="C441" t="s">
        <v>28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  <c r="U441">
        <f t="shared" si="138"/>
        <v>0</v>
      </c>
      <c r="V441" t="str">
        <f t="shared" si="139"/>
        <v>&lt;=3 calls</v>
      </c>
      <c r="W441" t="str">
        <f t="shared" si="140"/>
        <v>Q2</v>
      </c>
      <c r="X441" t="str">
        <f t="shared" si="141"/>
        <v>High</v>
      </c>
      <c r="Y441" t="str">
        <f t="shared" si="142"/>
        <v>High</v>
      </c>
      <c r="Z441" s="3">
        <f t="shared" si="143"/>
        <v>-2.0691481063837496</v>
      </c>
      <c r="AA441" s="3">
        <f t="shared" si="144"/>
        <v>2.7249235229842577</v>
      </c>
      <c r="AB441" s="3">
        <f t="shared" si="145"/>
        <v>9.2786264835467078E-2</v>
      </c>
      <c r="AC441" s="3">
        <f t="shared" si="146"/>
        <v>0.66806574347207237</v>
      </c>
      <c r="AD441" s="3">
        <f t="shared" si="147"/>
        <v>4.3582976115248835</v>
      </c>
      <c r="AE441" s="3">
        <f t="shared" si="148"/>
        <v>3.4873346872371465</v>
      </c>
      <c r="AF441" s="3">
        <f t="shared" si="149"/>
        <v>3.6507873631576122</v>
      </c>
      <c r="AG441" t="str">
        <f t="shared" si="150"/>
        <v>Cluster 2</v>
      </c>
      <c r="AH441" t="str">
        <f t="shared" si="151"/>
        <v>Not Applicable</v>
      </c>
      <c r="AI441" t="e">
        <f t="shared" si="152"/>
        <v>#N/A</v>
      </c>
      <c r="AJ441">
        <f t="shared" si="153"/>
        <v>11.65</v>
      </c>
      <c r="AK441" t="str">
        <f t="shared" si="154"/>
        <v>yes - High</v>
      </c>
      <c r="AL441" t="str">
        <f t="shared" si="155"/>
        <v>Q4 - Very High</v>
      </c>
      <c r="AM441">
        <f t="shared" si="156"/>
        <v>1</v>
      </c>
      <c r="AN441">
        <f t="shared" si="157"/>
        <v>0</v>
      </c>
      <c r="AO441">
        <f t="shared" si="158"/>
        <v>1</v>
      </c>
      <c r="AP441">
        <f t="shared" si="159"/>
        <v>0</v>
      </c>
      <c r="AQ441">
        <f t="shared" si="160"/>
        <v>68.5</v>
      </c>
    </row>
    <row r="442" spans="1:43" x14ac:dyDescent="0.25">
      <c r="A442" t="s">
        <v>68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  <c r="U442">
        <f t="shared" si="138"/>
        <v>0</v>
      </c>
      <c r="V442" t="str">
        <f t="shared" si="139"/>
        <v>&lt;=3 calls</v>
      </c>
      <c r="W442" t="str">
        <f t="shared" si="140"/>
        <v>Q2</v>
      </c>
      <c r="X442" t="str">
        <f t="shared" si="141"/>
        <v>Not Applicable</v>
      </c>
      <c r="Y442" t="str">
        <f t="shared" si="142"/>
        <v>Medium</v>
      </c>
      <c r="Z442" s="3">
        <f t="shared" si="143"/>
        <v>-0.31954900211650661</v>
      </c>
      <c r="AA442" s="3">
        <f t="shared" si="144"/>
        <v>0.37664230029872375</v>
      </c>
      <c r="AB442" s="3">
        <f t="shared" si="145"/>
        <v>0.65282624371048936</v>
      </c>
      <c r="AC442" s="3">
        <f t="shared" si="146"/>
        <v>-1.2883838861786781</v>
      </c>
      <c r="AD442" s="3">
        <f t="shared" si="147"/>
        <v>2.2744576147288491</v>
      </c>
      <c r="AE442" s="3">
        <f t="shared" si="148"/>
        <v>1.5264619647308573</v>
      </c>
      <c r="AF442" s="3">
        <f t="shared" si="149"/>
        <v>2.7362410015095402</v>
      </c>
      <c r="AG442" t="str">
        <f t="shared" si="150"/>
        <v>Cluster 2</v>
      </c>
      <c r="AH442" t="str">
        <f t="shared" si="151"/>
        <v>Not Applicable</v>
      </c>
      <c r="AI442" t="e">
        <f t="shared" si="152"/>
        <v>#N/A</v>
      </c>
      <c r="AJ442">
        <f t="shared" si="153"/>
        <v>27.71</v>
      </c>
      <c r="AK442" t="str">
        <f t="shared" si="154"/>
        <v>no - Low</v>
      </c>
      <c r="AL442" t="str">
        <f t="shared" si="155"/>
        <v>Q1 - Low</v>
      </c>
      <c r="AM442">
        <f t="shared" si="156"/>
        <v>0</v>
      </c>
      <c r="AN442">
        <f t="shared" si="157"/>
        <v>1</v>
      </c>
      <c r="AO442">
        <f t="shared" si="158"/>
        <v>0</v>
      </c>
      <c r="AP442">
        <f t="shared" si="159"/>
        <v>2</v>
      </c>
      <c r="AQ442">
        <f t="shared" si="160"/>
        <v>163</v>
      </c>
    </row>
    <row r="443" spans="1:43" x14ac:dyDescent="0.25">
      <c r="A443" t="s">
        <v>52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  <c r="U443">
        <f t="shared" si="138"/>
        <v>0</v>
      </c>
      <c r="V443" t="str">
        <f t="shared" si="139"/>
        <v>&lt;=3 calls</v>
      </c>
      <c r="W443" t="str">
        <f t="shared" si="140"/>
        <v>Q2</v>
      </c>
      <c r="X443" t="str">
        <f t="shared" si="141"/>
        <v>Not Applicable</v>
      </c>
      <c r="Y443" t="str">
        <f t="shared" si="142"/>
        <v>High</v>
      </c>
      <c r="Z443" s="3">
        <f t="shared" si="143"/>
        <v>0.6191248030300458</v>
      </c>
      <c r="AA443" s="3">
        <f t="shared" si="144"/>
        <v>1.0512756346126186</v>
      </c>
      <c r="AB443" s="3">
        <f t="shared" si="145"/>
        <v>0.14243519913289809</v>
      </c>
      <c r="AC443" s="3">
        <f t="shared" si="146"/>
        <v>0.16083806171076653</v>
      </c>
      <c r="AD443" s="3">
        <f t="shared" si="147"/>
        <v>3.0792856390203101</v>
      </c>
      <c r="AE443" s="3">
        <f t="shared" si="148"/>
        <v>1.2388109822341993</v>
      </c>
      <c r="AF443" s="3">
        <f t="shared" si="149"/>
        <v>1.2598830313689455</v>
      </c>
      <c r="AG443" t="str">
        <f t="shared" si="150"/>
        <v>Cluster 2</v>
      </c>
      <c r="AH443" t="str">
        <f t="shared" si="151"/>
        <v>&gt;16 messages</v>
      </c>
      <c r="AI443" t="e">
        <f t="shared" si="152"/>
        <v>#N/A</v>
      </c>
      <c r="AJ443">
        <f t="shared" si="153"/>
        <v>36.33</v>
      </c>
      <c r="AK443" t="str">
        <f t="shared" si="154"/>
        <v>no - Medium</v>
      </c>
      <c r="AL443" t="str">
        <f t="shared" si="155"/>
        <v>Q3 - High</v>
      </c>
      <c r="AM443">
        <f t="shared" si="156"/>
        <v>0</v>
      </c>
      <c r="AN443">
        <f t="shared" si="157"/>
        <v>1</v>
      </c>
      <c r="AO443">
        <f t="shared" si="158"/>
        <v>0</v>
      </c>
      <c r="AP443">
        <f t="shared" si="159"/>
        <v>2</v>
      </c>
      <c r="AQ443">
        <f t="shared" si="160"/>
        <v>213.7</v>
      </c>
    </row>
    <row r="444" spans="1:43" x14ac:dyDescent="0.25">
      <c r="A444" t="s">
        <v>26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  <c r="U444">
        <f t="shared" si="138"/>
        <v>0</v>
      </c>
      <c r="V444" t="str">
        <f t="shared" si="139"/>
        <v>&lt;=3 calls</v>
      </c>
      <c r="W444" t="str">
        <f t="shared" si="140"/>
        <v>Q3</v>
      </c>
      <c r="X444" t="str">
        <f t="shared" si="141"/>
        <v>Not Applicable</v>
      </c>
      <c r="Y444" t="str">
        <f t="shared" si="142"/>
        <v>Low</v>
      </c>
      <c r="Z444" s="3">
        <f t="shared" si="143"/>
        <v>0.38954777770820692</v>
      </c>
      <c r="AA444" s="3">
        <f t="shared" si="144"/>
        <v>-3.1437894648967912</v>
      </c>
      <c r="AB444" s="3">
        <f t="shared" si="145"/>
        <v>-1.4860498458228391</v>
      </c>
      <c r="AC444" s="3">
        <f t="shared" si="146"/>
        <v>-1.7593810192427477</v>
      </c>
      <c r="AD444" s="3">
        <f t="shared" si="147"/>
        <v>2.7091659752305408</v>
      </c>
      <c r="AE444" s="3">
        <f t="shared" si="148"/>
        <v>3.9164940170840543</v>
      </c>
      <c r="AF444" s="3">
        <f t="shared" si="149"/>
        <v>5.5980595290121311</v>
      </c>
      <c r="AG444" t="str">
        <f t="shared" si="150"/>
        <v>Cluster 1</v>
      </c>
      <c r="AH444" t="str">
        <f t="shared" si="151"/>
        <v>&gt;16 messages</v>
      </c>
      <c r="AI444" t="e">
        <f t="shared" si="152"/>
        <v>#N/A</v>
      </c>
      <c r="AJ444">
        <f t="shared" si="153"/>
        <v>34.22</v>
      </c>
      <c r="AK444" t="str">
        <f t="shared" si="154"/>
        <v>no - Low</v>
      </c>
      <c r="AL444" t="str">
        <f t="shared" si="155"/>
        <v>Q1 - Low</v>
      </c>
      <c r="AM444">
        <f t="shared" si="156"/>
        <v>0</v>
      </c>
      <c r="AN444">
        <f t="shared" si="157"/>
        <v>1</v>
      </c>
      <c r="AO444">
        <f t="shared" si="158"/>
        <v>0</v>
      </c>
      <c r="AP444">
        <f t="shared" si="159"/>
        <v>1</v>
      </c>
      <c r="AQ444">
        <f t="shared" si="160"/>
        <v>201.3</v>
      </c>
    </row>
    <row r="445" spans="1:43" x14ac:dyDescent="0.25">
      <c r="A445" t="s">
        <v>69</v>
      </c>
      <c r="B445">
        <v>194</v>
      </c>
      <c r="C445" t="s">
        <v>25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  <c r="U445">
        <f t="shared" si="138"/>
        <v>0</v>
      </c>
      <c r="V445" t="str">
        <f t="shared" si="139"/>
        <v>&lt;=3 calls</v>
      </c>
      <c r="W445" t="str">
        <f t="shared" si="140"/>
        <v>Q4</v>
      </c>
      <c r="X445" t="str">
        <f t="shared" si="141"/>
        <v>Not Applicable</v>
      </c>
      <c r="Y445" t="str">
        <f t="shared" si="142"/>
        <v>High</v>
      </c>
      <c r="Z445" s="3">
        <f t="shared" si="143"/>
        <v>-2.4412850587199566</v>
      </c>
      <c r="AA445" s="3">
        <f t="shared" si="144"/>
        <v>1.6104849766250213</v>
      </c>
      <c r="AB445" s="3">
        <f t="shared" si="145"/>
        <v>0.35691859529780035</v>
      </c>
      <c r="AC445" s="3">
        <f t="shared" si="146"/>
        <v>2.8781292140034758</v>
      </c>
      <c r="AD445" s="3">
        <f t="shared" si="147"/>
        <v>5.0767163312959003</v>
      </c>
      <c r="AE445" s="3">
        <f t="shared" si="148"/>
        <v>4.1188048332051155</v>
      </c>
      <c r="AF445" s="3">
        <f t="shared" si="149"/>
        <v>4.0194598890424489</v>
      </c>
      <c r="AG445" t="str">
        <f t="shared" si="150"/>
        <v>Cluster 3</v>
      </c>
      <c r="AH445" t="str">
        <f t="shared" si="151"/>
        <v>Not Applicable</v>
      </c>
      <c r="AI445" t="e">
        <f t="shared" si="152"/>
        <v>#N/A</v>
      </c>
      <c r="AJ445">
        <f t="shared" si="153"/>
        <v>8.23</v>
      </c>
      <c r="AK445" t="str">
        <f t="shared" si="154"/>
        <v>no - Low</v>
      </c>
      <c r="AL445" t="str">
        <f t="shared" si="155"/>
        <v>Q4 - Very High</v>
      </c>
      <c r="AM445">
        <f t="shared" si="156"/>
        <v>0</v>
      </c>
      <c r="AN445">
        <f t="shared" si="157"/>
        <v>0</v>
      </c>
      <c r="AO445">
        <f t="shared" si="158"/>
        <v>0</v>
      </c>
      <c r="AP445">
        <f t="shared" si="159"/>
        <v>1</v>
      </c>
      <c r="AQ445">
        <f t="shared" si="160"/>
        <v>48.4</v>
      </c>
    </row>
    <row r="446" spans="1:43" x14ac:dyDescent="0.25">
      <c r="A446" t="s">
        <v>55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  <c r="U446">
        <f t="shared" si="138"/>
        <v>0</v>
      </c>
      <c r="V446" t="str">
        <f t="shared" si="139"/>
        <v>&lt;=3 calls</v>
      </c>
      <c r="W446" t="str">
        <f t="shared" si="140"/>
        <v>Q4</v>
      </c>
      <c r="X446" t="str">
        <f t="shared" si="141"/>
        <v>Not Applicable</v>
      </c>
      <c r="Y446" t="str">
        <f t="shared" si="142"/>
        <v>Medium</v>
      </c>
      <c r="Z446" s="3">
        <f t="shared" si="143"/>
        <v>-0.25474903529179388</v>
      </c>
      <c r="AA446" s="3">
        <f t="shared" si="144"/>
        <v>-0.34177254833642656</v>
      </c>
      <c r="AB446" s="3">
        <f t="shared" si="145"/>
        <v>-1.5793898423020096</v>
      </c>
      <c r="AC446" s="3">
        <f t="shared" si="146"/>
        <v>-0.63623400962842791</v>
      </c>
      <c r="AD446" s="3">
        <f t="shared" si="147"/>
        <v>1.2069302646117512</v>
      </c>
      <c r="AE446" s="3">
        <f t="shared" si="148"/>
        <v>1.7552696473058229</v>
      </c>
      <c r="AF446" s="3">
        <f t="shared" si="149"/>
        <v>3.5644441931204955</v>
      </c>
      <c r="AG446" t="str">
        <f t="shared" si="150"/>
        <v>Cluster 1</v>
      </c>
      <c r="AH446" t="str">
        <f t="shared" si="151"/>
        <v>&gt;16 messages</v>
      </c>
      <c r="AI446" t="e">
        <f t="shared" si="152"/>
        <v>#N/A</v>
      </c>
      <c r="AJ446">
        <f t="shared" si="153"/>
        <v>28.31</v>
      </c>
      <c r="AK446" t="str">
        <f t="shared" si="154"/>
        <v>no - Low</v>
      </c>
      <c r="AL446" t="str">
        <f t="shared" si="155"/>
        <v>Q1 - Low</v>
      </c>
      <c r="AM446">
        <f t="shared" si="156"/>
        <v>0</v>
      </c>
      <c r="AN446">
        <f t="shared" si="157"/>
        <v>1</v>
      </c>
      <c r="AO446">
        <f t="shared" si="158"/>
        <v>0</v>
      </c>
      <c r="AP446">
        <f t="shared" si="159"/>
        <v>0</v>
      </c>
      <c r="AQ446">
        <f t="shared" si="160"/>
        <v>166.5</v>
      </c>
    </row>
    <row r="447" spans="1:43" x14ac:dyDescent="0.25">
      <c r="A447" t="s">
        <v>52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  <c r="U447">
        <f t="shared" si="138"/>
        <v>0</v>
      </c>
      <c r="V447" t="str">
        <f t="shared" si="139"/>
        <v>&lt;=3 calls</v>
      </c>
      <c r="W447" t="str">
        <f t="shared" si="140"/>
        <v>Q4</v>
      </c>
      <c r="X447" t="str">
        <f t="shared" si="141"/>
        <v>Not Applicable</v>
      </c>
      <c r="Y447" t="str">
        <f t="shared" si="142"/>
        <v>Medium</v>
      </c>
      <c r="Z447" s="3">
        <f t="shared" si="143"/>
        <v>0.67281620411337928</v>
      </c>
      <c r="AA447" s="3">
        <f t="shared" si="144"/>
        <v>-0.18654717937924703</v>
      </c>
      <c r="AB447" s="3">
        <f t="shared" si="145"/>
        <v>0.48004795235542908</v>
      </c>
      <c r="AC447" s="3">
        <f t="shared" si="146"/>
        <v>0.77675738956378104</v>
      </c>
      <c r="AD447" s="3">
        <f t="shared" si="147"/>
        <v>2.9677311715789139</v>
      </c>
      <c r="AE447" s="3">
        <f t="shared" si="148"/>
        <v>1.1494692572898457</v>
      </c>
      <c r="AF447" s="3">
        <f t="shared" si="149"/>
        <v>1.3546700115333565</v>
      </c>
      <c r="AG447" t="str">
        <f t="shared" si="150"/>
        <v>Cluster 2</v>
      </c>
      <c r="AH447" t="str">
        <f t="shared" si="151"/>
        <v>Not Applicable</v>
      </c>
      <c r="AI447" t="e">
        <f t="shared" si="152"/>
        <v>#N/A</v>
      </c>
      <c r="AJ447">
        <f t="shared" si="153"/>
        <v>36.82</v>
      </c>
      <c r="AK447" t="str">
        <f t="shared" si="154"/>
        <v>no - High</v>
      </c>
      <c r="AL447" t="str">
        <f t="shared" si="155"/>
        <v>Q4 - Very High</v>
      </c>
      <c r="AM447">
        <f t="shared" si="156"/>
        <v>0</v>
      </c>
      <c r="AN447">
        <f t="shared" si="157"/>
        <v>1</v>
      </c>
      <c r="AO447">
        <f t="shared" si="158"/>
        <v>0</v>
      </c>
      <c r="AP447">
        <f t="shared" si="159"/>
        <v>0</v>
      </c>
      <c r="AQ447">
        <f t="shared" si="160"/>
        <v>216.6</v>
      </c>
    </row>
    <row r="448" spans="1:43" x14ac:dyDescent="0.25">
      <c r="A448" t="s">
        <v>36</v>
      </c>
      <c r="B448">
        <v>59</v>
      </c>
      <c r="C448" t="s">
        <v>25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  <c r="U448">
        <f t="shared" si="138"/>
        <v>0</v>
      </c>
      <c r="V448" t="str">
        <f t="shared" si="139"/>
        <v>&lt;=3 calls</v>
      </c>
      <c r="W448" t="str">
        <f t="shared" si="140"/>
        <v>Q1</v>
      </c>
      <c r="X448" t="str">
        <f t="shared" si="141"/>
        <v>Not Applicable</v>
      </c>
      <c r="Y448" t="str">
        <f t="shared" si="142"/>
        <v>Medium</v>
      </c>
      <c r="Z448" s="3">
        <f t="shared" si="143"/>
        <v>-1.3415370503234041</v>
      </c>
      <c r="AA448" s="3">
        <f t="shared" si="144"/>
        <v>0.32689057947911498</v>
      </c>
      <c r="AB448" s="3">
        <f t="shared" si="145"/>
        <v>0.33705902157882794</v>
      </c>
      <c r="AC448" s="3">
        <f t="shared" si="146"/>
        <v>-0.12900632786712207</v>
      </c>
      <c r="AD448" s="3">
        <f t="shared" si="147"/>
        <v>2.1032458179525477</v>
      </c>
      <c r="AE448" s="3">
        <f t="shared" si="148"/>
        <v>1.4271757162312029</v>
      </c>
      <c r="AF448" s="3">
        <f t="shared" si="149"/>
        <v>2.7658666054720014</v>
      </c>
      <c r="AG448" t="str">
        <f t="shared" si="150"/>
        <v>Cluster 2</v>
      </c>
      <c r="AH448" t="str">
        <f t="shared" si="151"/>
        <v>Not Applicable</v>
      </c>
      <c r="AI448" t="e">
        <f t="shared" si="152"/>
        <v>#N/A</v>
      </c>
      <c r="AJ448">
        <f t="shared" si="153"/>
        <v>18.329999999999998</v>
      </c>
      <c r="AK448" t="str">
        <f t="shared" si="154"/>
        <v>no - Low</v>
      </c>
      <c r="AL448" t="str">
        <f t="shared" si="155"/>
        <v>Q2 - Medium</v>
      </c>
      <c r="AM448">
        <f t="shared" si="156"/>
        <v>0</v>
      </c>
      <c r="AN448">
        <f t="shared" si="157"/>
        <v>0</v>
      </c>
      <c r="AO448">
        <f t="shared" si="158"/>
        <v>0</v>
      </c>
      <c r="AP448">
        <f t="shared" si="159"/>
        <v>2</v>
      </c>
      <c r="AQ448">
        <f t="shared" si="160"/>
        <v>107.8</v>
      </c>
    </row>
    <row r="449" spans="1:43" x14ac:dyDescent="0.25">
      <c r="A449" t="s">
        <v>68</v>
      </c>
      <c r="B449">
        <v>47</v>
      </c>
      <c r="C449" t="s">
        <v>25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  <c r="U449">
        <f t="shared" si="138"/>
        <v>0</v>
      </c>
      <c r="V449" t="str">
        <f t="shared" si="139"/>
        <v>&lt;=3 calls</v>
      </c>
      <c r="W449" t="str">
        <f t="shared" si="140"/>
        <v>Q1</v>
      </c>
      <c r="X449" t="str">
        <f t="shared" si="141"/>
        <v>Not Applicable</v>
      </c>
      <c r="Y449" t="str">
        <f t="shared" si="142"/>
        <v>Medium</v>
      </c>
      <c r="Z449" s="3">
        <f t="shared" si="143"/>
        <v>-0.72130879642972523</v>
      </c>
      <c r="AA449" s="3">
        <f t="shared" si="144"/>
        <v>-0.64028287325407907</v>
      </c>
      <c r="AB449" s="3">
        <f t="shared" si="145"/>
        <v>-1.7283366451943025</v>
      </c>
      <c r="AC449" s="3">
        <f t="shared" si="146"/>
        <v>-0.88984785050908088</v>
      </c>
      <c r="AD449" s="3">
        <f t="shared" si="147"/>
        <v>0.86583656829227906</v>
      </c>
      <c r="AE449" s="3">
        <f t="shared" si="148"/>
        <v>2.1700749511863697</v>
      </c>
      <c r="AF449" s="3">
        <f t="shared" si="149"/>
        <v>4.0827414349357101</v>
      </c>
      <c r="AG449" t="str">
        <f t="shared" si="150"/>
        <v>Cluster 1</v>
      </c>
      <c r="AH449" t="str">
        <f t="shared" si="151"/>
        <v>&gt;16 messages</v>
      </c>
      <c r="AI449" t="e">
        <f t="shared" si="152"/>
        <v>#N/A</v>
      </c>
      <c r="AJ449">
        <f t="shared" si="153"/>
        <v>24.02</v>
      </c>
      <c r="AK449" t="str">
        <f t="shared" si="154"/>
        <v>no - Low</v>
      </c>
      <c r="AL449" t="str">
        <f t="shared" si="155"/>
        <v>Q1 - Low</v>
      </c>
      <c r="AM449">
        <f t="shared" si="156"/>
        <v>0</v>
      </c>
      <c r="AN449">
        <f t="shared" si="157"/>
        <v>0</v>
      </c>
      <c r="AO449">
        <f t="shared" si="158"/>
        <v>0</v>
      </c>
      <c r="AP449">
        <f t="shared" si="159"/>
        <v>1</v>
      </c>
      <c r="AQ449">
        <f t="shared" si="160"/>
        <v>141.30000000000001</v>
      </c>
    </row>
    <row r="450" spans="1:43" x14ac:dyDescent="0.25">
      <c r="A450" t="s">
        <v>33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  <c r="U450">
        <f t="shared" ref="U450:U513" si="161">IF(T450="yes",1,0)</f>
        <v>0</v>
      </c>
      <c r="V450" t="str">
        <f t="shared" ref="V450:V513" si="162">IF(S450&gt;3,"&gt;3 calls","&lt;=3 calls")</f>
        <v>&lt;=3 calls</v>
      </c>
      <c r="W450" t="str">
        <f t="shared" ref="W450:W513" si="163">IF(B450&lt;=_xlfn.QUARTILE.INC($B$2:$B$4251,1),"Q1",
IF(B450&lt;=_xlfn.QUARTILE.INC($B$2:$B$4251,2),"Q2",
IF(B450&lt;=_xlfn.QUARTILE.INC($B$2:$B$4251,3),"Q3","Q4")))</f>
        <v>Q4</v>
      </c>
      <c r="X450" t="str">
        <f t="shared" ref="X450:X513" si="164">IF(D450="no","Not Applicable",IF(R450&gt;2.84,"High","Low"))</f>
        <v>Not Applicable</v>
      </c>
      <c r="Y450" t="str">
        <f t="shared" ref="Y450:Y513" si="165">IF(J450&lt;=165,"Low",IF(J450&lt;=233,"Medium","High"))</f>
        <v>Low</v>
      </c>
      <c r="Z450" s="3">
        <f t="shared" ref="Z450:Z513" si="166">(G450-AVERAGE($G$2:$G$4251))/_xlfn.STDEV.S($G$2:$G$4251)</f>
        <v>0.54877055333464375</v>
      </c>
      <c r="AA450" s="3">
        <f t="shared" ref="AA450:AA513" si="167">(J450-AVERAGE($J$2:$J$4251))/_xlfn.STDEV.S($J$2:$J$4251)</f>
        <v>-0.83928975653251414</v>
      </c>
      <c r="AB450" s="3">
        <f t="shared" ref="AB450:AB513" si="168">(M450-AVERAGE($M$2:$M$4251))/_xlfn.STDEV.S($M$2:$M$4251)</f>
        <v>-1.164324751575486</v>
      </c>
      <c r="AC450" s="3">
        <f t="shared" ref="AC450:AC513" si="169">(P450-AVERAGE($P$2:$P$4251))/_xlfn.STDEV.S($P$2:$P$4251)</f>
        <v>-1.3246144348759143</v>
      </c>
      <c r="AD450" s="3">
        <f t="shared" ref="AD450:AD513" si="170">SQRT((Z450-$BQ$13)^2+(AA450-$BR$13)^2+(AB450-$BS$13)^2+(AC450-$BT$13)^2)</f>
        <v>1.5990294445512976</v>
      </c>
      <c r="AE450" s="3">
        <f t="shared" ref="AE450:AE513" si="171">SQRT((Z450-$BQ$14)^2+(AA450-$BR$14)^2+(AB450-$BS$14)^2+(AC450-$BT$14)^2)</f>
        <v>2.0287463971232511</v>
      </c>
      <c r="AF450" s="3">
        <f t="shared" ref="AF450:AF513" si="172">SQRT((Z450-$BQ$15)^2+(AA450-$BR$15)^2+(AB450-$BS$15)^2+(AC450-$BT$15)^2)</f>
        <v>3.6979357381029643</v>
      </c>
      <c r="AG450" t="str">
        <f t="shared" ref="AG450:AG513" si="173">IF(AD450=MIN(AD450:AF450),"Cluster 1",IF(AE450=MIN(AD450:AF450),"Cluster 2","Cluster 3"))</f>
        <v>Cluster 1</v>
      </c>
      <c r="AH450" t="str">
        <f t="shared" ref="AH450:AH513" si="174">IF(E450="no","Not Applicable",IF(F450=0,"0 messages",IF(F450&lt;=16,"1-16 messages","&gt;16 messages")))</f>
        <v>&gt;16 messages</v>
      </c>
      <c r="AI450" t="e">
        <f t="shared" ref="AI450:AI513" si="175">IF(T450="yes",I450,NA())</f>
        <v>#N/A</v>
      </c>
      <c r="AJ450">
        <f t="shared" ref="AJ450:AJ513" si="176">IF(T450="no",I450,NA())</f>
        <v>35.68</v>
      </c>
      <c r="AK450" t="str">
        <f t="shared" ref="AK450:AK513" si="177">D450&amp;" - "&amp;IF(Q450&lt;=3,"Low",IF(Q450&lt;=6,"Medium","High"))</f>
        <v>no - Low</v>
      </c>
      <c r="AL450" t="str">
        <f t="shared" ref="AL450:AL513" si="178">IF(P450&lt;=8.5,"Q1 - Low",IF(P450&lt;=10.3,"Q2 - Medium",IF(P450&lt;=12,"Q3 - High","Q4 - Very High")))</f>
        <v>Q1 - Low</v>
      </c>
      <c r="AM450">
        <f t="shared" ref="AM450:AM513" si="179">IF(D450="yes",1,0)</f>
        <v>0</v>
      </c>
      <c r="AN450">
        <f t="shared" ref="AN450:AN513" si="180">IF(C450="area_code_415",1,0)</f>
        <v>1</v>
      </c>
      <c r="AO450">
        <f t="shared" ref="AO450:AO513" si="181">IF(C450="area_code_510",1,0)</f>
        <v>0</v>
      </c>
      <c r="AP450">
        <f t="shared" ref="AP450:AP513" si="182">S450</f>
        <v>0</v>
      </c>
      <c r="AQ450">
        <f t="shared" ref="AQ450:AQ513" si="183">G450</f>
        <v>209.9</v>
      </c>
    </row>
    <row r="451" spans="1:43" x14ac:dyDescent="0.25">
      <c r="A451" t="s">
        <v>60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  <c r="U451">
        <f t="shared" si="161"/>
        <v>1</v>
      </c>
      <c r="V451" t="str">
        <f t="shared" si="162"/>
        <v>&gt;3 calls</v>
      </c>
      <c r="W451" t="str">
        <f t="shared" si="163"/>
        <v>Q4</v>
      </c>
      <c r="X451" t="str">
        <f t="shared" si="164"/>
        <v>High</v>
      </c>
      <c r="Y451" t="str">
        <f t="shared" si="165"/>
        <v>High</v>
      </c>
      <c r="Z451" s="3">
        <f t="shared" si="166"/>
        <v>1.0597645774380924</v>
      </c>
      <c r="AA451" s="3">
        <f t="shared" si="167"/>
        <v>1.059235909943756</v>
      </c>
      <c r="AB451" s="3">
        <f t="shared" si="168"/>
        <v>1.2843606879738116</v>
      </c>
      <c r="AC451" s="3">
        <f t="shared" si="169"/>
        <v>1.428907266114031</v>
      </c>
      <c r="AD451" s="3">
        <f t="shared" si="170"/>
        <v>4.4272990533069185</v>
      </c>
      <c r="AE451" s="3">
        <f t="shared" si="171"/>
        <v>2.4364810741052252</v>
      </c>
      <c r="AF451" s="3">
        <f t="shared" si="172"/>
        <v>0.52144332533226478</v>
      </c>
      <c r="AG451" t="str">
        <f t="shared" si="173"/>
        <v>Cluster 3</v>
      </c>
      <c r="AH451" t="str">
        <f t="shared" si="174"/>
        <v>&gt;16 messages</v>
      </c>
      <c r="AI451">
        <f t="shared" si="175"/>
        <v>40.380000000000003</v>
      </c>
      <c r="AJ451" t="e">
        <f t="shared" si="176"/>
        <v>#N/A</v>
      </c>
      <c r="AK451" t="str">
        <f t="shared" si="177"/>
        <v>yes - Low</v>
      </c>
      <c r="AL451" t="str">
        <f t="shared" si="178"/>
        <v>Q4 - Very High</v>
      </c>
      <c r="AM451">
        <f t="shared" si="179"/>
        <v>1</v>
      </c>
      <c r="AN451">
        <f t="shared" si="180"/>
        <v>1</v>
      </c>
      <c r="AO451">
        <f t="shared" si="181"/>
        <v>0</v>
      </c>
      <c r="AP451">
        <f t="shared" si="182"/>
        <v>9</v>
      </c>
      <c r="AQ451">
        <f t="shared" si="183"/>
        <v>237.5</v>
      </c>
    </row>
    <row r="452" spans="1:43" x14ac:dyDescent="0.25">
      <c r="A452" t="s">
        <v>58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  <c r="U452">
        <f t="shared" si="161"/>
        <v>0</v>
      </c>
      <c r="V452" t="str">
        <f t="shared" si="162"/>
        <v>&lt;=3 calls</v>
      </c>
      <c r="W452" t="str">
        <f t="shared" si="163"/>
        <v>Q1</v>
      </c>
      <c r="X452" t="str">
        <f t="shared" si="164"/>
        <v>Not Applicable</v>
      </c>
      <c r="Y452" t="str">
        <f t="shared" si="165"/>
        <v>Medium</v>
      </c>
      <c r="Z452" s="3">
        <f t="shared" si="166"/>
        <v>1.0042217487311957</v>
      </c>
      <c r="AA452" s="3">
        <f t="shared" si="167"/>
        <v>0.32490051064633074</v>
      </c>
      <c r="AB452" s="3">
        <f t="shared" si="168"/>
        <v>-0.17730393774255757</v>
      </c>
      <c r="AC452" s="3">
        <f t="shared" si="169"/>
        <v>-2.4477614444902343</v>
      </c>
      <c r="AD452" s="3">
        <f t="shared" si="170"/>
        <v>2.9232017022785808</v>
      </c>
      <c r="AE452" s="3">
        <f t="shared" si="171"/>
        <v>2.6715153823092468</v>
      </c>
      <c r="AF452" s="3">
        <f t="shared" si="172"/>
        <v>3.7052504211760713</v>
      </c>
      <c r="AG452" t="str">
        <f t="shared" si="173"/>
        <v>Cluster 2</v>
      </c>
      <c r="AH452" t="str">
        <f t="shared" si="174"/>
        <v>Not Applicable</v>
      </c>
      <c r="AI452" t="e">
        <f t="shared" si="175"/>
        <v>#N/A</v>
      </c>
      <c r="AJ452">
        <f t="shared" si="176"/>
        <v>39.869999999999997</v>
      </c>
      <c r="AK452" t="str">
        <f t="shared" si="177"/>
        <v>no - Medium</v>
      </c>
      <c r="AL452" t="str">
        <f t="shared" si="178"/>
        <v>Q1 - Low</v>
      </c>
      <c r="AM452">
        <f t="shared" si="179"/>
        <v>0</v>
      </c>
      <c r="AN452">
        <f t="shared" si="180"/>
        <v>1</v>
      </c>
      <c r="AO452">
        <f t="shared" si="181"/>
        <v>0</v>
      </c>
      <c r="AP452">
        <f t="shared" si="182"/>
        <v>3</v>
      </c>
      <c r="AQ452">
        <f t="shared" si="183"/>
        <v>234.5</v>
      </c>
    </row>
    <row r="453" spans="1:43" x14ac:dyDescent="0.25">
      <c r="A453" t="s">
        <v>49</v>
      </c>
      <c r="B453">
        <v>79</v>
      </c>
      <c r="C453" t="s">
        <v>28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  <c r="U453">
        <f t="shared" si="161"/>
        <v>0</v>
      </c>
      <c r="V453" t="str">
        <f t="shared" si="162"/>
        <v>&lt;=3 calls</v>
      </c>
      <c r="W453" t="str">
        <f t="shared" si="163"/>
        <v>Q2</v>
      </c>
      <c r="X453" t="str">
        <f t="shared" si="164"/>
        <v>Not Applicable</v>
      </c>
      <c r="Y453" t="str">
        <f t="shared" si="165"/>
        <v>High</v>
      </c>
      <c r="Z453" s="3">
        <f t="shared" si="166"/>
        <v>-1.4285541486308755</v>
      </c>
      <c r="AA453" s="3">
        <f t="shared" si="167"/>
        <v>0.85226875133418356</v>
      </c>
      <c r="AB453" s="3">
        <f t="shared" si="168"/>
        <v>-2.4651268301681788</v>
      </c>
      <c r="AC453" s="3">
        <f t="shared" si="169"/>
        <v>0.70429629216930834</v>
      </c>
      <c r="AD453" s="3">
        <f t="shared" si="170"/>
        <v>2.9437698051068018</v>
      </c>
      <c r="AE453" s="3">
        <f t="shared" si="171"/>
        <v>3.0561434089469133</v>
      </c>
      <c r="AF453" s="3">
        <f t="shared" si="172"/>
        <v>4.2443190745561044</v>
      </c>
      <c r="AG453" t="str">
        <f t="shared" si="173"/>
        <v>Cluster 1</v>
      </c>
      <c r="AH453" t="str">
        <f t="shared" si="174"/>
        <v>&gt;16 messages</v>
      </c>
      <c r="AI453" t="e">
        <f t="shared" si="175"/>
        <v>#N/A</v>
      </c>
      <c r="AJ453">
        <f t="shared" si="176"/>
        <v>17.53</v>
      </c>
      <c r="AK453" t="str">
        <f t="shared" si="177"/>
        <v>no - High</v>
      </c>
      <c r="AL453" t="str">
        <f t="shared" si="178"/>
        <v>Q4 - Very High</v>
      </c>
      <c r="AM453">
        <f t="shared" si="179"/>
        <v>0</v>
      </c>
      <c r="AN453">
        <f t="shared" si="180"/>
        <v>0</v>
      </c>
      <c r="AO453">
        <f t="shared" si="181"/>
        <v>1</v>
      </c>
      <c r="AP453">
        <f t="shared" si="182"/>
        <v>3</v>
      </c>
      <c r="AQ453">
        <f t="shared" si="183"/>
        <v>103.1</v>
      </c>
    </row>
    <row r="454" spans="1:43" x14ac:dyDescent="0.25">
      <c r="A454" t="s">
        <v>33</v>
      </c>
      <c r="B454">
        <v>95</v>
      </c>
      <c r="C454" t="s">
        <v>28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  <c r="U454">
        <f t="shared" si="161"/>
        <v>0</v>
      </c>
      <c r="V454" t="str">
        <f t="shared" si="162"/>
        <v>&lt;=3 calls</v>
      </c>
      <c r="W454" t="str">
        <f t="shared" si="163"/>
        <v>Q2</v>
      </c>
      <c r="X454" t="str">
        <f t="shared" si="164"/>
        <v>Not Applicable</v>
      </c>
      <c r="Y454" t="str">
        <f t="shared" si="165"/>
        <v>High</v>
      </c>
      <c r="Z454" s="3">
        <f t="shared" si="166"/>
        <v>-0.93977725601018536</v>
      </c>
      <c r="AA454" s="3">
        <f t="shared" si="167"/>
        <v>0.96968281246846033</v>
      </c>
      <c r="AB454" s="3">
        <f t="shared" si="168"/>
        <v>1.3399674943869346</v>
      </c>
      <c r="AC454" s="3">
        <f t="shared" si="169"/>
        <v>0.59560464607760044</v>
      </c>
      <c r="AD454" s="3">
        <f t="shared" si="170"/>
        <v>3.4503158148203217</v>
      </c>
      <c r="AE454" s="3">
        <f t="shared" si="171"/>
        <v>1.9934201333772066</v>
      </c>
      <c r="AF454" s="3">
        <f t="shared" si="172"/>
        <v>2.0106636800588955</v>
      </c>
      <c r="AG454" t="str">
        <f t="shared" si="173"/>
        <v>Cluster 2</v>
      </c>
      <c r="AH454" t="str">
        <f t="shared" si="174"/>
        <v>&gt;16 messages</v>
      </c>
      <c r="AI454" t="e">
        <f t="shared" si="175"/>
        <v>#N/A</v>
      </c>
      <c r="AJ454">
        <f t="shared" si="176"/>
        <v>22.02</v>
      </c>
      <c r="AK454" t="str">
        <f t="shared" si="177"/>
        <v>no - Low</v>
      </c>
      <c r="AL454" t="str">
        <f t="shared" si="178"/>
        <v>Q3 - High</v>
      </c>
      <c r="AM454">
        <f t="shared" si="179"/>
        <v>0</v>
      </c>
      <c r="AN454">
        <f t="shared" si="180"/>
        <v>0</v>
      </c>
      <c r="AO454">
        <f t="shared" si="181"/>
        <v>1</v>
      </c>
      <c r="AP454">
        <f t="shared" si="182"/>
        <v>1</v>
      </c>
      <c r="AQ454">
        <f t="shared" si="183"/>
        <v>129.5</v>
      </c>
    </row>
    <row r="455" spans="1:43" x14ac:dyDescent="0.25">
      <c r="A455" t="s">
        <v>51</v>
      </c>
      <c r="B455">
        <v>69</v>
      </c>
      <c r="C455" t="s">
        <v>28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  <c r="U455">
        <f t="shared" si="161"/>
        <v>1</v>
      </c>
      <c r="V455" t="str">
        <f t="shared" si="162"/>
        <v>&lt;=3 calls</v>
      </c>
      <c r="W455" t="str">
        <f t="shared" si="163"/>
        <v>Q1</v>
      </c>
      <c r="X455" t="str">
        <f t="shared" si="164"/>
        <v>Low</v>
      </c>
      <c r="Y455" t="str">
        <f t="shared" si="165"/>
        <v>High</v>
      </c>
      <c r="Z455" s="3">
        <f t="shared" si="166"/>
        <v>1.8429184622053347</v>
      </c>
      <c r="AA455" s="3">
        <f t="shared" si="167"/>
        <v>0.96570267480289129</v>
      </c>
      <c r="AB455" s="3">
        <f t="shared" si="168"/>
        <v>-0.58641115635338903</v>
      </c>
      <c r="AC455" s="3">
        <f t="shared" si="169"/>
        <v>-0.67246455832566399</v>
      </c>
      <c r="AD455" s="3">
        <f t="shared" si="170"/>
        <v>3.4963563298978735</v>
      </c>
      <c r="AE455" s="3">
        <f t="shared" si="171"/>
        <v>2.2638499819905435</v>
      </c>
      <c r="AF455" s="3">
        <f t="shared" si="172"/>
        <v>2.45469466457648</v>
      </c>
      <c r="AG455" t="str">
        <f t="shared" si="173"/>
        <v>Cluster 2</v>
      </c>
      <c r="AH455" t="str">
        <f t="shared" si="174"/>
        <v>Not Applicable</v>
      </c>
      <c r="AI455">
        <f t="shared" si="175"/>
        <v>47.57</v>
      </c>
      <c r="AJ455" t="e">
        <f t="shared" si="176"/>
        <v>#N/A</v>
      </c>
      <c r="AK455" t="str">
        <f t="shared" si="177"/>
        <v>yes - High</v>
      </c>
      <c r="AL455" t="str">
        <f t="shared" si="178"/>
        <v>Q1 - Low</v>
      </c>
      <c r="AM455">
        <f t="shared" si="179"/>
        <v>1</v>
      </c>
      <c r="AN455">
        <f t="shared" si="180"/>
        <v>0</v>
      </c>
      <c r="AO455">
        <f t="shared" si="181"/>
        <v>1</v>
      </c>
      <c r="AP455">
        <f t="shared" si="182"/>
        <v>2</v>
      </c>
      <c r="AQ455">
        <f t="shared" si="183"/>
        <v>279.8</v>
      </c>
    </row>
    <row r="456" spans="1:43" x14ac:dyDescent="0.25">
      <c r="A456" t="s">
        <v>64</v>
      </c>
      <c r="B456">
        <v>95</v>
      </c>
      <c r="C456" t="s">
        <v>28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  <c r="U456">
        <f t="shared" si="161"/>
        <v>1</v>
      </c>
      <c r="V456" t="str">
        <f t="shared" si="162"/>
        <v>&gt;3 calls</v>
      </c>
      <c r="W456" t="str">
        <f t="shared" si="163"/>
        <v>Q2</v>
      </c>
      <c r="X456" t="str">
        <f t="shared" si="164"/>
        <v>Low</v>
      </c>
      <c r="Y456" t="str">
        <f t="shared" si="165"/>
        <v>Medium</v>
      </c>
      <c r="Z456" s="3">
        <f t="shared" si="166"/>
        <v>-0.80462303949007008</v>
      </c>
      <c r="AA456" s="3">
        <f t="shared" si="167"/>
        <v>1.2459703899187996E-2</v>
      </c>
      <c r="AB456" s="3">
        <f t="shared" si="168"/>
        <v>-1.3271732560710601</v>
      </c>
      <c r="AC456" s="3">
        <f t="shared" si="169"/>
        <v>1.591586692182255E-2</v>
      </c>
      <c r="AD456" s="3">
        <f t="shared" si="170"/>
        <v>1.4840398232087264</v>
      </c>
      <c r="AE456" s="3">
        <f t="shared" si="171"/>
        <v>1.552164825767427</v>
      </c>
      <c r="AF456" s="3">
        <f t="shared" si="172"/>
        <v>3.2582291349489019</v>
      </c>
      <c r="AG456" t="str">
        <f t="shared" si="173"/>
        <v>Cluster 1</v>
      </c>
      <c r="AH456" t="str">
        <f t="shared" si="174"/>
        <v>&gt;16 messages</v>
      </c>
      <c r="AI456">
        <f t="shared" si="175"/>
        <v>23.26</v>
      </c>
      <c r="AJ456" t="e">
        <f t="shared" si="176"/>
        <v>#N/A</v>
      </c>
      <c r="AK456" t="str">
        <f t="shared" si="177"/>
        <v>yes - High</v>
      </c>
      <c r="AL456" t="str">
        <f t="shared" si="178"/>
        <v>Q2 - Medium</v>
      </c>
      <c r="AM456">
        <f t="shared" si="179"/>
        <v>1</v>
      </c>
      <c r="AN456">
        <f t="shared" si="180"/>
        <v>0</v>
      </c>
      <c r="AO456">
        <f t="shared" si="181"/>
        <v>1</v>
      </c>
      <c r="AP456">
        <f t="shared" si="182"/>
        <v>5</v>
      </c>
      <c r="AQ456">
        <f t="shared" si="183"/>
        <v>136.80000000000001</v>
      </c>
    </row>
    <row r="457" spans="1:43" x14ac:dyDescent="0.25">
      <c r="A457" t="s">
        <v>74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  <c r="U457">
        <f t="shared" si="161"/>
        <v>0</v>
      </c>
      <c r="V457" t="str">
        <f t="shared" si="162"/>
        <v>&lt;=3 calls</v>
      </c>
      <c r="W457" t="str">
        <f t="shared" si="163"/>
        <v>Q1</v>
      </c>
      <c r="X457" t="str">
        <f t="shared" si="164"/>
        <v>Not Applicable</v>
      </c>
      <c r="Y457" t="str">
        <f t="shared" si="165"/>
        <v>High</v>
      </c>
      <c r="Z457" s="3">
        <f t="shared" si="166"/>
        <v>-1.4840969773377721</v>
      </c>
      <c r="AA457" s="3">
        <f t="shared" si="167"/>
        <v>0.91794102281606738</v>
      </c>
      <c r="AB457" s="3">
        <f t="shared" si="168"/>
        <v>1.0817930360402932</v>
      </c>
      <c r="AC457" s="3">
        <f t="shared" si="169"/>
        <v>-1.5782282757565671</v>
      </c>
      <c r="AD457" s="3">
        <f t="shared" si="170"/>
        <v>2.9293442669407406</v>
      </c>
      <c r="AE457" s="3">
        <f t="shared" si="171"/>
        <v>2.5896409447517121</v>
      </c>
      <c r="AF457" s="3">
        <f t="shared" si="172"/>
        <v>3.5820975155920167</v>
      </c>
      <c r="AG457" t="str">
        <f t="shared" si="173"/>
        <v>Cluster 2</v>
      </c>
      <c r="AH457" t="str">
        <f t="shared" si="174"/>
        <v>&gt;16 messages</v>
      </c>
      <c r="AI457" t="e">
        <f t="shared" si="175"/>
        <v>#N/A</v>
      </c>
      <c r="AJ457">
        <f t="shared" si="176"/>
        <v>17.02</v>
      </c>
      <c r="AK457" t="str">
        <f t="shared" si="177"/>
        <v>no - Low</v>
      </c>
      <c r="AL457" t="str">
        <f t="shared" si="178"/>
        <v>Q1 - Low</v>
      </c>
      <c r="AM457">
        <f t="shared" si="179"/>
        <v>0</v>
      </c>
      <c r="AN457">
        <f t="shared" si="180"/>
        <v>1</v>
      </c>
      <c r="AO457">
        <f t="shared" si="181"/>
        <v>0</v>
      </c>
      <c r="AP457">
        <f t="shared" si="182"/>
        <v>0</v>
      </c>
      <c r="AQ457">
        <f t="shared" si="183"/>
        <v>100.1</v>
      </c>
    </row>
    <row r="458" spans="1:43" x14ac:dyDescent="0.25">
      <c r="A458" t="s">
        <v>26</v>
      </c>
      <c r="B458">
        <v>121</v>
      </c>
      <c r="C458" t="s">
        <v>25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  <c r="U458">
        <f t="shared" si="161"/>
        <v>0</v>
      </c>
      <c r="V458" t="str">
        <f t="shared" si="162"/>
        <v>&gt;3 calls</v>
      </c>
      <c r="W458" t="str">
        <f t="shared" si="163"/>
        <v>Q3</v>
      </c>
      <c r="X458" t="str">
        <f t="shared" si="164"/>
        <v>Not Applicable</v>
      </c>
      <c r="Y458" t="str">
        <f t="shared" si="165"/>
        <v>Medium</v>
      </c>
      <c r="Z458" s="3">
        <f t="shared" si="166"/>
        <v>1.0523588669438395</v>
      </c>
      <c r="AA458" s="3">
        <f t="shared" si="167"/>
        <v>0.10798300787283646</v>
      </c>
      <c r="AB458" s="3">
        <f t="shared" si="168"/>
        <v>-7.6020111775798399E-2</v>
      </c>
      <c r="AC458" s="3">
        <f t="shared" si="169"/>
        <v>-5.6545230472650088E-2</v>
      </c>
      <c r="AD458" s="3">
        <f t="shared" si="170"/>
        <v>2.6802330123413993</v>
      </c>
      <c r="AE458" s="3">
        <f t="shared" si="171"/>
        <v>1.06211860698709</v>
      </c>
      <c r="AF458" s="3">
        <f t="shared" si="172"/>
        <v>1.7528670429247457</v>
      </c>
      <c r="AG458" t="str">
        <f t="shared" si="173"/>
        <v>Cluster 2</v>
      </c>
      <c r="AH458" t="str">
        <f t="shared" si="174"/>
        <v>&gt;16 messages</v>
      </c>
      <c r="AI458" t="e">
        <f t="shared" si="175"/>
        <v>#N/A</v>
      </c>
      <c r="AJ458">
        <f t="shared" si="176"/>
        <v>40.31</v>
      </c>
      <c r="AK458" t="str">
        <f t="shared" si="177"/>
        <v>no - Medium</v>
      </c>
      <c r="AL458" t="str">
        <f t="shared" si="178"/>
        <v>Q2 - Medium</v>
      </c>
      <c r="AM458">
        <f t="shared" si="179"/>
        <v>0</v>
      </c>
      <c r="AN458">
        <f t="shared" si="180"/>
        <v>0</v>
      </c>
      <c r="AO458">
        <f t="shared" si="181"/>
        <v>0</v>
      </c>
      <c r="AP458">
        <f t="shared" si="182"/>
        <v>4</v>
      </c>
      <c r="AQ458">
        <f t="shared" si="183"/>
        <v>237.1</v>
      </c>
    </row>
    <row r="459" spans="1:43" x14ac:dyDescent="0.25">
      <c r="A459" t="s">
        <v>48</v>
      </c>
      <c r="B459">
        <v>44</v>
      </c>
      <c r="C459" t="s">
        <v>28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  <c r="U459">
        <f t="shared" si="161"/>
        <v>1</v>
      </c>
      <c r="V459" t="str">
        <f t="shared" si="162"/>
        <v>&lt;=3 calls</v>
      </c>
      <c r="W459" t="str">
        <f t="shared" si="163"/>
        <v>Q1</v>
      </c>
      <c r="X459" t="str">
        <f t="shared" si="164"/>
        <v>Not Applicable</v>
      </c>
      <c r="Y459" t="str">
        <f t="shared" si="165"/>
        <v>High</v>
      </c>
      <c r="Z459" s="3">
        <f t="shared" si="166"/>
        <v>1.9965869549610822</v>
      </c>
      <c r="AA459" s="3">
        <f t="shared" si="167"/>
        <v>1.1507790762518362</v>
      </c>
      <c r="AB459" s="3">
        <f t="shared" si="168"/>
        <v>-0.16141627876737941</v>
      </c>
      <c r="AC459" s="3">
        <f t="shared" si="169"/>
        <v>-2.0314681775414092E-2</v>
      </c>
      <c r="AD459" s="3">
        <f t="shared" si="170"/>
        <v>3.9074787259493546</v>
      </c>
      <c r="AE459" s="3">
        <f t="shared" si="171"/>
        <v>2.3102207367276706</v>
      </c>
      <c r="AF459" s="3">
        <f t="shared" si="172"/>
        <v>1.8454944353929359</v>
      </c>
      <c r="AG459" t="str">
        <f t="shared" si="173"/>
        <v>Cluster 3</v>
      </c>
      <c r="AH459" t="str">
        <f t="shared" si="174"/>
        <v>Not Applicable</v>
      </c>
      <c r="AI459">
        <f t="shared" si="175"/>
        <v>48.98</v>
      </c>
      <c r="AJ459" t="e">
        <f t="shared" si="176"/>
        <v>#N/A</v>
      </c>
      <c r="AK459" t="str">
        <f t="shared" si="177"/>
        <v>no - Medium</v>
      </c>
      <c r="AL459" t="str">
        <f t="shared" si="178"/>
        <v>Q2 - Medium</v>
      </c>
      <c r="AM459">
        <f t="shared" si="179"/>
        <v>0</v>
      </c>
      <c r="AN459">
        <f t="shared" si="180"/>
        <v>0</v>
      </c>
      <c r="AO459">
        <f t="shared" si="181"/>
        <v>1</v>
      </c>
      <c r="AP459">
        <f t="shared" si="182"/>
        <v>3</v>
      </c>
      <c r="AQ459">
        <f t="shared" si="183"/>
        <v>288.10000000000002</v>
      </c>
    </row>
    <row r="460" spans="1:43" x14ac:dyDescent="0.25">
      <c r="A460" t="s">
        <v>69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  <c r="U460">
        <f t="shared" si="161"/>
        <v>0</v>
      </c>
      <c r="V460" t="str">
        <f t="shared" si="162"/>
        <v>&lt;=3 calls</v>
      </c>
      <c r="W460" t="str">
        <f t="shared" si="163"/>
        <v>Q2</v>
      </c>
      <c r="X460" t="str">
        <f t="shared" si="164"/>
        <v>Not Applicable</v>
      </c>
      <c r="Y460" t="str">
        <f t="shared" si="165"/>
        <v>Low</v>
      </c>
      <c r="Z460" s="3">
        <f t="shared" si="166"/>
        <v>0.26550212692947084</v>
      </c>
      <c r="AA460" s="3">
        <f t="shared" si="167"/>
        <v>-1.5975059818233515</v>
      </c>
      <c r="AB460" s="3">
        <f t="shared" si="168"/>
        <v>-0.49704307461801323</v>
      </c>
      <c r="AC460" s="3">
        <f t="shared" si="169"/>
        <v>1.0303712304444337</v>
      </c>
      <c r="AD460" s="3">
        <f t="shared" si="170"/>
        <v>2.5167204917876456</v>
      </c>
      <c r="AE460" s="3">
        <f t="shared" si="171"/>
        <v>1.9827338278041173</v>
      </c>
      <c r="AF460" s="3">
        <f t="shared" si="172"/>
        <v>3.0868405903210627</v>
      </c>
      <c r="AG460" t="str">
        <f t="shared" si="173"/>
        <v>Cluster 2</v>
      </c>
      <c r="AH460" t="str">
        <f t="shared" si="174"/>
        <v>&gt;16 messages</v>
      </c>
      <c r="AI460" t="e">
        <f t="shared" si="175"/>
        <v>#N/A</v>
      </c>
      <c r="AJ460">
        <f t="shared" si="176"/>
        <v>33.08</v>
      </c>
      <c r="AK460" t="str">
        <f t="shared" si="177"/>
        <v>no - Low</v>
      </c>
      <c r="AL460" t="str">
        <f t="shared" si="178"/>
        <v>Q4 - Very High</v>
      </c>
      <c r="AM460">
        <f t="shared" si="179"/>
        <v>0</v>
      </c>
      <c r="AN460">
        <f t="shared" si="180"/>
        <v>1</v>
      </c>
      <c r="AO460">
        <f t="shared" si="181"/>
        <v>0</v>
      </c>
      <c r="AP460">
        <f t="shared" si="182"/>
        <v>2</v>
      </c>
      <c r="AQ460">
        <f t="shared" si="183"/>
        <v>194.6</v>
      </c>
    </row>
    <row r="461" spans="1:43" x14ac:dyDescent="0.25">
      <c r="A461" t="s">
        <v>39</v>
      </c>
      <c r="B461">
        <v>58</v>
      </c>
      <c r="C461" t="s">
        <v>25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  <c r="U461">
        <f t="shared" si="161"/>
        <v>0</v>
      </c>
      <c r="V461" t="str">
        <f t="shared" si="162"/>
        <v>&lt;=3 calls</v>
      </c>
      <c r="W461" t="str">
        <f t="shared" si="163"/>
        <v>Q1</v>
      </c>
      <c r="X461" t="str">
        <f t="shared" si="164"/>
        <v>Not Applicable</v>
      </c>
      <c r="Y461" t="str">
        <f t="shared" si="165"/>
        <v>Medium</v>
      </c>
      <c r="Z461" s="3">
        <f t="shared" si="166"/>
        <v>0.26365069930590773</v>
      </c>
      <c r="AA461" s="3">
        <f t="shared" si="167"/>
        <v>0.26917858332836869</v>
      </c>
      <c r="AB461" s="3">
        <f t="shared" si="168"/>
        <v>0.71637687961120078</v>
      </c>
      <c r="AC461" s="3">
        <f t="shared" si="169"/>
        <v>-0.27392852265606671</v>
      </c>
      <c r="AD461" s="3">
        <f t="shared" si="170"/>
        <v>2.584715990067767</v>
      </c>
      <c r="AE461" s="3">
        <f t="shared" si="171"/>
        <v>0.85451826787563634</v>
      </c>
      <c r="AF461" s="3">
        <f t="shared" si="172"/>
        <v>1.6672270963951963</v>
      </c>
      <c r="AG461" t="str">
        <f t="shared" si="173"/>
        <v>Cluster 2</v>
      </c>
      <c r="AH461" t="str">
        <f t="shared" si="174"/>
        <v>&gt;16 messages</v>
      </c>
      <c r="AI461" t="e">
        <f t="shared" si="175"/>
        <v>#N/A</v>
      </c>
      <c r="AJ461">
        <f t="shared" si="176"/>
        <v>33.07</v>
      </c>
      <c r="AK461" t="str">
        <f t="shared" si="177"/>
        <v>no - Low</v>
      </c>
      <c r="AL461" t="str">
        <f t="shared" si="178"/>
        <v>Q2 - Medium</v>
      </c>
      <c r="AM461">
        <f t="shared" si="179"/>
        <v>0</v>
      </c>
      <c r="AN461">
        <f t="shared" si="180"/>
        <v>0</v>
      </c>
      <c r="AO461">
        <f t="shared" si="181"/>
        <v>0</v>
      </c>
      <c r="AP461">
        <f t="shared" si="182"/>
        <v>1</v>
      </c>
      <c r="AQ461">
        <f t="shared" si="183"/>
        <v>194.5</v>
      </c>
    </row>
    <row r="462" spans="1:43" x14ac:dyDescent="0.25">
      <c r="A462" t="s">
        <v>35</v>
      </c>
      <c r="B462">
        <v>74</v>
      </c>
      <c r="C462" t="s">
        <v>25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  <c r="U462">
        <f t="shared" si="161"/>
        <v>1</v>
      </c>
      <c r="V462" t="str">
        <f t="shared" si="162"/>
        <v>&lt;=3 calls</v>
      </c>
      <c r="W462" t="str">
        <f t="shared" si="163"/>
        <v>Q2</v>
      </c>
      <c r="X462" t="str">
        <f t="shared" si="164"/>
        <v>Not Applicable</v>
      </c>
      <c r="Y462" t="str">
        <f t="shared" si="165"/>
        <v>High</v>
      </c>
      <c r="Z462" s="3">
        <f t="shared" si="166"/>
        <v>-0.11404053590098928</v>
      </c>
      <c r="AA462" s="3">
        <f t="shared" si="167"/>
        <v>1.0134643267897159</v>
      </c>
      <c r="AB462" s="3">
        <f t="shared" si="168"/>
        <v>1.133427927709622</v>
      </c>
      <c r="AC462" s="3">
        <f t="shared" si="169"/>
        <v>-0.70869510702289995</v>
      </c>
      <c r="AD462" s="3">
        <f t="shared" si="170"/>
        <v>3.0782033770829931</v>
      </c>
      <c r="AE462" s="3">
        <f t="shared" si="171"/>
        <v>1.6813752726664695</v>
      </c>
      <c r="AF462" s="3">
        <f t="shared" si="172"/>
        <v>2.0441892242117281</v>
      </c>
      <c r="AG462" t="str">
        <f t="shared" si="173"/>
        <v>Cluster 2</v>
      </c>
      <c r="AH462" t="str">
        <f t="shared" si="174"/>
        <v>Not Applicable</v>
      </c>
      <c r="AI462">
        <f t="shared" si="175"/>
        <v>29.6</v>
      </c>
      <c r="AJ462" t="e">
        <f t="shared" si="176"/>
        <v>#N/A</v>
      </c>
      <c r="AK462" t="str">
        <f t="shared" si="177"/>
        <v>no - Medium</v>
      </c>
      <c r="AL462" t="str">
        <f t="shared" si="178"/>
        <v>Q1 - Low</v>
      </c>
      <c r="AM462">
        <f t="shared" si="179"/>
        <v>0</v>
      </c>
      <c r="AN462">
        <f t="shared" si="180"/>
        <v>0</v>
      </c>
      <c r="AO462">
        <f t="shared" si="181"/>
        <v>0</v>
      </c>
      <c r="AP462">
        <f t="shared" si="182"/>
        <v>2</v>
      </c>
      <c r="AQ462">
        <f t="shared" si="183"/>
        <v>174.1</v>
      </c>
    </row>
    <row r="463" spans="1:43" x14ac:dyDescent="0.25">
      <c r="A463" t="s">
        <v>41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  <c r="U463">
        <f t="shared" si="161"/>
        <v>0</v>
      </c>
      <c r="V463" t="str">
        <f t="shared" si="162"/>
        <v>&lt;=3 calls</v>
      </c>
      <c r="W463" t="str">
        <f t="shared" si="163"/>
        <v>Q3</v>
      </c>
      <c r="X463" t="str">
        <f t="shared" si="164"/>
        <v>Not Applicable</v>
      </c>
      <c r="Y463" t="str">
        <f t="shared" si="165"/>
        <v>Low</v>
      </c>
      <c r="Z463" s="3">
        <f t="shared" si="166"/>
        <v>-0.89719442066823107</v>
      </c>
      <c r="AA463" s="3">
        <f t="shared" si="167"/>
        <v>-1.2631744179155808</v>
      </c>
      <c r="AB463" s="3">
        <f t="shared" si="168"/>
        <v>2.1383223578896251</v>
      </c>
      <c r="AC463" s="3">
        <f t="shared" si="169"/>
        <v>-0.92607839920631685</v>
      </c>
      <c r="AD463" s="3">
        <f t="shared" si="170"/>
        <v>3.1518821974307261</v>
      </c>
      <c r="AE463" s="3">
        <f t="shared" si="171"/>
        <v>2.7983229167274013</v>
      </c>
      <c r="AF463" s="3">
        <f t="shared" si="172"/>
        <v>3.704977855005716</v>
      </c>
      <c r="AG463" t="str">
        <f t="shared" si="173"/>
        <v>Cluster 2</v>
      </c>
      <c r="AH463" t="str">
        <f t="shared" si="174"/>
        <v>Not Applicable</v>
      </c>
      <c r="AI463" t="e">
        <f t="shared" si="175"/>
        <v>#N/A</v>
      </c>
      <c r="AJ463">
        <f t="shared" si="176"/>
        <v>22.41</v>
      </c>
      <c r="AK463" t="str">
        <f t="shared" si="177"/>
        <v>no - Medium</v>
      </c>
      <c r="AL463" t="str">
        <f t="shared" si="178"/>
        <v>Q1 - Low</v>
      </c>
      <c r="AM463">
        <f t="shared" si="179"/>
        <v>0</v>
      </c>
      <c r="AN463">
        <f t="shared" si="180"/>
        <v>1</v>
      </c>
      <c r="AO463">
        <f t="shared" si="181"/>
        <v>0</v>
      </c>
      <c r="AP463">
        <f t="shared" si="182"/>
        <v>2</v>
      </c>
      <c r="AQ463">
        <f t="shared" si="183"/>
        <v>131.80000000000001</v>
      </c>
    </row>
    <row r="464" spans="1:43" x14ac:dyDescent="0.25">
      <c r="A464" t="s">
        <v>64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  <c r="U464">
        <f t="shared" si="161"/>
        <v>0</v>
      </c>
      <c r="V464" t="str">
        <f t="shared" si="162"/>
        <v>&lt;=3 calls</v>
      </c>
      <c r="W464" t="str">
        <f t="shared" si="163"/>
        <v>Q2</v>
      </c>
      <c r="X464" t="str">
        <f t="shared" si="164"/>
        <v>Not Applicable</v>
      </c>
      <c r="Y464" t="str">
        <f t="shared" si="165"/>
        <v>High</v>
      </c>
      <c r="Z464" s="3">
        <f t="shared" si="166"/>
        <v>-0.363983265082024</v>
      </c>
      <c r="AA464" s="3">
        <f t="shared" si="167"/>
        <v>0.73286462136712249</v>
      </c>
      <c r="AB464" s="3">
        <f t="shared" si="168"/>
        <v>0.8851832562224663</v>
      </c>
      <c r="AC464" s="3">
        <f t="shared" si="169"/>
        <v>0.16083806171076653</v>
      </c>
      <c r="AD464" s="3">
        <f t="shared" si="170"/>
        <v>2.8824985686274842</v>
      </c>
      <c r="AE464" s="3">
        <f t="shared" si="171"/>
        <v>1.2161384171642764</v>
      </c>
      <c r="AF464" s="3">
        <f t="shared" si="172"/>
        <v>1.6276324220370424</v>
      </c>
      <c r="AG464" t="str">
        <f t="shared" si="173"/>
        <v>Cluster 2</v>
      </c>
      <c r="AH464" t="str">
        <f t="shared" si="174"/>
        <v>Not Applicable</v>
      </c>
      <c r="AI464" t="e">
        <f t="shared" si="175"/>
        <v>#N/A</v>
      </c>
      <c r="AJ464">
        <f t="shared" si="176"/>
        <v>27.3</v>
      </c>
      <c r="AK464" t="str">
        <f t="shared" si="177"/>
        <v>no - Low</v>
      </c>
      <c r="AL464" t="str">
        <f t="shared" si="178"/>
        <v>Q3 - High</v>
      </c>
      <c r="AM464">
        <f t="shared" si="179"/>
        <v>0</v>
      </c>
      <c r="AN464">
        <f t="shared" si="180"/>
        <v>1</v>
      </c>
      <c r="AO464">
        <f t="shared" si="181"/>
        <v>0</v>
      </c>
      <c r="AP464">
        <f t="shared" si="182"/>
        <v>1</v>
      </c>
      <c r="AQ464">
        <f t="shared" si="183"/>
        <v>160.6</v>
      </c>
    </row>
    <row r="465" spans="1:43" x14ac:dyDescent="0.25">
      <c r="A465" t="s">
        <v>44</v>
      </c>
      <c r="B465">
        <v>99</v>
      </c>
      <c r="C465" t="s">
        <v>25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  <c r="U465">
        <f t="shared" si="161"/>
        <v>0</v>
      </c>
      <c r="V465" t="str">
        <f t="shared" si="162"/>
        <v>&lt;=3 calls</v>
      </c>
      <c r="W465" t="str">
        <f t="shared" si="163"/>
        <v>Q2</v>
      </c>
      <c r="X465" t="str">
        <f t="shared" si="164"/>
        <v>Not Applicable</v>
      </c>
      <c r="Y465" t="str">
        <f t="shared" si="165"/>
        <v>High</v>
      </c>
      <c r="Z465" s="3">
        <f t="shared" si="166"/>
        <v>0.37843921196682717</v>
      </c>
      <c r="AA465" s="3">
        <f t="shared" si="167"/>
        <v>1.2741633438844655</v>
      </c>
      <c r="AB465" s="3">
        <f t="shared" si="168"/>
        <v>-0.55264988103113621</v>
      </c>
      <c r="AC465" s="3">
        <f t="shared" si="169"/>
        <v>-0.41885071744501134</v>
      </c>
      <c r="AD465" s="3">
        <f t="shared" si="170"/>
        <v>2.758581192082469</v>
      </c>
      <c r="AE465" s="3">
        <f t="shared" si="171"/>
        <v>1.4991885400311884</v>
      </c>
      <c r="AF465" s="3">
        <f t="shared" si="172"/>
        <v>2.2102855842199567</v>
      </c>
      <c r="AG465" t="str">
        <f t="shared" si="173"/>
        <v>Cluster 2</v>
      </c>
      <c r="AH465" t="str">
        <f t="shared" si="174"/>
        <v>&gt;16 messages</v>
      </c>
      <c r="AI465" t="e">
        <f t="shared" si="175"/>
        <v>#N/A</v>
      </c>
      <c r="AJ465">
        <f t="shared" si="176"/>
        <v>34.119999999999997</v>
      </c>
      <c r="AK465" t="str">
        <f t="shared" si="177"/>
        <v>no - Medium</v>
      </c>
      <c r="AL465" t="str">
        <f t="shared" si="178"/>
        <v>Q2 - Medium</v>
      </c>
      <c r="AM465">
        <f t="shared" si="179"/>
        <v>0</v>
      </c>
      <c r="AN465">
        <f t="shared" si="180"/>
        <v>0</v>
      </c>
      <c r="AO465">
        <f t="shared" si="181"/>
        <v>0</v>
      </c>
      <c r="AP465">
        <f t="shared" si="182"/>
        <v>1</v>
      </c>
      <c r="AQ465">
        <f t="shared" si="183"/>
        <v>200.7</v>
      </c>
    </row>
    <row r="466" spans="1:43" x14ac:dyDescent="0.25">
      <c r="A466" t="s">
        <v>37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  <c r="U466">
        <f t="shared" si="161"/>
        <v>0</v>
      </c>
      <c r="V466" t="str">
        <f t="shared" si="162"/>
        <v>&lt;=3 calls</v>
      </c>
      <c r="W466" t="str">
        <f t="shared" si="163"/>
        <v>Q2</v>
      </c>
      <c r="X466" t="str">
        <f t="shared" si="164"/>
        <v>Not Applicable</v>
      </c>
      <c r="Y466" t="str">
        <f t="shared" si="165"/>
        <v>Low</v>
      </c>
      <c r="Z466" s="3">
        <f t="shared" si="166"/>
        <v>-0.64169740861650704</v>
      </c>
      <c r="AA466" s="3">
        <f t="shared" si="167"/>
        <v>-2.0273608497047713</v>
      </c>
      <c r="AB466" s="3">
        <f t="shared" si="168"/>
        <v>0.60119135204116114</v>
      </c>
      <c r="AC466" s="3">
        <f t="shared" si="169"/>
        <v>0.23329915910523916</v>
      </c>
      <c r="AD466" s="3">
        <f t="shared" si="170"/>
        <v>2.2953630702351484</v>
      </c>
      <c r="AE466" s="3">
        <f t="shared" si="171"/>
        <v>2.2221222105341289</v>
      </c>
      <c r="AF466" s="3">
        <f t="shared" si="172"/>
        <v>3.5506284813957714</v>
      </c>
      <c r="AG466" t="str">
        <f t="shared" si="173"/>
        <v>Cluster 2</v>
      </c>
      <c r="AH466" t="str">
        <f t="shared" si="174"/>
        <v>Not Applicable</v>
      </c>
      <c r="AI466" t="e">
        <f t="shared" si="175"/>
        <v>#N/A</v>
      </c>
      <c r="AJ466">
        <f t="shared" si="176"/>
        <v>24.75</v>
      </c>
      <c r="AK466" t="str">
        <f t="shared" si="177"/>
        <v>no - Medium</v>
      </c>
      <c r="AL466" t="str">
        <f t="shared" si="178"/>
        <v>Q3 - High</v>
      </c>
      <c r="AM466">
        <f t="shared" si="179"/>
        <v>0</v>
      </c>
      <c r="AN466">
        <f t="shared" si="180"/>
        <v>1</v>
      </c>
      <c r="AO466">
        <f t="shared" si="181"/>
        <v>0</v>
      </c>
      <c r="AP466">
        <f t="shared" si="182"/>
        <v>1</v>
      </c>
      <c r="AQ466">
        <f t="shared" si="183"/>
        <v>145.6</v>
      </c>
    </row>
    <row r="467" spans="1:43" x14ac:dyDescent="0.25">
      <c r="A467" t="s">
        <v>74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  <c r="U467">
        <f t="shared" si="161"/>
        <v>0</v>
      </c>
      <c r="V467" t="str">
        <f t="shared" si="162"/>
        <v>&lt;=3 calls</v>
      </c>
      <c r="W467" t="str">
        <f t="shared" si="163"/>
        <v>Q1</v>
      </c>
      <c r="X467" t="str">
        <f t="shared" si="164"/>
        <v>Not Applicable</v>
      </c>
      <c r="Y467" t="str">
        <f t="shared" si="165"/>
        <v>High</v>
      </c>
      <c r="Z467" s="3">
        <f t="shared" si="166"/>
        <v>0.9097989399294717</v>
      </c>
      <c r="AA467" s="3">
        <f t="shared" si="167"/>
        <v>1.1388386632551295</v>
      </c>
      <c r="AB467" s="3">
        <f t="shared" si="168"/>
        <v>0.61509305364444167</v>
      </c>
      <c r="AC467" s="3">
        <f t="shared" si="169"/>
        <v>-0.81738675311460851</v>
      </c>
      <c r="AD467" s="3">
        <f t="shared" si="170"/>
        <v>3.296033371836407</v>
      </c>
      <c r="AE467" s="3">
        <f t="shared" si="171"/>
        <v>1.780771793585693</v>
      </c>
      <c r="AF467" s="3">
        <f t="shared" si="172"/>
        <v>1.8650631017211019</v>
      </c>
      <c r="AG467" t="str">
        <f t="shared" si="173"/>
        <v>Cluster 2</v>
      </c>
      <c r="AH467" t="str">
        <f t="shared" si="174"/>
        <v>&gt;16 messages</v>
      </c>
      <c r="AI467" t="e">
        <f t="shared" si="175"/>
        <v>#N/A</v>
      </c>
      <c r="AJ467">
        <f t="shared" si="176"/>
        <v>39</v>
      </c>
      <c r="AK467" t="str">
        <f t="shared" si="177"/>
        <v>no - Low</v>
      </c>
      <c r="AL467" t="str">
        <f t="shared" si="178"/>
        <v>Q1 - Low</v>
      </c>
      <c r="AM467">
        <f t="shared" si="179"/>
        <v>0</v>
      </c>
      <c r="AN467">
        <f t="shared" si="180"/>
        <v>1</v>
      </c>
      <c r="AO467">
        <f t="shared" si="181"/>
        <v>0</v>
      </c>
      <c r="AP467">
        <f t="shared" si="182"/>
        <v>2</v>
      </c>
      <c r="AQ467">
        <f t="shared" si="183"/>
        <v>229.4</v>
      </c>
    </row>
    <row r="468" spans="1:43" x14ac:dyDescent="0.25">
      <c r="A468" t="s">
        <v>66</v>
      </c>
      <c r="B468">
        <v>97</v>
      </c>
      <c r="C468" t="s">
        <v>28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  <c r="U468">
        <f t="shared" si="161"/>
        <v>0</v>
      </c>
      <c r="V468" t="str">
        <f t="shared" si="162"/>
        <v>&lt;=3 calls</v>
      </c>
      <c r="W468" t="str">
        <f t="shared" si="163"/>
        <v>Q2</v>
      </c>
      <c r="X468" t="str">
        <f t="shared" si="164"/>
        <v>Not Applicable</v>
      </c>
      <c r="Y468" t="str">
        <f t="shared" si="165"/>
        <v>Medium</v>
      </c>
      <c r="Z468" s="3">
        <f t="shared" si="166"/>
        <v>0.56913625719383909</v>
      </c>
      <c r="AA468" s="3">
        <f t="shared" si="167"/>
        <v>-0.22236841836936555</v>
      </c>
      <c r="AB468" s="3">
        <f t="shared" si="168"/>
        <v>-1.5396706948640646</v>
      </c>
      <c r="AC468" s="3">
        <f t="shared" si="169"/>
        <v>-2.0129948601234005</v>
      </c>
      <c r="AD468" s="3">
        <f t="shared" si="170"/>
        <v>2.0938726121522153</v>
      </c>
      <c r="AE468" s="3">
        <f t="shared" si="171"/>
        <v>2.6069326704476135</v>
      </c>
      <c r="AF468" s="3">
        <f t="shared" si="172"/>
        <v>4.1482397930415145</v>
      </c>
      <c r="AG468" t="str">
        <f t="shared" si="173"/>
        <v>Cluster 1</v>
      </c>
      <c r="AH468" t="str">
        <f t="shared" si="174"/>
        <v>Not Applicable</v>
      </c>
      <c r="AI468" t="e">
        <f t="shared" si="175"/>
        <v>#N/A</v>
      </c>
      <c r="AJ468">
        <f t="shared" si="176"/>
        <v>35.869999999999997</v>
      </c>
      <c r="AK468" t="str">
        <f t="shared" si="177"/>
        <v>no - Medium</v>
      </c>
      <c r="AL468" t="str">
        <f t="shared" si="178"/>
        <v>Q1 - Low</v>
      </c>
      <c r="AM468">
        <f t="shared" si="179"/>
        <v>0</v>
      </c>
      <c r="AN468">
        <f t="shared" si="180"/>
        <v>0</v>
      </c>
      <c r="AO468">
        <f t="shared" si="181"/>
        <v>1</v>
      </c>
      <c r="AP468">
        <f t="shared" si="182"/>
        <v>3</v>
      </c>
      <c r="AQ468">
        <f t="shared" si="183"/>
        <v>211</v>
      </c>
    </row>
    <row r="469" spans="1:43" x14ac:dyDescent="0.25">
      <c r="A469" t="s">
        <v>42</v>
      </c>
      <c r="B469">
        <v>75</v>
      </c>
      <c r="C469" t="s">
        <v>28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  <c r="U469">
        <f t="shared" si="161"/>
        <v>0</v>
      </c>
      <c r="V469" t="str">
        <f t="shared" si="162"/>
        <v>&lt;=3 calls</v>
      </c>
      <c r="W469" t="str">
        <f t="shared" si="163"/>
        <v>Q2</v>
      </c>
      <c r="X469" t="str">
        <f t="shared" si="164"/>
        <v>Not Applicable</v>
      </c>
      <c r="Y469" t="str">
        <f t="shared" si="165"/>
        <v>High</v>
      </c>
      <c r="Z469" s="3">
        <f t="shared" si="166"/>
        <v>-1.087891465895243</v>
      </c>
      <c r="AA469" s="3">
        <f t="shared" si="167"/>
        <v>1.4174482998449385</v>
      </c>
      <c r="AB469" s="3">
        <f t="shared" si="168"/>
        <v>0.95667772161076692</v>
      </c>
      <c r="AC469" s="3">
        <f t="shared" si="169"/>
        <v>0.37822135389418376</v>
      </c>
      <c r="AD469" s="3">
        <f t="shared" si="170"/>
        <v>3.4029197755424998</v>
      </c>
      <c r="AE469" s="3">
        <f t="shared" si="171"/>
        <v>2.0617834949065155</v>
      </c>
      <c r="AF469" s="3">
        <f t="shared" si="172"/>
        <v>2.2185669611169354</v>
      </c>
      <c r="AG469" t="str">
        <f t="shared" si="173"/>
        <v>Cluster 2</v>
      </c>
      <c r="AH469" t="str">
        <f t="shared" si="174"/>
        <v>&gt;16 messages</v>
      </c>
      <c r="AI469" t="e">
        <f t="shared" si="175"/>
        <v>#N/A</v>
      </c>
      <c r="AJ469">
        <f t="shared" si="176"/>
        <v>20.66</v>
      </c>
      <c r="AK469" t="str">
        <f t="shared" si="177"/>
        <v>no - Medium</v>
      </c>
      <c r="AL469" t="str">
        <f t="shared" si="178"/>
        <v>Q3 - High</v>
      </c>
      <c r="AM469">
        <f t="shared" si="179"/>
        <v>0</v>
      </c>
      <c r="AN469">
        <f t="shared" si="180"/>
        <v>0</v>
      </c>
      <c r="AO469">
        <f t="shared" si="181"/>
        <v>1</v>
      </c>
      <c r="AP469">
        <f t="shared" si="182"/>
        <v>2</v>
      </c>
      <c r="AQ469">
        <f t="shared" si="183"/>
        <v>121.5</v>
      </c>
    </row>
    <row r="470" spans="1:43" x14ac:dyDescent="0.25">
      <c r="A470" t="s">
        <v>49</v>
      </c>
      <c r="B470">
        <v>85</v>
      </c>
      <c r="C470" t="s">
        <v>28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  <c r="U470">
        <f t="shared" si="161"/>
        <v>0</v>
      </c>
      <c r="V470" t="str">
        <f t="shared" si="162"/>
        <v>&lt;=3 calls</v>
      </c>
      <c r="W470" t="str">
        <f t="shared" si="163"/>
        <v>Q2</v>
      </c>
      <c r="X470" t="str">
        <f t="shared" si="164"/>
        <v>Low</v>
      </c>
      <c r="Y470" t="str">
        <f t="shared" si="165"/>
        <v>Medium</v>
      </c>
      <c r="Z470" s="3">
        <f t="shared" si="166"/>
        <v>0.66170763837200008</v>
      </c>
      <c r="AA470" s="3">
        <f t="shared" si="167"/>
        <v>-0.2382889690316406</v>
      </c>
      <c r="AB470" s="3">
        <f t="shared" si="168"/>
        <v>-1.0610549682368298</v>
      </c>
      <c r="AC470" s="3">
        <f t="shared" si="169"/>
        <v>-2.411530895792998</v>
      </c>
      <c r="AD470" s="3">
        <f t="shared" si="170"/>
        <v>2.3103296624177498</v>
      </c>
      <c r="AE470" s="3">
        <f t="shared" si="171"/>
        <v>2.726895219553962</v>
      </c>
      <c r="AF470" s="3">
        <f t="shared" si="172"/>
        <v>4.1873967960781053</v>
      </c>
      <c r="AG470" t="str">
        <f t="shared" si="173"/>
        <v>Cluster 1</v>
      </c>
      <c r="AH470" t="str">
        <f t="shared" si="174"/>
        <v>Not Applicable</v>
      </c>
      <c r="AI470" t="e">
        <f t="shared" si="175"/>
        <v>#N/A</v>
      </c>
      <c r="AJ470">
        <f t="shared" si="176"/>
        <v>36.72</v>
      </c>
      <c r="AK470" t="str">
        <f t="shared" si="177"/>
        <v>yes - High</v>
      </c>
      <c r="AL470" t="str">
        <f t="shared" si="178"/>
        <v>Q1 - Low</v>
      </c>
      <c r="AM470">
        <f t="shared" si="179"/>
        <v>1</v>
      </c>
      <c r="AN470">
        <f t="shared" si="180"/>
        <v>0</v>
      </c>
      <c r="AO470">
        <f t="shared" si="181"/>
        <v>1</v>
      </c>
      <c r="AP470">
        <f t="shared" si="182"/>
        <v>2</v>
      </c>
      <c r="AQ470">
        <f t="shared" si="183"/>
        <v>216</v>
      </c>
    </row>
    <row r="471" spans="1:43" x14ac:dyDescent="0.25">
      <c r="A471" t="s">
        <v>32</v>
      </c>
      <c r="B471">
        <v>108</v>
      </c>
      <c r="C471" t="s">
        <v>28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  <c r="U471">
        <f t="shared" si="161"/>
        <v>0</v>
      </c>
      <c r="V471" t="str">
        <f t="shared" si="162"/>
        <v>&lt;=3 calls</v>
      </c>
      <c r="W471" t="str">
        <f t="shared" si="163"/>
        <v>Q3</v>
      </c>
      <c r="X471" t="str">
        <f t="shared" si="164"/>
        <v>Not Applicable</v>
      </c>
      <c r="Y471" t="str">
        <f t="shared" si="165"/>
        <v>Low</v>
      </c>
      <c r="Z471" s="3">
        <f t="shared" si="166"/>
        <v>2.0873069085156795</v>
      </c>
      <c r="AA471" s="3">
        <f t="shared" si="167"/>
        <v>-0.78754796688012108</v>
      </c>
      <c r="AB471" s="3">
        <f t="shared" si="168"/>
        <v>-1.1246056041375412</v>
      </c>
      <c r="AC471" s="3">
        <f t="shared" si="169"/>
        <v>-9.277577916988608E-2</v>
      </c>
      <c r="AD471" s="3">
        <f t="shared" si="170"/>
        <v>3.2272561344257604</v>
      </c>
      <c r="AE471" s="3">
        <f t="shared" si="171"/>
        <v>2.5000854066476288</v>
      </c>
      <c r="AF471" s="3">
        <f t="shared" si="172"/>
        <v>3.1757946917072863</v>
      </c>
      <c r="AG471" t="str">
        <f t="shared" si="173"/>
        <v>Cluster 2</v>
      </c>
      <c r="AH471" t="str">
        <f t="shared" si="174"/>
        <v>Not Applicable</v>
      </c>
      <c r="AI471" t="e">
        <f t="shared" si="175"/>
        <v>#N/A</v>
      </c>
      <c r="AJ471">
        <f t="shared" si="176"/>
        <v>49.81</v>
      </c>
      <c r="AK471" t="str">
        <f t="shared" si="177"/>
        <v>no - Medium</v>
      </c>
      <c r="AL471" t="str">
        <f t="shared" si="178"/>
        <v>Q2 - Medium</v>
      </c>
      <c r="AM471">
        <f t="shared" si="179"/>
        <v>0</v>
      </c>
      <c r="AN471">
        <f t="shared" si="180"/>
        <v>0</v>
      </c>
      <c r="AO471">
        <f t="shared" si="181"/>
        <v>1</v>
      </c>
      <c r="AP471">
        <f t="shared" si="182"/>
        <v>2</v>
      </c>
      <c r="AQ471">
        <f t="shared" si="183"/>
        <v>293</v>
      </c>
    </row>
    <row r="472" spans="1:43" x14ac:dyDescent="0.25">
      <c r="A472" t="s">
        <v>54</v>
      </c>
      <c r="B472">
        <v>51</v>
      </c>
      <c r="C472" t="s">
        <v>28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  <c r="U472">
        <f t="shared" si="161"/>
        <v>0</v>
      </c>
      <c r="V472" t="str">
        <f t="shared" si="162"/>
        <v>&lt;=3 calls</v>
      </c>
      <c r="W472" t="str">
        <f t="shared" si="163"/>
        <v>Q1</v>
      </c>
      <c r="X472" t="str">
        <f t="shared" si="164"/>
        <v>Not Applicable</v>
      </c>
      <c r="Y472" t="str">
        <f t="shared" si="165"/>
        <v>Medium</v>
      </c>
      <c r="Z472" s="3">
        <f t="shared" si="166"/>
        <v>2.296510824268912E-2</v>
      </c>
      <c r="AA472" s="3">
        <f t="shared" si="167"/>
        <v>-6.5152980579401776E-2</v>
      </c>
      <c r="AB472" s="3">
        <f t="shared" si="168"/>
        <v>-0.26468606210603629</v>
      </c>
      <c r="AC472" s="3">
        <f t="shared" si="169"/>
        <v>1.591586692182255E-2</v>
      </c>
      <c r="AD472" s="3">
        <f t="shared" si="170"/>
        <v>1.8690019257149519</v>
      </c>
      <c r="AE472" s="3">
        <f t="shared" si="171"/>
        <v>0.27401520645404331</v>
      </c>
      <c r="AF472" s="3">
        <f t="shared" si="172"/>
        <v>2.1580084495687002</v>
      </c>
      <c r="AG472" t="str">
        <f t="shared" si="173"/>
        <v>Cluster 2</v>
      </c>
      <c r="AH472" t="str">
        <f t="shared" si="174"/>
        <v>Not Applicable</v>
      </c>
      <c r="AI472" t="e">
        <f t="shared" si="175"/>
        <v>#N/A</v>
      </c>
      <c r="AJ472">
        <f t="shared" si="176"/>
        <v>30.86</v>
      </c>
      <c r="AK472" t="str">
        <f t="shared" si="177"/>
        <v>no - Low</v>
      </c>
      <c r="AL472" t="str">
        <f t="shared" si="178"/>
        <v>Q2 - Medium</v>
      </c>
      <c r="AM472">
        <f t="shared" si="179"/>
        <v>0</v>
      </c>
      <c r="AN472">
        <f t="shared" si="180"/>
        <v>0</v>
      </c>
      <c r="AO472">
        <f t="shared" si="181"/>
        <v>1</v>
      </c>
      <c r="AP472">
        <f t="shared" si="182"/>
        <v>1</v>
      </c>
      <c r="AQ472">
        <f t="shared" si="183"/>
        <v>181.5</v>
      </c>
    </row>
    <row r="473" spans="1:43" x14ac:dyDescent="0.25">
      <c r="A473" t="s">
        <v>60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  <c r="U473">
        <f t="shared" si="161"/>
        <v>0</v>
      </c>
      <c r="V473" t="str">
        <f t="shared" si="162"/>
        <v>&lt;=3 calls</v>
      </c>
      <c r="W473" t="str">
        <f t="shared" si="163"/>
        <v>Q4</v>
      </c>
      <c r="X473" t="str">
        <f t="shared" si="164"/>
        <v>Not Applicable</v>
      </c>
      <c r="Y473" t="str">
        <f t="shared" si="165"/>
        <v>Medium</v>
      </c>
      <c r="Z473" s="3">
        <f t="shared" si="166"/>
        <v>-1.9617653042170828</v>
      </c>
      <c r="AA473" s="3">
        <f t="shared" si="167"/>
        <v>-0.45520647180513429</v>
      </c>
      <c r="AB473" s="3">
        <f t="shared" si="168"/>
        <v>1.901993430633854</v>
      </c>
      <c r="AC473" s="3">
        <f t="shared" si="169"/>
        <v>1.5375989122057394</v>
      </c>
      <c r="AD473" s="3">
        <f t="shared" si="170"/>
        <v>4.0103324799109341</v>
      </c>
      <c r="AE473" s="3">
        <f t="shared" si="171"/>
        <v>3.1682054014526635</v>
      </c>
      <c r="AF473" s="3">
        <f t="shared" si="172"/>
        <v>3.4629877753406926</v>
      </c>
      <c r="AG473" t="str">
        <f t="shared" si="173"/>
        <v>Cluster 2</v>
      </c>
      <c r="AH473" t="str">
        <f t="shared" si="174"/>
        <v>&gt;16 messages</v>
      </c>
      <c r="AI473" t="e">
        <f t="shared" si="175"/>
        <v>#N/A</v>
      </c>
      <c r="AJ473">
        <f t="shared" si="176"/>
        <v>12.63</v>
      </c>
      <c r="AK473" t="str">
        <f t="shared" si="177"/>
        <v>no - Low</v>
      </c>
      <c r="AL473" t="str">
        <f t="shared" si="178"/>
        <v>Q4 - Very High</v>
      </c>
      <c r="AM473">
        <f t="shared" si="179"/>
        <v>0</v>
      </c>
      <c r="AN473">
        <f t="shared" si="180"/>
        <v>1</v>
      </c>
      <c r="AO473">
        <f t="shared" si="181"/>
        <v>0</v>
      </c>
      <c r="AP473">
        <f t="shared" si="182"/>
        <v>2</v>
      </c>
      <c r="AQ473">
        <f t="shared" si="183"/>
        <v>74.3</v>
      </c>
    </row>
    <row r="474" spans="1:43" x14ac:dyDescent="0.25">
      <c r="A474" t="s">
        <v>51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  <c r="U474">
        <f t="shared" si="161"/>
        <v>0</v>
      </c>
      <c r="V474" t="str">
        <f t="shared" si="162"/>
        <v>&lt;=3 calls</v>
      </c>
      <c r="W474" t="str">
        <f t="shared" si="163"/>
        <v>Q1</v>
      </c>
      <c r="X474" t="str">
        <f t="shared" si="164"/>
        <v>High</v>
      </c>
      <c r="Y474" t="str">
        <f t="shared" si="165"/>
        <v>High</v>
      </c>
      <c r="Z474" s="3">
        <f t="shared" si="166"/>
        <v>-2.1839366190446694</v>
      </c>
      <c r="AA474" s="3">
        <f t="shared" si="167"/>
        <v>1.4890907778251756</v>
      </c>
      <c r="AB474" s="3">
        <f t="shared" si="168"/>
        <v>-1.2278753874761981</v>
      </c>
      <c r="AC474" s="3">
        <f t="shared" si="169"/>
        <v>0.19706861040800316</v>
      </c>
      <c r="AD474" s="3">
        <f t="shared" si="170"/>
        <v>3.0136654207809528</v>
      </c>
      <c r="AE474" s="3">
        <f t="shared" si="171"/>
        <v>2.9212128482851454</v>
      </c>
      <c r="AF474" s="3">
        <f t="shared" si="172"/>
        <v>3.9980982656209925</v>
      </c>
      <c r="AG474" t="str">
        <f t="shared" si="173"/>
        <v>Cluster 2</v>
      </c>
      <c r="AH474" t="str">
        <f t="shared" si="174"/>
        <v>Not Applicable</v>
      </c>
      <c r="AI474" t="e">
        <f t="shared" si="175"/>
        <v>#N/A</v>
      </c>
      <c r="AJ474">
        <f t="shared" si="176"/>
        <v>10.59</v>
      </c>
      <c r="AK474" t="str">
        <f t="shared" si="177"/>
        <v>yes - Low</v>
      </c>
      <c r="AL474" t="str">
        <f t="shared" si="178"/>
        <v>Q3 - High</v>
      </c>
      <c r="AM474">
        <f t="shared" si="179"/>
        <v>1</v>
      </c>
      <c r="AN474">
        <f t="shared" si="180"/>
        <v>1</v>
      </c>
      <c r="AO474">
        <f t="shared" si="181"/>
        <v>0</v>
      </c>
      <c r="AP474">
        <f t="shared" si="182"/>
        <v>1</v>
      </c>
      <c r="AQ474">
        <f t="shared" si="183"/>
        <v>62.3</v>
      </c>
    </row>
    <row r="475" spans="1:43" x14ac:dyDescent="0.25">
      <c r="A475" t="s">
        <v>40</v>
      </c>
      <c r="B475">
        <v>64</v>
      </c>
      <c r="C475" t="s">
        <v>25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  <c r="U475">
        <f t="shared" si="161"/>
        <v>0</v>
      </c>
      <c r="V475" t="str">
        <f t="shared" si="162"/>
        <v>&lt;=3 calls</v>
      </c>
      <c r="W475" t="str">
        <f t="shared" si="163"/>
        <v>Q1</v>
      </c>
      <c r="X475" t="str">
        <f t="shared" si="164"/>
        <v>Not Applicable</v>
      </c>
      <c r="Y475" t="str">
        <f t="shared" si="165"/>
        <v>High</v>
      </c>
      <c r="Z475" s="3">
        <f t="shared" si="166"/>
        <v>0.89498751894096573</v>
      </c>
      <c r="AA475" s="3">
        <f t="shared" si="167"/>
        <v>0.96172253713732281</v>
      </c>
      <c r="AB475" s="3">
        <f t="shared" si="168"/>
        <v>-0.66386349385738164</v>
      </c>
      <c r="AC475" s="3">
        <f t="shared" si="169"/>
        <v>-0.45508126614224731</v>
      </c>
      <c r="AD475" s="3">
        <f t="shared" si="170"/>
        <v>2.8016525814107349</v>
      </c>
      <c r="AE475" s="3">
        <f t="shared" si="171"/>
        <v>1.5406902981352597</v>
      </c>
      <c r="AF475" s="3">
        <f t="shared" si="172"/>
        <v>2.2131868431315951</v>
      </c>
      <c r="AG475" t="str">
        <f t="shared" si="173"/>
        <v>Cluster 2</v>
      </c>
      <c r="AH475" t="str">
        <f t="shared" si="174"/>
        <v>&gt;16 messages</v>
      </c>
      <c r="AI475" t="e">
        <f t="shared" si="175"/>
        <v>#N/A</v>
      </c>
      <c r="AJ475">
        <f t="shared" si="176"/>
        <v>38.86</v>
      </c>
      <c r="AK475" t="str">
        <f t="shared" si="177"/>
        <v>no - Low</v>
      </c>
      <c r="AL475" t="str">
        <f t="shared" si="178"/>
        <v>Q2 - Medium</v>
      </c>
      <c r="AM475">
        <f t="shared" si="179"/>
        <v>0</v>
      </c>
      <c r="AN475">
        <f t="shared" si="180"/>
        <v>0</v>
      </c>
      <c r="AO475">
        <f t="shared" si="181"/>
        <v>0</v>
      </c>
      <c r="AP475">
        <f t="shared" si="182"/>
        <v>3</v>
      </c>
      <c r="AQ475">
        <f t="shared" si="183"/>
        <v>228.6</v>
      </c>
    </row>
    <row r="476" spans="1:43" x14ac:dyDescent="0.25">
      <c r="A476" t="s">
        <v>31</v>
      </c>
      <c r="B476">
        <v>44</v>
      </c>
      <c r="C476" t="s">
        <v>28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  <c r="U476">
        <f t="shared" si="161"/>
        <v>1</v>
      </c>
      <c r="V476" t="str">
        <f t="shared" si="162"/>
        <v>&lt;=3 calls</v>
      </c>
      <c r="W476" t="str">
        <f t="shared" si="163"/>
        <v>Q1</v>
      </c>
      <c r="X476" t="str">
        <f t="shared" si="164"/>
        <v>Not Applicable</v>
      </c>
      <c r="Y476" t="str">
        <f t="shared" si="165"/>
        <v>High</v>
      </c>
      <c r="Z476" s="3">
        <f t="shared" si="166"/>
        <v>0.88573038082314959</v>
      </c>
      <c r="AA476" s="3">
        <f t="shared" si="167"/>
        <v>1.518941810316941</v>
      </c>
      <c r="AB476" s="3">
        <f t="shared" si="168"/>
        <v>1.5743104642708092</v>
      </c>
      <c r="AC476" s="3">
        <f t="shared" si="169"/>
        <v>-0.12900632786712207</v>
      </c>
      <c r="AD476" s="3">
        <f t="shared" si="170"/>
        <v>4.1577339087863612</v>
      </c>
      <c r="AE476" s="3">
        <f t="shared" si="171"/>
        <v>2.3636409628334749</v>
      </c>
      <c r="AF476" s="3">
        <f t="shared" si="172"/>
        <v>1.3736251111918427</v>
      </c>
      <c r="AG476" t="str">
        <f t="shared" si="173"/>
        <v>Cluster 3</v>
      </c>
      <c r="AH476" t="str">
        <f t="shared" si="174"/>
        <v>Not Applicable</v>
      </c>
      <c r="AI476">
        <f t="shared" si="175"/>
        <v>38.78</v>
      </c>
      <c r="AJ476" t="e">
        <f t="shared" si="176"/>
        <v>#N/A</v>
      </c>
      <c r="AK476" t="str">
        <f t="shared" si="177"/>
        <v>no - Medium</v>
      </c>
      <c r="AL476" t="str">
        <f t="shared" si="178"/>
        <v>Q2 - Medium</v>
      </c>
      <c r="AM476">
        <f t="shared" si="179"/>
        <v>0</v>
      </c>
      <c r="AN476">
        <f t="shared" si="180"/>
        <v>0</v>
      </c>
      <c r="AO476">
        <f t="shared" si="181"/>
        <v>1</v>
      </c>
      <c r="AP476">
        <f t="shared" si="182"/>
        <v>2</v>
      </c>
      <c r="AQ476">
        <f t="shared" si="183"/>
        <v>228.1</v>
      </c>
    </row>
    <row r="477" spans="1:43" x14ac:dyDescent="0.25">
      <c r="A477" t="s">
        <v>57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  <c r="U477">
        <f t="shared" si="161"/>
        <v>0</v>
      </c>
      <c r="V477" t="str">
        <f t="shared" si="162"/>
        <v>&lt;=3 calls</v>
      </c>
      <c r="W477" t="str">
        <f t="shared" si="163"/>
        <v>Q3</v>
      </c>
      <c r="X477" t="str">
        <f t="shared" si="164"/>
        <v>Not Applicable</v>
      </c>
      <c r="Y477" t="str">
        <f t="shared" si="165"/>
        <v>Medium</v>
      </c>
      <c r="Z477" s="3">
        <f t="shared" si="166"/>
        <v>2.4001981768978635</v>
      </c>
      <c r="AA477" s="3">
        <f t="shared" si="167"/>
        <v>2.5093597352662438E-3</v>
      </c>
      <c r="AB477" s="3">
        <f t="shared" si="168"/>
        <v>-0.33816648486623396</v>
      </c>
      <c r="AC477" s="3">
        <f t="shared" si="169"/>
        <v>1.428907266114031</v>
      </c>
      <c r="AD477" s="3">
        <f t="shared" si="170"/>
        <v>4.3478715215231718</v>
      </c>
      <c r="AE477" s="3">
        <f t="shared" si="171"/>
        <v>2.8137324200979679</v>
      </c>
      <c r="AF477" s="3">
        <f t="shared" si="172"/>
        <v>2.2204039038311283</v>
      </c>
      <c r="AG477" t="str">
        <f t="shared" si="173"/>
        <v>Cluster 3</v>
      </c>
      <c r="AH477" t="str">
        <f t="shared" si="174"/>
        <v>&gt;16 messages</v>
      </c>
      <c r="AI477" t="e">
        <f t="shared" si="175"/>
        <v>#N/A</v>
      </c>
      <c r="AJ477">
        <f t="shared" si="176"/>
        <v>52.68</v>
      </c>
      <c r="AK477" t="str">
        <f t="shared" si="177"/>
        <v>no - Low</v>
      </c>
      <c r="AL477" t="str">
        <f t="shared" si="178"/>
        <v>Q4 - Very High</v>
      </c>
      <c r="AM477">
        <f t="shared" si="179"/>
        <v>0</v>
      </c>
      <c r="AN477">
        <f t="shared" si="180"/>
        <v>1</v>
      </c>
      <c r="AO477">
        <f t="shared" si="181"/>
        <v>0</v>
      </c>
      <c r="AP477">
        <f t="shared" si="182"/>
        <v>1</v>
      </c>
      <c r="AQ477">
        <f t="shared" si="183"/>
        <v>309.89999999999998</v>
      </c>
    </row>
    <row r="478" spans="1:43" x14ac:dyDescent="0.25">
      <c r="A478" t="s">
        <v>52</v>
      </c>
      <c r="B478">
        <v>110</v>
      </c>
      <c r="C478" t="s">
        <v>25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  <c r="U478">
        <f t="shared" si="161"/>
        <v>0</v>
      </c>
      <c r="V478" t="str">
        <f t="shared" si="162"/>
        <v>&lt;=3 calls</v>
      </c>
      <c r="W478" t="str">
        <f t="shared" si="163"/>
        <v>Q3</v>
      </c>
      <c r="X478" t="str">
        <f t="shared" si="164"/>
        <v>Not Applicable</v>
      </c>
      <c r="Y478" t="str">
        <f t="shared" si="165"/>
        <v>Medium</v>
      </c>
      <c r="Z478" s="3">
        <f t="shared" si="166"/>
        <v>-0.56393744842685145</v>
      </c>
      <c r="AA478" s="3">
        <f t="shared" si="167"/>
        <v>-0.4014746133199571</v>
      </c>
      <c r="AB478" s="3">
        <f t="shared" si="168"/>
        <v>-1.2020579416415338</v>
      </c>
      <c r="AC478" s="3">
        <f t="shared" si="169"/>
        <v>0.52314354868312773</v>
      </c>
      <c r="AD478" s="3">
        <f t="shared" si="170"/>
        <v>1.705630929908468</v>
      </c>
      <c r="AE478" s="3">
        <f t="shared" si="171"/>
        <v>1.4825079353820856</v>
      </c>
      <c r="AF478" s="3">
        <f t="shared" si="172"/>
        <v>3.0800134233280998</v>
      </c>
      <c r="AG478" t="str">
        <f t="shared" si="173"/>
        <v>Cluster 2</v>
      </c>
      <c r="AH478" t="str">
        <f t="shared" si="174"/>
        <v>Not Applicable</v>
      </c>
      <c r="AI478" t="e">
        <f t="shared" si="175"/>
        <v>#N/A</v>
      </c>
      <c r="AJ478">
        <f t="shared" si="176"/>
        <v>25.47</v>
      </c>
      <c r="AK478" t="str">
        <f t="shared" si="177"/>
        <v>no - Medium</v>
      </c>
      <c r="AL478" t="str">
        <f t="shared" si="178"/>
        <v>Q3 - High</v>
      </c>
      <c r="AM478">
        <f t="shared" si="179"/>
        <v>0</v>
      </c>
      <c r="AN478">
        <f t="shared" si="180"/>
        <v>0</v>
      </c>
      <c r="AO478">
        <f t="shared" si="181"/>
        <v>0</v>
      </c>
      <c r="AP478">
        <f t="shared" si="182"/>
        <v>2</v>
      </c>
      <c r="AQ478">
        <f t="shared" si="183"/>
        <v>149.80000000000001</v>
      </c>
    </row>
    <row r="479" spans="1:43" x14ac:dyDescent="0.25">
      <c r="A479" t="s">
        <v>41</v>
      </c>
      <c r="B479">
        <v>90</v>
      </c>
      <c r="C479" t="s">
        <v>25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  <c r="U479">
        <f t="shared" si="161"/>
        <v>0</v>
      </c>
      <c r="V479" t="str">
        <f t="shared" si="162"/>
        <v>&lt;=3 calls</v>
      </c>
      <c r="W479" t="str">
        <f t="shared" si="163"/>
        <v>Q2</v>
      </c>
      <c r="X479" t="str">
        <f t="shared" si="164"/>
        <v>Not Applicable</v>
      </c>
      <c r="Y479" t="str">
        <f t="shared" si="165"/>
        <v>Medium</v>
      </c>
      <c r="Z479" s="3">
        <f t="shared" si="166"/>
        <v>6.5547943584643401E-2</v>
      </c>
      <c r="AA479" s="3">
        <f t="shared" si="167"/>
        <v>0.58758959657386478</v>
      </c>
      <c r="AB479" s="3">
        <f t="shared" si="168"/>
        <v>-1.120633689393747</v>
      </c>
      <c r="AC479" s="3">
        <f t="shared" si="169"/>
        <v>-0.92607839920631685</v>
      </c>
      <c r="AD479" s="3">
        <f t="shared" si="170"/>
        <v>1.9172506454054663</v>
      </c>
      <c r="AE479" s="3">
        <f t="shared" si="171"/>
        <v>1.56939451196657</v>
      </c>
      <c r="AF479" s="3">
        <f t="shared" si="172"/>
        <v>3.0414056340899189</v>
      </c>
      <c r="AG479" t="str">
        <f t="shared" si="173"/>
        <v>Cluster 2</v>
      </c>
      <c r="AH479" t="str">
        <f t="shared" si="174"/>
        <v>&gt;16 messages</v>
      </c>
      <c r="AI479" t="e">
        <f t="shared" si="175"/>
        <v>#N/A</v>
      </c>
      <c r="AJ479">
        <f t="shared" si="176"/>
        <v>31.25</v>
      </c>
      <c r="AK479" t="str">
        <f t="shared" si="177"/>
        <v>no - Low</v>
      </c>
      <c r="AL479" t="str">
        <f t="shared" si="178"/>
        <v>Q1 - Low</v>
      </c>
      <c r="AM479">
        <f t="shared" si="179"/>
        <v>0</v>
      </c>
      <c r="AN479">
        <f t="shared" si="180"/>
        <v>0</v>
      </c>
      <c r="AO479">
        <f t="shared" si="181"/>
        <v>0</v>
      </c>
      <c r="AP479">
        <f t="shared" si="182"/>
        <v>1</v>
      </c>
      <c r="AQ479">
        <f t="shared" si="183"/>
        <v>183.8</v>
      </c>
    </row>
    <row r="480" spans="1:43" x14ac:dyDescent="0.25">
      <c r="A480" t="s">
        <v>74</v>
      </c>
      <c r="B480">
        <v>72</v>
      </c>
      <c r="C480" t="s">
        <v>25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  <c r="U480">
        <f t="shared" si="161"/>
        <v>0</v>
      </c>
      <c r="V480" t="str">
        <f t="shared" si="162"/>
        <v>&lt;=3 calls</v>
      </c>
      <c r="W480" t="str">
        <f t="shared" si="163"/>
        <v>Q1</v>
      </c>
      <c r="X480" t="str">
        <f t="shared" si="164"/>
        <v>Not Applicable</v>
      </c>
      <c r="Y480" t="str">
        <f t="shared" si="165"/>
        <v>High</v>
      </c>
      <c r="Z480" s="3">
        <f t="shared" si="166"/>
        <v>0.11923934466797637</v>
      </c>
      <c r="AA480" s="3">
        <f t="shared" si="167"/>
        <v>2.6831320774957859</v>
      </c>
      <c r="AB480" s="3">
        <f t="shared" si="168"/>
        <v>-0.26468606210603629</v>
      </c>
      <c r="AC480" s="3">
        <f t="shared" si="169"/>
        <v>2.2622098861504618</v>
      </c>
      <c r="AD480" s="3">
        <f t="shared" si="170"/>
        <v>5.0991036996211561</v>
      </c>
      <c r="AE480" s="3">
        <f t="shared" si="171"/>
        <v>3.5215150215601501</v>
      </c>
      <c r="AF480" s="3">
        <f t="shared" si="172"/>
        <v>2.6079259105000299</v>
      </c>
      <c r="AG480" t="str">
        <f t="shared" si="173"/>
        <v>Cluster 3</v>
      </c>
      <c r="AH480" t="str">
        <f t="shared" si="174"/>
        <v>&gt;16 messages</v>
      </c>
      <c r="AI480" t="e">
        <f t="shared" si="175"/>
        <v>#N/A</v>
      </c>
      <c r="AJ480">
        <f t="shared" si="176"/>
        <v>31.74</v>
      </c>
      <c r="AK480" t="str">
        <f t="shared" si="177"/>
        <v>no - Medium</v>
      </c>
      <c r="AL480" t="str">
        <f t="shared" si="178"/>
        <v>Q4 - Very High</v>
      </c>
      <c r="AM480">
        <f t="shared" si="179"/>
        <v>0</v>
      </c>
      <c r="AN480">
        <f t="shared" si="180"/>
        <v>0</v>
      </c>
      <c r="AO480">
        <f t="shared" si="181"/>
        <v>0</v>
      </c>
      <c r="AP480">
        <f t="shared" si="182"/>
        <v>1</v>
      </c>
      <c r="AQ480">
        <f t="shared" si="183"/>
        <v>186.7</v>
      </c>
    </row>
    <row r="481" spans="1:43" x14ac:dyDescent="0.25">
      <c r="A481" t="s">
        <v>32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  <c r="U481">
        <f t="shared" si="161"/>
        <v>1</v>
      </c>
      <c r="V481" t="str">
        <f t="shared" si="162"/>
        <v>&lt;=3 calls</v>
      </c>
      <c r="W481" t="str">
        <f t="shared" si="163"/>
        <v>Q3</v>
      </c>
      <c r="X481" t="str">
        <f t="shared" si="164"/>
        <v>Not Applicable</v>
      </c>
      <c r="Y481" t="str">
        <f t="shared" si="165"/>
        <v>High</v>
      </c>
      <c r="Z481" s="3">
        <f t="shared" si="166"/>
        <v>0.53951341521682761</v>
      </c>
      <c r="AA481" s="3">
        <f t="shared" si="167"/>
        <v>2.9279105439282609</v>
      </c>
      <c r="AB481" s="3">
        <f t="shared" si="168"/>
        <v>0.90305687256954159</v>
      </c>
      <c r="AC481" s="3">
        <f t="shared" si="169"/>
        <v>-1.0347700452980251</v>
      </c>
      <c r="AD481" s="3">
        <f t="shared" si="170"/>
        <v>4.6283276907560875</v>
      </c>
      <c r="AE481" s="3">
        <f t="shared" si="171"/>
        <v>3.2787185972855868</v>
      </c>
      <c r="AF481" s="3">
        <f t="shared" si="172"/>
        <v>2.8422832489660768</v>
      </c>
      <c r="AG481" t="str">
        <f t="shared" si="173"/>
        <v>Cluster 3</v>
      </c>
      <c r="AH481" t="str">
        <f t="shared" si="174"/>
        <v>Not Applicable</v>
      </c>
      <c r="AI481">
        <f t="shared" si="175"/>
        <v>35.6</v>
      </c>
      <c r="AJ481" t="e">
        <f t="shared" si="176"/>
        <v>#N/A</v>
      </c>
      <c r="AK481" t="str">
        <f t="shared" si="177"/>
        <v>no - Low</v>
      </c>
      <c r="AL481" t="str">
        <f t="shared" si="178"/>
        <v>Q1 - Low</v>
      </c>
      <c r="AM481">
        <f t="shared" si="179"/>
        <v>0</v>
      </c>
      <c r="AN481">
        <f t="shared" si="180"/>
        <v>1</v>
      </c>
      <c r="AO481">
        <f t="shared" si="181"/>
        <v>0</v>
      </c>
      <c r="AP481">
        <f t="shared" si="182"/>
        <v>1</v>
      </c>
      <c r="AQ481">
        <f t="shared" si="183"/>
        <v>209.4</v>
      </c>
    </row>
    <row r="482" spans="1:43" x14ac:dyDescent="0.25">
      <c r="A482" t="s">
        <v>73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  <c r="U482">
        <f t="shared" si="161"/>
        <v>0</v>
      </c>
      <c r="V482" t="str">
        <f t="shared" si="162"/>
        <v>&lt;=3 calls</v>
      </c>
      <c r="W482" t="str">
        <f t="shared" si="163"/>
        <v>Q4</v>
      </c>
      <c r="X482" t="str">
        <f t="shared" si="164"/>
        <v>Not Applicable</v>
      </c>
      <c r="Y482" t="str">
        <f t="shared" si="165"/>
        <v>Medium</v>
      </c>
      <c r="Z482" s="3">
        <f t="shared" si="166"/>
        <v>0.79501042726855176</v>
      </c>
      <c r="AA482" s="3">
        <f t="shared" si="167"/>
        <v>-0.33779241067085808</v>
      </c>
      <c r="AB482" s="3">
        <f t="shared" si="168"/>
        <v>-0.98757454547663148</v>
      </c>
      <c r="AC482" s="3">
        <f t="shared" si="169"/>
        <v>-2.0314681775414092E-2</v>
      </c>
      <c r="AD482" s="3">
        <f t="shared" si="170"/>
        <v>2.1495392622682803</v>
      </c>
      <c r="AE482" s="3">
        <f t="shared" si="171"/>
        <v>1.3121971884368471</v>
      </c>
      <c r="AF482" s="3">
        <f t="shared" si="172"/>
        <v>2.6121263144515563</v>
      </c>
      <c r="AG482" t="str">
        <f t="shared" si="173"/>
        <v>Cluster 2</v>
      </c>
      <c r="AH482" t="str">
        <f t="shared" si="174"/>
        <v>&gt;16 messages</v>
      </c>
      <c r="AI482" t="e">
        <f t="shared" si="175"/>
        <v>#N/A</v>
      </c>
      <c r="AJ482">
        <f t="shared" si="176"/>
        <v>37.94</v>
      </c>
      <c r="AK482" t="str">
        <f t="shared" si="177"/>
        <v>no - Low</v>
      </c>
      <c r="AL482" t="str">
        <f t="shared" si="178"/>
        <v>Q2 - Medium</v>
      </c>
      <c r="AM482">
        <f t="shared" si="179"/>
        <v>0</v>
      </c>
      <c r="AN482">
        <f t="shared" si="180"/>
        <v>1</v>
      </c>
      <c r="AO482">
        <f t="shared" si="181"/>
        <v>0</v>
      </c>
      <c r="AP482">
        <f t="shared" si="182"/>
        <v>3</v>
      </c>
      <c r="AQ482">
        <f t="shared" si="183"/>
        <v>223.2</v>
      </c>
    </row>
    <row r="483" spans="1:43" x14ac:dyDescent="0.25">
      <c r="A483" t="s">
        <v>61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  <c r="U483">
        <f t="shared" si="161"/>
        <v>0</v>
      </c>
      <c r="V483" t="str">
        <f t="shared" si="162"/>
        <v>&lt;=3 calls</v>
      </c>
      <c r="W483" t="str">
        <f t="shared" si="163"/>
        <v>Q3</v>
      </c>
      <c r="X483" t="str">
        <f t="shared" si="164"/>
        <v>Not Applicable</v>
      </c>
      <c r="Y483" t="str">
        <f t="shared" si="165"/>
        <v>Low</v>
      </c>
      <c r="Z483" s="3">
        <f t="shared" si="166"/>
        <v>-0.29733187063374816</v>
      </c>
      <c r="AA483" s="3">
        <f t="shared" si="167"/>
        <v>-0.8910315461849071</v>
      </c>
      <c r="AB483" s="3">
        <f t="shared" si="168"/>
        <v>-0.62811626116323105</v>
      </c>
      <c r="AC483" s="3">
        <f t="shared" si="169"/>
        <v>0.16083806171076653</v>
      </c>
      <c r="AD483" s="3">
        <f t="shared" si="170"/>
        <v>1.4111906833172982</v>
      </c>
      <c r="AE483" s="3">
        <f t="shared" si="171"/>
        <v>1.141377403501481</v>
      </c>
      <c r="AF483" s="3">
        <f t="shared" si="172"/>
        <v>2.9349660321315514</v>
      </c>
      <c r="AG483" t="str">
        <f t="shared" si="173"/>
        <v>Cluster 2</v>
      </c>
      <c r="AH483" t="str">
        <f t="shared" si="174"/>
        <v>Not Applicable</v>
      </c>
      <c r="AI483" t="e">
        <f t="shared" si="175"/>
        <v>#N/A</v>
      </c>
      <c r="AJ483">
        <f t="shared" si="176"/>
        <v>27.91</v>
      </c>
      <c r="AK483" t="str">
        <f t="shared" si="177"/>
        <v>no - High</v>
      </c>
      <c r="AL483" t="str">
        <f t="shared" si="178"/>
        <v>Q3 - High</v>
      </c>
      <c r="AM483">
        <f t="shared" si="179"/>
        <v>0</v>
      </c>
      <c r="AN483">
        <f t="shared" si="180"/>
        <v>1</v>
      </c>
      <c r="AO483">
        <f t="shared" si="181"/>
        <v>0</v>
      </c>
      <c r="AP483">
        <f t="shared" si="182"/>
        <v>1</v>
      </c>
      <c r="AQ483">
        <f t="shared" si="183"/>
        <v>164.2</v>
      </c>
    </row>
    <row r="484" spans="1:43" x14ac:dyDescent="0.25">
      <c r="A484" t="s">
        <v>66</v>
      </c>
      <c r="B484">
        <v>165</v>
      </c>
      <c r="C484" t="s">
        <v>25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  <c r="U484">
        <f t="shared" si="161"/>
        <v>0</v>
      </c>
      <c r="V484" t="str">
        <f t="shared" si="162"/>
        <v>&lt;=3 calls</v>
      </c>
      <c r="W484" t="str">
        <f t="shared" si="163"/>
        <v>Q4</v>
      </c>
      <c r="X484" t="str">
        <f t="shared" si="164"/>
        <v>Not Applicable</v>
      </c>
      <c r="Y484" t="str">
        <f t="shared" si="165"/>
        <v>Medium</v>
      </c>
      <c r="Z484" s="3">
        <f t="shared" si="166"/>
        <v>-0.55097745506190909</v>
      </c>
      <c r="AA484" s="3">
        <f t="shared" si="167"/>
        <v>-0.1407755962252073</v>
      </c>
      <c r="AB484" s="3">
        <f t="shared" si="168"/>
        <v>2.2058449085341318</v>
      </c>
      <c r="AC484" s="3">
        <f t="shared" si="169"/>
        <v>1.591586692182255E-2</v>
      </c>
      <c r="AD484" s="3">
        <f t="shared" si="170"/>
        <v>3.4999163487350038</v>
      </c>
      <c r="AE484" s="3">
        <f t="shared" si="171"/>
        <v>2.2780252412571915</v>
      </c>
      <c r="AF484" s="3">
        <f t="shared" si="172"/>
        <v>2.4757591868893893</v>
      </c>
      <c r="AG484" t="str">
        <f t="shared" si="173"/>
        <v>Cluster 2</v>
      </c>
      <c r="AH484" t="str">
        <f t="shared" si="174"/>
        <v>Not Applicable</v>
      </c>
      <c r="AI484" t="e">
        <f t="shared" si="175"/>
        <v>#N/A</v>
      </c>
      <c r="AJ484">
        <f t="shared" si="176"/>
        <v>25.59</v>
      </c>
      <c r="AK484" t="str">
        <f t="shared" si="177"/>
        <v>no - Low</v>
      </c>
      <c r="AL484" t="str">
        <f t="shared" si="178"/>
        <v>Q2 - Medium</v>
      </c>
      <c r="AM484">
        <f t="shared" si="179"/>
        <v>0</v>
      </c>
      <c r="AN484">
        <f t="shared" si="180"/>
        <v>0</v>
      </c>
      <c r="AO484">
        <f t="shared" si="181"/>
        <v>0</v>
      </c>
      <c r="AP484">
        <f t="shared" si="182"/>
        <v>1</v>
      </c>
      <c r="AQ484">
        <f t="shared" si="183"/>
        <v>150.5</v>
      </c>
    </row>
    <row r="485" spans="1:43" x14ac:dyDescent="0.25">
      <c r="A485" t="s">
        <v>57</v>
      </c>
      <c r="B485">
        <v>104</v>
      </c>
      <c r="C485" t="s">
        <v>28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  <c r="U485">
        <f t="shared" si="161"/>
        <v>1</v>
      </c>
      <c r="V485" t="str">
        <f t="shared" si="162"/>
        <v>&lt;=3 calls</v>
      </c>
      <c r="W485" t="str">
        <f t="shared" si="163"/>
        <v>Q3</v>
      </c>
      <c r="X485" t="str">
        <f t="shared" si="164"/>
        <v>Not Applicable</v>
      </c>
      <c r="Y485" t="str">
        <f t="shared" si="165"/>
        <v>High</v>
      </c>
      <c r="Z485" s="3">
        <f t="shared" si="166"/>
        <v>0.99866746586050592</v>
      </c>
      <c r="AA485" s="3">
        <f t="shared" si="167"/>
        <v>1.8492932365591435</v>
      </c>
      <c r="AB485" s="3">
        <f t="shared" si="168"/>
        <v>-0.33022265537864487</v>
      </c>
      <c r="AC485" s="3">
        <f t="shared" si="169"/>
        <v>-0.16523687656435807</v>
      </c>
      <c r="AD485" s="3">
        <f t="shared" si="170"/>
        <v>3.6412325867221109</v>
      </c>
      <c r="AE485" s="3">
        <f t="shared" si="171"/>
        <v>2.1339101222061121</v>
      </c>
      <c r="AF485" s="3">
        <f t="shared" si="172"/>
        <v>1.9617772729594998</v>
      </c>
      <c r="AG485" t="str">
        <f t="shared" si="173"/>
        <v>Cluster 3</v>
      </c>
      <c r="AH485" t="str">
        <f t="shared" si="174"/>
        <v>Not Applicable</v>
      </c>
      <c r="AI485">
        <f t="shared" si="175"/>
        <v>39.81</v>
      </c>
      <c r="AJ485" t="e">
        <f t="shared" si="176"/>
        <v>#N/A</v>
      </c>
      <c r="AK485" t="str">
        <f t="shared" si="177"/>
        <v>no - Medium</v>
      </c>
      <c r="AL485" t="str">
        <f t="shared" si="178"/>
        <v>Q2 - Medium</v>
      </c>
      <c r="AM485">
        <f t="shared" si="179"/>
        <v>0</v>
      </c>
      <c r="AN485">
        <f t="shared" si="180"/>
        <v>0</v>
      </c>
      <c r="AO485">
        <f t="shared" si="181"/>
        <v>1</v>
      </c>
      <c r="AP485">
        <f t="shared" si="182"/>
        <v>0</v>
      </c>
      <c r="AQ485">
        <f t="shared" si="183"/>
        <v>234.2</v>
      </c>
    </row>
    <row r="486" spans="1:43" x14ac:dyDescent="0.25">
      <c r="A486" t="s">
        <v>50</v>
      </c>
      <c r="B486">
        <v>110</v>
      </c>
      <c r="C486" t="s">
        <v>25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  <c r="U486">
        <f t="shared" si="161"/>
        <v>0</v>
      </c>
      <c r="V486" t="str">
        <f t="shared" si="162"/>
        <v>&lt;=3 calls</v>
      </c>
      <c r="W486" t="str">
        <f t="shared" si="163"/>
        <v>Q3</v>
      </c>
      <c r="X486" t="str">
        <f t="shared" si="164"/>
        <v>Not Applicable</v>
      </c>
      <c r="Y486" t="str">
        <f t="shared" si="165"/>
        <v>Low</v>
      </c>
      <c r="Z486" s="3">
        <f t="shared" si="166"/>
        <v>-2.313536552694095</v>
      </c>
      <c r="AA486" s="3">
        <f t="shared" si="167"/>
        <v>-0.70595514473596288</v>
      </c>
      <c r="AB486" s="3">
        <f t="shared" si="168"/>
        <v>3.4181831000912369E-3</v>
      </c>
      <c r="AC486" s="3">
        <f t="shared" si="169"/>
        <v>-2.0314681775414092E-2</v>
      </c>
      <c r="AD486" s="3">
        <f t="shared" si="170"/>
        <v>1.9438292170588012</v>
      </c>
      <c r="AE486" s="3">
        <f t="shared" si="171"/>
        <v>2.4189353892368008</v>
      </c>
      <c r="AF486" s="3">
        <f t="shared" si="172"/>
        <v>3.9904918004568004</v>
      </c>
      <c r="AG486" t="str">
        <f t="shared" si="173"/>
        <v>Cluster 1</v>
      </c>
      <c r="AH486" t="str">
        <f t="shared" si="174"/>
        <v>Not Applicable</v>
      </c>
      <c r="AI486" t="e">
        <f t="shared" si="175"/>
        <v>#N/A</v>
      </c>
      <c r="AJ486">
        <f t="shared" si="176"/>
        <v>9.4</v>
      </c>
      <c r="AK486" t="str">
        <f t="shared" si="177"/>
        <v>no - Medium</v>
      </c>
      <c r="AL486" t="str">
        <f t="shared" si="178"/>
        <v>Q2 - Medium</v>
      </c>
      <c r="AM486">
        <f t="shared" si="179"/>
        <v>0</v>
      </c>
      <c r="AN486">
        <f t="shared" si="180"/>
        <v>0</v>
      </c>
      <c r="AO486">
        <f t="shared" si="181"/>
        <v>0</v>
      </c>
      <c r="AP486">
        <f t="shared" si="182"/>
        <v>1</v>
      </c>
      <c r="AQ486">
        <f t="shared" si="183"/>
        <v>55.3</v>
      </c>
    </row>
    <row r="487" spans="1:43" x14ac:dyDescent="0.25">
      <c r="A487" t="s">
        <v>39</v>
      </c>
      <c r="B487">
        <v>90</v>
      </c>
      <c r="C487" t="s">
        <v>25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  <c r="U487">
        <f t="shared" si="161"/>
        <v>0</v>
      </c>
      <c r="V487" t="str">
        <f t="shared" si="162"/>
        <v>&lt;=3 calls</v>
      </c>
      <c r="W487" t="str">
        <f t="shared" si="163"/>
        <v>Q2</v>
      </c>
      <c r="X487" t="str">
        <f t="shared" si="164"/>
        <v>Low</v>
      </c>
      <c r="Y487" t="str">
        <f t="shared" si="165"/>
        <v>Medium</v>
      </c>
      <c r="Z487" s="3">
        <f t="shared" si="166"/>
        <v>0.76909044053866704</v>
      </c>
      <c r="AA487" s="3">
        <f t="shared" si="167"/>
        <v>7.2161768882718497E-2</v>
      </c>
      <c r="AB487" s="3">
        <f t="shared" si="168"/>
        <v>0.30329774625657507</v>
      </c>
      <c r="AC487" s="3">
        <f t="shared" si="169"/>
        <v>-0.67246455832566399</v>
      </c>
      <c r="AD487" s="3">
        <f t="shared" si="170"/>
        <v>2.4667947475234508</v>
      </c>
      <c r="AE487" s="3">
        <f t="shared" si="171"/>
        <v>1.0681317951005354</v>
      </c>
      <c r="AF487" s="3">
        <f t="shared" si="172"/>
        <v>2.0485933556955853</v>
      </c>
      <c r="AG487" t="str">
        <f t="shared" si="173"/>
        <v>Cluster 2</v>
      </c>
      <c r="AH487" t="str">
        <f t="shared" si="174"/>
        <v>Not Applicable</v>
      </c>
      <c r="AI487" t="e">
        <f t="shared" si="175"/>
        <v>#N/A</v>
      </c>
      <c r="AJ487">
        <f t="shared" si="176"/>
        <v>37.71</v>
      </c>
      <c r="AK487" t="str">
        <f t="shared" si="177"/>
        <v>yes - Medium</v>
      </c>
      <c r="AL487" t="str">
        <f t="shared" si="178"/>
        <v>Q1 - Low</v>
      </c>
      <c r="AM487">
        <f t="shared" si="179"/>
        <v>1</v>
      </c>
      <c r="AN487">
        <f t="shared" si="180"/>
        <v>0</v>
      </c>
      <c r="AO487">
        <f t="shared" si="181"/>
        <v>0</v>
      </c>
      <c r="AP487">
        <f t="shared" si="182"/>
        <v>1</v>
      </c>
      <c r="AQ487">
        <f t="shared" si="183"/>
        <v>221.8</v>
      </c>
    </row>
    <row r="488" spans="1:43" x14ac:dyDescent="0.25">
      <c r="A488" t="s">
        <v>46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  <c r="U488">
        <f t="shared" si="161"/>
        <v>0</v>
      </c>
      <c r="V488" t="str">
        <f t="shared" si="162"/>
        <v>&lt;=3 calls</v>
      </c>
      <c r="W488" t="str">
        <f t="shared" si="163"/>
        <v>Q3</v>
      </c>
      <c r="X488" t="str">
        <f t="shared" si="164"/>
        <v>Not Applicable</v>
      </c>
      <c r="Y488" t="str">
        <f t="shared" si="165"/>
        <v>Low</v>
      </c>
      <c r="Z488" s="3">
        <f t="shared" si="166"/>
        <v>-0.19735477896133419</v>
      </c>
      <c r="AA488" s="3">
        <f t="shared" si="167"/>
        <v>-2.8114479698218049</v>
      </c>
      <c r="AB488" s="3">
        <f t="shared" si="168"/>
        <v>-0.42157669448591784</v>
      </c>
      <c r="AC488" s="3">
        <f t="shared" si="169"/>
        <v>-1.0347700452980251</v>
      </c>
      <c r="AD488" s="3">
        <f t="shared" si="170"/>
        <v>2.0643075290856281</v>
      </c>
      <c r="AE488" s="3">
        <f t="shared" si="171"/>
        <v>3.03177580829681</v>
      </c>
      <c r="AF488" s="3">
        <f t="shared" si="172"/>
        <v>4.7033991462460358</v>
      </c>
      <c r="AG488" t="str">
        <f t="shared" si="173"/>
        <v>Cluster 1</v>
      </c>
      <c r="AH488" t="str">
        <f t="shared" si="174"/>
        <v>Not Applicable</v>
      </c>
      <c r="AI488" t="e">
        <f t="shared" si="175"/>
        <v>#N/A</v>
      </c>
      <c r="AJ488">
        <f t="shared" si="176"/>
        <v>28.83</v>
      </c>
      <c r="AK488" t="str">
        <f t="shared" si="177"/>
        <v>no - High</v>
      </c>
      <c r="AL488" t="str">
        <f t="shared" si="178"/>
        <v>Q1 - Low</v>
      </c>
      <c r="AM488">
        <f t="shared" si="179"/>
        <v>0</v>
      </c>
      <c r="AN488">
        <f t="shared" si="180"/>
        <v>1</v>
      </c>
      <c r="AO488">
        <f t="shared" si="181"/>
        <v>0</v>
      </c>
      <c r="AP488">
        <f t="shared" si="182"/>
        <v>1</v>
      </c>
      <c r="AQ488">
        <f t="shared" si="183"/>
        <v>169.6</v>
      </c>
    </row>
    <row r="489" spans="1:43" x14ac:dyDescent="0.25">
      <c r="A489" t="s">
        <v>26</v>
      </c>
      <c r="B489">
        <v>101</v>
      </c>
      <c r="C489" t="s">
        <v>25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  <c r="U489">
        <f t="shared" si="161"/>
        <v>1</v>
      </c>
      <c r="V489" t="str">
        <f t="shared" si="162"/>
        <v>&gt;3 calls</v>
      </c>
      <c r="W489" t="str">
        <f t="shared" si="163"/>
        <v>Q3</v>
      </c>
      <c r="X489" t="str">
        <f t="shared" si="164"/>
        <v>Not Applicable</v>
      </c>
      <c r="Y489" t="str">
        <f t="shared" si="165"/>
        <v>High</v>
      </c>
      <c r="Z489" s="3">
        <f t="shared" si="166"/>
        <v>-1.676645450188347</v>
      </c>
      <c r="AA489" s="3">
        <f t="shared" si="167"/>
        <v>1.192570521740308</v>
      </c>
      <c r="AB489" s="3">
        <f t="shared" si="168"/>
        <v>-0.60428477270046432</v>
      </c>
      <c r="AC489" s="3">
        <f t="shared" si="169"/>
        <v>1.1752934252333782</v>
      </c>
      <c r="AD489" s="3">
        <f t="shared" si="170"/>
        <v>3.1864881272406214</v>
      </c>
      <c r="AE489" s="3">
        <f t="shared" si="171"/>
        <v>2.4453709609946079</v>
      </c>
      <c r="AF489" s="3">
        <f t="shared" si="172"/>
        <v>3.1314488162360155</v>
      </c>
      <c r="AG489" t="str">
        <f t="shared" si="173"/>
        <v>Cluster 2</v>
      </c>
      <c r="AH489" t="str">
        <f t="shared" si="174"/>
        <v>Not Applicable</v>
      </c>
      <c r="AI489">
        <f t="shared" si="175"/>
        <v>15.25</v>
      </c>
      <c r="AJ489" t="e">
        <f t="shared" si="176"/>
        <v>#N/A</v>
      </c>
      <c r="AK489" t="str">
        <f t="shared" si="177"/>
        <v>no - High</v>
      </c>
      <c r="AL489" t="str">
        <f t="shared" si="178"/>
        <v>Q4 - Very High</v>
      </c>
      <c r="AM489">
        <f t="shared" si="179"/>
        <v>0</v>
      </c>
      <c r="AN489">
        <f t="shared" si="180"/>
        <v>0</v>
      </c>
      <c r="AO489">
        <f t="shared" si="181"/>
        <v>0</v>
      </c>
      <c r="AP489">
        <f t="shared" si="182"/>
        <v>5</v>
      </c>
      <c r="AQ489">
        <f t="shared" si="183"/>
        <v>89.7</v>
      </c>
    </row>
    <row r="490" spans="1:43" x14ac:dyDescent="0.25">
      <c r="A490" t="s">
        <v>51</v>
      </c>
      <c r="B490">
        <v>117</v>
      </c>
      <c r="C490" t="s">
        <v>25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  <c r="U490">
        <f t="shared" si="161"/>
        <v>0</v>
      </c>
      <c r="V490" t="str">
        <f t="shared" si="162"/>
        <v>&lt;=3 calls</v>
      </c>
      <c r="W490" t="str">
        <f t="shared" si="163"/>
        <v>Q3</v>
      </c>
      <c r="X490" t="str">
        <f t="shared" si="164"/>
        <v>Not Applicable</v>
      </c>
      <c r="Y490" t="str">
        <f t="shared" si="165"/>
        <v>Medium</v>
      </c>
      <c r="Z490" s="3">
        <f t="shared" si="166"/>
        <v>-1.8525310744268528</v>
      </c>
      <c r="AA490" s="3">
        <f t="shared" si="167"/>
        <v>0.37465223146593951</v>
      </c>
      <c r="AB490" s="3">
        <f t="shared" si="168"/>
        <v>-1.5476145243516537</v>
      </c>
      <c r="AC490" s="3">
        <f t="shared" si="169"/>
        <v>-0.60000346093119195</v>
      </c>
      <c r="AD490" s="3">
        <f t="shared" si="170"/>
        <v>1.7539546427674815</v>
      </c>
      <c r="AE490" s="3">
        <f t="shared" si="171"/>
        <v>2.5154225381380999</v>
      </c>
      <c r="AF490" s="3">
        <f t="shared" si="172"/>
        <v>4.1926535990778726</v>
      </c>
      <c r="AG490" t="str">
        <f t="shared" si="173"/>
        <v>Cluster 1</v>
      </c>
      <c r="AH490" t="str">
        <f t="shared" si="174"/>
        <v>1-16 messages</v>
      </c>
      <c r="AI490" t="e">
        <f t="shared" si="175"/>
        <v>#N/A</v>
      </c>
      <c r="AJ490">
        <f t="shared" si="176"/>
        <v>13.63</v>
      </c>
      <c r="AK490" t="str">
        <f t="shared" si="177"/>
        <v>no - Low</v>
      </c>
      <c r="AL490" t="str">
        <f t="shared" si="178"/>
        <v>Q2 - Medium</v>
      </c>
      <c r="AM490">
        <f t="shared" si="179"/>
        <v>0</v>
      </c>
      <c r="AN490">
        <f t="shared" si="180"/>
        <v>0</v>
      </c>
      <c r="AO490">
        <f t="shared" si="181"/>
        <v>0</v>
      </c>
      <c r="AP490">
        <f t="shared" si="182"/>
        <v>1</v>
      </c>
      <c r="AQ490">
        <f t="shared" si="183"/>
        <v>80.2</v>
      </c>
    </row>
    <row r="491" spans="1:43" x14ac:dyDescent="0.25">
      <c r="A491" t="s">
        <v>73</v>
      </c>
      <c r="B491">
        <v>82</v>
      </c>
      <c r="C491" t="s">
        <v>25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  <c r="U491">
        <f t="shared" si="161"/>
        <v>0</v>
      </c>
      <c r="V491" t="str">
        <f t="shared" si="162"/>
        <v>&lt;=3 calls</v>
      </c>
      <c r="W491" t="str">
        <f t="shared" si="163"/>
        <v>Q2</v>
      </c>
      <c r="X491" t="str">
        <f t="shared" si="164"/>
        <v>Not Applicable</v>
      </c>
      <c r="Y491" t="str">
        <f t="shared" si="165"/>
        <v>Medium</v>
      </c>
      <c r="Z491" s="3">
        <f t="shared" si="166"/>
        <v>-1.0101315057055877</v>
      </c>
      <c r="AA491" s="3">
        <f t="shared" si="167"/>
        <v>0.14778438452852347</v>
      </c>
      <c r="AB491" s="3">
        <f t="shared" si="168"/>
        <v>-0.34611031435382306</v>
      </c>
      <c r="AC491" s="3">
        <f t="shared" si="169"/>
        <v>0.95791013304996164</v>
      </c>
      <c r="AD491" s="3">
        <f t="shared" si="170"/>
        <v>2.3618838775159032</v>
      </c>
      <c r="AE491" s="3">
        <f t="shared" si="171"/>
        <v>1.4420783806129991</v>
      </c>
      <c r="AF491" s="3">
        <f t="shared" si="172"/>
        <v>2.565284518487815</v>
      </c>
      <c r="AG491" t="str">
        <f t="shared" si="173"/>
        <v>Cluster 2</v>
      </c>
      <c r="AH491" t="str">
        <f t="shared" si="174"/>
        <v>Not Applicable</v>
      </c>
      <c r="AI491" t="e">
        <f t="shared" si="175"/>
        <v>#N/A</v>
      </c>
      <c r="AJ491">
        <f t="shared" si="176"/>
        <v>21.37</v>
      </c>
      <c r="AK491" t="str">
        <f t="shared" si="177"/>
        <v>no - Low</v>
      </c>
      <c r="AL491" t="str">
        <f t="shared" si="178"/>
        <v>Q4 - Very High</v>
      </c>
      <c r="AM491">
        <f t="shared" si="179"/>
        <v>0</v>
      </c>
      <c r="AN491">
        <f t="shared" si="180"/>
        <v>0</v>
      </c>
      <c r="AO491">
        <f t="shared" si="181"/>
        <v>0</v>
      </c>
      <c r="AP491">
        <f t="shared" si="182"/>
        <v>1</v>
      </c>
      <c r="AQ491">
        <f t="shared" si="183"/>
        <v>125.7</v>
      </c>
    </row>
    <row r="492" spans="1:43" x14ac:dyDescent="0.25">
      <c r="A492" t="s">
        <v>26</v>
      </c>
      <c r="B492">
        <v>92</v>
      </c>
      <c r="C492" t="s">
        <v>28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  <c r="U492">
        <f t="shared" si="161"/>
        <v>0</v>
      </c>
      <c r="V492" t="str">
        <f t="shared" si="162"/>
        <v>&lt;=3 calls</v>
      </c>
      <c r="W492" t="str">
        <f t="shared" si="163"/>
        <v>Q2</v>
      </c>
      <c r="X492" t="str">
        <f t="shared" si="164"/>
        <v>Not Applicable</v>
      </c>
      <c r="Y492" t="str">
        <f t="shared" si="165"/>
        <v>Low</v>
      </c>
      <c r="Z492" s="3">
        <f t="shared" si="166"/>
        <v>-7.3309128182598118E-2</v>
      </c>
      <c r="AA492" s="3">
        <f t="shared" si="167"/>
        <v>-2.1248742225112043</v>
      </c>
      <c r="AB492" s="3">
        <f t="shared" si="168"/>
        <v>0.13250541227341189</v>
      </c>
      <c r="AC492" s="3">
        <f t="shared" si="169"/>
        <v>-0.23769797395883072</v>
      </c>
      <c r="AD492" s="3">
        <f t="shared" si="170"/>
        <v>1.9969403787081188</v>
      </c>
      <c r="AE492" s="3">
        <f t="shared" si="171"/>
        <v>2.1434837766760371</v>
      </c>
      <c r="AF492" s="3">
        <f t="shared" si="172"/>
        <v>3.6333558215005328</v>
      </c>
      <c r="AG492" t="str">
        <f t="shared" si="173"/>
        <v>Cluster 1</v>
      </c>
      <c r="AH492" t="str">
        <f t="shared" si="174"/>
        <v>Not Applicable</v>
      </c>
      <c r="AI492" t="e">
        <f t="shared" si="175"/>
        <v>#N/A</v>
      </c>
      <c r="AJ492">
        <f t="shared" si="176"/>
        <v>29.97</v>
      </c>
      <c r="AK492" t="str">
        <f t="shared" si="177"/>
        <v>no - Low</v>
      </c>
      <c r="AL492" t="str">
        <f t="shared" si="178"/>
        <v>Q2 - Medium</v>
      </c>
      <c r="AM492">
        <f t="shared" si="179"/>
        <v>0</v>
      </c>
      <c r="AN492">
        <f t="shared" si="180"/>
        <v>0</v>
      </c>
      <c r="AO492">
        <f t="shared" si="181"/>
        <v>1</v>
      </c>
      <c r="AP492">
        <f t="shared" si="182"/>
        <v>2</v>
      </c>
      <c r="AQ492">
        <f t="shared" si="183"/>
        <v>176.3</v>
      </c>
    </row>
    <row r="493" spans="1:43" x14ac:dyDescent="0.25">
      <c r="A493" t="s">
        <v>66</v>
      </c>
      <c r="B493">
        <v>82</v>
      </c>
      <c r="C493" t="s">
        <v>28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  <c r="U493">
        <f t="shared" si="161"/>
        <v>0</v>
      </c>
      <c r="V493" t="str">
        <f t="shared" si="162"/>
        <v>&lt;=3 calls</v>
      </c>
      <c r="W493" t="str">
        <f t="shared" si="163"/>
        <v>Q2</v>
      </c>
      <c r="X493" t="str">
        <f t="shared" si="164"/>
        <v>Not Applicable</v>
      </c>
      <c r="Y493" t="str">
        <f t="shared" si="165"/>
        <v>High</v>
      </c>
      <c r="Z493" s="3">
        <f t="shared" si="166"/>
        <v>0.49878200749843649</v>
      </c>
      <c r="AA493" s="3">
        <f t="shared" si="167"/>
        <v>1.0731663917732464</v>
      </c>
      <c r="AB493" s="3">
        <f t="shared" si="168"/>
        <v>-0.62017243167564196</v>
      </c>
      <c r="AC493" s="3">
        <f t="shared" si="169"/>
        <v>-0.27392852265606671</v>
      </c>
      <c r="AD493" s="3">
        <f t="shared" si="170"/>
        <v>2.6862269386354423</v>
      </c>
      <c r="AE493" s="3">
        <f t="shared" si="171"/>
        <v>1.3638622642960665</v>
      </c>
      <c r="AF493" s="3">
        <f t="shared" si="172"/>
        <v>2.1223631607457865</v>
      </c>
      <c r="AG493" t="str">
        <f t="shared" si="173"/>
        <v>Cluster 2</v>
      </c>
      <c r="AH493" t="str">
        <f t="shared" si="174"/>
        <v>&gt;16 messages</v>
      </c>
      <c r="AI493" t="e">
        <f t="shared" si="175"/>
        <v>#N/A</v>
      </c>
      <c r="AJ493">
        <f t="shared" si="176"/>
        <v>35.22</v>
      </c>
      <c r="AK493" t="str">
        <f t="shared" si="177"/>
        <v>no - Medium</v>
      </c>
      <c r="AL493" t="str">
        <f t="shared" si="178"/>
        <v>Q2 - Medium</v>
      </c>
      <c r="AM493">
        <f t="shared" si="179"/>
        <v>0</v>
      </c>
      <c r="AN493">
        <f t="shared" si="180"/>
        <v>0</v>
      </c>
      <c r="AO493">
        <f t="shared" si="181"/>
        <v>1</v>
      </c>
      <c r="AP493">
        <f t="shared" si="182"/>
        <v>2</v>
      </c>
      <c r="AQ493">
        <f t="shared" si="183"/>
        <v>207.2</v>
      </c>
    </row>
    <row r="494" spans="1:43" x14ac:dyDescent="0.25">
      <c r="A494" t="s">
        <v>31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  <c r="U494">
        <f t="shared" si="161"/>
        <v>0</v>
      </c>
      <c r="V494" t="str">
        <f t="shared" si="162"/>
        <v>&lt;=3 calls</v>
      </c>
      <c r="W494" t="str">
        <f t="shared" si="163"/>
        <v>Q2</v>
      </c>
      <c r="X494" t="str">
        <f t="shared" si="164"/>
        <v>Not Applicable</v>
      </c>
      <c r="Y494" t="str">
        <f t="shared" si="165"/>
        <v>Low</v>
      </c>
      <c r="Z494" s="3">
        <f t="shared" si="166"/>
        <v>0.47101059314498817</v>
      </c>
      <c r="AA494" s="3">
        <f t="shared" si="167"/>
        <v>-0.76167707205392432</v>
      </c>
      <c r="AB494" s="3">
        <f t="shared" si="168"/>
        <v>1.3737287697091876</v>
      </c>
      <c r="AC494" s="3">
        <f t="shared" si="169"/>
        <v>0.81298793826101701</v>
      </c>
      <c r="AD494" s="3">
        <f t="shared" si="170"/>
        <v>3.3379909406040316</v>
      </c>
      <c r="AE494" s="3">
        <f t="shared" si="171"/>
        <v>1.8303232122857562</v>
      </c>
      <c r="AF494" s="3">
        <f t="shared" si="172"/>
        <v>1.88626154159743</v>
      </c>
      <c r="AG494" t="str">
        <f t="shared" si="173"/>
        <v>Cluster 2</v>
      </c>
      <c r="AH494" t="str">
        <f t="shared" si="174"/>
        <v>Not Applicable</v>
      </c>
      <c r="AI494" t="e">
        <f t="shared" si="175"/>
        <v>#N/A</v>
      </c>
      <c r="AJ494">
        <f t="shared" si="176"/>
        <v>34.97</v>
      </c>
      <c r="AK494" t="str">
        <f t="shared" si="177"/>
        <v>no - Medium</v>
      </c>
      <c r="AL494" t="str">
        <f t="shared" si="178"/>
        <v>Q4 - Very High</v>
      </c>
      <c r="AM494">
        <f t="shared" si="179"/>
        <v>0</v>
      </c>
      <c r="AN494">
        <f t="shared" si="180"/>
        <v>1</v>
      </c>
      <c r="AO494">
        <f t="shared" si="181"/>
        <v>0</v>
      </c>
      <c r="AP494">
        <f t="shared" si="182"/>
        <v>2</v>
      </c>
      <c r="AQ494">
        <f t="shared" si="183"/>
        <v>205.7</v>
      </c>
    </row>
    <row r="495" spans="1:43" x14ac:dyDescent="0.25">
      <c r="A495" t="s">
        <v>60</v>
      </c>
      <c r="B495">
        <v>124</v>
      </c>
      <c r="C495" t="s">
        <v>28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  <c r="U495">
        <f t="shared" si="161"/>
        <v>0</v>
      </c>
      <c r="V495" t="str">
        <f t="shared" si="162"/>
        <v>&lt;=3 calls</v>
      </c>
      <c r="W495" t="str">
        <f t="shared" si="163"/>
        <v>Q3</v>
      </c>
      <c r="X495" t="str">
        <f t="shared" si="164"/>
        <v>Not Applicable</v>
      </c>
      <c r="Y495" t="str">
        <f t="shared" si="165"/>
        <v>Low</v>
      </c>
      <c r="Z495" s="3">
        <f t="shared" si="166"/>
        <v>-0.42137752141248369</v>
      </c>
      <c r="AA495" s="3">
        <f t="shared" si="167"/>
        <v>-1.382578547882642</v>
      </c>
      <c r="AB495" s="3">
        <f t="shared" si="168"/>
        <v>-0.14155670504840701</v>
      </c>
      <c r="AC495" s="3">
        <f t="shared" si="169"/>
        <v>-0.23769797395883072</v>
      </c>
      <c r="AD495" s="3">
        <f t="shared" si="170"/>
        <v>1.341342457234755</v>
      </c>
      <c r="AE495" s="3">
        <f t="shared" si="171"/>
        <v>1.4716049348195654</v>
      </c>
      <c r="AF495" s="3">
        <f t="shared" si="172"/>
        <v>3.2453108604246257</v>
      </c>
      <c r="AG495" t="str">
        <f t="shared" si="173"/>
        <v>Cluster 1</v>
      </c>
      <c r="AH495" t="str">
        <f t="shared" si="174"/>
        <v>Not Applicable</v>
      </c>
      <c r="AI495" t="e">
        <f t="shared" si="175"/>
        <v>#N/A</v>
      </c>
      <c r="AJ495">
        <f t="shared" si="176"/>
        <v>26.78</v>
      </c>
      <c r="AK495" t="str">
        <f t="shared" si="177"/>
        <v>no - Medium</v>
      </c>
      <c r="AL495" t="str">
        <f t="shared" si="178"/>
        <v>Q2 - Medium</v>
      </c>
      <c r="AM495">
        <f t="shared" si="179"/>
        <v>0</v>
      </c>
      <c r="AN495">
        <f t="shared" si="180"/>
        <v>0</v>
      </c>
      <c r="AO495">
        <f t="shared" si="181"/>
        <v>1</v>
      </c>
      <c r="AP495">
        <f t="shared" si="182"/>
        <v>3</v>
      </c>
      <c r="AQ495">
        <f t="shared" si="183"/>
        <v>157.5</v>
      </c>
    </row>
    <row r="496" spans="1:43" x14ac:dyDescent="0.25">
      <c r="A496" t="s">
        <v>36</v>
      </c>
      <c r="B496">
        <v>39</v>
      </c>
      <c r="C496" t="s">
        <v>25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  <c r="U496">
        <f t="shared" si="161"/>
        <v>0</v>
      </c>
      <c r="V496" t="str">
        <f t="shared" si="162"/>
        <v>&lt;=3 calls</v>
      </c>
      <c r="W496" t="str">
        <f t="shared" si="163"/>
        <v>Q1</v>
      </c>
      <c r="X496" t="str">
        <f t="shared" si="164"/>
        <v>Not Applicable</v>
      </c>
      <c r="Y496" t="str">
        <f t="shared" si="165"/>
        <v>Low</v>
      </c>
      <c r="Z496" s="3">
        <f t="shared" si="166"/>
        <v>-0.36768612032915021</v>
      </c>
      <c r="AA496" s="3">
        <f t="shared" si="167"/>
        <v>-1.9417878898950443</v>
      </c>
      <c r="AB496" s="3">
        <f t="shared" si="168"/>
        <v>0.69055943377653706</v>
      </c>
      <c r="AC496" s="3">
        <f t="shared" si="169"/>
        <v>-0.41885071744501134</v>
      </c>
      <c r="AD496" s="3">
        <f t="shared" si="170"/>
        <v>2.1171941242414181</v>
      </c>
      <c r="AE496" s="3">
        <f t="shared" si="171"/>
        <v>2.1349570364547672</v>
      </c>
      <c r="AF496" s="3">
        <f t="shared" si="172"/>
        <v>3.5543736628684757</v>
      </c>
      <c r="AG496" t="str">
        <f t="shared" si="173"/>
        <v>Cluster 1</v>
      </c>
      <c r="AH496" t="str">
        <f t="shared" si="174"/>
        <v>Not Applicable</v>
      </c>
      <c r="AI496" t="e">
        <f t="shared" si="175"/>
        <v>#N/A</v>
      </c>
      <c r="AJ496">
        <f t="shared" si="176"/>
        <v>27.27</v>
      </c>
      <c r="AK496" t="str">
        <f t="shared" si="177"/>
        <v>no - Medium</v>
      </c>
      <c r="AL496" t="str">
        <f t="shared" si="178"/>
        <v>Q2 - Medium</v>
      </c>
      <c r="AM496">
        <f t="shared" si="179"/>
        <v>0</v>
      </c>
      <c r="AN496">
        <f t="shared" si="180"/>
        <v>0</v>
      </c>
      <c r="AO496">
        <f t="shared" si="181"/>
        <v>0</v>
      </c>
      <c r="AP496">
        <f t="shared" si="182"/>
        <v>2</v>
      </c>
      <c r="AQ496">
        <f t="shared" si="183"/>
        <v>160.4</v>
      </c>
    </row>
    <row r="497" spans="1:43" x14ac:dyDescent="0.25">
      <c r="A497" t="s">
        <v>20</v>
      </c>
      <c r="B497">
        <v>75</v>
      </c>
      <c r="C497" t="s">
        <v>28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  <c r="U497">
        <f t="shared" si="161"/>
        <v>0</v>
      </c>
      <c r="V497" t="str">
        <f t="shared" si="162"/>
        <v>&lt;=3 calls</v>
      </c>
      <c r="W497" t="str">
        <f t="shared" si="163"/>
        <v>Q2</v>
      </c>
      <c r="X497" t="str">
        <f t="shared" si="164"/>
        <v>Not Applicable</v>
      </c>
      <c r="Y497" t="str">
        <f t="shared" si="165"/>
        <v>Medium</v>
      </c>
      <c r="Z497" s="3">
        <f t="shared" si="166"/>
        <v>0.62653051352429878</v>
      </c>
      <c r="AA497" s="3">
        <f t="shared" si="167"/>
        <v>1.4449772731972232E-2</v>
      </c>
      <c r="AB497" s="3">
        <f t="shared" si="168"/>
        <v>0.91894453154471978</v>
      </c>
      <c r="AC497" s="3">
        <f t="shared" si="169"/>
        <v>-0.38262016874777532</v>
      </c>
      <c r="AD497" s="3">
        <f t="shared" si="170"/>
        <v>2.7817648757585496</v>
      </c>
      <c r="AE497" s="3">
        <f t="shared" si="171"/>
        <v>1.1762680501898994</v>
      </c>
      <c r="AF497" s="3">
        <f t="shared" si="172"/>
        <v>1.7404014559265102</v>
      </c>
      <c r="AG497" t="str">
        <f t="shared" si="173"/>
        <v>Cluster 2</v>
      </c>
      <c r="AH497" t="str">
        <f t="shared" si="174"/>
        <v>&gt;16 messages</v>
      </c>
      <c r="AI497" t="e">
        <f t="shared" si="175"/>
        <v>#N/A</v>
      </c>
      <c r="AJ497">
        <f t="shared" si="176"/>
        <v>36.4</v>
      </c>
      <c r="AK497" t="str">
        <f t="shared" si="177"/>
        <v>no - Medium</v>
      </c>
      <c r="AL497" t="str">
        <f t="shared" si="178"/>
        <v>Q2 - Medium</v>
      </c>
      <c r="AM497">
        <f t="shared" si="179"/>
        <v>0</v>
      </c>
      <c r="AN497">
        <f t="shared" si="180"/>
        <v>0</v>
      </c>
      <c r="AO497">
        <f t="shared" si="181"/>
        <v>1</v>
      </c>
      <c r="AP497">
        <f t="shared" si="182"/>
        <v>0</v>
      </c>
      <c r="AQ497">
        <f t="shared" si="183"/>
        <v>214.1</v>
      </c>
    </row>
    <row r="498" spans="1:43" x14ac:dyDescent="0.25">
      <c r="A498" t="s">
        <v>53</v>
      </c>
      <c r="B498">
        <v>102</v>
      </c>
      <c r="C498" t="s">
        <v>28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  <c r="U498">
        <f t="shared" si="161"/>
        <v>0</v>
      </c>
      <c r="V498" t="str">
        <f t="shared" si="162"/>
        <v>&lt;=3 calls</v>
      </c>
      <c r="W498" t="str">
        <f t="shared" si="163"/>
        <v>Q3</v>
      </c>
      <c r="X498" t="str">
        <f t="shared" si="164"/>
        <v>Not Applicable</v>
      </c>
      <c r="Y498" t="str">
        <f t="shared" si="165"/>
        <v>High</v>
      </c>
      <c r="Z498" s="3">
        <f t="shared" si="166"/>
        <v>-1.4378112867486916</v>
      </c>
      <c r="AA498" s="3">
        <f t="shared" si="167"/>
        <v>0.91197081631771404</v>
      </c>
      <c r="AB498" s="3">
        <f t="shared" si="168"/>
        <v>-0.59634094321287534</v>
      </c>
      <c r="AC498" s="3">
        <f t="shared" si="169"/>
        <v>-0.41885071744501134</v>
      </c>
      <c r="AD498" s="3">
        <f t="shared" si="170"/>
        <v>2.0851825454850759</v>
      </c>
      <c r="AE498" s="3">
        <f t="shared" si="171"/>
        <v>1.8520395541600478</v>
      </c>
      <c r="AF498" s="3">
        <f t="shared" si="172"/>
        <v>3.2422391602642571</v>
      </c>
      <c r="AG498" t="str">
        <f t="shared" si="173"/>
        <v>Cluster 2</v>
      </c>
      <c r="AH498" t="str">
        <f t="shared" si="174"/>
        <v>Not Applicable</v>
      </c>
      <c r="AI498" t="e">
        <f t="shared" si="175"/>
        <v>#N/A</v>
      </c>
      <c r="AJ498">
        <f t="shared" si="176"/>
        <v>17.440000000000001</v>
      </c>
      <c r="AK498" t="str">
        <f t="shared" si="177"/>
        <v>no - Medium</v>
      </c>
      <c r="AL498" t="str">
        <f t="shared" si="178"/>
        <v>Q2 - Medium</v>
      </c>
      <c r="AM498">
        <f t="shared" si="179"/>
        <v>0</v>
      </c>
      <c r="AN498">
        <f t="shared" si="180"/>
        <v>0</v>
      </c>
      <c r="AO498">
        <f t="shared" si="181"/>
        <v>1</v>
      </c>
      <c r="AP498">
        <f t="shared" si="182"/>
        <v>2</v>
      </c>
      <c r="AQ498">
        <f t="shared" si="183"/>
        <v>102.6</v>
      </c>
    </row>
    <row r="499" spans="1:43" x14ac:dyDescent="0.25">
      <c r="A499" t="s">
        <v>31</v>
      </c>
      <c r="B499">
        <v>143</v>
      </c>
      <c r="C499" t="s">
        <v>28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  <c r="U499">
        <f t="shared" si="161"/>
        <v>0</v>
      </c>
      <c r="V499" t="str">
        <f t="shared" si="162"/>
        <v>&lt;=3 calls</v>
      </c>
      <c r="W499" t="str">
        <f t="shared" si="163"/>
        <v>Q4</v>
      </c>
      <c r="X499" t="str">
        <f t="shared" si="164"/>
        <v>Not Applicable</v>
      </c>
      <c r="Y499" t="str">
        <f t="shared" si="165"/>
        <v>Medium</v>
      </c>
      <c r="Z499" s="3">
        <f t="shared" si="166"/>
        <v>0.41731919206165524</v>
      </c>
      <c r="AA499" s="3">
        <f t="shared" si="167"/>
        <v>-0.68406438757533461</v>
      </c>
      <c r="AB499" s="3">
        <f t="shared" si="168"/>
        <v>-1.1246056041375412</v>
      </c>
      <c r="AC499" s="3">
        <f t="shared" si="169"/>
        <v>-2.0492254088206368</v>
      </c>
      <c r="AD499" s="3">
        <f t="shared" si="170"/>
        <v>1.7958311497693111</v>
      </c>
      <c r="AE499" s="3">
        <f t="shared" si="171"/>
        <v>2.471064939540335</v>
      </c>
      <c r="AF499" s="3">
        <f t="shared" si="172"/>
        <v>4.1215669777851716</v>
      </c>
      <c r="AG499" t="str">
        <f t="shared" si="173"/>
        <v>Cluster 1</v>
      </c>
      <c r="AH499" t="str">
        <f t="shared" si="174"/>
        <v>Not Applicable</v>
      </c>
      <c r="AI499" t="e">
        <f t="shared" si="175"/>
        <v>#N/A</v>
      </c>
      <c r="AJ499">
        <f t="shared" si="176"/>
        <v>34.479999999999997</v>
      </c>
      <c r="AK499" t="str">
        <f t="shared" si="177"/>
        <v>no - Medium</v>
      </c>
      <c r="AL499" t="str">
        <f t="shared" si="178"/>
        <v>Q1 - Low</v>
      </c>
      <c r="AM499">
        <f t="shared" si="179"/>
        <v>0</v>
      </c>
      <c r="AN499">
        <f t="shared" si="180"/>
        <v>0</v>
      </c>
      <c r="AO499">
        <f t="shared" si="181"/>
        <v>1</v>
      </c>
      <c r="AP499">
        <f t="shared" si="182"/>
        <v>1</v>
      </c>
      <c r="AQ499">
        <f t="shared" si="183"/>
        <v>202.8</v>
      </c>
    </row>
    <row r="500" spans="1:43" x14ac:dyDescent="0.25">
      <c r="A500" t="s">
        <v>53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  <c r="U500">
        <f t="shared" si="161"/>
        <v>0</v>
      </c>
      <c r="V500" t="str">
        <f t="shared" si="162"/>
        <v>&lt;=3 calls</v>
      </c>
      <c r="W500" t="str">
        <f t="shared" si="163"/>
        <v>Q1</v>
      </c>
      <c r="X500" t="str">
        <f t="shared" si="164"/>
        <v>Not Applicable</v>
      </c>
      <c r="Y500" t="str">
        <f t="shared" si="165"/>
        <v>High</v>
      </c>
      <c r="Z500" s="3">
        <f t="shared" si="166"/>
        <v>-2.2728051449757039</v>
      </c>
      <c r="AA500" s="3">
        <f t="shared" si="167"/>
        <v>1.3000342387106623</v>
      </c>
      <c r="AB500" s="3">
        <f t="shared" si="168"/>
        <v>0.86929559724728866</v>
      </c>
      <c r="AC500" s="3">
        <f t="shared" si="169"/>
        <v>0.48691299998589177</v>
      </c>
      <c r="AD500" s="3">
        <f t="shared" si="170"/>
        <v>3.5518117539831837</v>
      </c>
      <c r="AE500" s="3">
        <f t="shared" si="171"/>
        <v>2.8015159028277572</v>
      </c>
      <c r="AF500" s="3">
        <f t="shared" si="172"/>
        <v>3.328906122416273</v>
      </c>
      <c r="AG500" t="str">
        <f t="shared" si="173"/>
        <v>Cluster 2</v>
      </c>
      <c r="AH500" t="str">
        <f t="shared" si="174"/>
        <v>Not Applicable</v>
      </c>
      <c r="AI500" t="e">
        <f t="shared" si="175"/>
        <v>#N/A</v>
      </c>
      <c r="AJ500">
        <f t="shared" si="176"/>
        <v>9.7799999999999994</v>
      </c>
      <c r="AK500" t="str">
        <f t="shared" si="177"/>
        <v>no - Medium</v>
      </c>
      <c r="AL500" t="str">
        <f t="shared" si="178"/>
        <v>Q3 - High</v>
      </c>
      <c r="AM500">
        <f t="shared" si="179"/>
        <v>0</v>
      </c>
      <c r="AN500">
        <f t="shared" si="180"/>
        <v>1</v>
      </c>
      <c r="AO500">
        <f t="shared" si="181"/>
        <v>0</v>
      </c>
      <c r="AP500">
        <f t="shared" si="182"/>
        <v>3</v>
      </c>
      <c r="AQ500">
        <f t="shared" si="183"/>
        <v>57.5</v>
      </c>
    </row>
    <row r="501" spans="1:43" x14ac:dyDescent="0.25">
      <c r="A501" t="s">
        <v>61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  <c r="U501">
        <f t="shared" si="161"/>
        <v>0</v>
      </c>
      <c r="V501" t="str">
        <f t="shared" si="162"/>
        <v>&lt;=3 calls</v>
      </c>
      <c r="W501" t="str">
        <f t="shared" si="163"/>
        <v>Q1</v>
      </c>
      <c r="X501" t="str">
        <f t="shared" si="164"/>
        <v>Not Applicable</v>
      </c>
      <c r="Y501" t="str">
        <f t="shared" si="165"/>
        <v>Medium</v>
      </c>
      <c r="Z501" s="3">
        <f t="shared" si="166"/>
        <v>-0.19180049609064431</v>
      </c>
      <c r="AA501" s="3">
        <f t="shared" si="167"/>
        <v>0.49803649909856901</v>
      </c>
      <c r="AB501" s="3">
        <f t="shared" si="168"/>
        <v>-0.61222860218805342</v>
      </c>
      <c r="AC501" s="3">
        <f t="shared" si="169"/>
        <v>0.41445190259141979</v>
      </c>
      <c r="AD501" s="3">
        <f t="shared" si="170"/>
        <v>2.2468512706577495</v>
      </c>
      <c r="AE501" s="3">
        <f t="shared" si="171"/>
        <v>0.91182346187941532</v>
      </c>
      <c r="AF501" s="3">
        <f t="shared" si="172"/>
        <v>2.1481395249869548</v>
      </c>
      <c r="AG501" t="str">
        <f t="shared" si="173"/>
        <v>Cluster 2</v>
      </c>
      <c r="AH501" t="str">
        <f t="shared" si="174"/>
        <v>Not Applicable</v>
      </c>
      <c r="AI501" t="e">
        <f t="shared" si="175"/>
        <v>#N/A</v>
      </c>
      <c r="AJ501">
        <f t="shared" si="176"/>
        <v>28.88</v>
      </c>
      <c r="AK501" t="str">
        <f t="shared" si="177"/>
        <v>no - High</v>
      </c>
      <c r="AL501" t="str">
        <f t="shared" si="178"/>
        <v>Q3 - High</v>
      </c>
      <c r="AM501">
        <f t="shared" si="179"/>
        <v>0</v>
      </c>
      <c r="AN501">
        <f t="shared" si="180"/>
        <v>1</v>
      </c>
      <c r="AO501">
        <f t="shared" si="181"/>
        <v>0</v>
      </c>
      <c r="AP501">
        <f t="shared" si="182"/>
        <v>1</v>
      </c>
      <c r="AQ501">
        <f t="shared" si="183"/>
        <v>169.9</v>
      </c>
    </row>
    <row r="502" spans="1:43" x14ac:dyDescent="0.25">
      <c r="A502" t="s">
        <v>29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  <c r="U502">
        <f t="shared" si="161"/>
        <v>1</v>
      </c>
      <c r="V502" t="str">
        <f t="shared" si="162"/>
        <v>&lt;=3 calls</v>
      </c>
      <c r="W502" t="str">
        <f t="shared" si="163"/>
        <v>Q3</v>
      </c>
      <c r="X502" t="str">
        <f t="shared" si="164"/>
        <v>Not Applicable</v>
      </c>
      <c r="Y502" t="str">
        <f t="shared" si="165"/>
        <v>Medium</v>
      </c>
      <c r="Z502" s="3">
        <f t="shared" si="166"/>
        <v>2.8741636485300481</v>
      </c>
      <c r="AA502" s="3">
        <f t="shared" si="167"/>
        <v>0.24529775733495673</v>
      </c>
      <c r="AB502" s="3">
        <f t="shared" si="168"/>
        <v>1.2803887732300174</v>
      </c>
      <c r="AC502" s="3">
        <f t="shared" si="169"/>
        <v>0.88544903565548905</v>
      </c>
      <c r="AD502" s="3">
        <f t="shared" si="170"/>
        <v>5.0314015446138702</v>
      </c>
      <c r="AE502" s="3">
        <f t="shared" si="171"/>
        <v>3.2778656277586826</v>
      </c>
      <c r="AF502" s="3">
        <f t="shared" si="172"/>
        <v>2.042989144401115</v>
      </c>
      <c r="AG502" t="str">
        <f t="shared" si="173"/>
        <v>Cluster 3</v>
      </c>
      <c r="AH502" t="str">
        <f t="shared" si="174"/>
        <v>Not Applicable</v>
      </c>
      <c r="AI502">
        <f t="shared" si="175"/>
        <v>57.04</v>
      </c>
      <c r="AJ502" t="e">
        <f t="shared" si="176"/>
        <v>#N/A</v>
      </c>
      <c r="AK502" t="str">
        <f t="shared" si="177"/>
        <v>no - High</v>
      </c>
      <c r="AL502" t="str">
        <f t="shared" si="178"/>
        <v>Q4 - Very High</v>
      </c>
      <c r="AM502">
        <f t="shared" si="179"/>
        <v>0</v>
      </c>
      <c r="AN502">
        <f t="shared" si="180"/>
        <v>1</v>
      </c>
      <c r="AO502">
        <f t="shared" si="181"/>
        <v>0</v>
      </c>
      <c r="AP502">
        <f t="shared" si="182"/>
        <v>2</v>
      </c>
      <c r="AQ502">
        <f t="shared" si="183"/>
        <v>335.5</v>
      </c>
    </row>
    <row r="503" spans="1:43" x14ac:dyDescent="0.25">
      <c r="A503" t="s">
        <v>33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  <c r="U503">
        <f t="shared" si="161"/>
        <v>0</v>
      </c>
      <c r="V503" t="str">
        <f t="shared" si="162"/>
        <v>&lt;=3 calls</v>
      </c>
      <c r="W503" t="str">
        <f t="shared" si="163"/>
        <v>Q4</v>
      </c>
      <c r="X503" t="str">
        <f t="shared" si="164"/>
        <v>Not Applicable</v>
      </c>
      <c r="Y503" t="str">
        <f t="shared" si="165"/>
        <v>High</v>
      </c>
      <c r="Z503" s="3">
        <f t="shared" si="166"/>
        <v>-0.75463449365386337</v>
      </c>
      <c r="AA503" s="3">
        <f t="shared" si="167"/>
        <v>1.7736706209133379</v>
      </c>
      <c r="AB503" s="3">
        <f t="shared" si="168"/>
        <v>-1.4125694230626411</v>
      </c>
      <c r="AC503" s="3">
        <f t="shared" si="169"/>
        <v>1.0303712304444337</v>
      </c>
      <c r="AD503" s="3">
        <f t="shared" si="170"/>
        <v>3.470745425306351</v>
      </c>
      <c r="AE503" s="3">
        <f t="shared" si="171"/>
        <v>2.6023831266749382</v>
      </c>
      <c r="AF503" s="3">
        <f t="shared" si="172"/>
        <v>3.0819996866839383</v>
      </c>
      <c r="AG503" t="str">
        <f t="shared" si="173"/>
        <v>Cluster 2</v>
      </c>
      <c r="AH503" t="str">
        <f t="shared" si="174"/>
        <v>Not Applicable</v>
      </c>
      <c r="AI503" t="e">
        <f t="shared" si="175"/>
        <v>#N/A</v>
      </c>
      <c r="AJ503">
        <f t="shared" si="176"/>
        <v>23.72</v>
      </c>
      <c r="AK503" t="str">
        <f t="shared" si="177"/>
        <v>no - High</v>
      </c>
      <c r="AL503" t="str">
        <f t="shared" si="178"/>
        <v>Q4 - Very High</v>
      </c>
      <c r="AM503">
        <f t="shared" si="179"/>
        <v>0</v>
      </c>
      <c r="AN503">
        <f t="shared" si="180"/>
        <v>1</v>
      </c>
      <c r="AO503">
        <f t="shared" si="181"/>
        <v>0</v>
      </c>
      <c r="AP503">
        <f t="shared" si="182"/>
        <v>0</v>
      </c>
      <c r="AQ503">
        <f t="shared" si="183"/>
        <v>139.5</v>
      </c>
    </row>
    <row r="504" spans="1:43" x14ac:dyDescent="0.25">
      <c r="A504" t="s">
        <v>58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  <c r="U504">
        <f t="shared" si="161"/>
        <v>0</v>
      </c>
      <c r="V504" t="str">
        <f t="shared" si="162"/>
        <v>&lt;=3 calls</v>
      </c>
      <c r="W504" t="str">
        <f t="shared" si="163"/>
        <v>Q1</v>
      </c>
      <c r="X504" t="str">
        <f t="shared" si="164"/>
        <v>Not Applicable</v>
      </c>
      <c r="Y504" t="str">
        <f t="shared" si="165"/>
        <v>Low</v>
      </c>
      <c r="Z504" s="3">
        <f t="shared" si="166"/>
        <v>-0.70279452019409294</v>
      </c>
      <c r="AA504" s="3">
        <f t="shared" si="167"/>
        <v>-1.6213868078167637</v>
      </c>
      <c r="AB504" s="3">
        <f t="shared" si="168"/>
        <v>0.78588538762760429</v>
      </c>
      <c r="AC504" s="3">
        <f t="shared" si="169"/>
        <v>-1.3246144348759143</v>
      </c>
      <c r="AD504" s="3">
        <f t="shared" si="170"/>
        <v>1.9414463194296603</v>
      </c>
      <c r="AE504" s="3">
        <f t="shared" si="171"/>
        <v>2.3441490058751189</v>
      </c>
      <c r="AF504" s="3">
        <f t="shared" si="172"/>
        <v>3.9013914584752505</v>
      </c>
      <c r="AG504" t="str">
        <f t="shared" si="173"/>
        <v>Cluster 1</v>
      </c>
      <c r="AH504" t="str">
        <f t="shared" si="174"/>
        <v>&gt;16 messages</v>
      </c>
      <c r="AI504" t="e">
        <f t="shared" si="175"/>
        <v>#N/A</v>
      </c>
      <c r="AJ504">
        <f t="shared" si="176"/>
        <v>24.19</v>
      </c>
      <c r="AK504" t="str">
        <f t="shared" si="177"/>
        <v>no - High</v>
      </c>
      <c r="AL504" t="str">
        <f t="shared" si="178"/>
        <v>Q1 - Low</v>
      </c>
      <c r="AM504">
        <f t="shared" si="179"/>
        <v>0</v>
      </c>
      <c r="AN504">
        <f t="shared" si="180"/>
        <v>1</v>
      </c>
      <c r="AO504">
        <f t="shared" si="181"/>
        <v>0</v>
      </c>
      <c r="AP504">
        <f t="shared" si="182"/>
        <v>1</v>
      </c>
      <c r="AQ504">
        <f t="shared" si="183"/>
        <v>142.30000000000001</v>
      </c>
    </row>
    <row r="505" spans="1:43" x14ac:dyDescent="0.25">
      <c r="A505" t="s">
        <v>44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  <c r="U505">
        <f t="shared" si="161"/>
        <v>0</v>
      </c>
      <c r="V505" t="str">
        <f t="shared" si="162"/>
        <v>&lt;=3 calls</v>
      </c>
      <c r="W505" t="str">
        <f t="shared" si="163"/>
        <v>Q1</v>
      </c>
      <c r="X505" t="str">
        <f t="shared" si="164"/>
        <v>Not Applicable</v>
      </c>
      <c r="Y505" t="str">
        <f t="shared" si="165"/>
        <v>High</v>
      </c>
      <c r="Z505" s="3">
        <f t="shared" si="166"/>
        <v>0.1396050485271722</v>
      </c>
      <c r="AA505" s="3">
        <f t="shared" si="167"/>
        <v>0.96371260597010711</v>
      </c>
      <c r="AB505" s="3">
        <f t="shared" si="168"/>
        <v>0.16428073022376821</v>
      </c>
      <c r="AC505" s="3">
        <f t="shared" si="169"/>
        <v>0.12460751301353053</v>
      </c>
      <c r="AD505" s="3">
        <f t="shared" si="170"/>
        <v>2.7883971278444895</v>
      </c>
      <c r="AE505" s="3">
        <f t="shared" si="171"/>
        <v>0.99536262090870209</v>
      </c>
      <c r="AF505" s="3">
        <f t="shared" si="172"/>
        <v>1.4853736740743335</v>
      </c>
      <c r="AG505" t="str">
        <f t="shared" si="173"/>
        <v>Cluster 2</v>
      </c>
      <c r="AH505" t="str">
        <f t="shared" si="174"/>
        <v>Not Applicable</v>
      </c>
      <c r="AI505" t="e">
        <f t="shared" si="175"/>
        <v>#N/A</v>
      </c>
      <c r="AJ505">
        <f t="shared" si="176"/>
        <v>31.93</v>
      </c>
      <c r="AK505" t="str">
        <f t="shared" si="177"/>
        <v>no - Medium</v>
      </c>
      <c r="AL505" t="str">
        <f t="shared" si="178"/>
        <v>Q3 - High</v>
      </c>
      <c r="AM505">
        <f t="shared" si="179"/>
        <v>0</v>
      </c>
      <c r="AN505">
        <f t="shared" si="180"/>
        <v>1</v>
      </c>
      <c r="AO505">
        <f t="shared" si="181"/>
        <v>0</v>
      </c>
      <c r="AP505">
        <f t="shared" si="182"/>
        <v>0</v>
      </c>
      <c r="AQ505">
        <f t="shared" si="183"/>
        <v>187.8</v>
      </c>
    </row>
    <row r="506" spans="1:43" x14ac:dyDescent="0.25">
      <c r="A506" t="s">
        <v>65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  <c r="U506">
        <f t="shared" si="161"/>
        <v>0</v>
      </c>
      <c r="V506" t="str">
        <f t="shared" si="162"/>
        <v>&lt;=3 calls</v>
      </c>
      <c r="W506" t="str">
        <f t="shared" si="163"/>
        <v>Q2</v>
      </c>
      <c r="X506" t="str">
        <f t="shared" si="164"/>
        <v>Not Applicable</v>
      </c>
      <c r="Y506" t="str">
        <f t="shared" si="165"/>
        <v>Low</v>
      </c>
      <c r="Z506" s="3">
        <f t="shared" si="166"/>
        <v>0.24883927831740177</v>
      </c>
      <c r="AA506" s="3">
        <f t="shared" si="167"/>
        <v>-0.91491237217831967</v>
      </c>
      <c r="AB506" s="3">
        <f t="shared" si="168"/>
        <v>1.9556142796750793</v>
      </c>
      <c r="AC506" s="3">
        <f t="shared" si="169"/>
        <v>0.88544903565548905</v>
      </c>
      <c r="AD506" s="3">
        <f t="shared" si="170"/>
        <v>3.7225546716939029</v>
      </c>
      <c r="AE506" s="3">
        <f t="shared" si="171"/>
        <v>2.3467920318619626</v>
      </c>
      <c r="AF506" s="3">
        <f t="shared" si="172"/>
        <v>2.2710025094375172</v>
      </c>
      <c r="AG506" t="str">
        <f t="shared" si="173"/>
        <v>Cluster 3</v>
      </c>
      <c r="AH506" t="str">
        <f t="shared" si="174"/>
        <v>Not Applicable</v>
      </c>
      <c r="AI506" t="e">
        <f t="shared" si="175"/>
        <v>#N/A</v>
      </c>
      <c r="AJ506">
        <f t="shared" si="176"/>
        <v>32.93</v>
      </c>
      <c r="AK506" t="str">
        <f t="shared" si="177"/>
        <v>no - Low</v>
      </c>
      <c r="AL506" t="str">
        <f t="shared" si="178"/>
        <v>Q4 - Very High</v>
      </c>
      <c r="AM506">
        <f t="shared" si="179"/>
        <v>0</v>
      </c>
      <c r="AN506">
        <f t="shared" si="180"/>
        <v>1</v>
      </c>
      <c r="AO506">
        <f t="shared" si="181"/>
        <v>0</v>
      </c>
      <c r="AP506">
        <f t="shared" si="182"/>
        <v>1</v>
      </c>
      <c r="AQ506">
        <f t="shared" si="183"/>
        <v>193.7</v>
      </c>
    </row>
    <row r="507" spans="1:43" x14ac:dyDescent="0.25">
      <c r="A507" t="s">
        <v>52</v>
      </c>
      <c r="B507">
        <v>151</v>
      </c>
      <c r="C507" t="s">
        <v>28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  <c r="U507">
        <f t="shared" si="161"/>
        <v>0</v>
      </c>
      <c r="V507" t="str">
        <f t="shared" si="162"/>
        <v>&gt;3 calls</v>
      </c>
      <c r="W507" t="str">
        <f t="shared" si="163"/>
        <v>Q4</v>
      </c>
      <c r="X507" t="str">
        <f t="shared" si="164"/>
        <v>Not Applicable</v>
      </c>
      <c r="Y507" t="str">
        <f t="shared" si="165"/>
        <v>High</v>
      </c>
      <c r="Z507" s="3">
        <f t="shared" si="166"/>
        <v>-0.44174322527167903</v>
      </c>
      <c r="AA507" s="3">
        <f t="shared" si="167"/>
        <v>0.66122214338688601</v>
      </c>
      <c r="AB507" s="3">
        <f t="shared" si="168"/>
        <v>-9.5879685494770814E-2</v>
      </c>
      <c r="AC507" s="3">
        <f t="shared" si="169"/>
        <v>-0.92607839920631685</v>
      </c>
      <c r="AD507" s="3">
        <f t="shared" si="170"/>
        <v>1.9733746685244344</v>
      </c>
      <c r="AE507" s="3">
        <f t="shared" si="171"/>
        <v>1.2244043104896698</v>
      </c>
      <c r="AF507" s="3">
        <f t="shared" si="172"/>
        <v>2.6653563080228966</v>
      </c>
      <c r="AG507" t="str">
        <f t="shared" si="173"/>
        <v>Cluster 2</v>
      </c>
      <c r="AH507" t="str">
        <f t="shared" si="174"/>
        <v>Not Applicable</v>
      </c>
      <c r="AI507" t="e">
        <f t="shared" si="175"/>
        <v>#N/A</v>
      </c>
      <c r="AJ507">
        <f t="shared" si="176"/>
        <v>26.59</v>
      </c>
      <c r="AK507" t="str">
        <f t="shared" si="177"/>
        <v>no - Medium</v>
      </c>
      <c r="AL507" t="str">
        <f t="shared" si="178"/>
        <v>Q1 - Low</v>
      </c>
      <c r="AM507">
        <f t="shared" si="179"/>
        <v>0</v>
      </c>
      <c r="AN507">
        <f t="shared" si="180"/>
        <v>0</v>
      </c>
      <c r="AO507">
        <f t="shared" si="181"/>
        <v>1</v>
      </c>
      <c r="AP507">
        <f t="shared" si="182"/>
        <v>4</v>
      </c>
      <c r="AQ507">
        <f t="shared" si="183"/>
        <v>156.4</v>
      </c>
    </row>
    <row r="508" spans="1:43" x14ac:dyDescent="0.25">
      <c r="A508" t="s">
        <v>62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  <c r="U508">
        <f t="shared" si="161"/>
        <v>1</v>
      </c>
      <c r="V508" t="str">
        <f t="shared" si="162"/>
        <v>&lt;=3 calls</v>
      </c>
      <c r="W508" t="str">
        <f t="shared" si="163"/>
        <v>Q3</v>
      </c>
      <c r="X508" t="str">
        <f t="shared" si="164"/>
        <v>High</v>
      </c>
      <c r="Y508" t="str">
        <f t="shared" si="165"/>
        <v>Medium</v>
      </c>
      <c r="Z508" s="3">
        <f t="shared" si="166"/>
        <v>0.74872473667947126</v>
      </c>
      <c r="AA508" s="3">
        <f t="shared" si="167"/>
        <v>0.3487813366397427</v>
      </c>
      <c r="AB508" s="3">
        <f t="shared" si="168"/>
        <v>-0.1991494688334271</v>
      </c>
      <c r="AC508" s="3">
        <f t="shared" si="169"/>
        <v>1.0666017791416695</v>
      </c>
      <c r="AD508" s="3">
        <f t="shared" si="170"/>
        <v>3.1288102827694222</v>
      </c>
      <c r="AE508" s="3">
        <f t="shared" si="171"/>
        <v>1.363648421811414</v>
      </c>
      <c r="AF508" s="3">
        <f t="shared" si="172"/>
        <v>1.3891077175848698</v>
      </c>
      <c r="AG508" t="str">
        <f t="shared" si="173"/>
        <v>Cluster 2</v>
      </c>
      <c r="AH508" t="str">
        <f t="shared" si="174"/>
        <v>&gt;16 messages</v>
      </c>
      <c r="AI508">
        <f t="shared" si="175"/>
        <v>37.520000000000003</v>
      </c>
      <c r="AJ508" t="e">
        <f t="shared" si="176"/>
        <v>#N/A</v>
      </c>
      <c r="AK508" t="str">
        <f t="shared" si="177"/>
        <v>yes - Medium</v>
      </c>
      <c r="AL508" t="str">
        <f t="shared" si="178"/>
        <v>Q4 - Very High</v>
      </c>
      <c r="AM508">
        <f t="shared" si="179"/>
        <v>1</v>
      </c>
      <c r="AN508">
        <f t="shared" si="180"/>
        <v>1</v>
      </c>
      <c r="AO508">
        <f t="shared" si="181"/>
        <v>0</v>
      </c>
      <c r="AP508">
        <f t="shared" si="182"/>
        <v>1</v>
      </c>
      <c r="AQ508">
        <f t="shared" si="183"/>
        <v>220.7</v>
      </c>
    </row>
    <row r="509" spans="1:43" x14ac:dyDescent="0.25">
      <c r="A509" t="s">
        <v>63</v>
      </c>
      <c r="B509">
        <v>41</v>
      </c>
      <c r="C509" t="s">
        <v>25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  <c r="U509">
        <f t="shared" si="161"/>
        <v>0</v>
      </c>
      <c r="V509" t="str">
        <f t="shared" si="162"/>
        <v>&lt;=3 calls</v>
      </c>
      <c r="W509" t="str">
        <f t="shared" si="163"/>
        <v>Q1</v>
      </c>
      <c r="X509" t="str">
        <f t="shared" si="164"/>
        <v>Not Applicable</v>
      </c>
      <c r="Y509" t="str">
        <f t="shared" si="165"/>
        <v>Medium</v>
      </c>
      <c r="Z509" s="3">
        <f t="shared" si="166"/>
        <v>1.1023474127800468</v>
      </c>
      <c r="AA509" s="3">
        <f t="shared" si="167"/>
        <v>0.43236422761668575</v>
      </c>
      <c r="AB509" s="3">
        <f t="shared" si="168"/>
        <v>-0.2269528720399886</v>
      </c>
      <c r="AC509" s="3">
        <f t="shared" si="169"/>
        <v>-1.0710005939952616</v>
      </c>
      <c r="AD509" s="3">
        <f t="shared" si="170"/>
        <v>2.6597321051139344</v>
      </c>
      <c r="AE509" s="3">
        <f t="shared" si="171"/>
        <v>1.6126557358130837</v>
      </c>
      <c r="AF509" s="3">
        <f t="shared" si="172"/>
        <v>2.4753064807267551</v>
      </c>
      <c r="AG509" t="str">
        <f t="shared" si="173"/>
        <v>Cluster 2</v>
      </c>
      <c r="AH509" t="str">
        <f t="shared" si="174"/>
        <v>&gt;16 messages</v>
      </c>
      <c r="AI509" t="e">
        <f t="shared" si="175"/>
        <v>#N/A</v>
      </c>
      <c r="AJ509">
        <f t="shared" si="176"/>
        <v>40.770000000000003</v>
      </c>
      <c r="AK509" t="str">
        <f t="shared" si="177"/>
        <v>no - Low</v>
      </c>
      <c r="AL509" t="str">
        <f t="shared" si="178"/>
        <v>Q1 - Low</v>
      </c>
      <c r="AM509">
        <f t="shared" si="179"/>
        <v>0</v>
      </c>
      <c r="AN509">
        <f t="shared" si="180"/>
        <v>0</v>
      </c>
      <c r="AO509">
        <f t="shared" si="181"/>
        <v>0</v>
      </c>
      <c r="AP509">
        <f t="shared" si="182"/>
        <v>2</v>
      </c>
      <c r="AQ509">
        <f t="shared" si="183"/>
        <v>239.8</v>
      </c>
    </row>
    <row r="510" spans="1:43" x14ac:dyDescent="0.25">
      <c r="A510" t="s">
        <v>55</v>
      </c>
      <c r="B510">
        <v>48</v>
      </c>
      <c r="C510" t="s">
        <v>28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  <c r="U510">
        <f t="shared" si="161"/>
        <v>0</v>
      </c>
      <c r="V510" t="str">
        <f t="shared" si="162"/>
        <v>&lt;=3 calls</v>
      </c>
      <c r="W510" t="str">
        <f t="shared" si="163"/>
        <v>Q1</v>
      </c>
      <c r="X510" t="str">
        <f t="shared" si="164"/>
        <v>Not Applicable</v>
      </c>
      <c r="Y510" t="str">
        <f t="shared" si="165"/>
        <v>Medium</v>
      </c>
      <c r="Z510" s="3">
        <f t="shared" si="166"/>
        <v>-0.1529205159958168</v>
      </c>
      <c r="AA510" s="3">
        <f t="shared" si="167"/>
        <v>5.192909024814413E-4</v>
      </c>
      <c r="AB510" s="3">
        <f t="shared" si="168"/>
        <v>0.64686837159479738</v>
      </c>
      <c r="AC510" s="3">
        <f t="shared" si="169"/>
        <v>-0.81738675311460851</v>
      </c>
      <c r="AD510" s="3">
        <f t="shared" si="170"/>
        <v>2.1128429981865957</v>
      </c>
      <c r="AE510" s="3">
        <f t="shared" si="171"/>
        <v>1.0535391536209819</v>
      </c>
      <c r="AF510" s="3">
        <f t="shared" si="172"/>
        <v>2.3991214978484745</v>
      </c>
      <c r="AG510" t="str">
        <f t="shared" si="173"/>
        <v>Cluster 2</v>
      </c>
      <c r="AH510" t="str">
        <f t="shared" si="174"/>
        <v>&gt;16 messages</v>
      </c>
      <c r="AI510" t="e">
        <f t="shared" si="175"/>
        <v>#N/A</v>
      </c>
      <c r="AJ510">
        <f t="shared" si="176"/>
        <v>29.24</v>
      </c>
      <c r="AK510" t="str">
        <f t="shared" si="177"/>
        <v>no - Medium</v>
      </c>
      <c r="AL510" t="str">
        <f t="shared" si="178"/>
        <v>Q1 - Low</v>
      </c>
      <c r="AM510">
        <f t="shared" si="179"/>
        <v>0</v>
      </c>
      <c r="AN510">
        <f t="shared" si="180"/>
        <v>0</v>
      </c>
      <c r="AO510">
        <f t="shared" si="181"/>
        <v>1</v>
      </c>
      <c r="AP510">
        <f t="shared" si="182"/>
        <v>1</v>
      </c>
      <c r="AQ510">
        <f t="shared" si="183"/>
        <v>172</v>
      </c>
    </row>
    <row r="511" spans="1:43" x14ac:dyDescent="0.25">
      <c r="A511" t="s">
        <v>59</v>
      </c>
      <c r="B511">
        <v>166</v>
      </c>
      <c r="C511" t="s">
        <v>25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  <c r="U511">
        <f t="shared" si="161"/>
        <v>0</v>
      </c>
      <c r="V511" t="str">
        <f t="shared" si="162"/>
        <v>&lt;=3 calls</v>
      </c>
      <c r="W511" t="str">
        <f t="shared" si="163"/>
        <v>Q4</v>
      </c>
      <c r="X511" t="str">
        <f t="shared" si="164"/>
        <v>Low</v>
      </c>
      <c r="Y511" t="str">
        <f t="shared" si="165"/>
        <v>High</v>
      </c>
      <c r="Z511" s="3">
        <f t="shared" si="166"/>
        <v>-0.96384581511650746</v>
      </c>
      <c r="AA511" s="3">
        <f t="shared" si="167"/>
        <v>1.4791404336612539</v>
      </c>
      <c r="AB511" s="3">
        <f t="shared" si="168"/>
        <v>1.9536283223031816</v>
      </c>
      <c r="AC511" s="3">
        <f t="shared" si="169"/>
        <v>-0.52754236353671935</v>
      </c>
      <c r="AD511" s="3">
        <f t="shared" si="170"/>
        <v>3.8851745005163765</v>
      </c>
      <c r="AE511" s="3">
        <f t="shared" si="171"/>
        <v>2.6854831492378164</v>
      </c>
      <c r="AF511" s="3">
        <f t="shared" si="172"/>
        <v>2.7072234097351187</v>
      </c>
      <c r="AG511" t="str">
        <f t="shared" si="173"/>
        <v>Cluster 2</v>
      </c>
      <c r="AH511" t="str">
        <f t="shared" si="174"/>
        <v>&gt;16 messages</v>
      </c>
      <c r="AI511" t="e">
        <f t="shared" si="175"/>
        <v>#N/A</v>
      </c>
      <c r="AJ511">
        <f t="shared" si="176"/>
        <v>21.79</v>
      </c>
      <c r="AK511" t="str">
        <f t="shared" si="177"/>
        <v>yes - High</v>
      </c>
      <c r="AL511" t="str">
        <f t="shared" si="178"/>
        <v>Q2 - Medium</v>
      </c>
      <c r="AM511">
        <f t="shared" si="179"/>
        <v>1</v>
      </c>
      <c r="AN511">
        <f t="shared" si="180"/>
        <v>0</v>
      </c>
      <c r="AO511">
        <f t="shared" si="181"/>
        <v>0</v>
      </c>
      <c r="AP511">
        <f t="shared" si="182"/>
        <v>2</v>
      </c>
      <c r="AQ511">
        <f t="shared" si="183"/>
        <v>128.19999999999999</v>
      </c>
    </row>
    <row r="512" spans="1:43" x14ac:dyDescent="0.25">
      <c r="A512" t="s">
        <v>40</v>
      </c>
      <c r="B512">
        <v>79</v>
      </c>
      <c r="C512" t="s">
        <v>28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  <c r="U512">
        <f t="shared" si="161"/>
        <v>0</v>
      </c>
      <c r="V512" t="str">
        <f t="shared" si="162"/>
        <v>&lt;=3 calls</v>
      </c>
      <c r="W512" t="str">
        <f t="shared" si="163"/>
        <v>Q2</v>
      </c>
      <c r="X512" t="str">
        <f t="shared" si="164"/>
        <v>Not Applicable</v>
      </c>
      <c r="Y512" t="str">
        <f t="shared" si="165"/>
        <v>High</v>
      </c>
      <c r="Z512" s="3">
        <f t="shared" si="166"/>
        <v>-0.926817262645243</v>
      </c>
      <c r="AA512" s="3">
        <f t="shared" si="167"/>
        <v>1.8055117222378869</v>
      </c>
      <c r="AB512" s="3">
        <f t="shared" si="168"/>
        <v>-0.11375330184184552</v>
      </c>
      <c r="AC512" s="3">
        <f t="shared" si="169"/>
        <v>1.3564461687195588</v>
      </c>
      <c r="AD512" s="3">
        <f t="shared" si="170"/>
        <v>3.7702153111898329</v>
      </c>
      <c r="AE512" s="3">
        <f t="shared" si="171"/>
        <v>2.4437161946080264</v>
      </c>
      <c r="AF512" s="3">
        <f t="shared" si="172"/>
        <v>2.3935275613305187</v>
      </c>
      <c r="AG512" t="str">
        <f t="shared" si="173"/>
        <v>Cluster 3</v>
      </c>
      <c r="AH512" t="str">
        <f t="shared" si="174"/>
        <v>Not Applicable</v>
      </c>
      <c r="AI512" t="e">
        <f t="shared" si="175"/>
        <v>#N/A</v>
      </c>
      <c r="AJ512">
        <f t="shared" si="176"/>
        <v>22.13</v>
      </c>
      <c r="AK512" t="str">
        <f t="shared" si="177"/>
        <v>no - Medium</v>
      </c>
      <c r="AL512" t="str">
        <f t="shared" si="178"/>
        <v>Q4 - Very High</v>
      </c>
      <c r="AM512">
        <f t="shared" si="179"/>
        <v>0</v>
      </c>
      <c r="AN512">
        <f t="shared" si="180"/>
        <v>0</v>
      </c>
      <c r="AO512">
        <f t="shared" si="181"/>
        <v>1</v>
      </c>
      <c r="AP512">
        <f t="shared" si="182"/>
        <v>3</v>
      </c>
      <c r="AQ512">
        <f t="shared" si="183"/>
        <v>130.19999999999999</v>
      </c>
    </row>
    <row r="513" spans="1:43" x14ac:dyDescent="0.25">
      <c r="A513" t="s">
        <v>38</v>
      </c>
      <c r="B513">
        <v>153</v>
      </c>
      <c r="C513" t="s">
        <v>28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  <c r="U513">
        <f t="shared" si="161"/>
        <v>0</v>
      </c>
      <c r="V513" t="str">
        <f t="shared" si="162"/>
        <v>&lt;=3 calls</v>
      </c>
      <c r="W513" t="str">
        <f t="shared" si="163"/>
        <v>Q4</v>
      </c>
      <c r="X513" t="str">
        <f t="shared" si="164"/>
        <v>Not Applicable</v>
      </c>
      <c r="Y513" t="str">
        <f t="shared" si="165"/>
        <v>Low</v>
      </c>
      <c r="Z513" s="3">
        <f t="shared" si="166"/>
        <v>0.28031354791797686</v>
      </c>
      <c r="AA513" s="3">
        <f t="shared" si="167"/>
        <v>-0.90695209684718214</v>
      </c>
      <c r="AB513" s="3">
        <f t="shared" si="168"/>
        <v>-1.1464511352284108</v>
      </c>
      <c r="AC513" s="3">
        <f t="shared" si="169"/>
        <v>0.48691299998589177</v>
      </c>
      <c r="AD513" s="3">
        <f t="shared" si="170"/>
        <v>1.9698271238360456</v>
      </c>
      <c r="AE513" s="3">
        <f t="shared" si="171"/>
        <v>1.5660690489705866</v>
      </c>
      <c r="AF513" s="3">
        <f t="shared" si="172"/>
        <v>3.0041514000607705</v>
      </c>
      <c r="AG513" t="str">
        <f t="shared" si="173"/>
        <v>Cluster 2</v>
      </c>
      <c r="AH513" t="str">
        <f t="shared" si="174"/>
        <v>Not Applicable</v>
      </c>
      <c r="AI513" t="e">
        <f t="shared" si="175"/>
        <v>#N/A</v>
      </c>
      <c r="AJ513">
        <f t="shared" si="176"/>
        <v>33.22</v>
      </c>
      <c r="AK513" t="str">
        <f t="shared" si="177"/>
        <v>no - Medium</v>
      </c>
      <c r="AL513" t="str">
        <f t="shared" si="178"/>
        <v>Q3 - High</v>
      </c>
      <c r="AM513">
        <f t="shared" si="179"/>
        <v>0</v>
      </c>
      <c r="AN513">
        <f t="shared" si="180"/>
        <v>0</v>
      </c>
      <c r="AO513">
        <f t="shared" si="181"/>
        <v>1</v>
      </c>
      <c r="AP513">
        <f t="shared" si="182"/>
        <v>1</v>
      </c>
      <c r="AQ513">
        <f t="shared" si="183"/>
        <v>195.4</v>
      </c>
    </row>
    <row r="514" spans="1:43" x14ac:dyDescent="0.25">
      <c r="A514" t="s">
        <v>70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  <c r="U514">
        <f t="shared" ref="U514:U577" si="184">IF(T514="yes",1,0)</f>
        <v>1</v>
      </c>
      <c r="V514" t="str">
        <f t="shared" ref="V514:V577" si="185">IF(S514&gt;3,"&gt;3 calls","&lt;=3 calls")</f>
        <v>&lt;=3 calls</v>
      </c>
      <c r="W514" t="str">
        <f t="shared" ref="W514:W577" si="186">IF(B514&lt;=_xlfn.QUARTILE.INC($B$2:$B$4251,1),"Q1",
IF(B514&lt;=_xlfn.QUARTILE.INC($B$2:$B$4251,2),"Q2",
IF(B514&lt;=_xlfn.QUARTILE.INC($B$2:$B$4251,3),"Q3","Q4")))</f>
        <v>Q3</v>
      </c>
      <c r="X514" t="str">
        <f t="shared" ref="X514:X577" si="187">IF(D514="no","Not Applicable",IF(R514&gt;2.84,"High","Low"))</f>
        <v>High</v>
      </c>
      <c r="Y514" t="str">
        <f t="shared" ref="Y514:Y577" si="188">IF(J514&lt;=165,"Low",IF(J514&lt;=233,"Medium","High"))</f>
        <v>Medium</v>
      </c>
      <c r="Z514" s="3">
        <f t="shared" ref="Z514:Z577" si="189">(G514-AVERAGE($G$2:$G$4251))/_xlfn.STDEV.S($G$2:$G$4251)</f>
        <v>2.0928611913863695</v>
      </c>
      <c r="AA514" s="3">
        <f t="shared" ref="AA514:AA577" si="190">(J514-AVERAGE($J$2:$J$4251))/_xlfn.STDEV.S($J$2:$J$4251)</f>
        <v>-0.23231876253328732</v>
      </c>
      <c r="AB514" s="3">
        <f t="shared" ref="AB514:AB577" si="191">(M514-AVERAGE($M$2:$M$4251))/_xlfn.STDEV.S($M$2:$M$4251)</f>
        <v>1.3181219632960646</v>
      </c>
      <c r="AC514" s="3">
        <f t="shared" ref="AC514:AC577" si="192">(P514-AVERAGE($P$2:$P$4251))/_xlfn.STDEV.S($P$2:$P$4251)</f>
        <v>1.5375989122057394</v>
      </c>
      <c r="AD514" s="3">
        <f t="shared" ref="AD514:AD577" si="193">SQRT((Z514-$BQ$13)^2+(AA514-$BR$13)^2+(AB514-$BS$13)^2+(AC514-$BT$13)^2)</f>
        <v>4.6870270436051138</v>
      </c>
      <c r="AE514" s="3">
        <f t="shared" ref="AE514:AE577" si="194">SQRT((Z514-$BQ$14)^2+(AA514-$BR$14)^2+(AB514-$BS$14)^2+(AC514-$BT$14)^2)</f>
        <v>2.9215913298707465</v>
      </c>
      <c r="AF514" s="3">
        <f t="shared" ref="AF514:AF577" si="195">SQRT((Z514-$BQ$15)^2+(AA514-$BR$15)^2+(AB514-$BS$15)^2+(AC514-$BT$15)^2)</f>
        <v>1.7615814741493352</v>
      </c>
      <c r="AG514" t="str">
        <f t="shared" ref="AG514:AG577" si="196">IF(AD514=MIN(AD514:AF514),"Cluster 1",IF(AE514=MIN(AD514:AF514),"Cluster 2","Cluster 3"))</f>
        <v>Cluster 3</v>
      </c>
      <c r="AH514" t="str">
        <f t="shared" ref="AH514:AH577" si="197">IF(E514="no","Not Applicable",IF(F514=0,"0 messages",IF(F514&lt;=16,"1-16 messages","&gt;16 messages")))</f>
        <v>Not Applicable</v>
      </c>
      <c r="AI514">
        <f t="shared" ref="AI514:AI577" si="198">IF(T514="yes",I514,NA())</f>
        <v>49.86</v>
      </c>
      <c r="AJ514" t="e">
        <f t="shared" ref="AJ514:AJ577" si="199">IF(T514="no",I514,NA())</f>
        <v>#N/A</v>
      </c>
      <c r="AK514" t="str">
        <f t="shared" ref="AK514:AK577" si="200">D514&amp;" - "&amp;IF(Q514&lt;=3,"Low",IF(Q514&lt;=6,"Medium","High"))</f>
        <v>yes - Medium</v>
      </c>
      <c r="AL514" t="str">
        <f t="shared" ref="AL514:AL577" si="201">IF(P514&lt;=8.5,"Q1 - Low",IF(P514&lt;=10.3,"Q2 - Medium",IF(P514&lt;=12,"Q3 - High","Q4 - Very High")))</f>
        <v>Q4 - Very High</v>
      </c>
      <c r="AM514">
        <f t="shared" ref="AM514:AM577" si="202">IF(D514="yes",1,0)</f>
        <v>1</v>
      </c>
      <c r="AN514">
        <f t="shared" ref="AN514:AN577" si="203">IF(C514="area_code_415",1,0)</f>
        <v>1</v>
      </c>
      <c r="AO514">
        <f t="shared" ref="AO514:AO577" si="204">IF(C514="area_code_510",1,0)</f>
        <v>0</v>
      </c>
      <c r="AP514">
        <f t="shared" ref="AP514:AP577" si="205">S514</f>
        <v>0</v>
      </c>
      <c r="AQ514">
        <f t="shared" ref="AQ514:AQ577" si="206">G514</f>
        <v>293.3</v>
      </c>
    </row>
    <row r="515" spans="1:43" x14ac:dyDescent="0.25">
      <c r="A515" t="s">
        <v>70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  <c r="U515">
        <f t="shared" si="184"/>
        <v>0</v>
      </c>
      <c r="V515" t="str">
        <f t="shared" si="185"/>
        <v>&lt;=3 calls</v>
      </c>
      <c r="W515" t="str">
        <f t="shared" si="186"/>
        <v>Q4</v>
      </c>
      <c r="X515" t="str">
        <f t="shared" si="187"/>
        <v>Not Applicable</v>
      </c>
      <c r="Y515" t="str">
        <f t="shared" si="188"/>
        <v>Medium</v>
      </c>
      <c r="Z515" s="3">
        <f t="shared" si="189"/>
        <v>0.20440501535188491</v>
      </c>
      <c r="AA515" s="3">
        <f t="shared" si="190"/>
        <v>-0.12485504556293228</v>
      </c>
      <c r="AB515" s="3">
        <f t="shared" si="191"/>
        <v>1.3479113238745231</v>
      </c>
      <c r="AC515" s="3">
        <f t="shared" si="192"/>
        <v>0.92167958435272568</v>
      </c>
      <c r="AD515" s="3">
        <f t="shared" si="193"/>
        <v>3.3796464522162242</v>
      </c>
      <c r="AE515" s="3">
        <f t="shared" si="194"/>
        <v>1.6503721961864568</v>
      </c>
      <c r="AF515" s="3">
        <f t="shared" si="195"/>
        <v>1.4231818681788024</v>
      </c>
      <c r="AG515" t="str">
        <f t="shared" si="196"/>
        <v>Cluster 3</v>
      </c>
      <c r="AH515" t="str">
        <f t="shared" si="197"/>
        <v>Not Applicable</v>
      </c>
      <c r="AI515" t="e">
        <f t="shared" si="198"/>
        <v>#N/A</v>
      </c>
      <c r="AJ515">
        <f t="shared" si="199"/>
        <v>32.520000000000003</v>
      </c>
      <c r="AK515" t="str">
        <f t="shared" si="200"/>
        <v>no - Medium</v>
      </c>
      <c r="AL515" t="str">
        <f t="shared" si="201"/>
        <v>Q4 - Very High</v>
      </c>
      <c r="AM515">
        <f t="shared" si="202"/>
        <v>0</v>
      </c>
      <c r="AN515">
        <f t="shared" si="203"/>
        <v>1</v>
      </c>
      <c r="AO515">
        <f t="shared" si="204"/>
        <v>0</v>
      </c>
      <c r="AP515">
        <f t="shared" si="205"/>
        <v>1</v>
      </c>
      <c r="AQ515">
        <f t="shared" si="206"/>
        <v>191.3</v>
      </c>
    </row>
    <row r="516" spans="1:43" x14ac:dyDescent="0.25">
      <c r="A516" t="s">
        <v>66</v>
      </c>
      <c r="B516">
        <v>105</v>
      </c>
      <c r="C516" t="s">
        <v>25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  <c r="U516">
        <f t="shared" si="184"/>
        <v>0</v>
      </c>
      <c r="V516" t="str">
        <f t="shared" si="185"/>
        <v>&lt;=3 calls</v>
      </c>
      <c r="W516" t="str">
        <f t="shared" si="186"/>
        <v>Q3</v>
      </c>
      <c r="X516" t="str">
        <f t="shared" si="187"/>
        <v>Not Applicable</v>
      </c>
      <c r="Y516" t="str">
        <f t="shared" si="188"/>
        <v>Low</v>
      </c>
      <c r="Z516" s="3">
        <f t="shared" si="189"/>
        <v>0.54321627046395393</v>
      </c>
      <c r="AA516" s="3">
        <f t="shared" si="190"/>
        <v>-1.0601873969715769</v>
      </c>
      <c r="AB516" s="3">
        <f t="shared" si="191"/>
        <v>-1.5793898423020096</v>
      </c>
      <c r="AC516" s="3">
        <f t="shared" si="192"/>
        <v>0.12460751301353053</v>
      </c>
      <c r="AD516" s="3">
        <f t="shared" si="193"/>
        <v>1.9963901492113498</v>
      </c>
      <c r="AE516" s="3">
        <f t="shared" si="194"/>
        <v>1.9821908433499331</v>
      </c>
      <c r="AF516" s="3">
        <f t="shared" si="195"/>
        <v>3.4456621208488394</v>
      </c>
      <c r="AG516" t="str">
        <f t="shared" si="196"/>
        <v>Cluster 2</v>
      </c>
      <c r="AH516" t="str">
        <f t="shared" si="197"/>
        <v>&gt;16 messages</v>
      </c>
      <c r="AI516" t="e">
        <f t="shared" si="198"/>
        <v>#N/A</v>
      </c>
      <c r="AJ516">
        <f t="shared" si="199"/>
        <v>35.630000000000003</v>
      </c>
      <c r="AK516" t="str">
        <f t="shared" si="200"/>
        <v>no - Low</v>
      </c>
      <c r="AL516" t="str">
        <f t="shared" si="201"/>
        <v>Q3 - High</v>
      </c>
      <c r="AM516">
        <f t="shared" si="202"/>
        <v>0</v>
      </c>
      <c r="AN516">
        <f t="shared" si="203"/>
        <v>0</v>
      </c>
      <c r="AO516">
        <f t="shared" si="204"/>
        <v>0</v>
      </c>
      <c r="AP516">
        <f t="shared" si="205"/>
        <v>2</v>
      </c>
      <c r="AQ516">
        <f t="shared" si="206"/>
        <v>209.6</v>
      </c>
    </row>
    <row r="517" spans="1:43" x14ac:dyDescent="0.25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  <c r="U517">
        <f t="shared" si="184"/>
        <v>0</v>
      </c>
      <c r="V517" t="str">
        <f t="shared" si="185"/>
        <v>&lt;=3 calls</v>
      </c>
      <c r="W517" t="str">
        <f t="shared" si="186"/>
        <v>Q4</v>
      </c>
      <c r="X517" t="str">
        <f t="shared" si="187"/>
        <v>Not Applicable</v>
      </c>
      <c r="Y517" t="str">
        <f t="shared" si="188"/>
        <v>Low</v>
      </c>
      <c r="Z517" s="3">
        <f t="shared" si="189"/>
        <v>0.65615335550131015</v>
      </c>
      <c r="AA517" s="3">
        <f t="shared" si="190"/>
        <v>-1.0721278099682829</v>
      </c>
      <c r="AB517" s="3">
        <f t="shared" si="191"/>
        <v>1.2724449437424288</v>
      </c>
      <c r="AC517" s="3">
        <f t="shared" si="192"/>
        <v>-1.1434616913897337</v>
      </c>
      <c r="AD517" s="3">
        <f t="shared" si="193"/>
        <v>2.8164931452332707</v>
      </c>
      <c r="AE517" s="3">
        <f t="shared" si="194"/>
        <v>2.1228791867118955</v>
      </c>
      <c r="AF517" s="3">
        <f t="shared" si="195"/>
        <v>3.0134031336021261</v>
      </c>
      <c r="AG517" t="str">
        <f t="shared" si="196"/>
        <v>Cluster 2</v>
      </c>
      <c r="AH517" t="str">
        <f t="shared" si="197"/>
        <v>Not Applicable</v>
      </c>
      <c r="AI517" t="e">
        <f t="shared" si="198"/>
        <v>#N/A</v>
      </c>
      <c r="AJ517">
        <f t="shared" si="199"/>
        <v>36.67</v>
      </c>
      <c r="AK517" t="str">
        <f t="shared" si="200"/>
        <v>no - Low</v>
      </c>
      <c r="AL517" t="str">
        <f t="shared" si="201"/>
        <v>Q1 - Low</v>
      </c>
      <c r="AM517">
        <f t="shared" si="202"/>
        <v>0</v>
      </c>
      <c r="AN517">
        <f t="shared" si="203"/>
        <v>1</v>
      </c>
      <c r="AO517">
        <f t="shared" si="204"/>
        <v>0</v>
      </c>
      <c r="AP517">
        <f t="shared" si="205"/>
        <v>3</v>
      </c>
      <c r="AQ517">
        <f t="shared" si="206"/>
        <v>215.7</v>
      </c>
    </row>
    <row r="518" spans="1:43" x14ac:dyDescent="0.25">
      <c r="A518" t="s">
        <v>63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  <c r="U518">
        <f t="shared" si="184"/>
        <v>0</v>
      </c>
      <c r="V518" t="str">
        <f t="shared" si="185"/>
        <v>&lt;=3 calls</v>
      </c>
      <c r="W518" t="str">
        <f t="shared" si="186"/>
        <v>Q3</v>
      </c>
      <c r="X518" t="str">
        <f t="shared" si="187"/>
        <v>Not Applicable</v>
      </c>
      <c r="Y518" t="str">
        <f t="shared" si="188"/>
        <v>Medium</v>
      </c>
      <c r="Z518" s="3">
        <f t="shared" si="189"/>
        <v>-0.34917184409351804</v>
      </c>
      <c r="AA518" s="3">
        <f t="shared" si="190"/>
        <v>0.40649333279048899</v>
      </c>
      <c r="AB518" s="3">
        <f t="shared" si="191"/>
        <v>0.96660750847025312</v>
      </c>
      <c r="AC518" s="3">
        <f t="shared" si="192"/>
        <v>-1.8680726653344564</v>
      </c>
      <c r="AD518" s="3">
        <f t="shared" si="193"/>
        <v>2.6500747212818685</v>
      </c>
      <c r="AE518" s="3">
        <f t="shared" si="194"/>
        <v>2.1705260571372182</v>
      </c>
      <c r="AF518" s="3">
        <f t="shared" si="195"/>
        <v>3.224821033956164</v>
      </c>
      <c r="AG518" t="str">
        <f t="shared" si="196"/>
        <v>Cluster 2</v>
      </c>
      <c r="AH518" t="str">
        <f t="shared" si="197"/>
        <v>Not Applicable</v>
      </c>
      <c r="AI518" t="e">
        <f t="shared" si="198"/>
        <v>#N/A</v>
      </c>
      <c r="AJ518">
        <f t="shared" si="199"/>
        <v>27.44</v>
      </c>
      <c r="AK518" t="str">
        <f t="shared" si="200"/>
        <v>no - Low</v>
      </c>
      <c r="AL518" t="str">
        <f t="shared" si="201"/>
        <v>Q1 - Low</v>
      </c>
      <c r="AM518">
        <f t="shared" si="202"/>
        <v>0</v>
      </c>
      <c r="AN518">
        <f t="shared" si="203"/>
        <v>1</v>
      </c>
      <c r="AO518">
        <f t="shared" si="204"/>
        <v>0</v>
      </c>
      <c r="AP518">
        <f t="shared" si="205"/>
        <v>0</v>
      </c>
      <c r="AQ518">
        <f t="shared" si="206"/>
        <v>161.4</v>
      </c>
    </row>
    <row r="519" spans="1:43" x14ac:dyDescent="0.25">
      <c r="A519" t="s">
        <v>39</v>
      </c>
      <c r="B519">
        <v>97</v>
      </c>
      <c r="C519" t="s">
        <v>28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  <c r="U519">
        <f t="shared" si="184"/>
        <v>0</v>
      </c>
      <c r="V519" t="str">
        <f t="shared" si="185"/>
        <v>&lt;=3 calls</v>
      </c>
      <c r="W519" t="str">
        <f t="shared" si="186"/>
        <v>Q2</v>
      </c>
      <c r="X519" t="str">
        <f t="shared" si="187"/>
        <v>Not Applicable</v>
      </c>
      <c r="Y519" t="str">
        <f t="shared" si="188"/>
        <v>Medium</v>
      </c>
      <c r="Z519" s="3">
        <f t="shared" si="189"/>
        <v>-0.6676173953463922</v>
      </c>
      <c r="AA519" s="3">
        <f t="shared" si="190"/>
        <v>0.52788753159033419</v>
      </c>
      <c r="AB519" s="3">
        <f t="shared" si="191"/>
        <v>-1.1107039025342609</v>
      </c>
      <c r="AC519" s="3">
        <f t="shared" si="192"/>
        <v>1.2839850713250869</v>
      </c>
      <c r="AD519" s="3">
        <f t="shared" si="193"/>
        <v>2.7701555308570125</v>
      </c>
      <c r="AE519" s="3">
        <f t="shared" si="194"/>
        <v>1.8991206004538421</v>
      </c>
      <c r="AF519" s="3">
        <f t="shared" si="195"/>
        <v>2.7458252757592985</v>
      </c>
      <c r="AG519" t="str">
        <f t="shared" si="196"/>
        <v>Cluster 2</v>
      </c>
      <c r="AH519" t="str">
        <f t="shared" si="197"/>
        <v>Not Applicable</v>
      </c>
      <c r="AI519" t="e">
        <f t="shared" si="198"/>
        <v>#N/A</v>
      </c>
      <c r="AJ519">
        <f t="shared" si="199"/>
        <v>24.51</v>
      </c>
      <c r="AK519" t="str">
        <f t="shared" si="200"/>
        <v>no - Medium</v>
      </c>
      <c r="AL519" t="str">
        <f t="shared" si="201"/>
        <v>Q4 - Very High</v>
      </c>
      <c r="AM519">
        <f t="shared" si="202"/>
        <v>0</v>
      </c>
      <c r="AN519">
        <f t="shared" si="203"/>
        <v>0</v>
      </c>
      <c r="AO519">
        <f t="shared" si="204"/>
        <v>1</v>
      </c>
      <c r="AP519">
        <f t="shared" si="205"/>
        <v>3</v>
      </c>
      <c r="AQ519">
        <f t="shared" si="206"/>
        <v>144.19999999999999</v>
      </c>
    </row>
    <row r="520" spans="1:43" x14ac:dyDescent="0.25">
      <c r="A520" t="s">
        <v>24</v>
      </c>
      <c r="B520">
        <v>95</v>
      </c>
      <c r="C520" t="s">
        <v>25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  <c r="U520">
        <f t="shared" si="184"/>
        <v>1</v>
      </c>
      <c r="V520" t="str">
        <f t="shared" si="185"/>
        <v>&lt;=3 calls</v>
      </c>
      <c r="W520" t="str">
        <f t="shared" si="186"/>
        <v>Q2</v>
      </c>
      <c r="X520" t="str">
        <f t="shared" si="187"/>
        <v>Low</v>
      </c>
      <c r="Y520" t="str">
        <f t="shared" si="188"/>
        <v>Medium</v>
      </c>
      <c r="Z520" s="3">
        <f t="shared" si="189"/>
        <v>0.73946759856165512</v>
      </c>
      <c r="AA520" s="3">
        <f t="shared" si="190"/>
        <v>-0.29600096518238628</v>
      </c>
      <c r="AB520" s="3">
        <f t="shared" si="191"/>
        <v>9.0800307463569943E-2</v>
      </c>
      <c r="AC520" s="3">
        <f t="shared" si="192"/>
        <v>-2.2303781523068174</v>
      </c>
      <c r="AD520" s="3">
        <f t="shared" si="193"/>
        <v>2.4950025803406577</v>
      </c>
      <c r="AE520" s="3">
        <f t="shared" si="194"/>
        <v>2.3700760111934165</v>
      </c>
      <c r="AF520" s="3">
        <f t="shared" si="195"/>
        <v>3.6068660526504801</v>
      </c>
      <c r="AG520" t="str">
        <f t="shared" si="196"/>
        <v>Cluster 2</v>
      </c>
      <c r="AH520" t="str">
        <f t="shared" si="197"/>
        <v>&gt;16 messages</v>
      </c>
      <c r="AI520">
        <f t="shared" si="198"/>
        <v>37.43</v>
      </c>
      <c r="AJ520" t="e">
        <f t="shared" si="199"/>
        <v>#N/A</v>
      </c>
      <c r="AK520" t="str">
        <f t="shared" si="200"/>
        <v>yes - Low</v>
      </c>
      <c r="AL520" t="str">
        <f t="shared" si="201"/>
        <v>Q1 - Low</v>
      </c>
      <c r="AM520">
        <f t="shared" si="202"/>
        <v>1</v>
      </c>
      <c r="AN520">
        <f t="shared" si="203"/>
        <v>0</v>
      </c>
      <c r="AO520">
        <f t="shared" si="204"/>
        <v>0</v>
      </c>
      <c r="AP520">
        <f t="shared" si="205"/>
        <v>0</v>
      </c>
      <c r="AQ520">
        <f t="shared" si="206"/>
        <v>220.2</v>
      </c>
    </row>
    <row r="521" spans="1:43" x14ac:dyDescent="0.25">
      <c r="A521" t="s">
        <v>54</v>
      </c>
      <c r="B521">
        <v>87</v>
      </c>
      <c r="C521" t="s">
        <v>28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  <c r="U521">
        <f t="shared" si="184"/>
        <v>0</v>
      </c>
      <c r="V521" t="str">
        <f t="shared" si="185"/>
        <v>&gt;3 calls</v>
      </c>
      <c r="W521" t="str">
        <f t="shared" si="186"/>
        <v>Q2</v>
      </c>
      <c r="X521" t="str">
        <f t="shared" si="187"/>
        <v>Not Applicable</v>
      </c>
      <c r="Y521" t="str">
        <f t="shared" si="188"/>
        <v>Low</v>
      </c>
      <c r="Z521" s="3">
        <f t="shared" si="189"/>
        <v>1.4059815430444145</v>
      </c>
      <c r="AA521" s="3">
        <f t="shared" si="190"/>
        <v>-0.78555789804733689</v>
      </c>
      <c r="AB521" s="3">
        <f t="shared" si="191"/>
        <v>0.97057942321404789</v>
      </c>
      <c r="AC521" s="3">
        <f t="shared" si="192"/>
        <v>-1.0347700452980251</v>
      </c>
      <c r="AD521" s="3">
        <f t="shared" si="193"/>
        <v>3.1175510933751984</v>
      </c>
      <c r="AE521" s="3">
        <f t="shared" si="194"/>
        <v>2.1463128322727547</v>
      </c>
      <c r="AF521" s="3">
        <f t="shared" si="195"/>
        <v>2.7375523242766504</v>
      </c>
      <c r="AG521" t="str">
        <f t="shared" si="196"/>
        <v>Cluster 2</v>
      </c>
      <c r="AH521" t="str">
        <f t="shared" si="197"/>
        <v>Not Applicable</v>
      </c>
      <c r="AI521" t="e">
        <f t="shared" si="198"/>
        <v>#N/A</v>
      </c>
      <c r="AJ521">
        <f t="shared" si="199"/>
        <v>43.55</v>
      </c>
      <c r="AK521" t="str">
        <f t="shared" si="200"/>
        <v>no - Low</v>
      </c>
      <c r="AL521" t="str">
        <f t="shared" si="201"/>
        <v>Q1 - Low</v>
      </c>
      <c r="AM521">
        <f t="shared" si="202"/>
        <v>0</v>
      </c>
      <c r="AN521">
        <f t="shared" si="203"/>
        <v>0</v>
      </c>
      <c r="AO521">
        <f t="shared" si="204"/>
        <v>1</v>
      </c>
      <c r="AP521">
        <f t="shared" si="205"/>
        <v>4</v>
      </c>
      <c r="AQ521">
        <f t="shared" si="206"/>
        <v>256.2</v>
      </c>
    </row>
    <row r="522" spans="1:43" x14ac:dyDescent="0.25">
      <c r="A522" t="s">
        <v>64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  <c r="U522">
        <f t="shared" si="184"/>
        <v>0</v>
      </c>
      <c r="V522" t="str">
        <f t="shared" si="185"/>
        <v>&lt;=3 calls</v>
      </c>
      <c r="W522" t="str">
        <f t="shared" si="186"/>
        <v>Q2</v>
      </c>
      <c r="X522" t="str">
        <f t="shared" si="187"/>
        <v>Not Applicable</v>
      </c>
      <c r="Y522" t="str">
        <f t="shared" si="188"/>
        <v>Medium</v>
      </c>
      <c r="Z522" s="3">
        <f t="shared" si="189"/>
        <v>-1.2508170967688064</v>
      </c>
      <c r="AA522" s="3">
        <f t="shared" si="190"/>
        <v>0.3487813366397427</v>
      </c>
      <c r="AB522" s="3">
        <f t="shared" si="191"/>
        <v>-0.96175709964196776</v>
      </c>
      <c r="AC522" s="3">
        <f t="shared" si="192"/>
        <v>-1.3608449835731504</v>
      </c>
      <c r="AD522" s="3">
        <f t="shared" si="193"/>
        <v>1.4190813689485622</v>
      </c>
      <c r="AE522" s="3">
        <f t="shared" si="194"/>
        <v>2.1125973630546095</v>
      </c>
      <c r="AF522" s="3">
        <f t="shared" si="195"/>
        <v>3.8616503343873139</v>
      </c>
      <c r="AG522" t="str">
        <f t="shared" si="196"/>
        <v>Cluster 1</v>
      </c>
      <c r="AH522" t="str">
        <f t="shared" si="197"/>
        <v>Not Applicable</v>
      </c>
      <c r="AI522" t="e">
        <f t="shared" si="198"/>
        <v>#N/A</v>
      </c>
      <c r="AJ522">
        <f t="shared" si="199"/>
        <v>19.16</v>
      </c>
      <c r="AK522" t="str">
        <f t="shared" si="200"/>
        <v>no - Medium</v>
      </c>
      <c r="AL522" t="str">
        <f t="shared" si="201"/>
        <v>Q1 - Low</v>
      </c>
      <c r="AM522">
        <f t="shared" si="202"/>
        <v>0</v>
      </c>
      <c r="AN522">
        <f t="shared" si="203"/>
        <v>1</v>
      </c>
      <c r="AO522">
        <f t="shared" si="204"/>
        <v>0</v>
      </c>
      <c r="AP522">
        <f t="shared" si="205"/>
        <v>1</v>
      </c>
      <c r="AQ522">
        <f t="shared" si="206"/>
        <v>112.7</v>
      </c>
    </row>
    <row r="523" spans="1:43" x14ac:dyDescent="0.25">
      <c r="A523" t="s">
        <v>39</v>
      </c>
      <c r="B523">
        <v>140</v>
      </c>
      <c r="C523" t="s">
        <v>25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  <c r="U523">
        <f t="shared" si="184"/>
        <v>0</v>
      </c>
      <c r="V523" t="str">
        <f t="shared" si="185"/>
        <v>&lt;=3 calls</v>
      </c>
      <c r="W523" t="str">
        <f t="shared" si="186"/>
        <v>Q4</v>
      </c>
      <c r="X523" t="str">
        <f t="shared" si="187"/>
        <v>Not Applicable</v>
      </c>
      <c r="Y523" t="str">
        <f t="shared" si="188"/>
        <v>Medium</v>
      </c>
      <c r="Z523" s="3">
        <f t="shared" si="189"/>
        <v>0.26920498217659761</v>
      </c>
      <c r="AA523" s="3">
        <f t="shared" si="190"/>
        <v>-0.58257087710333277</v>
      </c>
      <c r="AB523" s="3">
        <f t="shared" si="191"/>
        <v>0.48799178184301811</v>
      </c>
      <c r="AC523" s="3">
        <f t="shared" si="192"/>
        <v>1.320215620022323</v>
      </c>
      <c r="AD523" s="3">
        <f t="shared" si="193"/>
        <v>3.063110906521687</v>
      </c>
      <c r="AE523" s="3">
        <f t="shared" si="194"/>
        <v>1.5469212687706182</v>
      </c>
      <c r="AF523" s="3">
        <f t="shared" si="195"/>
        <v>1.844798741840878</v>
      </c>
      <c r="AG523" t="str">
        <f t="shared" si="196"/>
        <v>Cluster 2</v>
      </c>
      <c r="AH523" t="str">
        <f t="shared" si="197"/>
        <v>Not Applicable</v>
      </c>
      <c r="AI523" t="e">
        <f t="shared" si="198"/>
        <v>#N/A</v>
      </c>
      <c r="AJ523">
        <f t="shared" si="199"/>
        <v>33.119999999999997</v>
      </c>
      <c r="AK523" t="str">
        <f t="shared" si="200"/>
        <v>no - Medium</v>
      </c>
      <c r="AL523" t="str">
        <f t="shared" si="201"/>
        <v>Q4 - Very High</v>
      </c>
      <c r="AM523">
        <f t="shared" si="202"/>
        <v>0</v>
      </c>
      <c r="AN523">
        <f t="shared" si="203"/>
        <v>0</v>
      </c>
      <c r="AO523">
        <f t="shared" si="204"/>
        <v>0</v>
      </c>
      <c r="AP523">
        <f t="shared" si="205"/>
        <v>0</v>
      </c>
      <c r="AQ523">
        <f t="shared" si="206"/>
        <v>194.8</v>
      </c>
    </row>
    <row r="524" spans="1:43" x14ac:dyDescent="0.25">
      <c r="A524" t="s">
        <v>35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  <c r="U524">
        <f t="shared" si="184"/>
        <v>0</v>
      </c>
      <c r="V524" t="str">
        <f t="shared" si="185"/>
        <v>&lt;=3 calls</v>
      </c>
      <c r="W524" t="str">
        <f t="shared" si="186"/>
        <v>Q4</v>
      </c>
      <c r="X524" t="str">
        <f t="shared" si="187"/>
        <v>Not Applicable</v>
      </c>
      <c r="Y524" t="str">
        <f t="shared" si="188"/>
        <v>Medium</v>
      </c>
      <c r="Z524" s="3">
        <f t="shared" si="189"/>
        <v>-1.4711369839728297</v>
      </c>
      <c r="AA524" s="3">
        <f t="shared" si="190"/>
        <v>0.59355980307221801</v>
      </c>
      <c r="AB524" s="3">
        <f t="shared" si="191"/>
        <v>-0.13758479030461276</v>
      </c>
      <c r="AC524" s="3">
        <f t="shared" si="192"/>
        <v>-0.27392852265606671</v>
      </c>
      <c r="AD524" s="3">
        <f t="shared" si="193"/>
        <v>2.0080693931637223</v>
      </c>
      <c r="AE524" s="3">
        <f t="shared" si="194"/>
        <v>1.6157115075048216</v>
      </c>
      <c r="AF524" s="3">
        <f t="shared" si="195"/>
        <v>3.0312876246252327</v>
      </c>
      <c r="AG524" t="str">
        <f t="shared" si="196"/>
        <v>Cluster 2</v>
      </c>
      <c r="AH524" t="str">
        <f t="shared" si="197"/>
        <v>Not Applicable</v>
      </c>
      <c r="AI524" t="e">
        <f t="shared" si="198"/>
        <v>#N/A</v>
      </c>
      <c r="AJ524">
        <f t="shared" si="199"/>
        <v>17.14</v>
      </c>
      <c r="AK524" t="str">
        <f t="shared" si="200"/>
        <v>no - Low</v>
      </c>
      <c r="AL524" t="str">
        <f t="shared" si="201"/>
        <v>Q2 - Medium</v>
      </c>
      <c r="AM524">
        <f t="shared" si="202"/>
        <v>0</v>
      </c>
      <c r="AN524">
        <f t="shared" si="203"/>
        <v>1</v>
      </c>
      <c r="AO524">
        <f t="shared" si="204"/>
        <v>0</v>
      </c>
      <c r="AP524">
        <f t="shared" si="205"/>
        <v>0</v>
      </c>
      <c r="AQ524">
        <f t="shared" si="206"/>
        <v>100.8</v>
      </c>
    </row>
    <row r="525" spans="1:43" x14ac:dyDescent="0.25">
      <c r="A525" t="s">
        <v>75</v>
      </c>
      <c r="B525">
        <v>68</v>
      </c>
      <c r="C525" t="s">
        <v>25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  <c r="U525">
        <f t="shared" si="184"/>
        <v>0</v>
      </c>
      <c r="V525" t="str">
        <f t="shared" si="185"/>
        <v>&lt;=3 calls</v>
      </c>
      <c r="W525" t="str">
        <f t="shared" si="186"/>
        <v>Q1</v>
      </c>
      <c r="X525" t="str">
        <f t="shared" si="187"/>
        <v>Not Applicable</v>
      </c>
      <c r="Y525" t="str">
        <f t="shared" si="188"/>
        <v>High</v>
      </c>
      <c r="Z525" s="3">
        <f t="shared" si="189"/>
        <v>-1.8099482390848989</v>
      </c>
      <c r="AA525" s="3">
        <f t="shared" si="190"/>
        <v>1.7856110339100433</v>
      </c>
      <c r="AB525" s="3">
        <f t="shared" si="191"/>
        <v>-0.40767499288263742</v>
      </c>
      <c r="AC525" s="3">
        <f t="shared" si="192"/>
        <v>-1.9767643114261646</v>
      </c>
      <c r="AD525" s="3">
        <f t="shared" si="193"/>
        <v>3.1177816498867461</v>
      </c>
      <c r="AE525" s="3">
        <f t="shared" si="194"/>
        <v>3.2462463608509191</v>
      </c>
      <c r="AF525" s="3">
        <f t="shared" si="195"/>
        <v>4.399507751363231</v>
      </c>
      <c r="AG525" t="str">
        <f t="shared" si="196"/>
        <v>Cluster 1</v>
      </c>
      <c r="AH525" t="str">
        <f t="shared" si="197"/>
        <v>&gt;16 messages</v>
      </c>
      <c r="AI525" t="e">
        <f t="shared" si="198"/>
        <v>#N/A</v>
      </c>
      <c r="AJ525">
        <f t="shared" si="199"/>
        <v>14.03</v>
      </c>
      <c r="AK525" t="str">
        <f t="shared" si="200"/>
        <v>no - Medium</v>
      </c>
      <c r="AL525" t="str">
        <f t="shared" si="201"/>
        <v>Q1 - Low</v>
      </c>
      <c r="AM525">
        <f t="shared" si="202"/>
        <v>0</v>
      </c>
      <c r="AN525">
        <f t="shared" si="203"/>
        <v>0</v>
      </c>
      <c r="AO525">
        <f t="shared" si="204"/>
        <v>0</v>
      </c>
      <c r="AP525">
        <f t="shared" si="205"/>
        <v>3</v>
      </c>
      <c r="AQ525">
        <f t="shared" si="206"/>
        <v>82.5</v>
      </c>
    </row>
    <row r="526" spans="1:43" x14ac:dyDescent="0.25">
      <c r="A526" t="s">
        <v>24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  <c r="U526">
        <f t="shared" si="184"/>
        <v>0</v>
      </c>
      <c r="V526" t="str">
        <f t="shared" si="185"/>
        <v>&lt;=3 calls</v>
      </c>
      <c r="W526" t="str">
        <f t="shared" si="186"/>
        <v>Q3</v>
      </c>
      <c r="X526" t="str">
        <f t="shared" si="187"/>
        <v>Not Applicable</v>
      </c>
      <c r="Y526" t="str">
        <f t="shared" si="188"/>
        <v>Low</v>
      </c>
      <c r="Z526" s="3">
        <f t="shared" si="189"/>
        <v>-0.62688598762800107</v>
      </c>
      <c r="AA526" s="3">
        <f t="shared" si="190"/>
        <v>-2.1985067693242253</v>
      </c>
      <c r="AB526" s="3">
        <f t="shared" si="191"/>
        <v>0.38670795587625895</v>
      </c>
      <c r="AC526" s="3">
        <f t="shared" si="192"/>
        <v>1.9361349478753367</v>
      </c>
      <c r="AD526" s="3">
        <f t="shared" si="193"/>
        <v>3.4813043431118951</v>
      </c>
      <c r="AE526" s="3">
        <f t="shared" si="194"/>
        <v>3.0206919134150381</v>
      </c>
      <c r="AF526" s="3">
        <f t="shared" si="195"/>
        <v>3.7589465734660643</v>
      </c>
      <c r="AG526" t="str">
        <f t="shared" si="196"/>
        <v>Cluster 2</v>
      </c>
      <c r="AH526" t="str">
        <f t="shared" si="197"/>
        <v>&gt;16 messages</v>
      </c>
      <c r="AI526" t="e">
        <f t="shared" si="198"/>
        <v>#N/A</v>
      </c>
      <c r="AJ526">
        <f t="shared" si="199"/>
        <v>24.89</v>
      </c>
      <c r="AK526" t="str">
        <f t="shared" si="200"/>
        <v>no - Medium</v>
      </c>
      <c r="AL526" t="str">
        <f t="shared" si="201"/>
        <v>Q4 - Very High</v>
      </c>
      <c r="AM526">
        <f t="shared" si="202"/>
        <v>0</v>
      </c>
      <c r="AN526">
        <f t="shared" si="203"/>
        <v>1</v>
      </c>
      <c r="AO526">
        <f t="shared" si="204"/>
        <v>0</v>
      </c>
      <c r="AP526">
        <f t="shared" si="205"/>
        <v>2</v>
      </c>
      <c r="AQ526">
        <f t="shared" si="206"/>
        <v>146.4</v>
      </c>
    </row>
    <row r="527" spans="1:43" x14ac:dyDescent="0.25">
      <c r="A527" t="s">
        <v>29</v>
      </c>
      <c r="B527">
        <v>36</v>
      </c>
      <c r="C527" t="s">
        <v>25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  <c r="U527">
        <f t="shared" si="184"/>
        <v>0</v>
      </c>
      <c r="V527" t="str">
        <f t="shared" si="185"/>
        <v>&lt;=3 calls</v>
      </c>
      <c r="W527" t="str">
        <f t="shared" si="186"/>
        <v>Q1</v>
      </c>
      <c r="X527" t="str">
        <f t="shared" si="187"/>
        <v>Not Applicable</v>
      </c>
      <c r="Y527" t="str">
        <f t="shared" si="188"/>
        <v>Medium</v>
      </c>
      <c r="Z527" s="3">
        <f t="shared" si="189"/>
        <v>-4.3686286205586698E-2</v>
      </c>
      <c r="AA527" s="3">
        <f t="shared" si="190"/>
        <v>0.486096086101863</v>
      </c>
      <c r="AB527" s="3">
        <f t="shared" si="191"/>
        <v>2.100589167823578</v>
      </c>
      <c r="AC527" s="3">
        <f t="shared" si="192"/>
        <v>0.19706861040800316</v>
      </c>
      <c r="AD527" s="3">
        <f t="shared" si="193"/>
        <v>3.7642587506662708</v>
      </c>
      <c r="AE527" s="3">
        <f t="shared" si="194"/>
        <v>2.1655273689593213</v>
      </c>
      <c r="AF527" s="3">
        <f t="shared" si="195"/>
        <v>1.7914724752158948</v>
      </c>
      <c r="AG527" t="str">
        <f t="shared" si="196"/>
        <v>Cluster 3</v>
      </c>
      <c r="AH527" t="str">
        <f t="shared" si="197"/>
        <v>Not Applicable</v>
      </c>
      <c r="AI527" t="e">
        <f t="shared" si="198"/>
        <v>#N/A</v>
      </c>
      <c r="AJ527">
        <f t="shared" si="199"/>
        <v>30.24</v>
      </c>
      <c r="AK527" t="str">
        <f t="shared" si="200"/>
        <v>no - Medium</v>
      </c>
      <c r="AL527" t="str">
        <f t="shared" si="201"/>
        <v>Q3 - High</v>
      </c>
      <c r="AM527">
        <f t="shared" si="202"/>
        <v>0</v>
      </c>
      <c r="AN527">
        <f t="shared" si="203"/>
        <v>0</v>
      </c>
      <c r="AO527">
        <f t="shared" si="204"/>
        <v>0</v>
      </c>
      <c r="AP527">
        <f t="shared" si="205"/>
        <v>2</v>
      </c>
      <c r="AQ527">
        <f t="shared" si="206"/>
        <v>177.9</v>
      </c>
    </row>
    <row r="528" spans="1:43" x14ac:dyDescent="0.25">
      <c r="A528" t="s">
        <v>41</v>
      </c>
      <c r="B528">
        <v>120</v>
      </c>
      <c r="C528" t="s">
        <v>28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  <c r="U528">
        <f t="shared" si="184"/>
        <v>0</v>
      </c>
      <c r="V528" t="str">
        <f t="shared" si="185"/>
        <v>&gt;3 calls</v>
      </c>
      <c r="W528" t="str">
        <f t="shared" si="186"/>
        <v>Q3</v>
      </c>
      <c r="X528" t="str">
        <f t="shared" si="187"/>
        <v>Not Applicable</v>
      </c>
      <c r="Y528" t="str">
        <f t="shared" si="188"/>
        <v>Medium</v>
      </c>
      <c r="Z528" s="3">
        <f t="shared" si="189"/>
        <v>-0.49543462635501251</v>
      </c>
      <c r="AA528" s="3">
        <f t="shared" si="190"/>
        <v>-0.12286497673014804</v>
      </c>
      <c r="AB528" s="3">
        <f t="shared" si="191"/>
        <v>1.1115823966187519</v>
      </c>
      <c r="AC528" s="3">
        <f t="shared" si="192"/>
        <v>-2.0314681775414092E-2</v>
      </c>
      <c r="AD528" s="3">
        <f t="shared" si="193"/>
        <v>2.5382111034709287</v>
      </c>
      <c r="AE528" s="3">
        <f t="shared" si="194"/>
        <v>1.223347613013879</v>
      </c>
      <c r="AF528" s="3">
        <f t="shared" si="195"/>
        <v>2.1332236541793739</v>
      </c>
      <c r="AG528" t="str">
        <f t="shared" si="196"/>
        <v>Cluster 2</v>
      </c>
      <c r="AH528" t="str">
        <f t="shared" si="197"/>
        <v>&gt;16 messages</v>
      </c>
      <c r="AI528" t="e">
        <f t="shared" si="198"/>
        <v>#N/A</v>
      </c>
      <c r="AJ528">
        <f t="shared" si="199"/>
        <v>26.1</v>
      </c>
      <c r="AK528" t="str">
        <f t="shared" si="200"/>
        <v>no - High</v>
      </c>
      <c r="AL528" t="str">
        <f t="shared" si="201"/>
        <v>Q2 - Medium</v>
      </c>
      <c r="AM528">
        <f t="shared" si="202"/>
        <v>0</v>
      </c>
      <c r="AN528">
        <f t="shared" si="203"/>
        <v>0</v>
      </c>
      <c r="AO528">
        <f t="shared" si="204"/>
        <v>1</v>
      </c>
      <c r="AP528">
        <f t="shared" si="205"/>
        <v>5</v>
      </c>
      <c r="AQ528">
        <f t="shared" si="206"/>
        <v>153.5</v>
      </c>
    </row>
    <row r="529" spans="1:43" x14ac:dyDescent="0.25">
      <c r="A529" t="s">
        <v>70</v>
      </c>
      <c r="B529">
        <v>121</v>
      </c>
      <c r="C529" t="s">
        <v>25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  <c r="U529">
        <f t="shared" si="184"/>
        <v>0</v>
      </c>
      <c r="V529" t="str">
        <f t="shared" si="185"/>
        <v>&lt;=3 calls</v>
      </c>
      <c r="W529" t="str">
        <f t="shared" si="186"/>
        <v>Q3</v>
      </c>
      <c r="X529" t="str">
        <f t="shared" si="187"/>
        <v>Not Applicable</v>
      </c>
      <c r="Y529" t="str">
        <f t="shared" si="188"/>
        <v>Medium</v>
      </c>
      <c r="Z529" s="3">
        <f t="shared" si="189"/>
        <v>-0.54727459981478288</v>
      </c>
      <c r="AA529" s="3">
        <f t="shared" si="190"/>
        <v>-5.719270524826426E-2</v>
      </c>
      <c r="AB529" s="3">
        <f t="shared" si="191"/>
        <v>-0.62613030379133394</v>
      </c>
      <c r="AC529" s="3">
        <f t="shared" si="192"/>
        <v>-0.38262016874777532</v>
      </c>
      <c r="AD529" s="3">
        <f t="shared" si="193"/>
        <v>1.2707408424970597</v>
      </c>
      <c r="AE529" s="3">
        <f t="shared" si="194"/>
        <v>0.91717928672340276</v>
      </c>
      <c r="AF529" s="3">
        <f t="shared" si="195"/>
        <v>2.8403614909371595</v>
      </c>
      <c r="AG529" t="str">
        <f t="shared" si="196"/>
        <v>Cluster 2</v>
      </c>
      <c r="AH529" t="str">
        <f t="shared" si="197"/>
        <v>Not Applicable</v>
      </c>
      <c r="AI529" t="e">
        <f t="shared" si="198"/>
        <v>#N/A</v>
      </c>
      <c r="AJ529">
        <f t="shared" si="199"/>
        <v>25.62</v>
      </c>
      <c r="AK529" t="str">
        <f t="shared" si="200"/>
        <v>no - High</v>
      </c>
      <c r="AL529" t="str">
        <f t="shared" si="201"/>
        <v>Q2 - Medium</v>
      </c>
      <c r="AM529">
        <f t="shared" si="202"/>
        <v>0</v>
      </c>
      <c r="AN529">
        <f t="shared" si="203"/>
        <v>0</v>
      </c>
      <c r="AO529">
        <f t="shared" si="204"/>
        <v>0</v>
      </c>
      <c r="AP529">
        <f t="shared" si="205"/>
        <v>1</v>
      </c>
      <c r="AQ529">
        <f t="shared" si="206"/>
        <v>150.69999999999999</v>
      </c>
    </row>
    <row r="530" spans="1:43" x14ac:dyDescent="0.25">
      <c r="A530" t="s">
        <v>58</v>
      </c>
      <c r="B530">
        <v>64</v>
      </c>
      <c r="C530" t="s">
        <v>25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  <c r="U530">
        <f t="shared" si="184"/>
        <v>0</v>
      </c>
      <c r="V530" t="str">
        <f t="shared" si="185"/>
        <v>&lt;=3 calls</v>
      </c>
      <c r="W530" t="str">
        <f t="shared" si="186"/>
        <v>Q1</v>
      </c>
      <c r="X530" t="str">
        <f t="shared" si="187"/>
        <v>Not Applicable</v>
      </c>
      <c r="Y530" t="str">
        <f t="shared" si="188"/>
        <v>Low</v>
      </c>
      <c r="Z530" s="3">
        <f t="shared" si="189"/>
        <v>-2.9548784871960662E-3</v>
      </c>
      <c r="AA530" s="3">
        <f t="shared" si="190"/>
        <v>-1.4462607505317409</v>
      </c>
      <c r="AB530" s="3">
        <f t="shared" si="191"/>
        <v>0.73226453858637897</v>
      </c>
      <c r="AC530" s="3">
        <f t="shared" si="192"/>
        <v>-0.99853949660078922</v>
      </c>
      <c r="AD530" s="3">
        <f t="shared" si="193"/>
        <v>2.0479233863872186</v>
      </c>
      <c r="AE530" s="3">
        <f t="shared" si="194"/>
        <v>1.9039357579966789</v>
      </c>
      <c r="AF530" s="3">
        <f t="shared" si="195"/>
        <v>3.3250492544690347</v>
      </c>
      <c r="AG530" t="str">
        <f t="shared" si="196"/>
        <v>Cluster 2</v>
      </c>
      <c r="AH530" t="str">
        <f t="shared" si="197"/>
        <v>&gt;16 messages</v>
      </c>
      <c r="AI530" t="e">
        <f t="shared" si="198"/>
        <v>#N/A</v>
      </c>
      <c r="AJ530">
        <f t="shared" si="199"/>
        <v>30.62</v>
      </c>
      <c r="AK530" t="str">
        <f t="shared" si="200"/>
        <v>no - Low</v>
      </c>
      <c r="AL530" t="str">
        <f t="shared" si="201"/>
        <v>Q1 - Low</v>
      </c>
      <c r="AM530">
        <f t="shared" si="202"/>
        <v>0</v>
      </c>
      <c r="AN530">
        <f t="shared" si="203"/>
        <v>0</v>
      </c>
      <c r="AO530">
        <f t="shared" si="204"/>
        <v>0</v>
      </c>
      <c r="AP530">
        <f t="shared" si="205"/>
        <v>0</v>
      </c>
      <c r="AQ530">
        <f t="shared" si="206"/>
        <v>180.1</v>
      </c>
    </row>
    <row r="531" spans="1:43" x14ac:dyDescent="0.25">
      <c r="A531" t="s">
        <v>35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  <c r="U531">
        <f t="shared" si="184"/>
        <v>0</v>
      </c>
      <c r="V531" t="str">
        <f t="shared" si="185"/>
        <v>&lt;=3 calls</v>
      </c>
      <c r="W531" t="str">
        <f t="shared" si="186"/>
        <v>Q1</v>
      </c>
      <c r="X531" t="str">
        <f t="shared" si="187"/>
        <v>Not Applicable</v>
      </c>
      <c r="Y531" t="str">
        <f t="shared" si="188"/>
        <v>Low</v>
      </c>
      <c r="Z531" s="3">
        <f t="shared" si="189"/>
        <v>1.5744614567886679</v>
      </c>
      <c r="AA531" s="3">
        <f t="shared" si="190"/>
        <v>-1.0462569151420866</v>
      </c>
      <c r="AB531" s="3">
        <f t="shared" si="191"/>
        <v>1.1671892030318749</v>
      </c>
      <c r="AC531" s="3">
        <f t="shared" si="192"/>
        <v>0.95791013304996164</v>
      </c>
      <c r="AD531" s="3">
        <f t="shared" si="193"/>
        <v>3.8935989297212603</v>
      </c>
      <c r="AE531" s="3">
        <f t="shared" si="194"/>
        <v>2.4194017587142711</v>
      </c>
      <c r="AF531" s="3">
        <f t="shared" si="195"/>
        <v>2.1323454491739544</v>
      </c>
      <c r="AG531" t="str">
        <f t="shared" si="196"/>
        <v>Cluster 3</v>
      </c>
      <c r="AH531" t="str">
        <f t="shared" si="197"/>
        <v>&gt;16 messages</v>
      </c>
      <c r="AI531" t="e">
        <f t="shared" si="198"/>
        <v>#N/A</v>
      </c>
      <c r="AJ531">
        <f t="shared" si="199"/>
        <v>45.1</v>
      </c>
      <c r="AK531" t="str">
        <f t="shared" si="200"/>
        <v>no - Low</v>
      </c>
      <c r="AL531" t="str">
        <f t="shared" si="201"/>
        <v>Q4 - Very High</v>
      </c>
      <c r="AM531">
        <f t="shared" si="202"/>
        <v>0</v>
      </c>
      <c r="AN531">
        <f t="shared" si="203"/>
        <v>1</v>
      </c>
      <c r="AO531">
        <f t="shared" si="204"/>
        <v>0</v>
      </c>
      <c r="AP531">
        <f t="shared" si="205"/>
        <v>1</v>
      </c>
      <c r="AQ531">
        <f t="shared" si="206"/>
        <v>265.3</v>
      </c>
    </row>
    <row r="532" spans="1:43" x14ac:dyDescent="0.25">
      <c r="A532" t="s">
        <v>54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  <c r="U532">
        <f t="shared" si="184"/>
        <v>0</v>
      </c>
      <c r="V532" t="str">
        <f t="shared" si="185"/>
        <v>&lt;=3 calls</v>
      </c>
      <c r="W532" t="str">
        <f t="shared" si="186"/>
        <v>Q3</v>
      </c>
      <c r="X532" t="str">
        <f t="shared" si="187"/>
        <v>Not Applicable</v>
      </c>
      <c r="Y532" t="str">
        <f t="shared" si="188"/>
        <v>Low</v>
      </c>
      <c r="Z532" s="3">
        <f t="shared" si="189"/>
        <v>-0.95644010462225448</v>
      </c>
      <c r="AA532" s="3">
        <f t="shared" si="190"/>
        <v>-1.3169062764007582</v>
      </c>
      <c r="AB532" s="3">
        <f t="shared" si="191"/>
        <v>0.20002796291791819</v>
      </c>
      <c r="AC532" s="3">
        <f t="shared" si="192"/>
        <v>0.41445190259141979</v>
      </c>
      <c r="AD532" s="3">
        <f t="shared" si="193"/>
        <v>1.8823040001649387</v>
      </c>
      <c r="AE532" s="3">
        <f t="shared" si="194"/>
        <v>1.691390368916732</v>
      </c>
      <c r="AF532" s="3">
        <f t="shared" si="195"/>
        <v>3.1903815463188145</v>
      </c>
      <c r="AG532" t="str">
        <f t="shared" si="196"/>
        <v>Cluster 2</v>
      </c>
      <c r="AH532" t="str">
        <f t="shared" si="197"/>
        <v>Not Applicable</v>
      </c>
      <c r="AI532" t="e">
        <f t="shared" si="198"/>
        <v>#N/A</v>
      </c>
      <c r="AJ532">
        <f t="shared" si="199"/>
        <v>21.86</v>
      </c>
      <c r="AK532" t="str">
        <f t="shared" si="200"/>
        <v>no - Low</v>
      </c>
      <c r="AL532" t="str">
        <f t="shared" si="201"/>
        <v>Q3 - High</v>
      </c>
      <c r="AM532">
        <f t="shared" si="202"/>
        <v>0</v>
      </c>
      <c r="AN532">
        <f t="shared" si="203"/>
        <v>1</v>
      </c>
      <c r="AO532">
        <f t="shared" si="204"/>
        <v>0</v>
      </c>
      <c r="AP532">
        <f t="shared" si="205"/>
        <v>0</v>
      </c>
      <c r="AQ532">
        <f t="shared" si="206"/>
        <v>128.6</v>
      </c>
    </row>
    <row r="533" spans="1:43" x14ac:dyDescent="0.25">
      <c r="A533" t="s">
        <v>75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  <c r="U533">
        <f t="shared" si="184"/>
        <v>0</v>
      </c>
      <c r="V533" t="str">
        <f t="shared" si="185"/>
        <v>&lt;=3 calls</v>
      </c>
      <c r="W533" t="str">
        <f t="shared" si="186"/>
        <v>Q2</v>
      </c>
      <c r="X533" t="str">
        <f t="shared" si="187"/>
        <v>Not Applicable</v>
      </c>
      <c r="Y533" t="str">
        <f t="shared" si="188"/>
        <v>Medium</v>
      </c>
      <c r="Z533" s="3">
        <f t="shared" si="189"/>
        <v>-0.34732041646995493</v>
      </c>
      <c r="AA533" s="3">
        <f t="shared" si="190"/>
        <v>-0.53082908745093982</v>
      </c>
      <c r="AB533" s="3">
        <f t="shared" si="191"/>
        <v>0.11264583855443949</v>
      </c>
      <c r="AC533" s="3">
        <f t="shared" si="192"/>
        <v>-0.85361730181184459</v>
      </c>
      <c r="AD533" s="3">
        <f t="shared" si="193"/>
        <v>1.3804059693874218</v>
      </c>
      <c r="AE533" s="3">
        <f t="shared" si="194"/>
        <v>1.0694683607648368</v>
      </c>
      <c r="AF533" s="3">
        <f t="shared" si="195"/>
        <v>2.8951691676020634</v>
      </c>
      <c r="AG533" t="str">
        <f t="shared" si="196"/>
        <v>Cluster 2</v>
      </c>
      <c r="AH533" t="str">
        <f t="shared" si="197"/>
        <v>Not Applicable</v>
      </c>
      <c r="AI533" t="e">
        <f t="shared" si="198"/>
        <v>#N/A</v>
      </c>
      <c r="AJ533">
        <f t="shared" si="199"/>
        <v>27.46</v>
      </c>
      <c r="AK533" t="str">
        <f t="shared" si="200"/>
        <v>no - Medium</v>
      </c>
      <c r="AL533" t="str">
        <f t="shared" si="201"/>
        <v>Q1 - Low</v>
      </c>
      <c r="AM533">
        <f t="shared" si="202"/>
        <v>0</v>
      </c>
      <c r="AN533">
        <f t="shared" si="203"/>
        <v>1</v>
      </c>
      <c r="AO533">
        <f t="shared" si="204"/>
        <v>0</v>
      </c>
      <c r="AP533">
        <f t="shared" si="205"/>
        <v>2</v>
      </c>
      <c r="AQ533">
        <f t="shared" si="206"/>
        <v>161.5</v>
      </c>
    </row>
    <row r="534" spans="1:43" x14ac:dyDescent="0.25">
      <c r="A534" t="s">
        <v>38</v>
      </c>
      <c r="B534">
        <v>74</v>
      </c>
      <c r="C534" t="s">
        <v>25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  <c r="U534">
        <f t="shared" si="184"/>
        <v>0</v>
      </c>
      <c r="V534" t="str">
        <f t="shared" si="185"/>
        <v>&lt;=3 calls</v>
      </c>
      <c r="W534" t="str">
        <f t="shared" si="186"/>
        <v>Q2</v>
      </c>
      <c r="X534" t="str">
        <f t="shared" si="187"/>
        <v>Not Applicable</v>
      </c>
      <c r="Y534" t="str">
        <f t="shared" si="188"/>
        <v>Medium</v>
      </c>
      <c r="Z534" s="3">
        <f t="shared" si="189"/>
        <v>-0.27696616677455232</v>
      </c>
      <c r="AA534" s="3">
        <f t="shared" si="190"/>
        <v>-3.3311879254852288E-2</v>
      </c>
      <c r="AB534" s="3">
        <f t="shared" si="191"/>
        <v>0.15832285810807625</v>
      </c>
      <c r="AC534" s="3">
        <f t="shared" si="192"/>
        <v>-0.16523687656435807</v>
      </c>
      <c r="AD534" s="3">
        <f t="shared" si="193"/>
        <v>1.8697072398218286</v>
      </c>
      <c r="AE534" s="3">
        <f t="shared" si="194"/>
        <v>0.36081753229788316</v>
      </c>
      <c r="AF534" s="3">
        <f t="shared" si="195"/>
        <v>2.1827902832349486</v>
      </c>
      <c r="AG534" t="str">
        <f t="shared" si="196"/>
        <v>Cluster 2</v>
      </c>
      <c r="AH534" t="str">
        <f t="shared" si="197"/>
        <v>Not Applicable</v>
      </c>
      <c r="AI534" t="e">
        <f t="shared" si="198"/>
        <v>#N/A</v>
      </c>
      <c r="AJ534">
        <f t="shared" si="199"/>
        <v>28.1</v>
      </c>
      <c r="AK534" t="str">
        <f t="shared" si="200"/>
        <v>no - Low</v>
      </c>
      <c r="AL534" t="str">
        <f t="shared" si="201"/>
        <v>Q2 - Medium</v>
      </c>
      <c r="AM534">
        <f t="shared" si="202"/>
        <v>0</v>
      </c>
      <c r="AN534">
        <f t="shared" si="203"/>
        <v>0</v>
      </c>
      <c r="AO534">
        <f t="shared" si="204"/>
        <v>0</v>
      </c>
      <c r="AP534">
        <f t="shared" si="205"/>
        <v>1</v>
      </c>
      <c r="AQ534">
        <f t="shared" si="206"/>
        <v>165.3</v>
      </c>
    </row>
    <row r="535" spans="1:43" x14ac:dyDescent="0.25">
      <c r="A535" t="s">
        <v>72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  <c r="U535">
        <f t="shared" si="184"/>
        <v>0</v>
      </c>
      <c r="V535" t="str">
        <f t="shared" si="185"/>
        <v>&lt;=3 calls</v>
      </c>
      <c r="W535" t="str">
        <f t="shared" si="186"/>
        <v>Q2</v>
      </c>
      <c r="X535" t="str">
        <f t="shared" si="187"/>
        <v>Not Applicable</v>
      </c>
      <c r="Y535" t="str">
        <f t="shared" si="188"/>
        <v>Medium</v>
      </c>
      <c r="Z535" s="3">
        <f t="shared" si="189"/>
        <v>0.27290783742372382</v>
      </c>
      <c r="AA535" s="3">
        <f t="shared" si="190"/>
        <v>0.20549638067926973</v>
      </c>
      <c r="AB535" s="3">
        <f t="shared" si="191"/>
        <v>-0.39575924865125406</v>
      </c>
      <c r="AC535" s="3">
        <f t="shared" si="192"/>
        <v>0.26952970780247515</v>
      </c>
      <c r="AD535" s="3">
        <f t="shared" si="193"/>
        <v>2.2472935836221075</v>
      </c>
      <c r="AE535" s="3">
        <f t="shared" si="194"/>
        <v>0.58819987800123341</v>
      </c>
      <c r="AF535" s="3">
        <f t="shared" si="195"/>
        <v>1.9083054634864502</v>
      </c>
      <c r="AG535" t="str">
        <f t="shared" si="196"/>
        <v>Cluster 2</v>
      </c>
      <c r="AH535" t="str">
        <f t="shared" si="197"/>
        <v>Not Applicable</v>
      </c>
      <c r="AI535" t="e">
        <f t="shared" si="198"/>
        <v>#N/A</v>
      </c>
      <c r="AJ535">
        <f t="shared" si="199"/>
        <v>33.15</v>
      </c>
      <c r="AK535" t="str">
        <f t="shared" si="200"/>
        <v>no - High</v>
      </c>
      <c r="AL535" t="str">
        <f t="shared" si="201"/>
        <v>Q3 - High</v>
      </c>
      <c r="AM535">
        <f t="shared" si="202"/>
        <v>0</v>
      </c>
      <c r="AN535">
        <f t="shared" si="203"/>
        <v>1</v>
      </c>
      <c r="AO535">
        <f t="shared" si="204"/>
        <v>0</v>
      </c>
      <c r="AP535">
        <f t="shared" si="205"/>
        <v>0</v>
      </c>
      <c r="AQ535">
        <f t="shared" si="206"/>
        <v>195</v>
      </c>
    </row>
    <row r="536" spans="1:43" x14ac:dyDescent="0.25">
      <c r="A536" t="s">
        <v>26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  <c r="U536">
        <f t="shared" si="184"/>
        <v>0</v>
      </c>
      <c r="V536" t="str">
        <f t="shared" si="185"/>
        <v>&lt;=3 calls</v>
      </c>
      <c r="W536" t="str">
        <f t="shared" si="186"/>
        <v>Q1</v>
      </c>
      <c r="X536" t="str">
        <f t="shared" si="187"/>
        <v>Not Applicable</v>
      </c>
      <c r="Y536" t="str">
        <f t="shared" si="188"/>
        <v>High</v>
      </c>
      <c r="Z536" s="3">
        <f t="shared" si="189"/>
        <v>0.62097623065360941</v>
      </c>
      <c r="AA536" s="3">
        <f t="shared" si="190"/>
        <v>1.2920739633795253</v>
      </c>
      <c r="AB536" s="3">
        <f t="shared" si="191"/>
        <v>0.77992751551191286</v>
      </c>
      <c r="AC536" s="3">
        <f t="shared" si="192"/>
        <v>1.9361349478753367</v>
      </c>
      <c r="AD536" s="3">
        <f t="shared" si="193"/>
        <v>4.4351096250890603</v>
      </c>
      <c r="AE536" s="3">
        <f t="shared" si="194"/>
        <v>2.5321872110325603</v>
      </c>
      <c r="AF536" s="3">
        <f t="shared" si="195"/>
        <v>1.0741260432910511</v>
      </c>
      <c r="AG536" t="str">
        <f t="shared" si="196"/>
        <v>Cluster 3</v>
      </c>
      <c r="AH536" t="str">
        <f t="shared" si="197"/>
        <v>Not Applicable</v>
      </c>
      <c r="AI536" t="e">
        <f t="shared" si="198"/>
        <v>#N/A</v>
      </c>
      <c r="AJ536">
        <f t="shared" si="199"/>
        <v>36.35</v>
      </c>
      <c r="AK536" t="str">
        <f t="shared" si="200"/>
        <v>no - High</v>
      </c>
      <c r="AL536" t="str">
        <f t="shared" si="201"/>
        <v>Q4 - Very High</v>
      </c>
      <c r="AM536">
        <f t="shared" si="202"/>
        <v>0</v>
      </c>
      <c r="AN536">
        <f t="shared" si="203"/>
        <v>1</v>
      </c>
      <c r="AO536">
        <f t="shared" si="204"/>
        <v>0</v>
      </c>
      <c r="AP536">
        <f t="shared" si="205"/>
        <v>0</v>
      </c>
      <c r="AQ536">
        <f t="shared" si="206"/>
        <v>213.8</v>
      </c>
    </row>
    <row r="537" spans="1:43" x14ac:dyDescent="0.25">
      <c r="A537" t="s">
        <v>41</v>
      </c>
      <c r="B537">
        <v>111</v>
      </c>
      <c r="C537" t="s">
        <v>28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  <c r="U537">
        <f t="shared" si="184"/>
        <v>0</v>
      </c>
      <c r="V537" t="str">
        <f t="shared" si="185"/>
        <v>&lt;=3 calls</v>
      </c>
      <c r="W537" t="str">
        <f t="shared" si="186"/>
        <v>Q3</v>
      </c>
      <c r="X537" t="str">
        <f t="shared" si="187"/>
        <v>Not Applicable</v>
      </c>
      <c r="Y537" t="str">
        <f t="shared" si="188"/>
        <v>Medium</v>
      </c>
      <c r="Z537" s="3">
        <f t="shared" si="189"/>
        <v>0.46730773789786195</v>
      </c>
      <c r="AA537" s="3">
        <f t="shared" si="190"/>
        <v>0.38062243796429279</v>
      </c>
      <c r="AB537" s="3">
        <f t="shared" si="191"/>
        <v>0.30528370362847218</v>
      </c>
      <c r="AC537" s="3">
        <f t="shared" si="192"/>
        <v>1.3564461687195588</v>
      </c>
      <c r="AD537" s="3">
        <f t="shared" si="193"/>
        <v>3.3638838278003238</v>
      </c>
      <c r="AE537" s="3">
        <f t="shared" si="194"/>
        <v>1.5153858619230236</v>
      </c>
      <c r="AF537" s="3">
        <f t="shared" si="195"/>
        <v>1.1300770832539762</v>
      </c>
      <c r="AG537" t="str">
        <f t="shared" si="196"/>
        <v>Cluster 3</v>
      </c>
      <c r="AH537" t="str">
        <f t="shared" si="197"/>
        <v>&gt;16 messages</v>
      </c>
      <c r="AI537" t="e">
        <f t="shared" si="198"/>
        <v>#N/A</v>
      </c>
      <c r="AJ537">
        <f t="shared" si="199"/>
        <v>34.94</v>
      </c>
      <c r="AK537" t="str">
        <f t="shared" si="200"/>
        <v>no - Medium</v>
      </c>
      <c r="AL537" t="str">
        <f t="shared" si="201"/>
        <v>Q4 - Very High</v>
      </c>
      <c r="AM537">
        <f t="shared" si="202"/>
        <v>0</v>
      </c>
      <c r="AN537">
        <f t="shared" si="203"/>
        <v>0</v>
      </c>
      <c r="AO537">
        <f t="shared" si="204"/>
        <v>1</v>
      </c>
      <c r="AP537">
        <f t="shared" si="205"/>
        <v>1</v>
      </c>
      <c r="AQ537">
        <f t="shared" si="206"/>
        <v>205.5</v>
      </c>
    </row>
    <row r="538" spans="1:43" x14ac:dyDescent="0.25">
      <c r="A538" t="s">
        <v>35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  <c r="U538">
        <f t="shared" si="184"/>
        <v>0</v>
      </c>
      <c r="V538" t="str">
        <f t="shared" si="185"/>
        <v>&lt;=3 calls</v>
      </c>
      <c r="W538" t="str">
        <f t="shared" si="186"/>
        <v>Q1</v>
      </c>
      <c r="X538" t="str">
        <f t="shared" si="187"/>
        <v>Not Applicable</v>
      </c>
      <c r="Y538" t="str">
        <f t="shared" si="188"/>
        <v>Medium</v>
      </c>
      <c r="Z538" s="3">
        <f t="shared" si="189"/>
        <v>1.3448844314668285</v>
      </c>
      <c r="AA538" s="3">
        <f t="shared" si="190"/>
        <v>-0.44326605880842829</v>
      </c>
      <c r="AB538" s="3">
        <f t="shared" si="191"/>
        <v>-0.83664178521244137</v>
      </c>
      <c r="AC538" s="3">
        <f t="shared" si="192"/>
        <v>-0.63623400962842791</v>
      </c>
      <c r="AD538" s="3">
        <f t="shared" si="193"/>
        <v>2.4428359094093488</v>
      </c>
      <c r="AE538" s="3">
        <f t="shared" si="194"/>
        <v>1.7635084702560231</v>
      </c>
      <c r="AF538" s="3">
        <f t="shared" si="195"/>
        <v>2.872712475871833</v>
      </c>
      <c r="AG538" t="str">
        <f t="shared" si="196"/>
        <v>Cluster 2</v>
      </c>
      <c r="AH538" t="str">
        <f t="shared" si="197"/>
        <v>&gt;16 messages</v>
      </c>
      <c r="AI538" t="e">
        <f t="shared" si="198"/>
        <v>#N/A</v>
      </c>
      <c r="AJ538">
        <f t="shared" si="199"/>
        <v>42.99</v>
      </c>
      <c r="AK538" t="str">
        <f t="shared" si="200"/>
        <v>no - Medium</v>
      </c>
      <c r="AL538" t="str">
        <f t="shared" si="201"/>
        <v>Q1 - Low</v>
      </c>
      <c r="AM538">
        <f t="shared" si="202"/>
        <v>0</v>
      </c>
      <c r="AN538">
        <f t="shared" si="203"/>
        <v>1</v>
      </c>
      <c r="AO538">
        <f t="shared" si="204"/>
        <v>0</v>
      </c>
      <c r="AP538">
        <f t="shared" si="205"/>
        <v>3</v>
      </c>
      <c r="AQ538">
        <f t="shared" si="206"/>
        <v>252.9</v>
      </c>
    </row>
    <row r="539" spans="1:43" x14ac:dyDescent="0.25">
      <c r="A539" t="s">
        <v>66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  <c r="U539">
        <f t="shared" si="184"/>
        <v>0</v>
      </c>
      <c r="V539" t="str">
        <f t="shared" si="185"/>
        <v>&lt;=3 calls</v>
      </c>
      <c r="W539" t="str">
        <f t="shared" si="186"/>
        <v>Q2</v>
      </c>
      <c r="X539" t="str">
        <f t="shared" si="187"/>
        <v>Not Applicable</v>
      </c>
      <c r="Y539" t="str">
        <f t="shared" si="188"/>
        <v>Low</v>
      </c>
      <c r="Z539" s="3">
        <f t="shared" si="189"/>
        <v>0.21736500871682723</v>
      </c>
      <c r="AA539" s="3">
        <f t="shared" si="190"/>
        <v>-1.4442706816989568</v>
      </c>
      <c r="AB539" s="3">
        <f t="shared" si="191"/>
        <v>-0.89224859162556425</v>
      </c>
      <c r="AC539" s="3">
        <f t="shared" si="192"/>
        <v>-0.99853949660078922</v>
      </c>
      <c r="AD539" s="3">
        <f t="shared" si="193"/>
        <v>1.3003716784605202</v>
      </c>
      <c r="AE539" s="3">
        <f t="shared" si="194"/>
        <v>1.9815029711204564</v>
      </c>
      <c r="AF539" s="3">
        <f t="shared" si="195"/>
        <v>3.7632089427742601</v>
      </c>
      <c r="AG539" t="str">
        <f t="shared" si="196"/>
        <v>Cluster 1</v>
      </c>
      <c r="AH539" t="str">
        <f t="shared" si="197"/>
        <v>Not Applicable</v>
      </c>
      <c r="AI539" t="e">
        <f t="shared" si="198"/>
        <v>#N/A</v>
      </c>
      <c r="AJ539">
        <f t="shared" si="199"/>
        <v>32.64</v>
      </c>
      <c r="AK539" t="str">
        <f t="shared" si="200"/>
        <v>no - Medium</v>
      </c>
      <c r="AL539" t="str">
        <f t="shared" si="201"/>
        <v>Q1 - Low</v>
      </c>
      <c r="AM539">
        <f t="shared" si="202"/>
        <v>0</v>
      </c>
      <c r="AN539">
        <f t="shared" si="203"/>
        <v>1</v>
      </c>
      <c r="AO539">
        <f t="shared" si="204"/>
        <v>0</v>
      </c>
      <c r="AP539">
        <f t="shared" si="205"/>
        <v>1</v>
      </c>
      <c r="AQ539">
        <f t="shared" si="206"/>
        <v>192</v>
      </c>
    </row>
    <row r="540" spans="1:43" x14ac:dyDescent="0.25">
      <c r="A540" t="s">
        <v>51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  <c r="U540">
        <f t="shared" si="184"/>
        <v>0</v>
      </c>
      <c r="V540" t="str">
        <f t="shared" si="185"/>
        <v>&lt;=3 calls</v>
      </c>
      <c r="W540" t="str">
        <f t="shared" si="186"/>
        <v>Q4</v>
      </c>
      <c r="X540" t="str">
        <f t="shared" si="187"/>
        <v>Not Applicable</v>
      </c>
      <c r="Y540" t="str">
        <f t="shared" si="188"/>
        <v>Low</v>
      </c>
      <c r="Z540" s="3">
        <f t="shared" si="189"/>
        <v>-2.0580395406423704</v>
      </c>
      <c r="AA540" s="3">
        <f t="shared" si="190"/>
        <v>-1.9676587847212408</v>
      </c>
      <c r="AB540" s="3">
        <f t="shared" si="191"/>
        <v>-1.9011149365493627</v>
      </c>
      <c r="AC540" s="3">
        <f t="shared" si="192"/>
        <v>-0.41885071744501134</v>
      </c>
      <c r="AD540" s="3">
        <f t="shared" si="193"/>
        <v>1.7904060463195064</v>
      </c>
      <c r="AE540" s="3">
        <f t="shared" si="194"/>
        <v>3.4491856675762493</v>
      </c>
      <c r="AF540" s="3">
        <f t="shared" si="195"/>
        <v>5.3467943412973531</v>
      </c>
      <c r="AG540" t="str">
        <f t="shared" si="196"/>
        <v>Cluster 1</v>
      </c>
      <c r="AH540" t="str">
        <f t="shared" si="197"/>
        <v>&gt;16 messages</v>
      </c>
      <c r="AI540" t="e">
        <f t="shared" si="198"/>
        <v>#N/A</v>
      </c>
      <c r="AJ540">
        <f t="shared" si="199"/>
        <v>11.75</v>
      </c>
      <c r="AK540" t="str">
        <f t="shared" si="200"/>
        <v>no - Medium</v>
      </c>
      <c r="AL540" t="str">
        <f t="shared" si="201"/>
        <v>Q2 - Medium</v>
      </c>
      <c r="AM540">
        <f t="shared" si="202"/>
        <v>0</v>
      </c>
      <c r="AN540">
        <f t="shared" si="203"/>
        <v>1</v>
      </c>
      <c r="AO540">
        <f t="shared" si="204"/>
        <v>0</v>
      </c>
      <c r="AP540">
        <f t="shared" si="205"/>
        <v>0</v>
      </c>
      <c r="AQ540">
        <f t="shared" si="206"/>
        <v>69.099999999999994</v>
      </c>
    </row>
    <row r="541" spans="1:43" x14ac:dyDescent="0.25">
      <c r="A541" t="s">
        <v>29</v>
      </c>
      <c r="B541">
        <v>79</v>
      </c>
      <c r="C541" t="s">
        <v>25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  <c r="U541">
        <f t="shared" si="184"/>
        <v>1</v>
      </c>
      <c r="V541" t="str">
        <f t="shared" si="185"/>
        <v>&lt;=3 calls</v>
      </c>
      <c r="W541" t="str">
        <f t="shared" si="186"/>
        <v>Q2</v>
      </c>
      <c r="X541" t="str">
        <f t="shared" si="187"/>
        <v>Not Applicable</v>
      </c>
      <c r="Y541" t="str">
        <f t="shared" si="188"/>
        <v>Medium</v>
      </c>
      <c r="Z541" s="3">
        <f t="shared" si="189"/>
        <v>1.5078100623403914</v>
      </c>
      <c r="AA541" s="3">
        <f t="shared" si="190"/>
        <v>0.20748644951205397</v>
      </c>
      <c r="AB541" s="3">
        <f t="shared" si="191"/>
        <v>1.1155543113625461</v>
      </c>
      <c r="AC541" s="3">
        <f t="shared" si="192"/>
        <v>-1.541997727059331</v>
      </c>
      <c r="AD541" s="3">
        <f t="shared" si="193"/>
        <v>3.5378618422704244</v>
      </c>
      <c r="AE541" s="3">
        <f t="shared" si="194"/>
        <v>2.4369571647203321</v>
      </c>
      <c r="AF541" s="3">
        <f t="shared" si="195"/>
        <v>2.7131262466701473</v>
      </c>
      <c r="AG541" t="str">
        <f t="shared" si="196"/>
        <v>Cluster 2</v>
      </c>
      <c r="AH541" t="str">
        <f t="shared" si="197"/>
        <v>Not Applicable</v>
      </c>
      <c r="AI541">
        <f t="shared" si="198"/>
        <v>44.49</v>
      </c>
      <c r="AJ541" t="e">
        <f t="shared" si="199"/>
        <v>#N/A</v>
      </c>
      <c r="AK541" t="str">
        <f t="shared" si="200"/>
        <v>no - Low</v>
      </c>
      <c r="AL541" t="str">
        <f t="shared" si="201"/>
        <v>Q1 - Low</v>
      </c>
      <c r="AM541">
        <f t="shared" si="202"/>
        <v>0</v>
      </c>
      <c r="AN541">
        <f t="shared" si="203"/>
        <v>0</v>
      </c>
      <c r="AO541">
        <f t="shared" si="204"/>
        <v>0</v>
      </c>
      <c r="AP541">
        <f t="shared" si="205"/>
        <v>3</v>
      </c>
      <c r="AQ541">
        <f t="shared" si="206"/>
        <v>261.7</v>
      </c>
    </row>
    <row r="542" spans="1:43" x14ac:dyDescent="0.25">
      <c r="A542" t="s">
        <v>36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  <c r="U542">
        <f t="shared" si="184"/>
        <v>0</v>
      </c>
      <c r="V542" t="str">
        <f t="shared" si="185"/>
        <v>&lt;=3 calls</v>
      </c>
      <c r="W542" t="str">
        <f t="shared" si="186"/>
        <v>Q4</v>
      </c>
      <c r="X542" t="str">
        <f t="shared" si="187"/>
        <v>Not Applicable</v>
      </c>
      <c r="Y542" t="str">
        <f t="shared" si="188"/>
        <v>High</v>
      </c>
      <c r="Z542" s="3">
        <f t="shared" si="189"/>
        <v>1.022736024966828</v>
      </c>
      <c r="AA542" s="3">
        <f t="shared" si="190"/>
        <v>1.1348585255895611</v>
      </c>
      <c r="AB542" s="3">
        <f t="shared" si="191"/>
        <v>-1.9348762118716158</v>
      </c>
      <c r="AC542" s="3">
        <f t="shared" si="192"/>
        <v>0.45068245128865581</v>
      </c>
      <c r="AD542" s="3">
        <f t="shared" si="193"/>
        <v>3.409920095395393</v>
      </c>
      <c r="AE542" s="3">
        <f t="shared" si="194"/>
        <v>2.5061431477540275</v>
      </c>
      <c r="AF542" s="3">
        <f t="shared" si="195"/>
        <v>2.9889717123264332</v>
      </c>
      <c r="AG542" t="str">
        <f t="shared" si="196"/>
        <v>Cluster 2</v>
      </c>
      <c r="AH542" t="str">
        <f t="shared" si="197"/>
        <v>Not Applicable</v>
      </c>
      <c r="AI542" t="e">
        <f t="shared" si="198"/>
        <v>#N/A</v>
      </c>
      <c r="AJ542">
        <f t="shared" si="199"/>
        <v>40.04</v>
      </c>
      <c r="AK542" t="str">
        <f t="shared" si="200"/>
        <v>no - Medium</v>
      </c>
      <c r="AL542" t="str">
        <f t="shared" si="201"/>
        <v>Q3 - High</v>
      </c>
      <c r="AM542">
        <f t="shared" si="202"/>
        <v>0</v>
      </c>
      <c r="AN542">
        <f t="shared" si="203"/>
        <v>1</v>
      </c>
      <c r="AO542">
        <f t="shared" si="204"/>
        <v>0</v>
      </c>
      <c r="AP542">
        <f t="shared" si="205"/>
        <v>2</v>
      </c>
      <c r="AQ542">
        <f t="shared" si="206"/>
        <v>235.5</v>
      </c>
    </row>
    <row r="543" spans="1:43" x14ac:dyDescent="0.25">
      <c r="A543" t="s">
        <v>74</v>
      </c>
      <c r="B543">
        <v>105</v>
      </c>
      <c r="C543" t="s">
        <v>25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  <c r="U543">
        <f t="shared" si="184"/>
        <v>0</v>
      </c>
      <c r="V543" t="str">
        <f t="shared" si="185"/>
        <v>&lt;=3 calls</v>
      </c>
      <c r="W543" t="str">
        <f t="shared" si="186"/>
        <v>Q3</v>
      </c>
      <c r="X543" t="str">
        <f t="shared" si="187"/>
        <v>Not Applicable</v>
      </c>
      <c r="Y543" t="str">
        <f t="shared" si="188"/>
        <v>Medium</v>
      </c>
      <c r="Z543" s="3">
        <f t="shared" si="189"/>
        <v>0.61357052015935643</v>
      </c>
      <c r="AA543" s="3">
        <f t="shared" si="190"/>
        <v>9.4052526043346241E-2</v>
      </c>
      <c r="AB543" s="3">
        <f t="shared" si="191"/>
        <v>-0.41363286499832935</v>
      </c>
      <c r="AC543" s="3">
        <f t="shared" si="192"/>
        <v>-0.27392852265606671</v>
      </c>
      <c r="AD543" s="3">
        <f t="shared" si="193"/>
        <v>2.161380799510265</v>
      </c>
      <c r="AE543" s="3">
        <f t="shared" si="194"/>
        <v>0.7946342827961923</v>
      </c>
      <c r="AF543" s="3">
        <f t="shared" si="195"/>
        <v>2.1427366441768818</v>
      </c>
      <c r="AG543" t="str">
        <f t="shared" si="196"/>
        <v>Cluster 2</v>
      </c>
      <c r="AH543" t="str">
        <f t="shared" si="197"/>
        <v>Not Applicable</v>
      </c>
      <c r="AI543" t="e">
        <f t="shared" si="198"/>
        <v>#N/A</v>
      </c>
      <c r="AJ543">
        <f t="shared" si="199"/>
        <v>36.28</v>
      </c>
      <c r="AK543" t="str">
        <f t="shared" si="200"/>
        <v>no - Medium</v>
      </c>
      <c r="AL543" t="str">
        <f t="shared" si="201"/>
        <v>Q2 - Medium</v>
      </c>
      <c r="AM543">
        <f t="shared" si="202"/>
        <v>0</v>
      </c>
      <c r="AN543">
        <f t="shared" si="203"/>
        <v>0</v>
      </c>
      <c r="AO543">
        <f t="shared" si="204"/>
        <v>0</v>
      </c>
      <c r="AP543">
        <f t="shared" si="205"/>
        <v>1</v>
      </c>
      <c r="AQ543">
        <f t="shared" si="206"/>
        <v>213.4</v>
      </c>
    </row>
    <row r="544" spans="1:43" x14ac:dyDescent="0.25">
      <c r="A544" t="s">
        <v>44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  <c r="U544">
        <f t="shared" si="184"/>
        <v>0</v>
      </c>
      <c r="V544" t="str">
        <f t="shared" si="185"/>
        <v>&lt;=3 calls</v>
      </c>
      <c r="W544" t="str">
        <f t="shared" si="186"/>
        <v>Q2</v>
      </c>
      <c r="X544" t="str">
        <f t="shared" si="187"/>
        <v>Not Applicable</v>
      </c>
      <c r="Y544" t="str">
        <f t="shared" si="188"/>
        <v>Low</v>
      </c>
      <c r="Z544" s="3">
        <f t="shared" si="189"/>
        <v>1.5466900424352195</v>
      </c>
      <c r="AA544" s="3">
        <f t="shared" si="190"/>
        <v>-1.9258673392327692</v>
      </c>
      <c r="AB544" s="3">
        <f t="shared" si="191"/>
        <v>0.15037902862048719</v>
      </c>
      <c r="AC544" s="3">
        <f t="shared" si="192"/>
        <v>-0.63623400962842791</v>
      </c>
      <c r="AD544" s="3">
        <f t="shared" si="193"/>
        <v>2.9662363539235197</v>
      </c>
      <c r="AE544" s="3">
        <f t="shared" si="194"/>
        <v>2.5551169568042233</v>
      </c>
      <c r="AF544" s="3">
        <f t="shared" si="195"/>
        <v>3.5012408112781181</v>
      </c>
      <c r="AG544" t="str">
        <f t="shared" si="196"/>
        <v>Cluster 2</v>
      </c>
      <c r="AH544" t="str">
        <f t="shared" si="197"/>
        <v>&gt;16 messages</v>
      </c>
      <c r="AI544" t="e">
        <f t="shared" si="198"/>
        <v>#N/A</v>
      </c>
      <c r="AJ544">
        <f t="shared" si="199"/>
        <v>44.85</v>
      </c>
      <c r="AK544" t="str">
        <f t="shared" si="200"/>
        <v>no - Low</v>
      </c>
      <c r="AL544" t="str">
        <f t="shared" si="201"/>
        <v>Q1 - Low</v>
      </c>
      <c r="AM544">
        <f t="shared" si="202"/>
        <v>0</v>
      </c>
      <c r="AN544">
        <f t="shared" si="203"/>
        <v>1</v>
      </c>
      <c r="AO544">
        <f t="shared" si="204"/>
        <v>0</v>
      </c>
      <c r="AP544">
        <f t="shared" si="205"/>
        <v>3</v>
      </c>
      <c r="AQ544">
        <f t="shared" si="206"/>
        <v>263.8</v>
      </c>
    </row>
    <row r="545" spans="1:43" x14ac:dyDescent="0.25">
      <c r="A545" t="s">
        <v>56</v>
      </c>
      <c r="B545">
        <v>96</v>
      </c>
      <c r="C545" t="s">
        <v>28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  <c r="U545">
        <f t="shared" si="184"/>
        <v>0</v>
      </c>
      <c r="V545" t="str">
        <f t="shared" si="185"/>
        <v>&lt;=3 calls</v>
      </c>
      <c r="W545" t="str">
        <f t="shared" si="186"/>
        <v>Q2</v>
      </c>
      <c r="X545" t="str">
        <f t="shared" si="187"/>
        <v>Not Applicable</v>
      </c>
      <c r="Y545" t="str">
        <f t="shared" si="188"/>
        <v>Medium</v>
      </c>
      <c r="Z545" s="3">
        <f t="shared" si="189"/>
        <v>5.8142233090390412E-2</v>
      </c>
      <c r="AA545" s="3">
        <f t="shared" si="190"/>
        <v>-9.3013944238382787E-2</v>
      </c>
      <c r="AB545" s="3">
        <f t="shared" si="191"/>
        <v>-0.40568903551074026</v>
      </c>
      <c r="AC545" s="3">
        <f t="shared" si="192"/>
        <v>8.8376964316294535E-2</v>
      </c>
      <c r="AD545" s="3">
        <f t="shared" si="193"/>
        <v>1.8654915249772754</v>
      </c>
      <c r="AE545" s="3">
        <f t="shared" si="194"/>
        <v>0.42944870991413697</v>
      </c>
      <c r="AF545" s="3">
        <f t="shared" si="195"/>
        <v>2.2110616814398898</v>
      </c>
      <c r="AG545" t="str">
        <f t="shared" si="196"/>
        <v>Cluster 2</v>
      </c>
      <c r="AH545" t="str">
        <f t="shared" si="197"/>
        <v>&gt;16 messages</v>
      </c>
      <c r="AI545" t="e">
        <f t="shared" si="198"/>
        <v>#N/A</v>
      </c>
      <c r="AJ545">
        <f t="shared" si="199"/>
        <v>31.18</v>
      </c>
      <c r="AK545" t="str">
        <f t="shared" si="200"/>
        <v>no - Medium</v>
      </c>
      <c r="AL545" t="str">
        <f t="shared" si="201"/>
        <v>Q3 - High</v>
      </c>
      <c r="AM545">
        <f t="shared" si="202"/>
        <v>0</v>
      </c>
      <c r="AN545">
        <f t="shared" si="203"/>
        <v>0</v>
      </c>
      <c r="AO545">
        <f t="shared" si="204"/>
        <v>1</v>
      </c>
      <c r="AP545">
        <f t="shared" si="205"/>
        <v>1</v>
      </c>
      <c r="AQ545">
        <f t="shared" si="206"/>
        <v>183.4</v>
      </c>
    </row>
    <row r="546" spans="1:43" x14ac:dyDescent="0.25">
      <c r="A546" t="s">
        <v>56</v>
      </c>
      <c r="B546">
        <v>79</v>
      </c>
      <c r="C546" t="s">
        <v>28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  <c r="U546">
        <f t="shared" si="184"/>
        <v>1</v>
      </c>
      <c r="V546" t="str">
        <f t="shared" si="185"/>
        <v>&gt;3 calls</v>
      </c>
      <c r="W546" t="str">
        <f t="shared" si="186"/>
        <v>Q2</v>
      </c>
      <c r="X546" t="str">
        <f t="shared" si="187"/>
        <v>Not Applicable</v>
      </c>
      <c r="Y546" t="str">
        <f t="shared" si="188"/>
        <v>Medium</v>
      </c>
      <c r="Z546" s="3">
        <f t="shared" si="189"/>
        <v>-0.41952609378892058</v>
      </c>
      <c r="AA546" s="3">
        <f t="shared" si="190"/>
        <v>-0.12087490789736381</v>
      </c>
      <c r="AB546" s="3">
        <f t="shared" si="191"/>
        <v>0.61509305364444167</v>
      </c>
      <c r="AC546" s="3">
        <f t="shared" si="192"/>
        <v>-0.31015907135330267</v>
      </c>
      <c r="AD546" s="3">
        <f t="shared" si="193"/>
        <v>2.04797875040809</v>
      </c>
      <c r="AE546" s="3">
        <f t="shared" si="194"/>
        <v>0.81556790086011444</v>
      </c>
      <c r="AF546" s="3">
        <f t="shared" si="195"/>
        <v>2.2662932378012481</v>
      </c>
      <c r="AG546" t="str">
        <f t="shared" si="196"/>
        <v>Cluster 2</v>
      </c>
      <c r="AH546" t="str">
        <f t="shared" si="197"/>
        <v>Not Applicable</v>
      </c>
      <c r="AI546">
        <f t="shared" si="198"/>
        <v>26.79</v>
      </c>
      <c r="AJ546" t="e">
        <f t="shared" si="199"/>
        <v>#N/A</v>
      </c>
      <c r="AK546" t="str">
        <f t="shared" si="200"/>
        <v>no - High</v>
      </c>
      <c r="AL546" t="str">
        <f t="shared" si="201"/>
        <v>Q2 - Medium</v>
      </c>
      <c r="AM546">
        <f t="shared" si="202"/>
        <v>0</v>
      </c>
      <c r="AN546">
        <f t="shared" si="203"/>
        <v>0</v>
      </c>
      <c r="AO546">
        <f t="shared" si="204"/>
        <v>1</v>
      </c>
      <c r="AP546">
        <f t="shared" si="205"/>
        <v>5</v>
      </c>
      <c r="AQ546">
        <f t="shared" si="206"/>
        <v>157.6</v>
      </c>
    </row>
    <row r="547" spans="1:43" x14ac:dyDescent="0.25">
      <c r="A547" t="s">
        <v>60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  <c r="U547">
        <f t="shared" si="184"/>
        <v>0</v>
      </c>
      <c r="V547" t="str">
        <f t="shared" si="185"/>
        <v>&lt;=3 calls</v>
      </c>
      <c r="W547" t="str">
        <f t="shared" si="186"/>
        <v>Q1</v>
      </c>
      <c r="X547" t="str">
        <f t="shared" si="187"/>
        <v>Not Applicable</v>
      </c>
      <c r="Y547" t="str">
        <f t="shared" si="188"/>
        <v>Low</v>
      </c>
      <c r="Z547" s="3">
        <f t="shared" si="189"/>
        <v>-8.6269121547540975E-2</v>
      </c>
      <c r="AA547" s="3">
        <f t="shared" si="190"/>
        <v>-0.76366714088670862</v>
      </c>
      <c r="AB547" s="3">
        <f t="shared" si="191"/>
        <v>1.7669483293448414</v>
      </c>
      <c r="AC547" s="3">
        <f t="shared" si="192"/>
        <v>-0.34638962005053869</v>
      </c>
      <c r="AD547" s="3">
        <f t="shared" si="193"/>
        <v>2.9956580119526417</v>
      </c>
      <c r="AE547" s="3">
        <f t="shared" si="194"/>
        <v>1.957733901952956</v>
      </c>
      <c r="AF547" s="3">
        <f t="shared" si="195"/>
        <v>2.5867889626206155</v>
      </c>
      <c r="AG547" t="str">
        <f t="shared" si="196"/>
        <v>Cluster 2</v>
      </c>
      <c r="AH547" t="str">
        <f t="shared" si="197"/>
        <v>Not Applicable</v>
      </c>
      <c r="AI547" t="e">
        <f t="shared" si="198"/>
        <v>#N/A</v>
      </c>
      <c r="AJ547">
        <f t="shared" si="199"/>
        <v>29.85</v>
      </c>
      <c r="AK547" t="str">
        <f t="shared" si="200"/>
        <v>no - Medium</v>
      </c>
      <c r="AL547" t="str">
        <f t="shared" si="201"/>
        <v>Q2 - Medium</v>
      </c>
      <c r="AM547">
        <f t="shared" si="202"/>
        <v>0</v>
      </c>
      <c r="AN547">
        <f t="shared" si="203"/>
        <v>1</v>
      </c>
      <c r="AO547">
        <f t="shared" si="204"/>
        <v>0</v>
      </c>
      <c r="AP547">
        <f t="shared" si="205"/>
        <v>0</v>
      </c>
      <c r="AQ547">
        <f t="shared" si="206"/>
        <v>175.6</v>
      </c>
    </row>
    <row r="548" spans="1:43" x14ac:dyDescent="0.25">
      <c r="A548" t="s">
        <v>47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  <c r="U548">
        <f t="shared" si="184"/>
        <v>0</v>
      </c>
      <c r="V548" t="str">
        <f t="shared" si="185"/>
        <v>&lt;=3 calls</v>
      </c>
      <c r="W548" t="str">
        <f t="shared" si="186"/>
        <v>Q4</v>
      </c>
      <c r="X548" t="str">
        <f t="shared" si="187"/>
        <v>Not Applicable</v>
      </c>
      <c r="Y548" t="str">
        <f t="shared" si="188"/>
        <v>Low</v>
      </c>
      <c r="Z548" s="3">
        <f t="shared" si="189"/>
        <v>1.1523359586162534</v>
      </c>
      <c r="AA548" s="3">
        <f t="shared" si="190"/>
        <v>-1.9378077522294754</v>
      </c>
      <c r="AB548" s="3">
        <f t="shared" si="191"/>
        <v>-1.1543949647159999</v>
      </c>
      <c r="AC548" s="3">
        <f t="shared" si="192"/>
        <v>-0.34638962005053869</v>
      </c>
      <c r="AD548" s="3">
        <f t="shared" si="193"/>
        <v>2.4419413983143783</v>
      </c>
      <c r="AE548" s="3">
        <f t="shared" si="194"/>
        <v>2.5564801093615226</v>
      </c>
      <c r="AF548" s="3">
        <f t="shared" si="195"/>
        <v>3.8869143682773135</v>
      </c>
      <c r="AG548" t="str">
        <f t="shared" si="196"/>
        <v>Cluster 1</v>
      </c>
      <c r="AH548" t="str">
        <f t="shared" si="197"/>
        <v>Not Applicable</v>
      </c>
      <c r="AI548" t="e">
        <f t="shared" si="198"/>
        <v>#N/A</v>
      </c>
      <c r="AJ548">
        <f t="shared" si="199"/>
        <v>41.23</v>
      </c>
      <c r="AK548" t="str">
        <f t="shared" si="200"/>
        <v>no - Low</v>
      </c>
      <c r="AL548" t="str">
        <f t="shared" si="201"/>
        <v>Q2 - Medium</v>
      </c>
      <c r="AM548">
        <f t="shared" si="202"/>
        <v>0</v>
      </c>
      <c r="AN548">
        <f t="shared" si="203"/>
        <v>1</v>
      </c>
      <c r="AO548">
        <f t="shared" si="204"/>
        <v>0</v>
      </c>
      <c r="AP548">
        <f t="shared" si="205"/>
        <v>2</v>
      </c>
      <c r="AQ548">
        <f t="shared" si="206"/>
        <v>242.5</v>
      </c>
    </row>
    <row r="549" spans="1:43" x14ac:dyDescent="0.25">
      <c r="A549" t="s">
        <v>38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  <c r="U549">
        <f t="shared" si="184"/>
        <v>0</v>
      </c>
      <c r="V549" t="str">
        <f t="shared" si="185"/>
        <v>&lt;=3 calls</v>
      </c>
      <c r="W549" t="str">
        <f t="shared" si="186"/>
        <v>Q1</v>
      </c>
      <c r="X549" t="str">
        <f t="shared" si="187"/>
        <v>Not Applicable</v>
      </c>
      <c r="Y549" t="str">
        <f t="shared" si="188"/>
        <v>Low</v>
      </c>
      <c r="Z549" s="3">
        <f t="shared" si="189"/>
        <v>-0.54172031694409306</v>
      </c>
      <c r="AA549" s="3">
        <f t="shared" si="190"/>
        <v>-1.3686480660531513</v>
      </c>
      <c r="AB549" s="3">
        <f t="shared" si="191"/>
        <v>-0.2766018063374196</v>
      </c>
      <c r="AC549" s="3">
        <f t="shared" si="192"/>
        <v>-0.12900632786712207</v>
      </c>
      <c r="AD549" s="3">
        <f t="shared" si="193"/>
        <v>1.2758748324174871</v>
      </c>
      <c r="AE549" s="3">
        <f t="shared" si="194"/>
        <v>1.5032663178558623</v>
      </c>
      <c r="AF549" s="3">
        <f t="shared" si="195"/>
        <v>3.3002670584065612</v>
      </c>
      <c r="AG549" t="str">
        <f t="shared" si="196"/>
        <v>Cluster 1</v>
      </c>
      <c r="AH549" t="str">
        <f t="shared" si="197"/>
        <v>Not Applicable</v>
      </c>
      <c r="AI549" t="e">
        <f t="shared" si="198"/>
        <v>#N/A</v>
      </c>
      <c r="AJ549">
        <f t="shared" si="199"/>
        <v>25.67</v>
      </c>
      <c r="AK549" t="str">
        <f t="shared" si="200"/>
        <v>no - High</v>
      </c>
      <c r="AL549" t="str">
        <f t="shared" si="201"/>
        <v>Q2 - Medium</v>
      </c>
      <c r="AM549">
        <f t="shared" si="202"/>
        <v>0</v>
      </c>
      <c r="AN549">
        <f t="shared" si="203"/>
        <v>1</v>
      </c>
      <c r="AO549">
        <f t="shared" si="204"/>
        <v>0</v>
      </c>
      <c r="AP549">
        <f t="shared" si="205"/>
        <v>0</v>
      </c>
      <c r="AQ549">
        <f t="shared" si="206"/>
        <v>151</v>
      </c>
    </row>
    <row r="550" spans="1:43" x14ac:dyDescent="0.25">
      <c r="A550" t="s">
        <v>41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  <c r="U550">
        <f t="shared" si="184"/>
        <v>0</v>
      </c>
      <c r="V550" t="str">
        <f t="shared" si="185"/>
        <v>&lt;=3 calls</v>
      </c>
      <c r="W550" t="str">
        <f t="shared" si="186"/>
        <v>Q4</v>
      </c>
      <c r="X550" t="str">
        <f t="shared" si="187"/>
        <v>Not Applicable</v>
      </c>
      <c r="Y550" t="str">
        <f t="shared" si="188"/>
        <v>Low</v>
      </c>
      <c r="Z550" s="3">
        <f t="shared" si="189"/>
        <v>-0.78055448038374853</v>
      </c>
      <c r="AA550" s="3">
        <f t="shared" si="190"/>
        <v>-0.70993528240153136</v>
      </c>
      <c r="AB550" s="3">
        <f t="shared" si="191"/>
        <v>-1.303341767608293</v>
      </c>
      <c r="AC550" s="3">
        <f t="shared" si="192"/>
        <v>-0.70869510702289995</v>
      </c>
      <c r="AD550" s="3">
        <f t="shared" si="193"/>
        <v>0.55602935635022843</v>
      </c>
      <c r="AE550" s="3">
        <f t="shared" si="194"/>
        <v>1.8205004586531133</v>
      </c>
      <c r="AF550" s="3">
        <f t="shared" si="195"/>
        <v>3.7840818166087717</v>
      </c>
      <c r="AG550" t="str">
        <f t="shared" si="196"/>
        <v>Cluster 1</v>
      </c>
      <c r="AH550" t="str">
        <f t="shared" si="197"/>
        <v>Not Applicable</v>
      </c>
      <c r="AI550" t="e">
        <f t="shared" si="198"/>
        <v>#N/A</v>
      </c>
      <c r="AJ550">
        <f t="shared" si="199"/>
        <v>23.48</v>
      </c>
      <c r="AK550" t="str">
        <f t="shared" si="200"/>
        <v>no - Low</v>
      </c>
      <c r="AL550" t="str">
        <f t="shared" si="201"/>
        <v>Q1 - Low</v>
      </c>
      <c r="AM550">
        <f t="shared" si="202"/>
        <v>0</v>
      </c>
      <c r="AN550">
        <f t="shared" si="203"/>
        <v>1</v>
      </c>
      <c r="AO550">
        <f t="shared" si="204"/>
        <v>0</v>
      </c>
      <c r="AP550">
        <f t="shared" si="205"/>
        <v>1</v>
      </c>
      <c r="AQ550">
        <f t="shared" si="206"/>
        <v>138.1</v>
      </c>
    </row>
    <row r="551" spans="1:43" x14ac:dyDescent="0.25">
      <c r="A551" t="s">
        <v>35</v>
      </c>
      <c r="B551">
        <v>109</v>
      </c>
      <c r="C551" t="s">
        <v>25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  <c r="U551">
        <f t="shared" si="184"/>
        <v>1</v>
      </c>
      <c r="V551" t="str">
        <f t="shared" si="185"/>
        <v>&lt;=3 calls</v>
      </c>
      <c r="W551" t="str">
        <f t="shared" si="186"/>
        <v>Q3</v>
      </c>
      <c r="X551" t="str">
        <f t="shared" si="187"/>
        <v>Not Applicable</v>
      </c>
      <c r="Y551" t="str">
        <f t="shared" si="188"/>
        <v>High</v>
      </c>
      <c r="Z551" s="3">
        <f t="shared" si="189"/>
        <v>1.563352891047288</v>
      </c>
      <c r="AA551" s="3">
        <f t="shared" si="190"/>
        <v>2.0861114276604806</v>
      </c>
      <c r="AB551" s="3">
        <f t="shared" si="191"/>
        <v>-6.2118410172517374E-2</v>
      </c>
      <c r="AC551" s="3">
        <f t="shared" si="192"/>
        <v>-0.27392852265606671</v>
      </c>
      <c r="AD551" s="3">
        <f t="shared" si="193"/>
        <v>4.1834989488138783</v>
      </c>
      <c r="AE551" s="3">
        <f t="shared" si="194"/>
        <v>2.621989451345764</v>
      </c>
      <c r="AF551" s="3">
        <f t="shared" si="195"/>
        <v>2.0610662073815313</v>
      </c>
      <c r="AG551" t="str">
        <f t="shared" si="196"/>
        <v>Cluster 3</v>
      </c>
      <c r="AH551" t="str">
        <f t="shared" si="197"/>
        <v>Not Applicable</v>
      </c>
      <c r="AI551">
        <f t="shared" si="198"/>
        <v>45</v>
      </c>
      <c r="AJ551" t="e">
        <f t="shared" si="199"/>
        <v>#N/A</v>
      </c>
      <c r="AK551" t="str">
        <f t="shared" si="200"/>
        <v>no - High</v>
      </c>
      <c r="AL551" t="str">
        <f t="shared" si="201"/>
        <v>Q2 - Medium</v>
      </c>
      <c r="AM551">
        <f t="shared" si="202"/>
        <v>0</v>
      </c>
      <c r="AN551">
        <f t="shared" si="203"/>
        <v>0</v>
      </c>
      <c r="AO551">
        <f t="shared" si="204"/>
        <v>0</v>
      </c>
      <c r="AP551">
        <f t="shared" si="205"/>
        <v>1</v>
      </c>
      <c r="AQ551">
        <f t="shared" si="206"/>
        <v>264.7</v>
      </c>
    </row>
    <row r="552" spans="1:43" x14ac:dyDescent="0.25">
      <c r="A552" t="s">
        <v>57</v>
      </c>
      <c r="B552">
        <v>65</v>
      </c>
      <c r="C552" t="s">
        <v>25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  <c r="U552">
        <f t="shared" si="184"/>
        <v>0</v>
      </c>
      <c r="V552" t="str">
        <f t="shared" si="185"/>
        <v>&lt;=3 calls</v>
      </c>
      <c r="W552" t="str">
        <f t="shared" si="186"/>
        <v>Q1</v>
      </c>
      <c r="X552" t="str">
        <f t="shared" si="187"/>
        <v>Not Applicable</v>
      </c>
      <c r="Y552" t="str">
        <f t="shared" si="188"/>
        <v>Low</v>
      </c>
      <c r="Z552" s="3">
        <f t="shared" si="189"/>
        <v>1.8892041527944152</v>
      </c>
      <c r="AA552" s="3">
        <f t="shared" si="190"/>
        <v>-0.9586938864995751</v>
      </c>
      <c r="AB552" s="3">
        <f t="shared" si="191"/>
        <v>0.49593561133060721</v>
      </c>
      <c r="AC552" s="3">
        <f t="shared" si="192"/>
        <v>0.63183519477483641</v>
      </c>
      <c r="AD552" s="3">
        <f t="shared" si="193"/>
        <v>3.6400434458519739</v>
      </c>
      <c r="AE552" s="3">
        <f t="shared" si="194"/>
        <v>2.2656906547208386</v>
      </c>
      <c r="AF552" s="3">
        <f t="shared" si="195"/>
        <v>2.2398196351690407</v>
      </c>
      <c r="AG552" t="str">
        <f t="shared" si="196"/>
        <v>Cluster 3</v>
      </c>
      <c r="AH552" t="str">
        <f t="shared" si="197"/>
        <v>&gt;16 messages</v>
      </c>
      <c r="AI552" t="e">
        <f t="shared" si="198"/>
        <v>#N/A</v>
      </c>
      <c r="AJ552">
        <f t="shared" si="199"/>
        <v>47.99</v>
      </c>
      <c r="AK552" t="str">
        <f t="shared" si="200"/>
        <v>no - Medium</v>
      </c>
      <c r="AL552" t="str">
        <f t="shared" si="201"/>
        <v>Q3 - High</v>
      </c>
      <c r="AM552">
        <f t="shared" si="202"/>
        <v>0</v>
      </c>
      <c r="AN552">
        <f t="shared" si="203"/>
        <v>0</v>
      </c>
      <c r="AO552">
        <f t="shared" si="204"/>
        <v>0</v>
      </c>
      <c r="AP552">
        <f t="shared" si="205"/>
        <v>1</v>
      </c>
      <c r="AQ552">
        <f t="shared" si="206"/>
        <v>282.3</v>
      </c>
    </row>
    <row r="553" spans="1:43" x14ac:dyDescent="0.25">
      <c r="A553" t="s">
        <v>64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  <c r="U553">
        <f t="shared" si="184"/>
        <v>0</v>
      </c>
      <c r="V553" t="str">
        <f t="shared" si="185"/>
        <v>&lt;=3 calls</v>
      </c>
      <c r="W553" t="str">
        <f t="shared" si="186"/>
        <v>Q4</v>
      </c>
      <c r="X553" t="str">
        <f t="shared" si="187"/>
        <v>Not Applicable</v>
      </c>
      <c r="Y553" t="str">
        <f t="shared" si="188"/>
        <v>Low</v>
      </c>
      <c r="Z553" s="3">
        <f t="shared" si="189"/>
        <v>0.31178781751855134</v>
      </c>
      <c r="AA553" s="3">
        <f t="shared" si="190"/>
        <v>-1.394518960879348</v>
      </c>
      <c r="AB553" s="3">
        <f t="shared" si="191"/>
        <v>-2.4313655548459261</v>
      </c>
      <c r="AC553" s="3">
        <f t="shared" si="192"/>
        <v>-1.0347700452980251</v>
      </c>
      <c r="AD553" s="3">
        <f t="shared" si="193"/>
        <v>1.9815268850895809</v>
      </c>
      <c r="AE553" s="3">
        <f t="shared" si="194"/>
        <v>3.004027676860237</v>
      </c>
      <c r="AF553" s="3">
        <f t="shared" si="195"/>
        <v>4.703394069217655</v>
      </c>
      <c r="AG553" t="str">
        <f t="shared" si="196"/>
        <v>Cluster 1</v>
      </c>
      <c r="AH553" t="str">
        <f t="shared" si="197"/>
        <v>Not Applicable</v>
      </c>
      <c r="AI553" t="e">
        <f t="shared" si="198"/>
        <v>#N/A</v>
      </c>
      <c r="AJ553">
        <f t="shared" si="199"/>
        <v>33.51</v>
      </c>
      <c r="AK553" t="str">
        <f t="shared" si="200"/>
        <v>no - Medium</v>
      </c>
      <c r="AL553" t="str">
        <f t="shared" si="201"/>
        <v>Q1 - Low</v>
      </c>
      <c r="AM553">
        <f t="shared" si="202"/>
        <v>0</v>
      </c>
      <c r="AN553">
        <f t="shared" si="203"/>
        <v>1</v>
      </c>
      <c r="AO553">
        <f t="shared" si="204"/>
        <v>0</v>
      </c>
      <c r="AP553">
        <f t="shared" si="205"/>
        <v>3</v>
      </c>
      <c r="AQ553">
        <f t="shared" si="206"/>
        <v>197.1</v>
      </c>
    </row>
    <row r="554" spans="1:43" x14ac:dyDescent="0.25">
      <c r="A554" t="s">
        <v>75</v>
      </c>
      <c r="B554">
        <v>147</v>
      </c>
      <c r="C554" t="s">
        <v>25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  <c r="U554">
        <f t="shared" si="184"/>
        <v>0</v>
      </c>
      <c r="V554" t="str">
        <f t="shared" si="185"/>
        <v>&lt;=3 calls</v>
      </c>
      <c r="W554" t="str">
        <f t="shared" si="186"/>
        <v>Q4</v>
      </c>
      <c r="X554" t="str">
        <f t="shared" si="187"/>
        <v>Not Applicable</v>
      </c>
      <c r="Y554" t="str">
        <f t="shared" si="188"/>
        <v>Medium</v>
      </c>
      <c r="Z554" s="3">
        <f t="shared" si="189"/>
        <v>0.46360488265073574</v>
      </c>
      <c r="AA554" s="3">
        <f t="shared" si="190"/>
        <v>-0.66615376808027582</v>
      </c>
      <c r="AB554" s="3">
        <f t="shared" si="191"/>
        <v>0.79581517448709049</v>
      </c>
      <c r="AC554" s="3">
        <f t="shared" si="192"/>
        <v>-0.88984785050908088</v>
      </c>
      <c r="AD554" s="3">
        <f t="shared" si="193"/>
        <v>2.3432196218113321</v>
      </c>
      <c r="AE554" s="3">
        <f t="shared" si="194"/>
        <v>1.4435516336261416</v>
      </c>
      <c r="AF554" s="3">
        <f t="shared" si="195"/>
        <v>2.583990023558095</v>
      </c>
      <c r="AG554" t="str">
        <f t="shared" si="196"/>
        <v>Cluster 2</v>
      </c>
      <c r="AH554" t="str">
        <f t="shared" si="197"/>
        <v>Not Applicable</v>
      </c>
      <c r="AI554" t="e">
        <f t="shared" si="198"/>
        <v>#N/A</v>
      </c>
      <c r="AJ554">
        <f t="shared" si="199"/>
        <v>34.9</v>
      </c>
      <c r="AK554" t="str">
        <f t="shared" si="200"/>
        <v>no - Medium</v>
      </c>
      <c r="AL554" t="str">
        <f t="shared" si="201"/>
        <v>Q1 - Low</v>
      </c>
      <c r="AM554">
        <f t="shared" si="202"/>
        <v>0</v>
      </c>
      <c r="AN554">
        <f t="shared" si="203"/>
        <v>0</v>
      </c>
      <c r="AO554">
        <f t="shared" si="204"/>
        <v>0</v>
      </c>
      <c r="AP554">
        <f t="shared" si="205"/>
        <v>1</v>
      </c>
      <c r="AQ554">
        <f t="shared" si="206"/>
        <v>205.3</v>
      </c>
    </row>
    <row r="555" spans="1:43" x14ac:dyDescent="0.25">
      <c r="A555" t="s">
        <v>48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  <c r="U555">
        <f t="shared" si="184"/>
        <v>0</v>
      </c>
      <c r="V555" t="str">
        <f t="shared" si="185"/>
        <v>&lt;=3 calls</v>
      </c>
      <c r="W555" t="str">
        <f t="shared" si="186"/>
        <v>Q3</v>
      </c>
      <c r="X555" t="str">
        <f t="shared" si="187"/>
        <v>Not Applicable</v>
      </c>
      <c r="Y555" t="str">
        <f t="shared" si="188"/>
        <v>Medium</v>
      </c>
      <c r="Z555" s="3">
        <f t="shared" si="189"/>
        <v>2.8519391113378992E-2</v>
      </c>
      <c r="AA555" s="3">
        <f t="shared" si="190"/>
        <v>0.55574849524931524</v>
      </c>
      <c r="AB555" s="3">
        <f t="shared" si="191"/>
        <v>1.2347117536763805</v>
      </c>
      <c r="AC555" s="3">
        <f t="shared" si="192"/>
        <v>-0.38262016874777532</v>
      </c>
      <c r="AD555" s="3">
        <f t="shared" si="193"/>
        <v>2.9754495452659144</v>
      </c>
      <c r="AE555" s="3">
        <f t="shared" si="194"/>
        <v>1.4073311812933496</v>
      </c>
      <c r="AF555" s="3">
        <f t="shared" si="195"/>
        <v>1.7629129619064965</v>
      </c>
      <c r="AG555" t="str">
        <f t="shared" si="196"/>
        <v>Cluster 2</v>
      </c>
      <c r="AH555" t="str">
        <f t="shared" si="197"/>
        <v>&gt;16 messages</v>
      </c>
      <c r="AI555" t="e">
        <f t="shared" si="198"/>
        <v>#N/A</v>
      </c>
      <c r="AJ555">
        <f t="shared" si="199"/>
        <v>30.91</v>
      </c>
      <c r="AK555" t="str">
        <f t="shared" si="200"/>
        <v>no - Medium</v>
      </c>
      <c r="AL555" t="str">
        <f t="shared" si="201"/>
        <v>Q2 - Medium</v>
      </c>
      <c r="AM555">
        <f t="shared" si="202"/>
        <v>0</v>
      </c>
      <c r="AN555">
        <f t="shared" si="203"/>
        <v>1</v>
      </c>
      <c r="AO555">
        <f t="shared" si="204"/>
        <v>0</v>
      </c>
      <c r="AP555">
        <f t="shared" si="205"/>
        <v>2</v>
      </c>
      <c r="AQ555">
        <f t="shared" si="206"/>
        <v>181.8</v>
      </c>
    </row>
    <row r="556" spans="1:43" x14ac:dyDescent="0.25">
      <c r="A556" t="s">
        <v>52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  <c r="U556">
        <f t="shared" si="184"/>
        <v>0</v>
      </c>
      <c r="V556" t="str">
        <f t="shared" si="185"/>
        <v>&lt;=3 calls</v>
      </c>
      <c r="W556" t="str">
        <f t="shared" si="186"/>
        <v>Q3</v>
      </c>
      <c r="X556" t="str">
        <f t="shared" si="187"/>
        <v>Not Applicable</v>
      </c>
      <c r="Y556" t="str">
        <f t="shared" si="188"/>
        <v>Low</v>
      </c>
      <c r="Z556" s="3">
        <f t="shared" si="189"/>
        <v>1.3282215828547594</v>
      </c>
      <c r="AA556" s="3">
        <f t="shared" si="190"/>
        <v>-0.99451512548969367</v>
      </c>
      <c r="AB556" s="3">
        <f t="shared" si="191"/>
        <v>-0.96771497175765908</v>
      </c>
      <c r="AC556" s="3">
        <f t="shared" si="192"/>
        <v>-0.23769797395883072</v>
      </c>
      <c r="AD556" s="3">
        <f t="shared" si="193"/>
        <v>2.4500596981857798</v>
      </c>
      <c r="AE556" s="3">
        <f t="shared" si="194"/>
        <v>1.9355116898063529</v>
      </c>
      <c r="AF556" s="3">
        <f t="shared" si="195"/>
        <v>3.0805224358994518</v>
      </c>
      <c r="AG556" t="str">
        <f t="shared" si="196"/>
        <v>Cluster 2</v>
      </c>
      <c r="AH556" t="str">
        <f t="shared" si="197"/>
        <v>Not Applicable</v>
      </c>
      <c r="AI556" t="e">
        <f t="shared" si="198"/>
        <v>#N/A</v>
      </c>
      <c r="AJ556">
        <f t="shared" si="199"/>
        <v>42.84</v>
      </c>
      <c r="AK556" t="str">
        <f t="shared" si="200"/>
        <v>no - Low</v>
      </c>
      <c r="AL556" t="str">
        <f t="shared" si="201"/>
        <v>Q2 - Medium</v>
      </c>
      <c r="AM556">
        <f t="shared" si="202"/>
        <v>0</v>
      </c>
      <c r="AN556">
        <f t="shared" si="203"/>
        <v>1</v>
      </c>
      <c r="AO556">
        <f t="shared" si="204"/>
        <v>0</v>
      </c>
      <c r="AP556">
        <f t="shared" si="205"/>
        <v>2</v>
      </c>
      <c r="AQ556">
        <f t="shared" si="206"/>
        <v>252</v>
      </c>
    </row>
    <row r="557" spans="1:43" x14ac:dyDescent="0.25">
      <c r="A557" t="s">
        <v>44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  <c r="U557">
        <f t="shared" si="184"/>
        <v>0</v>
      </c>
      <c r="V557" t="str">
        <f t="shared" si="185"/>
        <v>&lt;=3 calls</v>
      </c>
      <c r="W557" t="str">
        <f t="shared" si="186"/>
        <v>Q4</v>
      </c>
      <c r="X557" t="str">
        <f t="shared" si="187"/>
        <v>Not Applicable</v>
      </c>
      <c r="Y557" t="str">
        <f t="shared" si="188"/>
        <v>Medium</v>
      </c>
      <c r="Z557" s="3">
        <f t="shared" si="189"/>
        <v>0.94312463715360928</v>
      </c>
      <c r="AA557" s="3">
        <f t="shared" si="190"/>
        <v>-0.22833862486771883</v>
      </c>
      <c r="AB557" s="3">
        <f t="shared" si="191"/>
        <v>0.12654754015772052</v>
      </c>
      <c r="AC557" s="3">
        <f t="shared" si="192"/>
        <v>0.74052684086654508</v>
      </c>
      <c r="AD557" s="3">
        <f t="shared" si="193"/>
        <v>2.9444418278167213</v>
      </c>
      <c r="AE557" s="3">
        <f t="shared" si="194"/>
        <v>1.2271987983926496</v>
      </c>
      <c r="AF557" s="3">
        <f t="shared" si="195"/>
        <v>1.5304561751830894</v>
      </c>
      <c r="AG557" t="str">
        <f t="shared" si="196"/>
        <v>Cluster 2</v>
      </c>
      <c r="AH557" t="str">
        <f t="shared" si="197"/>
        <v>Not Applicable</v>
      </c>
      <c r="AI557" t="e">
        <f t="shared" si="198"/>
        <v>#N/A</v>
      </c>
      <c r="AJ557">
        <f t="shared" si="199"/>
        <v>39.299999999999997</v>
      </c>
      <c r="AK557" t="str">
        <f t="shared" si="200"/>
        <v>no - Low</v>
      </c>
      <c r="AL557" t="str">
        <f t="shared" si="201"/>
        <v>Q4 - Very High</v>
      </c>
      <c r="AM557">
        <f t="shared" si="202"/>
        <v>0</v>
      </c>
      <c r="AN557">
        <f t="shared" si="203"/>
        <v>1</v>
      </c>
      <c r="AO557">
        <f t="shared" si="204"/>
        <v>0</v>
      </c>
      <c r="AP557">
        <f t="shared" si="205"/>
        <v>1</v>
      </c>
      <c r="AQ557">
        <f t="shared" si="206"/>
        <v>231.2</v>
      </c>
    </row>
    <row r="558" spans="1:43" x14ac:dyDescent="0.25">
      <c r="A558" t="s">
        <v>48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  <c r="U558">
        <f t="shared" si="184"/>
        <v>0</v>
      </c>
      <c r="V558" t="str">
        <f t="shared" si="185"/>
        <v>&lt;=3 calls</v>
      </c>
      <c r="W558" t="str">
        <f t="shared" si="186"/>
        <v>Q3</v>
      </c>
      <c r="X558" t="str">
        <f t="shared" si="187"/>
        <v>Not Applicable</v>
      </c>
      <c r="Y558" t="str">
        <f t="shared" si="188"/>
        <v>Medium</v>
      </c>
      <c r="Z558" s="3">
        <f t="shared" si="189"/>
        <v>0.36733064622544798</v>
      </c>
      <c r="AA558" s="3">
        <f t="shared" si="190"/>
        <v>-0.22435848720214979</v>
      </c>
      <c r="AB558" s="3">
        <f t="shared" si="191"/>
        <v>9.0800307463569943E-2</v>
      </c>
      <c r="AC558" s="3">
        <f t="shared" si="192"/>
        <v>1.8999043991781008</v>
      </c>
      <c r="AD558" s="3">
        <f t="shared" si="193"/>
        <v>3.474263042375715</v>
      </c>
      <c r="AE558" s="3">
        <f t="shared" si="194"/>
        <v>1.9501666483374751</v>
      </c>
      <c r="AF558" s="3">
        <f t="shared" si="195"/>
        <v>1.8803712997591417</v>
      </c>
      <c r="AG558" t="str">
        <f t="shared" si="196"/>
        <v>Cluster 3</v>
      </c>
      <c r="AH558" t="str">
        <f t="shared" si="197"/>
        <v>&gt;16 messages</v>
      </c>
      <c r="AI558" t="e">
        <f t="shared" si="198"/>
        <v>#N/A</v>
      </c>
      <c r="AJ558">
        <f t="shared" si="199"/>
        <v>34.020000000000003</v>
      </c>
      <c r="AK558" t="str">
        <f t="shared" si="200"/>
        <v>no - Medium</v>
      </c>
      <c r="AL558" t="str">
        <f t="shared" si="201"/>
        <v>Q4 - Very High</v>
      </c>
      <c r="AM558">
        <f t="shared" si="202"/>
        <v>0</v>
      </c>
      <c r="AN558">
        <f t="shared" si="203"/>
        <v>1</v>
      </c>
      <c r="AO558">
        <f t="shared" si="204"/>
        <v>0</v>
      </c>
      <c r="AP558">
        <f t="shared" si="205"/>
        <v>0</v>
      </c>
      <c r="AQ558">
        <f t="shared" si="206"/>
        <v>200.1</v>
      </c>
    </row>
    <row r="559" spans="1:43" x14ac:dyDescent="0.25">
      <c r="A559" t="s">
        <v>31</v>
      </c>
      <c r="B559">
        <v>32</v>
      </c>
      <c r="C559" t="s">
        <v>25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  <c r="U559">
        <f t="shared" si="184"/>
        <v>0</v>
      </c>
      <c r="V559" t="str">
        <f t="shared" si="185"/>
        <v>&lt;=3 calls</v>
      </c>
      <c r="W559" t="str">
        <f t="shared" si="186"/>
        <v>Q1</v>
      </c>
      <c r="X559" t="str">
        <f t="shared" si="187"/>
        <v>Not Applicable</v>
      </c>
      <c r="Y559" t="str">
        <f t="shared" si="188"/>
        <v>Medium</v>
      </c>
      <c r="Z559" s="3">
        <f t="shared" si="189"/>
        <v>1.6003814435185524</v>
      </c>
      <c r="AA559" s="3">
        <f t="shared" si="190"/>
        <v>0.63933138622625829</v>
      </c>
      <c r="AB559" s="3">
        <f t="shared" si="191"/>
        <v>0.24371902509965784</v>
      </c>
      <c r="AC559" s="3">
        <f t="shared" si="192"/>
        <v>2.1897487887559901</v>
      </c>
      <c r="AD559" s="3">
        <f t="shared" si="193"/>
        <v>4.6011656560514407</v>
      </c>
      <c r="AE559" s="3">
        <f t="shared" si="194"/>
        <v>2.797206482765684</v>
      </c>
      <c r="AF559" s="3">
        <f t="shared" si="195"/>
        <v>1.5741673418113626</v>
      </c>
      <c r="AG559" t="str">
        <f t="shared" si="196"/>
        <v>Cluster 3</v>
      </c>
      <c r="AH559" t="str">
        <f t="shared" si="197"/>
        <v>&gt;16 messages</v>
      </c>
      <c r="AI559" t="e">
        <f t="shared" si="198"/>
        <v>#N/A</v>
      </c>
      <c r="AJ559">
        <f t="shared" si="199"/>
        <v>45.34</v>
      </c>
      <c r="AK559" t="str">
        <f t="shared" si="200"/>
        <v>no - Medium</v>
      </c>
      <c r="AL559" t="str">
        <f t="shared" si="201"/>
        <v>Q4 - Very High</v>
      </c>
      <c r="AM559">
        <f t="shared" si="202"/>
        <v>0</v>
      </c>
      <c r="AN559">
        <f t="shared" si="203"/>
        <v>0</v>
      </c>
      <c r="AO559">
        <f t="shared" si="204"/>
        <v>0</v>
      </c>
      <c r="AP559">
        <f t="shared" si="205"/>
        <v>1</v>
      </c>
      <c r="AQ559">
        <f t="shared" si="206"/>
        <v>266.7</v>
      </c>
    </row>
    <row r="560" spans="1:43" x14ac:dyDescent="0.25">
      <c r="A560" t="s">
        <v>72</v>
      </c>
      <c r="B560">
        <v>151</v>
      </c>
      <c r="C560" t="s">
        <v>25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  <c r="U560">
        <f t="shared" si="184"/>
        <v>0</v>
      </c>
      <c r="V560" t="str">
        <f t="shared" si="185"/>
        <v>&lt;=3 calls</v>
      </c>
      <c r="W560" t="str">
        <f t="shared" si="186"/>
        <v>Q4</v>
      </c>
      <c r="X560" t="str">
        <f t="shared" si="187"/>
        <v>Not Applicable</v>
      </c>
      <c r="Y560" t="str">
        <f t="shared" si="188"/>
        <v>Low</v>
      </c>
      <c r="Z560" s="3">
        <f t="shared" si="189"/>
        <v>-9.1823404418230323E-2</v>
      </c>
      <c r="AA560" s="3">
        <f t="shared" si="190"/>
        <v>-1.1119291866239698</v>
      </c>
      <c r="AB560" s="3">
        <f t="shared" si="191"/>
        <v>-0.80089455251829134</v>
      </c>
      <c r="AC560" s="3">
        <f t="shared" si="192"/>
        <v>0.55937409738036437</v>
      </c>
      <c r="AD560" s="3">
        <f t="shared" si="193"/>
        <v>1.8189566862293653</v>
      </c>
      <c r="AE560" s="3">
        <f t="shared" si="194"/>
        <v>1.4829529725310808</v>
      </c>
      <c r="AF560" s="3">
        <f t="shared" si="195"/>
        <v>3.014912206200874</v>
      </c>
      <c r="AG560" t="str">
        <f t="shared" si="196"/>
        <v>Cluster 2</v>
      </c>
      <c r="AH560" t="str">
        <f t="shared" si="197"/>
        <v>Not Applicable</v>
      </c>
      <c r="AI560" t="e">
        <f t="shared" si="198"/>
        <v>#N/A</v>
      </c>
      <c r="AJ560">
        <f t="shared" si="199"/>
        <v>29.8</v>
      </c>
      <c r="AK560" t="str">
        <f t="shared" si="200"/>
        <v>no - Medium</v>
      </c>
      <c r="AL560" t="str">
        <f t="shared" si="201"/>
        <v>Q3 - High</v>
      </c>
      <c r="AM560">
        <f t="shared" si="202"/>
        <v>0</v>
      </c>
      <c r="AN560">
        <f t="shared" si="203"/>
        <v>0</v>
      </c>
      <c r="AO560">
        <f t="shared" si="204"/>
        <v>0</v>
      </c>
      <c r="AP560">
        <f t="shared" si="205"/>
        <v>0</v>
      </c>
      <c r="AQ560">
        <f t="shared" si="206"/>
        <v>175.3</v>
      </c>
    </row>
    <row r="561" spans="1:43" x14ac:dyDescent="0.25">
      <c r="A561" t="s">
        <v>41</v>
      </c>
      <c r="B561">
        <v>60</v>
      </c>
      <c r="C561" t="s">
        <v>25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  <c r="U561">
        <f t="shared" si="184"/>
        <v>0</v>
      </c>
      <c r="V561" t="str">
        <f t="shared" si="185"/>
        <v>&lt;=3 calls</v>
      </c>
      <c r="W561" t="str">
        <f t="shared" si="186"/>
        <v>Q1</v>
      </c>
      <c r="X561" t="str">
        <f t="shared" si="187"/>
        <v>Not Applicable</v>
      </c>
      <c r="Y561" t="str">
        <f t="shared" si="188"/>
        <v>High</v>
      </c>
      <c r="Z561" s="3">
        <f t="shared" si="189"/>
        <v>-1.0212400714469672</v>
      </c>
      <c r="AA561" s="3">
        <f t="shared" si="190"/>
        <v>0.96769274363567614</v>
      </c>
      <c r="AB561" s="3">
        <f t="shared" si="191"/>
        <v>0.21392966452119921</v>
      </c>
      <c r="AC561" s="3">
        <f t="shared" si="192"/>
        <v>0.34199080519694713</v>
      </c>
      <c r="AD561" s="3">
        <f t="shared" si="193"/>
        <v>2.6733556489231414</v>
      </c>
      <c r="AE561" s="3">
        <f t="shared" si="194"/>
        <v>1.4635860554868505</v>
      </c>
      <c r="AF561" s="3">
        <f t="shared" si="195"/>
        <v>2.2665696234622592</v>
      </c>
      <c r="AG561" t="str">
        <f t="shared" si="196"/>
        <v>Cluster 2</v>
      </c>
      <c r="AH561" t="str">
        <f t="shared" si="197"/>
        <v>Not Applicable</v>
      </c>
      <c r="AI561" t="e">
        <f t="shared" si="198"/>
        <v>#N/A</v>
      </c>
      <c r="AJ561">
        <f t="shared" si="199"/>
        <v>21.27</v>
      </c>
      <c r="AK561" t="str">
        <f t="shared" si="200"/>
        <v>no - Low</v>
      </c>
      <c r="AL561" t="str">
        <f t="shared" si="201"/>
        <v>Q3 - High</v>
      </c>
      <c r="AM561">
        <f t="shared" si="202"/>
        <v>0</v>
      </c>
      <c r="AN561">
        <f t="shared" si="203"/>
        <v>0</v>
      </c>
      <c r="AO561">
        <f t="shared" si="204"/>
        <v>0</v>
      </c>
      <c r="AP561">
        <f t="shared" si="205"/>
        <v>3</v>
      </c>
      <c r="AQ561">
        <f t="shared" si="206"/>
        <v>125.1</v>
      </c>
    </row>
    <row r="562" spans="1:43" x14ac:dyDescent="0.25">
      <c r="A562" t="s">
        <v>54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  <c r="U562">
        <f t="shared" si="184"/>
        <v>0</v>
      </c>
      <c r="V562" t="str">
        <f t="shared" si="185"/>
        <v>&lt;=3 calls</v>
      </c>
      <c r="W562" t="str">
        <f t="shared" si="186"/>
        <v>Q3</v>
      </c>
      <c r="X562" t="str">
        <f t="shared" si="187"/>
        <v>Not Applicable</v>
      </c>
      <c r="Y562" t="str">
        <f t="shared" si="188"/>
        <v>Medium</v>
      </c>
      <c r="Z562" s="3">
        <f t="shared" si="189"/>
        <v>-6.4051990064782016E-2</v>
      </c>
      <c r="AA562" s="3">
        <f t="shared" si="190"/>
        <v>0.48808615493464724</v>
      </c>
      <c r="AB562" s="3">
        <f t="shared" si="191"/>
        <v>8.0870520604083743E-2</v>
      </c>
      <c r="AC562" s="3">
        <f t="shared" si="192"/>
        <v>-0.99853949660078922</v>
      </c>
      <c r="AD562" s="3">
        <f t="shared" si="193"/>
        <v>2.0636575048178418</v>
      </c>
      <c r="AE562" s="3">
        <f t="shared" si="194"/>
        <v>1.1162221640178449</v>
      </c>
      <c r="AF562" s="3">
        <f t="shared" si="195"/>
        <v>2.4966420531783009</v>
      </c>
      <c r="AG562" t="str">
        <f t="shared" si="196"/>
        <v>Cluster 2</v>
      </c>
      <c r="AH562" t="str">
        <f t="shared" si="197"/>
        <v>Not Applicable</v>
      </c>
      <c r="AI562" t="e">
        <f t="shared" si="198"/>
        <v>#N/A</v>
      </c>
      <c r="AJ562">
        <f t="shared" si="199"/>
        <v>30.06</v>
      </c>
      <c r="AK562" t="str">
        <f t="shared" si="200"/>
        <v>no - High</v>
      </c>
      <c r="AL562" t="str">
        <f t="shared" si="201"/>
        <v>Q1 - Low</v>
      </c>
      <c r="AM562">
        <f t="shared" si="202"/>
        <v>0</v>
      </c>
      <c r="AN562">
        <f t="shared" si="203"/>
        <v>1</v>
      </c>
      <c r="AO562">
        <f t="shared" si="204"/>
        <v>0</v>
      </c>
      <c r="AP562">
        <f t="shared" si="205"/>
        <v>1</v>
      </c>
      <c r="AQ562">
        <f t="shared" si="206"/>
        <v>176.8</v>
      </c>
    </row>
    <row r="563" spans="1:43" x14ac:dyDescent="0.25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  <c r="U563">
        <f t="shared" si="184"/>
        <v>0</v>
      </c>
      <c r="V563" t="str">
        <f t="shared" si="185"/>
        <v>&lt;=3 calls</v>
      </c>
      <c r="W563" t="str">
        <f t="shared" si="186"/>
        <v>Q1</v>
      </c>
      <c r="X563" t="str">
        <f t="shared" si="187"/>
        <v>Not Applicable</v>
      </c>
      <c r="Y563" t="str">
        <f t="shared" si="188"/>
        <v>Low</v>
      </c>
      <c r="Z563" s="3">
        <f t="shared" si="189"/>
        <v>1.1412273928748742</v>
      </c>
      <c r="AA563" s="3">
        <f t="shared" si="190"/>
        <v>-1.4084494427088381</v>
      </c>
      <c r="AB563" s="3">
        <f t="shared" si="191"/>
        <v>1.276416858486223</v>
      </c>
      <c r="AC563" s="3">
        <f t="shared" si="192"/>
        <v>-1.5782282757565671</v>
      </c>
      <c r="AD563" s="3">
        <f t="shared" si="193"/>
        <v>3.2043887635135015</v>
      </c>
      <c r="AE563" s="3">
        <f t="shared" si="194"/>
        <v>2.7214287207164189</v>
      </c>
      <c r="AF563" s="3">
        <f t="shared" si="195"/>
        <v>3.5417850324587485</v>
      </c>
      <c r="AG563" t="str">
        <f t="shared" si="196"/>
        <v>Cluster 2</v>
      </c>
      <c r="AH563" t="str">
        <f t="shared" si="197"/>
        <v>Not Applicable</v>
      </c>
      <c r="AI563" t="e">
        <f t="shared" si="198"/>
        <v>#N/A</v>
      </c>
      <c r="AJ563">
        <f t="shared" si="199"/>
        <v>41.12</v>
      </c>
      <c r="AK563" t="str">
        <f t="shared" si="200"/>
        <v>no - Low</v>
      </c>
      <c r="AL563" t="str">
        <f t="shared" si="201"/>
        <v>Q1 - Low</v>
      </c>
      <c r="AM563">
        <f t="shared" si="202"/>
        <v>0</v>
      </c>
      <c r="AN563">
        <f t="shared" si="203"/>
        <v>1</v>
      </c>
      <c r="AO563">
        <f t="shared" si="204"/>
        <v>0</v>
      </c>
      <c r="AP563">
        <f t="shared" si="205"/>
        <v>1</v>
      </c>
      <c r="AQ563">
        <f t="shared" si="206"/>
        <v>241.9</v>
      </c>
    </row>
    <row r="564" spans="1:43" x14ac:dyDescent="0.25">
      <c r="A564" t="s">
        <v>32</v>
      </c>
      <c r="B564">
        <v>84</v>
      </c>
      <c r="C564" t="s">
        <v>25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  <c r="U564">
        <f t="shared" si="184"/>
        <v>0</v>
      </c>
      <c r="V564" t="str">
        <f t="shared" si="185"/>
        <v>&lt;=3 calls</v>
      </c>
      <c r="W564" t="str">
        <f t="shared" si="186"/>
        <v>Q2</v>
      </c>
      <c r="X564" t="str">
        <f t="shared" si="187"/>
        <v>Not Applicable</v>
      </c>
      <c r="Y564" t="str">
        <f t="shared" si="188"/>
        <v>High</v>
      </c>
      <c r="Z564" s="3">
        <f t="shared" si="189"/>
        <v>0.68207334223119542</v>
      </c>
      <c r="AA564" s="3">
        <f t="shared" si="190"/>
        <v>0.71296393303927907</v>
      </c>
      <c r="AB564" s="3">
        <f t="shared" si="191"/>
        <v>-1.6330106913432352</v>
      </c>
      <c r="AC564" s="3">
        <f t="shared" si="192"/>
        <v>-0.31015907135330267</v>
      </c>
      <c r="AD564" s="3">
        <f t="shared" si="193"/>
        <v>2.5768583986570155</v>
      </c>
      <c r="AE564" s="3">
        <f t="shared" si="194"/>
        <v>1.9329935803259475</v>
      </c>
      <c r="AF564" s="3">
        <f t="shared" si="195"/>
        <v>2.971990773275289</v>
      </c>
      <c r="AG564" t="str">
        <f t="shared" si="196"/>
        <v>Cluster 2</v>
      </c>
      <c r="AH564" t="str">
        <f t="shared" si="197"/>
        <v>Not Applicable</v>
      </c>
      <c r="AI564" t="e">
        <f t="shared" si="198"/>
        <v>#N/A</v>
      </c>
      <c r="AJ564">
        <f t="shared" si="199"/>
        <v>36.909999999999997</v>
      </c>
      <c r="AK564" t="str">
        <f t="shared" si="200"/>
        <v>no - Medium</v>
      </c>
      <c r="AL564" t="str">
        <f t="shared" si="201"/>
        <v>Q2 - Medium</v>
      </c>
      <c r="AM564">
        <f t="shared" si="202"/>
        <v>0</v>
      </c>
      <c r="AN564">
        <f t="shared" si="203"/>
        <v>0</v>
      </c>
      <c r="AO564">
        <f t="shared" si="204"/>
        <v>0</v>
      </c>
      <c r="AP564">
        <f t="shared" si="205"/>
        <v>1</v>
      </c>
      <c r="AQ564">
        <f t="shared" si="206"/>
        <v>217.1</v>
      </c>
    </row>
    <row r="565" spans="1:43" x14ac:dyDescent="0.25">
      <c r="A565" t="s">
        <v>36</v>
      </c>
      <c r="B565">
        <v>65</v>
      </c>
      <c r="C565" t="s">
        <v>28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  <c r="U565">
        <f t="shared" si="184"/>
        <v>0</v>
      </c>
      <c r="V565" t="str">
        <f t="shared" si="185"/>
        <v>&lt;=3 calls</v>
      </c>
      <c r="W565" t="str">
        <f t="shared" si="186"/>
        <v>Q1</v>
      </c>
      <c r="X565" t="str">
        <f t="shared" si="187"/>
        <v>Not Applicable</v>
      </c>
      <c r="Y565" t="str">
        <f t="shared" si="188"/>
        <v>Medium</v>
      </c>
      <c r="Z565" s="3">
        <f t="shared" si="189"/>
        <v>0.28031354791797686</v>
      </c>
      <c r="AA565" s="3">
        <f t="shared" si="190"/>
        <v>-0.37759378732654508</v>
      </c>
      <c r="AB565" s="3">
        <f t="shared" si="191"/>
        <v>-0.43746435346109602</v>
      </c>
      <c r="AC565" s="3">
        <f t="shared" si="192"/>
        <v>-0.49131181483948333</v>
      </c>
      <c r="AD565" s="3">
        <f t="shared" si="193"/>
        <v>1.6130103216984306</v>
      </c>
      <c r="AE565" s="3">
        <f t="shared" si="194"/>
        <v>0.80865017982065002</v>
      </c>
      <c r="AF565" s="3">
        <f t="shared" si="195"/>
        <v>2.5895999553487532</v>
      </c>
      <c r="AG565" t="str">
        <f t="shared" si="196"/>
        <v>Cluster 2</v>
      </c>
      <c r="AH565" t="str">
        <f t="shared" si="197"/>
        <v>Not Applicable</v>
      </c>
      <c r="AI565" t="e">
        <f t="shared" si="198"/>
        <v>#N/A</v>
      </c>
      <c r="AJ565">
        <f t="shared" si="199"/>
        <v>33.22</v>
      </c>
      <c r="AK565" t="str">
        <f t="shared" si="200"/>
        <v>no - Medium</v>
      </c>
      <c r="AL565" t="str">
        <f t="shared" si="201"/>
        <v>Q2 - Medium</v>
      </c>
      <c r="AM565">
        <f t="shared" si="202"/>
        <v>0</v>
      </c>
      <c r="AN565">
        <f t="shared" si="203"/>
        <v>0</v>
      </c>
      <c r="AO565">
        <f t="shared" si="204"/>
        <v>1</v>
      </c>
      <c r="AP565">
        <f t="shared" si="205"/>
        <v>0</v>
      </c>
      <c r="AQ565">
        <f t="shared" si="206"/>
        <v>195.4</v>
      </c>
    </row>
    <row r="566" spans="1:43" x14ac:dyDescent="0.25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  <c r="U566">
        <f t="shared" si="184"/>
        <v>1</v>
      </c>
      <c r="V566" t="str">
        <f t="shared" si="185"/>
        <v>&lt;=3 calls</v>
      </c>
      <c r="W566" t="str">
        <f t="shared" si="186"/>
        <v>Q2</v>
      </c>
      <c r="X566" t="str">
        <f t="shared" si="187"/>
        <v>Low</v>
      </c>
      <c r="Y566" t="str">
        <f t="shared" si="188"/>
        <v>High</v>
      </c>
      <c r="Z566" s="3">
        <f t="shared" si="189"/>
        <v>0.78019900628004624</v>
      </c>
      <c r="AA566" s="3">
        <f t="shared" si="190"/>
        <v>2.5239265708730376</v>
      </c>
      <c r="AB566" s="3">
        <f t="shared" si="191"/>
        <v>0.14839307124859005</v>
      </c>
      <c r="AC566" s="3">
        <f t="shared" si="192"/>
        <v>-0.56377291223395598</v>
      </c>
      <c r="AD566" s="3">
        <f t="shared" si="193"/>
        <v>4.1347633181426584</v>
      </c>
      <c r="AE566" s="3">
        <f t="shared" si="194"/>
        <v>2.705323682061473</v>
      </c>
      <c r="AF566" s="3">
        <f t="shared" si="195"/>
        <v>2.3539933628596348</v>
      </c>
      <c r="AG566" t="str">
        <f t="shared" si="196"/>
        <v>Cluster 3</v>
      </c>
      <c r="AH566" t="str">
        <f t="shared" si="197"/>
        <v>Not Applicable</v>
      </c>
      <c r="AI566">
        <f t="shared" si="198"/>
        <v>37.81</v>
      </c>
      <c r="AJ566" t="e">
        <f t="shared" si="199"/>
        <v>#N/A</v>
      </c>
      <c r="AK566" t="str">
        <f t="shared" si="200"/>
        <v>yes - High</v>
      </c>
      <c r="AL566" t="str">
        <f t="shared" si="201"/>
        <v>Q2 - Medium</v>
      </c>
      <c r="AM566">
        <f t="shared" si="202"/>
        <v>1</v>
      </c>
      <c r="AN566">
        <f t="shared" si="203"/>
        <v>1</v>
      </c>
      <c r="AO566">
        <f t="shared" si="204"/>
        <v>0</v>
      </c>
      <c r="AP566">
        <f t="shared" si="205"/>
        <v>1</v>
      </c>
      <c r="AQ566">
        <f t="shared" si="206"/>
        <v>222.4</v>
      </c>
    </row>
    <row r="567" spans="1:43" x14ac:dyDescent="0.25">
      <c r="A567" t="s">
        <v>70</v>
      </c>
      <c r="B567">
        <v>116</v>
      </c>
      <c r="C567" t="s">
        <v>28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  <c r="U567">
        <f t="shared" si="184"/>
        <v>0</v>
      </c>
      <c r="V567" t="str">
        <f t="shared" si="185"/>
        <v>&lt;=3 calls</v>
      </c>
      <c r="W567" t="str">
        <f t="shared" si="186"/>
        <v>Q3</v>
      </c>
      <c r="X567" t="str">
        <f t="shared" si="187"/>
        <v>Not Applicable</v>
      </c>
      <c r="Y567" t="str">
        <f t="shared" si="188"/>
        <v>Medium</v>
      </c>
      <c r="Z567" s="3">
        <f t="shared" si="189"/>
        <v>0.17107931812774674</v>
      </c>
      <c r="AA567" s="3">
        <f t="shared" si="190"/>
        <v>-0.20644786770709053</v>
      </c>
      <c r="AB567" s="3">
        <f t="shared" si="191"/>
        <v>0.10470200906685097</v>
      </c>
      <c r="AC567" s="3">
        <f t="shared" si="192"/>
        <v>1.0303712304444337</v>
      </c>
      <c r="AD567" s="3">
        <f t="shared" si="193"/>
        <v>2.7099678260573414</v>
      </c>
      <c r="AE567" s="3">
        <f t="shared" si="194"/>
        <v>1.0698206571206552</v>
      </c>
      <c r="AF567" s="3">
        <f t="shared" si="195"/>
        <v>1.716131364009815</v>
      </c>
      <c r="AG567" t="str">
        <f t="shared" si="196"/>
        <v>Cluster 2</v>
      </c>
      <c r="AH567" t="str">
        <f t="shared" si="197"/>
        <v>Not Applicable</v>
      </c>
      <c r="AI567" t="e">
        <f t="shared" si="198"/>
        <v>#N/A</v>
      </c>
      <c r="AJ567">
        <f t="shared" si="199"/>
        <v>32.22</v>
      </c>
      <c r="AK567" t="str">
        <f t="shared" si="200"/>
        <v>no - Low</v>
      </c>
      <c r="AL567" t="str">
        <f t="shared" si="201"/>
        <v>Q4 - Very High</v>
      </c>
      <c r="AM567">
        <f t="shared" si="202"/>
        <v>0</v>
      </c>
      <c r="AN567">
        <f t="shared" si="203"/>
        <v>0</v>
      </c>
      <c r="AO567">
        <f t="shared" si="204"/>
        <v>1</v>
      </c>
      <c r="AP567">
        <f t="shared" si="205"/>
        <v>1</v>
      </c>
      <c r="AQ567">
        <f t="shared" si="206"/>
        <v>189.5</v>
      </c>
    </row>
    <row r="568" spans="1:43" x14ac:dyDescent="0.25">
      <c r="A568" t="s">
        <v>31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  <c r="U568">
        <f t="shared" si="184"/>
        <v>0</v>
      </c>
      <c r="V568" t="str">
        <f t="shared" si="185"/>
        <v>&lt;=3 calls</v>
      </c>
      <c r="W568" t="str">
        <f t="shared" si="186"/>
        <v>Q3</v>
      </c>
      <c r="X568" t="str">
        <f t="shared" si="187"/>
        <v>Not Applicable</v>
      </c>
      <c r="Y568" t="str">
        <f t="shared" si="188"/>
        <v>Low</v>
      </c>
      <c r="Z568" s="3">
        <f t="shared" si="189"/>
        <v>-1.0582686239182315</v>
      </c>
      <c r="AA568" s="3">
        <f t="shared" si="190"/>
        <v>-0.83132948120137662</v>
      </c>
      <c r="AB568" s="3">
        <f t="shared" si="191"/>
        <v>1.1036385671311633</v>
      </c>
      <c r="AC568" s="3">
        <f t="shared" si="192"/>
        <v>-0.34638962005053869</v>
      </c>
      <c r="AD568" s="3">
        <f t="shared" si="193"/>
        <v>2.21005581973498</v>
      </c>
      <c r="AE568" s="3">
        <f t="shared" si="194"/>
        <v>1.7745548857170974</v>
      </c>
      <c r="AF568" s="3">
        <f t="shared" si="195"/>
        <v>3.0681824193649878</v>
      </c>
      <c r="AG568" t="str">
        <f t="shared" si="196"/>
        <v>Cluster 2</v>
      </c>
      <c r="AH568" t="str">
        <f t="shared" si="197"/>
        <v>Not Applicable</v>
      </c>
      <c r="AI568" t="e">
        <f t="shared" si="198"/>
        <v>#N/A</v>
      </c>
      <c r="AJ568">
        <f t="shared" si="199"/>
        <v>20.93</v>
      </c>
      <c r="AK568" t="str">
        <f t="shared" si="200"/>
        <v>no - Medium</v>
      </c>
      <c r="AL568" t="str">
        <f t="shared" si="201"/>
        <v>Q2 - Medium</v>
      </c>
      <c r="AM568">
        <f t="shared" si="202"/>
        <v>0</v>
      </c>
      <c r="AN568">
        <f t="shared" si="203"/>
        <v>1</v>
      </c>
      <c r="AO568">
        <f t="shared" si="204"/>
        <v>0</v>
      </c>
      <c r="AP568">
        <f t="shared" si="205"/>
        <v>0</v>
      </c>
      <c r="AQ568">
        <f t="shared" si="206"/>
        <v>123.1</v>
      </c>
    </row>
    <row r="569" spans="1:43" x14ac:dyDescent="0.25">
      <c r="A569" t="s">
        <v>69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  <c r="U569">
        <f t="shared" si="184"/>
        <v>0</v>
      </c>
      <c r="V569" t="str">
        <f t="shared" si="185"/>
        <v>&lt;=3 calls</v>
      </c>
      <c r="W569" t="str">
        <f t="shared" si="186"/>
        <v>Q4</v>
      </c>
      <c r="X569" t="str">
        <f t="shared" si="187"/>
        <v>Not Applicable</v>
      </c>
      <c r="Y569" t="str">
        <f t="shared" si="188"/>
        <v>Low</v>
      </c>
      <c r="Z569" s="3">
        <f t="shared" si="189"/>
        <v>1.4152386811622304</v>
      </c>
      <c r="AA569" s="3">
        <f t="shared" si="190"/>
        <v>-0.98854491899134034</v>
      </c>
      <c r="AB569" s="3">
        <f t="shared" si="191"/>
        <v>-1.5396706948640646</v>
      </c>
      <c r="AC569" s="3">
        <f t="shared" si="192"/>
        <v>0.41445190259141979</v>
      </c>
      <c r="AD569" s="3">
        <f t="shared" si="193"/>
        <v>2.8505135939866579</v>
      </c>
      <c r="AE569" s="3">
        <f t="shared" si="194"/>
        <v>2.3499952786561602</v>
      </c>
      <c r="AF569" s="3">
        <f t="shared" si="195"/>
        <v>3.3044708910670941</v>
      </c>
      <c r="AG569" t="str">
        <f t="shared" si="196"/>
        <v>Cluster 2</v>
      </c>
      <c r="AH569" t="str">
        <f t="shared" si="197"/>
        <v>&gt;16 messages</v>
      </c>
      <c r="AI569" t="e">
        <f t="shared" si="198"/>
        <v>#N/A</v>
      </c>
      <c r="AJ569">
        <f t="shared" si="199"/>
        <v>43.64</v>
      </c>
      <c r="AK569" t="str">
        <f t="shared" si="200"/>
        <v>no - Low</v>
      </c>
      <c r="AL569" t="str">
        <f t="shared" si="201"/>
        <v>Q3 - High</v>
      </c>
      <c r="AM569">
        <f t="shared" si="202"/>
        <v>0</v>
      </c>
      <c r="AN569">
        <f t="shared" si="203"/>
        <v>1</v>
      </c>
      <c r="AO569">
        <f t="shared" si="204"/>
        <v>0</v>
      </c>
      <c r="AP569">
        <f t="shared" si="205"/>
        <v>3</v>
      </c>
      <c r="AQ569">
        <f t="shared" si="206"/>
        <v>256.7</v>
      </c>
    </row>
    <row r="570" spans="1:43" x14ac:dyDescent="0.25">
      <c r="A570" t="s">
        <v>75</v>
      </c>
      <c r="B570">
        <v>123</v>
      </c>
      <c r="C570" t="s">
        <v>25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  <c r="U570">
        <f t="shared" si="184"/>
        <v>0</v>
      </c>
      <c r="V570" t="str">
        <f t="shared" si="185"/>
        <v>&lt;=3 calls</v>
      </c>
      <c r="W570" t="str">
        <f t="shared" si="186"/>
        <v>Q3</v>
      </c>
      <c r="X570" t="str">
        <f t="shared" si="187"/>
        <v>Not Applicable</v>
      </c>
      <c r="Y570" t="str">
        <f t="shared" si="188"/>
        <v>High</v>
      </c>
      <c r="Z570" s="3">
        <f t="shared" si="189"/>
        <v>-0.39175467943547232</v>
      </c>
      <c r="AA570" s="3">
        <f t="shared" si="190"/>
        <v>0.82440778767520251</v>
      </c>
      <c r="AB570" s="3">
        <f t="shared" si="191"/>
        <v>3.7179458422344672E-2</v>
      </c>
      <c r="AC570" s="3">
        <f t="shared" si="192"/>
        <v>-1.3608449835731504</v>
      </c>
      <c r="AD570" s="3">
        <f t="shared" si="193"/>
        <v>2.2145826868423195</v>
      </c>
      <c r="AE570" s="3">
        <f t="shared" si="194"/>
        <v>1.6390244997204582</v>
      </c>
      <c r="AF570" s="3">
        <f t="shared" si="195"/>
        <v>2.9100560380353584</v>
      </c>
      <c r="AG570" t="str">
        <f t="shared" si="196"/>
        <v>Cluster 2</v>
      </c>
      <c r="AH570" t="str">
        <f t="shared" si="197"/>
        <v>Not Applicable</v>
      </c>
      <c r="AI570" t="e">
        <f t="shared" si="198"/>
        <v>#N/A</v>
      </c>
      <c r="AJ570">
        <f t="shared" si="199"/>
        <v>27.05</v>
      </c>
      <c r="AK570" t="str">
        <f t="shared" si="200"/>
        <v>no - Low</v>
      </c>
      <c r="AL570" t="str">
        <f t="shared" si="201"/>
        <v>Q1 - Low</v>
      </c>
      <c r="AM570">
        <f t="shared" si="202"/>
        <v>0</v>
      </c>
      <c r="AN570">
        <f t="shared" si="203"/>
        <v>0</v>
      </c>
      <c r="AO570">
        <f t="shared" si="204"/>
        <v>0</v>
      </c>
      <c r="AP570">
        <f t="shared" si="205"/>
        <v>1</v>
      </c>
      <c r="AQ570">
        <f t="shared" si="206"/>
        <v>159.1</v>
      </c>
    </row>
    <row r="571" spans="1:43" x14ac:dyDescent="0.25">
      <c r="A571" t="s">
        <v>47</v>
      </c>
      <c r="B571">
        <v>110</v>
      </c>
      <c r="C571" t="s">
        <v>25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  <c r="U571">
        <f t="shared" si="184"/>
        <v>0</v>
      </c>
      <c r="V571" t="str">
        <f t="shared" si="185"/>
        <v>&lt;=3 calls</v>
      </c>
      <c r="W571" t="str">
        <f t="shared" si="186"/>
        <v>Q3</v>
      </c>
      <c r="X571" t="str">
        <f t="shared" si="187"/>
        <v>Not Applicable</v>
      </c>
      <c r="Y571" t="str">
        <f t="shared" si="188"/>
        <v>High</v>
      </c>
      <c r="Z571" s="3">
        <f t="shared" si="189"/>
        <v>-1.4840969773377721</v>
      </c>
      <c r="AA571" s="3">
        <f t="shared" si="190"/>
        <v>0.65923207455410182</v>
      </c>
      <c r="AB571" s="3">
        <f t="shared" si="191"/>
        <v>7.6898605860289487E-2</v>
      </c>
      <c r="AC571" s="3">
        <f t="shared" si="192"/>
        <v>0.30576025649971117</v>
      </c>
      <c r="AD571" s="3">
        <f t="shared" si="193"/>
        <v>2.419115833409947</v>
      </c>
      <c r="AE571" s="3">
        <f t="shared" si="194"/>
        <v>1.6542471085971533</v>
      </c>
      <c r="AF571" s="3">
        <f t="shared" si="195"/>
        <v>2.7606060162850801</v>
      </c>
      <c r="AG571" t="str">
        <f t="shared" si="196"/>
        <v>Cluster 2</v>
      </c>
      <c r="AH571" t="str">
        <f t="shared" si="197"/>
        <v>Not Applicable</v>
      </c>
      <c r="AI571" t="e">
        <f t="shared" si="198"/>
        <v>#N/A</v>
      </c>
      <c r="AJ571">
        <f t="shared" si="199"/>
        <v>17.02</v>
      </c>
      <c r="AK571" t="str">
        <f t="shared" si="200"/>
        <v>no - High</v>
      </c>
      <c r="AL571" t="str">
        <f t="shared" si="201"/>
        <v>Q3 - High</v>
      </c>
      <c r="AM571">
        <f t="shared" si="202"/>
        <v>0</v>
      </c>
      <c r="AN571">
        <f t="shared" si="203"/>
        <v>0</v>
      </c>
      <c r="AO571">
        <f t="shared" si="204"/>
        <v>0</v>
      </c>
      <c r="AP571">
        <f t="shared" si="205"/>
        <v>3</v>
      </c>
      <c r="AQ571">
        <f t="shared" si="206"/>
        <v>100.1</v>
      </c>
    </row>
    <row r="572" spans="1:43" x14ac:dyDescent="0.25">
      <c r="A572" t="s">
        <v>41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  <c r="U572">
        <f t="shared" si="184"/>
        <v>0</v>
      </c>
      <c r="V572" t="str">
        <f t="shared" si="185"/>
        <v>&lt;=3 calls</v>
      </c>
      <c r="W572" t="str">
        <f t="shared" si="186"/>
        <v>Q1</v>
      </c>
      <c r="X572" t="str">
        <f t="shared" si="187"/>
        <v>Not Applicable</v>
      </c>
      <c r="Y572" t="str">
        <f t="shared" si="188"/>
        <v>Medium</v>
      </c>
      <c r="Z572" s="3">
        <f t="shared" si="189"/>
        <v>-2.7652848928435203</v>
      </c>
      <c r="AA572" s="3">
        <f t="shared" si="190"/>
        <v>-0.26216979502505255</v>
      </c>
      <c r="AB572" s="3">
        <f t="shared" si="191"/>
        <v>0.60119135204116114</v>
      </c>
      <c r="AC572" s="3">
        <f t="shared" si="192"/>
        <v>-0.60000346093119195</v>
      </c>
      <c r="AD572" s="3">
        <f t="shared" si="193"/>
        <v>2.5267439801834608</v>
      </c>
      <c r="AE572" s="3">
        <f t="shared" si="194"/>
        <v>2.9046460601785142</v>
      </c>
      <c r="AF572" s="3">
        <f t="shared" si="195"/>
        <v>4.2999421308231316</v>
      </c>
      <c r="AG572" t="str">
        <f t="shared" si="196"/>
        <v>Cluster 1</v>
      </c>
      <c r="AH572" t="str">
        <f t="shared" si="197"/>
        <v>&gt;16 messages</v>
      </c>
      <c r="AI572" t="e">
        <f t="shared" si="198"/>
        <v>#N/A</v>
      </c>
      <c r="AJ572">
        <f t="shared" si="199"/>
        <v>5.25</v>
      </c>
      <c r="AK572" t="str">
        <f t="shared" si="200"/>
        <v>no - High</v>
      </c>
      <c r="AL572" t="str">
        <f t="shared" si="201"/>
        <v>Q2 - Medium</v>
      </c>
      <c r="AM572">
        <f t="shared" si="202"/>
        <v>0</v>
      </c>
      <c r="AN572">
        <f t="shared" si="203"/>
        <v>1</v>
      </c>
      <c r="AO572">
        <f t="shared" si="204"/>
        <v>0</v>
      </c>
      <c r="AP572">
        <f t="shared" si="205"/>
        <v>1</v>
      </c>
      <c r="AQ572">
        <f t="shared" si="206"/>
        <v>30.9</v>
      </c>
    </row>
    <row r="573" spans="1:43" x14ac:dyDescent="0.25">
      <c r="A573" t="s">
        <v>66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  <c r="U573">
        <f t="shared" si="184"/>
        <v>0</v>
      </c>
      <c r="V573" t="str">
        <f t="shared" si="185"/>
        <v>&lt;=3 calls</v>
      </c>
      <c r="W573" t="str">
        <f t="shared" si="186"/>
        <v>Q4</v>
      </c>
      <c r="X573" t="str">
        <f t="shared" si="187"/>
        <v>Not Applicable</v>
      </c>
      <c r="Y573" t="str">
        <f t="shared" si="188"/>
        <v>Medium</v>
      </c>
      <c r="Z573" s="3">
        <f t="shared" si="189"/>
        <v>0.79501042726855176</v>
      </c>
      <c r="AA573" s="3">
        <f t="shared" si="190"/>
        <v>0.2831090651578595</v>
      </c>
      <c r="AB573" s="3">
        <f t="shared" si="191"/>
        <v>-0.91608008008833097</v>
      </c>
      <c r="AC573" s="3">
        <f t="shared" si="192"/>
        <v>-5.6545230472650088E-2</v>
      </c>
      <c r="AD573" s="3">
        <f t="shared" si="193"/>
        <v>2.4011623773070805</v>
      </c>
      <c r="AE573" s="3">
        <f t="shared" si="194"/>
        <v>1.2468329472965214</v>
      </c>
      <c r="AF573" s="3">
        <f t="shared" si="195"/>
        <v>2.311623679307095</v>
      </c>
      <c r="AG573" t="str">
        <f t="shared" si="196"/>
        <v>Cluster 2</v>
      </c>
      <c r="AH573" t="str">
        <f t="shared" si="197"/>
        <v>Not Applicable</v>
      </c>
      <c r="AI573" t="e">
        <f t="shared" si="198"/>
        <v>#N/A</v>
      </c>
      <c r="AJ573">
        <f t="shared" si="199"/>
        <v>37.94</v>
      </c>
      <c r="AK573" t="str">
        <f t="shared" si="200"/>
        <v>no - Low</v>
      </c>
      <c r="AL573" t="str">
        <f t="shared" si="201"/>
        <v>Q2 - Medium</v>
      </c>
      <c r="AM573">
        <f t="shared" si="202"/>
        <v>0</v>
      </c>
      <c r="AN573">
        <f t="shared" si="203"/>
        <v>1</v>
      </c>
      <c r="AO573">
        <f t="shared" si="204"/>
        <v>0</v>
      </c>
      <c r="AP573">
        <f t="shared" si="205"/>
        <v>3</v>
      </c>
      <c r="AQ573">
        <f t="shared" si="206"/>
        <v>223.2</v>
      </c>
    </row>
    <row r="574" spans="1:43" x14ac:dyDescent="0.25">
      <c r="A574" t="s">
        <v>43</v>
      </c>
      <c r="B574">
        <v>108</v>
      </c>
      <c r="C574" t="s">
        <v>28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  <c r="U574">
        <f t="shared" si="184"/>
        <v>0</v>
      </c>
      <c r="V574" t="str">
        <f t="shared" si="185"/>
        <v>&lt;=3 calls</v>
      </c>
      <c r="W574" t="str">
        <f t="shared" si="186"/>
        <v>Q3</v>
      </c>
      <c r="X574" t="str">
        <f t="shared" si="187"/>
        <v>Not Applicable</v>
      </c>
      <c r="Y574" t="str">
        <f t="shared" si="188"/>
        <v>Medium</v>
      </c>
      <c r="Z574" s="3">
        <f t="shared" si="189"/>
        <v>0.13219933803291922</v>
      </c>
      <c r="AA574" s="3">
        <f t="shared" si="190"/>
        <v>-5.4509155958712696E-3</v>
      </c>
      <c r="AB574" s="3">
        <f t="shared" si="191"/>
        <v>0.30925561837226645</v>
      </c>
      <c r="AC574" s="3">
        <f t="shared" si="192"/>
        <v>0.84921848695825297</v>
      </c>
      <c r="AD574" s="3">
        <f t="shared" si="193"/>
        <v>2.7211693275279263</v>
      </c>
      <c r="AE574" s="3">
        <f t="shared" si="194"/>
        <v>0.91340979496809249</v>
      </c>
      <c r="AF574" s="3">
        <f t="shared" si="195"/>
        <v>1.5046170270233281</v>
      </c>
      <c r="AG574" t="str">
        <f t="shared" si="196"/>
        <v>Cluster 2</v>
      </c>
      <c r="AH574" t="str">
        <f t="shared" si="197"/>
        <v>Not Applicable</v>
      </c>
      <c r="AI574" t="e">
        <f t="shared" si="198"/>
        <v>#N/A</v>
      </c>
      <c r="AJ574">
        <f t="shared" si="199"/>
        <v>31.86</v>
      </c>
      <c r="AK574" t="str">
        <f t="shared" si="200"/>
        <v>no - High</v>
      </c>
      <c r="AL574" t="str">
        <f t="shared" si="201"/>
        <v>Q4 - Very High</v>
      </c>
      <c r="AM574">
        <f t="shared" si="202"/>
        <v>0</v>
      </c>
      <c r="AN574">
        <f t="shared" si="203"/>
        <v>0</v>
      </c>
      <c r="AO574">
        <f t="shared" si="204"/>
        <v>1</v>
      </c>
      <c r="AP574">
        <f t="shared" si="205"/>
        <v>1</v>
      </c>
      <c r="AQ574">
        <f t="shared" si="206"/>
        <v>187.4</v>
      </c>
    </row>
    <row r="575" spans="1:43" x14ac:dyDescent="0.25">
      <c r="A575" t="s">
        <v>41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  <c r="U575">
        <f t="shared" si="184"/>
        <v>0</v>
      </c>
      <c r="V575" t="str">
        <f t="shared" si="185"/>
        <v>&lt;=3 calls</v>
      </c>
      <c r="W575" t="str">
        <f t="shared" si="186"/>
        <v>Q1</v>
      </c>
      <c r="X575" t="str">
        <f t="shared" si="187"/>
        <v>Not Applicable</v>
      </c>
      <c r="Y575" t="str">
        <f t="shared" si="188"/>
        <v>Low</v>
      </c>
      <c r="Z575" s="3">
        <f t="shared" si="189"/>
        <v>1.8003356268633806</v>
      </c>
      <c r="AA575" s="3">
        <f t="shared" si="190"/>
        <v>-1.3606877907220136</v>
      </c>
      <c r="AB575" s="3">
        <f t="shared" si="191"/>
        <v>-1.4622183573600722</v>
      </c>
      <c r="AC575" s="3">
        <f t="shared" si="192"/>
        <v>-0.74492565572013658</v>
      </c>
      <c r="AD575" s="3">
        <f t="shared" si="193"/>
        <v>2.8724003962621043</v>
      </c>
      <c r="AE575" s="3">
        <f t="shared" si="194"/>
        <v>2.7902824929251122</v>
      </c>
      <c r="AF575" s="3">
        <f t="shared" si="195"/>
        <v>3.9141625853050694</v>
      </c>
      <c r="AG575" t="str">
        <f t="shared" si="196"/>
        <v>Cluster 2</v>
      </c>
      <c r="AH575" t="str">
        <f t="shared" si="197"/>
        <v>Not Applicable</v>
      </c>
      <c r="AI575" t="e">
        <f t="shared" si="198"/>
        <v>#N/A</v>
      </c>
      <c r="AJ575">
        <f t="shared" si="199"/>
        <v>47.18</v>
      </c>
      <c r="AK575" t="str">
        <f t="shared" si="200"/>
        <v>no - Low</v>
      </c>
      <c r="AL575" t="str">
        <f t="shared" si="201"/>
        <v>Q1 - Low</v>
      </c>
      <c r="AM575">
        <f t="shared" si="202"/>
        <v>0</v>
      </c>
      <c r="AN575">
        <f t="shared" si="203"/>
        <v>1</v>
      </c>
      <c r="AO575">
        <f t="shared" si="204"/>
        <v>0</v>
      </c>
      <c r="AP575">
        <f t="shared" si="205"/>
        <v>1</v>
      </c>
      <c r="AQ575">
        <f t="shared" si="206"/>
        <v>277.5</v>
      </c>
    </row>
    <row r="576" spans="1:43" x14ac:dyDescent="0.25">
      <c r="A576" t="s">
        <v>67</v>
      </c>
      <c r="B576">
        <v>137</v>
      </c>
      <c r="C576" t="s">
        <v>28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  <c r="U576">
        <f t="shared" si="184"/>
        <v>0</v>
      </c>
      <c r="V576" t="str">
        <f t="shared" si="185"/>
        <v>&lt;=3 calls</v>
      </c>
      <c r="W576" t="str">
        <f t="shared" si="186"/>
        <v>Q4</v>
      </c>
      <c r="X576" t="str">
        <f t="shared" si="187"/>
        <v>Not Applicable</v>
      </c>
      <c r="Y576" t="str">
        <f t="shared" si="188"/>
        <v>Medium</v>
      </c>
      <c r="Z576" s="3">
        <f t="shared" si="189"/>
        <v>-0.61207456663949555</v>
      </c>
      <c r="AA576" s="3">
        <f t="shared" si="190"/>
        <v>-0.14674580272356003</v>
      </c>
      <c r="AB576" s="3">
        <f t="shared" si="191"/>
        <v>-0.55264988103113621</v>
      </c>
      <c r="AC576" s="3">
        <f t="shared" si="192"/>
        <v>-2.0314681775414092E-2</v>
      </c>
      <c r="AD576" s="3">
        <f t="shared" si="193"/>
        <v>1.427737482418971</v>
      </c>
      <c r="AE576" s="3">
        <f t="shared" si="194"/>
        <v>0.83785689890534032</v>
      </c>
      <c r="AF576" s="3">
        <f t="shared" si="195"/>
        <v>2.7139591093792266</v>
      </c>
      <c r="AG576" t="str">
        <f t="shared" si="196"/>
        <v>Cluster 2</v>
      </c>
      <c r="AH576" t="str">
        <f t="shared" si="197"/>
        <v>Not Applicable</v>
      </c>
      <c r="AI576" t="e">
        <f t="shared" si="198"/>
        <v>#N/A</v>
      </c>
      <c r="AJ576">
        <f t="shared" si="199"/>
        <v>25.02</v>
      </c>
      <c r="AK576" t="str">
        <f t="shared" si="200"/>
        <v>no - Medium</v>
      </c>
      <c r="AL576" t="str">
        <f t="shared" si="201"/>
        <v>Q2 - Medium</v>
      </c>
      <c r="AM576">
        <f t="shared" si="202"/>
        <v>0</v>
      </c>
      <c r="AN576">
        <f t="shared" si="203"/>
        <v>0</v>
      </c>
      <c r="AO576">
        <f t="shared" si="204"/>
        <v>1</v>
      </c>
      <c r="AP576">
        <f t="shared" si="205"/>
        <v>1</v>
      </c>
      <c r="AQ576">
        <f t="shared" si="206"/>
        <v>147.19999999999999</v>
      </c>
    </row>
    <row r="577" spans="1:43" x14ac:dyDescent="0.25">
      <c r="A577" t="s">
        <v>69</v>
      </c>
      <c r="B577">
        <v>82</v>
      </c>
      <c r="C577" t="s">
        <v>25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  <c r="U577">
        <f t="shared" si="184"/>
        <v>0</v>
      </c>
      <c r="V577" t="str">
        <f t="shared" si="185"/>
        <v>&gt;3 calls</v>
      </c>
      <c r="W577" t="str">
        <f t="shared" si="186"/>
        <v>Q2</v>
      </c>
      <c r="X577" t="str">
        <f t="shared" si="187"/>
        <v>Not Applicable</v>
      </c>
      <c r="Y577" t="str">
        <f t="shared" si="188"/>
        <v>High</v>
      </c>
      <c r="Z577" s="3">
        <f t="shared" si="189"/>
        <v>0.1025764960559078</v>
      </c>
      <c r="AA577" s="3">
        <f t="shared" si="190"/>
        <v>1.518941810316941</v>
      </c>
      <c r="AB577" s="3">
        <f t="shared" si="191"/>
        <v>-0.16737415088307137</v>
      </c>
      <c r="AC577" s="3">
        <f t="shared" si="192"/>
        <v>-1.6506893731510393</v>
      </c>
      <c r="AD577" s="3">
        <f t="shared" si="193"/>
        <v>2.9457435798736946</v>
      </c>
      <c r="AE577" s="3">
        <f t="shared" si="194"/>
        <v>2.251776115356412</v>
      </c>
      <c r="AF577" s="3">
        <f t="shared" si="195"/>
        <v>3.0762942169129626</v>
      </c>
      <c r="AG577" t="str">
        <f t="shared" si="196"/>
        <v>Cluster 2</v>
      </c>
      <c r="AH577" t="str">
        <f t="shared" si="197"/>
        <v>Not Applicable</v>
      </c>
      <c r="AI577" t="e">
        <f t="shared" si="198"/>
        <v>#N/A</v>
      </c>
      <c r="AJ577">
        <f t="shared" si="199"/>
        <v>31.59</v>
      </c>
      <c r="AK577" t="str">
        <f t="shared" si="200"/>
        <v>no - High</v>
      </c>
      <c r="AL577" t="str">
        <f t="shared" si="201"/>
        <v>Q1 - Low</v>
      </c>
      <c r="AM577">
        <f t="shared" si="202"/>
        <v>0</v>
      </c>
      <c r="AN577">
        <f t="shared" si="203"/>
        <v>0</v>
      </c>
      <c r="AO577">
        <f t="shared" si="204"/>
        <v>0</v>
      </c>
      <c r="AP577">
        <f t="shared" si="205"/>
        <v>4</v>
      </c>
      <c r="AQ577">
        <f t="shared" si="206"/>
        <v>185.8</v>
      </c>
    </row>
    <row r="578" spans="1:43" x14ac:dyDescent="0.25">
      <c r="A578" t="s">
        <v>24</v>
      </c>
      <c r="B578">
        <v>92</v>
      </c>
      <c r="C578" t="s">
        <v>28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  <c r="U578">
        <f t="shared" ref="U578:U641" si="207">IF(T578="yes",1,0)</f>
        <v>0</v>
      </c>
      <c r="V578" t="str">
        <f t="shared" ref="V578:V641" si="208">IF(S578&gt;3,"&gt;3 calls","&lt;=3 calls")</f>
        <v>&lt;=3 calls</v>
      </c>
      <c r="W578" t="str">
        <f t="shared" ref="W578:W641" si="209">IF(B578&lt;=_xlfn.QUARTILE.INC($B$2:$B$4251,1),"Q1",
IF(B578&lt;=_xlfn.QUARTILE.INC($B$2:$B$4251,2),"Q2",
IF(B578&lt;=_xlfn.QUARTILE.INC($B$2:$B$4251,3),"Q3","Q4")))</f>
        <v>Q2</v>
      </c>
      <c r="X578" t="str">
        <f t="shared" ref="X578:X641" si="210">IF(D578="no","Not Applicable",IF(R578&gt;2.84,"High","Low"))</f>
        <v>Not Applicable</v>
      </c>
      <c r="Y578" t="str">
        <f t="shared" ref="Y578:Y641" si="211">IF(J578&lt;=165,"Low",IF(J578&lt;=233,"Medium","High"))</f>
        <v>Medium</v>
      </c>
      <c r="Z578" s="3">
        <f t="shared" ref="Z578:Z641" si="212">(G578-AVERAGE($G$2:$G$4251))/_xlfn.STDEV.S($G$2:$G$4251)</f>
        <v>-0.46025750150731126</v>
      </c>
      <c r="AA578" s="3">
        <f t="shared" ref="AA578:AA641" si="213">(J578-AVERAGE($J$2:$J$4251))/_xlfn.STDEV.S($J$2:$J$4251)</f>
        <v>-0.23231876253328732</v>
      </c>
      <c r="AB578" s="3">
        <f t="shared" ref="AB578:AB641" si="214">(M578-AVERAGE($M$2:$M$4251))/_xlfn.STDEV.S($M$2:$M$4251)</f>
        <v>1.0798070786683962</v>
      </c>
      <c r="AC578" s="3">
        <f t="shared" ref="AC578:AC641" si="215">(P578-AVERAGE($P$2:$P$4251))/_xlfn.STDEV.S($P$2:$P$4251)</f>
        <v>-0.81738675311460851</v>
      </c>
      <c r="AD578" s="3">
        <f t="shared" ref="AD578:AD641" si="216">SQRT((Z578-$BQ$13)^2+(AA578-$BR$13)^2+(AB578-$BS$13)^2+(AC578-$BT$13)^2)</f>
        <v>2.2890175904642467</v>
      </c>
      <c r="AE578" s="3">
        <f t="shared" ref="AE578:AE641" si="217">SQRT((Z578-$BQ$14)^2+(AA578-$BR$14)^2+(AB578-$BS$14)^2+(AC578-$BT$14)^2)</f>
        <v>1.4491077966902146</v>
      </c>
      <c r="AF578" s="3">
        <f t="shared" ref="AF578:AF641" si="218">SQRT((Z578-$BQ$15)^2+(AA578-$BR$15)^2+(AB578-$BS$15)^2+(AC578-$BT$15)^2)</f>
        <v>2.6382238880356592</v>
      </c>
      <c r="AG578" t="str">
        <f t="shared" ref="AG578:AG641" si="219">IF(AD578=MIN(AD578:AF578),"Cluster 1",IF(AE578=MIN(AD578:AF578),"Cluster 2","Cluster 3"))</f>
        <v>Cluster 2</v>
      </c>
      <c r="AH578" t="str">
        <f t="shared" ref="AH578:AH641" si="220">IF(E578="no","Not Applicable",IF(F578=0,"0 messages",IF(F578&lt;=16,"1-16 messages","&gt;16 messages")))</f>
        <v>&gt;16 messages</v>
      </c>
      <c r="AI578" t="e">
        <f t="shared" ref="AI578:AI641" si="221">IF(T578="yes",I578,NA())</f>
        <v>#N/A</v>
      </c>
      <c r="AJ578">
        <f t="shared" ref="AJ578:AJ641" si="222">IF(T578="no",I578,NA())</f>
        <v>26.42</v>
      </c>
      <c r="AK578" t="str">
        <f t="shared" ref="AK578:AK641" si="223">D578&amp;" - "&amp;IF(Q578&lt;=3,"Low",IF(Q578&lt;=6,"Medium","High"))</f>
        <v>no - Medium</v>
      </c>
      <c r="AL578" t="str">
        <f t="shared" ref="AL578:AL641" si="224">IF(P578&lt;=8.5,"Q1 - Low",IF(P578&lt;=10.3,"Q2 - Medium",IF(P578&lt;=12,"Q3 - High","Q4 - Very High")))</f>
        <v>Q1 - Low</v>
      </c>
      <c r="AM578">
        <f t="shared" ref="AM578:AM641" si="225">IF(D578="yes",1,0)</f>
        <v>0</v>
      </c>
      <c r="AN578">
        <f t="shared" ref="AN578:AN641" si="226">IF(C578="area_code_415",1,0)</f>
        <v>0</v>
      </c>
      <c r="AO578">
        <f t="shared" ref="AO578:AO641" si="227">IF(C578="area_code_510",1,0)</f>
        <v>1</v>
      </c>
      <c r="AP578">
        <f t="shared" ref="AP578:AP641" si="228">S578</f>
        <v>3</v>
      </c>
      <c r="AQ578">
        <f t="shared" ref="AQ578:AQ641" si="229">G578</f>
        <v>155.4</v>
      </c>
    </row>
    <row r="579" spans="1:43" x14ac:dyDescent="0.25">
      <c r="A579" t="s">
        <v>51</v>
      </c>
      <c r="B579">
        <v>165</v>
      </c>
      <c r="C579" t="s">
        <v>28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  <c r="U579">
        <f t="shared" si="207"/>
        <v>0</v>
      </c>
      <c r="V579" t="str">
        <f t="shared" si="208"/>
        <v>&gt;3 calls</v>
      </c>
      <c r="W579" t="str">
        <f t="shared" si="209"/>
        <v>Q4</v>
      </c>
      <c r="X579" t="str">
        <f t="shared" si="210"/>
        <v>Not Applicable</v>
      </c>
      <c r="Y579" t="str">
        <f t="shared" si="211"/>
        <v>High</v>
      </c>
      <c r="Z579" s="3">
        <f t="shared" si="212"/>
        <v>-0.48247463299007021</v>
      </c>
      <c r="AA579" s="3">
        <f t="shared" si="213"/>
        <v>1.3617263725269777</v>
      </c>
      <c r="AB579" s="3">
        <f t="shared" si="214"/>
        <v>-0.23291074415567997</v>
      </c>
      <c r="AC579" s="3">
        <f t="shared" si="215"/>
        <v>0.23329915910523916</v>
      </c>
      <c r="AD579" s="3">
        <f t="shared" si="216"/>
        <v>2.8204674624022315</v>
      </c>
      <c r="AE579" s="3">
        <f t="shared" si="217"/>
        <v>1.481808488805739</v>
      </c>
      <c r="AF579" s="3">
        <f t="shared" si="218"/>
        <v>2.1062943974012311</v>
      </c>
      <c r="AG579" t="str">
        <f t="shared" si="219"/>
        <v>Cluster 2</v>
      </c>
      <c r="AH579" t="str">
        <f t="shared" si="220"/>
        <v>Not Applicable</v>
      </c>
      <c r="AI579" t="e">
        <f t="shared" si="221"/>
        <v>#N/A</v>
      </c>
      <c r="AJ579">
        <f t="shared" si="222"/>
        <v>26.21</v>
      </c>
      <c r="AK579" t="str">
        <f t="shared" si="223"/>
        <v>no - Medium</v>
      </c>
      <c r="AL579" t="str">
        <f t="shared" si="224"/>
        <v>Q3 - High</v>
      </c>
      <c r="AM579">
        <f t="shared" si="225"/>
        <v>0</v>
      </c>
      <c r="AN579">
        <f t="shared" si="226"/>
        <v>0</v>
      </c>
      <c r="AO579">
        <f t="shared" si="227"/>
        <v>1</v>
      </c>
      <c r="AP579">
        <f t="shared" si="228"/>
        <v>6</v>
      </c>
      <c r="AQ579">
        <f t="shared" si="229"/>
        <v>154.19999999999999</v>
      </c>
    </row>
    <row r="580" spans="1:43" x14ac:dyDescent="0.25">
      <c r="A580" t="s">
        <v>35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  <c r="U580">
        <f t="shared" si="207"/>
        <v>0</v>
      </c>
      <c r="V580" t="str">
        <f t="shared" si="208"/>
        <v>&lt;=3 calls</v>
      </c>
      <c r="W580" t="str">
        <f t="shared" si="209"/>
        <v>Q2</v>
      </c>
      <c r="X580" t="str">
        <f t="shared" si="210"/>
        <v>Not Applicable</v>
      </c>
      <c r="Y580" t="str">
        <f t="shared" si="211"/>
        <v>Low</v>
      </c>
      <c r="Z580" s="3">
        <f t="shared" si="212"/>
        <v>-1.5303826679268526</v>
      </c>
      <c r="AA580" s="3">
        <f t="shared" si="213"/>
        <v>-1.8840758937442981</v>
      </c>
      <c r="AB580" s="3">
        <f t="shared" si="214"/>
        <v>0.39067987062005322</v>
      </c>
      <c r="AC580" s="3">
        <f t="shared" si="215"/>
        <v>0.48691299998589177</v>
      </c>
      <c r="AD580" s="3">
        <f t="shared" si="216"/>
        <v>2.2820597565383425</v>
      </c>
      <c r="AE580" s="3">
        <f t="shared" si="217"/>
        <v>2.5062976907267518</v>
      </c>
      <c r="AF580" s="3">
        <f t="shared" si="218"/>
        <v>3.9185787597894044</v>
      </c>
      <c r="AG580" t="str">
        <f t="shared" si="219"/>
        <v>Cluster 1</v>
      </c>
      <c r="AH580" t="str">
        <f t="shared" si="220"/>
        <v>Not Applicable</v>
      </c>
      <c r="AI580" t="e">
        <f t="shared" si="221"/>
        <v>#N/A</v>
      </c>
      <c r="AJ580">
        <f t="shared" si="222"/>
        <v>16.59</v>
      </c>
      <c r="AK580" t="str">
        <f t="shared" si="223"/>
        <v>no - High</v>
      </c>
      <c r="AL580" t="str">
        <f t="shared" si="224"/>
        <v>Q3 - High</v>
      </c>
      <c r="AM580">
        <f t="shared" si="225"/>
        <v>0</v>
      </c>
      <c r="AN580">
        <f t="shared" si="226"/>
        <v>1</v>
      </c>
      <c r="AO580">
        <f t="shared" si="227"/>
        <v>0</v>
      </c>
      <c r="AP580">
        <f t="shared" si="228"/>
        <v>1</v>
      </c>
      <c r="AQ580">
        <f t="shared" si="229"/>
        <v>97.6</v>
      </c>
    </row>
    <row r="581" spans="1:43" x14ac:dyDescent="0.25">
      <c r="A581" t="s">
        <v>50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  <c r="U581">
        <f t="shared" si="207"/>
        <v>0</v>
      </c>
      <c r="V581" t="str">
        <f t="shared" si="208"/>
        <v>&lt;=3 calls</v>
      </c>
      <c r="W581" t="str">
        <f t="shared" si="209"/>
        <v>Q4</v>
      </c>
      <c r="X581" t="str">
        <f t="shared" si="210"/>
        <v>Not Applicable</v>
      </c>
      <c r="Y581" t="str">
        <f t="shared" si="211"/>
        <v>Medium</v>
      </c>
      <c r="Z581" s="3">
        <f t="shared" si="212"/>
        <v>-2.7023437593517614E-2</v>
      </c>
      <c r="AA581" s="3">
        <f t="shared" si="213"/>
        <v>-0.43331571464450658</v>
      </c>
      <c r="AB581" s="3">
        <f t="shared" si="214"/>
        <v>-0.62215838904753962</v>
      </c>
      <c r="AC581" s="3">
        <f t="shared" si="215"/>
        <v>-0.99853949660078922</v>
      </c>
      <c r="AD581" s="3">
        <f t="shared" si="216"/>
        <v>1.1876787807730385</v>
      </c>
      <c r="AE581" s="3">
        <f t="shared" si="217"/>
        <v>1.2540554063003904</v>
      </c>
      <c r="AF581" s="3">
        <f t="shared" si="218"/>
        <v>3.120052729978124</v>
      </c>
      <c r="AG581" t="str">
        <f t="shared" si="219"/>
        <v>Cluster 1</v>
      </c>
      <c r="AH581" t="str">
        <f t="shared" si="220"/>
        <v>Not Applicable</v>
      </c>
      <c r="AI581" t="e">
        <f t="shared" si="221"/>
        <v>#N/A</v>
      </c>
      <c r="AJ581">
        <f t="shared" si="222"/>
        <v>30.4</v>
      </c>
      <c r="AK581" t="str">
        <f t="shared" si="223"/>
        <v>no - Low</v>
      </c>
      <c r="AL581" t="str">
        <f t="shared" si="224"/>
        <v>Q1 - Low</v>
      </c>
      <c r="AM581">
        <f t="shared" si="225"/>
        <v>0</v>
      </c>
      <c r="AN581">
        <f t="shared" si="226"/>
        <v>1</v>
      </c>
      <c r="AO581">
        <f t="shared" si="227"/>
        <v>0</v>
      </c>
      <c r="AP581">
        <f t="shared" si="228"/>
        <v>1</v>
      </c>
      <c r="AQ581">
        <f t="shared" si="229"/>
        <v>178.8</v>
      </c>
    </row>
    <row r="582" spans="1:43" x14ac:dyDescent="0.25">
      <c r="A582" t="s">
        <v>59</v>
      </c>
      <c r="B582">
        <v>63</v>
      </c>
      <c r="C582" t="s">
        <v>25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  <c r="U582">
        <f t="shared" si="207"/>
        <v>0</v>
      </c>
      <c r="V582" t="str">
        <f t="shared" si="208"/>
        <v>&lt;=3 calls</v>
      </c>
      <c r="W582" t="str">
        <f t="shared" si="209"/>
        <v>Q1</v>
      </c>
      <c r="X582" t="str">
        <f t="shared" si="210"/>
        <v>Not Applicable</v>
      </c>
      <c r="Y582" t="str">
        <f t="shared" si="211"/>
        <v>High</v>
      </c>
      <c r="Z582" s="3">
        <f t="shared" si="212"/>
        <v>-0.57319458654466759</v>
      </c>
      <c r="AA582" s="3">
        <f t="shared" si="213"/>
        <v>1.4612298141661952</v>
      </c>
      <c r="AB582" s="3">
        <f t="shared" si="214"/>
        <v>0.12058966804202856</v>
      </c>
      <c r="AC582" s="3">
        <f t="shared" si="215"/>
        <v>-0.41885071744501134</v>
      </c>
      <c r="AD582" s="3">
        <f t="shared" si="216"/>
        <v>2.7987980905796088</v>
      </c>
      <c r="AE582" s="3">
        <f t="shared" si="217"/>
        <v>1.6290249830481343</v>
      </c>
      <c r="AF582" s="3">
        <f t="shared" si="218"/>
        <v>2.339695287629969</v>
      </c>
      <c r="AG582" t="str">
        <f t="shared" si="219"/>
        <v>Cluster 2</v>
      </c>
      <c r="AH582" t="str">
        <f t="shared" si="220"/>
        <v>Not Applicable</v>
      </c>
      <c r="AI582" t="e">
        <f t="shared" si="221"/>
        <v>#N/A</v>
      </c>
      <c r="AJ582">
        <f t="shared" si="222"/>
        <v>25.38</v>
      </c>
      <c r="AK582" t="str">
        <f t="shared" si="223"/>
        <v>no - Medium</v>
      </c>
      <c r="AL582" t="str">
        <f t="shared" si="224"/>
        <v>Q2 - Medium</v>
      </c>
      <c r="AM582">
        <f t="shared" si="225"/>
        <v>0</v>
      </c>
      <c r="AN582">
        <f t="shared" si="226"/>
        <v>0</v>
      </c>
      <c r="AO582">
        <f t="shared" si="227"/>
        <v>0</v>
      </c>
      <c r="AP582">
        <f t="shared" si="228"/>
        <v>0</v>
      </c>
      <c r="AQ582">
        <f t="shared" si="229"/>
        <v>149.30000000000001</v>
      </c>
    </row>
    <row r="583" spans="1:43" x14ac:dyDescent="0.25">
      <c r="A583" t="s">
        <v>46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  <c r="U583">
        <f t="shared" si="207"/>
        <v>0</v>
      </c>
      <c r="V583" t="str">
        <f t="shared" si="208"/>
        <v>&lt;=3 calls</v>
      </c>
      <c r="W583" t="str">
        <f t="shared" si="209"/>
        <v>Q1</v>
      </c>
      <c r="X583" t="str">
        <f t="shared" si="210"/>
        <v>Not Applicable</v>
      </c>
      <c r="Y583" t="str">
        <f t="shared" si="211"/>
        <v>Medium</v>
      </c>
      <c r="Z583" s="3">
        <f t="shared" si="212"/>
        <v>0.47656487601567804</v>
      </c>
      <c r="AA583" s="3">
        <f t="shared" si="213"/>
        <v>-0.28207048335289608</v>
      </c>
      <c r="AB583" s="3">
        <f t="shared" si="214"/>
        <v>2.1164768267987562</v>
      </c>
      <c r="AC583" s="3">
        <f t="shared" si="215"/>
        <v>-0.67246455832566399</v>
      </c>
      <c r="AD583" s="3">
        <f t="shared" si="216"/>
        <v>3.5377074358237688</v>
      </c>
      <c r="AE583" s="3">
        <f t="shared" si="217"/>
        <v>2.2887465082902994</v>
      </c>
      <c r="AF583" s="3">
        <f t="shared" si="218"/>
        <v>2.4415870365275305</v>
      </c>
      <c r="AG583" t="str">
        <f t="shared" si="219"/>
        <v>Cluster 2</v>
      </c>
      <c r="AH583" t="str">
        <f t="shared" si="220"/>
        <v>Not Applicable</v>
      </c>
      <c r="AI583" t="e">
        <f t="shared" si="221"/>
        <v>#N/A</v>
      </c>
      <c r="AJ583">
        <f t="shared" si="222"/>
        <v>35.020000000000003</v>
      </c>
      <c r="AK583" t="str">
        <f t="shared" si="223"/>
        <v>no - High</v>
      </c>
      <c r="AL583" t="str">
        <f t="shared" si="224"/>
        <v>Q1 - Low</v>
      </c>
      <c r="AM583">
        <f t="shared" si="225"/>
        <v>0</v>
      </c>
      <c r="AN583">
        <f t="shared" si="226"/>
        <v>1</v>
      </c>
      <c r="AO583">
        <f t="shared" si="227"/>
        <v>0</v>
      </c>
      <c r="AP583">
        <f t="shared" si="228"/>
        <v>0</v>
      </c>
      <c r="AQ583">
        <f t="shared" si="229"/>
        <v>206</v>
      </c>
    </row>
    <row r="584" spans="1:43" x14ac:dyDescent="0.25">
      <c r="A584" t="s">
        <v>34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  <c r="U584">
        <f t="shared" si="207"/>
        <v>0</v>
      </c>
      <c r="V584" t="str">
        <f t="shared" si="208"/>
        <v>&lt;=3 calls</v>
      </c>
      <c r="W584" t="str">
        <f t="shared" si="209"/>
        <v>Q2</v>
      </c>
      <c r="X584" t="str">
        <f t="shared" si="210"/>
        <v>Not Applicable</v>
      </c>
      <c r="Y584" t="str">
        <f t="shared" si="211"/>
        <v>Medium</v>
      </c>
      <c r="Z584" s="3">
        <f t="shared" si="212"/>
        <v>0.67651905936050605</v>
      </c>
      <c r="AA584" s="3">
        <f t="shared" si="213"/>
        <v>-0.18654717937924703</v>
      </c>
      <c r="AB584" s="3">
        <f t="shared" si="214"/>
        <v>-0.25872818999034436</v>
      </c>
      <c r="AC584" s="3">
        <f t="shared" si="215"/>
        <v>0.26952970780247515</v>
      </c>
      <c r="AD584" s="3">
        <f t="shared" si="216"/>
        <v>2.3735229560893072</v>
      </c>
      <c r="AE584" s="3">
        <f t="shared" si="217"/>
        <v>0.79502479678066917</v>
      </c>
      <c r="AF584" s="3">
        <f t="shared" si="218"/>
        <v>1.9053917266298195</v>
      </c>
      <c r="AG584" t="str">
        <f t="shared" si="219"/>
        <v>Cluster 2</v>
      </c>
      <c r="AH584" t="str">
        <f t="shared" si="220"/>
        <v>Not Applicable</v>
      </c>
      <c r="AI584" t="e">
        <f t="shared" si="221"/>
        <v>#N/A</v>
      </c>
      <c r="AJ584">
        <f t="shared" si="222"/>
        <v>36.86</v>
      </c>
      <c r="AK584" t="str">
        <f t="shared" si="223"/>
        <v>no - High</v>
      </c>
      <c r="AL584" t="str">
        <f t="shared" si="224"/>
        <v>Q3 - High</v>
      </c>
      <c r="AM584">
        <f t="shared" si="225"/>
        <v>0</v>
      </c>
      <c r="AN584">
        <f t="shared" si="226"/>
        <v>1</v>
      </c>
      <c r="AO584">
        <f t="shared" si="227"/>
        <v>0</v>
      </c>
      <c r="AP584">
        <f t="shared" si="228"/>
        <v>0</v>
      </c>
      <c r="AQ584">
        <f t="shared" si="229"/>
        <v>216.8</v>
      </c>
    </row>
    <row r="585" spans="1:43" x14ac:dyDescent="0.25">
      <c r="A585" t="s">
        <v>31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  <c r="U585">
        <f t="shared" si="207"/>
        <v>0</v>
      </c>
      <c r="V585" t="str">
        <f t="shared" si="208"/>
        <v>&lt;=3 calls</v>
      </c>
      <c r="W585" t="str">
        <f t="shared" si="209"/>
        <v>Q3</v>
      </c>
      <c r="X585" t="str">
        <f t="shared" si="210"/>
        <v>Not Applicable</v>
      </c>
      <c r="Y585" t="str">
        <f t="shared" si="211"/>
        <v>Low</v>
      </c>
      <c r="Z585" s="3">
        <f t="shared" si="212"/>
        <v>-1.4248512933837492</v>
      </c>
      <c r="AA585" s="3">
        <f t="shared" si="213"/>
        <v>-1.4144196492071914</v>
      </c>
      <c r="AB585" s="3">
        <f t="shared" si="214"/>
        <v>-0.66386349385738164</v>
      </c>
      <c r="AC585" s="3">
        <f t="shared" si="215"/>
        <v>0.16083806171076653</v>
      </c>
      <c r="AD585" s="3">
        <f t="shared" si="216"/>
        <v>1.3463933390421359</v>
      </c>
      <c r="AE585" s="3">
        <f t="shared" si="217"/>
        <v>2.1206998309266081</v>
      </c>
      <c r="AF585" s="3">
        <f t="shared" si="218"/>
        <v>3.8964035369000549</v>
      </c>
      <c r="AG585" t="str">
        <f t="shared" si="219"/>
        <v>Cluster 1</v>
      </c>
      <c r="AH585" t="str">
        <f t="shared" si="220"/>
        <v>Not Applicable</v>
      </c>
      <c r="AI585" t="e">
        <f t="shared" si="221"/>
        <v>#N/A</v>
      </c>
      <c r="AJ585">
        <f t="shared" si="222"/>
        <v>17.559999999999999</v>
      </c>
      <c r="AK585" t="str">
        <f t="shared" si="223"/>
        <v>no - Low</v>
      </c>
      <c r="AL585" t="str">
        <f t="shared" si="224"/>
        <v>Q3 - High</v>
      </c>
      <c r="AM585">
        <f t="shared" si="225"/>
        <v>0</v>
      </c>
      <c r="AN585">
        <f t="shared" si="226"/>
        <v>1</v>
      </c>
      <c r="AO585">
        <f t="shared" si="227"/>
        <v>0</v>
      </c>
      <c r="AP585">
        <f t="shared" si="228"/>
        <v>0</v>
      </c>
      <c r="AQ585">
        <f t="shared" si="229"/>
        <v>103.3</v>
      </c>
    </row>
    <row r="586" spans="1:43" x14ac:dyDescent="0.25">
      <c r="A586" t="s">
        <v>33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  <c r="U586">
        <f t="shared" si="207"/>
        <v>0</v>
      </c>
      <c r="V586" t="str">
        <f t="shared" si="208"/>
        <v>&lt;=3 calls</v>
      </c>
      <c r="W586" t="str">
        <f t="shared" si="209"/>
        <v>Q2</v>
      </c>
      <c r="X586" t="str">
        <f t="shared" si="210"/>
        <v>Not Applicable</v>
      </c>
      <c r="Y586" t="str">
        <f t="shared" si="211"/>
        <v>Low</v>
      </c>
      <c r="Z586" s="3">
        <f t="shared" si="212"/>
        <v>-0.75648592127742642</v>
      </c>
      <c r="AA586" s="3">
        <f t="shared" si="213"/>
        <v>-0.81739899937188643</v>
      </c>
      <c r="AB586" s="3">
        <f t="shared" si="214"/>
        <v>-1.4364009115254084</v>
      </c>
      <c r="AC586" s="3">
        <f t="shared" si="215"/>
        <v>-0.92607839920631685</v>
      </c>
      <c r="AD586" s="3">
        <f t="shared" si="216"/>
        <v>0.53717072761888285</v>
      </c>
      <c r="AE586" s="3">
        <f t="shared" si="217"/>
        <v>2.0399217762876782</v>
      </c>
      <c r="AF586" s="3">
        <f t="shared" si="218"/>
        <v>4.0042489078645893</v>
      </c>
      <c r="AG586" t="str">
        <f t="shared" si="219"/>
        <v>Cluster 1</v>
      </c>
      <c r="AH586" t="str">
        <f t="shared" si="220"/>
        <v>Not Applicable</v>
      </c>
      <c r="AI586" t="e">
        <f t="shared" si="221"/>
        <v>#N/A</v>
      </c>
      <c r="AJ586">
        <f t="shared" si="222"/>
        <v>23.7</v>
      </c>
      <c r="AK586" t="str">
        <f t="shared" si="223"/>
        <v>no - Low</v>
      </c>
      <c r="AL586" t="str">
        <f t="shared" si="224"/>
        <v>Q1 - Low</v>
      </c>
      <c r="AM586">
        <f t="shared" si="225"/>
        <v>0</v>
      </c>
      <c r="AN586">
        <f t="shared" si="226"/>
        <v>1</v>
      </c>
      <c r="AO586">
        <f t="shared" si="227"/>
        <v>0</v>
      </c>
      <c r="AP586">
        <f t="shared" si="228"/>
        <v>0</v>
      </c>
      <c r="AQ586">
        <f t="shared" si="229"/>
        <v>139.4</v>
      </c>
    </row>
    <row r="587" spans="1:43" x14ac:dyDescent="0.25">
      <c r="A587" t="s">
        <v>70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  <c r="U587">
        <f t="shared" si="207"/>
        <v>0</v>
      </c>
      <c r="V587" t="str">
        <f t="shared" si="208"/>
        <v>&lt;=3 calls</v>
      </c>
      <c r="W587" t="str">
        <f t="shared" si="209"/>
        <v>Q2</v>
      </c>
      <c r="X587" t="str">
        <f t="shared" si="210"/>
        <v>Not Applicable</v>
      </c>
      <c r="Y587" t="str">
        <f t="shared" si="211"/>
        <v>Low</v>
      </c>
      <c r="Z587" s="3">
        <f t="shared" si="212"/>
        <v>0.20255358772832127</v>
      </c>
      <c r="AA587" s="3">
        <f t="shared" si="213"/>
        <v>-0.72187569539823737</v>
      </c>
      <c r="AB587" s="3">
        <f t="shared" si="214"/>
        <v>0.8553938956440077</v>
      </c>
      <c r="AC587" s="3">
        <f t="shared" si="215"/>
        <v>1.3926767174167949</v>
      </c>
      <c r="AD587" s="3">
        <f t="shared" si="216"/>
        <v>3.2696906034409321</v>
      </c>
      <c r="AE587" s="3">
        <f t="shared" si="217"/>
        <v>1.7981600683610328</v>
      </c>
      <c r="AF587" s="3">
        <f t="shared" si="218"/>
        <v>1.9431630453120452</v>
      </c>
      <c r="AG587" t="str">
        <f t="shared" si="219"/>
        <v>Cluster 2</v>
      </c>
      <c r="AH587" t="str">
        <f t="shared" si="220"/>
        <v>Not Applicable</v>
      </c>
      <c r="AI587" t="e">
        <f t="shared" si="221"/>
        <v>#N/A</v>
      </c>
      <c r="AJ587">
        <f t="shared" si="222"/>
        <v>32.5</v>
      </c>
      <c r="AK587" t="str">
        <f t="shared" si="223"/>
        <v>no - Low</v>
      </c>
      <c r="AL587" t="str">
        <f t="shared" si="224"/>
        <v>Q4 - Very High</v>
      </c>
      <c r="AM587">
        <f t="shared" si="225"/>
        <v>0</v>
      </c>
      <c r="AN587">
        <f t="shared" si="226"/>
        <v>1</v>
      </c>
      <c r="AO587">
        <f t="shared" si="227"/>
        <v>0</v>
      </c>
      <c r="AP587">
        <f t="shared" si="228"/>
        <v>1</v>
      </c>
      <c r="AQ587">
        <f t="shared" si="229"/>
        <v>191.2</v>
      </c>
    </row>
    <row r="588" spans="1:43" x14ac:dyDescent="0.25">
      <c r="A588" t="s">
        <v>35</v>
      </c>
      <c r="B588">
        <v>163</v>
      </c>
      <c r="C588" t="s">
        <v>28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  <c r="U588">
        <f t="shared" si="207"/>
        <v>0</v>
      </c>
      <c r="V588" t="str">
        <f t="shared" si="208"/>
        <v>&lt;=3 calls</v>
      </c>
      <c r="W588" t="str">
        <f t="shared" si="209"/>
        <v>Q4</v>
      </c>
      <c r="X588" t="str">
        <f t="shared" si="210"/>
        <v>Not Applicable</v>
      </c>
      <c r="Y588" t="str">
        <f t="shared" si="211"/>
        <v>Medium</v>
      </c>
      <c r="Z588" s="3">
        <f t="shared" si="212"/>
        <v>-0.37509183082340319</v>
      </c>
      <c r="AA588" s="3">
        <f t="shared" si="213"/>
        <v>-0.21440814303822803</v>
      </c>
      <c r="AB588" s="3">
        <f t="shared" si="214"/>
        <v>0.58331773569408596</v>
      </c>
      <c r="AC588" s="3">
        <f t="shared" si="215"/>
        <v>5.2146415619058542E-2</v>
      </c>
      <c r="AD588" s="3">
        <f t="shared" si="216"/>
        <v>2.1497841560705044</v>
      </c>
      <c r="AE588" s="3">
        <f t="shared" si="217"/>
        <v>0.72776614567369435</v>
      </c>
      <c r="AF588" s="3">
        <f t="shared" si="218"/>
        <v>2.1065885236290733</v>
      </c>
      <c r="AG588" t="str">
        <f t="shared" si="219"/>
        <v>Cluster 2</v>
      </c>
      <c r="AH588" t="str">
        <f t="shared" si="220"/>
        <v>&gt;16 messages</v>
      </c>
      <c r="AI588" t="e">
        <f t="shared" si="221"/>
        <v>#N/A</v>
      </c>
      <c r="AJ588">
        <f t="shared" si="222"/>
        <v>27.2</v>
      </c>
      <c r="AK588" t="str">
        <f t="shared" si="223"/>
        <v>no - High</v>
      </c>
      <c r="AL588" t="str">
        <f t="shared" si="224"/>
        <v>Q3 - High</v>
      </c>
      <c r="AM588">
        <f t="shared" si="225"/>
        <v>0</v>
      </c>
      <c r="AN588">
        <f t="shared" si="226"/>
        <v>0</v>
      </c>
      <c r="AO588">
        <f t="shared" si="227"/>
        <v>1</v>
      </c>
      <c r="AP588">
        <f t="shared" si="228"/>
        <v>1</v>
      </c>
      <c r="AQ588">
        <f t="shared" si="229"/>
        <v>160</v>
      </c>
    </row>
    <row r="589" spans="1:43" x14ac:dyDescent="0.25">
      <c r="A589" t="s">
        <v>29</v>
      </c>
      <c r="B589">
        <v>161</v>
      </c>
      <c r="C589" t="s">
        <v>28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  <c r="U589">
        <f t="shared" si="207"/>
        <v>0</v>
      </c>
      <c r="V589" t="str">
        <f t="shared" si="208"/>
        <v>&lt;=3 calls</v>
      </c>
      <c r="W589" t="str">
        <f t="shared" si="209"/>
        <v>Q4</v>
      </c>
      <c r="X589" t="str">
        <f t="shared" si="210"/>
        <v>Not Applicable</v>
      </c>
      <c r="Y589" t="str">
        <f t="shared" si="211"/>
        <v>Medium</v>
      </c>
      <c r="Z589" s="3">
        <f t="shared" si="212"/>
        <v>0.76723901291510344</v>
      </c>
      <c r="AA589" s="3">
        <f t="shared" si="213"/>
        <v>-0.14276566505799154</v>
      </c>
      <c r="AB589" s="3">
        <f t="shared" si="214"/>
        <v>-0.12765500344512654</v>
      </c>
      <c r="AC589" s="3">
        <f t="shared" si="215"/>
        <v>-1.3608449835731504</v>
      </c>
      <c r="AD589" s="3">
        <f t="shared" si="216"/>
        <v>2.1792611887878071</v>
      </c>
      <c r="AE589" s="3">
        <f t="shared" si="217"/>
        <v>1.5739226814806297</v>
      </c>
      <c r="AF589" s="3">
        <f t="shared" si="218"/>
        <v>2.8644870196252428</v>
      </c>
      <c r="AG589" t="str">
        <f t="shared" si="219"/>
        <v>Cluster 2</v>
      </c>
      <c r="AH589" t="str">
        <f t="shared" si="220"/>
        <v>Not Applicable</v>
      </c>
      <c r="AI589" t="e">
        <f t="shared" si="221"/>
        <v>#N/A</v>
      </c>
      <c r="AJ589">
        <f t="shared" si="222"/>
        <v>37.69</v>
      </c>
      <c r="AK589" t="str">
        <f t="shared" si="223"/>
        <v>no - Medium</v>
      </c>
      <c r="AL589" t="str">
        <f t="shared" si="224"/>
        <v>Q1 - Low</v>
      </c>
      <c r="AM589">
        <f t="shared" si="225"/>
        <v>0</v>
      </c>
      <c r="AN589">
        <f t="shared" si="226"/>
        <v>0</v>
      </c>
      <c r="AO589">
        <f t="shared" si="227"/>
        <v>1</v>
      </c>
      <c r="AP589">
        <f t="shared" si="228"/>
        <v>3</v>
      </c>
      <c r="AQ589">
        <f t="shared" si="229"/>
        <v>221.7</v>
      </c>
    </row>
    <row r="590" spans="1:43" x14ac:dyDescent="0.25">
      <c r="A590" t="s">
        <v>41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  <c r="U590">
        <f t="shared" si="207"/>
        <v>0</v>
      </c>
      <c r="V590" t="str">
        <f t="shared" si="208"/>
        <v>&lt;=3 calls</v>
      </c>
      <c r="W590" t="str">
        <f t="shared" si="209"/>
        <v>Q3</v>
      </c>
      <c r="X590" t="str">
        <f t="shared" si="210"/>
        <v>Not Applicable</v>
      </c>
      <c r="Y590" t="str">
        <f t="shared" si="211"/>
        <v>Medium</v>
      </c>
      <c r="Z590" s="3">
        <f t="shared" si="212"/>
        <v>0.6543019278777471</v>
      </c>
      <c r="AA590" s="3">
        <f t="shared" si="213"/>
        <v>-9.6994081903951271E-2</v>
      </c>
      <c r="AB590" s="3">
        <f t="shared" si="214"/>
        <v>-0.1216971313294346</v>
      </c>
      <c r="AC590" s="3">
        <f t="shared" si="215"/>
        <v>-2.411530895792998</v>
      </c>
      <c r="AD590" s="3">
        <f t="shared" si="216"/>
        <v>2.5131593573805953</v>
      </c>
      <c r="AE590" s="3">
        <f t="shared" si="217"/>
        <v>2.5035595295272928</v>
      </c>
      <c r="AF590" s="3">
        <f t="shared" si="218"/>
        <v>3.7708952093878438</v>
      </c>
      <c r="AG590" t="str">
        <f t="shared" si="219"/>
        <v>Cluster 2</v>
      </c>
      <c r="AH590" t="str">
        <f t="shared" si="220"/>
        <v>Not Applicable</v>
      </c>
      <c r="AI590" t="e">
        <f t="shared" si="221"/>
        <v>#N/A</v>
      </c>
      <c r="AJ590">
        <f t="shared" si="222"/>
        <v>36.65</v>
      </c>
      <c r="AK590" t="str">
        <f t="shared" si="223"/>
        <v>no - Medium</v>
      </c>
      <c r="AL590" t="str">
        <f t="shared" si="224"/>
        <v>Q1 - Low</v>
      </c>
      <c r="AM590">
        <f t="shared" si="225"/>
        <v>0</v>
      </c>
      <c r="AN590">
        <f t="shared" si="226"/>
        <v>1</v>
      </c>
      <c r="AO590">
        <f t="shared" si="227"/>
        <v>0</v>
      </c>
      <c r="AP590">
        <f t="shared" si="228"/>
        <v>1</v>
      </c>
      <c r="AQ590">
        <f t="shared" si="229"/>
        <v>215.6</v>
      </c>
    </row>
    <row r="591" spans="1:43" x14ac:dyDescent="0.25">
      <c r="A591" t="s">
        <v>74</v>
      </c>
      <c r="B591">
        <v>84</v>
      </c>
      <c r="C591" t="s">
        <v>28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  <c r="U591">
        <f t="shared" si="207"/>
        <v>0</v>
      </c>
      <c r="V591" t="str">
        <f t="shared" si="208"/>
        <v>&lt;=3 calls</v>
      </c>
      <c r="W591" t="str">
        <f t="shared" si="209"/>
        <v>Q2</v>
      </c>
      <c r="X591" t="str">
        <f t="shared" si="210"/>
        <v>Not Applicable</v>
      </c>
      <c r="Y591" t="str">
        <f t="shared" si="211"/>
        <v>Medium</v>
      </c>
      <c r="Z591" s="3">
        <f t="shared" si="212"/>
        <v>-0.27696616677455232</v>
      </c>
      <c r="AA591" s="3">
        <f t="shared" si="213"/>
        <v>0.46420532894123528</v>
      </c>
      <c r="AB591" s="3">
        <f t="shared" si="214"/>
        <v>1.1969785636103334</v>
      </c>
      <c r="AC591" s="3">
        <f t="shared" si="215"/>
        <v>-0.96230894790355315</v>
      </c>
      <c r="AD591" s="3">
        <f t="shared" si="216"/>
        <v>2.7376651719412393</v>
      </c>
      <c r="AE591" s="3">
        <f t="shared" si="217"/>
        <v>1.6281870402116367</v>
      </c>
      <c r="AF591" s="3">
        <f t="shared" si="218"/>
        <v>2.4098081836872831</v>
      </c>
      <c r="AG591" t="str">
        <f t="shared" si="219"/>
        <v>Cluster 2</v>
      </c>
      <c r="AH591" t="str">
        <f t="shared" si="220"/>
        <v>&gt;16 messages</v>
      </c>
      <c r="AI591" t="e">
        <f t="shared" si="221"/>
        <v>#N/A</v>
      </c>
      <c r="AJ591">
        <f t="shared" si="222"/>
        <v>28.1</v>
      </c>
      <c r="AK591" t="str">
        <f t="shared" si="223"/>
        <v>no - High</v>
      </c>
      <c r="AL591" t="str">
        <f t="shared" si="224"/>
        <v>Q1 - Low</v>
      </c>
      <c r="AM591">
        <f t="shared" si="225"/>
        <v>0</v>
      </c>
      <c r="AN591">
        <f t="shared" si="226"/>
        <v>0</v>
      </c>
      <c r="AO591">
        <f t="shared" si="227"/>
        <v>1</v>
      </c>
      <c r="AP591">
        <f t="shared" si="228"/>
        <v>3</v>
      </c>
      <c r="AQ591">
        <f t="shared" si="229"/>
        <v>165.3</v>
      </c>
    </row>
    <row r="592" spans="1:43" x14ac:dyDescent="0.25">
      <c r="A592" t="s">
        <v>37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  <c r="U592">
        <f t="shared" si="207"/>
        <v>0</v>
      </c>
      <c r="V592" t="str">
        <f t="shared" si="208"/>
        <v>&lt;=3 calls</v>
      </c>
      <c r="W592" t="str">
        <f t="shared" si="209"/>
        <v>Q2</v>
      </c>
      <c r="X592" t="str">
        <f t="shared" si="210"/>
        <v>High</v>
      </c>
      <c r="Y592" t="str">
        <f t="shared" si="211"/>
        <v>Low</v>
      </c>
      <c r="Z592" s="3">
        <f t="shared" si="212"/>
        <v>-1.584074069010186</v>
      </c>
      <c r="AA592" s="3">
        <f t="shared" si="213"/>
        <v>-0.91093223451275063</v>
      </c>
      <c r="AB592" s="3">
        <f t="shared" si="214"/>
        <v>-2.539689015600147E-3</v>
      </c>
      <c r="AC592" s="3">
        <f t="shared" si="215"/>
        <v>0.12460751301353053</v>
      </c>
      <c r="AD592" s="3">
        <f t="shared" si="216"/>
        <v>1.6151608945410301</v>
      </c>
      <c r="AE592" s="3">
        <f t="shared" si="217"/>
        <v>1.8315626318268763</v>
      </c>
      <c r="AF592" s="3">
        <f t="shared" si="218"/>
        <v>3.478577098952186</v>
      </c>
      <c r="AG592" t="str">
        <f t="shared" si="219"/>
        <v>Cluster 1</v>
      </c>
      <c r="AH592" t="str">
        <f t="shared" si="220"/>
        <v>&gt;16 messages</v>
      </c>
      <c r="AI592" t="e">
        <f t="shared" si="221"/>
        <v>#N/A</v>
      </c>
      <c r="AJ592">
        <f t="shared" si="222"/>
        <v>16.100000000000001</v>
      </c>
      <c r="AK592" t="str">
        <f t="shared" si="223"/>
        <v>yes - Medium</v>
      </c>
      <c r="AL592" t="str">
        <f t="shared" si="224"/>
        <v>Q3 - High</v>
      </c>
      <c r="AM592">
        <f t="shared" si="225"/>
        <v>1</v>
      </c>
      <c r="AN592">
        <f t="shared" si="226"/>
        <v>1</v>
      </c>
      <c r="AO592">
        <f t="shared" si="227"/>
        <v>0</v>
      </c>
      <c r="AP592">
        <f t="shared" si="228"/>
        <v>2</v>
      </c>
      <c r="AQ592">
        <f t="shared" si="229"/>
        <v>94.7</v>
      </c>
    </row>
    <row r="593" spans="1:43" x14ac:dyDescent="0.25">
      <c r="A593" t="s">
        <v>63</v>
      </c>
      <c r="B593">
        <v>139</v>
      </c>
      <c r="C593" t="s">
        <v>28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  <c r="U593">
        <f t="shared" si="207"/>
        <v>0</v>
      </c>
      <c r="V593" t="str">
        <f t="shared" si="208"/>
        <v>&lt;=3 calls</v>
      </c>
      <c r="W593" t="str">
        <f t="shared" si="209"/>
        <v>Q4</v>
      </c>
      <c r="X593" t="str">
        <f t="shared" si="210"/>
        <v>Not Applicable</v>
      </c>
      <c r="Y593" t="str">
        <f t="shared" si="211"/>
        <v>Low</v>
      </c>
      <c r="Z593" s="3">
        <f t="shared" si="212"/>
        <v>0.42472490255590767</v>
      </c>
      <c r="AA593" s="3">
        <f t="shared" si="213"/>
        <v>-0.94874354233565339</v>
      </c>
      <c r="AB593" s="3">
        <f t="shared" si="214"/>
        <v>-5.4174580684928295E-2</v>
      </c>
      <c r="AC593" s="3">
        <f t="shared" si="215"/>
        <v>-0.20146742526159472</v>
      </c>
      <c r="AD593" s="3">
        <f t="shared" si="216"/>
        <v>1.8880435029829465</v>
      </c>
      <c r="AE593" s="3">
        <f t="shared" si="217"/>
        <v>1.0602026035662491</v>
      </c>
      <c r="AF593" s="3">
        <f t="shared" si="218"/>
        <v>2.5852177571843327</v>
      </c>
      <c r="AG593" t="str">
        <f t="shared" si="219"/>
        <v>Cluster 2</v>
      </c>
      <c r="AH593" t="str">
        <f t="shared" si="220"/>
        <v>Not Applicable</v>
      </c>
      <c r="AI593" t="e">
        <f t="shared" si="221"/>
        <v>#N/A</v>
      </c>
      <c r="AJ593">
        <f t="shared" si="222"/>
        <v>34.54</v>
      </c>
      <c r="AK593" t="str">
        <f t="shared" si="223"/>
        <v>no - Low</v>
      </c>
      <c r="AL593" t="str">
        <f t="shared" si="224"/>
        <v>Q2 - Medium</v>
      </c>
      <c r="AM593">
        <f t="shared" si="225"/>
        <v>0</v>
      </c>
      <c r="AN593">
        <f t="shared" si="226"/>
        <v>0</v>
      </c>
      <c r="AO593">
        <f t="shared" si="227"/>
        <v>1</v>
      </c>
      <c r="AP593">
        <f t="shared" si="228"/>
        <v>2</v>
      </c>
      <c r="AQ593">
        <f t="shared" si="229"/>
        <v>203.2</v>
      </c>
    </row>
    <row r="594" spans="1:43" x14ac:dyDescent="0.25">
      <c r="A594" t="s">
        <v>71</v>
      </c>
      <c r="B594">
        <v>69</v>
      </c>
      <c r="C594" t="s">
        <v>28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  <c r="U594">
        <f t="shared" si="207"/>
        <v>0</v>
      </c>
      <c r="V594" t="str">
        <f t="shared" si="208"/>
        <v>&lt;=3 calls</v>
      </c>
      <c r="W594" t="str">
        <f t="shared" si="209"/>
        <v>Q1</v>
      </c>
      <c r="X594" t="str">
        <f t="shared" si="210"/>
        <v>Not Applicable</v>
      </c>
      <c r="Y594" t="str">
        <f t="shared" si="211"/>
        <v>Medium</v>
      </c>
      <c r="Z594" s="3">
        <f t="shared" si="212"/>
        <v>0.2784621202944137</v>
      </c>
      <c r="AA594" s="3">
        <f t="shared" si="213"/>
        <v>0.32888064831189923</v>
      </c>
      <c r="AB594" s="3">
        <f t="shared" si="214"/>
        <v>1.1791049472632575</v>
      </c>
      <c r="AC594" s="3">
        <f t="shared" si="215"/>
        <v>0.81298793826101701</v>
      </c>
      <c r="AD594" s="3">
        <f t="shared" si="216"/>
        <v>3.3816878634718313</v>
      </c>
      <c r="AE594" s="3">
        <f t="shared" si="217"/>
        <v>1.4956408317813152</v>
      </c>
      <c r="AF594" s="3">
        <f t="shared" si="218"/>
        <v>1.0188572959106339</v>
      </c>
      <c r="AG594" t="str">
        <f t="shared" si="219"/>
        <v>Cluster 3</v>
      </c>
      <c r="AH594" t="str">
        <f t="shared" si="220"/>
        <v>Not Applicable</v>
      </c>
      <c r="AI594" t="e">
        <f t="shared" si="221"/>
        <v>#N/A</v>
      </c>
      <c r="AJ594">
        <f t="shared" si="222"/>
        <v>33.200000000000003</v>
      </c>
      <c r="AK594" t="str">
        <f t="shared" si="223"/>
        <v>no - Medium</v>
      </c>
      <c r="AL594" t="str">
        <f t="shared" si="224"/>
        <v>Q4 - Very High</v>
      </c>
      <c r="AM594">
        <f t="shared" si="225"/>
        <v>0</v>
      </c>
      <c r="AN594">
        <f t="shared" si="226"/>
        <v>0</v>
      </c>
      <c r="AO594">
        <f t="shared" si="227"/>
        <v>1</v>
      </c>
      <c r="AP594">
        <f t="shared" si="228"/>
        <v>3</v>
      </c>
      <c r="AQ594">
        <f t="shared" si="229"/>
        <v>195.3</v>
      </c>
    </row>
    <row r="595" spans="1:43" x14ac:dyDescent="0.25">
      <c r="A595" t="s">
        <v>29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  <c r="U595">
        <f t="shared" si="207"/>
        <v>0</v>
      </c>
      <c r="V595" t="str">
        <f t="shared" si="208"/>
        <v>&lt;=3 calls</v>
      </c>
      <c r="W595" t="str">
        <f t="shared" si="209"/>
        <v>Q3</v>
      </c>
      <c r="X595" t="str">
        <f t="shared" si="210"/>
        <v>Not Applicable</v>
      </c>
      <c r="Y595" t="str">
        <f t="shared" si="211"/>
        <v>Low</v>
      </c>
      <c r="Z595" s="3">
        <f t="shared" si="212"/>
        <v>-1.2193428271682316</v>
      </c>
      <c r="AA595" s="3">
        <f t="shared" si="213"/>
        <v>-2.4253746162616414</v>
      </c>
      <c r="AB595" s="3">
        <f t="shared" si="214"/>
        <v>0.63892454210720828</v>
      </c>
      <c r="AC595" s="3">
        <f t="shared" si="215"/>
        <v>-3.7158306488934985</v>
      </c>
      <c r="AD595" s="3">
        <f t="shared" si="216"/>
        <v>3.4844818611529287</v>
      </c>
      <c r="AE595" s="3">
        <f t="shared" si="217"/>
        <v>4.645951026553778</v>
      </c>
      <c r="AF595" s="3">
        <f t="shared" si="218"/>
        <v>6.2472480374616497</v>
      </c>
      <c r="AG595" t="str">
        <f t="shared" si="219"/>
        <v>Cluster 1</v>
      </c>
      <c r="AH595" t="str">
        <f t="shared" si="220"/>
        <v>Not Applicable</v>
      </c>
      <c r="AI595" t="e">
        <f t="shared" si="221"/>
        <v>#N/A</v>
      </c>
      <c r="AJ595">
        <f t="shared" si="222"/>
        <v>19.45</v>
      </c>
      <c r="AK595" t="str">
        <f t="shared" si="223"/>
        <v>no - Low</v>
      </c>
      <c r="AL595" t="str">
        <f t="shared" si="224"/>
        <v>Q1 - Low</v>
      </c>
      <c r="AM595">
        <f t="shared" si="225"/>
        <v>0</v>
      </c>
      <c r="AN595">
        <f t="shared" si="226"/>
        <v>1</v>
      </c>
      <c r="AO595">
        <f t="shared" si="227"/>
        <v>0</v>
      </c>
      <c r="AP595">
        <f t="shared" si="228"/>
        <v>2</v>
      </c>
      <c r="AQ595">
        <f t="shared" si="229"/>
        <v>114.4</v>
      </c>
    </row>
    <row r="596" spans="1:43" x14ac:dyDescent="0.25">
      <c r="A596" t="s">
        <v>38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  <c r="U596">
        <f t="shared" si="207"/>
        <v>0</v>
      </c>
      <c r="V596" t="str">
        <f t="shared" si="208"/>
        <v>&lt;=3 calls</v>
      </c>
      <c r="W596" t="str">
        <f t="shared" si="209"/>
        <v>Q4</v>
      </c>
      <c r="X596" t="str">
        <f t="shared" si="210"/>
        <v>Not Applicable</v>
      </c>
      <c r="Y596" t="str">
        <f t="shared" si="211"/>
        <v>Medium</v>
      </c>
      <c r="Z596" s="3">
        <f t="shared" si="212"/>
        <v>0.78760471677429922</v>
      </c>
      <c r="AA596" s="3">
        <f t="shared" si="213"/>
        <v>5.6241218220443472E-2</v>
      </c>
      <c r="AB596" s="3">
        <f t="shared" si="214"/>
        <v>0.20002796291791819</v>
      </c>
      <c r="AC596" s="3">
        <f t="shared" si="215"/>
        <v>-1.2159227887842059</v>
      </c>
      <c r="AD596" s="3">
        <f t="shared" si="216"/>
        <v>2.4078758059756336</v>
      </c>
      <c r="AE596" s="3">
        <f t="shared" si="217"/>
        <v>1.4635449015134099</v>
      </c>
      <c r="AF596" s="3">
        <f t="shared" si="218"/>
        <v>2.5467747172627941</v>
      </c>
      <c r="AG596" t="str">
        <f t="shared" si="219"/>
        <v>Cluster 2</v>
      </c>
      <c r="AH596" t="str">
        <f t="shared" si="220"/>
        <v>Not Applicable</v>
      </c>
      <c r="AI596" t="e">
        <f t="shared" si="221"/>
        <v>#N/A</v>
      </c>
      <c r="AJ596">
        <f t="shared" si="222"/>
        <v>37.880000000000003</v>
      </c>
      <c r="AK596" t="str">
        <f t="shared" si="223"/>
        <v>no - Low</v>
      </c>
      <c r="AL596" t="str">
        <f t="shared" si="224"/>
        <v>Q1 - Low</v>
      </c>
      <c r="AM596">
        <f t="shared" si="225"/>
        <v>0</v>
      </c>
      <c r="AN596">
        <f t="shared" si="226"/>
        <v>1</v>
      </c>
      <c r="AO596">
        <f t="shared" si="227"/>
        <v>0</v>
      </c>
      <c r="AP596">
        <f t="shared" si="228"/>
        <v>2</v>
      </c>
      <c r="AQ596">
        <f t="shared" si="229"/>
        <v>222.8</v>
      </c>
    </row>
    <row r="597" spans="1:43" x14ac:dyDescent="0.25">
      <c r="A597" t="s">
        <v>57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  <c r="U597">
        <f t="shared" si="207"/>
        <v>0</v>
      </c>
      <c r="V597" t="str">
        <f t="shared" si="208"/>
        <v>&lt;=3 calls</v>
      </c>
      <c r="W597" t="str">
        <f t="shared" si="209"/>
        <v>Q4</v>
      </c>
      <c r="X597" t="str">
        <f t="shared" si="210"/>
        <v>Not Applicable</v>
      </c>
      <c r="Y597" t="str">
        <f t="shared" si="211"/>
        <v>Medium</v>
      </c>
      <c r="Z597" s="3">
        <f t="shared" si="212"/>
        <v>-8.07148386768511E-2</v>
      </c>
      <c r="AA597" s="3">
        <f t="shared" si="213"/>
        <v>0.22937720667268172</v>
      </c>
      <c r="AB597" s="3">
        <f t="shared" si="214"/>
        <v>-0.51690264833698563</v>
      </c>
      <c r="AC597" s="3">
        <f t="shared" si="215"/>
        <v>-1.0710005939952616</v>
      </c>
      <c r="AD597" s="3">
        <f t="shared" si="216"/>
        <v>1.6108623962482802</v>
      </c>
      <c r="AE597" s="3">
        <f t="shared" si="217"/>
        <v>1.2138201713267023</v>
      </c>
      <c r="AF597" s="3">
        <f t="shared" si="218"/>
        <v>2.8899552171257632</v>
      </c>
      <c r="AG597" t="str">
        <f t="shared" si="219"/>
        <v>Cluster 2</v>
      </c>
      <c r="AH597" t="str">
        <f t="shared" si="220"/>
        <v>&gt;16 messages</v>
      </c>
      <c r="AI597" t="e">
        <f t="shared" si="221"/>
        <v>#N/A</v>
      </c>
      <c r="AJ597">
        <f t="shared" si="222"/>
        <v>29.9</v>
      </c>
      <c r="AK597" t="str">
        <f t="shared" si="223"/>
        <v>no - Medium</v>
      </c>
      <c r="AL597" t="str">
        <f t="shared" si="224"/>
        <v>Q1 - Low</v>
      </c>
      <c r="AM597">
        <f t="shared" si="225"/>
        <v>0</v>
      </c>
      <c r="AN597">
        <f t="shared" si="226"/>
        <v>1</v>
      </c>
      <c r="AO597">
        <f t="shared" si="227"/>
        <v>0</v>
      </c>
      <c r="AP597">
        <f t="shared" si="228"/>
        <v>2</v>
      </c>
      <c r="AQ597">
        <f t="shared" si="229"/>
        <v>175.9</v>
      </c>
    </row>
    <row r="598" spans="1:43" x14ac:dyDescent="0.25">
      <c r="A598" t="s">
        <v>31</v>
      </c>
      <c r="B598">
        <v>115</v>
      </c>
      <c r="C598" t="s">
        <v>28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  <c r="U598">
        <f t="shared" si="207"/>
        <v>1</v>
      </c>
      <c r="V598" t="str">
        <f t="shared" si="208"/>
        <v>&lt;=3 calls</v>
      </c>
      <c r="W598" t="str">
        <f t="shared" si="209"/>
        <v>Q3</v>
      </c>
      <c r="X598" t="str">
        <f t="shared" si="210"/>
        <v>High</v>
      </c>
      <c r="Y598" t="str">
        <f t="shared" si="211"/>
        <v>High</v>
      </c>
      <c r="Z598" s="3">
        <f t="shared" si="212"/>
        <v>1.2893416027599318</v>
      </c>
      <c r="AA598" s="3">
        <f t="shared" si="213"/>
        <v>0.84231840717026185</v>
      </c>
      <c r="AB598" s="3">
        <f t="shared" si="214"/>
        <v>-0.96970092912955685</v>
      </c>
      <c r="AC598" s="3">
        <f t="shared" si="215"/>
        <v>1.8274433017836287</v>
      </c>
      <c r="AD598" s="3">
        <f t="shared" si="216"/>
        <v>4.0780602921024238</v>
      </c>
      <c r="AE598" s="3">
        <f t="shared" si="217"/>
        <v>2.579102747246409</v>
      </c>
      <c r="AF598" s="3">
        <f t="shared" si="218"/>
        <v>2.1617044700156036</v>
      </c>
      <c r="AG598" t="str">
        <f t="shared" si="219"/>
        <v>Cluster 3</v>
      </c>
      <c r="AH598" t="str">
        <f t="shared" si="220"/>
        <v>Not Applicable</v>
      </c>
      <c r="AI598">
        <f t="shared" si="221"/>
        <v>42.48</v>
      </c>
      <c r="AJ598" t="e">
        <f t="shared" si="222"/>
        <v>#N/A</v>
      </c>
      <c r="AK598" t="str">
        <f t="shared" si="223"/>
        <v>yes - Medium</v>
      </c>
      <c r="AL598" t="str">
        <f t="shared" si="224"/>
        <v>Q4 - Very High</v>
      </c>
      <c r="AM598">
        <f t="shared" si="225"/>
        <v>1</v>
      </c>
      <c r="AN598">
        <f t="shared" si="226"/>
        <v>0</v>
      </c>
      <c r="AO598">
        <f t="shared" si="227"/>
        <v>1</v>
      </c>
      <c r="AP598">
        <f t="shared" si="228"/>
        <v>1</v>
      </c>
      <c r="AQ598">
        <f t="shared" si="229"/>
        <v>249.9</v>
      </c>
    </row>
    <row r="599" spans="1:43" x14ac:dyDescent="0.25">
      <c r="A599" t="s">
        <v>48</v>
      </c>
      <c r="B599">
        <v>57</v>
      </c>
      <c r="C599" t="s">
        <v>25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  <c r="U599">
        <f t="shared" si="207"/>
        <v>0</v>
      </c>
      <c r="V599" t="str">
        <f t="shared" si="208"/>
        <v>&lt;=3 calls</v>
      </c>
      <c r="W599" t="str">
        <f t="shared" si="209"/>
        <v>Q1</v>
      </c>
      <c r="X599" t="str">
        <f t="shared" si="210"/>
        <v>High</v>
      </c>
      <c r="Y599" t="str">
        <f t="shared" si="211"/>
        <v>Medium</v>
      </c>
      <c r="Z599" s="3">
        <f t="shared" si="212"/>
        <v>1.0042217487311957</v>
      </c>
      <c r="AA599" s="3">
        <f t="shared" si="213"/>
        <v>-9.8984150736736068E-2</v>
      </c>
      <c r="AB599" s="3">
        <f t="shared" si="214"/>
        <v>1.3558551533621128</v>
      </c>
      <c r="AC599" s="3">
        <f t="shared" si="215"/>
        <v>0.41445190259141979</v>
      </c>
      <c r="AD599" s="3">
        <f t="shared" si="216"/>
        <v>3.5184459733066875</v>
      </c>
      <c r="AE599" s="3">
        <f t="shared" si="217"/>
        <v>1.7402220430686597</v>
      </c>
      <c r="AF599" s="3">
        <f t="shared" si="218"/>
        <v>1.2950997842969767</v>
      </c>
      <c r="AG599" t="str">
        <f t="shared" si="219"/>
        <v>Cluster 3</v>
      </c>
      <c r="AH599" t="str">
        <f t="shared" si="220"/>
        <v>&gt;16 messages</v>
      </c>
      <c r="AI599" t="e">
        <f t="shared" si="221"/>
        <v>#N/A</v>
      </c>
      <c r="AJ599">
        <f t="shared" si="222"/>
        <v>39.869999999999997</v>
      </c>
      <c r="AK599" t="str">
        <f t="shared" si="223"/>
        <v>yes - Medium</v>
      </c>
      <c r="AL599" t="str">
        <f t="shared" si="224"/>
        <v>Q3 - High</v>
      </c>
      <c r="AM599">
        <f t="shared" si="225"/>
        <v>1</v>
      </c>
      <c r="AN599">
        <f t="shared" si="226"/>
        <v>0</v>
      </c>
      <c r="AO599">
        <f t="shared" si="227"/>
        <v>0</v>
      </c>
      <c r="AP599">
        <f t="shared" si="228"/>
        <v>2</v>
      </c>
      <c r="AQ599">
        <f t="shared" si="229"/>
        <v>234.5</v>
      </c>
    </row>
    <row r="600" spans="1:43" x14ac:dyDescent="0.25">
      <c r="A600" t="s">
        <v>42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  <c r="U600">
        <f t="shared" si="207"/>
        <v>0</v>
      </c>
      <c r="V600" t="str">
        <f t="shared" si="208"/>
        <v>&lt;=3 calls</v>
      </c>
      <c r="W600" t="str">
        <f t="shared" si="209"/>
        <v>Q1</v>
      </c>
      <c r="X600" t="str">
        <f t="shared" si="210"/>
        <v>Not Applicable</v>
      </c>
      <c r="Y600" t="str">
        <f t="shared" si="211"/>
        <v>Medium</v>
      </c>
      <c r="Z600" s="3">
        <f t="shared" si="212"/>
        <v>0.56358197432314916</v>
      </c>
      <c r="AA600" s="3">
        <f t="shared" si="213"/>
        <v>0.378632369131508</v>
      </c>
      <c r="AB600" s="3">
        <f t="shared" si="214"/>
        <v>-0.41363286499832935</v>
      </c>
      <c r="AC600" s="3">
        <f t="shared" si="215"/>
        <v>-1.1072311426924974</v>
      </c>
      <c r="AD600" s="3">
        <f t="shared" si="216"/>
        <v>2.1681191698379121</v>
      </c>
      <c r="AE600" s="3">
        <f t="shared" si="217"/>
        <v>1.3630994325767205</v>
      </c>
      <c r="AF600" s="3">
        <f t="shared" si="218"/>
        <v>2.6486485972214804</v>
      </c>
      <c r="AG600" t="str">
        <f t="shared" si="219"/>
        <v>Cluster 2</v>
      </c>
      <c r="AH600" t="str">
        <f t="shared" si="220"/>
        <v>Not Applicable</v>
      </c>
      <c r="AI600" t="e">
        <f t="shared" si="221"/>
        <v>#N/A</v>
      </c>
      <c r="AJ600">
        <f t="shared" si="222"/>
        <v>35.82</v>
      </c>
      <c r="AK600" t="str">
        <f t="shared" si="223"/>
        <v>no - Medium</v>
      </c>
      <c r="AL600" t="str">
        <f t="shared" si="224"/>
        <v>Q1 - Low</v>
      </c>
      <c r="AM600">
        <f t="shared" si="225"/>
        <v>0</v>
      </c>
      <c r="AN600">
        <f t="shared" si="226"/>
        <v>1</v>
      </c>
      <c r="AO600">
        <f t="shared" si="227"/>
        <v>0</v>
      </c>
      <c r="AP600">
        <f t="shared" si="228"/>
        <v>1</v>
      </c>
      <c r="AQ600">
        <f t="shared" si="229"/>
        <v>210.7</v>
      </c>
    </row>
    <row r="601" spans="1:43" x14ac:dyDescent="0.25">
      <c r="A601" t="s">
        <v>47</v>
      </c>
      <c r="B601">
        <v>127</v>
      </c>
      <c r="C601" t="s">
        <v>25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  <c r="U601">
        <f t="shared" si="207"/>
        <v>0</v>
      </c>
      <c r="V601" t="str">
        <f t="shared" si="208"/>
        <v>&lt;=3 calls</v>
      </c>
      <c r="W601" t="str">
        <f t="shared" si="209"/>
        <v>Q3</v>
      </c>
      <c r="X601" t="str">
        <f t="shared" si="210"/>
        <v>Not Applicable</v>
      </c>
      <c r="Y601" t="str">
        <f t="shared" si="211"/>
        <v>Medium</v>
      </c>
      <c r="Z601" s="3">
        <f t="shared" si="212"/>
        <v>3.7776529231195094E-2</v>
      </c>
      <c r="AA601" s="3">
        <f t="shared" si="213"/>
        <v>-0.6024715654311763</v>
      </c>
      <c r="AB601" s="3">
        <f t="shared" si="214"/>
        <v>-0.32823669800674776</v>
      </c>
      <c r="AC601" s="3">
        <f t="shared" si="215"/>
        <v>-0.34638962005053869</v>
      </c>
      <c r="AD601" s="3">
        <f t="shared" si="216"/>
        <v>1.4537817730307536</v>
      </c>
      <c r="AE601" s="3">
        <f t="shared" si="217"/>
        <v>0.76949603774871833</v>
      </c>
      <c r="AF601" s="3">
        <f t="shared" si="218"/>
        <v>2.6590913599621793</v>
      </c>
      <c r="AG601" t="str">
        <f t="shared" si="219"/>
        <v>Cluster 2</v>
      </c>
      <c r="AH601" t="str">
        <f t="shared" si="220"/>
        <v>Not Applicable</v>
      </c>
      <c r="AI601" t="e">
        <f t="shared" si="221"/>
        <v>#N/A</v>
      </c>
      <c r="AJ601">
        <f t="shared" si="222"/>
        <v>30.99</v>
      </c>
      <c r="AK601" t="str">
        <f t="shared" si="223"/>
        <v>no - Low</v>
      </c>
      <c r="AL601" t="str">
        <f t="shared" si="224"/>
        <v>Q2 - Medium</v>
      </c>
      <c r="AM601">
        <f t="shared" si="225"/>
        <v>0</v>
      </c>
      <c r="AN601">
        <f t="shared" si="226"/>
        <v>0</v>
      </c>
      <c r="AO601">
        <f t="shared" si="227"/>
        <v>0</v>
      </c>
      <c r="AP601">
        <f t="shared" si="228"/>
        <v>1</v>
      </c>
      <c r="AQ601">
        <f t="shared" si="229"/>
        <v>182.3</v>
      </c>
    </row>
    <row r="602" spans="1:43" x14ac:dyDescent="0.25">
      <c r="A602" t="s">
        <v>47</v>
      </c>
      <c r="B602">
        <v>78</v>
      </c>
      <c r="C602" t="s">
        <v>28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  <c r="U602">
        <f t="shared" si="207"/>
        <v>0</v>
      </c>
      <c r="V602" t="str">
        <f t="shared" si="208"/>
        <v>&lt;=3 calls</v>
      </c>
      <c r="W602" t="str">
        <f t="shared" si="209"/>
        <v>Q2</v>
      </c>
      <c r="X602" t="str">
        <f t="shared" si="210"/>
        <v>Not Applicable</v>
      </c>
      <c r="Y602" t="str">
        <f t="shared" si="211"/>
        <v>Medium</v>
      </c>
      <c r="Z602" s="3">
        <f t="shared" si="212"/>
        <v>0.1858907391162527</v>
      </c>
      <c r="AA602" s="3">
        <f t="shared" si="213"/>
        <v>-0.11291463256622629</v>
      </c>
      <c r="AB602" s="3">
        <f t="shared" si="214"/>
        <v>1.1115823966187519</v>
      </c>
      <c r="AC602" s="3">
        <f t="shared" si="215"/>
        <v>0.52314354868312773</v>
      </c>
      <c r="AD602" s="3">
        <f t="shared" si="216"/>
        <v>2.9953303293363205</v>
      </c>
      <c r="AE602" s="3">
        <f t="shared" si="217"/>
        <v>1.2476376389554047</v>
      </c>
      <c r="AF602" s="3">
        <f t="shared" si="218"/>
        <v>1.4632824657031891</v>
      </c>
      <c r="AG602" t="str">
        <f t="shared" si="219"/>
        <v>Cluster 2</v>
      </c>
      <c r="AH602" t="str">
        <f t="shared" si="220"/>
        <v>Not Applicable</v>
      </c>
      <c r="AI602" t="e">
        <f t="shared" si="221"/>
        <v>#N/A</v>
      </c>
      <c r="AJ602">
        <f t="shared" si="222"/>
        <v>32.35</v>
      </c>
      <c r="AK602" t="str">
        <f t="shared" si="223"/>
        <v>no - Medium</v>
      </c>
      <c r="AL602" t="str">
        <f t="shared" si="224"/>
        <v>Q3 - High</v>
      </c>
      <c r="AM602">
        <f t="shared" si="225"/>
        <v>0</v>
      </c>
      <c r="AN602">
        <f t="shared" si="226"/>
        <v>0</v>
      </c>
      <c r="AO602">
        <f t="shared" si="227"/>
        <v>1</v>
      </c>
      <c r="AP602">
        <f t="shared" si="228"/>
        <v>2</v>
      </c>
      <c r="AQ602">
        <f t="shared" si="229"/>
        <v>190.3</v>
      </c>
    </row>
    <row r="603" spans="1:43" x14ac:dyDescent="0.25">
      <c r="A603" t="s">
        <v>74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  <c r="U603">
        <f t="shared" si="207"/>
        <v>0</v>
      </c>
      <c r="V603" t="str">
        <f t="shared" si="208"/>
        <v>&lt;=3 calls</v>
      </c>
      <c r="W603" t="str">
        <f t="shared" si="209"/>
        <v>Q2</v>
      </c>
      <c r="X603" t="str">
        <f t="shared" si="210"/>
        <v>Not Applicable</v>
      </c>
      <c r="Y603" t="str">
        <f t="shared" si="211"/>
        <v>Low</v>
      </c>
      <c r="Z603" s="3">
        <f t="shared" si="212"/>
        <v>-5.8497707194092669E-2</v>
      </c>
      <c r="AA603" s="3">
        <f t="shared" si="213"/>
        <v>-0.72585583306380641</v>
      </c>
      <c r="AB603" s="3">
        <f t="shared" si="214"/>
        <v>0.8375202792969324</v>
      </c>
      <c r="AC603" s="3">
        <f t="shared" si="215"/>
        <v>-1.0347700452980251</v>
      </c>
      <c r="AD603" s="3">
        <f t="shared" si="216"/>
        <v>2.0830917705423886</v>
      </c>
      <c r="AE603" s="3">
        <f t="shared" si="217"/>
        <v>1.5173918205326555</v>
      </c>
      <c r="AF603" s="3">
        <f t="shared" si="218"/>
        <v>2.8750103564226319</v>
      </c>
      <c r="AG603" t="str">
        <f t="shared" si="219"/>
        <v>Cluster 2</v>
      </c>
      <c r="AH603" t="str">
        <f t="shared" si="220"/>
        <v>&gt;16 messages</v>
      </c>
      <c r="AI603" t="e">
        <f t="shared" si="221"/>
        <v>#N/A</v>
      </c>
      <c r="AJ603">
        <f t="shared" si="222"/>
        <v>30.11</v>
      </c>
      <c r="AK603" t="str">
        <f t="shared" si="223"/>
        <v>no - Low</v>
      </c>
      <c r="AL603" t="str">
        <f t="shared" si="224"/>
        <v>Q1 - Low</v>
      </c>
      <c r="AM603">
        <f t="shared" si="225"/>
        <v>0</v>
      </c>
      <c r="AN603">
        <f t="shared" si="226"/>
        <v>1</v>
      </c>
      <c r="AO603">
        <f t="shared" si="227"/>
        <v>0</v>
      </c>
      <c r="AP603">
        <f t="shared" si="228"/>
        <v>0</v>
      </c>
      <c r="AQ603">
        <f t="shared" si="229"/>
        <v>177.1</v>
      </c>
    </row>
    <row r="604" spans="1:43" x14ac:dyDescent="0.25">
      <c r="A604" t="s">
        <v>55</v>
      </c>
      <c r="B604">
        <v>103</v>
      </c>
      <c r="C604" t="s">
        <v>28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  <c r="U604">
        <f t="shared" si="207"/>
        <v>1</v>
      </c>
      <c r="V604" t="str">
        <f t="shared" si="208"/>
        <v>&gt;3 calls</v>
      </c>
      <c r="W604" t="str">
        <f t="shared" si="209"/>
        <v>Q3</v>
      </c>
      <c r="X604" t="str">
        <f t="shared" si="210"/>
        <v>Not Applicable</v>
      </c>
      <c r="Y604" t="str">
        <f t="shared" si="211"/>
        <v>Medium</v>
      </c>
      <c r="Z604" s="3">
        <f t="shared" si="212"/>
        <v>-1.7229311407774275</v>
      </c>
      <c r="AA604" s="3">
        <f t="shared" si="213"/>
        <v>-0.61441197842788231</v>
      </c>
      <c r="AB604" s="3">
        <f t="shared" si="214"/>
        <v>-0.67180732334497062</v>
      </c>
      <c r="AC604" s="3">
        <f t="shared" si="215"/>
        <v>0.23329915910523916</v>
      </c>
      <c r="AD604" s="3">
        <f t="shared" si="216"/>
        <v>1.5165898606892159</v>
      </c>
      <c r="AE604" s="3">
        <f t="shared" si="217"/>
        <v>1.9625869082502863</v>
      </c>
      <c r="AF604" s="3">
        <f t="shared" si="218"/>
        <v>3.6610722390203532</v>
      </c>
      <c r="AG604" t="str">
        <f t="shared" si="219"/>
        <v>Cluster 1</v>
      </c>
      <c r="AH604" t="str">
        <f t="shared" si="220"/>
        <v>&gt;16 messages</v>
      </c>
      <c r="AI604">
        <f t="shared" si="221"/>
        <v>14.82</v>
      </c>
      <c r="AJ604" t="e">
        <f t="shared" si="222"/>
        <v>#N/A</v>
      </c>
      <c r="AK604" t="str">
        <f t="shared" si="223"/>
        <v>no - Medium</v>
      </c>
      <c r="AL604" t="str">
        <f t="shared" si="224"/>
        <v>Q3 - High</v>
      </c>
      <c r="AM604">
        <f t="shared" si="225"/>
        <v>0</v>
      </c>
      <c r="AN604">
        <f t="shared" si="226"/>
        <v>0</v>
      </c>
      <c r="AO604">
        <f t="shared" si="227"/>
        <v>1</v>
      </c>
      <c r="AP604">
        <f t="shared" si="228"/>
        <v>6</v>
      </c>
      <c r="AQ604">
        <f t="shared" si="229"/>
        <v>87.2</v>
      </c>
    </row>
    <row r="605" spans="1:43" x14ac:dyDescent="0.25">
      <c r="A605" t="s">
        <v>65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  <c r="U605">
        <f t="shared" si="207"/>
        <v>0</v>
      </c>
      <c r="V605" t="str">
        <f t="shared" si="208"/>
        <v>&lt;=3 calls</v>
      </c>
      <c r="W605" t="str">
        <f t="shared" si="209"/>
        <v>Q3</v>
      </c>
      <c r="X605" t="str">
        <f t="shared" si="210"/>
        <v>Not Applicable</v>
      </c>
      <c r="Y605" t="str">
        <f t="shared" si="211"/>
        <v>Medium</v>
      </c>
      <c r="Z605" s="3">
        <f t="shared" si="212"/>
        <v>0.6543019278777471</v>
      </c>
      <c r="AA605" s="3">
        <f t="shared" si="213"/>
        <v>-0.13480538972685402</v>
      </c>
      <c r="AB605" s="3">
        <f t="shared" si="214"/>
        <v>-1.8891991923179789</v>
      </c>
      <c r="AC605" s="3">
        <f t="shared" si="215"/>
        <v>1.1752934252333782</v>
      </c>
      <c r="AD605" s="3">
        <f t="shared" si="216"/>
        <v>3.0013085932153394</v>
      </c>
      <c r="AE605" s="3">
        <f t="shared" si="217"/>
        <v>2.323073767570814</v>
      </c>
      <c r="AF605" s="3">
        <f t="shared" si="218"/>
        <v>3.1281768152460745</v>
      </c>
      <c r="AG605" t="str">
        <f t="shared" si="219"/>
        <v>Cluster 2</v>
      </c>
      <c r="AH605" t="str">
        <f t="shared" si="220"/>
        <v>Not Applicable</v>
      </c>
      <c r="AI605" t="e">
        <f t="shared" si="221"/>
        <v>#N/A</v>
      </c>
      <c r="AJ605">
        <f t="shared" si="222"/>
        <v>36.65</v>
      </c>
      <c r="AK605" t="str">
        <f t="shared" si="223"/>
        <v>no - Low</v>
      </c>
      <c r="AL605" t="str">
        <f t="shared" si="224"/>
        <v>Q4 - Very High</v>
      </c>
      <c r="AM605">
        <f t="shared" si="225"/>
        <v>0</v>
      </c>
      <c r="AN605">
        <f t="shared" si="226"/>
        <v>1</v>
      </c>
      <c r="AO605">
        <f t="shared" si="227"/>
        <v>0</v>
      </c>
      <c r="AP605">
        <f t="shared" si="228"/>
        <v>1</v>
      </c>
      <c r="AQ605">
        <f t="shared" si="229"/>
        <v>215.6</v>
      </c>
    </row>
    <row r="606" spans="1:43" x14ac:dyDescent="0.25">
      <c r="A606" t="s">
        <v>52</v>
      </c>
      <c r="B606">
        <v>129</v>
      </c>
      <c r="C606" t="s">
        <v>28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  <c r="U606">
        <f t="shared" si="207"/>
        <v>0</v>
      </c>
      <c r="V606" t="str">
        <f t="shared" si="208"/>
        <v>&lt;=3 calls</v>
      </c>
      <c r="W606" t="str">
        <f t="shared" si="209"/>
        <v>Q4</v>
      </c>
      <c r="X606" t="str">
        <f t="shared" si="210"/>
        <v>Not Applicable</v>
      </c>
      <c r="Y606" t="str">
        <f t="shared" si="211"/>
        <v>Medium</v>
      </c>
      <c r="Z606" s="3">
        <f t="shared" si="212"/>
        <v>0.2321764297053332</v>
      </c>
      <c r="AA606" s="3">
        <f t="shared" si="213"/>
        <v>-0.46117667830348757</v>
      </c>
      <c r="AB606" s="3">
        <f t="shared" si="214"/>
        <v>0.31719944785985554</v>
      </c>
      <c r="AC606" s="3">
        <f t="shared" si="215"/>
        <v>2.2259793374532255</v>
      </c>
      <c r="AD606" s="3">
        <f t="shared" si="216"/>
        <v>3.7350430247914019</v>
      </c>
      <c r="AE606" s="3">
        <f t="shared" si="217"/>
        <v>2.3069870661997767</v>
      </c>
      <c r="AF606" s="3">
        <f t="shared" si="218"/>
        <v>2.1665253864617418</v>
      </c>
      <c r="AG606" t="str">
        <f t="shared" si="219"/>
        <v>Cluster 3</v>
      </c>
      <c r="AH606" t="str">
        <f t="shared" si="220"/>
        <v>&gt;16 messages</v>
      </c>
      <c r="AI606" t="e">
        <f t="shared" si="221"/>
        <v>#N/A</v>
      </c>
      <c r="AJ606">
        <f t="shared" si="222"/>
        <v>32.78</v>
      </c>
      <c r="AK606" t="str">
        <f t="shared" si="223"/>
        <v>no - Medium</v>
      </c>
      <c r="AL606" t="str">
        <f t="shared" si="224"/>
        <v>Q4 - Very High</v>
      </c>
      <c r="AM606">
        <f t="shared" si="225"/>
        <v>0</v>
      </c>
      <c r="AN606">
        <f t="shared" si="226"/>
        <v>0</v>
      </c>
      <c r="AO606">
        <f t="shared" si="227"/>
        <v>1</v>
      </c>
      <c r="AP606">
        <f t="shared" si="228"/>
        <v>1</v>
      </c>
      <c r="AQ606">
        <f t="shared" si="229"/>
        <v>192.8</v>
      </c>
    </row>
    <row r="607" spans="1:43" x14ac:dyDescent="0.25">
      <c r="A607" t="s">
        <v>71</v>
      </c>
      <c r="B607">
        <v>57</v>
      </c>
      <c r="C607" t="s">
        <v>28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  <c r="U607">
        <f t="shared" si="207"/>
        <v>0</v>
      </c>
      <c r="V607" t="str">
        <f t="shared" si="208"/>
        <v>&lt;=3 calls</v>
      </c>
      <c r="W607" t="str">
        <f t="shared" si="209"/>
        <v>Q1</v>
      </c>
      <c r="X607" t="str">
        <f t="shared" si="210"/>
        <v>Not Applicable</v>
      </c>
      <c r="Y607" t="str">
        <f t="shared" si="211"/>
        <v>Medium</v>
      </c>
      <c r="Z607" s="3">
        <f t="shared" si="212"/>
        <v>-0.57319458654466759</v>
      </c>
      <c r="AA607" s="3">
        <f t="shared" si="213"/>
        <v>5.192909024814413E-4</v>
      </c>
      <c r="AB607" s="3">
        <f t="shared" si="214"/>
        <v>0.61906496838823588</v>
      </c>
      <c r="AC607" s="3">
        <f t="shared" si="215"/>
        <v>0.59560464607760044</v>
      </c>
      <c r="AD607" s="3">
        <f t="shared" si="216"/>
        <v>2.5200252520300674</v>
      </c>
      <c r="AE607" s="3">
        <f t="shared" si="217"/>
        <v>1.0327335732036145</v>
      </c>
      <c r="AF607" s="3">
        <f t="shared" si="218"/>
        <v>1.9448778870599059</v>
      </c>
      <c r="AG607" t="str">
        <f t="shared" si="219"/>
        <v>Cluster 2</v>
      </c>
      <c r="AH607" t="str">
        <f t="shared" si="220"/>
        <v>Not Applicable</v>
      </c>
      <c r="AI607" t="e">
        <f t="shared" si="221"/>
        <v>#N/A</v>
      </c>
      <c r="AJ607">
        <f t="shared" si="222"/>
        <v>25.38</v>
      </c>
      <c r="AK607" t="str">
        <f t="shared" si="223"/>
        <v>no - Low</v>
      </c>
      <c r="AL607" t="str">
        <f t="shared" si="224"/>
        <v>Q3 - High</v>
      </c>
      <c r="AM607">
        <f t="shared" si="225"/>
        <v>0</v>
      </c>
      <c r="AN607">
        <f t="shared" si="226"/>
        <v>0</v>
      </c>
      <c r="AO607">
        <f t="shared" si="227"/>
        <v>1</v>
      </c>
      <c r="AP607">
        <f t="shared" si="228"/>
        <v>2</v>
      </c>
      <c r="AQ607">
        <f t="shared" si="229"/>
        <v>149.30000000000001</v>
      </c>
    </row>
    <row r="608" spans="1:43" x14ac:dyDescent="0.25">
      <c r="A608" t="s">
        <v>31</v>
      </c>
      <c r="B608">
        <v>82</v>
      </c>
      <c r="C608" t="s">
        <v>25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  <c r="U608">
        <f t="shared" si="207"/>
        <v>0</v>
      </c>
      <c r="V608" t="str">
        <f t="shared" si="208"/>
        <v>&lt;=3 calls</v>
      </c>
      <c r="W608" t="str">
        <f t="shared" si="209"/>
        <v>Q2</v>
      </c>
      <c r="X608" t="str">
        <f t="shared" si="210"/>
        <v>Not Applicable</v>
      </c>
      <c r="Y608" t="str">
        <f t="shared" si="211"/>
        <v>Medium</v>
      </c>
      <c r="Z608" s="3">
        <f t="shared" si="212"/>
        <v>-0.67687453346420834</v>
      </c>
      <c r="AA608" s="3">
        <f t="shared" si="213"/>
        <v>-0.58655101476890181</v>
      </c>
      <c r="AB608" s="3">
        <f t="shared" si="214"/>
        <v>1.7312010966506908</v>
      </c>
      <c r="AC608" s="3">
        <f t="shared" si="215"/>
        <v>-0.88984785050908088</v>
      </c>
      <c r="AD608" s="3">
        <f t="shared" si="216"/>
        <v>2.783333084073123</v>
      </c>
      <c r="AE608" s="3">
        <f t="shared" si="217"/>
        <v>2.1426823518848992</v>
      </c>
      <c r="AF608" s="3">
        <f t="shared" si="218"/>
        <v>3.0716823184147812</v>
      </c>
      <c r="AG608" t="str">
        <f t="shared" si="219"/>
        <v>Cluster 2</v>
      </c>
      <c r="AH608" t="str">
        <f t="shared" si="220"/>
        <v>Not Applicable</v>
      </c>
      <c r="AI608" t="e">
        <f t="shared" si="221"/>
        <v>#N/A</v>
      </c>
      <c r="AJ608">
        <f t="shared" si="222"/>
        <v>24.43</v>
      </c>
      <c r="AK608" t="str">
        <f t="shared" si="223"/>
        <v>no - Medium</v>
      </c>
      <c r="AL608" t="str">
        <f t="shared" si="224"/>
        <v>Q1 - Low</v>
      </c>
      <c r="AM608">
        <f t="shared" si="225"/>
        <v>0</v>
      </c>
      <c r="AN608">
        <f t="shared" si="226"/>
        <v>0</v>
      </c>
      <c r="AO608">
        <f t="shared" si="227"/>
        <v>0</v>
      </c>
      <c r="AP608">
        <f t="shared" si="228"/>
        <v>1</v>
      </c>
      <c r="AQ608">
        <f t="shared" si="229"/>
        <v>143.69999999999999</v>
      </c>
    </row>
    <row r="609" spans="1:43" x14ac:dyDescent="0.25">
      <c r="A609" t="s">
        <v>24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  <c r="U609">
        <f t="shared" si="207"/>
        <v>0</v>
      </c>
      <c r="V609" t="str">
        <f t="shared" si="208"/>
        <v>&lt;=3 calls</v>
      </c>
      <c r="W609" t="str">
        <f t="shared" si="209"/>
        <v>Q1</v>
      </c>
      <c r="X609" t="str">
        <f t="shared" si="210"/>
        <v>Not Applicable</v>
      </c>
      <c r="Y609" t="str">
        <f t="shared" si="211"/>
        <v>Medium</v>
      </c>
      <c r="Z609" s="3">
        <f t="shared" si="212"/>
        <v>0.82463326924556368</v>
      </c>
      <c r="AA609" s="3">
        <f t="shared" si="213"/>
        <v>-0.20246773004152205</v>
      </c>
      <c r="AB609" s="3">
        <f t="shared" si="214"/>
        <v>0.41451135908282044</v>
      </c>
      <c r="AC609" s="3">
        <f t="shared" si="215"/>
        <v>-0.38262016874777532</v>
      </c>
      <c r="AD609" s="3">
        <f t="shared" si="216"/>
        <v>2.5193936829868866</v>
      </c>
      <c r="AE609" s="3">
        <f t="shared" si="217"/>
        <v>1.0194268344496606</v>
      </c>
      <c r="AF609" s="3">
        <f t="shared" si="218"/>
        <v>1.9316101086186834</v>
      </c>
      <c r="AG609" t="str">
        <f t="shared" si="219"/>
        <v>Cluster 2</v>
      </c>
      <c r="AH609" t="str">
        <f t="shared" si="220"/>
        <v>Not Applicable</v>
      </c>
      <c r="AI609" t="e">
        <f t="shared" si="221"/>
        <v>#N/A</v>
      </c>
      <c r="AJ609">
        <f t="shared" si="222"/>
        <v>38.22</v>
      </c>
      <c r="AK609" t="str">
        <f t="shared" si="223"/>
        <v>no - Low</v>
      </c>
      <c r="AL609" t="str">
        <f t="shared" si="224"/>
        <v>Q2 - Medium</v>
      </c>
      <c r="AM609">
        <f t="shared" si="225"/>
        <v>0</v>
      </c>
      <c r="AN609">
        <f t="shared" si="226"/>
        <v>1</v>
      </c>
      <c r="AO609">
        <f t="shared" si="227"/>
        <v>0</v>
      </c>
      <c r="AP609">
        <f t="shared" si="228"/>
        <v>1</v>
      </c>
      <c r="AQ609">
        <f t="shared" si="229"/>
        <v>224.8</v>
      </c>
    </row>
    <row r="610" spans="1:43" x14ac:dyDescent="0.25">
      <c r="A610" t="s">
        <v>67</v>
      </c>
      <c r="B610">
        <v>86</v>
      </c>
      <c r="C610" t="s">
        <v>28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  <c r="U610">
        <f t="shared" si="207"/>
        <v>0</v>
      </c>
      <c r="V610" t="str">
        <f t="shared" si="208"/>
        <v>&lt;=3 calls</v>
      </c>
      <c r="W610" t="str">
        <f t="shared" si="209"/>
        <v>Q2</v>
      </c>
      <c r="X610" t="str">
        <f t="shared" si="210"/>
        <v>Not Applicable</v>
      </c>
      <c r="Y610" t="str">
        <f t="shared" si="211"/>
        <v>Medium</v>
      </c>
      <c r="Z610" s="3">
        <f t="shared" si="212"/>
        <v>1.4985529242225755</v>
      </c>
      <c r="AA610" s="3">
        <f t="shared" si="213"/>
        <v>0.27912892749229046</v>
      </c>
      <c r="AB610" s="3">
        <f t="shared" si="214"/>
        <v>-0.90615029322884477</v>
      </c>
      <c r="AC610" s="3">
        <f t="shared" si="215"/>
        <v>0.88544903565548905</v>
      </c>
      <c r="AD610" s="3">
        <f t="shared" si="216"/>
        <v>3.382700601857044</v>
      </c>
      <c r="AE610" s="3">
        <f t="shared" si="217"/>
        <v>1.982095399702291</v>
      </c>
      <c r="AF610" s="3">
        <f t="shared" si="218"/>
        <v>2.1011285027903375</v>
      </c>
      <c r="AG610" t="str">
        <f t="shared" si="219"/>
        <v>Cluster 2</v>
      </c>
      <c r="AH610" t="str">
        <f t="shared" si="220"/>
        <v>&gt;16 messages</v>
      </c>
      <c r="AI610" t="e">
        <f t="shared" si="221"/>
        <v>#N/A</v>
      </c>
      <c r="AJ610">
        <f t="shared" si="222"/>
        <v>44.4</v>
      </c>
      <c r="AK610" t="str">
        <f t="shared" si="223"/>
        <v>no - Medium</v>
      </c>
      <c r="AL610" t="str">
        <f t="shared" si="224"/>
        <v>Q4 - Very High</v>
      </c>
      <c r="AM610">
        <f t="shared" si="225"/>
        <v>0</v>
      </c>
      <c r="AN610">
        <f t="shared" si="226"/>
        <v>0</v>
      </c>
      <c r="AO610">
        <f t="shared" si="227"/>
        <v>1</v>
      </c>
      <c r="AP610">
        <f t="shared" si="228"/>
        <v>2</v>
      </c>
      <c r="AQ610">
        <f t="shared" si="229"/>
        <v>261.2</v>
      </c>
    </row>
    <row r="611" spans="1:43" x14ac:dyDescent="0.25">
      <c r="A611" t="s">
        <v>66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  <c r="U611">
        <f t="shared" si="207"/>
        <v>0</v>
      </c>
      <c r="V611" t="str">
        <f t="shared" si="208"/>
        <v>&lt;=3 calls</v>
      </c>
      <c r="W611" t="str">
        <f t="shared" si="209"/>
        <v>Q4</v>
      </c>
      <c r="X611" t="str">
        <f t="shared" si="210"/>
        <v>Not Applicable</v>
      </c>
      <c r="Y611" t="str">
        <f t="shared" si="211"/>
        <v>Medium</v>
      </c>
      <c r="Z611" s="3">
        <f t="shared" si="212"/>
        <v>0.30067925177717214</v>
      </c>
      <c r="AA611" s="3">
        <f t="shared" si="213"/>
        <v>-0.48505750429689953</v>
      </c>
      <c r="AB611" s="3">
        <f t="shared" si="214"/>
        <v>0.42245518857040953</v>
      </c>
      <c r="AC611" s="3">
        <f t="shared" si="215"/>
        <v>1.1390628765361424</v>
      </c>
      <c r="AD611" s="3">
        <f t="shared" si="216"/>
        <v>2.9250471864827268</v>
      </c>
      <c r="AE611" s="3">
        <f t="shared" si="217"/>
        <v>1.3422449172847957</v>
      </c>
      <c r="AF611" s="3">
        <f t="shared" si="218"/>
        <v>1.7456637112580473</v>
      </c>
      <c r="AG611" t="str">
        <f t="shared" si="219"/>
        <v>Cluster 2</v>
      </c>
      <c r="AH611" t="str">
        <f t="shared" si="220"/>
        <v>&gt;16 messages</v>
      </c>
      <c r="AI611" t="e">
        <f t="shared" si="221"/>
        <v>#N/A</v>
      </c>
      <c r="AJ611">
        <f t="shared" si="222"/>
        <v>33.409999999999997</v>
      </c>
      <c r="AK611" t="str">
        <f t="shared" si="223"/>
        <v>no - Medium</v>
      </c>
      <c r="AL611" t="str">
        <f t="shared" si="224"/>
        <v>Q4 - Very High</v>
      </c>
      <c r="AM611">
        <f t="shared" si="225"/>
        <v>0</v>
      </c>
      <c r="AN611">
        <f t="shared" si="226"/>
        <v>1</v>
      </c>
      <c r="AO611">
        <f t="shared" si="227"/>
        <v>0</v>
      </c>
      <c r="AP611">
        <f t="shared" si="228"/>
        <v>0</v>
      </c>
      <c r="AQ611">
        <f t="shared" si="229"/>
        <v>196.5</v>
      </c>
    </row>
    <row r="612" spans="1:43" x14ac:dyDescent="0.25">
      <c r="A612" t="s">
        <v>44</v>
      </c>
      <c r="B612">
        <v>94</v>
      </c>
      <c r="C612" t="s">
        <v>28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  <c r="U612">
        <f t="shared" si="207"/>
        <v>1</v>
      </c>
      <c r="V612" t="str">
        <f t="shared" si="208"/>
        <v>&lt;=3 calls</v>
      </c>
      <c r="W612" t="str">
        <f t="shared" si="209"/>
        <v>Q2</v>
      </c>
      <c r="X612" t="str">
        <f t="shared" si="210"/>
        <v>Not Applicable</v>
      </c>
      <c r="Y612" t="str">
        <f t="shared" si="211"/>
        <v>Medium</v>
      </c>
      <c r="Z612" s="3">
        <f t="shared" si="212"/>
        <v>1.6836956865788975</v>
      </c>
      <c r="AA612" s="3">
        <f t="shared" si="213"/>
        <v>4.8280942889305963E-2</v>
      </c>
      <c r="AB612" s="3">
        <f t="shared" si="214"/>
        <v>0.41848327382661471</v>
      </c>
      <c r="AC612" s="3">
        <f t="shared" si="215"/>
        <v>0.45068245128865581</v>
      </c>
      <c r="AD612" s="3">
        <f t="shared" si="216"/>
        <v>3.5238742664842353</v>
      </c>
      <c r="AE612" s="3">
        <f t="shared" si="217"/>
        <v>1.7931550788548263</v>
      </c>
      <c r="AF612" s="3">
        <f t="shared" si="218"/>
        <v>1.4188447510759978</v>
      </c>
      <c r="AG612" t="str">
        <f t="shared" si="219"/>
        <v>Cluster 3</v>
      </c>
      <c r="AH612" t="str">
        <f t="shared" si="220"/>
        <v>Not Applicable</v>
      </c>
      <c r="AI612">
        <f t="shared" si="221"/>
        <v>46.1</v>
      </c>
      <c r="AJ612" t="e">
        <f t="shared" si="222"/>
        <v>#N/A</v>
      </c>
      <c r="AK612" t="str">
        <f t="shared" si="223"/>
        <v>no - Low</v>
      </c>
      <c r="AL612" t="str">
        <f t="shared" si="224"/>
        <v>Q3 - High</v>
      </c>
      <c r="AM612">
        <f t="shared" si="225"/>
        <v>0</v>
      </c>
      <c r="AN612">
        <f t="shared" si="226"/>
        <v>0</v>
      </c>
      <c r="AO612">
        <f t="shared" si="227"/>
        <v>1</v>
      </c>
      <c r="AP612">
        <f t="shared" si="228"/>
        <v>3</v>
      </c>
      <c r="AQ612">
        <f t="shared" si="229"/>
        <v>271.2</v>
      </c>
    </row>
    <row r="613" spans="1:43" x14ac:dyDescent="0.25">
      <c r="A613" t="s">
        <v>44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  <c r="U613">
        <f t="shared" si="207"/>
        <v>0</v>
      </c>
      <c r="V613" t="str">
        <f t="shared" si="208"/>
        <v>&lt;=3 calls</v>
      </c>
      <c r="W613" t="str">
        <f t="shared" si="209"/>
        <v>Q2</v>
      </c>
      <c r="X613" t="str">
        <f t="shared" si="210"/>
        <v>Not Applicable</v>
      </c>
      <c r="Y613" t="str">
        <f t="shared" si="211"/>
        <v>High</v>
      </c>
      <c r="Z613" s="3">
        <f t="shared" si="212"/>
        <v>0.49878200749843649</v>
      </c>
      <c r="AA613" s="3">
        <f t="shared" si="213"/>
        <v>1.837352823562437</v>
      </c>
      <c r="AB613" s="3">
        <f t="shared" si="214"/>
        <v>0.51182327030578534</v>
      </c>
      <c r="AC613" s="3">
        <f t="shared" si="215"/>
        <v>-0.81738675311460851</v>
      </c>
      <c r="AD613" s="3">
        <f t="shared" si="216"/>
        <v>3.5518834088346543</v>
      </c>
      <c r="AE613" s="3">
        <f t="shared" si="217"/>
        <v>2.134182057241317</v>
      </c>
      <c r="AF613" s="3">
        <f t="shared" si="218"/>
        <v>2.1198090378490888</v>
      </c>
      <c r="AG613" t="str">
        <f t="shared" si="219"/>
        <v>Cluster 3</v>
      </c>
      <c r="AH613" t="str">
        <f t="shared" si="220"/>
        <v>Not Applicable</v>
      </c>
      <c r="AI613" t="e">
        <f t="shared" si="221"/>
        <v>#N/A</v>
      </c>
      <c r="AJ613">
        <f t="shared" si="222"/>
        <v>35.22</v>
      </c>
      <c r="AK613" t="str">
        <f t="shared" si="223"/>
        <v>no - Low</v>
      </c>
      <c r="AL613" t="str">
        <f t="shared" si="224"/>
        <v>Q1 - Low</v>
      </c>
      <c r="AM613">
        <f t="shared" si="225"/>
        <v>0</v>
      </c>
      <c r="AN613">
        <f t="shared" si="226"/>
        <v>1</v>
      </c>
      <c r="AO613">
        <f t="shared" si="227"/>
        <v>0</v>
      </c>
      <c r="AP613">
        <f t="shared" si="228"/>
        <v>2</v>
      </c>
      <c r="AQ613">
        <f t="shared" si="229"/>
        <v>207.2</v>
      </c>
    </row>
    <row r="614" spans="1:43" x14ac:dyDescent="0.25">
      <c r="A614" t="s">
        <v>32</v>
      </c>
      <c r="B614">
        <v>48</v>
      </c>
      <c r="C614" t="s">
        <v>28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  <c r="U614">
        <f t="shared" si="207"/>
        <v>0</v>
      </c>
      <c r="V614" t="str">
        <f t="shared" si="208"/>
        <v>&lt;=3 calls</v>
      </c>
      <c r="W614" t="str">
        <f t="shared" si="209"/>
        <v>Q1</v>
      </c>
      <c r="X614" t="str">
        <f t="shared" si="210"/>
        <v>Not Applicable</v>
      </c>
      <c r="Y614" t="str">
        <f t="shared" si="211"/>
        <v>Low</v>
      </c>
      <c r="Z614" s="3">
        <f t="shared" si="212"/>
        <v>2.2243125526593577</v>
      </c>
      <c r="AA614" s="3">
        <f t="shared" si="213"/>
        <v>-1.3328268270630332</v>
      </c>
      <c r="AB614" s="3">
        <f t="shared" si="214"/>
        <v>-6.2118410172517374E-2</v>
      </c>
      <c r="AC614" s="3">
        <f t="shared" si="215"/>
        <v>-1.1072311426924974</v>
      </c>
      <c r="AD614" s="3">
        <f t="shared" si="216"/>
        <v>3.3761050825692638</v>
      </c>
      <c r="AE614" s="3">
        <f t="shared" si="217"/>
        <v>2.8202505532465363</v>
      </c>
      <c r="AF614" s="3">
        <f t="shared" si="218"/>
        <v>3.5368829267625999</v>
      </c>
      <c r="AG614" t="str">
        <f t="shared" si="219"/>
        <v>Cluster 2</v>
      </c>
      <c r="AH614" t="str">
        <f t="shared" si="220"/>
        <v>Not Applicable</v>
      </c>
      <c r="AI614" t="e">
        <f t="shared" si="221"/>
        <v>#N/A</v>
      </c>
      <c r="AJ614">
        <f t="shared" si="222"/>
        <v>51.07</v>
      </c>
      <c r="AK614" t="str">
        <f t="shared" si="223"/>
        <v>no - Medium</v>
      </c>
      <c r="AL614" t="str">
        <f t="shared" si="224"/>
        <v>Q1 - Low</v>
      </c>
      <c r="AM614">
        <f t="shared" si="225"/>
        <v>0</v>
      </c>
      <c r="AN614">
        <f t="shared" si="226"/>
        <v>0</v>
      </c>
      <c r="AO614">
        <f t="shared" si="227"/>
        <v>1</v>
      </c>
      <c r="AP614">
        <f t="shared" si="228"/>
        <v>2</v>
      </c>
      <c r="AQ614">
        <f t="shared" si="229"/>
        <v>300.39999999999998</v>
      </c>
    </row>
    <row r="615" spans="1:43" x14ac:dyDescent="0.25">
      <c r="A615" t="s">
        <v>24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  <c r="U615">
        <f t="shared" si="207"/>
        <v>0</v>
      </c>
      <c r="V615" t="str">
        <f t="shared" si="208"/>
        <v>&lt;=3 calls</v>
      </c>
      <c r="W615" t="str">
        <f t="shared" si="209"/>
        <v>Q2</v>
      </c>
      <c r="X615" t="str">
        <f t="shared" si="210"/>
        <v>High</v>
      </c>
      <c r="Y615" t="str">
        <f t="shared" si="211"/>
        <v>Medium</v>
      </c>
      <c r="Z615" s="3">
        <f t="shared" si="212"/>
        <v>0.13405076565648233</v>
      </c>
      <c r="AA615" s="3">
        <f t="shared" si="213"/>
        <v>-0.6044616342639606</v>
      </c>
      <c r="AB615" s="3">
        <f t="shared" si="214"/>
        <v>-0.50101498936180755</v>
      </c>
      <c r="AC615" s="3">
        <f t="shared" si="215"/>
        <v>0.66806574347207237</v>
      </c>
      <c r="AD615" s="3">
        <f t="shared" si="216"/>
        <v>2.1151716486474155</v>
      </c>
      <c r="AE615" s="3">
        <f t="shared" si="217"/>
        <v>1.0395534292359638</v>
      </c>
      <c r="AF615" s="3">
        <f t="shared" si="218"/>
        <v>2.3848252684904776</v>
      </c>
      <c r="AG615" t="str">
        <f t="shared" si="219"/>
        <v>Cluster 2</v>
      </c>
      <c r="AH615" t="str">
        <f t="shared" si="220"/>
        <v>&gt;16 messages</v>
      </c>
      <c r="AI615" t="e">
        <f t="shared" si="221"/>
        <v>#N/A</v>
      </c>
      <c r="AJ615">
        <f t="shared" si="222"/>
        <v>31.88</v>
      </c>
      <c r="AK615" t="str">
        <f t="shared" si="223"/>
        <v>yes - Medium</v>
      </c>
      <c r="AL615" t="str">
        <f t="shared" si="224"/>
        <v>Q4 - Very High</v>
      </c>
      <c r="AM615">
        <f t="shared" si="225"/>
        <v>1</v>
      </c>
      <c r="AN615">
        <f t="shared" si="226"/>
        <v>1</v>
      </c>
      <c r="AO615">
        <f t="shared" si="227"/>
        <v>0</v>
      </c>
      <c r="AP615">
        <f t="shared" si="228"/>
        <v>1</v>
      </c>
      <c r="AQ615">
        <f t="shared" si="229"/>
        <v>187.5</v>
      </c>
    </row>
    <row r="616" spans="1:43" x14ac:dyDescent="0.25">
      <c r="A616" t="s">
        <v>63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  <c r="U616">
        <f t="shared" si="207"/>
        <v>0</v>
      </c>
      <c r="V616" t="str">
        <f t="shared" si="208"/>
        <v>&lt;=3 calls</v>
      </c>
      <c r="W616" t="str">
        <f t="shared" si="209"/>
        <v>Q4</v>
      </c>
      <c r="X616" t="str">
        <f t="shared" si="210"/>
        <v>Low</v>
      </c>
      <c r="Y616" t="str">
        <f t="shared" si="211"/>
        <v>Medium</v>
      </c>
      <c r="Z616" s="3">
        <f t="shared" si="212"/>
        <v>-2.2802108554699569</v>
      </c>
      <c r="AA616" s="3">
        <f t="shared" si="213"/>
        <v>-9.4310532614403104E-3</v>
      </c>
      <c r="AB616" s="3">
        <f t="shared" si="214"/>
        <v>1.4730266383040496</v>
      </c>
      <c r="AC616" s="3">
        <f t="shared" si="215"/>
        <v>-1.3608449835731504</v>
      </c>
      <c r="AD616" s="3">
        <f t="shared" si="216"/>
        <v>2.9776226303272875</v>
      </c>
      <c r="AE616" s="3">
        <f t="shared" si="217"/>
        <v>3.0366358090225751</v>
      </c>
      <c r="AF616" s="3">
        <f t="shared" si="218"/>
        <v>4.1923832774019107</v>
      </c>
      <c r="AG616" t="str">
        <f t="shared" si="219"/>
        <v>Cluster 1</v>
      </c>
      <c r="AH616" t="str">
        <f t="shared" si="220"/>
        <v>Not Applicable</v>
      </c>
      <c r="AI616" t="e">
        <f t="shared" si="221"/>
        <v>#N/A</v>
      </c>
      <c r="AJ616">
        <f t="shared" si="222"/>
        <v>9.7100000000000009</v>
      </c>
      <c r="AK616" t="str">
        <f t="shared" si="223"/>
        <v>yes - Medium</v>
      </c>
      <c r="AL616" t="str">
        <f t="shared" si="224"/>
        <v>Q1 - Low</v>
      </c>
      <c r="AM616">
        <f t="shared" si="225"/>
        <v>1</v>
      </c>
      <c r="AN616">
        <f t="shared" si="226"/>
        <v>1</v>
      </c>
      <c r="AO616">
        <f t="shared" si="227"/>
        <v>0</v>
      </c>
      <c r="AP616">
        <f t="shared" si="228"/>
        <v>3</v>
      </c>
      <c r="AQ616">
        <f t="shared" si="229"/>
        <v>57.1</v>
      </c>
    </row>
    <row r="617" spans="1:43" x14ac:dyDescent="0.25">
      <c r="A617" t="s">
        <v>65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  <c r="U617">
        <f t="shared" si="207"/>
        <v>1</v>
      </c>
      <c r="V617" t="str">
        <f t="shared" si="208"/>
        <v>&lt;=3 calls</v>
      </c>
      <c r="W617" t="str">
        <f t="shared" si="209"/>
        <v>Q2</v>
      </c>
      <c r="X617" t="str">
        <f t="shared" si="210"/>
        <v>High</v>
      </c>
      <c r="Y617" t="str">
        <f t="shared" si="211"/>
        <v>Medium</v>
      </c>
      <c r="Z617" s="3">
        <f t="shared" si="212"/>
        <v>-0.65280597435788623</v>
      </c>
      <c r="AA617" s="3">
        <f t="shared" si="213"/>
        <v>-0.48505750429689953</v>
      </c>
      <c r="AB617" s="3">
        <f t="shared" si="214"/>
        <v>0.46018837863645662</v>
      </c>
      <c r="AC617" s="3">
        <f t="shared" si="215"/>
        <v>2.334670983544934</v>
      </c>
      <c r="AD617" s="3">
        <f t="shared" si="216"/>
        <v>3.6929514124781031</v>
      </c>
      <c r="AE617" s="3">
        <f t="shared" si="217"/>
        <v>2.5147362422072828</v>
      </c>
      <c r="AF617" s="3">
        <f t="shared" si="218"/>
        <v>2.6476228207238277</v>
      </c>
      <c r="AG617" t="str">
        <f t="shared" si="219"/>
        <v>Cluster 2</v>
      </c>
      <c r="AH617" t="str">
        <f t="shared" si="220"/>
        <v>Not Applicable</v>
      </c>
      <c r="AI617">
        <f t="shared" si="221"/>
        <v>24.65</v>
      </c>
      <c r="AJ617" t="e">
        <f t="shared" si="222"/>
        <v>#N/A</v>
      </c>
      <c r="AK617" t="str">
        <f t="shared" si="223"/>
        <v>yes - Low</v>
      </c>
      <c r="AL617" t="str">
        <f t="shared" si="224"/>
        <v>Q4 - Very High</v>
      </c>
      <c r="AM617">
        <f t="shared" si="225"/>
        <v>1</v>
      </c>
      <c r="AN617">
        <f t="shared" si="226"/>
        <v>1</v>
      </c>
      <c r="AO617">
        <f t="shared" si="227"/>
        <v>0</v>
      </c>
      <c r="AP617">
        <f t="shared" si="228"/>
        <v>2</v>
      </c>
      <c r="AQ617">
        <f t="shared" si="229"/>
        <v>145</v>
      </c>
    </row>
    <row r="618" spans="1:43" x14ac:dyDescent="0.25">
      <c r="A618" t="s">
        <v>53</v>
      </c>
      <c r="B618">
        <v>101</v>
      </c>
      <c r="C618" t="s">
        <v>28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  <c r="U618">
        <f t="shared" si="207"/>
        <v>0</v>
      </c>
      <c r="V618" t="str">
        <f t="shared" si="208"/>
        <v>&lt;=3 calls</v>
      </c>
      <c r="W618" t="str">
        <f t="shared" si="209"/>
        <v>Q3</v>
      </c>
      <c r="X618" t="str">
        <f t="shared" si="210"/>
        <v>Not Applicable</v>
      </c>
      <c r="Y618" t="str">
        <f t="shared" si="211"/>
        <v>Medium</v>
      </c>
      <c r="Z618" s="3">
        <f t="shared" si="212"/>
        <v>0.19329644961050516</v>
      </c>
      <c r="AA618" s="3">
        <f t="shared" si="213"/>
        <v>0.16768507285636697</v>
      </c>
      <c r="AB618" s="3">
        <f t="shared" si="214"/>
        <v>6.4982861628906152E-2</v>
      </c>
      <c r="AC618" s="3">
        <f t="shared" si="215"/>
        <v>-0.52754236353671935</v>
      </c>
      <c r="AD618" s="3">
        <f t="shared" si="216"/>
        <v>2.0358903604664911</v>
      </c>
      <c r="AE618" s="3">
        <f t="shared" si="217"/>
        <v>0.58991992568675067</v>
      </c>
      <c r="AF618" s="3">
        <f t="shared" si="218"/>
        <v>2.1333451379474777</v>
      </c>
      <c r="AG618" t="str">
        <f t="shared" si="219"/>
        <v>Cluster 2</v>
      </c>
      <c r="AH618" t="str">
        <f t="shared" si="220"/>
        <v>Not Applicable</v>
      </c>
      <c r="AI618" t="e">
        <f t="shared" si="221"/>
        <v>#N/A</v>
      </c>
      <c r="AJ618">
        <f t="shared" si="222"/>
        <v>32.42</v>
      </c>
      <c r="AK618" t="str">
        <f t="shared" si="223"/>
        <v>no - High</v>
      </c>
      <c r="AL618" t="str">
        <f t="shared" si="224"/>
        <v>Q2 - Medium</v>
      </c>
      <c r="AM618">
        <f t="shared" si="225"/>
        <v>0</v>
      </c>
      <c r="AN618">
        <f t="shared" si="226"/>
        <v>0</v>
      </c>
      <c r="AO618">
        <f t="shared" si="227"/>
        <v>1</v>
      </c>
      <c r="AP618">
        <f t="shared" si="228"/>
        <v>1</v>
      </c>
      <c r="AQ618">
        <f t="shared" si="229"/>
        <v>190.7</v>
      </c>
    </row>
    <row r="619" spans="1:43" x14ac:dyDescent="0.25">
      <c r="A619" t="s">
        <v>55</v>
      </c>
      <c r="B619">
        <v>67</v>
      </c>
      <c r="C619" t="s">
        <v>28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  <c r="U619">
        <f t="shared" si="207"/>
        <v>0</v>
      </c>
      <c r="V619" t="str">
        <f t="shared" si="208"/>
        <v>&lt;=3 calls</v>
      </c>
      <c r="W619" t="str">
        <f t="shared" si="209"/>
        <v>Q1</v>
      </c>
      <c r="X619" t="str">
        <f t="shared" si="210"/>
        <v>Not Applicable</v>
      </c>
      <c r="Y619" t="str">
        <f t="shared" si="211"/>
        <v>Medium</v>
      </c>
      <c r="Z619" s="3">
        <f t="shared" si="212"/>
        <v>0.93201607141223008</v>
      </c>
      <c r="AA619" s="3">
        <f t="shared" si="213"/>
        <v>-0.22037834953658131</v>
      </c>
      <c r="AB619" s="3">
        <f t="shared" si="214"/>
        <v>-0.76117540508034653</v>
      </c>
      <c r="AC619" s="3">
        <f t="shared" si="215"/>
        <v>-0.31015907135330267</v>
      </c>
      <c r="AD619" s="3">
        <f t="shared" si="216"/>
        <v>2.2075809638699839</v>
      </c>
      <c r="AE619" s="3">
        <f t="shared" si="217"/>
        <v>1.262064665996607</v>
      </c>
      <c r="AF619" s="3">
        <f t="shared" si="218"/>
        <v>2.5124093476726932</v>
      </c>
      <c r="AG619" t="str">
        <f t="shared" si="219"/>
        <v>Cluster 2</v>
      </c>
      <c r="AH619" t="str">
        <f t="shared" si="220"/>
        <v>&gt;16 messages</v>
      </c>
      <c r="AI619" t="e">
        <f t="shared" si="221"/>
        <v>#N/A</v>
      </c>
      <c r="AJ619">
        <f t="shared" si="222"/>
        <v>39.200000000000003</v>
      </c>
      <c r="AK619" t="str">
        <f t="shared" si="223"/>
        <v>no - Low</v>
      </c>
      <c r="AL619" t="str">
        <f t="shared" si="224"/>
        <v>Q2 - Medium</v>
      </c>
      <c r="AM619">
        <f t="shared" si="225"/>
        <v>0</v>
      </c>
      <c r="AN619">
        <f t="shared" si="226"/>
        <v>0</v>
      </c>
      <c r="AO619">
        <f t="shared" si="227"/>
        <v>1</v>
      </c>
      <c r="AP619">
        <f t="shared" si="228"/>
        <v>1</v>
      </c>
      <c r="AQ619">
        <f t="shared" si="229"/>
        <v>230.6</v>
      </c>
    </row>
    <row r="620" spans="1:43" x14ac:dyDescent="0.25">
      <c r="A620" t="s">
        <v>69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  <c r="U620">
        <f t="shared" si="207"/>
        <v>0</v>
      </c>
      <c r="V620" t="str">
        <f t="shared" si="208"/>
        <v>&lt;=3 calls</v>
      </c>
      <c r="W620" t="str">
        <f t="shared" si="209"/>
        <v>Q1</v>
      </c>
      <c r="X620" t="str">
        <f t="shared" si="210"/>
        <v>Not Applicable</v>
      </c>
      <c r="Y620" t="str">
        <f t="shared" si="211"/>
        <v>High</v>
      </c>
      <c r="Z620" s="3">
        <f t="shared" si="212"/>
        <v>-2.7078906365130608</v>
      </c>
      <c r="AA620" s="3">
        <f t="shared" si="213"/>
        <v>1.5607332558054128</v>
      </c>
      <c r="AB620" s="3">
        <f t="shared" si="214"/>
        <v>-1.4085975083188469</v>
      </c>
      <c r="AC620" s="3">
        <f t="shared" si="215"/>
        <v>0.45068245128865581</v>
      </c>
      <c r="AD620" s="3">
        <f t="shared" si="216"/>
        <v>3.4271966287270432</v>
      </c>
      <c r="AE620" s="3">
        <f t="shared" si="217"/>
        <v>3.4577191336824464</v>
      </c>
      <c r="AF620" s="3">
        <f t="shared" si="218"/>
        <v>4.4906532356561852</v>
      </c>
      <c r="AG620" t="str">
        <f t="shared" si="219"/>
        <v>Cluster 1</v>
      </c>
      <c r="AH620" t="str">
        <f t="shared" si="220"/>
        <v>Not Applicable</v>
      </c>
      <c r="AI620" t="e">
        <f t="shared" si="221"/>
        <v>#N/A</v>
      </c>
      <c r="AJ620">
        <f t="shared" si="222"/>
        <v>5.78</v>
      </c>
      <c r="AK620" t="str">
        <f t="shared" si="223"/>
        <v>no - Low</v>
      </c>
      <c r="AL620" t="str">
        <f t="shared" si="224"/>
        <v>Q3 - High</v>
      </c>
      <c r="AM620">
        <f t="shared" si="225"/>
        <v>0</v>
      </c>
      <c r="AN620">
        <f t="shared" si="226"/>
        <v>1</v>
      </c>
      <c r="AO620">
        <f t="shared" si="227"/>
        <v>0</v>
      </c>
      <c r="AP620">
        <f t="shared" si="228"/>
        <v>0</v>
      </c>
      <c r="AQ620">
        <f t="shared" si="229"/>
        <v>34</v>
      </c>
    </row>
    <row r="621" spans="1:43" x14ac:dyDescent="0.25">
      <c r="A621" t="s">
        <v>40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  <c r="U621">
        <f t="shared" si="207"/>
        <v>0</v>
      </c>
      <c r="V621" t="str">
        <f t="shared" si="208"/>
        <v>&gt;3 calls</v>
      </c>
      <c r="W621" t="str">
        <f t="shared" si="209"/>
        <v>Q3</v>
      </c>
      <c r="X621" t="str">
        <f t="shared" si="210"/>
        <v>Not Applicable</v>
      </c>
      <c r="Y621" t="str">
        <f t="shared" si="211"/>
        <v>High</v>
      </c>
      <c r="Z621" s="3">
        <f t="shared" si="212"/>
        <v>0.24328499544671242</v>
      </c>
      <c r="AA621" s="3">
        <f t="shared" si="213"/>
        <v>0.80450709934735909</v>
      </c>
      <c r="AB621" s="3">
        <f t="shared" si="214"/>
        <v>0.9447619773793835</v>
      </c>
      <c r="AC621" s="3">
        <f t="shared" si="215"/>
        <v>0.41445190259141979</v>
      </c>
      <c r="AD621" s="3">
        <f t="shared" si="216"/>
        <v>3.2534253925521339</v>
      </c>
      <c r="AE621" s="3">
        <f t="shared" si="217"/>
        <v>1.3307008812551597</v>
      </c>
      <c r="AF621" s="3">
        <f t="shared" si="218"/>
        <v>0.97813745754035475</v>
      </c>
      <c r="AG621" t="str">
        <f t="shared" si="219"/>
        <v>Cluster 3</v>
      </c>
      <c r="AH621" t="str">
        <f t="shared" si="220"/>
        <v>&gt;16 messages</v>
      </c>
      <c r="AI621" t="e">
        <f t="shared" si="221"/>
        <v>#N/A</v>
      </c>
      <c r="AJ621">
        <f t="shared" si="222"/>
        <v>32.880000000000003</v>
      </c>
      <c r="AK621" t="str">
        <f t="shared" si="223"/>
        <v>no - Low</v>
      </c>
      <c r="AL621" t="str">
        <f t="shared" si="224"/>
        <v>Q3 - High</v>
      </c>
      <c r="AM621">
        <f t="shared" si="225"/>
        <v>0</v>
      </c>
      <c r="AN621">
        <f t="shared" si="226"/>
        <v>1</v>
      </c>
      <c r="AO621">
        <f t="shared" si="227"/>
        <v>0</v>
      </c>
      <c r="AP621">
        <f t="shared" si="228"/>
        <v>5</v>
      </c>
      <c r="AQ621">
        <f t="shared" si="229"/>
        <v>193.4</v>
      </c>
    </row>
    <row r="622" spans="1:43" x14ac:dyDescent="0.25">
      <c r="A622" t="s">
        <v>30</v>
      </c>
      <c r="B622">
        <v>158</v>
      </c>
      <c r="C622" t="s">
        <v>25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  <c r="U622">
        <f t="shared" si="207"/>
        <v>0</v>
      </c>
      <c r="V622" t="str">
        <f t="shared" si="208"/>
        <v>&lt;=3 calls</v>
      </c>
      <c r="W622" t="str">
        <f t="shared" si="209"/>
        <v>Q4</v>
      </c>
      <c r="X622" t="str">
        <f t="shared" si="210"/>
        <v>Not Applicable</v>
      </c>
      <c r="Y622" t="str">
        <f t="shared" si="211"/>
        <v>Low</v>
      </c>
      <c r="Z622" s="3">
        <f t="shared" si="212"/>
        <v>0.40250777107314928</v>
      </c>
      <c r="AA622" s="3">
        <f t="shared" si="213"/>
        <v>-0.72983597072937489</v>
      </c>
      <c r="AB622" s="3">
        <f t="shared" si="214"/>
        <v>-0.10183755761046219</v>
      </c>
      <c r="AC622" s="3">
        <f t="shared" si="215"/>
        <v>5.2146415619058542E-2</v>
      </c>
      <c r="AD622" s="3">
        <f t="shared" si="216"/>
        <v>1.988397471194199</v>
      </c>
      <c r="AE622" s="3">
        <f t="shared" si="217"/>
        <v>0.84128662579809477</v>
      </c>
      <c r="AF622" s="3">
        <f t="shared" si="218"/>
        <v>2.3370498218998246</v>
      </c>
      <c r="AG622" t="str">
        <f t="shared" si="219"/>
        <v>Cluster 2</v>
      </c>
      <c r="AH622" t="str">
        <f t="shared" si="220"/>
        <v>Not Applicable</v>
      </c>
      <c r="AI622" t="e">
        <f t="shared" si="221"/>
        <v>#N/A</v>
      </c>
      <c r="AJ622">
        <f t="shared" si="222"/>
        <v>34.340000000000003</v>
      </c>
      <c r="AK622" t="str">
        <f t="shared" si="223"/>
        <v>no - Medium</v>
      </c>
      <c r="AL622" t="str">
        <f t="shared" si="224"/>
        <v>Q3 - High</v>
      </c>
      <c r="AM622">
        <f t="shared" si="225"/>
        <v>0</v>
      </c>
      <c r="AN622">
        <f t="shared" si="226"/>
        <v>0</v>
      </c>
      <c r="AO622">
        <f t="shared" si="227"/>
        <v>0</v>
      </c>
      <c r="AP622">
        <f t="shared" si="228"/>
        <v>1</v>
      </c>
      <c r="AQ622">
        <f t="shared" si="229"/>
        <v>202</v>
      </c>
    </row>
    <row r="623" spans="1:43" x14ac:dyDescent="0.25">
      <c r="A623" t="s">
        <v>59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  <c r="U623">
        <f t="shared" si="207"/>
        <v>0</v>
      </c>
      <c r="V623" t="str">
        <f t="shared" si="208"/>
        <v>&lt;=3 calls</v>
      </c>
      <c r="W623" t="str">
        <f t="shared" si="209"/>
        <v>Q3</v>
      </c>
      <c r="X623" t="str">
        <f t="shared" si="210"/>
        <v>Not Applicable</v>
      </c>
      <c r="Y623" t="str">
        <f t="shared" si="211"/>
        <v>High</v>
      </c>
      <c r="Z623" s="3">
        <f t="shared" si="212"/>
        <v>-0.35102327171708114</v>
      </c>
      <c r="AA623" s="3">
        <f t="shared" si="213"/>
        <v>0.99754377612744138</v>
      </c>
      <c r="AB623" s="3">
        <f t="shared" si="214"/>
        <v>-1.1543949647159999</v>
      </c>
      <c r="AC623" s="3">
        <f t="shared" si="215"/>
        <v>-1.3246144348759143</v>
      </c>
      <c r="AD623" s="3">
        <f t="shared" si="216"/>
        <v>2.1308599831658914</v>
      </c>
      <c r="AE623" s="3">
        <f t="shared" si="217"/>
        <v>2.050741831196909</v>
      </c>
      <c r="AF623" s="3">
        <f t="shared" si="218"/>
        <v>3.4453620780092127</v>
      </c>
      <c r="AG623" t="str">
        <f t="shared" si="219"/>
        <v>Cluster 2</v>
      </c>
      <c r="AH623" t="str">
        <f t="shared" si="220"/>
        <v>&gt;16 messages</v>
      </c>
      <c r="AI623" t="e">
        <f t="shared" si="221"/>
        <v>#N/A</v>
      </c>
      <c r="AJ623">
        <f t="shared" si="222"/>
        <v>27.42</v>
      </c>
      <c r="AK623" t="str">
        <f t="shared" si="223"/>
        <v>no - High</v>
      </c>
      <c r="AL623" t="str">
        <f t="shared" si="224"/>
        <v>Q1 - Low</v>
      </c>
      <c r="AM623">
        <f t="shared" si="225"/>
        <v>0</v>
      </c>
      <c r="AN623">
        <f t="shared" si="226"/>
        <v>1</v>
      </c>
      <c r="AO623">
        <f t="shared" si="227"/>
        <v>0</v>
      </c>
      <c r="AP623">
        <f t="shared" si="228"/>
        <v>1</v>
      </c>
      <c r="AQ623">
        <f t="shared" si="229"/>
        <v>161.30000000000001</v>
      </c>
    </row>
    <row r="624" spans="1:43" x14ac:dyDescent="0.25">
      <c r="A624" t="s">
        <v>53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  <c r="U624">
        <f t="shared" si="207"/>
        <v>0</v>
      </c>
      <c r="V624" t="str">
        <f t="shared" si="208"/>
        <v>&lt;=3 calls</v>
      </c>
      <c r="W624" t="str">
        <f t="shared" si="209"/>
        <v>Q3</v>
      </c>
      <c r="X624" t="str">
        <f t="shared" si="210"/>
        <v>Not Applicable</v>
      </c>
      <c r="Y624" t="str">
        <f t="shared" si="211"/>
        <v>Low</v>
      </c>
      <c r="Z624" s="3">
        <f t="shared" si="212"/>
        <v>-0.54912602743834604</v>
      </c>
      <c r="AA624" s="3">
        <f t="shared" si="213"/>
        <v>-1.6154166013184106</v>
      </c>
      <c r="AB624" s="3">
        <f t="shared" si="214"/>
        <v>0.64289645685100316</v>
      </c>
      <c r="AC624" s="3">
        <f t="shared" si="215"/>
        <v>-1.3970755322703865</v>
      </c>
      <c r="AD624" s="3">
        <f t="shared" si="216"/>
        <v>1.8544008947833317</v>
      </c>
      <c r="AE624" s="3">
        <f t="shared" si="217"/>
        <v>2.2970080728907987</v>
      </c>
      <c r="AF624" s="3">
        <f t="shared" si="218"/>
        <v>3.8876328910119309</v>
      </c>
      <c r="AG624" t="str">
        <f t="shared" si="219"/>
        <v>Cluster 1</v>
      </c>
      <c r="AH624" t="str">
        <f t="shared" si="220"/>
        <v>Not Applicable</v>
      </c>
      <c r="AI624" t="e">
        <f t="shared" si="221"/>
        <v>#N/A</v>
      </c>
      <c r="AJ624">
        <f t="shared" si="222"/>
        <v>25.6</v>
      </c>
      <c r="AK624" t="str">
        <f t="shared" si="223"/>
        <v>no - Low</v>
      </c>
      <c r="AL624" t="str">
        <f t="shared" si="224"/>
        <v>Q1 - Low</v>
      </c>
      <c r="AM624">
        <f t="shared" si="225"/>
        <v>0</v>
      </c>
      <c r="AN624">
        <f t="shared" si="226"/>
        <v>1</v>
      </c>
      <c r="AO624">
        <f t="shared" si="227"/>
        <v>0</v>
      </c>
      <c r="AP624">
        <f t="shared" si="228"/>
        <v>1</v>
      </c>
      <c r="AQ624">
        <f t="shared" si="229"/>
        <v>150.6</v>
      </c>
    </row>
    <row r="625" spans="1:43" x14ac:dyDescent="0.25">
      <c r="A625" t="s">
        <v>65</v>
      </c>
      <c r="B625">
        <v>155</v>
      </c>
      <c r="C625" t="s">
        <v>28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  <c r="U625">
        <f t="shared" si="207"/>
        <v>0</v>
      </c>
      <c r="V625" t="str">
        <f t="shared" si="208"/>
        <v>&lt;=3 calls</v>
      </c>
      <c r="W625" t="str">
        <f t="shared" si="209"/>
        <v>Q4</v>
      </c>
      <c r="X625" t="str">
        <f t="shared" si="210"/>
        <v>Not Applicable</v>
      </c>
      <c r="Y625" t="str">
        <f t="shared" si="211"/>
        <v>Medium</v>
      </c>
      <c r="Z625" s="3">
        <f t="shared" si="212"/>
        <v>8.0359364573148837E-2</v>
      </c>
      <c r="AA625" s="3">
        <f t="shared" si="213"/>
        <v>-8.3063600074461036E-2</v>
      </c>
      <c r="AB625" s="3">
        <f t="shared" si="214"/>
        <v>0.51579518504957966</v>
      </c>
      <c r="AC625" s="3">
        <f t="shared" si="215"/>
        <v>-0.88984785050908088</v>
      </c>
      <c r="AD625" s="3">
        <f t="shared" si="216"/>
        <v>2.0779117539458372</v>
      </c>
      <c r="AE625" s="3">
        <f t="shared" si="217"/>
        <v>1.0350029271011227</v>
      </c>
      <c r="AF625" s="3">
        <f t="shared" si="218"/>
        <v>2.4134508200975464</v>
      </c>
      <c r="AG625" t="str">
        <f t="shared" si="219"/>
        <v>Cluster 2</v>
      </c>
      <c r="AH625" t="str">
        <f t="shared" si="220"/>
        <v>Not Applicable</v>
      </c>
      <c r="AI625" t="e">
        <f t="shared" si="221"/>
        <v>#N/A</v>
      </c>
      <c r="AJ625">
        <f t="shared" si="222"/>
        <v>31.38</v>
      </c>
      <c r="AK625" t="str">
        <f t="shared" si="223"/>
        <v>no - Low</v>
      </c>
      <c r="AL625" t="str">
        <f t="shared" si="224"/>
        <v>Q1 - Low</v>
      </c>
      <c r="AM625">
        <f t="shared" si="225"/>
        <v>0</v>
      </c>
      <c r="AN625">
        <f t="shared" si="226"/>
        <v>0</v>
      </c>
      <c r="AO625">
        <f t="shared" si="227"/>
        <v>1</v>
      </c>
      <c r="AP625">
        <f t="shared" si="228"/>
        <v>1</v>
      </c>
      <c r="AQ625">
        <f t="shared" si="229"/>
        <v>184.6</v>
      </c>
    </row>
    <row r="626" spans="1:43" x14ac:dyDescent="0.25">
      <c r="A626" t="s">
        <v>30</v>
      </c>
      <c r="B626">
        <v>106</v>
      </c>
      <c r="C626" t="s">
        <v>25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  <c r="U626">
        <f t="shared" si="207"/>
        <v>0</v>
      </c>
      <c r="V626" t="str">
        <f t="shared" si="208"/>
        <v>&lt;=3 calls</v>
      </c>
      <c r="W626" t="str">
        <f t="shared" si="209"/>
        <v>Q3</v>
      </c>
      <c r="X626" t="str">
        <f t="shared" si="210"/>
        <v>Not Applicable</v>
      </c>
      <c r="Y626" t="str">
        <f t="shared" si="211"/>
        <v>High</v>
      </c>
      <c r="Z626" s="3">
        <f t="shared" si="212"/>
        <v>0.74872473667947126</v>
      </c>
      <c r="AA626" s="3">
        <f t="shared" si="213"/>
        <v>1.3935674738515267</v>
      </c>
      <c r="AB626" s="3">
        <f t="shared" si="214"/>
        <v>-1.5674740980706261</v>
      </c>
      <c r="AC626" s="3">
        <f t="shared" si="215"/>
        <v>-0.56377291223395598</v>
      </c>
      <c r="AD626" s="3">
        <f t="shared" si="216"/>
        <v>3.0495121545317017</v>
      </c>
      <c r="AE626" s="3">
        <f t="shared" si="217"/>
        <v>2.2972666323663318</v>
      </c>
      <c r="AF626" s="3">
        <f t="shared" si="218"/>
        <v>3.042259617411196</v>
      </c>
      <c r="AG626" t="str">
        <f t="shared" si="219"/>
        <v>Cluster 2</v>
      </c>
      <c r="AH626" t="str">
        <f t="shared" si="220"/>
        <v>Not Applicable</v>
      </c>
      <c r="AI626" t="e">
        <f t="shared" si="221"/>
        <v>#N/A</v>
      </c>
      <c r="AJ626">
        <f t="shared" si="222"/>
        <v>37.520000000000003</v>
      </c>
      <c r="AK626" t="str">
        <f t="shared" si="223"/>
        <v>no - Medium</v>
      </c>
      <c r="AL626" t="str">
        <f t="shared" si="224"/>
        <v>Q2 - Medium</v>
      </c>
      <c r="AM626">
        <f t="shared" si="225"/>
        <v>0</v>
      </c>
      <c r="AN626">
        <f t="shared" si="226"/>
        <v>0</v>
      </c>
      <c r="AO626">
        <f t="shared" si="227"/>
        <v>0</v>
      </c>
      <c r="AP626">
        <f t="shared" si="228"/>
        <v>1</v>
      </c>
      <c r="AQ626">
        <f t="shared" si="229"/>
        <v>220.7</v>
      </c>
    </row>
    <row r="627" spans="1:43" x14ac:dyDescent="0.25">
      <c r="A627" t="s">
        <v>68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  <c r="U627">
        <f t="shared" si="207"/>
        <v>0</v>
      </c>
      <c r="V627" t="str">
        <f t="shared" si="208"/>
        <v>&lt;=3 calls</v>
      </c>
      <c r="W627" t="str">
        <f t="shared" si="209"/>
        <v>Q4</v>
      </c>
      <c r="X627" t="str">
        <f t="shared" si="210"/>
        <v>Not Applicable</v>
      </c>
      <c r="Y627" t="str">
        <f t="shared" si="211"/>
        <v>Medium</v>
      </c>
      <c r="Z627" s="3">
        <f t="shared" si="212"/>
        <v>-0.48617748823719642</v>
      </c>
      <c r="AA627" s="3">
        <f t="shared" si="213"/>
        <v>-0.29202082751681779</v>
      </c>
      <c r="AB627" s="3">
        <f t="shared" si="214"/>
        <v>-1.0392094371459601</v>
      </c>
      <c r="AC627" s="3">
        <f t="shared" si="215"/>
        <v>-0.74492565572013658</v>
      </c>
      <c r="AD627" s="3">
        <f t="shared" si="216"/>
        <v>0.91205722591036642</v>
      </c>
      <c r="AE627" s="3">
        <f t="shared" si="217"/>
        <v>1.3987548750855294</v>
      </c>
      <c r="AF627" s="3">
        <f t="shared" si="218"/>
        <v>3.3288409421021843</v>
      </c>
      <c r="AG627" t="str">
        <f t="shared" si="219"/>
        <v>Cluster 1</v>
      </c>
      <c r="AH627" t="str">
        <f t="shared" si="220"/>
        <v>&gt;16 messages</v>
      </c>
      <c r="AI627" t="e">
        <f t="shared" si="221"/>
        <v>#N/A</v>
      </c>
      <c r="AJ627">
        <f t="shared" si="222"/>
        <v>26.18</v>
      </c>
      <c r="AK627" t="str">
        <f t="shared" si="223"/>
        <v>no - Medium</v>
      </c>
      <c r="AL627" t="str">
        <f t="shared" si="224"/>
        <v>Q1 - Low</v>
      </c>
      <c r="AM627">
        <f t="shared" si="225"/>
        <v>0</v>
      </c>
      <c r="AN627">
        <f t="shared" si="226"/>
        <v>1</v>
      </c>
      <c r="AO627">
        <f t="shared" si="227"/>
        <v>0</v>
      </c>
      <c r="AP627">
        <f t="shared" si="228"/>
        <v>3</v>
      </c>
      <c r="AQ627">
        <f t="shared" si="229"/>
        <v>154</v>
      </c>
    </row>
    <row r="628" spans="1:43" x14ac:dyDescent="0.25">
      <c r="A628" t="s">
        <v>29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  <c r="U628">
        <f t="shared" si="207"/>
        <v>0</v>
      </c>
      <c r="V628" t="str">
        <f t="shared" si="208"/>
        <v>&lt;=3 calls</v>
      </c>
      <c r="W628" t="str">
        <f t="shared" si="209"/>
        <v>Q3</v>
      </c>
      <c r="X628" t="str">
        <f t="shared" si="210"/>
        <v>Not Applicable</v>
      </c>
      <c r="Y628" t="str">
        <f t="shared" si="211"/>
        <v>Medium</v>
      </c>
      <c r="Z628" s="3">
        <f t="shared" si="212"/>
        <v>-1.0952971763894959</v>
      </c>
      <c r="AA628" s="3">
        <f t="shared" si="213"/>
        <v>-0.27411020802175856</v>
      </c>
      <c r="AB628" s="3">
        <f t="shared" si="214"/>
        <v>0.81766070557796</v>
      </c>
      <c r="AC628" s="3">
        <f t="shared" si="215"/>
        <v>-5.6545230472650088E-2</v>
      </c>
      <c r="AD628" s="3">
        <f t="shared" si="216"/>
        <v>2.1748551410776988</v>
      </c>
      <c r="AE628" s="3">
        <f t="shared" si="217"/>
        <v>1.395198445843453</v>
      </c>
      <c r="AF628" s="3">
        <f t="shared" si="218"/>
        <v>2.6764085117739178</v>
      </c>
      <c r="AG628" t="str">
        <f t="shared" si="219"/>
        <v>Cluster 2</v>
      </c>
      <c r="AH628" t="str">
        <f t="shared" si="220"/>
        <v>&gt;16 messages</v>
      </c>
      <c r="AI628" t="e">
        <f t="shared" si="221"/>
        <v>#N/A</v>
      </c>
      <c r="AJ628">
        <f t="shared" si="222"/>
        <v>20.59</v>
      </c>
      <c r="AK628" t="str">
        <f t="shared" si="223"/>
        <v>no - Medium</v>
      </c>
      <c r="AL628" t="str">
        <f t="shared" si="224"/>
        <v>Q2 - Medium</v>
      </c>
      <c r="AM628">
        <f t="shared" si="225"/>
        <v>0</v>
      </c>
      <c r="AN628">
        <f t="shared" si="226"/>
        <v>1</v>
      </c>
      <c r="AO628">
        <f t="shared" si="227"/>
        <v>0</v>
      </c>
      <c r="AP628">
        <f t="shared" si="228"/>
        <v>0</v>
      </c>
      <c r="AQ628">
        <f t="shared" si="229"/>
        <v>121.1</v>
      </c>
    </row>
    <row r="629" spans="1:43" x14ac:dyDescent="0.25">
      <c r="A629" t="s">
        <v>41</v>
      </c>
      <c r="B629">
        <v>22</v>
      </c>
      <c r="C629" t="s">
        <v>28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  <c r="U629">
        <f t="shared" si="207"/>
        <v>0</v>
      </c>
      <c r="V629" t="str">
        <f t="shared" si="208"/>
        <v>&lt;=3 calls</v>
      </c>
      <c r="W629" t="str">
        <f t="shared" si="209"/>
        <v>Q1</v>
      </c>
      <c r="X629" t="str">
        <f t="shared" si="210"/>
        <v>Not Applicable</v>
      </c>
      <c r="Y629" t="str">
        <f t="shared" si="211"/>
        <v>Low</v>
      </c>
      <c r="Z629" s="3">
        <f t="shared" si="212"/>
        <v>3.4073673984068339E-2</v>
      </c>
      <c r="AA629" s="3">
        <f t="shared" si="213"/>
        <v>-0.70794521356874707</v>
      </c>
      <c r="AB629" s="3">
        <f t="shared" si="214"/>
        <v>-1.4244851672940244</v>
      </c>
      <c r="AC629" s="3">
        <f t="shared" si="215"/>
        <v>0.88544903565548905</v>
      </c>
      <c r="AD629" s="3">
        <f t="shared" si="216"/>
        <v>2.2112688856878453</v>
      </c>
      <c r="AE629" s="3">
        <f t="shared" si="217"/>
        <v>1.8208584314156857</v>
      </c>
      <c r="AF629" s="3">
        <f t="shared" si="218"/>
        <v>3.121112104635785</v>
      </c>
      <c r="AG629" t="str">
        <f t="shared" si="219"/>
        <v>Cluster 2</v>
      </c>
      <c r="AH629" t="str">
        <f t="shared" si="220"/>
        <v>&gt;16 messages</v>
      </c>
      <c r="AI629" t="e">
        <f t="shared" si="221"/>
        <v>#N/A</v>
      </c>
      <c r="AJ629">
        <f t="shared" si="222"/>
        <v>30.96</v>
      </c>
      <c r="AK629" t="str">
        <f t="shared" si="223"/>
        <v>no - Medium</v>
      </c>
      <c r="AL629" t="str">
        <f t="shared" si="224"/>
        <v>Q4 - Very High</v>
      </c>
      <c r="AM629">
        <f t="shared" si="225"/>
        <v>0</v>
      </c>
      <c r="AN629">
        <f t="shared" si="226"/>
        <v>0</v>
      </c>
      <c r="AO629">
        <f t="shared" si="227"/>
        <v>1</v>
      </c>
      <c r="AP629">
        <f t="shared" si="228"/>
        <v>3</v>
      </c>
      <c r="AQ629">
        <f t="shared" si="229"/>
        <v>182.1</v>
      </c>
    </row>
    <row r="630" spans="1:43" x14ac:dyDescent="0.25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  <c r="U630">
        <f t="shared" si="207"/>
        <v>0</v>
      </c>
      <c r="V630" t="str">
        <f t="shared" si="208"/>
        <v>&lt;=3 calls</v>
      </c>
      <c r="W630" t="str">
        <f t="shared" si="209"/>
        <v>Q2</v>
      </c>
      <c r="X630" t="str">
        <f t="shared" si="210"/>
        <v>Not Applicable</v>
      </c>
      <c r="Y630" t="str">
        <f t="shared" si="211"/>
        <v>Low</v>
      </c>
      <c r="Z630" s="3">
        <f t="shared" si="212"/>
        <v>-1.3082113530992663</v>
      </c>
      <c r="AA630" s="3">
        <f t="shared" si="213"/>
        <v>-1.2452637984205217</v>
      </c>
      <c r="AB630" s="3">
        <f t="shared" si="214"/>
        <v>-0.81082433937777754</v>
      </c>
      <c r="AC630" s="3">
        <f t="shared" si="215"/>
        <v>0.26952970780247515</v>
      </c>
      <c r="AD630" s="3">
        <f t="shared" si="216"/>
        <v>1.3426249210259116</v>
      </c>
      <c r="AE630" s="3">
        <f t="shared" si="217"/>
        <v>1.9980443550507121</v>
      </c>
      <c r="AF630" s="3">
        <f t="shared" si="218"/>
        <v>3.7658625586896024</v>
      </c>
      <c r="AG630" t="str">
        <f t="shared" si="219"/>
        <v>Cluster 1</v>
      </c>
      <c r="AH630" t="str">
        <f t="shared" si="220"/>
        <v>Not Applicable</v>
      </c>
      <c r="AI630" t="e">
        <f t="shared" si="221"/>
        <v>#N/A</v>
      </c>
      <c r="AJ630">
        <f t="shared" si="222"/>
        <v>18.63</v>
      </c>
      <c r="AK630" t="str">
        <f t="shared" si="223"/>
        <v>no - Medium</v>
      </c>
      <c r="AL630" t="str">
        <f t="shared" si="224"/>
        <v>Q3 - High</v>
      </c>
      <c r="AM630">
        <f t="shared" si="225"/>
        <v>0</v>
      </c>
      <c r="AN630">
        <f t="shared" si="226"/>
        <v>1</v>
      </c>
      <c r="AO630">
        <f t="shared" si="227"/>
        <v>0</v>
      </c>
      <c r="AP630">
        <f t="shared" si="228"/>
        <v>2</v>
      </c>
      <c r="AQ630">
        <f t="shared" si="229"/>
        <v>109.6</v>
      </c>
    </row>
    <row r="631" spans="1:43" x14ac:dyDescent="0.25">
      <c r="A631" t="s">
        <v>36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  <c r="U631">
        <f t="shared" si="207"/>
        <v>0</v>
      </c>
      <c r="V631" t="str">
        <f t="shared" si="208"/>
        <v>&lt;=3 calls</v>
      </c>
      <c r="W631" t="str">
        <f t="shared" si="209"/>
        <v>Q1</v>
      </c>
      <c r="X631" t="str">
        <f t="shared" si="210"/>
        <v>Not Applicable</v>
      </c>
      <c r="Y631" t="str">
        <f t="shared" si="211"/>
        <v>Low</v>
      </c>
      <c r="Z631" s="3">
        <f t="shared" si="212"/>
        <v>0.54877055333464375</v>
      </c>
      <c r="AA631" s="3">
        <f t="shared" si="213"/>
        <v>-1.5577046051676644</v>
      </c>
      <c r="AB631" s="3">
        <f t="shared" si="214"/>
        <v>1.0559755902056289</v>
      </c>
      <c r="AC631" s="3">
        <f t="shared" si="215"/>
        <v>-0.23769797395883072</v>
      </c>
      <c r="AD631" s="3">
        <f t="shared" si="216"/>
        <v>2.7418724733162874</v>
      </c>
      <c r="AE631" s="3">
        <f t="shared" si="217"/>
        <v>1.9746335181754662</v>
      </c>
      <c r="AF631" s="3">
        <f t="shared" si="218"/>
        <v>2.877584126011691</v>
      </c>
      <c r="AG631" t="str">
        <f t="shared" si="219"/>
        <v>Cluster 2</v>
      </c>
      <c r="AH631" t="str">
        <f t="shared" si="220"/>
        <v>Not Applicable</v>
      </c>
      <c r="AI631" t="e">
        <f t="shared" si="221"/>
        <v>#N/A</v>
      </c>
      <c r="AJ631">
        <f t="shared" si="222"/>
        <v>35.68</v>
      </c>
      <c r="AK631" t="str">
        <f t="shared" si="223"/>
        <v>no - Medium</v>
      </c>
      <c r="AL631" t="str">
        <f t="shared" si="224"/>
        <v>Q2 - Medium</v>
      </c>
      <c r="AM631">
        <f t="shared" si="225"/>
        <v>0</v>
      </c>
      <c r="AN631">
        <f t="shared" si="226"/>
        <v>1</v>
      </c>
      <c r="AO631">
        <f t="shared" si="227"/>
        <v>0</v>
      </c>
      <c r="AP631">
        <f t="shared" si="228"/>
        <v>1</v>
      </c>
      <c r="AQ631">
        <f t="shared" si="229"/>
        <v>209.9</v>
      </c>
    </row>
    <row r="632" spans="1:43" x14ac:dyDescent="0.25">
      <c r="A632" t="s">
        <v>44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  <c r="U632">
        <f t="shared" si="207"/>
        <v>0</v>
      </c>
      <c r="V632" t="str">
        <f t="shared" si="208"/>
        <v>&lt;=3 calls</v>
      </c>
      <c r="W632" t="str">
        <f t="shared" si="209"/>
        <v>Q1</v>
      </c>
      <c r="X632" t="str">
        <f t="shared" si="210"/>
        <v>Not Applicable</v>
      </c>
      <c r="Y632" t="str">
        <f t="shared" si="211"/>
        <v>High</v>
      </c>
      <c r="Z632" s="3">
        <f t="shared" si="212"/>
        <v>0.62282765827717257</v>
      </c>
      <c r="AA632" s="3">
        <f t="shared" si="213"/>
        <v>0.7885865486850846</v>
      </c>
      <c r="AB632" s="3">
        <f t="shared" si="214"/>
        <v>-1.0292796502864741</v>
      </c>
      <c r="AC632" s="3">
        <f t="shared" si="215"/>
        <v>-0.16523687656435807</v>
      </c>
      <c r="AD632" s="3">
        <f t="shared" si="216"/>
        <v>2.5554448185737684</v>
      </c>
      <c r="AE632" s="3">
        <f t="shared" si="217"/>
        <v>1.4479305441051624</v>
      </c>
      <c r="AF632" s="3">
        <f t="shared" si="218"/>
        <v>2.3796444062779258</v>
      </c>
      <c r="AG632" t="str">
        <f t="shared" si="219"/>
        <v>Cluster 2</v>
      </c>
      <c r="AH632" t="str">
        <f t="shared" si="220"/>
        <v>Not Applicable</v>
      </c>
      <c r="AI632" t="e">
        <f t="shared" si="221"/>
        <v>#N/A</v>
      </c>
      <c r="AJ632">
        <f t="shared" si="222"/>
        <v>36.36</v>
      </c>
      <c r="AK632" t="str">
        <f t="shared" si="223"/>
        <v>no - High</v>
      </c>
      <c r="AL632" t="str">
        <f t="shared" si="224"/>
        <v>Q2 - Medium</v>
      </c>
      <c r="AM632">
        <f t="shared" si="225"/>
        <v>0</v>
      </c>
      <c r="AN632">
        <f t="shared" si="226"/>
        <v>1</v>
      </c>
      <c r="AO632">
        <f t="shared" si="227"/>
        <v>0</v>
      </c>
      <c r="AP632">
        <f t="shared" si="228"/>
        <v>2</v>
      </c>
      <c r="AQ632">
        <f t="shared" si="229"/>
        <v>213.9</v>
      </c>
    </row>
    <row r="633" spans="1:43" x14ac:dyDescent="0.25">
      <c r="A633" t="s">
        <v>55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  <c r="U633">
        <f t="shared" si="207"/>
        <v>0</v>
      </c>
      <c r="V633" t="str">
        <f t="shared" si="208"/>
        <v>&lt;=3 calls</v>
      </c>
      <c r="W633" t="str">
        <f t="shared" si="209"/>
        <v>Q3</v>
      </c>
      <c r="X633" t="str">
        <f t="shared" si="210"/>
        <v>Not Applicable</v>
      </c>
      <c r="Y633" t="str">
        <f t="shared" si="211"/>
        <v>High</v>
      </c>
      <c r="Z633" s="3">
        <f t="shared" si="212"/>
        <v>-1.1934228404383467</v>
      </c>
      <c r="AA633" s="3">
        <f t="shared" si="213"/>
        <v>0.85823895783253679</v>
      </c>
      <c r="AB633" s="3">
        <f t="shared" si="214"/>
        <v>-0.31632095377536446</v>
      </c>
      <c r="AC633" s="3">
        <f t="shared" si="215"/>
        <v>1.0303712304444337</v>
      </c>
      <c r="AD633" s="3">
        <f t="shared" si="216"/>
        <v>2.8425848784641179</v>
      </c>
      <c r="AE633" s="3">
        <f t="shared" si="217"/>
        <v>1.8227879753680467</v>
      </c>
      <c r="AF633" s="3">
        <f t="shared" si="218"/>
        <v>2.5621910965070156</v>
      </c>
      <c r="AG633" t="str">
        <f t="shared" si="219"/>
        <v>Cluster 2</v>
      </c>
      <c r="AH633" t="str">
        <f t="shared" si="220"/>
        <v>Not Applicable</v>
      </c>
      <c r="AI633" t="e">
        <f t="shared" si="221"/>
        <v>#N/A</v>
      </c>
      <c r="AJ633">
        <f t="shared" si="222"/>
        <v>19.690000000000001</v>
      </c>
      <c r="AK633" t="str">
        <f t="shared" si="223"/>
        <v>no - Medium</v>
      </c>
      <c r="AL633" t="str">
        <f t="shared" si="224"/>
        <v>Q4 - Very High</v>
      </c>
      <c r="AM633">
        <f t="shared" si="225"/>
        <v>0</v>
      </c>
      <c r="AN633">
        <f t="shared" si="226"/>
        <v>1</v>
      </c>
      <c r="AO633">
        <f t="shared" si="227"/>
        <v>0</v>
      </c>
      <c r="AP633">
        <f t="shared" si="228"/>
        <v>1</v>
      </c>
      <c r="AQ633">
        <f t="shared" si="229"/>
        <v>115.8</v>
      </c>
    </row>
    <row r="634" spans="1:43" x14ac:dyDescent="0.25">
      <c r="A634" t="s">
        <v>30</v>
      </c>
      <c r="B634">
        <v>108</v>
      </c>
      <c r="C634" t="s">
        <v>28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  <c r="U634">
        <f t="shared" si="207"/>
        <v>0</v>
      </c>
      <c r="V634" t="str">
        <f t="shared" si="208"/>
        <v>&lt;=3 calls</v>
      </c>
      <c r="W634" t="str">
        <f t="shared" si="209"/>
        <v>Q3</v>
      </c>
      <c r="X634" t="str">
        <f t="shared" si="210"/>
        <v>Not Applicable</v>
      </c>
      <c r="Y634" t="str">
        <f t="shared" si="211"/>
        <v>Medium</v>
      </c>
      <c r="Z634" s="3">
        <f t="shared" si="212"/>
        <v>1.783672778251312</v>
      </c>
      <c r="AA634" s="3">
        <f t="shared" si="213"/>
        <v>0.39654298862656723</v>
      </c>
      <c r="AB634" s="3">
        <f t="shared" si="214"/>
        <v>-0.44938009769247933</v>
      </c>
      <c r="AC634" s="3">
        <f t="shared" si="215"/>
        <v>-0.16523687656435807</v>
      </c>
      <c r="AD634" s="3">
        <f t="shared" si="216"/>
        <v>3.2709598292434858</v>
      </c>
      <c r="AE634" s="3">
        <f t="shared" si="217"/>
        <v>1.8889099023729246</v>
      </c>
      <c r="AF634" s="3">
        <f t="shared" si="218"/>
        <v>2.1063672600096135</v>
      </c>
      <c r="AG634" t="str">
        <f t="shared" si="219"/>
        <v>Cluster 2</v>
      </c>
      <c r="AH634" t="str">
        <f t="shared" si="220"/>
        <v>&gt;16 messages</v>
      </c>
      <c r="AI634" t="e">
        <f t="shared" si="221"/>
        <v>#N/A</v>
      </c>
      <c r="AJ634">
        <f t="shared" si="222"/>
        <v>47.02</v>
      </c>
      <c r="AK634" t="str">
        <f t="shared" si="223"/>
        <v>no - Medium</v>
      </c>
      <c r="AL634" t="str">
        <f t="shared" si="224"/>
        <v>Q2 - Medium</v>
      </c>
      <c r="AM634">
        <f t="shared" si="225"/>
        <v>0</v>
      </c>
      <c r="AN634">
        <f t="shared" si="226"/>
        <v>0</v>
      </c>
      <c r="AO634">
        <f t="shared" si="227"/>
        <v>1</v>
      </c>
      <c r="AP634">
        <f t="shared" si="228"/>
        <v>2</v>
      </c>
      <c r="AQ634">
        <f t="shared" si="229"/>
        <v>276.60000000000002</v>
      </c>
    </row>
    <row r="635" spans="1:43" x14ac:dyDescent="0.25">
      <c r="A635" t="s">
        <v>62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  <c r="U635">
        <f t="shared" si="207"/>
        <v>0</v>
      </c>
      <c r="V635" t="str">
        <f t="shared" si="208"/>
        <v>&lt;=3 calls</v>
      </c>
      <c r="W635" t="str">
        <f t="shared" si="209"/>
        <v>Q4</v>
      </c>
      <c r="X635" t="str">
        <f t="shared" si="210"/>
        <v>Not Applicable</v>
      </c>
      <c r="Y635" t="str">
        <f t="shared" si="211"/>
        <v>Medium</v>
      </c>
      <c r="Z635" s="3">
        <f t="shared" si="212"/>
        <v>-1.5914871852138399E-2</v>
      </c>
      <c r="AA635" s="3">
        <f t="shared" si="213"/>
        <v>-0.37958385615932932</v>
      </c>
      <c r="AB635" s="3">
        <f t="shared" si="214"/>
        <v>2.3865670293767804</v>
      </c>
      <c r="AC635" s="3">
        <f t="shared" si="215"/>
        <v>-0.27392852265606671</v>
      </c>
      <c r="AD635" s="3">
        <f t="shared" si="216"/>
        <v>3.6536770198875259</v>
      </c>
      <c r="AE635" s="3">
        <f t="shared" si="217"/>
        <v>2.4320929686662272</v>
      </c>
      <c r="AF635" s="3">
        <f t="shared" si="218"/>
        <v>2.5457408844611837</v>
      </c>
      <c r="AG635" t="str">
        <f t="shared" si="219"/>
        <v>Cluster 2</v>
      </c>
      <c r="AH635" t="str">
        <f t="shared" si="220"/>
        <v>&gt;16 messages</v>
      </c>
      <c r="AI635" t="e">
        <f t="shared" si="221"/>
        <v>#N/A</v>
      </c>
      <c r="AJ635">
        <f t="shared" si="222"/>
        <v>30.5</v>
      </c>
      <c r="AK635" t="str">
        <f t="shared" si="223"/>
        <v>no - Medium</v>
      </c>
      <c r="AL635" t="str">
        <f t="shared" si="224"/>
        <v>Q2 - Medium</v>
      </c>
      <c r="AM635">
        <f t="shared" si="225"/>
        <v>0</v>
      </c>
      <c r="AN635">
        <f t="shared" si="226"/>
        <v>1</v>
      </c>
      <c r="AO635">
        <f t="shared" si="227"/>
        <v>0</v>
      </c>
      <c r="AP635">
        <f t="shared" si="228"/>
        <v>2</v>
      </c>
      <c r="AQ635">
        <f t="shared" si="229"/>
        <v>179.4</v>
      </c>
    </row>
    <row r="636" spans="1:43" x14ac:dyDescent="0.25">
      <c r="A636" t="s">
        <v>58</v>
      </c>
      <c r="B636">
        <v>128</v>
      </c>
      <c r="C636" t="s">
        <v>28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  <c r="U636">
        <f t="shared" si="207"/>
        <v>0</v>
      </c>
      <c r="V636" t="str">
        <f t="shared" si="208"/>
        <v>&lt;=3 calls</v>
      </c>
      <c r="W636" t="str">
        <f t="shared" si="209"/>
        <v>Q4</v>
      </c>
      <c r="X636" t="str">
        <f t="shared" si="210"/>
        <v>Not Applicable</v>
      </c>
      <c r="Y636" t="str">
        <f t="shared" si="211"/>
        <v>High</v>
      </c>
      <c r="Z636" s="3">
        <f t="shared" si="212"/>
        <v>0.13034791040935609</v>
      </c>
      <c r="AA636" s="3">
        <f t="shared" si="213"/>
        <v>1.4055078868482331</v>
      </c>
      <c r="AB636" s="3">
        <f t="shared" si="214"/>
        <v>0.1166177532982343</v>
      </c>
      <c r="AC636" s="3">
        <f t="shared" si="215"/>
        <v>-5.6545230472650088E-2</v>
      </c>
      <c r="AD636" s="3">
        <f t="shared" si="216"/>
        <v>3.0333309581020913</v>
      </c>
      <c r="AE636" s="3">
        <f t="shared" si="217"/>
        <v>1.4174766527933376</v>
      </c>
      <c r="AF636" s="3">
        <f t="shared" si="218"/>
        <v>1.6785063065260903</v>
      </c>
      <c r="AG636" t="str">
        <f t="shared" si="219"/>
        <v>Cluster 2</v>
      </c>
      <c r="AH636" t="str">
        <f t="shared" si="220"/>
        <v>Not Applicable</v>
      </c>
      <c r="AI636" t="e">
        <f t="shared" si="221"/>
        <v>#N/A</v>
      </c>
      <c r="AJ636">
        <f t="shared" si="222"/>
        <v>31.84</v>
      </c>
      <c r="AK636" t="str">
        <f t="shared" si="223"/>
        <v>no - Medium</v>
      </c>
      <c r="AL636" t="str">
        <f t="shared" si="224"/>
        <v>Q2 - Medium</v>
      </c>
      <c r="AM636">
        <f t="shared" si="225"/>
        <v>0</v>
      </c>
      <c r="AN636">
        <f t="shared" si="226"/>
        <v>0</v>
      </c>
      <c r="AO636">
        <f t="shared" si="227"/>
        <v>1</v>
      </c>
      <c r="AP636">
        <f t="shared" si="228"/>
        <v>1</v>
      </c>
      <c r="AQ636">
        <f t="shared" si="229"/>
        <v>187.3</v>
      </c>
    </row>
    <row r="637" spans="1:43" x14ac:dyDescent="0.25">
      <c r="A637" t="s">
        <v>58</v>
      </c>
      <c r="B637">
        <v>27</v>
      </c>
      <c r="C637" t="s">
        <v>25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  <c r="U637">
        <f t="shared" si="207"/>
        <v>0</v>
      </c>
      <c r="V637" t="str">
        <f t="shared" si="208"/>
        <v>&lt;=3 calls</v>
      </c>
      <c r="W637" t="str">
        <f t="shared" si="209"/>
        <v>Q1</v>
      </c>
      <c r="X637" t="str">
        <f t="shared" si="210"/>
        <v>Not Applicable</v>
      </c>
      <c r="Y637" t="str">
        <f t="shared" si="211"/>
        <v>Medium</v>
      </c>
      <c r="Z637" s="3">
        <f t="shared" si="212"/>
        <v>0.38769635008464326</v>
      </c>
      <c r="AA637" s="3">
        <f t="shared" si="213"/>
        <v>0.53783787575425601</v>
      </c>
      <c r="AB637" s="3">
        <f t="shared" si="214"/>
        <v>-1.0868724140714936</v>
      </c>
      <c r="AC637" s="3">
        <f t="shared" si="215"/>
        <v>-0.67246455832566399</v>
      </c>
      <c r="AD637" s="3">
        <f t="shared" si="216"/>
        <v>2.0989218122698174</v>
      </c>
      <c r="AE637" s="3">
        <f t="shared" si="217"/>
        <v>1.4398188313598803</v>
      </c>
      <c r="AF637" s="3">
        <f t="shared" si="218"/>
        <v>2.7822084322090337</v>
      </c>
      <c r="AG637" t="str">
        <f t="shared" si="219"/>
        <v>Cluster 2</v>
      </c>
      <c r="AH637" t="str">
        <f t="shared" si="220"/>
        <v>Not Applicable</v>
      </c>
      <c r="AI637" t="e">
        <f t="shared" si="221"/>
        <v>#N/A</v>
      </c>
      <c r="AJ637">
        <f t="shared" si="222"/>
        <v>34.200000000000003</v>
      </c>
      <c r="AK637" t="str">
        <f t="shared" si="223"/>
        <v>no - Low</v>
      </c>
      <c r="AL637" t="str">
        <f t="shared" si="224"/>
        <v>Q1 - Low</v>
      </c>
      <c r="AM637">
        <f t="shared" si="225"/>
        <v>0</v>
      </c>
      <c r="AN637">
        <f t="shared" si="226"/>
        <v>0</v>
      </c>
      <c r="AO637">
        <f t="shared" si="227"/>
        <v>0</v>
      </c>
      <c r="AP637">
        <f t="shared" si="228"/>
        <v>2</v>
      </c>
      <c r="AQ637">
        <f t="shared" si="229"/>
        <v>201.2</v>
      </c>
    </row>
    <row r="638" spans="1:43" x14ac:dyDescent="0.25">
      <c r="A638" t="s">
        <v>44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  <c r="U638">
        <f t="shared" si="207"/>
        <v>0</v>
      </c>
      <c r="V638" t="str">
        <f t="shared" si="208"/>
        <v>&lt;=3 calls</v>
      </c>
      <c r="W638" t="str">
        <f t="shared" si="209"/>
        <v>Q4</v>
      </c>
      <c r="X638" t="str">
        <f t="shared" si="210"/>
        <v>Low</v>
      </c>
      <c r="Y638" t="str">
        <f t="shared" si="211"/>
        <v>High</v>
      </c>
      <c r="Z638" s="3">
        <f t="shared" si="212"/>
        <v>0.17293074575130984</v>
      </c>
      <c r="AA638" s="3">
        <f t="shared" si="213"/>
        <v>1.3378455465335646</v>
      </c>
      <c r="AB638" s="3">
        <f t="shared" si="214"/>
        <v>-0.31830691114726156</v>
      </c>
      <c r="AC638" s="3">
        <f t="shared" si="215"/>
        <v>-3.2448335158294288</v>
      </c>
      <c r="AD638" s="3">
        <f t="shared" si="216"/>
        <v>3.5135838277969476</v>
      </c>
      <c r="AE638" s="3">
        <f t="shared" si="217"/>
        <v>3.5284556939743315</v>
      </c>
      <c r="AF638" s="3">
        <f t="shared" si="218"/>
        <v>4.5337322212194566</v>
      </c>
      <c r="AG638" t="str">
        <f t="shared" si="219"/>
        <v>Cluster 1</v>
      </c>
      <c r="AH638" t="str">
        <f t="shared" si="220"/>
        <v>Not Applicable</v>
      </c>
      <c r="AI638" t="e">
        <f t="shared" si="221"/>
        <v>#N/A</v>
      </c>
      <c r="AJ638">
        <f t="shared" si="222"/>
        <v>32.229999999999997</v>
      </c>
      <c r="AK638" t="str">
        <f t="shared" si="223"/>
        <v>yes - Medium</v>
      </c>
      <c r="AL638" t="str">
        <f t="shared" si="224"/>
        <v>Q1 - Low</v>
      </c>
      <c r="AM638">
        <f t="shared" si="225"/>
        <v>1</v>
      </c>
      <c r="AN638">
        <f t="shared" si="226"/>
        <v>1</v>
      </c>
      <c r="AO638">
        <f t="shared" si="227"/>
        <v>0</v>
      </c>
      <c r="AP638">
        <f t="shared" si="228"/>
        <v>1</v>
      </c>
      <c r="AQ638">
        <f t="shared" si="229"/>
        <v>189.6</v>
      </c>
    </row>
    <row r="639" spans="1:43" x14ac:dyDescent="0.25">
      <c r="A639" t="s">
        <v>71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  <c r="U639">
        <f t="shared" si="207"/>
        <v>0</v>
      </c>
      <c r="V639" t="str">
        <f t="shared" si="208"/>
        <v>&lt;=3 calls</v>
      </c>
      <c r="W639" t="str">
        <f t="shared" si="209"/>
        <v>Q1</v>
      </c>
      <c r="X639" t="str">
        <f t="shared" si="210"/>
        <v>Not Applicable</v>
      </c>
      <c r="Y639" t="str">
        <f t="shared" si="211"/>
        <v>High</v>
      </c>
      <c r="Z639" s="3">
        <f t="shared" si="212"/>
        <v>0.12109077229154</v>
      </c>
      <c r="AA639" s="3">
        <f t="shared" si="213"/>
        <v>1.2104811412353667</v>
      </c>
      <c r="AB639" s="3">
        <f t="shared" si="214"/>
        <v>2.3289742655917607</v>
      </c>
      <c r="AC639" s="3">
        <f t="shared" si="215"/>
        <v>1.71875165569192</v>
      </c>
      <c r="AD639" s="3">
        <f t="shared" si="216"/>
        <v>4.9615271461289225</v>
      </c>
      <c r="AE639" s="3">
        <f t="shared" si="217"/>
        <v>3.1397700476552473</v>
      </c>
      <c r="AF639" s="3">
        <f t="shared" si="218"/>
        <v>1.7605568103676348</v>
      </c>
      <c r="AG639" t="str">
        <f t="shared" si="219"/>
        <v>Cluster 3</v>
      </c>
      <c r="AH639" t="str">
        <f t="shared" si="220"/>
        <v>&gt;16 messages</v>
      </c>
      <c r="AI639" t="e">
        <f t="shared" si="221"/>
        <v>#N/A</v>
      </c>
      <c r="AJ639">
        <f t="shared" si="222"/>
        <v>31.76</v>
      </c>
      <c r="AK639" t="str">
        <f t="shared" si="223"/>
        <v>no - Medium</v>
      </c>
      <c r="AL639" t="str">
        <f t="shared" si="224"/>
        <v>Q4 - Very High</v>
      </c>
      <c r="AM639">
        <f t="shared" si="225"/>
        <v>0</v>
      </c>
      <c r="AN639">
        <f t="shared" si="226"/>
        <v>1</v>
      </c>
      <c r="AO639">
        <f t="shared" si="227"/>
        <v>0</v>
      </c>
      <c r="AP639">
        <f t="shared" si="228"/>
        <v>0</v>
      </c>
      <c r="AQ639">
        <f t="shared" si="229"/>
        <v>186.8</v>
      </c>
    </row>
    <row r="640" spans="1:43" x14ac:dyDescent="0.25">
      <c r="A640" t="s">
        <v>40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  <c r="U640">
        <f t="shared" si="207"/>
        <v>0</v>
      </c>
      <c r="V640" t="str">
        <f t="shared" si="208"/>
        <v>&lt;=3 calls</v>
      </c>
      <c r="W640" t="str">
        <f t="shared" si="209"/>
        <v>Q3</v>
      </c>
      <c r="X640" t="str">
        <f t="shared" si="210"/>
        <v>Not Applicable</v>
      </c>
      <c r="Y640" t="str">
        <f t="shared" si="211"/>
        <v>Medium</v>
      </c>
      <c r="Z640" s="3">
        <f t="shared" si="212"/>
        <v>-0.49543462635501251</v>
      </c>
      <c r="AA640" s="3">
        <f t="shared" si="213"/>
        <v>0.37664230029872375</v>
      </c>
      <c r="AB640" s="3">
        <f t="shared" si="214"/>
        <v>0.73226453858637897</v>
      </c>
      <c r="AC640" s="3">
        <f t="shared" si="215"/>
        <v>0.41445190259141979</v>
      </c>
      <c r="AD640" s="3">
        <f t="shared" si="216"/>
        <v>2.6741624587226624</v>
      </c>
      <c r="AE640" s="3">
        <f t="shared" si="217"/>
        <v>1.0465642003234272</v>
      </c>
      <c r="AF640" s="3">
        <f t="shared" si="218"/>
        <v>1.7434013867023264</v>
      </c>
      <c r="AG640" t="str">
        <f t="shared" si="219"/>
        <v>Cluster 2</v>
      </c>
      <c r="AH640" t="str">
        <f t="shared" si="220"/>
        <v>&gt;16 messages</v>
      </c>
      <c r="AI640" t="e">
        <f t="shared" si="221"/>
        <v>#N/A</v>
      </c>
      <c r="AJ640">
        <f t="shared" si="222"/>
        <v>26.1</v>
      </c>
      <c r="AK640" t="str">
        <f t="shared" si="223"/>
        <v>no - Medium</v>
      </c>
      <c r="AL640" t="str">
        <f t="shared" si="224"/>
        <v>Q3 - High</v>
      </c>
      <c r="AM640">
        <f t="shared" si="225"/>
        <v>0</v>
      </c>
      <c r="AN640">
        <f t="shared" si="226"/>
        <v>1</v>
      </c>
      <c r="AO640">
        <f t="shared" si="227"/>
        <v>0</v>
      </c>
      <c r="AP640">
        <f t="shared" si="228"/>
        <v>0</v>
      </c>
      <c r="AQ640">
        <f t="shared" si="229"/>
        <v>153.5</v>
      </c>
    </row>
    <row r="641" spans="1:43" x14ac:dyDescent="0.25">
      <c r="A641" t="s">
        <v>73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  <c r="U641">
        <f t="shared" si="207"/>
        <v>1</v>
      </c>
      <c r="V641" t="str">
        <f t="shared" si="208"/>
        <v>&lt;=3 calls</v>
      </c>
      <c r="W641" t="str">
        <f t="shared" si="209"/>
        <v>Q3</v>
      </c>
      <c r="X641" t="str">
        <f t="shared" si="210"/>
        <v>High</v>
      </c>
      <c r="Y641" t="str">
        <f t="shared" si="211"/>
        <v>High</v>
      </c>
      <c r="Z641" s="3">
        <f t="shared" si="212"/>
        <v>0.93757035428292002</v>
      </c>
      <c r="AA641" s="3">
        <f t="shared" si="213"/>
        <v>0.85624888899975204</v>
      </c>
      <c r="AB641" s="3">
        <f t="shared" si="214"/>
        <v>-0.36001201595710353</v>
      </c>
      <c r="AC641" s="3">
        <f t="shared" si="215"/>
        <v>0.26952970780247515</v>
      </c>
      <c r="AD641" s="3">
        <f t="shared" si="216"/>
        <v>3.0366312114613425</v>
      </c>
      <c r="AE641" s="3">
        <f t="shared" si="217"/>
        <v>1.3470171655049892</v>
      </c>
      <c r="AF641" s="3">
        <f t="shared" si="218"/>
        <v>1.5517027337441305</v>
      </c>
      <c r="AG641" t="str">
        <f t="shared" si="219"/>
        <v>Cluster 2</v>
      </c>
      <c r="AH641" t="str">
        <f t="shared" si="220"/>
        <v>Not Applicable</v>
      </c>
      <c r="AI641">
        <f t="shared" si="221"/>
        <v>39.25</v>
      </c>
      <c r="AJ641" t="e">
        <f t="shared" si="222"/>
        <v>#N/A</v>
      </c>
      <c r="AK641" t="str">
        <f t="shared" si="223"/>
        <v>yes - Low</v>
      </c>
      <c r="AL641" t="str">
        <f t="shared" si="224"/>
        <v>Q3 - High</v>
      </c>
      <c r="AM641">
        <f t="shared" si="225"/>
        <v>1</v>
      </c>
      <c r="AN641">
        <f t="shared" si="226"/>
        <v>1</v>
      </c>
      <c r="AO641">
        <f t="shared" si="227"/>
        <v>0</v>
      </c>
      <c r="AP641">
        <f t="shared" si="228"/>
        <v>0</v>
      </c>
      <c r="AQ641">
        <f t="shared" si="229"/>
        <v>230.9</v>
      </c>
    </row>
    <row r="642" spans="1:43" x14ac:dyDescent="0.25">
      <c r="A642" t="s">
        <v>31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  <c r="U642">
        <f t="shared" ref="U642:U705" si="230">IF(T642="yes",1,0)</f>
        <v>0</v>
      </c>
      <c r="V642" t="str">
        <f t="shared" ref="V642:V705" si="231">IF(S642&gt;3,"&gt;3 calls","&lt;=3 calls")</f>
        <v>&lt;=3 calls</v>
      </c>
      <c r="W642" t="str">
        <f t="shared" ref="W642:W705" si="232">IF(B642&lt;=_xlfn.QUARTILE.INC($B$2:$B$4251,1),"Q1",
IF(B642&lt;=_xlfn.QUARTILE.INC($B$2:$B$4251,2),"Q2",
IF(B642&lt;=_xlfn.QUARTILE.INC($B$2:$B$4251,3),"Q3","Q4")))</f>
        <v>Q4</v>
      </c>
      <c r="X642" t="str">
        <f t="shared" ref="X642:X705" si="233">IF(D642="no","Not Applicable",IF(R642&gt;2.84,"High","Low"))</f>
        <v>Not Applicable</v>
      </c>
      <c r="Y642" t="str">
        <f t="shared" ref="Y642:Y705" si="234">IF(J642&lt;=165,"Low",IF(J642&lt;=233,"Medium","High"))</f>
        <v>Low</v>
      </c>
      <c r="Z642" s="3">
        <f t="shared" ref="Z642:Z705" si="235">(G642-AVERAGE($G$2:$G$4251))/_xlfn.STDEV.S($G$2:$G$4251)</f>
        <v>1.1967702215817708</v>
      </c>
      <c r="AA642" s="3">
        <f t="shared" ref="AA642:AA705" si="236">(J642-AVERAGE($J$2:$J$4251))/_xlfn.STDEV.S($J$2:$J$4251)</f>
        <v>-1.6353172896462542</v>
      </c>
      <c r="AB642" s="3">
        <f t="shared" ref="AB642:AB705" si="237">(M642-AVERAGE($M$2:$M$4251))/_xlfn.STDEV.S($M$2:$M$4251)</f>
        <v>0.70446113537981747</v>
      </c>
      <c r="AC642" s="3">
        <f t="shared" ref="AC642:AC705" si="238">(P642-AVERAGE($P$2:$P$4251))/_xlfn.STDEV.S($P$2:$P$4251)</f>
        <v>1.7912127530863922</v>
      </c>
      <c r="AD642" s="3">
        <f t="shared" ref="AD642:AD705" si="239">SQRT((Z642-$BQ$13)^2+(AA642-$BR$13)^2+(AB642-$BS$13)^2+(AC642-$BT$13)^2)</f>
        <v>3.9906746121381858</v>
      </c>
      <c r="AE642" s="3">
        <f t="shared" ref="AE642:AE705" si="240">SQRT((Z642-$BQ$14)^2+(AA642-$BR$14)^2+(AB642-$BS$14)^2+(AC642-$BT$14)^2)</f>
        <v>2.7948578173425576</v>
      </c>
      <c r="AF642" s="3">
        <f t="shared" ref="AF642:AF705" si="241">SQRT((Z642-$BQ$15)^2+(AA642-$BR$15)^2+(AB642-$BS$15)^2+(AC642-$BT$15)^2)</f>
        <v>2.7743425488496105</v>
      </c>
      <c r="AG642" t="str">
        <f t="shared" ref="AG642:AG705" si="242">IF(AD642=MIN(AD642:AF642),"Cluster 1",IF(AE642=MIN(AD642:AF642),"Cluster 2","Cluster 3"))</f>
        <v>Cluster 3</v>
      </c>
      <c r="AH642" t="str">
        <f t="shared" ref="AH642:AH705" si="243">IF(E642="no","Not Applicable",IF(F642=0,"0 messages",IF(F642&lt;=16,"1-16 messages","&gt;16 messages")))</f>
        <v>&gt;16 messages</v>
      </c>
      <c r="AI642" t="e">
        <f t="shared" ref="AI642:AI705" si="244">IF(T642="yes",I642,NA())</f>
        <v>#N/A</v>
      </c>
      <c r="AJ642">
        <f t="shared" ref="AJ642:AJ705" si="245">IF(T642="no",I642,NA())</f>
        <v>41.63</v>
      </c>
      <c r="AK642" t="str">
        <f t="shared" ref="AK642:AK705" si="246">D642&amp;" - "&amp;IF(Q642&lt;=3,"Low",IF(Q642&lt;=6,"Medium","High"))</f>
        <v>no - Medium</v>
      </c>
      <c r="AL642" t="str">
        <f t="shared" ref="AL642:AL705" si="247">IF(P642&lt;=8.5,"Q1 - Low",IF(P642&lt;=10.3,"Q2 - Medium",IF(P642&lt;=12,"Q3 - High","Q4 - Very High")))</f>
        <v>Q4 - Very High</v>
      </c>
      <c r="AM642">
        <f t="shared" ref="AM642:AM705" si="248">IF(D642="yes",1,0)</f>
        <v>0</v>
      </c>
      <c r="AN642">
        <f t="shared" ref="AN642:AN705" si="249">IF(C642="area_code_415",1,0)</f>
        <v>1</v>
      </c>
      <c r="AO642">
        <f t="shared" ref="AO642:AO705" si="250">IF(C642="area_code_510",1,0)</f>
        <v>0</v>
      </c>
      <c r="AP642">
        <f t="shared" ref="AP642:AP705" si="251">S642</f>
        <v>2</v>
      </c>
      <c r="AQ642">
        <f t="shared" ref="AQ642:AQ705" si="252">G642</f>
        <v>244.9</v>
      </c>
    </row>
    <row r="643" spans="1:43" x14ac:dyDescent="0.25">
      <c r="A643" t="s">
        <v>24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  <c r="U643">
        <f t="shared" si="230"/>
        <v>0</v>
      </c>
      <c r="V643" t="str">
        <f t="shared" si="231"/>
        <v>&lt;=3 calls</v>
      </c>
      <c r="W643" t="str">
        <f t="shared" si="232"/>
        <v>Q2</v>
      </c>
      <c r="X643" t="str">
        <f t="shared" si="233"/>
        <v>Not Applicable</v>
      </c>
      <c r="Y643" t="str">
        <f t="shared" si="234"/>
        <v>Medium</v>
      </c>
      <c r="Z643" s="3">
        <f t="shared" si="235"/>
        <v>0.93757035428292002</v>
      </c>
      <c r="AA643" s="3">
        <f t="shared" si="236"/>
        <v>0.45425498477731352</v>
      </c>
      <c r="AB643" s="3">
        <f t="shared" si="237"/>
        <v>-0.84855752944382468</v>
      </c>
      <c r="AC643" s="3">
        <f t="shared" si="238"/>
        <v>-0.20146742526159472</v>
      </c>
      <c r="AD643" s="3">
        <f t="shared" si="239"/>
        <v>2.5553131967240748</v>
      </c>
      <c r="AE643" s="3">
        <f t="shared" si="240"/>
        <v>1.3586849394331937</v>
      </c>
      <c r="AF643" s="3">
        <f t="shared" si="241"/>
        <v>2.2720968280275717</v>
      </c>
      <c r="AG643" t="str">
        <f t="shared" si="242"/>
        <v>Cluster 2</v>
      </c>
      <c r="AH643" t="str">
        <f t="shared" si="243"/>
        <v>Not Applicable</v>
      </c>
      <c r="AI643" t="e">
        <f t="shared" si="244"/>
        <v>#N/A</v>
      </c>
      <c r="AJ643">
        <f t="shared" si="245"/>
        <v>39.25</v>
      </c>
      <c r="AK643" t="str">
        <f t="shared" si="246"/>
        <v>no - Low</v>
      </c>
      <c r="AL643" t="str">
        <f t="shared" si="247"/>
        <v>Q2 - Medium</v>
      </c>
      <c r="AM643">
        <f t="shared" si="248"/>
        <v>0</v>
      </c>
      <c r="AN643">
        <f t="shared" si="249"/>
        <v>1</v>
      </c>
      <c r="AO643">
        <f t="shared" si="250"/>
        <v>0</v>
      </c>
      <c r="AP643">
        <f t="shared" si="251"/>
        <v>3</v>
      </c>
      <c r="AQ643">
        <f t="shared" si="252"/>
        <v>230.9</v>
      </c>
    </row>
    <row r="644" spans="1:43" x14ac:dyDescent="0.25">
      <c r="A644" t="s">
        <v>35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  <c r="U644">
        <f t="shared" si="230"/>
        <v>0</v>
      </c>
      <c r="V644" t="str">
        <f t="shared" si="231"/>
        <v>&lt;=3 calls</v>
      </c>
      <c r="W644" t="str">
        <f t="shared" si="232"/>
        <v>Q3</v>
      </c>
      <c r="X644" t="str">
        <f t="shared" si="233"/>
        <v>Not Applicable</v>
      </c>
      <c r="Y644" t="str">
        <f t="shared" si="234"/>
        <v>High</v>
      </c>
      <c r="Z644" s="3">
        <f t="shared" si="235"/>
        <v>0.12664505516222935</v>
      </c>
      <c r="AA644" s="3">
        <f t="shared" si="236"/>
        <v>0.99555370729465653</v>
      </c>
      <c r="AB644" s="3">
        <f t="shared" si="237"/>
        <v>-1.1047460304185688</v>
      </c>
      <c r="AC644" s="3">
        <f t="shared" si="238"/>
        <v>0.26952970780247515</v>
      </c>
      <c r="AD644" s="3">
        <f t="shared" si="239"/>
        <v>2.6218773977629919</v>
      </c>
      <c r="AE644" s="3">
        <f t="shared" si="240"/>
        <v>1.5166661495592402</v>
      </c>
      <c r="AF644" s="3">
        <f t="shared" si="241"/>
        <v>2.3929712345820762</v>
      </c>
      <c r="AG644" t="str">
        <f t="shared" si="242"/>
        <v>Cluster 2</v>
      </c>
      <c r="AH644" t="str">
        <f t="shared" si="243"/>
        <v>Not Applicable</v>
      </c>
      <c r="AI644" t="e">
        <f t="shared" si="244"/>
        <v>#N/A</v>
      </c>
      <c r="AJ644">
        <f t="shared" si="245"/>
        <v>31.81</v>
      </c>
      <c r="AK644" t="str">
        <f t="shared" si="246"/>
        <v>no - Low</v>
      </c>
      <c r="AL644" t="str">
        <f t="shared" si="247"/>
        <v>Q3 - High</v>
      </c>
      <c r="AM644">
        <f t="shared" si="248"/>
        <v>0</v>
      </c>
      <c r="AN644">
        <f t="shared" si="249"/>
        <v>1</v>
      </c>
      <c r="AO644">
        <f t="shared" si="250"/>
        <v>0</v>
      </c>
      <c r="AP644">
        <f t="shared" si="251"/>
        <v>1</v>
      </c>
      <c r="AQ644">
        <f t="shared" si="252"/>
        <v>187.1</v>
      </c>
    </row>
    <row r="645" spans="1:43" x14ac:dyDescent="0.25">
      <c r="A645" t="s">
        <v>60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  <c r="U645">
        <f t="shared" si="230"/>
        <v>0</v>
      </c>
      <c r="V645" t="str">
        <f t="shared" si="231"/>
        <v>&lt;=3 calls</v>
      </c>
      <c r="W645" t="str">
        <f t="shared" si="232"/>
        <v>Q4</v>
      </c>
      <c r="X645" t="str">
        <f t="shared" si="233"/>
        <v>Not Applicable</v>
      </c>
      <c r="Y645" t="str">
        <f t="shared" si="234"/>
        <v>Medium</v>
      </c>
      <c r="Z645" s="3">
        <f t="shared" si="235"/>
        <v>-0.17698907510213888</v>
      </c>
      <c r="AA645" s="3">
        <f t="shared" si="236"/>
        <v>-0.1805769728808943</v>
      </c>
      <c r="AB645" s="3">
        <f t="shared" si="237"/>
        <v>0.27946625779380785</v>
      </c>
      <c r="AC645" s="3">
        <f t="shared" si="238"/>
        <v>1.1028323278389063</v>
      </c>
      <c r="AD645" s="3">
        <f t="shared" si="239"/>
        <v>2.7217161467925997</v>
      </c>
      <c r="AE645" s="3">
        <f t="shared" si="240"/>
        <v>1.1654500025364425</v>
      </c>
      <c r="AF645" s="3">
        <f t="shared" si="241"/>
        <v>1.8190130931669601</v>
      </c>
      <c r="AG645" t="str">
        <f t="shared" si="242"/>
        <v>Cluster 2</v>
      </c>
      <c r="AH645" t="str">
        <f t="shared" si="243"/>
        <v>Not Applicable</v>
      </c>
      <c r="AI645" t="e">
        <f t="shared" si="244"/>
        <v>#N/A</v>
      </c>
      <c r="AJ645">
        <f t="shared" si="245"/>
        <v>29.02</v>
      </c>
      <c r="AK645" t="str">
        <f t="shared" si="246"/>
        <v>no - Medium</v>
      </c>
      <c r="AL645" t="str">
        <f t="shared" si="247"/>
        <v>Q4 - Very High</v>
      </c>
      <c r="AM645">
        <f t="shared" si="248"/>
        <v>0</v>
      </c>
      <c r="AN645">
        <f t="shared" si="249"/>
        <v>1</v>
      </c>
      <c r="AO645">
        <f t="shared" si="250"/>
        <v>0</v>
      </c>
      <c r="AP645">
        <f t="shared" si="251"/>
        <v>1</v>
      </c>
      <c r="AQ645">
        <f t="shared" si="252"/>
        <v>170.7</v>
      </c>
    </row>
    <row r="646" spans="1:43" x14ac:dyDescent="0.25">
      <c r="A646" t="s">
        <v>51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  <c r="U646">
        <f t="shared" si="230"/>
        <v>1</v>
      </c>
      <c r="V646" t="str">
        <f t="shared" si="231"/>
        <v>&gt;3 calls</v>
      </c>
      <c r="W646" t="str">
        <f t="shared" si="232"/>
        <v>Q4</v>
      </c>
      <c r="X646" t="str">
        <f t="shared" si="233"/>
        <v>Low</v>
      </c>
      <c r="Y646" t="str">
        <f t="shared" si="234"/>
        <v>Medium</v>
      </c>
      <c r="Z646" s="3">
        <f t="shared" si="235"/>
        <v>-0.98791437422282902</v>
      </c>
      <c r="AA646" s="3">
        <f t="shared" si="236"/>
        <v>-0.66217363041470678</v>
      </c>
      <c r="AB646" s="3">
        <f t="shared" si="237"/>
        <v>-1.0987881583028773</v>
      </c>
      <c r="AC646" s="3">
        <f t="shared" si="238"/>
        <v>-0.52754236353671935</v>
      </c>
      <c r="AD646" s="3">
        <f t="shared" si="239"/>
        <v>0.58927755498656886</v>
      </c>
      <c r="AE646" s="3">
        <f t="shared" si="240"/>
        <v>1.7029636196246865</v>
      </c>
      <c r="AF646" s="3">
        <f t="shared" si="241"/>
        <v>3.6678225342455542</v>
      </c>
      <c r="AG646" t="str">
        <f t="shared" si="242"/>
        <v>Cluster 1</v>
      </c>
      <c r="AH646" t="str">
        <f t="shared" si="243"/>
        <v>&gt;16 messages</v>
      </c>
      <c r="AI646">
        <f t="shared" si="244"/>
        <v>21.57</v>
      </c>
      <c r="AJ646" t="e">
        <f t="shared" si="245"/>
        <v>#N/A</v>
      </c>
      <c r="AK646" t="str">
        <f t="shared" si="246"/>
        <v>yes - Low</v>
      </c>
      <c r="AL646" t="str">
        <f t="shared" si="247"/>
        <v>Q2 - Medium</v>
      </c>
      <c r="AM646">
        <f t="shared" si="248"/>
        <v>1</v>
      </c>
      <c r="AN646">
        <f t="shared" si="249"/>
        <v>1</v>
      </c>
      <c r="AO646">
        <f t="shared" si="250"/>
        <v>0</v>
      </c>
      <c r="AP646">
        <f t="shared" si="251"/>
        <v>5</v>
      </c>
      <c r="AQ646">
        <f t="shared" si="252"/>
        <v>126.9</v>
      </c>
    </row>
    <row r="647" spans="1:43" x14ac:dyDescent="0.25">
      <c r="A647" t="s">
        <v>37</v>
      </c>
      <c r="B647">
        <v>77</v>
      </c>
      <c r="C647" t="s">
        <v>28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  <c r="U647">
        <f t="shared" si="230"/>
        <v>0</v>
      </c>
      <c r="V647" t="str">
        <f t="shared" si="231"/>
        <v>&lt;=3 calls</v>
      </c>
      <c r="W647" t="str">
        <f t="shared" si="232"/>
        <v>Q2</v>
      </c>
      <c r="X647" t="str">
        <f t="shared" si="233"/>
        <v>Not Applicable</v>
      </c>
      <c r="Y647" t="str">
        <f t="shared" si="234"/>
        <v>Medium</v>
      </c>
      <c r="Z647" s="3">
        <f t="shared" si="235"/>
        <v>0.17107931812774674</v>
      </c>
      <c r="AA647" s="3">
        <f t="shared" si="236"/>
        <v>0.13584397153181749</v>
      </c>
      <c r="AB647" s="3">
        <f t="shared" si="237"/>
        <v>0.26953647093432165</v>
      </c>
      <c r="AC647" s="3">
        <f t="shared" si="238"/>
        <v>-0.38262016874777532</v>
      </c>
      <c r="AD647" s="3">
        <f t="shared" si="239"/>
        <v>2.1574172067732098</v>
      </c>
      <c r="AE647" s="3">
        <f t="shared" si="240"/>
        <v>0.51649764799938491</v>
      </c>
      <c r="AF647" s="3">
        <f t="shared" si="241"/>
        <v>1.9695407171969497</v>
      </c>
      <c r="AG647" t="str">
        <f t="shared" si="242"/>
        <v>Cluster 2</v>
      </c>
      <c r="AH647" t="str">
        <f t="shared" si="243"/>
        <v>Not Applicable</v>
      </c>
      <c r="AI647" t="e">
        <f t="shared" si="244"/>
        <v>#N/A</v>
      </c>
      <c r="AJ647">
        <f t="shared" si="245"/>
        <v>32.22</v>
      </c>
      <c r="AK647" t="str">
        <f t="shared" si="246"/>
        <v>no - High</v>
      </c>
      <c r="AL647" t="str">
        <f t="shared" si="247"/>
        <v>Q2 - Medium</v>
      </c>
      <c r="AM647">
        <f t="shared" si="248"/>
        <v>0</v>
      </c>
      <c r="AN647">
        <f t="shared" si="249"/>
        <v>0</v>
      </c>
      <c r="AO647">
        <f t="shared" si="250"/>
        <v>1</v>
      </c>
      <c r="AP647">
        <f t="shared" si="251"/>
        <v>0</v>
      </c>
      <c r="AQ647">
        <f t="shared" si="252"/>
        <v>189.5</v>
      </c>
    </row>
    <row r="648" spans="1:43" x14ac:dyDescent="0.25">
      <c r="A648" t="s">
        <v>27</v>
      </c>
      <c r="B648">
        <v>127</v>
      </c>
      <c r="C648" t="s">
        <v>25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  <c r="U648">
        <f t="shared" si="230"/>
        <v>1</v>
      </c>
      <c r="V648" t="str">
        <f t="shared" si="231"/>
        <v>&lt;=3 calls</v>
      </c>
      <c r="W648" t="str">
        <f t="shared" si="232"/>
        <v>Q3</v>
      </c>
      <c r="X648" t="str">
        <f t="shared" si="233"/>
        <v>Low</v>
      </c>
      <c r="Y648" t="str">
        <f t="shared" si="234"/>
        <v>Medium</v>
      </c>
      <c r="Z648" s="3">
        <f t="shared" si="235"/>
        <v>-6.2200562441218903E-2</v>
      </c>
      <c r="AA648" s="3">
        <f t="shared" si="236"/>
        <v>-0.64227294208686336</v>
      </c>
      <c r="AB648" s="3">
        <f t="shared" si="237"/>
        <v>-0.36398393070089835</v>
      </c>
      <c r="AC648" s="3">
        <f t="shared" si="238"/>
        <v>-0.92607839920631685</v>
      </c>
      <c r="AD648" s="3">
        <f t="shared" si="239"/>
        <v>1.1905533488757802</v>
      </c>
      <c r="AE648" s="3">
        <f t="shared" si="240"/>
        <v>1.1859548665062807</v>
      </c>
      <c r="AF648" s="3">
        <f t="shared" si="241"/>
        <v>3.0652178738648455</v>
      </c>
      <c r="AG648" t="str">
        <f t="shared" si="242"/>
        <v>Cluster 2</v>
      </c>
      <c r="AH648" t="str">
        <f t="shared" si="243"/>
        <v>Not Applicable</v>
      </c>
      <c r="AI648">
        <f t="shared" si="244"/>
        <v>30.07</v>
      </c>
      <c r="AJ648" t="e">
        <f t="shared" si="245"/>
        <v>#N/A</v>
      </c>
      <c r="AK648" t="str">
        <f t="shared" si="246"/>
        <v>yes - Low</v>
      </c>
      <c r="AL648" t="str">
        <f t="shared" si="247"/>
        <v>Q1 - Low</v>
      </c>
      <c r="AM648">
        <f t="shared" si="248"/>
        <v>1</v>
      </c>
      <c r="AN648">
        <f t="shared" si="249"/>
        <v>0</v>
      </c>
      <c r="AO648">
        <f t="shared" si="250"/>
        <v>0</v>
      </c>
      <c r="AP648">
        <f t="shared" si="251"/>
        <v>1</v>
      </c>
      <c r="AQ648">
        <f t="shared" si="252"/>
        <v>176.9</v>
      </c>
    </row>
    <row r="649" spans="1:43" x14ac:dyDescent="0.25">
      <c r="A649" t="s">
        <v>35</v>
      </c>
      <c r="B649">
        <v>106</v>
      </c>
      <c r="C649" t="s">
        <v>28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  <c r="U649">
        <f t="shared" si="230"/>
        <v>0</v>
      </c>
      <c r="V649" t="str">
        <f t="shared" si="231"/>
        <v>&lt;=3 calls</v>
      </c>
      <c r="W649" t="str">
        <f t="shared" si="232"/>
        <v>Q3</v>
      </c>
      <c r="X649" t="str">
        <f t="shared" si="233"/>
        <v>Not Applicable</v>
      </c>
      <c r="Y649" t="str">
        <f t="shared" si="234"/>
        <v>Medium</v>
      </c>
      <c r="Z649" s="3">
        <f t="shared" si="235"/>
        <v>-0.2010576342084604</v>
      </c>
      <c r="AA649" s="3">
        <f t="shared" si="236"/>
        <v>-5.9182774081049064E-2</v>
      </c>
      <c r="AB649" s="3">
        <f t="shared" si="237"/>
        <v>3.3207543678549847E-2</v>
      </c>
      <c r="AC649" s="3">
        <f t="shared" si="238"/>
        <v>0.16083806171076653</v>
      </c>
      <c r="AD649" s="3">
        <f t="shared" si="239"/>
        <v>1.9845676582754956</v>
      </c>
      <c r="AE649" s="3">
        <f t="shared" si="240"/>
        <v>0.26626752726059311</v>
      </c>
      <c r="AF649" s="3">
        <f t="shared" si="241"/>
        <v>2.0501921865702877</v>
      </c>
      <c r="AG649" t="str">
        <f t="shared" si="242"/>
        <v>Cluster 2</v>
      </c>
      <c r="AH649" t="str">
        <f t="shared" si="243"/>
        <v>Not Applicable</v>
      </c>
      <c r="AI649" t="e">
        <f t="shared" si="244"/>
        <v>#N/A</v>
      </c>
      <c r="AJ649">
        <f t="shared" si="245"/>
        <v>28.8</v>
      </c>
      <c r="AK649" t="str">
        <f t="shared" si="246"/>
        <v>no - Medium</v>
      </c>
      <c r="AL649" t="str">
        <f t="shared" si="247"/>
        <v>Q3 - High</v>
      </c>
      <c r="AM649">
        <f t="shared" si="248"/>
        <v>0</v>
      </c>
      <c r="AN649">
        <f t="shared" si="249"/>
        <v>0</v>
      </c>
      <c r="AO649">
        <f t="shared" si="250"/>
        <v>1</v>
      </c>
      <c r="AP649">
        <f t="shared" si="251"/>
        <v>1</v>
      </c>
      <c r="AQ649">
        <f t="shared" si="252"/>
        <v>169.4</v>
      </c>
    </row>
    <row r="650" spans="1:43" x14ac:dyDescent="0.25">
      <c r="A650" t="s">
        <v>68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  <c r="U650">
        <f t="shared" si="230"/>
        <v>0</v>
      </c>
      <c r="V650" t="str">
        <f t="shared" si="231"/>
        <v>&lt;=3 calls</v>
      </c>
      <c r="W650" t="str">
        <f t="shared" si="232"/>
        <v>Q1</v>
      </c>
      <c r="X650" t="str">
        <f t="shared" si="233"/>
        <v>Not Applicable</v>
      </c>
      <c r="Y650" t="str">
        <f t="shared" si="234"/>
        <v>Low</v>
      </c>
      <c r="Z650" s="3">
        <f t="shared" si="235"/>
        <v>1.3726558458202767</v>
      </c>
      <c r="AA650" s="3">
        <f t="shared" si="236"/>
        <v>-0.76565720971949336</v>
      </c>
      <c r="AB650" s="3">
        <f t="shared" si="237"/>
        <v>1.0102985706519927</v>
      </c>
      <c r="AC650" s="3">
        <f t="shared" si="238"/>
        <v>8.8376964316294535E-2</v>
      </c>
      <c r="AD650" s="3">
        <f t="shared" si="239"/>
        <v>3.3030708538693783</v>
      </c>
      <c r="AE650" s="3">
        <f t="shared" si="240"/>
        <v>1.8705423607989322</v>
      </c>
      <c r="AF650" s="3">
        <f t="shared" si="241"/>
        <v>2.0217765409176902</v>
      </c>
      <c r="AG650" t="str">
        <f t="shared" si="242"/>
        <v>Cluster 2</v>
      </c>
      <c r="AH650" t="str">
        <f t="shared" si="243"/>
        <v>&gt;16 messages</v>
      </c>
      <c r="AI650" t="e">
        <f t="shared" si="244"/>
        <v>#N/A</v>
      </c>
      <c r="AJ650">
        <f t="shared" si="245"/>
        <v>43.25</v>
      </c>
      <c r="AK650" t="str">
        <f t="shared" si="246"/>
        <v>no - Medium</v>
      </c>
      <c r="AL650" t="str">
        <f t="shared" si="247"/>
        <v>Q3 - High</v>
      </c>
      <c r="AM650">
        <f t="shared" si="248"/>
        <v>0</v>
      </c>
      <c r="AN650">
        <f t="shared" si="249"/>
        <v>1</v>
      </c>
      <c r="AO650">
        <f t="shared" si="250"/>
        <v>0</v>
      </c>
      <c r="AP650">
        <f t="shared" si="251"/>
        <v>0</v>
      </c>
      <c r="AQ650">
        <f t="shared" si="252"/>
        <v>254.4</v>
      </c>
    </row>
    <row r="651" spans="1:43" x14ac:dyDescent="0.25">
      <c r="A651" t="s">
        <v>75</v>
      </c>
      <c r="B651">
        <v>135</v>
      </c>
      <c r="C651" t="s">
        <v>28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  <c r="U651">
        <f t="shared" si="230"/>
        <v>0</v>
      </c>
      <c r="V651" t="str">
        <f t="shared" si="231"/>
        <v>&lt;=3 calls</v>
      </c>
      <c r="W651" t="str">
        <f t="shared" si="232"/>
        <v>Q4</v>
      </c>
      <c r="X651" t="str">
        <f t="shared" si="233"/>
        <v>Low</v>
      </c>
      <c r="Y651" t="str">
        <f t="shared" si="234"/>
        <v>Medium</v>
      </c>
      <c r="Z651" s="3">
        <f t="shared" si="235"/>
        <v>-0.97310295323432328</v>
      </c>
      <c r="AA651" s="3">
        <f t="shared" si="236"/>
        <v>0.2950494781545655</v>
      </c>
      <c r="AB651" s="3">
        <f t="shared" si="237"/>
        <v>0.67069986005756466</v>
      </c>
      <c r="AC651" s="3">
        <f t="shared" si="238"/>
        <v>-1.6144588244538034</v>
      </c>
      <c r="AD651" s="3">
        <f t="shared" si="239"/>
        <v>2.2015163572725602</v>
      </c>
      <c r="AE651" s="3">
        <f t="shared" si="240"/>
        <v>2.0224488004126671</v>
      </c>
      <c r="AF651" s="3">
        <f t="shared" si="241"/>
        <v>3.3665893763930628</v>
      </c>
      <c r="AG651" t="str">
        <f t="shared" si="242"/>
        <v>Cluster 2</v>
      </c>
      <c r="AH651" t="str">
        <f t="shared" si="243"/>
        <v>&gt;16 messages</v>
      </c>
      <c r="AI651" t="e">
        <f t="shared" si="244"/>
        <v>#N/A</v>
      </c>
      <c r="AJ651">
        <f t="shared" si="245"/>
        <v>21.71</v>
      </c>
      <c r="AK651" t="str">
        <f t="shared" si="246"/>
        <v>yes - Medium</v>
      </c>
      <c r="AL651" t="str">
        <f t="shared" si="247"/>
        <v>Q1 - Low</v>
      </c>
      <c r="AM651">
        <f t="shared" si="248"/>
        <v>1</v>
      </c>
      <c r="AN651">
        <f t="shared" si="249"/>
        <v>0</v>
      </c>
      <c r="AO651">
        <f t="shared" si="250"/>
        <v>1</v>
      </c>
      <c r="AP651">
        <f t="shared" si="251"/>
        <v>2</v>
      </c>
      <c r="AQ651">
        <f t="shared" si="252"/>
        <v>127.7</v>
      </c>
    </row>
    <row r="652" spans="1:43" x14ac:dyDescent="0.25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  <c r="U652">
        <f t="shared" si="230"/>
        <v>0</v>
      </c>
      <c r="V652" t="str">
        <f t="shared" si="231"/>
        <v>&gt;3 calls</v>
      </c>
      <c r="W652" t="str">
        <f t="shared" si="232"/>
        <v>Q3</v>
      </c>
      <c r="X652" t="str">
        <f t="shared" si="233"/>
        <v>Not Applicable</v>
      </c>
      <c r="Y652" t="str">
        <f t="shared" si="234"/>
        <v>Medium</v>
      </c>
      <c r="Z652" s="3">
        <f t="shared" si="235"/>
        <v>-0.18069193034926509</v>
      </c>
      <c r="AA652" s="3">
        <f t="shared" si="236"/>
        <v>0.33883099247582099</v>
      </c>
      <c r="AB652" s="3">
        <f t="shared" si="237"/>
        <v>0.49990752607440148</v>
      </c>
      <c r="AC652" s="3">
        <f t="shared" si="238"/>
        <v>1.2115239739306143</v>
      </c>
      <c r="AD652" s="3">
        <f t="shared" si="239"/>
        <v>3.0990797042756246</v>
      </c>
      <c r="AE652" s="3">
        <f t="shared" si="240"/>
        <v>1.3657063700480969</v>
      </c>
      <c r="AF652" s="3">
        <f t="shared" si="241"/>
        <v>1.4580853078358642</v>
      </c>
      <c r="AG652" t="str">
        <f t="shared" si="242"/>
        <v>Cluster 2</v>
      </c>
      <c r="AH652" t="str">
        <f t="shared" si="243"/>
        <v>&gt;16 messages</v>
      </c>
      <c r="AI652" t="e">
        <f t="shared" si="244"/>
        <v>#N/A</v>
      </c>
      <c r="AJ652">
        <f t="shared" si="245"/>
        <v>28.99</v>
      </c>
      <c r="AK652" t="str">
        <f t="shared" si="246"/>
        <v>no - Medium</v>
      </c>
      <c r="AL652" t="str">
        <f t="shared" si="247"/>
        <v>Q4 - Very High</v>
      </c>
      <c r="AM652">
        <f t="shared" si="248"/>
        <v>0</v>
      </c>
      <c r="AN652">
        <f t="shared" si="249"/>
        <v>1</v>
      </c>
      <c r="AO652">
        <f t="shared" si="250"/>
        <v>0</v>
      </c>
      <c r="AP652">
        <f t="shared" si="251"/>
        <v>6</v>
      </c>
      <c r="AQ652">
        <f t="shared" si="252"/>
        <v>170.5</v>
      </c>
    </row>
    <row r="653" spans="1:43" x14ac:dyDescent="0.25">
      <c r="A653" t="s">
        <v>75</v>
      </c>
      <c r="B653">
        <v>167</v>
      </c>
      <c r="C653" t="s">
        <v>25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  <c r="U653">
        <f t="shared" si="230"/>
        <v>0</v>
      </c>
      <c r="V653" t="str">
        <f t="shared" si="231"/>
        <v>&lt;=3 calls</v>
      </c>
      <c r="W653" t="str">
        <f t="shared" si="232"/>
        <v>Q4</v>
      </c>
      <c r="X653" t="str">
        <f t="shared" si="233"/>
        <v>Low</v>
      </c>
      <c r="Y653" t="str">
        <f t="shared" si="234"/>
        <v>High</v>
      </c>
      <c r="Z653" s="3">
        <f t="shared" si="235"/>
        <v>0.71910189470245978</v>
      </c>
      <c r="AA653" s="3">
        <f t="shared" si="236"/>
        <v>0.85027868250139926</v>
      </c>
      <c r="AB653" s="3">
        <f t="shared" si="237"/>
        <v>-0.62811626116323105</v>
      </c>
      <c r="AC653" s="3">
        <f t="shared" si="238"/>
        <v>-5.6545230472650088E-2</v>
      </c>
      <c r="AD653" s="3">
        <f t="shared" si="239"/>
        <v>2.7216257907074257</v>
      </c>
      <c r="AE653" s="3">
        <f t="shared" si="240"/>
        <v>1.2797690313130194</v>
      </c>
      <c r="AF653" s="3">
        <f t="shared" si="241"/>
        <v>1.9668173790090193</v>
      </c>
      <c r="AG653" t="str">
        <f t="shared" si="242"/>
        <v>Cluster 2</v>
      </c>
      <c r="AH653" t="str">
        <f t="shared" si="243"/>
        <v>Not Applicable</v>
      </c>
      <c r="AI653" t="e">
        <f t="shared" si="244"/>
        <v>#N/A</v>
      </c>
      <c r="AJ653">
        <f t="shared" si="245"/>
        <v>37.25</v>
      </c>
      <c r="AK653" t="str">
        <f t="shared" si="246"/>
        <v>yes - Medium</v>
      </c>
      <c r="AL653" t="str">
        <f t="shared" si="247"/>
        <v>Q2 - Medium</v>
      </c>
      <c r="AM653">
        <f t="shared" si="248"/>
        <v>1</v>
      </c>
      <c r="AN653">
        <f t="shared" si="249"/>
        <v>0</v>
      </c>
      <c r="AO653">
        <f t="shared" si="250"/>
        <v>0</v>
      </c>
      <c r="AP653">
        <f t="shared" si="251"/>
        <v>2</v>
      </c>
      <c r="AQ653">
        <f t="shared" si="252"/>
        <v>219.1</v>
      </c>
    </row>
    <row r="654" spans="1:43" x14ac:dyDescent="0.25">
      <c r="A654" t="s">
        <v>31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  <c r="U654">
        <f t="shared" si="230"/>
        <v>0</v>
      </c>
      <c r="V654" t="str">
        <f t="shared" si="231"/>
        <v>&lt;=3 calls</v>
      </c>
      <c r="W654" t="str">
        <f t="shared" si="232"/>
        <v>Q3</v>
      </c>
      <c r="X654" t="str">
        <f t="shared" si="233"/>
        <v>High</v>
      </c>
      <c r="Y654" t="str">
        <f t="shared" si="234"/>
        <v>Medium</v>
      </c>
      <c r="Z654" s="3">
        <f t="shared" si="235"/>
        <v>-0.33991470597570195</v>
      </c>
      <c r="AA654" s="3">
        <f t="shared" si="236"/>
        <v>1.4449772731972232E-2</v>
      </c>
      <c r="AB654" s="3">
        <f t="shared" si="237"/>
        <v>-1.3212153839553682</v>
      </c>
      <c r="AC654" s="3">
        <f t="shared" si="238"/>
        <v>0.16083806171076653</v>
      </c>
      <c r="AD654" s="3">
        <f t="shared" si="239"/>
        <v>1.707496783361274</v>
      </c>
      <c r="AE654" s="3">
        <f t="shared" si="240"/>
        <v>1.373764818360756</v>
      </c>
      <c r="AF654" s="3">
        <f t="shared" si="241"/>
        <v>2.9763928314559598</v>
      </c>
      <c r="AG654" t="str">
        <f t="shared" si="242"/>
        <v>Cluster 2</v>
      </c>
      <c r="AH654" t="str">
        <f t="shared" si="243"/>
        <v>Not Applicable</v>
      </c>
      <c r="AI654" t="e">
        <f t="shared" si="244"/>
        <v>#N/A</v>
      </c>
      <c r="AJ654">
        <f t="shared" si="245"/>
        <v>27.52</v>
      </c>
      <c r="AK654" t="str">
        <f t="shared" si="246"/>
        <v>yes - Medium</v>
      </c>
      <c r="AL654" t="str">
        <f t="shared" si="247"/>
        <v>Q3 - High</v>
      </c>
      <c r="AM654">
        <f t="shared" si="248"/>
        <v>1</v>
      </c>
      <c r="AN654">
        <f t="shared" si="249"/>
        <v>1</v>
      </c>
      <c r="AO654">
        <f t="shared" si="250"/>
        <v>0</v>
      </c>
      <c r="AP654">
        <f t="shared" si="251"/>
        <v>1</v>
      </c>
      <c r="AQ654">
        <f t="shared" si="252"/>
        <v>161.9</v>
      </c>
    </row>
    <row r="655" spans="1:43" x14ac:dyDescent="0.25">
      <c r="A655" t="s">
        <v>51</v>
      </c>
      <c r="B655">
        <v>35</v>
      </c>
      <c r="C655" t="s">
        <v>28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  <c r="U655">
        <f t="shared" si="230"/>
        <v>0</v>
      </c>
      <c r="V655" t="str">
        <f t="shared" si="231"/>
        <v>&lt;=3 calls</v>
      </c>
      <c r="W655" t="str">
        <f t="shared" si="232"/>
        <v>Q1</v>
      </c>
      <c r="X655" t="str">
        <f t="shared" si="233"/>
        <v>Not Applicable</v>
      </c>
      <c r="Y655" t="str">
        <f t="shared" si="234"/>
        <v>Low</v>
      </c>
      <c r="Z655" s="3">
        <f t="shared" si="235"/>
        <v>1.1375245376277474</v>
      </c>
      <c r="AA655" s="3">
        <f t="shared" si="236"/>
        <v>-1.1577007697780102</v>
      </c>
      <c r="AB655" s="3">
        <f t="shared" si="237"/>
        <v>1.7550325851134574</v>
      </c>
      <c r="AC655" s="3">
        <f t="shared" si="238"/>
        <v>-0.31015907135330267</v>
      </c>
      <c r="AD655" s="3">
        <f t="shared" si="239"/>
        <v>3.5580845596503701</v>
      </c>
      <c r="AE655" s="3">
        <f t="shared" si="240"/>
        <v>2.4105126364328786</v>
      </c>
      <c r="AF655" s="3">
        <f t="shared" si="241"/>
        <v>2.6384041781316983</v>
      </c>
      <c r="AG655" t="str">
        <f t="shared" si="242"/>
        <v>Cluster 2</v>
      </c>
      <c r="AH655" t="str">
        <f t="shared" si="243"/>
        <v>&gt;16 messages</v>
      </c>
      <c r="AI655" t="e">
        <f t="shared" si="244"/>
        <v>#N/A</v>
      </c>
      <c r="AJ655">
        <f t="shared" si="245"/>
        <v>41.09</v>
      </c>
      <c r="AK655" t="str">
        <f t="shared" si="246"/>
        <v>no - Medium</v>
      </c>
      <c r="AL655" t="str">
        <f t="shared" si="247"/>
        <v>Q2 - Medium</v>
      </c>
      <c r="AM655">
        <f t="shared" si="248"/>
        <v>0</v>
      </c>
      <c r="AN655">
        <f t="shared" si="249"/>
        <v>0</v>
      </c>
      <c r="AO655">
        <f t="shared" si="250"/>
        <v>1</v>
      </c>
      <c r="AP655">
        <f t="shared" si="251"/>
        <v>1</v>
      </c>
      <c r="AQ655">
        <f t="shared" si="252"/>
        <v>241.7</v>
      </c>
    </row>
    <row r="656" spans="1:43" x14ac:dyDescent="0.25">
      <c r="A656" t="s">
        <v>70</v>
      </c>
      <c r="B656">
        <v>103</v>
      </c>
      <c r="C656" t="s">
        <v>25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  <c r="U656">
        <f t="shared" si="230"/>
        <v>0</v>
      </c>
      <c r="V656" t="str">
        <f t="shared" si="231"/>
        <v>&lt;=3 calls</v>
      </c>
      <c r="W656" t="str">
        <f t="shared" si="232"/>
        <v>Q3</v>
      </c>
      <c r="X656" t="str">
        <f t="shared" si="233"/>
        <v>Low</v>
      </c>
      <c r="Y656" t="str">
        <f t="shared" si="234"/>
        <v>Medium</v>
      </c>
      <c r="Z656" s="3">
        <f t="shared" si="235"/>
        <v>-2.1746794809268533</v>
      </c>
      <c r="AA656" s="3">
        <f t="shared" si="236"/>
        <v>-0.59252122126725459</v>
      </c>
      <c r="AB656" s="3">
        <f t="shared" si="237"/>
        <v>1.5822542937583977</v>
      </c>
      <c r="AC656" s="3">
        <f t="shared" si="238"/>
        <v>-0.31015907135330267</v>
      </c>
      <c r="AD656" s="3">
        <f t="shared" si="239"/>
        <v>2.947851519750941</v>
      </c>
      <c r="AE656" s="3">
        <f t="shared" si="240"/>
        <v>2.7712884263598325</v>
      </c>
      <c r="AF656" s="3">
        <f t="shared" si="241"/>
        <v>3.8301763016412158</v>
      </c>
      <c r="AG656" t="str">
        <f t="shared" si="242"/>
        <v>Cluster 2</v>
      </c>
      <c r="AH656" t="str">
        <f t="shared" si="243"/>
        <v>Not Applicable</v>
      </c>
      <c r="AI656" t="e">
        <f t="shared" si="244"/>
        <v>#N/A</v>
      </c>
      <c r="AJ656">
        <f t="shared" si="245"/>
        <v>10.68</v>
      </c>
      <c r="AK656" t="str">
        <f t="shared" si="246"/>
        <v>yes - Medium</v>
      </c>
      <c r="AL656" t="str">
        <f t="shared" si="247"/>
        <v>Q2 - Medium</v>
      </c>
      <c r="AM656">
        <f t="shared" si="248"/>
        <v>1</v>
      </c>
      <c r="AN656">
        <f t="shared" si="249"/>
        <v>0</v>
      </c>
      <c r="AO656">
        <f t="shared" si="250"/>
        <v>0</v>
      </c>
      <c r="AP656">
        <f t="shared" si="251"/>
        <v>3</v>
      </c>
      <c r="AQ656">
        <f t="shared" si="252"/>
        <v>62.8</v>
      </c>
    </row>
    <row r="657" spans="1:43" x14ac:dyDescent="0.25">
      <c r="A657" t="s">
        <v>29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  <c r="U657">
        <f t="shared" si="230"/>
        <v>0</v>
      </c>
      <c r="V657" t="str">
        <f t="shared" si="231"/>
        <v>&lt;=3 calls</v>
      </c>
      <c r="W657" t="str">
        <f t="shared" si="232"/>
        <v>Q3</v>
      </c>
      <c r="X657" t="str">
        <f t="shared" si="233"/>
        <v>Not Applicable</v>
      </c>
      <c r="Y657" t="str">
        <f t="shared" si="234"/>
        <v>Low</v>
      </c>
      <c r="Z657" s="3">
        <f t="shared" si="235"/>
        <v>1.8669870213116568</v>
      </c>
      <c r="AA657" s="3">
        <f t="shared" si="236"/>
        <v>-1.1238695996206765</v>
      </c>
      <c r="AB657" s="3">
        <f t="shared" si="237"/>
        <v>0.77198368602432377</v>
      </c>
      <c r="AC657" s="3">
        <f t="shared" si="238"/>
        <v>0.34199080519694713</v>
      </c>
      <c r="AD657" s="3">
        <f t="shared" si="239"/>
        <v>3.629851754941126</v>
      </c>
      <c r="AE657" s="3">
        <f t="shared" si="240"/>
        <v>2.3370151768922405</v>
      </c>
      <c r="AF657" s="3">
        <f t="shared" si="241"/>
        <v>2.3973852654924217</v>
      </c>
      <c r="AG657" t="str">
        <f t="shared" si="242"/>
        <v>Cluster 2</v>
      </c>
      <c r="AH657" t="str">
        <f t="shared" si="243"/>
        <v>&gt;16 messages</v>
      </c>
      <c r="AI657" t="e">
        <f t="shared" si="244"/>
        <v>#N/A</v>
      </c>
      <c r="AJ657">
        <f t="shared" si="245"/>
        <v>47.79</v>
      </c>
      <c r="AK657" t="str">
        <f t="shared" si="246"/>
        <v>no - High</v>
      </c>
      <c r="AL657" t="str">
        <f t="shared" si="247"/>
        <v>Q3 - High</v>
      </c>
      <c r="AM657">
        <f t="shared" si="248"/>
        <v>0</v>
      </c>
      <c r="AN657">
        <f t="shared" si="249"/>
        <v>1</v>
      </c>
      <c r="AO657">
        <f t="shared" si="250"/>
        <v>0</v>
      </c>
      <c r="AP657">
        <f t="shared" si="251"/>
        <v>1</v>
      </c>
      <c r="AQ657">
        <f t="shared" si="252"/>
        <v>281.10000000000002</v>
      </c>
    </row>
    <row r="658" spans="1:43" x14ac:dyDescent="0.25">
      <c r="A658" t="s">
        <v>73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  <c r="U658">
        <f t="shared" si="230"/>
        <v>0</v>
      </c>
      <c r="V658" t="str">
        <f t="shared" si="231"/>
        <v>&lt;=3 calls</v>
      </c>
      <c r="W658" t="str">
        <f t="shared" si="232"/>
        <v>Q1</v>
      </c>
      <c r="X658" t="str">
        <f t="shared" si="233"/>
        <v>Not Applicable</v>
      </c>
      <c r="Y658" t="str">
        <f t="shared" si="234"/>
        <v>High</v>
      </c>
      <c r="Z658" s="3">
        <f t="shared" si="235"/>
        <v>0.88758180844671275</v>
      </c>
      <c r="AA658" s="3">
        <f t="shared" si="236"/>
        <v>1.2642129997205438</v>
      </c>
      <c r="AB658" s="3">
        <f t="shared" si="237"/>
        <v>-1.1504230499722057</v>
      </c>
      <c r="AC658" s="3">
        <f t="shared" si="238"/>
        <v>0.16083806171076653</v>
      </c>
      <c r="AD658" s="3">
        <f t="shared" si="239"/>
        <v>3.171718412968247</v>
      </c>
      <c r="AE658" s="3">
        <f t="shared" si="240"/>
        <v>1.9327126147852869</v>
      </c>
      <c r="AF658" s="3">
        <f t="shared" si="241"/>
        <v>2.3261466874508465</v>
      </c>
      <c r="AG658" t="str">
        <f t="shared" si="242"/>
        <v>Cluster 2</v>
      </c>
      <c r="AH658" t="str">
        <f t="shared" si="243"/>
        <v>Not Applicable</v>
      </c>
      <c r="AI658" t="e">
        <f t="shared" si="244"/>
        <v>#N/A</v>
      </c>
      <c r="AJ658">
        <f t="shared" si="245"/>
        <v>38.79</v>
      </c>
      <c r="AK658" t="str">
        <f t="shared" si="246"/>
        <v>no - Medium</v>
      </c>
      <c r="AL658" t="str">
        <f t="shared" si="247"/>
        <v>Q3 - High</v>
      </c>
      <c r="AM658">
        <f t="shared" si="248"/>
        <v>0</v>
      </c>
      <c r="AN658">
        <f t="shared" si="249"/>
        <v>1</v>
      </c>
      <c r="AO658">
        <f t="shared" si="250"/>
        <v>0</v>
      </c>
      <c r="AP658">
        <f t="shared" si="251"/>
        <v>3</v>
      </c>
      <c r="AQ658">
        <f t="shared" si="252"/>
        <v>228.2</v>
      </c>
    </row>
    <row r="659" spans="1:43" x14ac:dyDescent="0.25">
      <c r="A659" t="s">
        <v>24</v>
      </c>
      <c r="B659">
        <v>24</v>
      </c>
      <c r="C659" t="s">
        <v>25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  <c r="U659">
        <f t="shared" si="230"/>
        <v>1</v>
      </c>
      <c r="V659" t="str">
        <f t="shared" si="231"/>
        <v>&lt;=3 calls</v>
      </c>
      <c r="W659" t="str">
        <f t="shared" si="232"/>
        <v>Q1</v>
      </c>
      <c r="X659" t="str">
        <f t="shared" si="233"/>
        <v>Not Applicable</v>
      </c>
      <c r="Y659" t="str">
        <f t="shared" si="234"/>
        <v>Medium</v>
      </c>
      <c r="Z659" s="3">
        <f t="shared" si="235"/>
        <v>1.5800157396593577</v>
      </c>
      <c r="AA659" s="3">
        <f t="shared" si="236"/>
        <v>0.17166521052193601</v>
      </c>
      <c r="AB659" s="3">
        <f t="shared" si="237"/>
        <v>-0.35802605858520636</v>
      </c>
      <c r="AC659" s="3">
        <f t="shared" si="238"/>
        <v>0.30576025649971117</v>
      </c>
      <c r="AD659" s="3">
        <f t="shared" si="239"/>
        <v>3.1853447178205485</v>
      </c>
      <c r="AE659" s="3">
        <f t="shared" si="240"/>
        <v>1.6575857972230803</v>
      </c>
      <c r="AF659" s="3">
        <f t="shared" si="241"/>
        <v>1.829961851778358</v>
      </c>
      <c r="AG659" t="str">
        <f t="shared" si="242"/>
        <v>Cluster 2</v>
      </c>
      <c r="AH659" t="str">
        <f t="shared" si="243"/>
        <v>Not Applicable</v>
      </c>
      <c r="AI659">
        <f t="shared" si="244"/>
        <v>45.15</v>
      </c>
      <c r="AJ659" t="e">
        <f t="shared" si="245"/>
        <v>#N/A</v>
      </c>
      <c r="AK659" t="str">
        <f t="shared" si="246"/>
        <v>no - Medium</v>
      </c>
      <c r="AL659" t="str">
        <f t="shared" si="247"/>
        <v>Q3 - High</v>
      </c>
      <c r="AM659">
        <f t="shared" si="248"/>
        <v>0</v>
      </c>
      <c r="AN659">
        <f t="shared" si="249"/>
        <v>0</v>
      </c>
      <c r="AO659">
        <f t="shared" si="250"/>
        <v>0</v>
      </c>
      <c r="AP659">
        <f t="shared" si="251"/>
        <v>2</v>
      </c>
      <c r="AQ659">
        <f t="shared" si="252"/>
        <v>265.60000000000002</v>
      </c>
    </row>
    <row r="660" spans="1:43" x14ac:dyDescent="0.25">
      <c r="A660" t="s">
        <v>68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  <c r="U660">
        <f t="shared" si="230"/>
        <v>0</v>
      </c>
      <c r="V660" t="str">
        <f t="shared" si="231"/>
        <v>&lt;=3 calls</v>
      </c>
      <c r="W660" t="str">
        <f t="shared" si="232"/>
        <v>Q2</v>
      </c>
      <c r="X660" t="str">
        <f t="shared" si="233"/>
        <v>Not Applicable</v>
      </c>
      <c r="Y660" t="str">
        <f t="shared" si="234"/>
        <v>Low</v>
      </c>
      <c r="Z660" s="3">
        <f t="shared" si="235"/>
        <v>0.64134193451280475</v>
      </c>
      <c r="AA660" s="3">
        <f t="shared" si="236"/>
        <v>-1.639297427311823</v>
      </c>
      <c r="AB660" s="3">
        <f t="shared" si="237"/>
        <v>-1.3271732560710601</v>
      </c>
      <c r="AC660" s="3">
        <f t="shared" si="238"/>
        <v>0.55937409738036437</v>
      </c>
      <c r="AD660" s="3">
        <f t="shared" si="239"/>
        <v>2.375161986397289</v>
      </c>
      <c r="AE660" s="3">
        <f t="shared" si="240"/>
        <v>2.2744018476527286</v>
      </c>
      <c r="AF660" s="3">
        <f t="shared" si="241"/>
        <v>3.5643250507754725</v>
      </c>
      <c r="AG660" t="str">
        <f t="shared" si="242"/>
        <v>Cluster 2</v>
      </c>
      <c r="AH660" t="str">
        <f t="shared" si="243"/>
        <v>Not Applicable</v>
      </c>
      <c r="AI660" t="e">
        <f t="shared" si="244"/>
        <v>#N/A</v>
      </c>
      <c r="AJ660">
        <f t="shared" si="245"/>
        <v>36.53</v>
      </c>
      <c r="AK660" t="str">
        <f t="shared" si="246"/>
        <v>no - Low</v>
      </c>
      <c r="AL660" t="str">
        <f t="shared" si="247"/>
        <v>Q3 - High</v>
      </c>
      <c r="AM660">
        <f t="shared" si="248"/>
        <v>0</v>
      </c>
      <c r="AN660">
        <f t="shared" si="249"/>
        <v>1</v>
      </c>
      <c r="AO660">
        <f t="shared" si="250"/>
        <v>0</v>
      </c>
      <c r="AP660">
        <f t="shared" si="251"/>
        <v>2</v>
      </c>
      <c r="AQ660">
        <f t="shared" si="252"/>
        <v>214.9</v>
      </c>
    </row>
    <row r="661" spans="1:43" x14ac:dyDescent="0.25">
      <c r="A661" t="s">
        <v>66</v>
      </c>
      <c r="B661">
        <v>137</v>
      </c>
      <c r="C661" t="s">
        <v>28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  <c r="U661">
        <f t="shared" si="230"/>
        <v>0</v>
      </c>
      <c r="V661" t="str">
        <f t="shared" si="231"/>
        <v>&lt;=3 calls</v>
      </c>
      <c r="W661" t="str">
        <f t="shared" si="232"/>
        <v>Q4</v>
      </c>
      <c r="X661" t="str">
        <f t="shared" si="233"/>
        <v>Not Applicable</v>
      </c>
      <c r="Y661" t="str">
        <f t="shared" si="234"/>
        <v>Medium</v>
      </c>
      <c r="Z661" s="3">
        <f t="shared" si="235"/>
        <v>-1.2915485044871973</v>
      </c>
      <c r="AA661" s="3">
        <f t="shared" si="236"/>
        <v>0.458235122442882</v>
      </c>
      <c r="AB661" s="3">
        <f t="shared" si="237"/>
        <v>-0.61620051693184774</v>
      </c>
      <c r="AC661" s="3">
        <f t="shared" si="238"/>
        <v>8.8376964316294535E-2</v>
      </c>
      <c r="AD661" s="3">
        <f t="shared" si="239"/>
        <v>1.8823699589752441</v>
      </c>
      <c r="AE661" s="3">
        <f t="shared" si="240"/>
        <v>1.5051878725834191</v>
      </c>
      <c r="AF661" s="3">
        <f t="shared" si="241"/>
        <v>2.9979767179035823</v>
      </c>
      <c r="AG661" t="str">
        <f t="shared" si="242"/>
        <v>Cluster 2</v>
      </c>
      <c r="AH661" t="str">
        <f t="shared" si="243"/>
        <v>Not Applicable</v>
      </c>
      <c r="AI661" t="e">
        <f t="shared" si="244"/>
        <v>#N/A</v>
      </c>
      <c r="AJ661">
        <f t="shared" si="245"/>
        <v>18.79</v>
      </c>
      <c r="AK661" t="str">
        <f t="shared" si="246"/>
        <v>no - Low</v>
      </c>
      <c r="AL661" t="str">
        <f t="shared" si="247"/>
        <v>Q3 - High</v>
      </c>
      <c r="AM661">
        <f t="shared" si="248"/>
        <v>0</v>
      </c>
      <c r="AN661">
        <f t="shared" si="249"/>
        <v>0</v>
      </c>
      <c r="AO661">
        <f t="shared" si="250"/>
        <v>1</v>
      </c>
      <c r="AP661">
        <f t="shared" si="251"/>
        <v>3</v>
      </c>
      <c r="AQ661">
        <f t="shared" si="252"/>
        <v>110.5</v>
      </c>
    </row>
    <row r="662" spans="1:43" x14ac:dyDescent="0.25">
      <c r="A662" t="s">
        <v>42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  <c r="U662">
        <f t="shared" si="230"/>
        <v>0</v>
      </c>
      <c r="V662" t="str">
        <f t="shared" si="231"/>
        <v>&lt;=3 calls</v>
      </c>
      <c r="W662" t="str">
        <f t="shared" si="232"/>
        <v>Q2</v>
      </c>
      <c r="X662" t="str">
        <f t="shared" si="233"/>
        <v>Low</v>
      </c>
      <c r="Y662" t="str">
        <f t="shared" si="234"/>
        <v>Medium</v>
      </c>
      <c r="Z662" s="3">
        <f t="shared" si="235"/>
        <v>1.8669870213116568</v>
      </c>
      <c r="AA662" s="3">
        <f t="shared" si="236"/>
        <v>-4.3262223418774039E-2</v>
      </c>
      <c r="AB662" s="3">
        <f t="shared" si="237"/>
        <v>-2.1096404605985728</v>
      </c>
      <c r="AC662" s="3">
        <f t="shared" si="238"/>
        <v>-0.99853949660078922</v>
      </c>
      <c r="AD662" s="3">
        <f t="shared" si="239"/>
        <v>3.2196685913886642</v>
      </c>
      <c r="AE662" s="3">
        <f t="shared" si="240"/>
        <v>2.9891765014778944</v>
      </c>
      <c r="AF662" s="3">
        <f t="shared" si="241"/>
        <v>3.9375228857240416</v>
      </c>
      <c r="AG662" t="str">
        <f t="shared" si="242"/>
        <v>Cluster 2</v>
      </c>
      <c r="AH662" t="str">
        <f t="shared" si="243"/>
        <v>&gt;16 messages</v>
      </c>
      <c r="AI662" t="e">
        <f t="shared" si="244"/>
        <v>#N/A</v>
      </c>
      <c r="AJ662">
        <f t="shared" si="245"/>
        <v>47.79</v>
      </c>
      <c r="AK662" t="str">
        <f t="shared" si="246"/>
        <v>yes - Low</v>
      </c>
      <c r="AL662" t="str">
        <f t="shared" si="247"/>
        <v>Q1 - Low</v>
      </c>
      <c r="AM662">
        <f t="shared" si="248"/>
        <v>1</v>
      </c>
      <c r="AN662">
        <f t="shared" si="249"/>
        <v>1</v>
      </c>
      <c r="AO662">
        <f t="shared" si="250"/>
        <v>0</v>
      </c>
      <c r="AP662">
        <f t="shared" si="251"/>
        <v>0</v>
      </c>
      <c r="AQ662">
        <f t="shared" si="252"/>
        <v>281.10000000000002</v>
      </c>
    </row>
    <row r="663" spans="1:43" x14ac:dyDescent="0.25">
      <c r="A663" t="s">
        <v>64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  <c r="U663">
        <f t="shared" si="230"/>
        <v>0</v>
      </c>
      <c r="V663" t="str">
        <f t="shared" si="231"/>
        <v>&lt;=3 calls</v>
      </c>
      <c r="W663" t="str">
        <f t="shared" si="232"/>
        <v>Q1</v>
      </c>
      <c r="X663" t="str">
        <f t="shared" si="233"/>
        <v>Not Applicable</v>
      </c>
      <c r="Y663" t="str">
        <f t="shared" si="234"/>
        <v>High</v>
      </c>
      <c r="Z663" s="3">
        <f t="shared" si="235"/>
        <v>-0.7861087632544379</v>
      </c>
      <c r="AA663" s="3">
        <f t="shared" si="236"/>
        <v>1.7139685559298075</v>
      </c>
      <c r="AB663" s="3">
        <f t="shared" si="237"/>
        <v>-0.66584945122927874</v>
      </c>
      <c r="AC663" s="3">
        <f t="shared" si="238"/>
        <v>1.3926767174167949</v>
      </c>
      <c r="AD663" s="3">
        <f t="shared" si="239"/>
        <v>3.639771043217479</v>
      </c>
      <c r="AE663" s="3">
        <f t="shared" si="240"/>
        <v>2.4369159052619529</v>
      </c>
      <c r="AF663" s="3">
        <f t="shared" si="241"/>
        <v>2.574720375418059</v>
      </c>
      <c r="AG663" t="str">
        <f t="shared" si="242"/>
        <v>Cluster 2</v>
      </c>
      <c r="AH663" t="str">
        <f t="shared" si="243"/>
        <v>Not Applicable</v>
      </c>
      <c r="AI663" t="e">
        <f t="shared" si="244"/>
        <v>#N/A</v>
      </c>
      <c r="AJ663">
        <f t="shared" si="245"/>
        <v>23.43</v>
      </c>
      <c r="AK663" t="str">
        <f t="shared" si="246"/>
        <v>no - Low</v>
      </c>
      <c r="AL663" t="str">
        <f t="shared" si="247"/>
        <v>Q4 - Very High</v>
      </c>
      <c r="AM663">
        <f t="shared" si="248"/>
        <v>0</v>
      </c>
      <c r="AN663">
        <f t="shared" si="249"/>
        <v>1</v>
      </c>
      <c r="AO663">
        <f t="shared" si="250"/>
        <v>0</v>
      </c>
      <c r="AP663">
        <f t="shared" si="251"/>
        <v>2</v>
      </c>
      <c r="AQ663">
        <f t="shared" si="252"/>
        <v>137.80000000000001</v>
      </c>
    </row>
    <row r="664" spans="1:43" x14ac:dyDescent="0.25">
      <c r="A664" t="s">
        <v>62</v>
      </c>
      <c r="B664">
        <v>69</v>
      </c>
      <c r="C664" t="s">
        <v>28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  <c r="U664">
        <f t="shared" si="230"/>
        <v>1</v>
      </c>
      <c r="V664" t="str">
        <f t="shared" si="231"/>
        <v>&lt;=3 calls</v>
      </c>
      <c r="W664" t="str">
        <f t="shared" si="232"/>
        <v>Q1</v>
      </c>
      <c r="X664" t="str">
        <f t="shared" si="233"/>
        <v>Low</v>
      </c>
      <c r="Y664" t="str">
        <f t="shared" si="234"/>
        <v>High</v>
      </c>
      <c r="Z664" s="3">
        <f t="shared" si="235"/>
        <v>1.6892499694495873</v>
      </c>
      <c r="AA664" s="3">
        <f t="shared" si="236"/>
        <v>1.059235909943756</v>
      </c>
      <c r="AB664" s="3">
        <f t="shared" si="237"/>
        <v>-0.69762476917963445</v>
      </c>
      <c r="AC664" s="3">
        <f t="shared" si="238"/>
        <v>-0.74492565572013658</v>
      </c>
      <c r="AD664" s="3">
        <f t="shared" si="239"/>
        <v>3.4101336678068748</v>
      </c>
      <c r="AE664" s="3">
        <f t="shared" si="240"/>
        <v>2.2398974805385228</v>
      </c>
      <c r="AF664" s="3">
        <f t="shared" si="241"/>
        <v>2.5308634523292004</v>
      </c>
      <c r="AG664" t="str">
        <f t="shared" si="242"/>
        <v>Cluster 2</v>
      </c>
      <c r="AH664" t="str">
        <f t="shared" si="243"/>
        <v>&gt;16 messages</v>
      </c>
      <c r="AI664">
        <f t="shared" si="244"/>
        <v>46.16</v>
      </c>
      <c r="AJ664" t="e">
        <f t="shared" si="245"/>
        <v>#N/A</v>
      </c>
      <c r="AK664" t="str">
        <f t="shared" si="246"/>
        <v>yes - Low</v>
      </c>
      <c r="AL664" t="str">
        <f t="shared" si="247"/>
        <v>Q1 - Low</v>
      </c>
      <c r="AM664">
        <f t="shared" si="248"/>
        <v>1</v>
      </c>
      <c r="AN664">
        <f t="shared" si="249"/>
        <v>0</v>
      </c>
      <c r="AO664">
        <f t="shared" si="250"/>
        <v>1</v>
      </c>
      <c r="AP664">
        <f t="shared" si="251"/>
        <v>1</v>
      </c>
      <c r="AQ664">
        <f t="shared" si="252"/>
        <v>271.5</v>
      </c>
    </row>
    <row r="665" spans="1:43" x14ac:dyDescent="0.25">
      <c r="A665" t="s">
        <v>45</v>
      </c>
      <c r="B665">
        <v>73</v>
      </c>
      <c r="C665" t="s">
        <v>25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  <c r="U665">
        <f t="shared" si="230"/>
        <v>0</v>
      </c>
      <c r="V665" t="str">
        <f t="shared" si="231"/>
        <v>&lt;=3 calls</v>
      </c>
      <c r="W665" t="str">
        <f t="shared" si="232"/>
        <v>Q1</v>
      </c>
      <c r="X665" t="str">
        <f t="shared" si="233"/>
        <v>Not Applicable</v>
      </c>
      <c r="Y665" t="str">
        <f t="shared" si="234"/>
        <v>High</v>
      </c>
      <c r="Z665" s="3">
        <f t="shared" si="235"/>
        <v>0.13034791040935609</v>
      </c>
      <c r="AA665" s="3">
        <f t="shared" si="236"/>
        <v>0.78659647985229975</v>
      </c>
      <c r="AB665" s="3">
        <f t="shared" si="237"/>
        <v>-0.65591966436979254</v>
      </c>
      <c r="AC665" s="3">
        <f t="shared" si="238"/>
        <v>1.7549822043891561</v>
      </c>
      <c r="AD665" s="3">
        <f t="shared" si="239"/>
        <v>3.489689327756234</v>
      </c>
      <c r="AE665" s="3">
        <f t="shared" si="240"/>
        <v>2.0361526818226863</v>
      </c>
      <c r="AF665" s="3">
        <f t="shared" si="241"/>
        <v>2.0282760865157581</v>
      </c>
      <c r="AG665" t="str">
        <f t="shared" si="242"/>
        <v>Cluster 3</v>
      </c>
      <c r="AH665" t="str">
        <f t="shared" si="243"/>
        <v>Not Applicable</v>
      </c>
      <c r="AI665" t="e">
        <f t="shared" si="244"/>
        <v>#N/A</v>
      </c>
      <c r="AJ665">
        <f t="shared" si="245"/>
        <v>31.84</v>
      </c>
      <c r="AK665" t="str">
        <f t="shared" si="246"/>
        <v>no - Low</v>
      </c>
      <c r="AL665" t="str">
        <f t="shared" si="247"/>
        <v>Q4 - Very High</v>
      </c>
      <c r="AM665">
        <f t="shared" si="248"/>
        <v>0</v>
      </c>
      <c r="AN665">
        <f t="shared" si="249"/>
        <v>0</v>
      </c>
      <c r="AO665">
        <f t="shared" si="250"/>
        <v>0</v>
      </c>
      <c r="AP665">
        <f t="shared" si="251"/>
        <v>1</v>
      </c>
      <c r="AQ665">
        <f t="shared" si="252"/>
        <v>187.3</v>
      </c>
    </row>
    <row r="666" spans="1:43" x14ac:dyDescent="0.25">
      <c r="A666" t="s">
        <v>54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  <c r="U666">
        <f t="shared" si="230"/>
        <v>0</v>
      </c>
      <c r="V666" t="str">
        <f t="shared" si="231"/>
        <v>&lt;=3 calls</v>
      </c>
      <c r="W666" t="str">
        <f t="shared" si="232"/>
        <v>Q2</v>
      </c>
      <c r="X666" t="str">
        <f t="shared" si="233"/>
        <v>Not Applicable</v>
      </c>
      <c r="Y666" t="str">
        <f t="shared" si="234"/>
        <v>High</v>
      </c>
      <c r="Z666" s="3">
        <f t="shared" si="235"/>
        <v>0.30993638989498823</v>
      </c>
      <c r="AA666" s="3">
        <f t="shared" si="236"/>
        <v>1.3756568543564678</v>
      </c>
      <c r="AB666" s="3">
        <f t="shared" si="237"/>
        <v>-0.82671199835295517</v>
      </c>
      <c r="AC666" s="3">
        <f t="shared" si="238"/>
        <v>0.19706861040800316</v>
      </c>
      <c r="AD666" s="3">
        <f t="shared" si="239"/>
        <v>2.9702997870182992</v>
      </c>
      <c r="AE666" s="3">
        <f t="shared" si="240"/>
        <v>1.6464449921415376</v>
      </c>
      <c r="AF666" s="3">
        <f t="shared" si="241"/>
        <v>2.1445002680193213</v>
      </c>
      <c r="AG666" t="str">
        <f t="shared" si="242"/>
        <v>Cluster 2</v>
      </c>
      <c r="AH666" t="str">
        <f t="shared" si="243"/>
        <v>Not Applicable</v>
      </c>
      <c r="AI666" t="e">
        <f t="shared" si="244"/>
        <v>#N/A</v>
      </c>
      <c r="AJ666">
        <f t="shared" si="245"/>
        <v>33.49</v>
      </c>
      <c r="AK666" t="str">
        <f t="shared" si="246"/>
        <v>no - Medium</v>
      </c>
      <c r="AL666" t="str">
        <f t="shared" si="247"/>
        <v>Q3 - High</v>
      </c>
      <c r="AM666">
        <f t="shared" si="248"/>
        <v>0</v>
      </c>
      <c r="AN666">
        <f t="shared" si="249"/>
        <v>1</v>
      </c>
      <c r="AO666">
        <f t="shared" si="250"/>
        <v>0</v>
      </c>
      <c r="AP666">
        <f t="shared" si="251"/>
        <v>1</v>
      </c>
      <c r="AQ666">
        <f t="shared" si="252"/>
        <v>197</v>
      </c>
    </row>
    <row r="667" spans="1:43" x14ac:dyDescent="0.25">
      <c r="A667" t="s">
        <v>42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  <c r="U667">
        <f t="shared" si="230"/>
        <v>0</v>
      </c>
      <c r="V667" t="str">
        <f t="shared" si="231"/>
        <v>&lt;=3 calls</v>
      </c>
      <c r="W667" t="str">
        <f t="shared" si="232"/>
        <v>Q3</v>
      </c>
      <c r="X667" t="str">
        <f t="shared" si="233"/>
        <v>Not Applicable</v>
      </c>
      <c r="Y667" t="str">
        <f t="shared" si="234"/>
        <v>Low</v>
      </c>
      <c r="Z667" s="3">
        <f t="shared" si="235"/>
        <v>2.5994043834938049E-3</v>
      </c>
      <c r="AA667" s="3">
        <f t="shared" si="236"/>
        <v>-1.4084494427088381</v>
      </c>
      <c r="AB667" s="3">
        <f t="shared" si="237"/>
        <v>-0.66783540860117585</v>
      </c>
      <c r="AC667" s="3">
        <f t="shared" si="238"/>
        <v>-0.67246455832566399</v>
      </c>
      <c r="AD667" s="3">
        <f t="shared" si="239"/>
        <v>1.1788338705056143</v>
      </c>
      <c r="AE667" s="3">
        <f t="shared" si="240"/>
        <v>1.6976304971210947</v>
      </c>
      <c r="AF667" s="3">
        <f t="shared" si="241"/>
        <v>3.5177051205665295</v>
      </c>
      <c r="AG667" t="str">
        <f t="shared" si="242"/>
        <v>Cluster 1</v>
      </c>
      <c r="AH667" t="str">
        <f t="shared" si="243"/>
        <v>&gt;16 messages</v>
      </c>
      <c r="AI667" t="e">
        <f t="shared" si="244"/>
        <v>#N/A</v>
      </c>
      <c r="AJ667">
        <f t="shared" si="245"/>
        <v>30.67</v>
      </c>
      <c r="AK667" t="str">
        <f t="shared" si="246"/>
        <v>no - Low</v>
      </c>
      <c r="AL667" t="str">
        <f t="shared" si="247"/>
        <v>Q1 - Low</v>
      </c>
      <c r="AM667">
        <f t="shared" si="248"/>
        <v>0</v>
      </c>
      <c r="AN667">
        <f t="shared" si="249"/>
        <v>1</v>
      </c>
      <c r="AO667">
        <f t="shared" si="250"/>
        <v>0</v>
      </c>
      <c r="AP667">
        <f t="shared" si="251"/>
        <v>1</v>
      </c>
      <c r="AQ667">
        <f t="shared" si="252"/>
        <v>180.4</v>
      </c>
    </row>
    <row r="668" spans="1:43" x14ac:dyDescent="0.25">
      <c r="A668" t="s">
        <v>38</v>
      </c>
      <c r="B668">
        <v>68</v>
      </c>
      <c r="C668" t="s">
        <v>25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  <c r="U668">
        <f t="shared" si="230"/>
        <v>1</v>
      </c>
      <c r="V668" t="str">
        <f t="shared" si="231"/>
        <v>&lt;=3 calls</v>
      </c>
      <c r="W668" t="str">
        <f t="shared" si="232"/>
        <v>Q1</v>
      </c>
      <c r="X668" t="str">
        <f t="shared" si="233"/>
        <v>High</v>
      </c>
      <c r="Y668" t="str">
        <f t="shared" si="234"/>
        <v>Medium</v>
      </c>
      <c r="Z668" s="3">
        <f t="shared" si="235"/>
        <v>-0.58800600753317356</v>
      </c>
      <c r="AA668" s="3">
        <f t="shared" si="236"/>
        <v>0.38261250679707703</v>
      </c>
      <c r="AB668" s="3">
        <f t="shared" si="237"/>
        <v>-4.0272879081647839E-2</v>
      </c>
      <c r="AC668" s="3">
        <f t="shared" si="238"/>
        <v>1.5375989122057394</v>
      </c>
      <c r="AD668" s="3">
        <f t="shared" si="239"/>
        <v>3.072757845915365</v>
      </c>
      <c r="AE668" s="3">
        <f t="shared" si="240"/>
        <v>1.6905548541406292</v>
      </c>
      <c r="AF668" s="3">
        <f t="shared" si="241"/>
        <v>2.0673922342125728</v>
      </c>
      <c r="AG668" t="str">
        <f t="shared" si="242"/>
        <v>Cluster 2</v>
      </c>
      <c r="AH668" t="str">
        <f t="shared" si="243"/>
        <v>Not Applicable</v>
      </c>
      <c r="AI668">
        <f t="shared" si="244"/>
        <v>25.25</v>
      </c>
      <c r="AJ668" t="e">
        <f t="shared" si="245"/>
        <v>#N/A</v>
      </c>
      <c r="AK668" t="str">
        <f t="shared" si="246"/>
        <v>yes - High</v>
      </c>
      <c r="AL668" t="str">
        <f t="shared" si="247"/>
        <v>Q4 - Very High</v>
      </c>
      <c r="AM668">
        <f t="shared" si="248"/>
        <v>1</v>
      </c>
      <c r="AN668">
        <f t="shared" si="249"/>
        <v>0</v>
      </c>
      <c r="AO668">
        <f t="shared" si="250"/>
        <v>0</v>
      </c>
      <c r="AP668">
        <f t="shared" si="251"/>
        <v>1</v>
      </c>
      <c r="AQ668">
        <f t="shared" si="252"/>
        <v>148.5</v>
      </c>
    </row>
    <row r="669" spans="1:43" x14ac:dyDescent="0.25">
      <c r="A669" t="s">
        <v>48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  <c r="U669">
        <f t="shared" si="230"/>
        <v>0</v>
      </c>
      <c r="V669" t="str">
        <f t="shared" si="231"/>
        <v>&lt;=3 calls</v>
      </c>
      <c r="W669" t="str">
        <f t="shared" si="232"/>
        <v>Q4</v>
      </c>
      <c r="X669" t="str">
        <f t="shared" si="233"/>
        <v>Not Applicable</v>
      </c>
      <c r="Y669" t="str">
        <f t="shared" si="234"/>
        <v>High</v>
      </c>
      <c r="Z669" s="3">
        <f t="shared" si="235"/>
        <v>0.31178781751855134</v>
      </c>
      <c r="AA669" s="3">
        <f t="shared" si="236"/>
        <v>1.1786400399108166</v>
      </c>
      <c r="AB669" s="3">
        <f t="shared" si="237"/>
        <v>-1.3073136823520877</v>
      </c>
      <c r="AC669" s="3">
        <f t="shared" si="238"/>
        <v>1.5738294609029755</v>
      </c>
      <c r="AD669" s="3">
        <f t="shared" si="239"/>
        <v>3.6312944654579566</v>
      </c>
      <c r="AE669" s="3">
        <f t="shared" si="240"/>
        <v>2.3816826452961943</v>
      </c>
      <c r="AF669" s="3">
        <f t="shared" si="241"/>
        <v>2.4816375543065443</v>
      </c>
      <c r="AG669" t="str">
        <f t="shared" si="242"/>
        <v>Cluster 2</v>
      </c>
      <c r="AH669" t="str">
        <f t="shared" si="243"/>
        <v>&gt;16 messages</v>
      </c>
      <c r="AI669" t="e">
        <f t="shared" si="244"/>
        <v>#N/A</v>
      </c>
      <c r="AJ669">
        <f t="shared" si="245"/>
        <v>33.51</v>
      </c>
      <c r="AK669" t="str">
        <f t="shared" si="246"/>
        <v>no - Medium</v>
      </c>
      <c r="AL669" t="str">
        <f t="shared" si="247"/>
        <v>Q4 - Very High</v>
      </c>
      <c r="AM669">
        <f t="shared" si="248"/>
        <v>0</v>
      </c>
      <c r="AN669">
        <f t="shared" si="249"/>
        <v>1</v>
      </c>
      <c r="AO669">
        <f t="shared" si="250"/>
        <v>0</v>
      </c>
      <c r="AP669">
        <f t="shared" si="251"/>
        <v>2</v>
      </c>
      <c r="AQ669">
        <f t="shared" si="252"/>
        <v>197.1</v>
      </c>
    </row>
    <row r="670" spans="1:43" x14ac:dyDescent="0.25">
      <c r="A670" t="s">
        <v>42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  <c r="U670">
        <f t="shared" si="230"/>
        <v>0</v>
      </c>
      <c r="V670" t="str">
        <f t="shared" si="231"/>
        <v>&lt;=3 calls</v>
      </c>
      <c r="W670" t="str">
        <f t="shared" si="232"/>
        <v>Q2</v>
      </c>
      <c r="X670" t="str">
        <f t="shared" si="233"/>
        <v>Not Applicable</v>
      </c>
      <c r="Y670" t="str">
        <f t="shared" si="234"/>
        <v>Low</v>
      </c>
      <c r="Z670" s="3">
        <f t="shared" si="235"/>
        <v>-0.4917317711078863</v>
      </c>
      <c r="AA670" s="3">
        <f t="shared" si="236"/>
        <v>-1.2412836607549527</v>
      </c>
      <c r="AB670" s="3">
        <f t="shared" si="237"/>
        <v>0.25762072670293829</v>
      </c>
      <c r="AC670" s="3">
        <f t="shared" si="238"/>
        <v>2.0448265939670454</v>
      </c>
      <c r="AD670" s="3">
        <f t="shared" si="239"/>
        <v>3.3420253256087427</v>
      </c>
      <c r="AE670" s="3">
        <f t="shared" si="240"/>
        <v>2.4556607052677153</v>
      </c>
      <c r="AF670" s="3">
        <f t="shared" si="241"/>
        <v>2.9818460258339372</v>
      </c>
      <c r="AG670" t="str">
        <f t="shared" si="242"/>
        <v>Cluster 2</v>
      </c>
      <c r="AH670" t="str">
        <f t="shared" si="243"/>
        <v>&gt;16 messages</v>
      </c>
      <c r="AI670" t="e">
        <f t="shared" si="244"/>
        <v>#N/A</v>
      </c>
      <c r="AJ670">
        <f t="shared" si="245"/>
        <v>26.13</v>
      </c>
      <c r="AK670" t="str">
        <f t="shared" si="246"/>
        <v>no - Medium</v>
      </c>
      <c r="AL670" t="str">
        <f t="shared" si="247"/>
        <v>Q4 - Very High</v>
      </c>
      <c r="AM670">
        <f t="shared" si="248"/>
        <v>0</v>
      </c>
      <c r="AN670">
        <f t="shared" si="249"/>
        <v>1</v>
      </c>
      <c r="AO670">
        <f t="shared" si="250"/>
        <v>0</v>
      </c>
      <c r="AP670">
        <f t="shared" si="251"/>
        <v>1</v>
      </c>
      <c r="AQ670">
        <f t="shared" si="252"/>
        <v>153.69999999999999</v>
      </c>
    </row>
    <row r="671" spans="1:43" x14ac:dyDescent="0.25">
      <c r="A671" t="s">
        <v>60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  <c r="U671">
        <f t="shared" si="230"/>
        <v>0</v>
      </c>
      <c r="V671" t="str">
        <f t="shared" si="231"/>
        <v>&lt;=3 calls</v>
      </c>
      <c r="W671" t="str">
        <f t="shared" si="232"/>
        <v>Q2</v>
      </c>
      <c r="X671" t="str">
        <f t="shared" si="233"/>
        <v>Not Applicable</v>
      </c>
      <c r="Y671" t="str">
        <f t="shared" si="234"/>
        <v>Medium</v>
      </c>
      <c r="Z671" s="3">
        <f t="shared" si="235"/>
        <v>1.500404351846139</v>
      </c>
      <c r="AA671" s="3">
        <f t="shared" si="236"/>
        <v>0.41246353928884227</v>
      </c>
      <c r="AB671" s="3">
        <f t="shared" si="237"/>
        <v>-0.41959073711402073</v>
      </c>
      <c r="AC671" s="3">
        <f t="shared" si="238"/>
        <v>0.37822135389418376</v>
      </c>
      <c r="AD671" s="3">
        <f t="shared" si="239"/>
        <v>3.2378147237489108</v>
      </c>
      <c r="AE671" s="3">
        <f t="shared" si="240"/>
        <v>1.6554296026998392</v>
      </c>
      <c r="AF671" s="3">
        <f t="shared" si="241"/>
        <v>1.731314573861336</v>
      </c>
      <c r="AG671" t="str">
        <f t="shared" si="242"/>
        <v>Cluster 2</v>
      </c>
      <c r="AH671" t="str">
        <f t="shared" si="243"/>
        <v>&gt;16 messages</v>
      </c>
      <c r="AI671" t="e">
        <f t="shared" si="244"/>
        <v>#N/A</v>
      </c>
      <c r="AJ671">
        <f t="shared" si="245"/>
        <v>44.42</v>
      </c>
      <c r="AK671" t="str">
        <f t="shared" si="246"/>
        <v>no - Low</v>
      </c>
      <c r="AL671" t="str">
        <f t="shared" si="247"/>
        <v>Q3 - High</v>
      </c>
      <c r="AM671">
        <f t="shared" si="248"/>
        <v>0</v>
      </c>
      <c r="AN671">
        <f t="shared" si="249"/>
        <v>1</v>
      </c>
      <c r="AO671">
        <f t="shared" si="250"/>
        <v>0</v>
      </c>
      <c r="AP671">
        <f t="shared" si="251"/>
        <v>1</v>
      </c>
      <c r="AQ671">
        <f t="shared" si="252"/>
        <v>261.3</v>
      </c>
    </row>
    <row r="672" spans="1:43" x14ac:dyDescent="0.25">
      <c r="A672" t="s">
        <v>66</v>
      </c>
      <c r="B672">
        <v>108</v>
      </c>
      <c r="C672" t="s">
        <v>28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  <c r="U672">
        <f t="shared" si="230"/>
        <v>0</v>
      </c>
      <c r="V672" t="str">
        <f t="shared" si="231"/>
        <v>&lt;=3 calls</v>
      </c>
      <c r="W672" t="str">
        <f t="shared" si="232"/>
        <v>Q3</v>
      </c>
      <c r="X672" t="str">
        <f t="shared" si="233"/>
        <v>Not Applicable</v>
      </c>
      <c r="Y672" t="str">
        <f t="shared" si="234"/>
        <v>Medium</v>
      </c>
      <c r="Z672" s="3">
        <f t="shared" si="235"/>
        <v>1.2208387806880923</v>
      </c>
      <c r="AA672" s="3">
        <f t="shared" si="236"/>
        <v>4.4300805223737486E-2</v>
      </c>
      <c r="AB672" s="3">
        <f t="shared" si="237"/>
        <v>-0.40568903551074026</v>
      </c>
      <c r="AC672" s="3">
        <f t="shared" si="238"/>
        <v>-0.31015907135330267</v>
      </c>
      <c r="AD672" s="3">
        <f t="shared" si="239"/>
        <v>2.6175895573881349</v>
      </c>
      <c r="AE672" s="3">
        <f t="shared" si="240"/>
        <v>1.3240816186519007</v>
      </c>
      <c r="AF672" s="3">
        <f t="shared" si="241"/>
        <v>2.1574543273859272</v>
      </c>
      <c r="AG672" t="str">
        <f t="shared" si="242"/>
        <v>Cluster 2</v>
      </c>
      <c r="AH672" t="str">
        <f t="shared" si="243"/>
        <v>Not Applicable</v>
      </c>
      <c r="AI672" t="e">
        <f t="shared" si="244"/>
        <v>#N/A</v>
      </c>
      <c r="AJ672">
        <f t="shared" si="245"/>
        <v>41.85</v>
      </c>
      <c r="AK672" t="str">
        <f t="shared" si="246"/>
        <v>no - Medium</v>
      </c>
      <c r="AL672" t="str">
        <f t="shared" si="247"/>
        <v>Q2 - Medium</v>
      </c>
      <c r="AM672">
        <f t="shared" si="248"/>
        <v>0</v>
      </c>
      <c r="AN672">
        <f t="shared" si="249"/>
        <v>0</v>
      </c>
      <c r="AO672">
        <f t="shared" si="250"/>
        <v>1</v>
      </c>
      <c r="AP672">
        <f t="shared" si="251"/>
        <v>1</v>
      </c>
      <c r="AQ672">
        <f t="shared" si="252"/>
        <v>246.2</v>
      </c>
    </row>
    <row r="673" spans="1:43" x14ac:dyDescent="0.25">
      <c r="A673" t="s">
        <v>40</v>
      </c>
      <c r="B673">
        <v>84</v>
      </c>
      <c r="C673" t="s">
        <v>28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  <c r="U673">
        <f t="shared" si="230"/>
        <v>0</v>
      </c>
      <c r="V673" t="str">
        <f t="shared" si="231"/>
        <v>&lt;=3 calls</v>
      </c>
      <c r="W673" t="str">
        <f t="shared" si="232"/>
        <v>Q2</v>
      </c>
      <c r="X673" t="str">
        <f t="shared" si="233"/>
        <v>Not Applicable</v>
      </c>
      <c r="Y673" t="str">
        <f t="shared" si="234"/>
        <v>High</v>
      </c>
      <c r="Z673" s="3">
        <f t="shared" si="235"/>
        <v>0.19885073248119503</v>
      </c>
      <c r="AA673" s="3">
        <f t="shared" si="236"/>
        <v>2.3607409265847212</v>
      </c>
      <c r="AB673" s="3">
        <f t="shared" si="237"/>
        <v>0.92887431840420598</v>
      </c>
      <c r="AC673" s="3">
        <f t="shared" si="238"/>
        <v>-1.3608449835731504</v>
      </c>
      <c r="AD673" s="3">
        <f t="shared" si="239"/>
        <v>4.0721723800400973</v>
      </c>
      <c r="AE673" s="3">
        <f t="shared" si="240"/>
        <v>2.8857141065891265</v>
      </c>
      <c r="AF673" s="3">
        <f t="shared" si="241"/>
        <v>2.8411448250966611</v>
      </c>
      <c r="AG673" t="str">
        <f t="shared" si="242"/>
        <v>Cluster 3</v>
      </c>
      <c r="AH673" t="str">
        <f t="shared" si="243"/>
        <v>Not Applicable</v>
      </c>
      <c r="AI673" t="e">
        <f t="shared" si="244"/>
        <v>#N/A</v>
      </c>
      <c r="AJ673">
        <f t="shared" si="245"/>
        <v>32.47</v>
      </c>
      <c r="AK673" t="str">
        <f t="shared" si="246"/>
        <v>no - Medium</v>
      </c>
      <c r="AL673" t="str">
        <f t="shared" si="247"/>
        <v>Q1 - Low</v>
      </c>
      <c r="AM673">
        <f t="shared" si="248"/>
        <v>0</v>
      </c>
      <c r="AN673">
        <f t="shared" si="249"/>
        <v>0</v>
      </c>
      <c r="AO673">
        <f t="shared" si="250"/>
        <v>1</v>
      </c>
      <c r="AP673">
        <f t="shared" si="251"/>
        <v>0</v>
      </c>
      <c r="AQ673">
        <f t="shared" si="252"/>
        <v>191</v>
      </c>
    </row>
    <row r="674" spans="1:43" x14ac:dyDescent="0.25">
      <c r="A674" t="s">
        <v>59</v>
      </c>
      <c r="B674">
        <v>134</v>
      </c>
      <c r="C674" t="s">
        <v>25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  <c r="U674">
        <f t="shared" si="230"/>
        <v>0</v>
      </c>
      <c r="V674" t="str">
        <f t="shared" si="231"/>
        <v>&lt;=3 calls</v>
      </c>
      <c r="W674" t="str">
        <f t="shared" si="232"/>
        <v>Q4</v>
      </c>
      <c r="X674" t="str">
        <f t="shared" si="233"/>
        <v>Not Applicable</v>
      </c>
      <c r="Y674" t="str">
        <f t="shared" si="234"/>
        <v>High</v>
      </c>
      <c r="Z674" s="3">
        <f t="shared" si="235"/>
        <v>0.51914771135763238</v>
      </c>
      <c r="AA674" s="3">
        <f t="shared" si="236"/>
        <v>1.0632160476093246</v>
      </c>
      <c r="AB674" s="3">
        <f t="shared" si="237"/>
        <v>1.7967376899233001</v>
      </c>
      <c r="AC674" s="3">
        <f t="shared" si="238"/>
        <v>0.84921848695825297</v>
      </c>
      <c r="AD674" s="3">
        <f t="shared" si="239"/>
        <v>4.2197181122417948</v>
      </c>
      <c r="AE674" s="3">
        <f t="shared" si="240"/>
        <v>2.312872905086754</v>
      </c>
      <c r="AF674" s="3">
        <f t="shared" si="241"/>
        <v>0.94484983113054655</v>
      </c>
      <c r="AG674" t="str">
        <f t="shared" si="242"/>
        <v>Cluster 3</v>
      </c>
      <c r="AH674" t="str">
        <f t="shared" si="243"/>
        <v>Not Applicable</v>
      </c>
      <c r="AI674" t="e">
        <f t="shared" si="244"/>
        <v>#N/A</v>
      </c>
      <c r="AJ674">
        <f t="shared" si="245"/>
        <v>35.409999999999997</v>
      </c>
      <c r="AK674" t="str">
        <f t="shared" si="246"/>
        <v>no - Low</v>
      </c>
      <c r="AL674" t="str">
        <f t="shared" si="247"/>
        <v>Q4 - Very High</v>
      </c>
      <c r="AM674">
        <f t="shared" si="248"/>
        <v>0</v>
      </c>
      <c r="AN674">
        <f t="shared" si="249"/>
        <v>0</v>
      </c>
      <c r="AO674">
        <f t="shared" si="250"/>
        <v>0</v>
      </c>
      <c r="AP674">
        <f t="shared" si="251"/>
        <v>1</v>
      </c>
      <c r="AQ674">
        <f t="shared" si="252"/>
        <v>208.3</v>
      </c>
    </row>
    <row r="675" spans="1:43" x14ac:dyDescent="0.25">
      <c r="A675" t="s">
        <v>35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  <c r="U675">
        <f t="shared" si="230"/>
        <v>0</v>
      </c>
      <c r="V675" t="str">
        <f t="shared" si="231"/>
        <v>&lt;=3 calls</v>
      </c>
      <c r="W675" t="str">
        <f t="shared" si="232"/>
        <v>Q1</v>
      </c>
      <c r="X675" t="str">
        <f t="shared" si="233"/>
        <v>Not Applicable</v>
      </c>
      <c r="Y675" t="str">
        <f t="shared" si="234"/>
        <v>Medium</v>
      </c>
      <c r="Z675" s="3">
        <f t="shared" si="235"/>
        <v>1.3467358590903915</v>
      </c>
      <c r="AA675" s="3">
        <f t="shared" si="236"/>
        <v>0.38062243796429279</v>
      </c>
      <c r="AB675" s="3">
        <f t="shared" si="237"/>
        <v>0.20399987766171301</v>
      </c>
      <c r="AC675" s="3">
        <f t="shared" si="238"/>
        <v>-0.16523687656435807</v>
      </c>
      <c r="AD675" s="3">
        <f t="shared" si="239"/>
        <v>3.0918817387165105</v>
      </c>
      <c r="AE675" s="3">
        <f t="shared" si="240"/>
        <v>1.4238996066803851</v>
      </c>
      <c r="AF675" s="3">
        <f t="shared" si="241"/>
        <v>1.5796352406807328</v>
      </c>
      <c r="AG675" t="str">
        <f t="shared" si="242"/>
        <v>Cluster 2</v>
      </c>
      <c r="AH675" t="str">
        <f t="shared" si="243"/>
        <v>Not Applicable</v>
      </c>
      <c r="AI675" t="e">
        <f t="shared" si="244"/>
        <v>#N/A</v>
      </c>
      <c r="AJ675">
        <f t="shared" si="245"/>
        <v>43.01</v>
      </c>
      <c r="AK675" t="str">
        <f t="shared" si="246"/>
        <v>no - Medium</v>
      </c>
      <c r="AL675" t="str">
        <f t="shared" si="247"/>
        <v>Q2 - Medium</v>
      </c>
      <c r="AM675">
        <f t="shared" si="248"/>
        <v>0</v>
      </c>
      <c r="AN675">
        <f t="shared" si="249"/>
        <v>1</v>
      </c>
      <c r="AO675">
        <f t="shared" si="250"/>
        <v>0</v>
      </c>
      <c r="AP675">
        <f t="shared" si="251"/>
        <v>0</v>
      </c>
      <c r="AQ675">
        <f t="shared" si="252"/>
        <v>253</v>
      </c>
    </row>
    <row r="676" spans="1:43" x14ac:dyDescent="0.25">
      <c r="A676" t="s">
        <v>68</v>
      </c>
      <c r="B676">
        <v>83</v>
      </c>
      <c r="C676" t="s">
        <v>25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  <c r="U676">
        <f t="shared" si="230"/>
        <v>0</v>
      </c>
      <c r="V676" t="str">
        <f t="shared" si="231"/>
        <v>&lt;=3 calls</v>
      </c>
      <c r="W676" t="str">
        <f t="shared" si="232"/>
        <v>Q2</v>
      </c>
      <c r="X676" t="str">
        <f t="shared" si="233"/>
        <v>Not Applicable</v>
      </c>
      <c r="Y676" t="str">
        <f t="shared" si="234"/>
        <v>Medium</v>
      </c>
      <c r="Z676" s="3">
        <f t="shared" si="235"/>
        <v>0.40806205394383915</v>
      </c>
      <c r="AA676" s="3">
        <f t="shared" si="236"/>
        <v>2.6390185728678218E-2</v>
      </c>
      <c r="AB676" s="3">
        <f t="shared" si="237"/>
        <v>-1.9626796150781769</v>
      </c>
      <c r="AC676" s="3">
        <f t="shared" si="238"/>
        <v>-1.2521533374814422</v>
      </c>
      <c r="AD676" s="3">
        <f t="shared" si="239"/>
        <v>2.0066013326036614</v>
      </c>
      <c r="AE676" s="3">
        <f t="shared" si="240"/>
        <v>2.3637280583394094</v>
      </c>
      <c r="AF676" s="3">
        <f t="shared" si="241"/>
        <v>3.8920395372548824</v>
      </c>
      <c r="AG676" t="str">
        <f t="shared" si="242"/>
        <v>Cluster 1</v>
      </c>
      <c r="AH676" t="str">
        <f t="shared" si="243"/>
        <v>Not Applicable</v>
      </c>
      <c r="AI676" t="e">
        <f t="shared" si="244"/>
        <v>#N/A</v>
      </c>
      <c r="AJ676">
        <f t="shared" si="245"/>
        <v>34.39</v>
      </c>
      <c r="AK676" t="str">
        <f t="shared" si="246"/>
        <v>no - Medium</v>
      </c>
      <c r="AL676" t="str">
        <f t="shared" si="247"/>
        <v>Q1 - Low</v>
      </c>
      <c r="AM676">
        <f t="shared" si="248"/>
        <v>0</v>
      </c>
      <c r="AN676">
        <f t="shared" si="249"/>
        <v>0</v>
      </c>
      <c r="AO676">
        <f t="shared" si="250"/>
        <v>0</v>
      </c>
      <c r="AP676">
        <f t="shared" si="251"/>
        <v>0</v>
      </c>
      <c r="AQ676">
        <f t="shared" si="252"/>
        <v>202.3</v>
      </c>
    </row>
    <row r="677" spans="1:43" x14ac:dyDescent="0.25">
      <c r="A677" t="s">
        <v>48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  <c r="U677">
        <f t="shared" si="230"/>
        <v>0</v>
      </c>
      <c r="V677" t="str">
        <f t="shared" si="231"/>
        <v>&lt;=3 calls</v>
      </c>
      <c r="W677" t="str">
        <f t="shared" si="232"/>
        <v>Q1</v>
      </c>
      <c r="X677" t="str">
        <f t="shared" si="233"/>
        <v>Not Applicable</v>
      </c>
      <c r="Y677" t="str">
        <f t="shared" si="234"/>
        <v>Medium</v>
      </c>
      <c r="Z677" s="3">
        <f t="shared" si="235"/>
        <v>-0.9842115189757028</v>
      </c>
      <c r="AA677" s="3">
        <f t="shared" si="236"/>
        <v>-0.55869005110992087</v>
      </c>
      <c r="AB677" s="3">
        <f t="shared" si="237"/>
        <v>-0.11772521658564035</v>
      </c>
      <c r="AC677" s="3">
        <f t="shared" si="238"/>
        <v>0.66806574347207237</v>
      </c>
      <c r="AD677" s="3">
        <f t="shared" si="239"/>
        <v>1.9380030611731014</v>
      </c>
      <c r="AE677" s="3">
        <f t="shared" si="240"/>
        <v>1.3194612353209527</v>
      </c>
      <c r="AF677" s="3">
        <f t="shared" si="241"/>
        <v>2.7795863069732296</v>
      </c>
      <c r="AG677" t="str">
        <f t="shared" si="242"/>
        <v>Cluster 2</v>
      </c>
      <c r="AH677" t="str">
        <f t="shared" si="243"/>
        <v>&gt;16 messages</v>
      </c>
      <c r="AI677" t="e">
        <f t="shared" si="244"/>
        <v>#N/A</v>
      </c>
      <c r="AJ677">
        <f t="shared" si="245"/>
        <v>21.61</v>
      </c>
      <c r="AK677" t="str">
        <f t="shared" si="246"/>
        <v>no - Low</v>
      </c>
      <c r="AL677" t="str">
        <f t="shared" si="247"/>
        <v>Q4 - Very High</v>
      </c>
      <c r="AM677">
        <f t="shared" si="248"/>
        <v>0</v>
      </c>
      <c r="AN677">
        <f t="shared" si="249"/>
        <v>1</v>
      </c>
      <c r="AO677">
        <f t="shared" si="250"/>
        <v>0</v>
      </c>
      <c r="AP677">
        <f t="shared" si="251"/>
        <v>1</v>
      </c>
      <c r="AQ677">
        <f t="shared" si="252"/>
        <v>127.1</v>
      </c>
    </row>
    <row r="678" spans="1:43" x14ac:dyDescent="0.25">
      <c r="A678" t="s">
        <v>54</v>
      </c>
      <c r="B678">
        <v>171</v>
      </c>
      <c r="C678" t="s">
        <v>28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  <c r="U678">
        <f t="shared" si="230"/>
        <v>0</v>
      </c>
      <c r="V678" t="str">
        <f t="shared" si="231"/>
        <v>&lt;=3 calls</v>
      </c>
      <c r="W678" t="str">
        <f t="shared" si="232"/>
        <v>Q4</v>
      </c>
      <c r="X678" t="str">
        <f t="shared" si="233"/>
        <v>Not Applicable</v>
      </c>
      <c r="Y678" t="str">
        <f t="shared" si="234"/>
        <v>High</v>
      </c>
      <c r="Z678" s="3">
        <f t="shared" si="235"/>
        <v>0.12294219991510312</v>
      </c>
      <c r="AA678" s="3">
        <f t="shared" si="236"/>
        <v>0.79256668635065308</v>
      </c>
      <c r="AB678" s="3">
        <f t="shared" si="237"/>
        <v>7.3900978438860574E-3</v>
      </c>
      <c r="AC678" s="3">
        <f t="shared" si="238"/>
        <v>-1.6144588244538034</v>
      </c>
      <c r="AD678" s="3">
        <f t="shared" si="239"/>
        <v>2.4221248864473104</v>
      </c>
      <c r="AE678" s="3">
        <f t="shared" si="240"/>
        <v>1.8027225649654799</v>
      </c>
      <c r="AF678" s="3">
        <f t="shared" si="241"/>
        <v>2.9381845290798263</v>
      </c>
      <c r="AG678" t="str">
        <f t="shared" si="242"/>
        <v>Cluster 2</v>
      </c>
      <c r="AH678" t="str">
        <f t="shared" si="243"/>
        <v>&gt;16 messages</v>
      </c>
      <c r="AI678" t="e">
        <f t="shared" si="244"/>
        <v>#N/A</v>
      </c>
      <c r="AJ678">
        <f t="shared" si="245"/>
        <v>31.77</v>
      </c>
      <c r="AK678" t="str">
        <f t="shared" si="246"/>
        <v>no - Low</v>
      </c>
      <c r="AL678" t="str">
        <f t="shared" si="247"/>
        <v>Q1 - Low</v>
      </c>
      <c r="AM678">
        <f t="shared" si="248"/>
        <v>0</v>
      </c>
      <c r="AN678">
        <f t="shared" si="249"/>
        <v>0</v>
      </c>
      <c r="AO678">
        <f t="shared" si="250"/>
        <v>1</v>
      </c>
      <c r="AP678">
        <f t="shared" si="251"/>
        <v>1</v>
      </c>
      <c r="AQ678">
        <f t="shared" si="252"/>
        <v>186.9</v>
      </c>
    </row>
    <row r="679" spans="1:43" x14ac:dyDescent="0.25">
      <c r="A679" t="s">
        <v>69</v>
      </c>
      <c r="B679">
        <v>123</v>
      </c>
      <c r="C679" t="s">
        <v>28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  <c r="U679">
        <f t="shared" si="230"/>
        <v>0</v>
      </c>
      <c r="V679" t="str">
        <f t="shared" si="231"/>
        <v>&lt;=3 calls</v>
      </c>
      <c r="W679" t="str">
        <f t="shared" si="232"/>
        <v>Q3</v>
      </c>
      <c r="X679" t="str">
        <f t="shared" si="233"/>
        <v>Not Applicable</v>
      </c>
      <c r="Y679" t="str">
        <f t="shared" si="234"/>
        <v>High</v>
      </c>
      <c r="Z679" s="3">
        <f t="shared" si="235"/>
        <v>0.25439356118809164</v>
      </c>
      <c r="AA679" s="3">
        <f t="shared" si="236"/>
        <v>0.83236806300634003</v>
      </c>
      <c r="AB679" s="3">
        <f t="shared" si="237"/>
        <v>-1.0769426272120073</v>
      </c>
      <c r="AC679" s="3">
        <f t="shared" si="238"/>
        <v>0.66806574347207237</v>
      </c>
      <c r="AD679" s="3">
        <f t="shared" si="239"/>
        <v>2.7783879169588741</v>
      </c>
      <c r="AE679" s="3">
        <f t="shared" si="240"/>
        <v>1.5374231480610923</v>
      </c>
      <c r="AF679" s="3">
        <f t="shared" si="241"/>
        <v>2.2378338757121998</v>
      </c>
      <c r="AG679" t="str">
        <f t="shared" si="242"/>
        <v>Cluster 2</v>
      </c>
      <c r="AH679" t="str">
        <f t="shared" si="243"/>
        <v>Not Applicable</v>
      </c>
      <c r="AI679" t="e">
        <f t="shared" si="244"/>
        <v>#N/A</v>
      </c>
      <c r="AJ679">
        <f t="shared" si="245"/>
        <v>32.979999999999997</v>
      </c>
      <c r="AK679" t="str">
        <f t="shared" si="246"/>
        <v>no - Medium</v>
      </c>
      <c r="AL679" t="str">
        <f t="shared" si="247"/>
        <v>Q4 - Very High</v>
      </c>
      <c r="AM679">
        <f t="shared" si="248"/>
        <v>0</v>
      </c>
      <c r="AN679">
        <f t="shared" si="249"/>
        <v>0</v>
      </c>
      <c r="AO679">
        <f t="shared" si="250"/>
        <v>1</v>
      </c>
      <c r="AP679">
        <f t="shared" si="251"/>
        <v>1</v>
      </c>
      <c r="AQ679">
        <f t="shared" si="252"/>
        <v>194</v>
      </c>
    </row>
    <row r="680" spans="1:43" x14ac:dyDescent="0.25">
      <c r="A680" t="s">
        <v>40</v>
      </c>
      <c r="B680">
        <v>58</v>
      </c>
      <c r="C680" t="s">
        <v>28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  <c r="U680">
        <f t="shared" si="230"/>
        <v>0</v>
      </c>
      <c r="V680" t="str">
        <f t="shared" si="231"/>
        <v>&lt;=3 calls</v>
      </c>
      <c r="W680" t="str">
        <f t="shared" si="232"/>
        <v>Q1</v>
      </c>
      <c r="X680" t="str">
        <f t="shared" si="233"/>
        <v>Not Applicable</v>
      </c>
      <c r="Y680" t="str">
        <f t="shared" si="234"/>
        <v>Low</v>
      </c>
      <c r="Z680" s="3">
        <f t="shared" si="235"/>
        <v>1.0097760316018858</v>
      </c>
      <c r="AA680" s="3">
        <f t="shared" si="236"/>
        <v>-1.8582049989181015</v>
      </c>
      <c r="AB680" s="3">
        <f t="shared" si="237"/>
        <v>-0.43746435346109602</v>
      </c>
      <c r="AC680" s="3">
        <f t="shared" si="238"/>
        <v>-0.12900632786712207</v>
      </c>
      <c r="AD680" s="3">
        <f t="shared" si="239"/>
        <v>2.4188410133557565</v>
      </c>
      <c r="AE680" s="3">
        <f t="shared" si="240"/>
        <v>2.1634673894424128</v>
      </c>
      <c r="AF680" s="3">
        <f t="shared" si="241"/>
        <v>3.392696632837902</v>
      </c>
      <c r="AG680" t="str">
        <f t="shared" si="242"/>
        <v>Cluster 2</v>
      </c>
      <c r="AH680" t="str">
        <f t="shared" si="243"/>
        <v>Not Applicable</v>
      </c>
      <c r="AI680" t="e">
        <f t="shared" si="244"/>
        <v>#N/A</v>
      </c>
      <c r="AJ680">
        <f t="shared" si="245"/>
        <v>39.92</v>
      </c>
      <c r="AK680" t="str">
        <f t="shared" si="246"/>
        <v>no - Medium</v>
      </c>
      <c r="AL680" t="str">
        <f t="shared" si="247"/>
        <v>Q2 - Medium</v>
      </c>
      <c r="AM680">
        <f t="shared" si="248"/>
        <v>0</v>
      </c>
      <c r="AN680">
        <f t="shared" si="249"/>
        <v>0</v>
      </c>
      <c r="AO680">
        <f t="shared" si="250"/>
        <v>1</v>
      </c>
      <c r="AP680">
        <f t="shared" si="251"/>
        <v>0</v>
      </c>
      <c r="AQ680">
        <f t="shared" si="252"/>
        <v>234.8</v>
      </c>
    </row>
    <row r="681" spans="1:43" x14ac:dyDescent="0.25">
      <c r="A681" t="s">
        <v>47</v>
      </c>
      <c r="B681">
        <v>156</v>
      </c>
      <c r="C681" t="s">
        <v>28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  <c r="U681">
        <f t="shared" si="230"/>
        <v>0</v>
      </c>
      <c r="V681" t="str">
        <f t="shared" si="231"/>
        <v>&lt;=3 calls</v>
      </c>
      <c r="W681" t="str">
        <f t="shared" si="232"/>
        <v>Q4</v>
      </c>
      <c r="X681" t="str">
        <f t="shared" si="233"/>
        <v>Not Applicable</v>
      </c>
      <c r="Y681" t="str">
        <f t="shared" si="234"/>
        <v>Low</v>
      </c>
      <c r="Z681" s="3">
        <f t="shared" si="235"/>
        <v>-1.0471600581768521</v>
      </c>
      <c r="AA681" s="3">
        <f t="shared" si="236"/>
        <v>-1.9338276145639066</v>
      </c>
      <c r="AB681" s="3">
        <f t="shared" si="237"/>
        <v>-0.22099499992429664</v>
      </c>
      <c r="AC681" s="3">
        <f t="shared" si="238"/>
        <v>1.0303712304444337</v>
      </c>
      <c r="AD681" s="3">
        <f t="shared" si="239"/>
        <v>2.3671743088266126</v>
      </c>
      <c r="AE681" s="3">
        <f t="shared" si="240"/>
        <v>2.4385932610441605</v>
      </c>
      <c r="AF681" s="3">
        <f t="shared" si="241"/>
        <v>3.7802063405654507</v>
      </c>
      <c r="AG681" t="str">
        <f t="shared" si="242"/>
        <v>Cluster 1</v>
      </c>
      <c r="AH681" t="str">
        <f t="shared" si="243"/>
        <v>Not Applicable</v>
      </c>
      <c r="AI681" t="e">
        <f t="shared" si="244"/>
        <v>#N/A</v>
      </c>
      <c r="AJ681">
        <f t="shared" si="245"/>
        <v>21.03</v>
      </c>
      <c r="AK681" t="str">
        <f t="shared" si="246"/>
        <v>no - Medium</v>
      </c>
      <c r="AL681" t="str">
        <f t="shared" si="247"/>
        <v>Q4 - Very High</v>
      </c>
      <c r="AM681">
        <f t="shared" si="248"/>
        <v>0</v>
      </c>
      <c r="AN681">
        <f t="shared" si="249"/>
        <v>0</v>
      </c>
      <c r="AO681">
        <f t="shared" si="250"/>
        <v>1</v>
      </c>
      <c r="AP681">
        <f t="shared" si="251"/>
        <v>1</v>
      </c>
      <c r="AQ681">
        <f t="shared" si="252"/>
        <v>123.7</v>
      </c>
    </row>
    <row r="682" spans="1:43" x14ac:dyDescent="0.25">
      <c r="A682" t="s">
        <v>51</v>
      </c>
      <c r="B682">
        <v>166</v>
      </c>
      <c r="C682" t="s">
        <v>28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  <c r="U682">
        <f t="shared" si="230"/>
        <v>0</v>
      </c>
      <c r="V682" t="str">
        <f t="shared" si="231"/>
        <v>&lt;=3 calls</v>
      </c>
      <c r="W682" t="str">
        <f t="shared" si="232"/>
        <v>Q4</v>
      </c>
      <c r="X682" t="str">
        <f t="shared" si="233"/>
        <v>Not Applicable</v>
      </c>
      <c r="Y682" t="str">
        <f t="shared" si="234"/>
        <v>High</v>
      </c>
      <c r="Z682" s="3">
        <f t="shared" si="235"/>
        <v>-0.11774339114811551</v>
      </c>
      <c r="AA682" s="3">
        <f t="shared" si="236"/>
        <v>1.516951741484156</v>
      </c>
      <c r="AB682" s="3">
        <f t="shared" si="237"/>
        <v>-0.19319159671773517</v>
      </c>
      <c r="AC682" s="3">
        <f t="shared" si="238"/>
        <v>1.8274433017836287</v>
      </c>
      <c r="AD682" s="3">
        <f t="shared" si="239"/>
        <v>3.9697352830171106</v>
      </c>
      <c r="AE682" s="3">
        <f t="shared" si="240"/>
        <v>2.3857657274818647</v>
      </c>
      <c r="AF682" s="3">
        <f t="shared" si="241"/>
        <v>1.9039322455442584</v>
      </c>
      <c r="AG682" t="str">
        <f t="shared" si="242"/>
        <v>Cluster 3</v>
      </c>
      <c r="AH682" t="str">
        <f t="shared" si="243"/>
        <v>Not Applicable</v>
      </c>
      <c r="AI682" t="e">
        <f t="shared" si="244"/>
        <v>#N/A</v>
      </c>
      <c r="AJ682">
        <f t="shared" si="245"/>
        <v>29.56</v>
      </c>
      <c r="AK682" t="str">
        <f t="shared" si="246"/>
        <v>no - Medium</v>
      </c>
      <c r="AL682" t="str">
        <f t="shared" si="247"/>
        <v>Q4 - Very High</v>
      </c>
      <c r="AM682">
        <f t="shared" si="248"/>
        <v>0</v>
      </c>
      <c r="AN682">
        <f t="shared" si="249"/>
        <v>0</v>
      </c>
      <c r="AO682">
        <f t="shared" si="250"/>
        <v>1</v>
      </c>
      <c r="AP682">
        <f t="shared" si="251"/>
        <v>0</v>
      </c>
      <c r="AQ682">
        <f t="shared" si="252"/>
        <v>173.9</v>
      </c>
    </row>
    <row r="683" spans="1:43" x14ac:dyDescent="0.25">
      <c r="A683" t="s">
        <v>59</v>
      </c>
      <c r="B683">
        <v>75</v>
      </c>
      <c r="C683" t="s">
        <v>28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  <c r="U683">
        <f t="shared" si="230"/>
        <v>0</v>
      </c>
      <c r="V683" t="str">
        <f t="shared" si="231"/>
        <v>&lt;=3 calls</v>
      </c>
      <c r="W683" t="str">
        <f t="shared" si="232"/>
        <v>Q2</v>
      </c>
      <c r="X683" t="str">
        <f t="shared" si="233"/>
        <v>Not Applicable</v>
      </c>
      <c r="Y683" t="str">
        <f t="shared" si="234"/>
        <v>Medium</v>
      </c>
      <c r="Z683" s="3">
        <f t="shared" si="235"/>
        <v>-0.9138572692803002</v>
      </c>
      <c r="AA683" s="3">
        <f t="shared" si="236"/>
        <v>6.4201493551580988E-2</v>
      </c>
      <c r="AB683" s="3">
        <f t="shared" si="237"/>
        <v>-0.57250945475010862</v>
      </c>
      <c r="AC683" s="3">
        <f t="shared" si="238"/>
        <v>0.77675738956378104</v>
      </c>
      <c r="AD683" s="3">
        <f t="shared" si="239"/>
        <v>2.1164971950325882</v>
      </c>
      <c r="AE683" s="3">
        <f t="shared" si="240"/>
        <v>1.3305547934643305</v>
      </c>
      <c r="AF683" s="3">
        <f t="shared" si="241"/>
        <v>2.6572903003324648</v>
      </c>
      <c r="AG683" t="str">
        <f t="shared" si="242"/>
        <v>Cluster 2</v>
      </c>
      <c r="AH683" t="str">
        <f t="shared" si="243"/>
        <v>&gt;16 messages</v>
      </c>
      <c r="AI683" t="e">
        <f t="shared" si="244"/>
        <v>#N/A</v>
      </c>
      <c r="AJ683">
        <f t="shared" si="245"/>
        <v>22.25</v>
      </c>
      <c r="AK683" t="str">
        <f t="shared" si="246"/>
        <v>no - Medium</v>
      </c>
      <c r="AL683" t="str">
        <f t="shared" si="247"/>
        <v>Q4 - Very High</v>
      </c>
      <c r="AM683">
        <f t="shared" si="248"/>
        <v>0</v>
      </c>
      <c r="AN683">
        <f t="shared" si="249"/>
        <v>0</v>
      </c>
      <c r="AO683">
        <f t="shared" si="250"/>
        <v>1</v>
      </c>
      <c r="AP683">
        <f t="shared" si="251"/>
        <v>1</v>
      </c>
      <c r="AQ683">
        <f t="shared" si="252"/>
        <v>130.9</v>
      </c>
    </row>
    <row r="684" spans="1:43" x14ac:dyDescent="0.25">
      <c r="A684" t="s">
        <v>65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  <c r="U684">
        <f t="shared" si="230"/>
        <v>1</v>
      </c>
      <c r="V684" t="str">
        <f t="shared" si="231"/>
        <v>&lt;=3 calls</v>
      </c>
      <c r="W684" t="str">
        <f t="shared" si="232"/>
        <v>Q2</v>
      </c>
      <c r="X684" t="str">
        <f t="shared" si="233"/>
        <v>Not Applicable</v>
      </c>
      <c r="Y684" t="str">
        <f t="shared" si="234"/>
        <v>Medium</v>
      </c>
      <c r="Z684" s="3">
        <f t="shared" si="235"/>
        <v>2.4872152752053354</v>
      </c>
      <c r="AA684" s="3">
        <f t="shared" si="236"/>
        <v>-0.6044616342639606</v>
      </c>
      <c r="AB684" s="3">
        <f t="shared" si="237"/>
        <v>1.6795662049813633</v>
      </c>
      <c r="AC684" s="3">
        <f t="shared" si="238"/>
        <v>-1.6506893731510393</v>
      </c>
      <c r="AD684" s="3">
        <f t="shared" si="239"/>
        <v>4.4632491171347892</v>
      </c>
      <c r="AE684" s="3">
        <f t="shared" si="240"/>
        <v>3.4781218690639752</v>
      </c>
      <c r="AF684" s="3">
        <f t="shared" si="241"/>
        <v>3.5034369967958154</v>
      </c>
      <c r="AG684" t="str">
        <f t="shared" si="242"/>
        <v>Cluster 2</v>
      </c>
      <c r="AH684" t="str">
        <f t="shared" si="243"/>
        <v>Not Applicable</v>
      </c>
      <c r="AI684">
        <f t="shared" si="244"/>
        <v>53.48</v>
      </c>
      <c r="AJ684" t="e">
        <f t="shared" si="245"/>
        <v>#N/A</v>
      </c>
      <c r="AK684" t="str">
        <f t="shared" si="246"/>
        <v>no - Low</v>
      </c>
      <c r="AL684" t="str">
        <f t="shared" si="247"/>
        <v>Q1 - Low</v>
      </c>
      <c r="AM684">
        <f t="shared" si="248"/>
        <v>0</v>
      </c>
      <c r="AN684">
        <f t="shared" si="249"/>
        <v>1</v>
      </c>
      <c r="AO684">
        <f t="shared" si="250"/>
        <v>0</v>
      </c>
      <c r="AP684">
        <f t="shared" si="251"/>
        <v>2</v>
      </c>
      <c r="AQ684">
        <f t="shared" si="252"/>
        <v>314.60000000000002</v>
      </c>
    </row>
    <row r="685" spans="1:43" x14ac:dyDescent="0.25">
      <c r="A685" t="s">
        <v>20</v>
      </c>
      <c r="B685">
        <v>83</v>
      </c>
      <c r="C685" t="s">
        <v>28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  <c r="U685">
        <f t="shared" si="230"/>
        <v>0</v>
      </c>
      <c r="V685" t="str">
        <f t="shared" si="231"/>
        <v>&lt;=3 calls</v>
      </c>
      <c r="W685" t="str">
        <f t="shared" si="232"/>
        <v>Q2</v>
      </c>
      <c r="X685" t="str">
        <f t="shared" si="233"/>
        <v>Not Applicable</v>
      </c>
      <c r="Y685" t="str">
        <f t="shared" si="234"/>
        <v>Medium</v>
      </c>
      <c r="Z685" s="3">
        <f t="shared" si="235"/>
        <v>0.88202752557602337</v>
      </c>
      <c r="AA685" s="3">
        <f t="shared" si="236"/>
        <v>0.14579431569573922</v>
      </c>
      <c r="AB685" s="3">
        <f t="shared" si="237"/>
        <v>0.22187349400878772</v>
      </c>
      <c r="AC685" s="3">
        <f t="shared" si="238"/>
        <v>0.66806574347207237</v>
      </c>
      <c r="AD685" s="3">
        <f t="shared" si="239"/>
        <v>3.0216370365768217</v>
      </c>
      <c r="AE685" s="3">
        <f t="shared" si="240"/>
        <v>1.1378788262849044</v>
      </c>
      <c r="AF685" s="3">
        <f t="shared" si="241"/>
        <v>1.2079925768821043</v>
      </c>
      <c r="AG685" t="str">
        <f t="shared" si="242"/>
        <v>Cluster 2</v>
      </c>
      <c r="AH685" t="str">
        <f t="shared" si="243"/>
        <v>Not Applicable</v>
      </c>
      <c r="AI685" t="e">
        <f t="shared" si="244"/>
        <v>#N/A</v>
      </c>
      <c r="AJ685">
        <f t="shared" si="245"/>
        <v>38.74</v>
      </c>
      <c r="AK685" t="str">
        <f t="shared" si="246"/>
        <v>no - Medium</v>
      </c>
      <c r="AL685" t="str">
        <f t="shared" si="247"/>
        <v>Q4 - Very High</v>
      </c>
      <c r="AM685">
        <f t="shared" si="248"/>
        <v>0</v>
      </c>
      <c r="AN685">
        <f t="shared" si="249"/>
        <v>0</v>
      </c>
      <c r="AO685">
        <f t="shared" si="250"/>
        <v>1</v>
      </c>
      <c r="AP685">
        <f t="shared" si="251"/>
        <v>1</v>
      </c>
      <c r="AQ685">
        <f t="shared" si="252"/>
        <v>227.9</v>
      </c>
    </row>
    <row r="686" spans="1:43" x14ac:dyDescent="0.25">
      <c r="A686" t="s">
        <v>55</v>
      </c>
      <c r="B686">
        <v>243</v>
      </c>
      <c r="C686" t="s">
        <v>28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  <c r="U686">
        <f t="shared" si="230"/>
        <v>0</v>
      </c>
      <c r="V686" t="str">
        <f t="shared" si="231"/>
        <v>&lt;=3 calls</v>
      </c>
      <c r="W686" t="str">
        <f t="shared" si="232"/>
        <v>Q4</v>
      </c>
      <c r="X686" t="str">
        <f t="shared" si="233"/>
        <v>Not Applicable</v>
      </c>
      <c r="Y686" t="str">
        <f t="shared" si="234"/>
        <v>Low</v>
      </c>
      <c r="Z686" s="3">
        <f t="shared" si="235"/>
        <v>-1.5692626480216803</v>
      </c>
      <c r="AA686" s="3">
        <f t="shared" si="236"/>
        <v>-0.72585583306380641</v>
      </c>
      <c r="AB686" s="3">
        <f t="shared" si="237"/>
        <v>1.2645011142548392</v>
      </c>
      <c r="AC686" s="3">
        <f t="shared" si="238"/>
        <v>-1.3246144348759143</v>
      </c>
      <c r="AD686" s="3">
        <f t="shared" si="239"/>
        <v>2.3733004054457609</v>
      </c>
      <c r="AE686" s="3">
        <f t="shared" si="240"/>
        <v>2.5185349745243042</v>
      </c>
      <c r="AF686" s="3">
        <f t="shared" si="241"/>
        <v>3.8798817019743344</v>
      </c>
      <c r="AG686" t="str">
        <f t="shared" si="242"/>
        <v>Cluster 1</v>
      </c>
      <c r="AH686" t="str">
        <f t="shared" si="243"/>
        <v>Not Applicable</v>
      </c>
      <c r="AI686" t="e">
        <f t="shared" si="244"/>
        <v>#N/A</v>
      </c>
      <c r="AJ686">
        <f t="shared" si="245"/>
        <v>16.239999999999998</v>
      </c>
      <c r="AK686" t="str">
        <f t="shared" si="246"/>
        <v>no - Medium</v>
      </c>
      <c r="AL686" t="str">
        <f t="shared" si="247"/>
        <v>Q1 - Low</v>
      </c>
      <c r="AM686">
        <f t="shared" si="248"/>
        <v>0</v>
      </c>
      <c r="AN686">
        <f t="shared" si="249"/>
        <v>0</v>
      </c>
      <c r="AO686">
        <f t="shared" si="250"/>
        <v>1</v>
      </c>
      <c r="AP686">
        <f t="shared" si="251"/>
        <v>2</v>
      </c>
      <c r="AQ686">
        <f t="shared" si="252"/>
        <v>95.5</v>
      </c>
    </row>
    <row r="687" spans="1:43" x14ac:dyDescent="0.25">
      <c r="A687" t="s">
        <v>61</v>
      </c>
      <c r="B687">
        <v>153</v>
      </c>
      <c r="C687" t="s">
        <v>25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  <c r="U687">
        <f t="shared" si="230"/>
        <v>0</v>
      </c>
      <c r="V687" t="str">
        <f t="shared" si="231"/>
        <v>&lt;=3 calls</v>
      </c>
      <c r="W687" t="str">
        <f t="shared" si="232"/>
        <v>Q4</v>
      </c>
      <c r="X687" t="str">
        <f t="shared" si="233"/>
        <v>Not Applicable</v>
      </c>
      <c r="Y687" t="str">
        <f t="shared" si="234"/>
        <v>Medium</v>
      </c>
      <c r="Z687" s="3">
        <f t="shared" si="235"/>
        <v>9.3319357938091693E-2</v>
      </c>
      <c r="AA687" s="3">
        <f t="shared" si="236"/>
        <v>0.15574465985966099</v>
      </c>
      <c r="AB687" s="3">
        <f t="shared" si="237"/>
        <v>0.11065988118254236</v>
      </c>
      <c r="AC687" s="3">
        <f t="shared" si="238"/>
        <v>1.7549822043891561</v>
      </c>
      <c r="AD687" s="3">
        <f t="shared" si="239"/>
        <v>3.3696565485826055</v>
      </c>
      <c r="AE687" s="3">
        <f t="shared" si="240"/>
        <v>1.76781589784308</v>
      </c>
      <c r="AF687" s="3">
        <f t="shared" si="241"/>
        <v>1.7016935217388098</v>
      </c>
      <c r="AG687" t="str">
        <f t="shared" si="242"/>
        <v>Cluster 3</v>
      </c>
      <c r="AH687" t="str">
        <f t="shared" si="243"/>
        <v>Not Applicable</v>
      </c>
      <c r="AI687" t="e">
        <f t="shared" si="244"/>
        <v>#N/A</v>
      </c>
      <c r="AJ687">
        <f t="shared" si="245"/>
        <v>31.5</v>
      </c>
      <c r="AK687" t="str">
        <f t="shared" si="246"/>
        <v>no - Low</v>
      </c>
      <c r="AL687" t="str">
        <f t="shared" si="247"/>
        <v>Q4 - Very High</v>
      </c>
      <c r="AM687">
        <f t="shared" si="248"/>
        <v>0</v>
      </c>
      <c r="AN687">
        <f t="shared" si="249"/>
        <v>0</v>
      </c>
      <c r="AO687">
        <f t="shared" si="250"/>
        <v>0</v>
      </c>
      <c r="AP687">
        <f t="shared" si="251"/>
        <v>1</v>
      </c>
      <c r="AQ687">
        <f t="shared" si="252"/>
        <v>185.3</v>
      </c>
    </row>
    <row r="688" spans="1:43" x14ac:dyDescent="0.25">
      <c r="A688" t="s">
        <v>60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  <c r="U688">
        <f t="shared" si="230"/>
        <v>0</v>
      </c>
      <c r="V688" t="str">
        <f t="shared" si="231"/>
        <v>&lt;=3 calls</v>
      </c>
      <c r="W688" t="str">
        <f t="shared" si="232"/>
        <v>Q4</v>
      </c>
      <c r="X688" t="str">
        <f t="shared" si="233"/>
        <v>Not Applicable</v>
      </c>
      <c r="Y688" t="str">
        <f t="shared" si="234"/>
        <v>Medium</v>
      </c>
      <c r="Z688" s="3">
        <f t="shared" si="235"/>
        <v>-0.62873741525156412</v>
      </c>
      <c r="AA688" s="3">
        <f t="shared" si="236"/>
        <v>5.0271011722090198E-2</v>
      </c>
      <c r="AB688" s="3">
        <f t="shared" si="237"/>
        <v>0.67864368954515319</v>
      </c>
      <c r="AC688" s="3">
        <f t="shared" si="238"/>
        <v>1.0303712304444337</v>
      </c>
      <c r="AD688" s="3">
        <f t="shared" si="239"/>
        <v>2.8602722029142682</v>
      </c>
      <c r="AE688" s="3">
        <f t="shared" si="240"/>
        <v>1.3856623116199036</v>
      </c>
      <c r="AF688" s="3">
        <f t="shared" si="241"/>
        <v>1.9128416058115185</v>
      </c>
      <c r="AG688" t="str">
        <f t="shared" si="242"/>
        <v>Cluster 2</v>
      </c>
      <c r="AH688" t="str">
        <f t="shared" si="243"/>
        <v>Not Applicable</v>
      </c>
      <c r="AI688" t="e">
        <f t="shared" si="244"/>
        <v>#N/A</v>
      </c>
      <c r="AJ688">
        <f t="shared" si="245"/>
        <v>24.87</v>
      </c>
      <c r="AK688" t="str">
        <f t="shared" si="246"/>
        <v>no - Low</v>
      </c>
      <c r="AL688" t="str">
        <f t="shared" si="247"/>
        <v>Q4 - Very High</v>
      </c>
      <c r="AM688">
        <f t="shared" si="248"/>
        <v>0</v>
      </c>
      <c r="AN688">
        <f t="shared" si="249"/>
        <v>1</v>
      </c>
      <c r="AO688">
        <f t="shared" si="250"/>
        <v>0</v>
      </c>
      <c r="AP688">
        <f t="shared" si="251"/>
        <v>1</v>
      </c>
      <c r="AQ688">
        <f t="shared" si="252"/>
        <v>146.30000000000001</v>
      </c>
    </row>
    <row r="689" spans="1:43" x14ac:dyDescent="0.25">
      <c r="A689" t="s">
        <v>31</v>
      </c>
      <c r="B689">
        <v>92</v>
      </c>
      <c r="C689" t="s">
        <v>28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  <c r="U689">
        <f t="shared" si="230"/>
        <v>0</v>
      </c>
      <c r="V689" t="str">
        <f t="shared" si="231"/>
        <v>&lt;=3 calls</v>
      </c>
      <c r="W689" t="str">
        <f t="shared" si="232"/>
        <v>Q2</v>
      </c>
      <c r="X689" t="str">
        <f t="shared" si="233"/>
        <v>Not Applicable</v>
      </c>
      <c r="Y689" t="str">
        <f t="shared" si="234"/>
        <v>Low</v>
      </c>
      <c r="Z689" s="3">
        <f t="shared" si="235"/>
        <v>6.9250798831769628E-2</v>
      </c>
      <c r="AA689" s="3">
        <f t="shared" si="236"/>
        <v>-2.4631859240845437</v>
      </c>
      <c r="AB689" s="3">
        <f t="shared" si="237"/>
        <v>-0.30639116691587825</v>
      </c>
      <c r="AC689" s="3">
        <f t="shared" si="238"/>
        <v>0.88544903565548905</v>
      </c>
      <c r="AD689" s="3">
        <f t="shared" si="239"/>
        <v>2.7055908039886685</v>
      </c>
      <c r="AE689" s="3">
        <f t="shared" si="240"/>
        <v>2.6362807346059287</v>
      </c>
      <c r="AF689" s="3">
        <f t="shared" si="241"/>
        <v>3.8183413447046219</v>
      </c>
      <c r="AG689" t="str">
        <f t="shared" si="242"/>
        <v>Cluster 2</v>
      </c>
      <c r="AH689" t="str">
        <f t="shared" si="243"/>
        <v>1-16 messages</v>
      </c>
      <c r="AI689" t="e">
        <f t="shared" si="244"/>
        <v>#N/A</v>
      </c>
      <c r="AJ689">
        <f t="shared" si="245"/>
        <v>31.28</v>
      </c>
      <c r="AK689" t="str">
        <f t="shared" si="246"/>
        <v>no - Low</v>
      </c>
      <c r="AL689" t="str">
        <f t="shared" si="247"/>
        <v>Q4 - Very High</v>
      </c>
      <c r="AM689">
        <f t="shared" si="248"/>
        <v>0</v>
      </c>
      <c r="AN689">
        <f t="shared" si="249"/>
        <v>0</v>
      </c>
      <c r="AO689">
        <f t="shared" si="250"/>
        <v>1</v>
      </c>
      <c r="AP689">
        <f t="shared" si="251"/>
        <v>2</v>
      </c>
      <c r="AQ689">
        <f t="shared" si="252"/>
        <v>184</v>
      </c>
    </row>
    <row r="690" spans="1:43" x14ac:dyDescent="0.25">
      <c r="A690" t="s">
        <v>60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  <c r="U690">
        <f t="shared" si="230"/>
        <v>0</v>
      </c>
      <c r="V690" t="str">
        <f t="shared" si="231"/>
        <v>&lt;=3 calls</v>
      </c>
      <c r="W690" t="str">
        <f t="shared" si="232"/>
        <v>Q2</v>
      </c>
      <c r="X690" t="str">
        <f t="shared" si="233"/>
        <v>Not Applicable</v>
      </c>
      <c r="Y690" t="str">
        <f t="shared" si="234"/>
        <v>Low</v>
      </c>
      <c r="Z690" s="3">
        <f t="shared" si="235"/>
        <v>-1.3785656027946687</v>
      </c>
      <c r="AA690" s="3">
        <f t="shared" si="236"/>
        <v>-3.1099582947394575</v>
      </c>
      <c r="AB690" s="3">
        <f t="shared" si="237"/>
        <v>-0.2170230851805024</v>
      </c>
      <c r="AC690" s="3">
        <f t="shared" si="238"/>
        <v>1.0303712304444337</v>
      </c>
      <c r="AD690" s="3">
        <f t="shared" si="239"/>
        <v>3.0546188147976556</v>
      </c>
      <c r="AE690" s="3">
        <f t="shared" si="240"/>
        <v>3.5610458587690528</v>
      </c>
      <c r="AF690" s="3">
        <f t="shared" si="241"/>
        <v>4.9021830966209956</v>
      </c>
      <c r="AG690" t="str">
        <f t="shared" si="242"/>
        <v>Cluster 1</v>
      </c>
      <c r="AH690" t="str">
        <f t="shared" si="243"/>
        <v>Not Applicable</v>
      </c>
      <c r="AI690" t="e">
        <f t="shared" si="244"/>
        <v>#N/A</v>
      </c>
      <c r="AJ690">
        <f t="shared" si="245"/>
        <v>17.989999999999998</v>
      </c>
      <c r="AK690" t="str">
        <f t="shared" si="246"/>
        <v>no - Medium</v>
      </c>
      <c r="AL690" t="str">
        <f t="shared" si="247"/>
        <v>Q4 - Very High</v>
      </c>
      <c r="AM690">
        <f t="shared" si="248"/>
        <v>0</v>
      </c>
      <c r="AN690">
        <f t="shared" si="249"/>
        <v>1</v>
      </c>
      <c r="AO690">
        <f t="shared" si="250"/>
        <v>0</v>
      </c>
      <c r="AP690">
        <f t="shared" si="251"/>
        <v>0</v>
      </c>
      <c r="AQ690">
        <f t="shared" si="252"/>
        <v>105.8</v>
      </c>
    </row>
    <row r="691" spans="1:43" x14ac:dyDescent="0.25">
      <c r="A691" t="s">
        <v>73</v>
      </c>
      <c r="B691">
        <v>77</v>
      </c>
      <c r="C691" t="s">
        <v>28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  <c r="U691">
        <f t="shared" si="230"/>
        <v>0</v>
      </c>
      <c r="V691" t="str">
        <f t="shared" si="231"/>
        <v>&lt;=3 calls</v>
      </c>
      <c r="W691" t="str">
        <f t="shared" si="232"/>
        <v>Q2</v>
      </c>
      <c r="X691" t="str">
        <f t="shared" si="233"/>
        <v>Not Applicable</v>
      </c>
      <c r="Y691" t="str">
        <f t="shared" si="234"/>
        <v>Low</v>
      </c>
      <c r="Z691" s="3">
        <f t="shared" si="235"/>
        <v>-0.57134315892110443</v>
      </c>
      <c r="AA691" s="3">
        <f t="shared" si="236"/>
        <v>-1.5179032285119773</v>
      </c>
      <c r="AB691" s="3">
        <f t="shared" si="237"/>
        <v>-0.52087456308077995</v>
      </c>
      <c r="AC691" s="3">
        <f t="shared" si="238"/>
        <v>-5.6545230472650088E-2</v>
      </c>
      <c r="AD691" s="3">
        <f t="shared" si="239"/>
        <v>1.253650081942248</v>
      </c>
      <c r="AE691" s="3">
        <f t="shared" si="240"/>
        <v>1.7043975152313586</v>
      </c>
      <c r="AF691" s="3">
        <f t="shared" si="241"/>
        <v>3.4983286369207587</v>
      </c>
      <c r="AG691" t="str">
        <f t="shared" si="242"/>
        <v>Cluster 1</v>
      </c>
      <c r="AH691" t="str">
        <f t="shared" si="243"/>
        <v>&gt;16 messages</v>
      </c>
      <c r="AI691" t="e">
        <f t="shared" si="244"/>
        <v>#N/A</v>
      </c>
      <c r="AJ691">
        <f t="shared" si="245"/>
        <v>25.4</v>
      </c>
      <c r="AK691" t="str">
        <f t="shared" si="246"/>
        <v>no - Medium</v>
      </c>
      <c r="AL691" t="str">
        <f t="shared" si="247"/>
        <v>Q2 - Medium</v>
      </c>
      <c r="AM691">
        <f t="shared" si="248"/>
        <v>0</v>
      </c>
      <c r="AN691">
        <f t="shared" si="249"/>
        <v>0</v>
      </c>
      <c r="AO691">
        <f t="shared" si="250"/>
        <v>1</v>
      </c>
      <c r="AP691">
        <f t="shared" si="251"/>
        <v>1</v>
      </c>
      <c r="AQ691">
        <f t="shared" si="252"/>
        <v>149.4</v>
      </c>
    </row>
    <row r="692" spans="1:43" x14ac:dyDescent="0.25">
      <c r="A692" t="s">
        <v>29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  <c r="U692">
        <f t="shared" si="230"/>
        <v>0</v>
      </c>
      <c r="V692" t="str">
        <f t="shared" si="231"/>
        <v>&lt;=3 calls</v>
      </c>
      <c r="W692" t="str">
        <f t="shared" si="232"/>
        <v>Q2</v>
      </c>
      <c r="X692" t="str">
        <f t="shared" si="233"/>
        <v>Not Applicable</v>
      </c>
      <c r="Y692" t="str">
        <f t="shared" si="234"/>
        <v>Medium</v>
      </c>
      <c r="Z692" s="3">
        <f t="shared" si="235"/>
        <v>-0.15106908837225369</v>
      </c>
      <c r="AA692" s="3">
        <f t="shared" si="236"/>
        <v>0.22937720667268172</v>
      </c>
      <c r="AB692" s="3">
        <f t="shared" si="237"/>
        <v>-0.36398393070089835</v>
      </c>
      <c r="AC692" s="3">
        <f t="shared" si="238"/>
        <v>0.48691299998589177</v>
      </c>
      <c r="AD692" s="3">
        <f t="shared" si="239"/>
        <v>2.2016990527629261</v>
      </c>
      <c r="AE692" s="3">
        <f t="shared" si="240"/>
        <v>0.66708645898888053</v>
      </c>
      <c r="AF692" s="3">
        <f t="shared" si="241"/>
        <v>2.0106043789357169</v>
      </c>
      <c r="AG692" t="str">
        <f t="shared" si="242"/>
        <v>Cluster 2</v>
      </c>
      <c r="AH692" t="str">
        <f t="shared" si="243"/>
        <v>Not Applicable</v>
      </c>
      <c r="AI692" t="e">
        <f t="shared" si="244"/>
        <v>#N/A</v>
      </c>
      <c r="AJ692">
        <f t="shared" si="245"/>
        <v>29.26</v>
      </c>
      <c r="AK692" t="str">
        <f t="shared" si="246"/>
        <v>no - Medium</v>
      </c>
      <c r="AL692" t="str">
        <f t="shared" si="247"/>
        <v>Q3 - High</v>
      </c>
      <c r="AM692">
        <f t="shared" si="248"/>
        <v>0</v>
      </c>
      <c r="AN692">
        <f t="shared" si="249"/>
        <v>1</v>
      </c>
      <c r="AO692">
        <f t="shared" si="250"/>
        <v>0</v>
      </c>
      <c r="AP692">
        <f t="shared" si="251"/>
        <v>1</v>
      </c>
      <c r="AQ692">
        <f t="shared" si="252"/>
        <v>172.1</v>
      </c>
    </row>
    <row r="693" spans="1:43" x14ac:dyDescent="0.25">
      <c r="A693" t="s">
        <v>40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  <c r="U693">
        <f t="shared" si="230"/>
        <v>0</v>
      </c>
      <c r="V693" t="str">
        <f t="shared" si="231"/>
        <v>&lt;=3 calls</v>
      </c>
      <c r="W693" t="str">
        <f t="shared" si="232"/>
        <v>Q4</v>
      </c>
      <c r="X693" t="str">
        <f t="shared" si="233"/>
        <v>Not Applicable</v>
      </c>
      <c r="Y693" t="str">
        <f t="shared" si="234"/>
        <v>High</v>
      </c>
      <c r="Z693" s="3">
        <f t="shared" si="235"/>
        <v>-1.1323257288607604</v>
      </c>
      <c r="AA693" s="3">
        <f t="shared" si="236"/>
        <v>1.7418295195887878</v>
      </c>
      <c r="AB693" s="3">
        <f t="shared" si="237"/>
        <v>0.4462866770331762</v>
      </c>
      <c r="AC693" s="3">
        <f t="shared" si="238"/>
        <v>0.70429629216930834</v>
      </c>
      <c r="AD693" s="3">
        <f t="shared" si="239"/>
        <v>3.5399873187163728</v>
      </c>
      <c r="AE693" s="3">
        <f t="shared" si="240"/>
        <v>2.2386015046925412</v>
      </c>
      <c r="AF693" s="3">
        <f t="shared" si="241"/>
        <v>2.3433231055385186</v>
      </c>
      <c r="AG693" t="str">
        <f t="shared" si="242"/>
        <v>Cluster 2</v>
      </c>
      <c r="AH693" t="str">
        <f t="shared" si="243"/>
        <v>Not Applicable</v>
      </c>
      <c r="AI693" t="e">
        <f t="shared" si="244"/>
        <v>#N/A</v>
      </c>
      <c r="AJ693">
        <f t="shared" si="245"/>
        <v>20.25</v>
      </c>
      <c r="AK693" t="str">
        <f t="shared" si="246"/>
        <v>no - Medium</v>
      </c>
      <c r="AL693" t="str">
        <f t="shared" si="247"/>
        <v>Q4 - Very High</v>
      </c>
      <c r="AM693">
        <f t="shared" si="248"/>
        <v>0</v>
      </c>
      <c r="AN693">
        <f t="shared" si="249"/>
        <v>1</v>
      </c>
      <c r="AO693">
        <f t="shared" si="250"/>
        <v>0</v>
      </c>
      <c r="AP693">
        <f t="shared" si="251"/>
        <v>0</v>
      </c>
      <c r="AQ693">
        <f t="shared" si="252"/>
        <v>119.1</v>
      </c>
    </row>
    <row r="694" spans="1:43" x14ac:dyDescent="0.25">
      <c r="A694" t="s">
        <v>45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  <c r="U694">
        <f t="shared" si="230"/>
        <v>0</v>
      </c>
      <c r="V694" t="str">
        <f t="shared" si="231"/>
        <v>&lt;=3 calls</v>
      </c>
      <c r="W694" t="str">
        <f t="shared" si="232"/>
        <v>Q1</v>
      </c>
      <c r="X694" t="str">
        <f t="shared" si="233"/>
        <v>Not Applicable</v>
      </c>
      <c r="Y694" t="str">
        <f t="shared" si="234"/>
        <v>Medium</v>
      </c>
      <c r="Z694" s="3">
        <f t="shared" si="235"/>
        <v>0.25809641643521786</v>
      </c>
      <c r="AA694" s="3">
        <f t="shared" si="236"/>
        <v>-0.53281915628372412</v>
      </c>
      <c r="AB694" s="3">
        <f t="shared" si="237"/>
        <v>1.3538691959902149</v>
      </c>
      <c r="AC694" s="3">
        <f t="shared" si="238"/>
        <v>-1.7231504705455116</v>
      </c>
      <c r="AD694" s="3">
        <f t="shared" si="239"/>
        <v>2.8044092655431738</v>
      </c>
      <c r="AE694" s="3">
        <f t="shared" si="240"/>
        <v>2.269960210548196</v>
      </c>
      <c r="AF694" s="3">
        <f t="shared" si="241"/>
        <v>3.2312114425211504</v>
      </c>
      <c r="AG694" t="str">
        <f t="shared" si="242"/>
        <v>Cluster 2</v>
      </c>
      <c r="AH694" t="str">
        <f t="shared" si="243"/>
        <v>Not Applicable</v>
      </c>
      <c r="AI694" t="e">
        <f t="shared" si="244"/>
        <v>#N/A</v>
      </c>
      <c r="AJ694">
        <f t="shared" si="245"/>
        <v>33.01</v>
      </c>
      <c r="AK694" t="str">
        <f t="shared" si="246"/>
        <v>no - Low</v>
      </c>
      <c r="AL694" t="str">
        <f t="shared" si="247"/>
        <v>Q1 - Low</v>
      </c>
      <c r="AM694">
        <f t="shared" si="248"/>
        <v>0</v>
      </c>
      <c r="AN694">
        <f t="shared" si="249"/>
        <v>1</v>
      </c>
      <c r="AO694">
        <f t="shared" si="250"/>
        <v>0</v>
      </c>
      <c r="AP694">
        <f t="shared" si="251"/>
        <v>2</v>
      </c>
      <c r="AQ694">
        <f t="shared" si="252"/>
        <v>194.2</v>
      </c>
    </row>
    <row r="695" spans="1:43" x14ac:dyDescent="0.25">
      <c r="A695" t="s">
        <v>66</v>
      </c>
      <c r="B695">
        <v>120</v>
      </c>
      <c r="C695" t="s">
        <v>28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  <c r="U695">
        <f t="shared" si="230"/>
        <v>0</v>
      </c>
      <c r="V695" t="str">
        <f t="shared" si="231"/>
        <v>&lt;=3 calls</v>
      </c>
      <c r="W695" t="str">
        <f t="shared" si="232"/>
        <v>Q3</v>
      </c>
      <c r="X695" t="str">
        <f t="shared" si="233"/>
        <v>Not Applicable</v>
      </c>
      <c r="Y695" t="str">
        <f t="shared" si="234"/>
        <v>Medium</v>
      </c>
      <c r="Z695" s="3">
        <f t="shared" si="235"/>
        <v>0.34326208711912642</v>
      </c>
      <c r="AA695" s="3">
        <f t="shared" si="236"/>
        <v>0.5955498719050023</v>
      </c>
      <c r="AB695" s="3">
        <f t="shared" si="237"/>
        <v>-1.6032213307647765</v>
      </c>
      <c r="AC695" s="3">
        <f t="shared" si="238"/>
        <v>-0.12900632786712207</v>
      </c>
      <c r="AD695" s="3">
        <f t="shared" si="239"/>
        <v>2.3393670894523679</v>
      </c>
      <c r="AE695" s="3">
        <f t="shared" si="240"/>
        <v>1.7491340081389943</v>
      </c>
      <c r="AF695" s="3">
        <f t="shared" si="241"/>
        <v>2.9404593480685843</v>
      </c>
      <c r="AG695" t="str">
        <f t="shared" si="242"/>
        <v>Cluster 2</v>
      </c>
      <c r="AH695" t="str">
        <f t="shared" si="243"/>
        <v>Not Applicable</v>
      </c>
      <c r="AI695" t="e">
        <f t="shared" si="244"/>
        <v>#N/A</v>
      </c>
      <c r="AJ695">
        <f t="shared" si="245"/>
        <v>33.799999999999997</v>
      </c>
      <c r="AK695" t="str">
        <f t="shared" si="246"/>
        <v>no - Low</v>
      </c>
      <c r="AL695" t="str">
        <f t="shared" si="247"/>
        <v>Q2 - Medium</v>
      </c>
      <c r="AM695">
        <f t="shared" si="248"/>
        <v>0</v>
      </c>
      <c r="AN695">
        <f t="shared" si="249"/>
        <v>0</v>
      </c>
      <c r="AO695">
        <f t="shared" si="250"/>
        <v>1</v>
      </c>
      <c r="AP695">
        <f t="shared" si="251"/>
        <v>2</v>
      </c>
      <c r="AQ695">
        <f t="shared" si="252"/>
        <v>198.8</v>
      </c>
    </row>
    <row r="696" spans="1:43" x14ac:dyDescent="0.25">
      <c r="A696" t="s">
        <v>41</v>
      </c>
      <c r="B696">
        <v>121</v>
      </c>
      <c r="C696" t="s">
        <v>25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  <c r="U696">
        <f t="shared" si="230"/>
        <v>1</v>
      </c>
      <c r="V696" t="str">
        <f t="shared" si="231"/>
        <v>&lt;=3 calls</v>
      </c>
      <c r="W696" t="str">
        <f t="shared" si="232"/>
        <v>Q3</v>
      </c>
      <c r="X696" t="str">
        <f t="shared" si="233"/>
        <v>High</v>
      </c>
      <c r="Y696" t="str">
        <f t="shared" si="234"/>
        <v>Low</v>
      </c>
      <c r="Z696" s="3">
        <f t="shared" si="235"/>
        <v>-0.23253190380903546</v>
      </c>
      <c r="AA696" s="3">
        <f t="shared" si="236"/>
        <v>-2.1189040160128512</v>
      </c>
      <c r="AB696" s="3">
        <f t="shared" si="237"/>
        <v>0.80971687609037146</v>
      </c>
      <c r="AC696" s="3">
        <f t="shared" si="238"/>
        <v>1.1390628765361424</v>
      </c>
      <c r="AD696" s="3">
        <f t="shared" si="239"/>
        <v>3.1131364629746057</v>
      </c>
      <c r="AE696" s="3">
        <f t="shared" si="240"/>
        <v>2.5489077997237923</v>
      </c>
      <c r="AF696" s="3">
        <f t="shared" si="241"/>
        <v>3.3618809178618343</v>
      </c>
      <c r="AG696" t="str">
        <f t="shared" si="242"/>
        <v>Cluster 2</v>
      </c>
      <c r="AH696" t="str">
        <f t="shared" si="243"/>
        <v>Not Applicable</v>
      </c>
      <c r="AI696">
        <f t="shared" si="244"/>
        <v>28.51</v>
      </c>
      <c r="AJ696" t="e">
        <f t="shared" si="245"/>
        <v>#N/A</v>
      </c>
      <c r="AK696" t="str">
        <f t="shared" si="246"/>
        <v>yes - Low</v>
      </c>
      <c r="AL696" t="str">
        <f t="shared" si="247"/>
        <v>Q4 - Very High</v>
      </c>
      <c r="AM696">
        <f t="shared" si="248"/>
        <v>1</v>
      </c>
      <c r="AN696">
        <f t="shared" si="249"/>
        <v>0</v>
      </c>
      <c r="AO696">
        <f t="shared" si="250"/>
        <v>0</v>
      </c>
      <c r="AP696">
        <f t="shared" si="251"/>
        <v>3</v>
      </c>
      <c r="AQ696">
        <f t="shared" si="252"/>
        <v>167.7</v>
      </c>
    </row>
    <row r="697" spans="1:43" x14ac:dyDescent="0.25">
      <c r="A697" t="s">
        <v>46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  <c r="U697">
        <f t="shared" si="230"/>
        <v>0</v>
      </c>
      <c r="V697" t="str">
        <f t="shared" si="231"/>
        <v>&lt;=3 calls</v>
      </c>
      <c r="W697" t="str">
        <f t="shared" si="232"/>
        <v>Q2</v>
      </c>
      <c r="X697" t="str">
        <f t="shared" si="233"/>
        <v>Not Applicable</v>
      </c>
      <c r="Y697" t="str">
        <f t="shared" si="234"/>
        <v>Medium</v>
      </c>
      <c r="Z697" s="3">
        <f t="shared" si="235"/>
        <v>0.40621062632027549</v>
      </c>
      <c r="AA697" s="3">
        <f t="shared" si="236"/>
        <v>0.33087071714468402</v>
      </c>
      <c r="AB697" s="3">
        <f t="shared" si="237"/>
        <v>0.77198368602432377</v>
      </c>
      <c r="AC697" s="3">
        <f t="shared" si="238"/>
        <v>0.55937409738036437</v>
      </c>
      <c r="AD697" s="3">
        <f t="shared" si="239"/>
        <v>3.0529033640858079</v>
      </c>
      <c r="AE697" s="3">
        <f t="shared" si="240"/>
        <v>1.0878146426239843</v>
      </c>
      <c r="AF697" s="3">
        <f t="shared" si="241"/>
        <v>1.0229674691640256</v>
      </c>
      <c r="AG697" t="str">
        <f t="shared" si="242"/>
        <v>Cluster 3</v>
      </c>
      <c r="AH697" t="str">
        <f t="shared" si="243"/>
        <v>Not Applicable</v>
      </c>
      <c r="AI697" t="e">
        <f t="shared" si="244"/>
        <v>#N/A</v>
      </c>
      <c r="AJ697">
        <f t="shared" si="245"/>
        <v>34.369999999999997</v>
      </c>
      <c r="AK697" t="str">
        <f t="shared" si="246"/>
        <v>no - Low</v>
      </c>
      <c r="AL697" t="str">
        <f t="shared" si="247"/>
        <v>Q3 - High</v>
      </c>
      <c r="AM697">
        <f t="shared" si="248"/>
        <v>0</v>
      </c>
      <c r="AN697">
        <f t="shared" si="249"/>
        <v>1</v>
      </c>
      <c r="AO697">
        <f t="shared" si="250"/>
        <v>0</v>
      </c>
      <c r="AP697">
        <f t="shared" si="251"/>
        <v>2</v>
      </c>
      <c r="AQ697">
        <f t="shared" si="252"/>
        <v>202.2</v>
      </c>
    </row>
    <row r="698" spans="1:43" x14ac:dyDescent="0.25">
      <c r="A698" t="s">
        <v>43</v>
      </c>
      <c r="B698">
        <v>87</v>
      </c>
      <c r="C698" t="s">
        <v>25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  <c r="U698">
        <f t="shared" si="230"/>
        <v>1</v>
      </c>
      <c r="V698" t="str">
        <f t="shared" si="231"/>
        <v>&lt;=3 calls</v>
      </c>
      <c r="W698" t="str">
        <f t="shared" si="232"/>
        <v>Q2</v>
      </c>
      <c r="X698" t="str">
        <f t="shared" si="233"/>
        <v>Not Applicable</v>
      </c>
      <c r="Y698" t="str">
        <f t="shared" si="234"/>
        <v>Medium</v>
      </c>
      <c r="Z698" s="3">
        <f t="shared" si="235"/>
        <v>2.6334780574668297</v>
      </c>
      <c r="AA698" s="3">
        <f t="shared" si="236"/>
        <v>8.808231954499296E-2</v>
      </c>
      <c r="AB698" s="3">
        <f t="shared" si="237"/>
        <v>-0.28454563582500869</v>
      </c>
      <c r="AC698" s="3">
        <f t="shared" si="238"/>
        <v>-0.31015907135330267</v>
      </c>
      <c r="AD698" s="3">
        <f t="shared" si="239"/>
        <v>3.9209490410170491</v>
      </c>
      <c r="AE698" s="3">
        <f t="shared" si="240"/>
        <v>2.6683571804736888</v>
      </c>
      <c r="AF698" s="3">
        <f t="shared" si="241"/>
        <v>2.6203852203289637</v>
      </c>
      <c r="AG698" t="str">
        <f t="shared" si="242"/>
        <v>Cluster 3</v>
      </c>
      <c r="AH698" t="str">
        <f t="shared" si="243"/>
        <v>Not Applicable</v>
      </c>
      <c r="AI698">
        <f t="shared" si="244"/>
        <v>54.83</v>
      </c>
      <c r="AJ698" t="e">
        <f t="shared" si="245"/>
        <v>#N/A</v>
      </c>
      <c r="AK698" t="str">
        <f t="shared" si="246"/>
        <v>no - Medium</v>
      </c>
      <c r="AL698" t="str">
        <f t="shared" si="247"/>
        <v>Q2 - Medium</v>
      </c>
      <c r="AM698">
        <f t="shared" si="248"/>
        <v>0</v>
      </c>
      <c r="AN698">
        <f t="shared" si="249"/>
        <v>0</v>
      </c>
      <c r="AO698">
        <f t="shared" si="250"/>
        <v>0</v>
      </c>
      <c r="AP698">
        <f t="shared" si="251"/>
        <v>2</v>
      </c>
      <c r="AQ698">
        <f t="shared" si="252"/>
        <v>322.5</v>
      </c>
    </row>
    <row r="699" spans="1:43" x14ac:dyDescent="0.25">
      <c r="A699" t="s">
        <v>32</v>
      </c>
      <c r="B699">
        <v>100</v>
      </c>
      <c r="C699" t="s">
        <v>28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  <c r="U699">
        <f t="shared" si="230"/>
        <v>0</v>
      </c>
      <c r="V699" t="str">
        <f t="shared" si="231"/>
        <v>&lt;=3 calls</v>
      </c>
      <c r="W699" t="str">
        <f t="shared" si="232"/>
        <v>Q2</v>
      </c>
      <c r="X699" t="str">
        <f t="shared" si="233"/>
        <v>Not Applicable</v>
      </c>
      <c r="Y699" t="str">
        <f t="shared" si="234"/>
        <v>Medium</v>
      </c>
      <c r="Z699" s="3">
        <f t="shared" si="235"/>
        <v>0.6654104936191263</v>
      </c>
      <c r="AA699" s="3">
        <f t="shared" si="236"/>
        <v>0.30698989115127151</v>
      </c>
      <c r="AB699" s="3">
        <f t="shared" si="237"/>
        <v>-1.2338332595918895</v>
      </c>
      <c r="AC699" s="3">
        <f t="shared" si="238"/>
        <v>-2.0314681775414092E-2</v>
      </c>
      <c r="AD699" s="3">
        <f t="shared" si="239"/>
        <v>2.3444137868269954</v>
      </c>
      <c r="AE699" s="3">
        <f t="shared" si="240"/>
        <v>1.4351902720748571</v>
      </c>
      <c r="AF699" s="3">
        <f t="shared" si="241"/>
        <v>2.573570715999876</v>
      </c>
      <c r="AG699" t="str">
        <f t="shared" si="242"/>
        <v>Cluster 2</v>
      </c>
      <c r="AH699" t="str">
        <f t="shared" si="243"/>
        <v>Not Applicable</v>
      </c>
      <c r="AI699" t="e">
        <f t="shared" si="244"/>
        <v>#N/A</v>
      </c>
      <c r="AJ699">
        <f t="shared" si="245"/>
        <v>36.75</v>
      </c>
      <c r="AK699" t="str">
        <f t="shared" si="246"/>
        <v>no - Low</v>
      </c>
      <c r="AL699" t="str">
        <f t="shared" si="247"/>
        <v>Q2 - Medium</v>
      </c>
      <c r="AM699">
        <f t="shared" si="248"/>
        <v>0</v>
      </c>
      <c r="AN699">
        <f t="shared" si="249"/>
        <v>0</v>
      </c>
      <c r="AO699">
        <f t="shared" si="250"/>
        <v>1</v>
      </c>
      <c r="AP699">
        <f t="shared" si="251"/>
        <v>0</v>
      </c>
      <c r="AQ699">
        <f t="shared" si="252"/>
        <v>216.2</v>
      </c>
    </row>
    <row r="700" spans="1:43" x14ac:dyDescent="0.25">
      <c r="A700" t="s">
        <v>40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  <c r="U700">
        <f t="shared" si="230"/>
        <v>0</v>
      </c>
      <c r="V700" t="str">
        <f t="shared" si="231"/>
        <v>&lt;=3 calls</v>
      </c>
      <c r="W700" t="str">
        <f t="shared" si="232"/>
        <v>Q3</v>
      </c>
      <c r="X700" t="str">
        <f t="shared" si="233"/>
        <v>Not Applicable</v>
      </c>
      <c r="Y700" t="str">
        <f t="shared" si="234"/>
        <v>Low</v>
      </c>
      <c r="Z700" s="3">
        <f t="shared" si="235"/>
        <v>-1.9228853241222552</v>
      </c>
      <c r="AA700" s="3">
        <f t="shared" si="236"/>
        <v>-1.6830789416330787</v>
      </c>
      <c r="AB700" s="3">
        <f t="shared" si="237"/>
        <v>0.51182327030578534</v>
      </c>
      <c r="AC700" s="3">
        <f t="shared" si="238"/>
        <v>-0.31015907135330267</v>
      </c>
      <c r="AD700" s="3">
        <f t="shared" si="239"/>
        <v>2.0198525365622673</v>
      </c>
      <c r="AE700" s="3">
        <f t="shared" si="240"/>
        <v>2.6245769950722968</v>
      </c>
      <c r="AF700" s="3">
        <f t="shared" si="241"/>
        <v>4.2067807806764108</v>
      </c>
      <c r="AG700" t="str">
        <f t="shared" si="242"/>
        <v>Cluster 1</v>
      </c>
      <c r="AH700" t="str">
        <f t="shared" si="243"/>
        <v>Not Applicable</v>
      </c>
      <c r="AI700" t="e">
        <f t="shared" si="244"/>
        <v>#N/A</v>
      </c>
      <c r="AJ700">
        <f t="shared" si="245"/>
        <v>12.99</v>
      </c>
      <c r="AK700" t="str">
        <f t="shared" si="246"/>
        <v>no - Low</v>
      </c>
      <c r="AL700" t="str">
        <f t="shared" si="247"/>
        <v>Q2 - Medium</v>
      </c>
      <c r="AM700">
        <f t="shared" si="248"/>
        <v>0</v>
      </c>
      <c r="AN700">
        <f t="shared" si="249"/>
        <v>1</v>
      </c>
      <c r="AO700">
        <f t="shared" si="250"/>
        <v>0</v>
      </c>
      <c r="AP700">
        <f t="shared" si="251"/>
        <v>3</v>
      </c>
      <c r="AQ700">
        <f t="shared" si="252"/>
        <v>76.400000000000006</v>
      </c>
    </row>
    <row r="701" spans="1:43" x14ac:dyDescent="0.25">
      <c r="A701" t="s">
        <v>48</v>
      </c>
      <c r="B701">
        <v>27</v>
      </c>
      <c r="C701" t="s">
        <v>28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  <c r="U701">
        <f t="shared" si="230"/>
        <v>0</v>
      </c>
      <c r="V701" t="str">
        <f t="shared" si="231"/>
        <v>&lt;=3 calls</v>
      </c>
      <c r="W701" t="str">
        <f t="shared" si="232"/>
        <v>Q1</v>
      </c>
      <c r="X701" t="str">
        <f t="shared" si="233"/>
        <v>Not Applicable</v>
      </c>
      <c r="Y701" t="str">
        <f t="shared" si="234"/>
        <v>Medium</v>
      </c>
      <c r="Z701" s="3">
        <f t="shared" si="235"/>
        <v>-1.9913881461940943</v>
      </c>
      <c r="AA701" s="3">
        <f t="shared" si="236"/>
        <v>0.16768507285636697</v>
      </c>
      <c r="AB701" s="3">
        <f t="shared" si="237"/>
        <v>-2.675638311589287</v>
      </c>
      <c r="AC701" s="3">
        <f t="shared" si="238"/>
        <v>-0.12900632786712207</v>
      </c>
      <c r="AD701" s="3">
        <f t="shared" si="239"/>
        <v>2.4316111148674771</v>
      </c>
      <c r="AE701" s="3">
        <f t="shared" si="240"/>
        <v>3.3420694247031024</v>
      </c>
      <c r="AF701" s="3">
        <f t="shared" si="241"/>
        <v>4.9422791771735834</v>
      </c>
      <c r="AG701" t="str">
        <f t="shared" si="242"/>
        <v>Cluster 1</v>
      </c>
      <c r="AH701" t="str">
        <f t="shared" si="243"/>
        <v>Not Applicable</v>
      </c>
      <c r="AI701" t="e">
        <f t="shared" si="244"/>
        <v>#N/A</v>
      </c>
      <c r="AJ701">
        <f t="shared" si="245"/>
        <v>12.36</v>
      </c>
      <c r="AK701" t="str">
        <f t="shared" si="246"/>
        <v>no - Low</v>
      </c>
      <c r="AL701" t="str">
        <f t="shared" si="247"/>
        <v>Q2 - Medium</v>
      </c>
      <c r="AM701">
        <f t="shared" si="248"/>
        <v>0</v>
      </c>
      <c r="AN701">
        <f t="shared" si="249"/>
        <v>0</v>
      </c>
      <c r="AO701">
        <f t="shared" si="250"/>
        <v>1</v>
      </c>
      <c r="AP701">
        <f t="shared" si="251"/>
        <v>1</v>
      </c>
      <c r="AQ701">
        <f t="shared" si="252"/>
        <v>72.7</v>
      </c>
    </row>
    <row r="702" spans="1:43" x14ac:dyDescent="0.25">
      <c r="A702" t="s">
        <v>72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  <c r="U702">
        <f t="shared" si="230"/>
        <v>0</v>
      </c>
      <c r="V702" t="str">
        <f t="shared" si="231"/>
        <v>&lt;=3 calls</v>
      </c>
      <c r="W702" t="str">
        <f t="shared" si="232"/>
        <v>Q2</v>
      </c>
      <c r="X702" t="str">
        <f t="shared" si="233"/>
        <v>Not Applicable</v>
      </c>
      <c r="Y702" t="str">
        <f t="shared" si="234"/>
        <v>Medium</v>
      </c>
      <c r="Z702" s="3">
        <f t="shared" si="235"/>
        <v>0.5580276914524599</v>
      </c>
      <c r="AA702" s="3">
        <f t="shared" si="236"/>
        <v>0.50400670559692229</v>
      </c>
      <c r="AB702" s="3">
        <f t="shared" si="237"/>
        <v>-0.63208817590702582</v>
      </c>
      <c r="AC702" s="3">
        <f t="shared" si="238"/>
        <v>-0.20146742526159472</v>
      </c>
      <c r="AD702" s="3">
        <f t="shared" si="239"/>
        <v>2.3371991444973093</v>
      </c>
      <c r="AE702" s="3">
        <f t="shared" si="240"/>
        <v>1.0027672956760367</v>
      </c>
      <c r="AF702" s="3">
        <f t="shared" si="241"/>
        <v>2.1327411135709622</v>
      </c>
      <c r="AG702" t="str">
        <f t="shared" si="242"/>
        <v>Cluster 2</v>
      </c>
      <c r="AH702" t="str">
        <f t="shared" si="243"/>
        <v>&gt;16 messages</v>
      </c>
      <c r="AI702" t="e">
        <f t="shared" si="244"/>
        <v>#N/A</v>
      </c>
      <c r="AJ702">
        <f t="shared" si="245"/>
        <v>35.770000000000003</v>
      </c>
      <c r="AK702" t="str">
        <f t="shared" si="246"/>
        <v>no - Medium</v>
      </c>
      <c r="AL702" t="str">
        <f t="shared" si="247"/>
        <v>Q2 - Medium</v>
      </c>
      <c r="AM702">
        <f t="shared" si="248"/>
        <v>0</v>
      </c>
      <c r="AN702">
        <f t="shared" si="249"/>
        <v>1</v>
      </c>
      <c r="AO702">
        <f t="shared" si="250"/>
        <v>0</v>
      </c>
      <c r="AP702">
        <f t="shared" si="251"/>
        <v>0</v>
      </c>
      <c r="AQ702">
        <f t="shared" si="252"/>
        <v>210.4</v>
      </c>
    </row>
    <row r="703" spans="1:43" x14ac:dyDescent="0.25">
      <c r="A703" t="s">
        <v>58</v>
      </c>
      <c r="B703">
        <v>64</v>
      </c>
      <c r="C703" t="s">
        <v>28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  <c r="U703">
        <f t="shared" si="230"/>
        <v>0</v>
      </c>
      <c r="V703" t="str">
        <f t="shared" si="231"/>
        <v>&lt;=3 calls</v>
      </c>
      <c r="W703" t="str">
        <f t="shared" si="232"/>
        <v>Q1</v>
      </c>
      <c r="X703" t="str">
        <f t="shared" si="233"/>
        <v>Low</v>
      </c>
      <c r="Y703" t="str">
        <f t="shared" si="234"/>
        <v>Low</v>
      </c>
      <c r="Z703" s="3">
        <f t="shared" si="235"/>
        <v>-0.98236009135213942</v>
      </c>
      <c r="AA703" s="3">
        <f t="shared" si="236"/>
        <v>-0.74177638372608079</v>
      </c>
      <c r="AB703" s="3">
        <f t="shared" si="237"/>
        <v>0.93086027577610309</v>
      </c>
      <c r="AC703" s="3">
        <f t="shared" si="238"/>
        <v>-0.78115620441737255</v>
      </c>
      <c r="AD703" s="3">
        <f t="shared" si="239"/>
        <v>1.960383792478877</v>
      </c>
      <c r="AE703" s="3">
        <f t="shared" si="240"/>
        <v>1.7297310256952796</v>
      </c>
      <c r="AF703" s="3">
        <f t="shared" si="241"/>
        <v>3.1844676523230415</v>
      </c>
      <c r="AG703" t="str">
        <f t="shared" si="242"/>
        <v>Cluster 2</v>
      </c>
      <c r="AH703" t="str">
        <f t="shared" si="243"/>
        <v>&gt;16 messages</v>
      </c>
      <c r="AI703" t="e">
        <f t="shared" si="244"/>
        <v>#N/A</v>
      </c>
      <c r="AJ703">
        <f t="shared" si="245"/>
        <v>21.62</v>
      </c>
      <c r="AK703" t="str">
        <f t="shared" si="246"/>
        <v>yes - High</v>
      </c>
      <c r="AL703" t="str">
        <f t="shared" si="247"/>
        <v>Q1 - Low</v>
      </c>
      <c r="AM703">
        <f t="shared" si="248"/>
        <v>1</v>
      </c>
      <c r="AN703">
        <f t="shared" si="249"/>
        <v>0</v>
      </c>
      <c r="AO703">
        <f t="shared" si="250"/>
        <v>1</v>
      </c>
      <c r="AP703">
        <f t="shared" si="251"/>
        <v>0</v>
      </c>
      <c r="AQ703">
        <f t="shared" si="252"/>
        <v>127.2</v>
      </c>
    </row>
    <row r="704" spans="1:43" x14ac:dyDescent="0.25">
      <c r="A704" t="s">
        <v>64</v>
      </c>
      <c r="B704">
        <v>107</v>
      </c>
      <c r="C704" t="s">
        <v>28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  <c r="U704">
        <f t="shared" si="230"/>
        <v>0</v>
      </c>
      <c r="V704" t="str">
        <f t="shared" si="231"/>
        <v>&lt;=3 calls</v>
      </c>
      <c r="W704" t="str">
        <f t="shared" si="232"/>
        <v>Q3</v>
      </c>
      <c r="X704" t="str">
        <f t="shared" si="233"/>
        <v>Not Applicable</v>
      </c>
      <c r="Y704" t="str">
        <f t="shared" si="234"/>
        <v>High</v>
      </c>
      <c r="Z704" s="3">
        <f t="shared" si="235"/>
        <v>0.39880491582602301</v>
      </c>
      <c r="AA704" s="3">
        <f t="shared" si="236"/>
        <v>2.0841213588276957</v>
      </c>
      <c r="AB704" s="3">
        <f t="shared" si="237"/>
        <v>0.49792156870250431</v>
      </c>
      <c r="AC704" s="3">
        <f t="shared" si="238"/>
        <v>0.59560464607760044</v>
      </c>
      <c r="AD704" s="3">
        <f t="shared" si="239"/>
        <v>4.0321437178112634</v>
      </c>
      <c r="AE704" s="3">
        <f t="shared" si="240"/>
        <v>2.259486220851366</v>
      </c>
      <c r="AF704" s="3">
        <f t="shared" si="241"/>
        <v>1.397273417534858</v>
      </c>
      <c r="AG704" t="str">
        <f t="shared" si="242"/>
        <v>Cluster 3</v>
      </c>
      <c r="AH704" t="str">
        <f t="shared" si="243"/>
        <v>&gt;16 messages</v>
      </c>
      <c r="AI704" t="e">
        <f t="shared" si="244"/>
        <v>#N/A</v>
      </c>
      <c r="AJ704">
        <f t="shared" si="245"/>
        <v>34.31</v>
      </c>
      <c r="AK704" t="str">
        <f t="shared" si="246"/>
        <v>no - High</v>
      </c>
      <c r="AL704" t="str">
        <f t="shared" si="247"/>
        <v>Q3 - High</v>
      </c>
      <c r="AM704">
        <f t="shared" si="248"/>
        <v>0</v>
      </c>
      <c r="AN704">
        <f t="shared" si="249"/>
        <v>0</v>
      </c>
      <c r="AO704">
        <f t="shared" si="250"/>
        <v>1</v>
      </c>
      <c r="AP704">
        <f t="shared" si="251"/>
        <v>1</v>
      </c>
      <c r="AQ704">
        <f t="shared" si="252"/>
        <v>201.8</v>
      </c>
    </row>
    <row r="705" spans="1:43" x14ac:dyDescent="0.25">
      <c r="A705" t="s">
        <v>64</v>
      </c>
      <c r="B705">
        <v>111</v>
      </c>
      <c r="C705" t="s">
        <v>25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  <c r="U705">
        <f t="shared" si="230"/>
        <v>0</v>
      </c>
      <c r="V705" t="str">
        <f t="shared" si="231"/>
        <v>&lt;=3 calls</v>
      </c>
      <c r="W705" t="str">
        <f t="shared" si="232"/>
        <v>Q3</v>
      </c>
      <c r="X705" t="str">
        <f t="shared" si="233"/>
        <v>Not Applicable</v>
      </c>
      <c r="Y705" t="str">
        <f t="shared" si="234"/>
        <v>High</v>
      </c>
      <c r="Z705" s="3">
        <f t="shared" si="235"/>
        <v>-1.4989083983262779</v>
      </c>
      <c r="AA705" s="3">
        <f t="shared" si="236"/>
        <v>1.3995376803498798</v>
      </c>
      <c r="AB705" s="3">
        <f t="shared" si="237"/>
        <v>0.49196369658681294</v>
      </c>
      <c r="AC705" s="3">
        <f t="shared" si="238"/>
        <v>-0.45508126614224731</v>
      </c>
      <c r="AD705" s="3">
        <f t="shared" si="239"/>
        <v>2.920544943633208</v>
      </c>
      <c r="AE705" s="3">
        <f t="shared" si="240"/>
        <v>2.1574427785795764</v>
      </c>
      <c r="AF705" s="3">
        <f t="shared" si="241"/>
        <v>2.9630281669111462</v>
      </c>
      <c r="AG705" t="str">
        <f t="shared" si="242"/>
        <v>Cluster 2</v>
      </c>
      <c r="AH705" t="str">
        <f t="shared" si="243"/>
        <v>Not Applicable</v>
      </c>
      <c r="AI705" t="e">
        <f t="shared" si="244"/>
        <v>#N/A</v>
      </c>
      <c r="AJ705">
        <f t="shared" si="245"/>
        <v>16.88</v>
      </c>
      <c r="AK705" t="str">
        <f t="shared" si="246"/>
        <v>no - Medium</v>
      </c>
      <c r="AL705" t="str">
        <f t="shared" si="247"/>
        <v>Q2 - Medium</v>
      </c>
      <c r="AM705">
        <f t="shared" si="248"/>
        <v>0</v>
      </c>
      <c r="AN705">
        <f t="shared" si="249"/>
        <v>0</v>
      </c>
      <c r="AO705">
        <f t="shared" si="250"/>
        <v>0</v>
      </c>
      <c r="AP705">
        <f t="shared" si="251"/>
        <v>3</v>
      </c>
      <c r="AQ705">
        <f t="shared" si="252"/>
        <v>99.3</v>
      </c>
    </row>
    <row r="706" spans="1:43" x14ac:dyDescent="0.25">
      <c r="A706" t="s">
        <v>62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  <c r="U706">
        <f t="shared" ref="U706:U769" si="253">IF(T706="yes",1,0)</f>
        <v>0</v>
      </c>
      <c r="V706" t="str">
        <f t="shared" ref="V706:V769" si="254">IF(S706&gt;3,"&gt;3 calls","&lt;=3 calls")</f>
        <v>&gt;3 calls</v>
      </c>
      <c r="W706" t="str">
        <f t="shared" ref="W706:W769" si="255">IF(B706&lt;=_xlfn.QUARTILE.INC($B$2:$B$4251,1),"Q1",
IF(B706&lt;=_xlfn.QUARTILE.INC($B$2:$B$4251,2),"Q2",
IF(B706&lt;=_xlfn.QUARTILE.INC($B$2:$B$4251,3),"Q3","Q4")))</f>
        <v>Q2</v>
      </c>
      <c r="X706" t="str">
        <f t="shared" ref="X706:X769" si="256">IF(D706="no","Not Applicable",IF(R706&gt;2.84,"High","Low"))</f>
        <v>Not Applicable</v>
      </c>
      <c r="Y706" t="str">
        <f t="shared" ref="Y706:Y769" si="257">IF(J706&lt;=165,"Low",IF(J706&lt;=233,"Medium","High"))</f>
        <v>Low</v>
      </c>
      <c r="Z706" s="3">
        <f t="shared" ref="Z706:Z769" si="258">(G706-AVERAGE($G$2:$G$4251))/_xlfn.STDEV.S($G$2:$G$4251)</f>
        <v>1.0912388470386669</v>
      </c>
      <c r="AA706" s="3">
        <f t="shared" ref="AA706:AA769" si="259">(J706-AVERAGE($J$2:$J$4251))/_xlfn.STDEV.S($J$2:$J$4251)</f>
        <v>-0.99849526315526216</v>
      </c>
      <c r="AB706" s="3">
        <f t="shared" ref="AB706:AB769" si="260">(M706-AVERAGE($M$2:$M$4251))/_xlfn.STDEV.S($M$2:$M$4251)</f>
        <v>-0.78897880828690747</v>
      </c>
      <c r="AC706" s="3">
        <f t="shared" ref="AC706:AC769" si="261">(P706-AVERAGE($P$2:$P$4251))/_xlfn.STDEV.S($P$2:$P$4251)</f>
        <v>1.591586692182255E-2</v>
      </c>
      <c r="AD706" s="3">
        <f t="shared" ref="AD706:AD769" si="262">SQRT((Z706-$BQ$13)^2+(AA706-$BR$13)^2+(AB706-$BS$13)^2+(AC706-$BT$13)^2)</f>
        <v>2.3345014824608952</v>
      </c>
      <c r="AE706" s="3">
        <f t="shared" ref="AE706:AE769" si="263">SQRT((Z706-$BQ$14)^2+(AA706-$BR$14)^2+(AB706-$BS$14)^2+(AC706-$BT$14)^2)</f>
        <v>1.6764652953686447</v>
      </c>
      <c r="AF706" s="3">
        <f t="shared" ref="AF706:AF769" si="264">SQRT((Z706-$BQ$15)^2+(AA706-$BR$15)^2+(AB706-$BS$15)^2+(AC706-$BT$15)^2)</f>
        <v>2.8585266487368695</v>
      </c>
      <c r="AG706" t="str">
        <f t="shared" ref="AG706:AG769" si="265">IF(AD706=MIN(AD706:AF706),"Cluster 1",IF(AE706=MIN(AD706:AF706),"Cluster 2","Cluster 3"))</f>
        <v>Cluster 2</v>
      </c>
      <c r="AH706" t="str">
        <f t="shared" ref="AH706:AH769" si="266">IF(E706="no","Not Applicable",IF(F706=0,"0 messages",IF(F706&lt;=16,"1-16 messages","&gt;16 messages")))</f>
        <v>Not Applicable</v>
      </c>
      <c r="AI706" t="e">
        <f t="shared" ref="AI706:AI769" si="267">IF(T706="yes",I706,NA())</f>
        <v>#N/A</v>
      </c>
      <c r="AJ706">
        <f t="shared" ref="AJ706:AJ769" si="268">IF(T706="no",I706,NA())</f>
        <v>40.659999999999997</v>
      </c>
      <c r="AK706" t="str">
        <f t="shared" ref="AK706:AK769" si="269">D706&amp;" - "&amp;IF(Q706&lt;=3,"Low",IF(Q706&lt;=6,"Medium","High"))</f>
        <v>no - Low</v>
      </c>
      <c r="AL706" t="str">
        <f t="shared" ref="AL706:AL769" si="270">IF(P706&lt;=8.5,"Q1 - Low",IF(P706&lt;=10.3,"Q2 - Medium",IF(P706&lt;=12,"Q3 - High","Q4 - Very High")))</f>
        <v>Q2 - Medium</v>
      </c>
      <c r="AM706">
        <f t="shared" ref="AM706:AM769" si="271">IF(D706="yes",1,0)</f>
        <v>0</v>
      </c>
      <c r="AN706">
        <f t="shared" ref="AN706:AN769" si="272">IF(C706="area_code_415",1,0)</f>
        <v>1</v>
      </c>
      <c r="AO706">
        <f t="shared" ref="AO706:AO769" si="273">IF(C706="area_code_510",1,0)</f>
        <v>0</v>
      </c>
      <c r="AP706">
        <f t="shared" ref="AP706:AP769" si="274">S706</f>
        <v>5</v>
      </c>
      <c r="AQ706">
        <f t="shared" ref="AQ706:AQ769" si="275">G706</f>
        <v>239.2</v>
      </c>
    </row>
    <row r="707" spans="1:43" x14ac:dyDescent="0.25">
      <c r="A707" t="s">
        <v>52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  <c r="U707">
        <f t="shared" si="253"/>
        <v>0</v>
      </c>
      <c r="V707" t="str">
        <f t="shared" si="254"/>
        <v>&lt;=3 calls</v>
      </c>
      <c r="W707" t="str">
        <f t="shared" si="255"/>
        <v>Q1</v>
      </c>
      <c r="X707" t="str">
        <f t="shared" si="256"/>
        <v>High</v>
      </c>
      <c r="Y707" t="str">
        <f t="shared" si="257"/>
        <v>High</v>
      </c>
      <c r="Z707" s="3">
        <f t="shared" si="258"/>
        <v>-1.0990000316366222</v>
      </c>
      <c r="AA707" s="3">
        <f t="shared" si="259"/>
        <v>0.69306324471143554</v>
      </c>
      <c r="AB707" s="3">
        <f t="shared" si="260"/>
        <v>-2.0937528016233951</v>
      </c>
      <c r="AC707" s="3">
        <f t="shared" si="261"/>
        <v>0.41445190259141979</v>
      </c>
      <c r="AD707" s="3">
        <f t="shared" si="262"/>
        <v>2.4643931367905529</v>
      </c>
      <c r="AE707" s="3">
        <f t="shared" si="263"/>
        <v>2.4987414641324346</v>
      </c>
      <c r="AF707" s="3">
        <f t="shared" si="264"/>
        <v>3.7966016747203053</v>
      </c>
      <c r="AG707" t="str">
        <f t="shared" si="265"/>
        <v>Cluster 1</v>
      </c>
      <c r="AH707" t="str">
        <f t="shared" si="266"/>
        <v>Not Applicable</v>
      </c>
      <c r="AI707" t="e">
        <f t="shared" si="267"/>
        <v>#N/A</v>
      </c>
      <c r="AJ707">
        <f t="shared" si="268"/>
        <v>20.55</v>
      </c>
      <c r="AK707" t="str">
        <f t="shared" si="269"/>
        <v>yes - High</v>
      </c>
      <c r="AL707" t="str">
        <f t="shared" si="270"/>
        <v>Q3 - High</v>
      </c>
      <c r="AM707">
        <f t="shared" si="271"/>
        <v>1</v>
      </c>
      <c r="AN707">
        <f t="shared" si="272"/>
        <v>1</v>
      </c>
      <c r="AO707">
        <f t="shared" si="273"/>
        <v>0</v>
      </c>
      <c r="AP707">
        <f t="shared" si="274"/>
        <v>2</v>
      </c>
      <c r="AQ707">
        <f t="shared" si="275"/>
        <v>120.9</v>
      </c>
    </row>
    <row r="708" spans="1:43" x14ac:dyDescent="0.25">
      <c r="A708" t="s">
        <v>68</v>
      </c>
      <c r="B708">
        <v>102</v>
      </c>
      <c r="C708" t="s">
        <v>25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  <c r="U708">
        <f t="shared" si="253"/>
        <v>0</v>
      </c>
      <c r="V708" t="str">
        <f t="shared" si="254"/>
        <v>&lt;=3 calls</v>
      </c>
      <c r="W708" t="str">
        <f t="shared" si="255"/>
        <v>Q3</v>
      </c>
      <c r="X708" t="str">
        <f t="shared" si="256"/>
        <v>Not Applicable</v>
      </c>
      <c r="Y708" t="str">
        <f t="shared" si="257"/>
        <v>Low</v>
      </c>
      <c r="Z708" s="3">
        <f t="shared" si="258"/>
        <v>0.82278184162200008</v>
      </c>
      <c r="AA708" s="3">
        <f t="shared" si="259"/>
        <v>-1.4084494427088381</v>
      </c>
      <c r="AB708" s="3">
        <f t="shared" si="260"/>
        <v>-0.65393370699789544</v>
      </c>
      <c r="AC708" s="3">
        <f t="shared" si="261"/>
        <v>2.0085960452698095</v>
      </c>
      <c r="AD708" s="3">
        <f t="shared" si="262"/>
        <v>3.5581985093810333</v>
      </c>
      <c r="AE708" s="3">
        <f t="shared" si="263"/>
        <v>2.6688550274961087</v>
      </c>
      <c r="AF708" s="3">
        <f t="shared" si="264"/>
        <v>3.0959324416758682</v>
      </c>
      <c r="AG708" t="str">
        <f t="shared" si="265"/>
        <v>Cluster 2</v>
      </c>
      <c r="AH708" t="str">
        <f t="shared" si="266"/>
        <v>Not Applicable</v>
      </c>
      <c r="AI708" t="e">
        <f t="shared" si="267"/>
        <v>#N/A</v>
      </c>
      <c r="AJ708">
        <f t="shared" si="268"/>
        <v>38.200000000000003</v>
      </c>
      <c r="AK708" t="str">
        <f t="shared" si="269"/>
        <v>no - Medium</v>
      </c>
      <c r="AL708" t="str">
        <f t="shared" si="270"/>
        <v>Q4 - Very High</v>
      </c>
      <c r="AM708">
        <f t="shared" si="271"/>
        <v>0</v>
      </c>
      <c r="AN708">
        <f t="shared" si="272"/>
        <v>0</v>
      </c>
      <c r="AO708">
        <f t="shared" si="273"/>
        <v>0</v>
      </c>
      <c r="AP708">
        <f t="shared" si="274"/>
        <v>1</v>
      </c>
      <c r="AQ708">
        <f t="shared" si="275"/>
        <v>224.7</v>
      </c>
    </row>
    <row r="709" spans="1:43" x14ac:dyDescent="0.25">
      <c r="A709" t="s">
        <v>75</v>
      </c>
      <c r="B709">
        <v>146</v>
      </c>
      <c r="C709" t="s">
        <v>25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  <c r="U709">
        <f t="shared" si="253"/>
        <v>0</v>
      </c>
      <c r="V709" t="str">
        <f t="shared" si="254"/>
        <v>&lt;=3 calls</v>
      </c>
      <c r="W709" t="str">
        <f t="shared" si="255"/>
        <v>Q4</v>
      </c>
      <c r="X709" t="str">
        <f t="shared" si="256"/>
        <v>Not Applicable</v>
      </c>
      <c r="Y709" t="str">
        <f t="shared" si="257"/>
        <v>Low</v>
      </c>
      <c r="Z709" s="3">
        <f t="shared" si="258"/>
        <v>-6.7754845311908771E-2</v>
      </c>
      <c r="AA709" s="3">
        <f t="shared" si="259"/>
        <v>-0.74575652139164983</v>
      </c>
      <c r="AB709" s="3">
        <f t="shared" si="260"/>
        <v>0.29733987414088314</v>
      </c>
      <c r="AC709" s="3">
        <f t="shared" si="261"/>
        <v>1.5738294609029755</v>
      </c>
      <c r="AD709" s="3">
        <f t="shared" si="262"/>
        <v>3.0399686869608185</v>
      </c>
      <c r="AE709" s="3">
        <f t="shared" si="263"/>
        <v>1.768076265612341</v>
      </c>
      <c r="AF709" s="3">
        <f t="shared" si="264"/>
        <v>2.2384766570909518</v>
      </c>
      <c r="AG709" t="str">
        <f t="shared" si="265"/>
        <v>Cluster 2</v>
      </c>
      <c r="AH709" t="str">
        <f t="shared" si="266"/>
        <v>&gt;16 messages</v>
      </c>
      <c r="AI709" t="e">
        <f t="shared" si="267"/>
        <v>#N/A</v>
      </c>
      <c r="AJ709">
        <f t="shared" si="268"/>
        <v>30.02</v>
      </c>
      <c r="AK709" t="str">
        <f t="shared" si="269"/>
        <v>no - Medium</v>
      </c>
      <c r="AL709" t="str">
        <f t="shared" si="270"/>
        <v>Q4 - Very High</v>
      </c>
      <c r="AM709">
        <f t="shared" si="271"/>
        <v>0</v>
      </c>
      <c r="AN709">
        <f t="shared" si="272"/>
        <v>0</v>
      </c>
      <c r="AO709">
        <f t="shared" si="273"/>
        <v>0</v>
      </c>
      <c r="AP709">
        <f t="shared" si="274"/>
        <v>1</v>
      </c>
      <c r="AQ709">
        <f t="shared" si="275"/>
        <v>176.6</v>
      </c>
    </row>
    <row r="710" spans="1:43" x14ac:dyDescent="0.25">
      <c r="A710" t="s">
        <v>69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  <c r="U710">
        <f t="shared" si="253"/>
        <v>1</v>
      </c>
      <c r="V710" t="str">
        <f t="shared" si="254"/>
        <v>&lt;=3 calls</v>
      </c>
      <c r="W710" t="str">
        <f t="shared" si="255"/>
        <v>Q2</v>
      </c>
      <c r="X710" t="str">
        <f t="shared" si="256"/>
        <v>Not Applicable</v>
      </c>
      <c r="Y710" t="str">
        <f t="shared" si="257"/>
        <v>Medium</v>
      </c>
      <c r="Z710" s="3">
        <f t="shared" si="258"/>
        <v>6.3022596306200346E-3</v>
      </c>
      <c r="AA710" s="3">
        <f t="shared" si="259"/>
        <v>-0.18455711054646279</v>
      </c>
      <c r="AB710" s="3">
        <f t="shared" si="260"/>
        <v>1.8880917290305734</v>
      </c>
      <c r="AC710" s="3">
        <f t="shared" si="261"/>
        <v>1.591586692182255E-2</v>
      </c>
      <c r="AD710" s="3">
        <f t="shared" si="262"/>
        <v>3.3242668707034264</v>
      </c>
      <c r="AE710" s="3">
        <f t="shared" si="263"/>
        <v>1.8971675565387587</v>
      </c>
      <c r="AF710" s="3">
        <f t="shared" si="264"/>
        <v>2.0365999232814818</v>
      </c>
      <c r="AG710" t="str">
        <f t="shared" si="265"/>
        <v>Cluster 2</v>
      </c>
      <c r="AH710" t="str">
        <f t="shared" si="266"/>
        <v>Not Applicable</v>
      </c>
      <c r="AI710">
        <f t="shared" si="267"/>
        <v>30.7</v>
      </c>
      <c r="AJ710" t="e">
        <f t="shared" si="268"/>
        <v>#N/A</v>
      </c>
      <c r="AK710" t="str">
        <f t="shared" si="269"/>
        <v>no - Medium</v>
      </c>
      <c r="AL710" t="str">
        <f t="shared" si="270"/>
        <v>Q2 - Medium</v>
      </c>
      <c r="AM710">
        <f t="shared" si="271"/>
        <v>0</v>
      </c>
      <c r="AN710">
        <f t="shared" si="272"/>
        <v>1</v>
      </c>
      <c r="AO710">
        <f t="shared" si="273"/>
        <v>0</v>
      </c>
      <c r="AP710">
        <f t="shared" si="274"/>
        <v>1</v>
      </c>
      <c r="AQ710">
        <f t="shared" si="275"/>
        <v>180.6</v>
      </c>
    </row>
    <row r="711" spans="1:43" x14ac:dyDescent="0.25">
      <c r="A711" t="s">
        <v>75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  <c r="U711">
        <f t="shared" si="253"/>
        <v>0</v>
      </c>
      <c r="V711" t="str">
        <f t="shared" si="254"/>
        <v>&lt;=3 calls</v>
      </c>
      <c r="W711" t="str">
        <f t="shared" si="255"/>
        <v>Q1</v>
      </c>
      <c r="X711" t="str">
        <f t="shared" si="256"/>
        <v>Not Applicable</v>
      </c>
      <c r="Y711" t="str">
        <f t="shared" si="257"/>
        <v>Medium</v>
      </c>
      <c r="Z711" s="3">
        <f t="shared" si="258"/>
        <v>-1.0064286504584612</v>
      </c>
      <c r="AA711" s="3">
        <f t="shared" si="259"/>
        <v>-7.5103324743323527E-2</v>
      </c>
      <c r="AB711" s="3">
        <f t="shared" si="260"/>
        <v>1.0361160164866565</v>
      </c>
      <c r="AC711" s="3">
        <f t="shared" si="261"/>
        <v>1.591586692182255E-2</v>
      </c>
      <c r="AD711" s="3">
        <f t="shared" si="262"/>
        <v>2.4562835073957929</v>
      </c>
      <c r="AE711" s="3">
        <f t="shared" si="263"/>
        <v>1.446488455637027</v>
      </c>
      <c r="AF711" s="3">
        <f t="shared" si="264"/>
        <v>2.4801872985477935</v>
      </c>
      <c r="AG711" t="str">
        <f t="shared" si="265"/>
        <v>Cluster 2</v>
      </c>
      <c r="AH711" t="str">
        <f t="shared" si="266"/>
        <v>&gt;16 messages</v>
      </c>
      <c r="AI711" t="e">
        <f t="shared" si="267"/>
        <v>#N/A</v>
      </c>
      <c r="AJ711">
        <f t="shared" si="268"/>
        <v>21.4</v>
      </c>
      <c r="AK711" t="str">
        <f t="shared" si="269"/>
        <v>no - Medium</v>
      </c>
      <c r="AL711" t="str">
        <f t="shared" si="270"/>
        <v>Q2 - Medium</v>
      </c>
      <c r="AM711">
        <f t="shared" si="271"/>
        <v>0</v>
      </c>
      <c r="AN711">
        <f t="shared" si="272"/>
        <v>1</v>
      </c>
      <c r="AO711">
        <f t="shared" si="273"/>
        <v>0</v>
      </c>
      <c r="AP711">
        <f t="shared" si="274"/>
        <v>1</v>
      </c>
      <c r="AQ711">
        <f t="shared" si="275"/>
        <v>125.9</v>
      </c>
    </row>
    <row r="712" spans="1:43" x14ac:dyDescent="0.25">
      <c r="A712" t="s">
        <v>66</v>
      </c>
      <c r="B712">
        <v>149</v>
      </c>
      <c r="C712" t="s">
        <v>25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  <c r="U712">
        <f t="shared" si="253"/>
        <v>0</v>
      </c>
      <c r="V712" t="str">
        <f t="shared" si="254"/>
        <v>&lt;=3 calls</v>
      </c>
      <c r="W712" t="str">
        <f t="shared" si="255"/>
        <v>Q4</v>
      </c>
      <c r="X712" t="str">
        <f t="shared" si="256"/>
        <v>Not Applicable</v>
      </c>
      <c r="Y712" t="str">
        <f t="shared" si="257"/>
        <v>Medium</v>
      </c>
      <c r="Z712" s="3">
        <f t="shared" si="258"/>
        <v>1.0616160050616554</v>
      </c>
      <c r="AA712" s="3">
        <f t="shared" si="259"/>
        <v>-0.15470607805469752</v>
      </c>
      <c r="AB712" s="3">
        <f t="shared" si="260"/>
        <v>0.13647732701720672</v>
      </c>
      <c r="AC712" s="3">
        <f t="shared" si="261"/>
        <v>-0.41885071744501134</v>
      </c>
      <c r="AD712" s="3">
        <f t="shared" si="262"/>
        <v>2.5678974999486264</v>
      </c>
      <c r="AE712" s="3">
        <f t="shared" si="263"/>
        <v>1.1597519118691277</v>
      </c>
      <c r="AF712" s="3">
        <f t="shared" si="264"/>
        <v>2.0238457016101279</v>
      </c>
      <c r="AG712" t="str">
        <f t="shared" si="265"/>
        <v>Cluster 2</v>
      </c>
      <c r="AH712" t="str">
        <f t="shared" si="266"/>
        <v>Not Applicable</v>
      </c>
      <c r="AI712" t="e">
        <f t="shared" si="267"/>
        <v>#N/A</v>
      </c>
      <c r="AJ712">
        <f t="shared" si="268"/>
        <v>40.39</v>
      </c>
      <c r="AK712" t="str">
        <f t="shared" si="269"/>
        <v>no - High</v>
      </c>
      <c r="AL712" t="str">
        <f t="shared" si="270"/>
        <v>Q2 - Medium</v>
      </c>
      <c r="AM712">
        <f t="shared" si="271"/>
        <v>0</v>
      </c>
      <c r="AN712">
        <f t="shared" si="272"/>
        <v>0</v>
      </c>
      <c r="AO712">
        <f t="shared" si="273"/>
        <v>0</v>
      </c>
      <c r="AP712">
        <f t="shared" si="274"/>
        <v>0</v>
      </c>
      <c r="AQ712">
        <f t="shared" si="275"/>
        <v>237.6</v>
      </c>
    </row>
    <row r="713" spans="1:43" x14ac:dyDescent="0.25">
      <c r="A713" t="s">
        <v>72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  <c r="U713">
        <f t="shared" si="253"/>
        <v>0</v>
      </c>
      <c r="V713" t="str">
        <f t="shared" si="254"/>
        <v>&lt;=3 calls</v>
      </c>
      <c r="W713" t="str">
        <f t="shared" si="255"/>
        <v>Q4</v>
      </c>
      <c r="X713" t="str">
        <f t="shared" si="256"/>
        <v>Not Applicable</v>
      </c>
      <c r="Y713" t="str">
        <f t="shared" si="257"/>
        <v>High</v>
      </c>
      <c r="Z713" s="3">
        <f t="shared" si="258"/>
        <v>0.33585637662487344</v>
      </c>
      <c r="AA713" s="3">
        <f t="shared" si="259"/>
        <v>1.2841136880483872</v>
      </c>
      <c r="AB713" s="3">
        <f t="shared" si="260"/>
        <v>-1.7700417500041445</v>
      </c>
      <c r="AC713" s="3">
        <f t="shared" si="261"/>
        <v>-0.38262016874777532</v>
      </c>
      <c r="AD713" s="3">
        <f t="shared" si="262"/>
        <v>2.8241476150665021</v>
      </c>
      <c r="AE713" s="3">
        <f t="shared" si="263"/>
        <v>2.2452602209639601</v>
      </c>
      <c r="AF713" s="3">
        <f t="shared" si="264"/>
        <v>3.1790843285450054</v>
      </c>
      <c r="AG713" t="str">
        <f t="shared" si="265"/>
        <v>Cluster 2</v>
      </c>
      <c r="AH713" t="str">
        <f t="shared" si="266"/>
        <v>Not Applicable</v>
      </c>
      <c r="AI713" t="e">
        <f t="shared" si="267"/>
        <v>#N/A</v>
      </c>
      <c r="AJ713">
        <f t="shared" si="268"/>
        <v>33.729999999999997</v>
      </c>
      <c r="AK713" t="str">
        <f t="shared" si="269"/>
        <v>no - Low</v>
      </c>
      <c r="AL713" t="str">
        <f t="shared" si="270"/>
        <v>Q2 - Medium</v>
      </c>
      <c r="AM713">
        <f t="shared" si="271"/>
        <v>0</v>
      </c>
      <c r="AN713">
        <f t="shared" si="272"/>
        <v>1</v>
      </c>
      <c r="AO713">
        <f t="shared" si="273"/>
        <v>0</v>
      </c>
      <c r="AP713">
        <f t="shared" si="274"/>
        <v>2</v>
      </c>
      <c r="AQ713">
        <f t="shared" si="275"/>
        <v>198.4</v>
      </c>
    </row>
    <row r="714" spans="1:43" x14ac:dyDescent="0.25">
      <c r="A714" t="s">
        <v>59</v>
      </c>
      <c r="B714">
        <v>166</v>
      </c>
      <c r="C714" t="s">
        <v>25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  <c r="U714">
        <f t="shared" si="253"/>
        <v>0</v>
      </c>
      <c r="V714" t="str">
        <f t="shared" si="254"/>
        <v>&lt;=3 calls</v>
      </c>
      <c r="W714" t="str">
        <f t="shared" si="255"/>
        <v>Q4</v>
      </c>
      <c r="X714" t="str">
        <f t="shared" si="256"/>
        <v>Not Applicable</v>
      </c>
      <c r="Y714" t="str">
        <f t="shared" si="257"/>
        <v>Low</v>
      </c>
      <c r="Z714" s="3">
        <f t="shared" si="258"/>
        <v>1.7410899429093576</v>
      </c>
      <c r="AA714" s="3">
        <f t="shared" si="259"/>
        <v>-2.9308520997888658</v>
      </c>
      <c r="AB714" s="3">
        <f t="shared" si="260"/>
        <v>0.9050428299414387</v>
      </c>
      <c r="AC714" s="3">
        <f t="shared" si="261"/>
        <v>0.23329915910523916</v>
      </c>
      <c r="AD714" s="3">
        <f t="shared" si="262"/>
        <v>4.0487008911672975</v>
      </c>
      <c r="AE714" s="3">
        <f t="shared" si="263"/>
        <v>3.5348011601509546</v>
      </c>
      <c r="AF714" s="3">
        <f t="shared" si="264"/>
        <v>4.0740225303095947</v>
      </c>
      <c r="AG714" t="str">
        <f t="shared" si="265"/>
        <v>Cluster 2</v>
      </c>
      <c r="AH714" t="str">
        <f t="shared" si="266"/>
        <v>Not Applicable</v>
      </c>
      <c r="AI714" t="e">
        <f t="shared" si="267"/>
        <v>#N/A</v>
      </c>
      <c r="AJ714">
        <f t="shared" si="268"/>
        <v>46.63</v>
      </c>
      <c r="AK714" t="str">
        <f t="shared" si="269"/>
        <v>no - Medium</v>
      </c>
      <c r="AL714" t="str">
        <f t="shared" si="270"/>
        <v>Q3 - High</v>
      </c>
      <c r="AM714">
        <f t="shared" si="271"/>
        <v>0</v>
      </c>
      <c r="AN714">
        <f t="shared" si="272"/>
        <v>0</v>
      </c>
      <c r="AO714">
        <f t="shared" si="273"/>
        <v>0</v>
      </c>
      <c r="AP714">
        <f t="shared" si="274"/>
        <v>0</v>
      </c>
      <c r="AQ714">
        <f t="shared" si="275"/>
        <v>274.3</v>
      </c>
    </row>
    <row r="715" spans="1:43" x14ac:dyDescent="0.25">
      <c r="A715" t="s">
        <v>27</v>
      </c>
      <c r="B715">
        <v>136</v>
      </c>
      <c r="C715" t="s">
        <v>25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  <c r="U715">
        <f t="shared" si="253"/>
        <v>1</v>
      </c>
      <c r="V715" t="str">
        <f t="shared" si="254"/>
        <v>&lt;=3 calls</v>
      </c>
      <c r="W715" t="str">
        <f t="shared" si="255"/>
        <v>Q4</v>
      </c>
      <c r="X715" t="str">
        <f t="shared" si="256"/>
        <v>High</v>
      </c>
      <c r="Y715" t="str">
        <f t="shared" si="257"/>
        <v>Medium</v>
      </c>
      <c r="Z715" s="3">
        <f t="shared" si="258"/>
        <v>0.35807350810763189</v>
      </c>
      <c r="AA715" s="3">
        <f t="shared" si="259"/>
        <v>0.22340700017432899</v>
      </c>
      <c r="AB715" s="3">
        <f t="shared" si="260"/>
        <v>-2.5445651250440684</v>
      </c>
      <c r="AC715" s="3">
        <f t="shared" si="261"/>
        <v>0.26952970780247515</v>
      </c>
      <c r="AD715" s="3">
        <f t="shared" si="262"/>
        <v>2.7089620606414475</v>
      </c>
      <c r="AE715" s="3">
        <f t="shared" si="263"/>
        <v>2.5933733367785718</v>
      </c>
      <c r="AF715" s="3">
        <f t="shared" si="264"/>
        <v>3.7566867159550696</v>
      </c>
      <c r="AG715" t="str">
        <f t="shared" si="265"/>
        <v>Cluster 2</v>
      </c>
      <c r="AH715" t="str">
        <f t="shared" si="266"/>
        <v>Not Applicable</v>
      </c>
      <c r="AI715">
        <f t="shared" si="267"/>
        <v>33.93</v>
      </c>
      <c r="AJ715" t="e">
        <f t="shared" si="268"/>
        <v>#N/A</v>
      </c>
      <c r="AK715" t="str">
        <f t="shared" si="269"/>
        <v>yes - Medium</v>
      </c>
      <c r="AL715" t="str">
        <f t="shared" si="270"/>
        <v>Q3 - High</v>
      </c>
      <c r="AM715">
        <f t="shared" si="271"/>
        <v>1</v>
      </c>
      <c r="AN715">
        <f t="shared" si="272"/>
        <v>0</v>
      </c>
      <c r="AO715">
        <f t="shared" si="273"/>
        <v>0</v>
      </c>
      <c r="AP715">
        <f t="shared" si="274"/>
        <v>3</v>
      </c>
      <c r="AQ715">
        <f t="shared" si="275"/>
        <v>199.6</v>
      </c>
    </row>
    <row r="716" spans="1:43" x14ac:dyDescent="0.25">
      <c r="A716" t="s">
        <v>70</v>
      </c>
      <c r="B716">
        <v>149</v>
      </c>
      <c r="C716" t="s">
        <v>28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  <c r="U716">
        <f t="shared" si="253"/>
        <v>0</v>
      </c>
      <c r="V716" t="str">
        <f t="shared" si="254"/>
        <v>&lt;=3 calls</v>
      </c>
      <c r="W716" t="str">
        <f t="shared" si="255"/>
        <v>Q4</v>
      </c>
      <c r="X716" t="str">
        <f t="shared" si="256"/>
        <v>Not Applicable</v>
      </c>
      <c r="Y716" t="str">
        <f t="shared" si="257"/>
        <v>High</v>
      </c>
      <c r="Z716" s="3">
        <f t="shared" si="258"/>
        <v>0.69318190797257462</v>
      </c>
      <c r="AA716" s="3">
        <f t="shared" si="259"/>
        <v>1.4592397453334103</v>
      </c>
      <c r="AB716" s="3">
        <f t="shared" si="260"/>
        <v>0.52373901453716865</v>
      </c>
      <c r="AC716" s="3">
        <f t="shared" si="261"/>
        <v>-0.23769797395883072</v>
      </c>
      <c r="AD716" s="3">
        <f t="shared" si="262"/>
        <v>3.4376750954449373</v>
      </c>
      <c r="AE716" s="3">
        <f t="shared" si="263"/>
        <v>1.7148424633399164</v>
      </c>
      <c r="AF716" s="3">
        <f t="shared" si="264"/>
        <v>1.4365790219493904</v>
      </c>
      <c r="AG716" t="str">
        <f t="shared" si="265"/>
        <v>Cluster 3</v>
      </c>
      <c r="AH716" t="str">
        <f t="shared" si="266"/>
        <v>Not Applicable</v>
      </c>
      <c r="AI716" t="e">
        <f t="shared" si="267"/>
        <v>#N/A</v>
      </c>
      <c r="AJ716">
        <f t="shared" si="268"/>
        <v>37.01</v>
      </c>
      <c r="AK716" t="str">
        <f t="shared" si="269"/>
        <v>no - Low</v>
      </c>
      <c r="AL716" t="str">
        <f t="shared" si="270"/>
        <v>Q2 - Medium</v>
      </c>
      <c r="AM716">
        <f t="shared" si="271"/>
        <v>0</v>
      </c>
      <c r="AN716">
        <f t="shared" si="272"/>
        <v>0</v>
      </c>
      <c r="AO716">
        <f t="shared" si="273"/>
        <v>1</v>
      </c>
      <c r="AP716">
        <f t="shared" si="274"/>
        <v>3</v>
      </c>
      <c r="AQ716">
        <f t="shared" si="275"/>
        <v>217.7</v>
      </c>
    </row>
    <row r="717" spans="1:43" x14ac:dyDescent="0.25">
      <c r="A717" t="s">
        <v>33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  <c r="U717">
        <f t="shared" si="253"/>
        <v>0</v>
      </c>
      <c r="V717" t="str">
        <f t="shared" si="254"/>
        <v>&lt;=3 calls</v>
      </c>
      <c r="W717" t="str">
        <f t="shared" si="255"/>
        <v>Q1</v>
      </c>
      <c r="X717" t="str">
        <f t="shared" si="256"/>
        <v>Not Applicable</v>
      </c>
      <c r="Y717" t="str">
        <f t="shared" si="257"/>
        <v>High</v>
      </c>
      <c r="Z717" s="3">
        <f t="shared" si="258"/>
        <v>-0.84350301958489815</v>
      </c>
      <c r="AA717" s="3">
        <f t="shared" si="259"/>
        <v>0.71097386420649478</v>
      </c>
      <c r="AB717" s="3">
        <f t="shared" si="260"/>
        <v>1.1850628193789496</v>
      </c>
      <c r="AC717" s="3">
        <f t="shared" si="261"/>
        <v>-0.96230894790355315</v>
      </c>
      <c r="AD717" s="3">
        <f t="shared" si="262"/>
        <v>2.7798998199426492</v>
      </c>
      <c r="AE717" s="3">
        <f t="shared" si="263"/>
        <v>1.8834525682169927</v>
      </c>
      <c r="AF717" s="3">
        <f t="shared" si="264"/>
        <v>2.7142115143314087</v>
      </c>
      <c r="AG717" t="str">
        <f t="shared" si="265"/>
        <v>Cluster 2</v>
      </c>
      <c r="AH717" t="str">
        <f t="shared" si="266"/>
        <v>Not Applicable</v>
      </c>
      <c r="AI717" t="e">
        <f t="shared" si="267"/>
        <v>#N/A</v>
      </c>
      <c r="AJ717">
        <f t="shared" si="268"/>
        <v>22.9</v>
      </c>
      <c r="AK717" t="str">
        <f t="shared" si="269"/>
        <v>no - Medium</v>
      </c>
      <c r="AL717" t="str">
        <f t="shared" si="270"/>
        <v>Q1 - Low</v>
      </c>
      <c r="AM717">
        <f t="shared" si="271"/>
        <v>0</v>
      </c>
      <c r="AN717">
        <f t="shared" si="272"/>
        <v>1</v>
      </c>
      <c r="AO717">
        <f t="shared" si="273"/>
        <v>0</v>
      </c>
      <c r="AP717">
        <f t="shared" si="274"/>
        <v>3</v>
      </c>
      <c r="AQ717">
        <f t="shared" si="275"/>
        <v>134.69999999999999</v>
      </c>
    </row>
    <row r="718" spans="1:43" x14ac:dyDescent="0.25">
      <c r="A718" t="s">
        <v>34</v>
      </c>
      <c r="B718">
        <v>66</v>
      </c>
      <c r="C718" t="s">
        <v>28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  <c r="U718">
        <f t="shared" si="253"/>
        <v>0</v>
      </c>
      <c r="V718" t="str">
        <f t="shared" si="254"/>
        <v>&lt;=3 calls</v>
      </c>
      <c r="W718" t="str">
        <f t="shared" si="255"/>
        <v>Q1</v>
      </c>
      <c r="X718" t="str">
        <f t="shared" si="256"/>
        <v>Not Applicable</v>
      </c>
      <c r="Y718" t="str">
        <f t="shared" si="257"/>
        <v>Medium</v>
      </c>
      <c r="Z718" s="3">
        <f t="shared" si="258"/>
        <v>1.407832970667978</v>
      </c>
      <c r="AA718" s="3">
        <f t="shared" si="259"/>
        <v>-0.39749447565438861</v>
      </c>
      <c r="AB718" s="3">
        <f t="shared" si="260"/>
        <v>-0.26270010473413857</v>
      </c>
      <c r="AC718" s="3">
        <f t="shared" si="261"/>
        <v>-1.4695366296648587</v>
      </c>
      <c r="AD718" s="3">
        <f t="shared" si="262"/>
        <v>2.6314916499314309</v>
      </c>
      <c r="AE718" s="3">
        <f t="shared" si="263"/>
        <v>2.0901064045712268</v>
      </c>
      <c r="AF718" s="3">
        <f t="shared" si="264"/>
        <v>3.1324656839621525</v>
      </c>
      <c r="AG718" t="str">
        <f t="shared" si="265"/>
        <v>Cluster 2</v>
      </c>
      <c r="AH718" t="str">
        <f t="shared" si="266"/>
        <v>Not Applicable</v>
      </c>
      <c r="AI718" t="e">
        <f t="shared" si="267"/>
        <v>#N/A</v>
      </c>
      <c r="AJ718">
        <f t="shared" si="268"/>
        <v>43.57</v>
      </c>
      <c r="AK718" t="str">
        <f t="shared" si="269"/>
        <v>no - High</v>
      </c>
      <c r="AL718" t="str">
        <f t="shared" si="270"/>
        <v>Q1 - Low</v>
      </c>
      <c r="AM718">
        <f t="shared" si="271"/>
        <v>0</v>
      </c>
      <c r="AN718">
        <f t="shared" si="272"/>
        <v>0</v>
      </c>
      <c r="AO718">
        <f t="shared" si="273"/>
        <v>1</v>
      </c>
      <c r="AP718">
        <f t="shared" si="274"/>
        <v>2</v>
      </c>
      <c r="AQ718">
        <f t="shared" si="275"/>
        <v>256.3</v>
      </c>
    </row>
    <row r="719" spans="1:43" x14ac:dyDescent="0.25">
      <c r="A719" t="s">
        <v>44</v>
      </c>
      <c r="B719">
        <v>104</v>
      </c>
      <c r="C719" t="s">
        <v>25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  <c r="U719">
        <f t="shared" si="253"/>
        <v>0</v>
      </c>
      <c r="V719" t="str">
        <f t="shared" si="254"/>
        <v>&lt;=3 calls</v>
      </c>
      <c r="W719" t="str">
        <f t="shared" si="255"/>
        <v>Q3</v>
      </c>
      <c r="X719" t="str">
        <f t="shared" si="256"/>
        <v>Not Applicable</v>
      </c>
      <c r="Y719" t="str">
        <f t="shared" si="257"/>
        <v>Low</v>
      </c>
      <c r="Z719" s="3">
        <f t="shared" si="258"/>
        <v>6.1845088337516639E-2</v>
      </c>
      <c r="AA719" s="3">
        <f t="shared" si="259"/>
        <v>-1.5815854311610766</v>
      </c>
      <c r="AB719" s="3">
        <f t="shared" si="260"/>
        <v>0.28939604465329405</v>
      </c>
      <c r="AC719" s="3">
        <f t="shared" si="261"/>
        <v>0.88544903565548905</v>
      </c>
      <c r="AD719" s="3">
        <f t="shared" si="262"/>
        <v>2.5851918364769562</v>
      </c>
      <c r="AE719" s="3">
        <f t="shared" si="263"/>
        <v>1.8365748981233112</v>
      </c>
      <c r="AF719" s="3">
        <f t="shared" si="264"/>
        <v>2.8395066264135052</v>
      </c>
      <c r="AG719" t="str">
        <f t="shared" si="265"/>
        <v>Cluster 2</v>
      </c>
      <c r="AH719" t="str">
        <f t="shared" si="266"/>
        <v>Not Applicable</v>
      </c>
      <c r="AI719" t="e">
        <f t="shared" si="267"/>
        <v>#N/A</v>
      </c>
      <c r="AJ719">
        <f t="shared" si="268"/>
        <v>31.21</v>
      </c>
      <c r="AK719" t="str">
        <f t="shared" si="269"/>
        <v>no - Low</v>
      </c>
      <c r="AL719" t="str">
        <f t="shared" si="270"/>
        <v>Q4 - Very High</v>
      </c>
      <c r="AM719">
        <f t="shared" si="271"/>
        <v>0</v>
      </c>
      <c r="AN719">
        <f t="shared" si="272"/>
        <v>0</v>
      </c>
      <c r="AO719">
        <f t="shared" si="273"/>
        <v>0</v>
      </c>
      <c r="AP719">
        <f t="shared" si="274"/>
        <v>1</v>
      </c>
      <c r="AQ719">
        <f t="shared" si="275"/>
        <v>183.6</v>
      </c>
    </row>
    <row r="720" spans="1:43" x14ac:dyDescent="0.25">
      <c r="A720" t="s">
        <v>62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  <c r="U720">
        <f t="shared" si="253"/>
        <v>0</v>
      </c>
      <c r="V720" t="str">
        <f t="shared" si="254"/>
        <v>&lt;=3 calls</v>
      </c>
      <c r="W720" t="str">
        <f t="shared" si="255"/>
        <v>Q4</v>
      </c>
      <c r="X720" t="str">
        <f t="shared" si="256"/>
        <v>Not Applicable</v>
      </c>
      <c r="Y720" t="str">
        <f t="shared" si="257"/>
        <v>Medium</v>
      </c>
      <c r="Z720" s="3">
        <f t="shared" si="258"/>
        <v>-7.5160555806161752E-2</v>
      </c>
      <c r="AA720" s="3">
        <f t="shared" si="259"/>
        <v>-8.3063600074461036E-2</v>
      </c>
      <c r="AB720" s="3">
        <f t="shared" si="260"/>
        <v>1.2585432421391471</v>
      </c>
      <c r="AC720" s="3">
        <f t="shared" si="261"/>
        <v>-0.38262016874777532</v>
      </c>
      <c r="AD720" s="3">
        <f t="shared" si="262"/>
        <v>2.6792304476648909</v>
      </c>
      <c r="AE720" s="3">
        <f t="shared" si="263"/>
        <v>1.3201810317805331</v>
      </c>
      <c r="AF720" s="3">
        <f t="shared" si="264"/>
        <v>2.0754469691253532</v>
      </c>
      <c r="AG720" t="str">
        <f t="shared" si="265"/>
        <v>Cluster 2</v>
      </c>
      <c r="AH720" t="str">
        <f t="shared" si="266"/>
        <v>Not Applicable</v>
      </c>
      <c r="AI720" t="e">
        <f t="shared" si="267"/>
        <v>#N/A</v>
      </c>
      <c r="AJ720">
        <f t="shared" si="268"/>
        <v>29.95</v>
      </c>
      <c r="AK720" t="str">
        <f t="shared" si="269"/>
        <v>no - Medium</v>
      </c>
      <c r="AL720" t="str">
        <f t="shared" si="270"/>
        <v>Q2 - Medium</v>
      </c>
      <c r="AM720">
        <f t="shared" si="271"/>
        <v>0</v>
      </c>
      <c r="AN720">
        <f t="shared" si="272"/>
        <v>1</v>
      </c>
      <c r="AO720">
        <f t="shared" si="273"/>
        <v>0</v>
      </c>
      <c r="AP720">
        <f t="shared" si="274"/>
        <v>1</v>
      </c>
      <c r="AQ720">
        <f t="shared" si="275"/>
        <v>176.2</v>
      </c>
    </row>
    <row r="721" spans="1:43" x14ac:dyDescent="0.25">
      <c r="A721" t="s">
        <v>51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  <c r="U721">
        <f t="shared" si="253"/>
        <v>0</v>
      </c>
      <c r="V721" t="str">
        <f t="shared" si="254"/>
        <v>&lt;=3 calls</v>
      </c>
      <c r="W721" t="str">
        <f t="shared" si="255"/>
        <v>Q4</v>
      </c>
      <c r="X721" t="str">
        <f t="shared" si="256"/>
        <v>Not Applicable</v>
      </c>
      <c r="Y721" t="str">
        <f t="shared" si="257"/>
        <v>Medium</v>
      </c>
      <c r="Z721" s="3">
        <f t="shared" si="258"/>
        <v>0.45805059978004586</v>
      </c>
      <c r="AA721" s="3">
        <f t="shared" si="259"/>
        <v>-0.69202466290647213</v>
      </c>
      <c r="AB721" s="3">
        <f t="shared" si="260"/>
        <v>-0.30837712428777536</v>
      </c>
      <c r="AC721" s="3">
        <f t="shared" si="261"/>
        <v>0.52314354868312773</v>
      </c>
      <c r="AD721" s="3">
        <f t="shared" si="262"/>
        <v>2.240327840268094</v>
      </c>
      <c r="AE721" s="3">
        <f t="shared" si="263"/>
        <v>1.0283404637290368</v>
      </c>
      <c r="AF721" s="3">
        <f t="shared" si="264"/>
        <v>2.2574098845368331</v>
      </c>
      <c r="AG721" t="str">
        <f t="shared" si="265"/>
        <v>Cluster 2</v>
      </c>
      <c r="AH721" t="str">
        <f t="shared" si="266"/>
        <v>&gt;16 messages</v>
      </c>
      <c r="AI721" t="e">
        <f t="shared" si="267"/>
        <v>#N/A</v>
      </c>
      <c r="AJ721">
        <f t="shared" si="268"/>
        <v>34.85</v>
      </c>
      <c r="AK721" t="str">
        <f t="shared" si="269"/>
        <v>no - High</v>
      </c>
      <c r="AL721" t="str">
        <f t="shared" si="270"/>
        <v>Q3 - High</v>
      </c>
      <c r="AM721">
        <f t="shared" si="271"/>
        <v>0</v>
      </c>
      <c r="AN721">
        <f t="shared" si="272"/>
        <v>1</v>
      </c>
      <c r="AO721">
        <f t="shared" si="273"/>
        <v>0</v>
      </c>
      <c r="AP721">
        <f t="shared" si="274"/>
        <v>1</v>
      </c>
      <c r="AQ721">
        <f t="shared" si="275"/>
        <v>205</v>
      </c>
    </row>
    <row r="722" spans="1:43" x14ac:dyDescent="0.25">
      <c r="A722" t="s">
        <v>68</v>
      </c>
      <c r="B722">
        <v>93</v>
      </c>
      <c r="C722" t="s">
        <v>25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  <c r="U722">
        <f t="shared" si="253"/>
        <v>1</v>
      </c>
      <c r="V722" t="str">
        <f t="shared" si="254"/>
        <v>&lt;=3 calls</v>
      </c>
      <c r="W722" t="str">
        <f t="shared" si="255"/>
        <v>Q2</v>
      </c>
      <c r="X722" t="str">
        <f t="shared" si="256"/>
        <v>Not Applicable</v>
      </c>
      <c r="Y722" t="str">
        <f t="shared" si="257"/>
        <v>Medium</v>
      </c>
      <c r="Z722" s="3">
        <f t="shared" si="258"/>
        <v>1.622598575001311</v>
      </c>
      <c r="AA722" s="3">
        <f t="shared" si="259"/>
        <v>0.45425498477731352</v>
      </c>
      <c r="AB722" s="3">
        <f t="shared" si="260"/>
        <v>1.2347117536763805</v>
      </c>
      <c r="AC722" s="3">
        <f t="shared" si="261"/>
        <v>0.37822135389418376</v>
      </c>
      <c r="AD722" s="3">
        <f t="shared" si="262"/>
        <v>3.9857636117434074</v>
      </c>
      <c r="AE722" s="3">
        <f t="shared" si="263"/>
        <v>2.1229079664459021</v>
      </c>
      <c r="AF722" s="3">
        <f t="shared" si="264"/>
        <v>1.0616802245973582</v>
      </c>
      <c r="AG722" t="str">
        <f t="shared" si="265"/>
        <v>Cluster 3</v>
      </c>
      <c r="AH722" t="str">
        <f t="shared" si="266"/>
        <v>Not Applicable</v>
      </c>
      <c r="AI722">
        <f t="shared" si="267"/>
        <v>45.54</v>
      </c>
      <c r="AJ722" t="e">
        <f t="shared" si="268"/>
        <v>#N/A</v>
      </c>
      <c r="AK722" t="str">
        <f t="shared" si="269"/>
        <v>no - Low</v>
      </c>
      <c r="AL722" t="str">
        <f t="shared" si="270"/>
        <v>Q3 - High</v>
      </c>
      <c r="AM722">
        <f t="shared" si="271"/>
        <v>0</v>
      </c>
      <c r="AN722">
        <f t="shared" si="272"/>
        <v>0</v>
      </c>
      <c r="AO722">
        <f t="shared" si="273"/>
        <v>0</v>
      </c>
      <c r="AP722">
        <f t="shared" si="274"/>
        <v>3</v>
      </c>
      <c r="AQ722">
        <f t="shared" si="275"/>
        <v>267.89999999999998</v>
      </c>
    </row>
    <row r="723" spans="1:43" x14ac:dyDescent="0.25">
      <c r="A723" t="s">
        <v>45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  <c r="U723">
        <f t="shared" si="253"/>
        <v>0</v>
      </c>
      <c r="V723" t="str">
        <f t="shared" si="254"/>
        <v>&lt;=3 calls</v>
      </c>
      <c r="W723" t="str">
        <f t="shared" si="255"/>
        <v>Q4</v>
      </c>
      <c r="X723" t="str">
        <f t="shared" si="256"/>
        <v>Not Applicable</v>
      </c>
      <c r="Y723" t="str">
        <f t="shared" si="257"/>
        <v>Medium</v>
      </c>
      <c r="Z723" s="3">
        <f t="shared" si="258"/>
        <v>-1.9617727099265153E-2</v>
      </c>
      <c r="AA723" s="3">
        <f t="shared" si="259"/>
        <v>-0.4969979172936061</v>
      </c>
      <c r="AB723" s="3">
        <f t="shared" si="260"/>
        <v>0.55750028985942157</v>
      </c>
      <c r="AC723" s="3">
        <f t="shared" si="261"/>
        <v>-0.12900632786712207</v>
      </c>
      <c r="AD723" s="3">
        <f t="shared" si="262"/>
        <v>2.0972833919221974</v>
      </c>
      <c r="AE723" s="3">
        <f t="shared" si="263"/>
        <v>0.75818268961630997</v>
      </c>
      <c r="AF723" s="3">
        <f t="shared" si="264"/>
        <v>2.1796982258181901</v>
      </c>
      <c r="AG723" t="str">
        <f t="shared" si="265"/>
        <v>Cluster 2</v>
      </c>
      <c r="AH723" t="str">
        <f t="shared" si="266"/>
        <v>Not Applicable</v>
      </c>
      <c r="AI723" t="e">
        <f t="shared" si="267"/>
        <v>#N/A</v>
      </c>
      <c r="AJ723">
        <f t="shared" si="268"/>
        <v>30.46</v>
      </c>
      <c r="AK723" t="str">
        <f t="shared" si="269"/>
        <v>no - Medium</v>
      </c>
      <c r="AL723" t="str">
        <f t="shared" si="270"/>
        <v>Q2 - Medium</v>
      </c>
      <c r="AM723">
        <f t="shared" si="271"/>
        <v>0</v>
      </c>
      <c r="AN723">
        <f t="shared" si="272"/>
        <v>1</v>
      </c>
      <c r="AO723">
        <f t="shared" si="273"/>
        <v>0</v>
      </c>
      <c r="AP723">
        <f t="shared" si="274"/>
        <v>2</v>
      </c>
      <c r="AQ723">
        <f t="shared" si="275"/>
        <v>179.2</v>
      </c>
    </row>
    <row r="724" spans="1:43" x14ac:dyDescent="0.25">
      <c r="A724" t="s">
        <v>29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  <c r="U724">
        <f t="shared" si="253"/>
        <v>0</v>
      </c>
      <c r="V724" t="str">
        <f t="shared" si="254"/>
        <v>&lt;=3 calls</v>
      </c>
      <c r="W724" t="str">
        <f t="shared" si="255"/>
        <v>Q1</v>
      </c>
      <c r="X724" t="str">
        <f t="shared" si="256"/>
        <v>Not Applicable</v>
      </c>
      <c r="Y724" t="str">
        <f t="shared" si="257"/>
        <v>Medium</v>
      </c>
      <c r="Z724" s="3">
        <f t="shared" si="258"/>
        <v>-0.57134315892110443</v>
      </c>
      <c r="AA724" s="3">
        <f t="shared" si="259"/>
        <v>-7.3113255910539285E-2</v>
      </c>
      <c r="AB724" s="3">
        <f t="shared" si="260"/>
        <v>0.17818243182704865</v>
      </c>
      <c r="AC724" s="3">
        <f t="shared" si="261"/>
        <v>1.6825211069946842</v>
      </c>
      <c r="AD724" s="3">
        <f t="shared" si="262"/>
        <v>3.102724456974931</v>
      </c>
      <c r="AE724" s="3">
        <f t="shared" si="263"/>
        <v>1.7872897940541721</v>
      </c>
      <c r="AF724" s="3">
        <f t="shared" si="264"/>
        <v>2.1821802308585849</v>
      </c>
      <c r="AG724" t="str">
        <f t="shared" si="265"/>
        <v>Cluster 2</v>
      </c>
      <c r="AH724" t="str">
        <f t="shared" si="266"/>
        <v>Not Applicable</v>
      </c>
      <c r="AI724" t="e">
        <f t="shared" si="267"/>
        <v>#N/A</v>
      </c>
      <c r="AJ724">
        <f t="shared" si="268"/>
        <v>25.4</v>
      </c>
      <c r="AK724" t="str">
        <f t="shared" si="269"/>
        <v>no - Low</v>
      </c>
      <c r="AL724" t="str">
        <f t="shared" si="270"/>
        <v>Q4 - Very High</v>
      </c>
      <c r="AM724">
        <f t="shared" si="271"/>
        <v>0</v>
      </c>
      <c r="AN724">
        <f t="shared" si="272"/>
        <v>1</v>
      </c>
      <c r="AO724">
        <f t="shared" si="273"/>
        <v>0</v>
      </c>
      <c r="AP724">
        <f t="shared" si="274"/>
        <v>1</v>
      </c>
      <c r="AQ724">
        <f t="shared" si="275"/>
        <v>149.4</v>
      </c>
    </row>
    <row r="725" spans="1:43" x14ac:dyDescent="0.25">
      <c r="A725" t="s">
        <v>56</v>
      </c>
      <c r="B725">
        <v>75</v>
      </c>
      <c r="C725" t="s">
        <v>28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  <c r="U725">
        <f t="shared" si="253"/>
        <v>0</v>
      </c>
      <c r="V725" t="str">
        <f t="shared" si="254"/>
        <v>&lt;=3 calls</v>
      </c>
      <c r="W725" t="str">
        <f t="shared" si="255"/>
        <v>Q2</v>
      </c>
      <c r="X725" t="str">
        <f t="shared" si="256"/>
        <v>Not Applicable</v>
      </c>
      <c r="Y725" t="str">
        <f t="shared" si="257"/>
        <v>Low</v>
      </c>
      <c r="Z725" s="3">
        <f t="shared" si="258"/>
        <v>-0.30844043637512741</v>
      </c>
      <c r="AA725" s="3">
        <f t="shared" si="259"/>
        <v>-1.064167534637146</v>
      </c>
      <c r="AB725" s="3">
        <f t="shared" si="260"/>
        <v>2.8850423297229884</v>
      </c>
      <c r="AC725" s="3">
        <f t="shared" si="261"/>
        <v>1.0303712304444337</v>
      </c>
      <c r="AD725" s="3">
        <f t="shared" si="262"/>
        <v>4.4382804485181309</v>
      </c>
      <c r="AE725" s="3">
        <f t="shared" si="263"/>
        <v>3.2577173237388179</v>
      </c>
      <c r="AF725" s="3">
        <f t="shared" si="264"/>
        <v>3.0866018504299686</v>
      </c>
      <c r="AG725" t="str">
        <f t="shared" si="265"/>
        <v>Cluster 3</v>
      </c>
      <c r="AH725" t="str">
        <f t="shared" si="266"/>
        <v>&gt;16 messages</v>
      </c>
      <c r="AI725" t="e">
        <f t="shared" si="267"/>
        <v>#N/A</v>
      </c>
      <c r="AJ725">
        <f t="shared" si="268"/>
        <v>27.81</v>
      </c>
      <c r="AK725" t="str">
        <f t="shared" si="269"/>
        <v>no - Low</v>
      </c>
      <c r="AL725" t="str">
        <f t="shared" si="270"/>
        <v>Q4 - Very High</v>
      </c>
      <c r="AM725">
        <f t="shared" si="271"/>
        <v>0</v>
      </c>
      <c r="AN725">
        <f t="shared" si="272"/>
        <v>0</v>
      </c>
      <c r="AO725">
        <f t="shared" si="273"/>
        <v>1</v>
      </c>
      <c r="AP725">
        <f t="shared" si="274"/>
        <v>3</v>
      </c>
      <c r="AQ725">
        <f t="shared" si="275"/>
        <v>163.6</v>
      </c>
    </row>
    <row r="726" spans="1:43" x14ac:dyDescent="0.25">
      <c r="A726" t="s">
        <v>29</v>
      </c>
      <c r="B726">
        <v>45</v>
      </c>
      <c r="C726" t="s">
        <v>25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  <c r="U726">
        <f t="shared" si="253"/>
        <v>0</v>
      </c>
      <c r="V726" t="str">
        <f t="shared" si="254"/>
        <v>&lt;=3 calls</v>
      </c>
      <c r="W726" t="str">
        <f t="shared" si="255"/>
        <v>Q1</v>
      </c>
      <c r="X726" t="str">
        <f t="shared" si="256"/>
        <v>Not Applicable</v>
      </c>
      <c r="Y726" t="str">
        <f t="shared" si="257"/>
        <v>Low</v>
      </c>
      <c r="Z726" s="3">
        <f t="shared" si="258"/>
        <v>0.50618771799268947</v>
      </c>
      <c r="AA726" s="3">
        <f t="shared" si="259"/>
        <v>-0.94476340467008491</v>
      </c>
      <c r="AB726" s="3">
        <f t="shared" si="260"/>
        <v>0.34301689369451988</v>
      </c>
      <c r="AC726" s="3">
        <f t="shared" si="261"/>
        <v>0.77675738956378104</v>
      </c>
      <c r="AD726" s="3">
        <f t="shared" si="262"/>
        <v>2.6892775463707803</v>
      </c>
      <c r="AE726" s="3">
        <f t="shared" si="263"/>
        <v>1.3674123475573248</v>
      </c>
      <c r="AF726" s="3">
        <f t="shared" si="264"/>
        <v>2.1230683773940076</v>
      </c>
      <c r="AG726" t="str">
        <f t="shared" si="265"/>
        <v>Cluster 2</v>
      </c>
      <c r="AH726" t="str">
        <f t="shared" si="266"/>
        <v>Not Applicable</v>
      </c>
      <c r="AI726" t="e">
        <f t="shared" si="267"/>
        <v>#N/A</v>
      </c>
      <c r="AJ726">
        <f t="shared" si="268"/>
        <v>35.29</v>
      </c>
      <c r="AK726" t="str">
        <f t="shared" si="269"/>
        <v>no - High</v>
      </c>
      <c r="AL726" t="str">
        <f t="shared" si="270"/>
        <v>Q4 - Very High</v>
      </c>
      <c r="AM726">
        <f t="shared" si="271"/>
        <v>0</v>
      </c>
      <c r="AN726">
        <f t="shared" si="272"/>
        <v>0</v>
      </c>
      <c r="AO726">
        <f t="shared" si="273"/>
        <v>0</v>
      </c>
      <c r="AP726">
        <f t="shared" si="274"/>
        <v>1</v>
      </c>
      <c r="AQ726">
        <f t="shared" si="275"/>
        <v>207.6</v>
      </c>
    </row>
    <row r="727" spans="1:43" x14ac:dyDescent="0.25">
      <c r="A727" t="s">
        <v>74</v>
      </c>
      <c r="B727">
        <v>155</v>
      </c>
      <c r="C727" t="s">
        <v>28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  <c r="U727">
        <f t="shared" si="253"/>
        <v>0</v>
      </c>
      <c r="V727" t="str">
        <f t="shared" si="254"/>
        <v>&lt;=3 calls</v>
      </c>
      <c r="W727" t="str">
        <f t="shared" si="255"/>
        <v>Q4</v>
      </c>
      <c r="X727" t="str">
        <f t="shared" si="256"/>
        <v>Not Applicable</v>
      </c>
      <c r="Y727" t="str">
        <f t="shared" si="257"/>
        <v>Medium</v>
      </c>
      <c r="Z727" s="3">
        <f t="shared" si="258"/>
        <v>-0.27511473915098922</v>
      </c>
      <c r="AA727" s="3">
        <f t="shared" si="259"/>
        <v>-0.32784206650693631</v>
      </c>
      <c r="AB727" s="3">
        <f t="shared" si="260"/>
        <v>-2.3896604500360836</v>
      </c>
      <c r="AC727" s="3">
        <f t="shared" si="261"/>
        <v>-0.49131181483948333</v>
      </c>
      <c r="AD727" s="3">
        <f t="shared" si="262"/>
        <v>1.7796557996056976</v>
      </c>
      <c r="AE727" s="3">
        <f t="shared" si="263"/>
        <v>2.4768998579145625</v>
      </c>
      <c r="AF727" s="3">
        <f t="shared" si="264"/>
        <v>4.1355641752007868</v>
      </c>
      <c r="AG727" t="str">
        <f t="shared" si="265"/>
        <v>Cluster 1</v>
      </c>
      <c r="AH727" t="str">
        <f t="shared" si="266"/>
        <v>Not Applicable</v>
      </c>
      <c r="AI727" t="e">
        <f t="shared" si="267"/>
        <v>#N/A</v>
      </c>
      <c r="AJ727">
        <f t="shared" si="268"/>
        <v>28.12</v>
      </c>
      <c r="AK727" t="str">
        <f t="shared" si="269"/>
        <v>no - Medium</v>
      </c>
      <c r="AL727" t="str">
        <f t="shared" si="270"/>
        <v>Q2 - Medium</v>
      </c>
      <c r="AM727">
        <f t="shared" si="271"/>
        <v>0</v>
      </c>
      <c r="AN727">
        <f t="shared" si="272"/>
        <v>0</v>
      </c>
      <c r="AO727">
        <f t="shared" si="273"/>
        <v>1</v>
      </c>
      <c r="AP727">
        <f t="shared" si="274"/>
        <v>3</v>
      </c>
      <c r="AQ727">
        <f t="shared" si="275"/>
        <v>165.4</v>
      </c>
    </row>
    <row r="728" spans="1:43" x14ac:dyDescent="0.25">
      <c r="A728" t="s">
        <v>49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  <c r="U728">
        <f t="shared" si="253"/>
        <v>0</v>
      </c>
      <c r="V728" t="str">
        <f t="shared" si="254"/>
        <v>&gt;3 calls</v>
      </c>
      <c r="W728" t="str">
        <f t="shared" si="255"/>
        <v>Q1</v>
      </c>
      <c r="X728" t="str">
        <f t="shared" si="256"/>
        <v>Not Applicable</v>
      </c>
      <c r="Y728" t="str">
        <f t="shared" si="257"/>
        <v>Medium</v>
      </c>
      <c r="Z728" s="3">
        <f t="shared" si="258"/>
        <v>0.54691912571108059</v>
      </c>
      <c r="AA728" s="3">
        <f t="shared" si="259"/>
        <v>-0.57461060177219536</v>
      </c>
      <c r="AB728" s="3">
        <f t="shared" si="260"/>
        <v>-0.91210816534453665</v>
      </c>
      <c r="AC728" s="3">
        <f t="shared" si="261"/>
        <v>-0.12900632786712207</v>
      </c>
      <c r="AD728" s="3">
        <f t="shared" si="262"/>
        <v>1.8276405207561923</v>
      </c>
      <c r="AE728" s="3">
        <f t="shared" si="263"/>
        <v>1.2156816242978723</v>
      </c>
      <c r="AF728" s="3">
        <f t="shared" si="264"/>
        <v>2.759618406628181</v>
      </c>
      <c r="AG728" t="str">
        <f t="shared" si="265"/>
        <v>Cluster 2</v>
      </c>
      <c r="AH728" t="str">
        <f t="shared" si="266"/>
        <v>Not Applicable</v>
      </c>
      <c r="AI728" t="e">
        <f t="shared" si="267"/>
        <v>#N/A</v>
      </c>
      <c r="AJ728">
        <f t="shared" si="268"/>
        <v>35.67</v>
      </c>
      <c r="AK728" t="str">
        <f t="shared" si="269"/>
        <v>no - High</v>
      </c>
      <c r="AL728" t="str">
        <f t="shared" si="270"/>
        <v>Q2 - Medium</v>
      </c>
      <c r="AM728">
        <f t="shared" si="271"/>
        <v>0</v>
      </c>
      <c r="AN728">
        <f t="shared" si="272"/>
        <v>1</v>
      </c>
      <c r="AO728">
        <f t="shared" si="273"/>
        <v>0</v>
      </c>
      <c r="AP728">
        <f t="shared" si="274"/>
        <v>4</v>
      </c>
      <c r="AQ728">
        <f t="shared" si="275"/>
        <v>209.8</v>
      </c>
    </row>
    <row r="729" spans="1:43" x14ac:dyDescent="0.25">
      <c r="A729" t="s">
        <v>20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  <c r="U729">
        <f t="shared" si="253"/>
        <v>0</v>
      </c>
      <c r="V729" t="str">
        <f t="shared" si="254"/>
        <v>&lt;=3 calls</v>
      </c>
      <c r="W729" t="str">
        <f t="shared" si="255"/>
        <v>Q3</v>
      </c>
      <c r="X729" t="str">
        <f t="shared" si="256"/>
        <v>Not Applicable</v>
      </c>
      <c r="Y729" t="str">
        <f t="shared" si="257"/>
        <v>High</v>
      </c>
      <c r="Z729" s="3">
        <f t="shared" si="258"/>
        <v>0.73761617093809195</v>
      </c>
      <c r="AA729" s="3">
        <f t="shared" si="259"/>
        <v>1.3537660971958396</v>
      </c>
      <c r="AB729" s="3">
        <f t="shared" si="260"/>
        <v>-1.0729707124682131</v>
      </c>
      <c r="AC729" s="3">
        <f t="shared" si="261"/>
        <v>0.30576025649971117</v>
      </c>
      <c r="AD729" s="3">
        <f t="shared" si="262"/>
        <v>3.204662130419742</v>
      </c>
      <c r="AE729" s="3">
        <f t="shared" si="263"/>
        <v>1.90302804651312</v>
      </c>
      <c r="AF729" s="3">
        <f t="shared" si="264"/>
        <v>2.2300610129511438</v>
      </c>
      <c r="AG729" t="str">
        <f t="shared" si="265"/>
        <v>Cluster 2</v>
      </c>
      <c r="AH729" t="str">
        <f t="shared" si="266"/>
        <v>&gt;16 messages</v>
      </c>
      <c r="AI729" t="e">
        <f t="shared" si="267"/>
        <v>#N/A</v>
      </c>
      <c r="AJ729">
        <f t="shared" si="268"/>
        <v>37.42</v>
      </c>
      <c r="AK729" t="str">
        <f t="shared" si="269"/>
        <v>no - Low</v>
      </c>
      <c r="AL729" t="str">
        <f t="shared" si="270"/>
        <v>Q3 - High</v>
      </c>
      <c r="AM729">
        <f t="shared" si="271"/>
        <v>0</v>
      </c>
      <c r="AN729">
        <f t="shared" si="272"/>
        <v>1</v>
      </c>
      <c r="AO729">
        <f t="shared" si="273"/>
        <v>0</v>
      </c>
      <c r="AP729">
        <f t="shared" si="274"/>
        <v>0</v>
      </c>
      <c r="AQ729">
        <f t="shared" si="275"/>
        <v>220.1</v>
      </c>
    </row>
    <row r="730" spans="1:43" x14ac:dyDescent="0.25">
      <c r="A730" t="s">
        <v>62</v>
      </c>
      <c r="B730">
        <v>86</v>
      </c>
      <c r="C730" t="s">
        <v>28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  <c r="U730">
        <f t="shared" si="253"/>
        <v>0</v>
      </c>
      <c r="V730" t="str">
        <f t="shared" si="254"/>
        <v>&lt;=3 calls</v>
      </c>
      <c r="W730" t="str">
        <f t="shared" si="255"/>
        <v>Q2</v>
      </c>
      <c r="X730" t="str">
        <f t="shared" si="256"/>
        <v>Not Applicable</v>
      </c>
      <c r="Y730" t="str">
        <f t="shared" si="257"/>
        <v>Low</v>
      </c>
      <c r="Z730" s="3">
        <f t="shared" si="258"/>
        <v>-0.72130879642972523</v>
      </c>
      <c r="AA730" s="3">
        <f t="shared" si="259"/>
        <v>-0.91292230334553481</v>
      </c>
      <c r="AB730" s="3">
        <f t="shared" si="260"/>
        <v>0.20002796291791819</v>
      </c>
      <c r="AC730" s="3">
        <f t="shared" si="261"/>
        <v>-0.74492565572013658</v>
      </c>
      <c r="AD730" s="3">
        <f t="shared" si="262"/>
        <v>1.2611032253930787</v>
      </c>
      <c r="AE730" s="3">
        <f t="shared" si="263"/>
        <v>1.3959365781624118</v>
      </c>
      <c r="AF730" s="3">
        <f t="shared" si="264"/>
        <v>3.2104355647492353</v>
      </c>
      <c r="AG730" t="str">
        <f t="shared" si="265"/>
        <v>Cluster 1</v>
      </c>
      <c r="AH730" t="str">
        <f t="shared" si="266"/>
        <v>Not Applicable</v>
      </c>
      <c r="AI730" t="e">
        <f t="shared" si="267"/>
        <v>#N/A</v>
      </c>
      <c r="AJ730">
        <f t="shared" si="268"/>
        <v>24.02</v>
      </c>
      <c r="AK730" t="str">
        <f t="shared" si="269"/>
        <v>no - Medium</v>
      </c>
      <c r="AL730" t="str">
        <f t="shared" si="270"/>
        <v>Q1 - Low</v>
      </c>
      <c r="AM730">
        <f t="shared" si="271"/>
        <v>0</v>
      </c>
      <c r="AN730">
        <f t="shared" si="272"/>
        <v>0</v>
      </c>
      <c r="AO730">
        <f t="shared" si="273"/>
        <v>1</v>
      </c>
      <c r="AP730">
        <f t="shared" si="274"/>
        <v>1</v>
      </c>
      <c r="AQ730">
        <f t="shared" si="275"/>
        <v>141.30000000000001</v>
      </c>
    </row>
    <row r="731" spans="1:43" x14ac:dyDescent="0.25">
      <c r="A731" t="s">
        <v>49</v>
      </c>
      <c r="B731">
        <v>42</v>
      </c>
      <c r="C731" t="s">
        <v>25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  <c r="U731">
        <f t="shared" si="253"/>
        <v>0</v>
      </c>
      <c r="V731" t="str">
        <f t="shared" si="254"/>
        <v>&lt;=3 calls</v>
      </c>
      <c r="W731" t="str">
        <f t="shared" si="255"/>
        <v>Q1</v>
      </c>
      <c r="X731" t="str">
        <f t="shared" si="256"/>
        <v>Not Applicable</v>
      </c>
      <c r="Y731" t="str">
        <f t="shared" si="257"/>
        <v>High</v>
      </c>
      <c r="Z731" s="3">
        <f t="shared" si="258"/>
        <v>0.30067925177717214</v>
      </c>
      <c r="AA731" s="3">
        <f t="shared" si="259"/>
        <v>0.81843758117684984</v>
      </c>
      <c r="AB731" s="3">
        <f t="shared" si="260"/>
        <v>-1.1385073057408224</v>
      </c>
      <c r="AC731" s="3">
        <f t="shared" si="261"/>
        <v>-2.2666087010040536</v>
      </c>
      <c r="AD731" s="3">
        <f t="shared" si="262"/>
        <v>2.5733176305778294</v>
      </c>
      <c r="AE731" s="3">
        <f t="shared" si="263"/>
        <v>2.6821562175653386</v>
      </c>
      <c r="AF731" s="3">
        <f t="shared" si="264"/>
        <v>3.9706372691302478</v>
      </c>
      <c r="AG731" t="str">
        <f t="shared" si="265"/>
        <v>Cluster 1</v>
      </c>
      <c r="AH731" t="str">
        <f t="shared" si="266"/>
        <v>Not Applicable</v>
      </c>
      <c r="AI731" t="e">
        <f t="shared" si="267"/>
        <v>#N/A</v>
      </c>
      <c r="AJ731">
        <f t="shared" si="268"/>
        <v>33.409999999999997</v>
      </c>
      <c r="AK731" t="str">
        <f t="shared" si="269"/>
        <v>no - High</v>
      </c>
      <c r="AL731" t="str">
        <f t="shared" si="270"/>
        <v>Q1 - Low</v>
      </c>
      <c r="AM731">
        <f t="shared" si="271"/>
        <v>0</v>
      </c>
      <c r="AN731">
        <f t="shared" si="272"/>
        <v>0</v>
      </c>
      <c r="AO731">
        <f t="shared" si="273"/>
        <v>0</v>
      </c>
      <c r="AP731">
        <f t="shared" si="274"/>
        <v>0</v>
      </c>
      <c r="AQ731">
        <f t="shared" si="275"/>
        <v>196.5</v>
      </c>
    </row>
    <row r="732" spans="1:43" x14ac:dyDescent="0.25">
      <c r="A732" t="s">
        <v>69</v>
      </c>
      <c r="B732">
        <v>127</v>
      </c>
      <c r="C732" t="s">
        <v>28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  <c r="U732">
        <f t="shared" si="253"/>
        <v>0</v>
      </c>
      <c r="V732" t="str">
        <f t="shared" si="254"/>
        <v>&lt;=3 calls</v>
      </c>
      <c r="W732" t="str">
        <f t="shared" si="255"/>
        <v>Q3</v>
      </c>
      <c r="X732" t="str">
        <f t="shared" si="256"/>
        <v>Low</v>
      </c>
      <c r="Y732" t="str">
        <f t="shared" si="257"/>
        <v>Medium</v>
      </c>
      <c r="Z732" s="3">
        <f t="shared" si="258"/>
        <v>1.1856542501309906E-2</v>
      </c>
      <c r="AA732" s="3">
        <f t="shared" si="259"/>
        <v>0.18559569235142623</v>
      </c>
      <c r="AB732" s="3">
        <f t="shared" si="260"/>
        <v>0.98050921007353409</v>
      </c>
      <c r="AC732" s="3">
        <f t="shared" si="261"/>
        <v>-1.0347700452980251</v>
      </c>
      <c r="AD732" s="3">
        <f t="shared" si="262"/>
        <v>2.5205389295865048</v>
      </c>
      <c r="AE732" s="3">
        <f t="shared" si="263"/>
        <v>1.4376138898551982</v>
      </c>
      <c r="AF732" s="3">
        <f t="shared" si="264"/>
        <v>2.404236031892065</v>
      </c>
      <c r="AG732" t="str">
        <f t="shared" si="265"/>
        <v>Cluster 2</v>
      </c>
      <c r="AH732" t="str">
        <f t="shared" si="266"/>
        <v>Not Applicable</v>
      </c>
      <c r="AI732" t="e">
        <f t="shared" si="267"/>
        <v>#N/A</v>
      </c>
      <c r="AJ732">
        <f t="shared" si="268"/>
        <v>30.75</v>
      </c>
      <c r="AK732" t="str">
        <f t="shared" si="269"/>
        <v>yes - Medium</v>
      </c>
      <c r="AL732" t="str">
        <f t="shared" si="270"/>
        <v>Q1 - Low</v>
      </c>
      <c r="AM732">
        <f t="shared" si="271"/>
        <v>1</v>
      </c>
      <c r="AN732">
        <f t="shared" si="272"/>
        <v>0</v>
      </c>
      <c r="AO732">
        <f t="shared" si="273"/>
        <v>1</v>
      </c>
      <c r="AP732">
        <f t="shared" si="274"/>
        <v>2</v>
      </c>
      <c r="AQ732">
        <f t="shared" si="275"/>
        <v>180.9</v>
      </c>
    </row>
    <row r="733" spans="1:43" x14ac:dyDescent="0.25">
      <c r="A733" t="s">
        <v>26</v>
      </c>
      <c r="B733">
        <v>149</v>
      </c>
      <c r="C733" t="s">
        <v>28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  <c r="U733">
        <f t="shared" si="253"/>
        <v>0</v>
      </c>
      <c r="V733" t="str">
        <f t="shared" si="254"/>
        <v>&lt;=3 calls</v>
      </c>
      <c r="W733" t="str">
        <f t="shared" si="255"/>
        <v>Q4</v>
      </c>
      <c r="X733" t="str">
        <f t="shared" si="256"/>
        <v>Not Applicable</v>
      </c>
      <c r="Y733" t="str">
        <f t="shared" si="257"/>
        <v>Medium</v>
      </c>
      <c r="Z733" s="3">
        <f t="shared" si="258"/>
        <v>0.4895248693806204</v>
      </c>
      <c r="AA733" s="3">
        <f t="shared" si="259"/>
        <v>-0.5089383302903121</v>
      </c>
      <c r="AB733" s="3">
        <f t="shared" si="260"/>
        <v>0.81368879083416579</v>
      </c>
      <c r="AC733" s="3">
        <f t="shared" si="261"/>
        <v>0.23329915910523916</v>
      </c>
      <c r="AD733" s="3">
        <f t="shared" si="262"/>
        <v>2.6963530454687512</v>
      </c>
      <c r="AE733" s="3">
        <f t="shared" si="263"/>
        <v>1.1023478433548928</v>
      </c>
      <c r="AF733" s="3">
        <f t="shared" si="264"/>
        <v>1.7776450122816301</v>
      </c>
      <c r="AG733" t="str">
        <f t="shared" si="265"/>
        <v>Cluster 2</v>
      </c>
      <c r="AH733" t="str">
        <f t="shared" si="266"/>
        <v>&gt;16 messages</v>
      </c>
      <c r="AI733" t="e">
        <f t="shared" si="267"/>
        <v>#N/A</v>
      </c>
      <c r="AJ733">
        <f t="shared" si="268"/>
        <v>35.14</v>
      </c>
      <c r="AK733" t="str">
        <f t="shared" si="269"/>
        <v>no - Low</v>
      </c>
      <c r="AL733" t="str">
        <f t="shared" si="270"/>
        <v>Q3 - High</v>
      </c>
      <c r="AM733">
        <f t="shared" si="271"/>
        <v>0</v>
      </c>
      <c r="AN733">
        <f t="shared" si="272"/>
        <v>0</v>
      </c>
      <c r="AO733">
        <f t="shared" si="273"/>
        <v>1</v>
      </c>
      <c r="AP733">
        <f t="shared" si="274"/>
        <v>1</v>
      </c>
      <c r="AQ733">
        <f t="shared" si="275"/>
        <v>206.7</v>
      </c>
    </row>
    <row r="734" spans="1:43" x14ac:dyDescent="0.25">
      <c r="A734" t="s">
        <v>27</v>
      </c>
      <c r="B734">
        <v>160</v>
      </c>
      <c r="C734" t="s">
        <v>25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  <c r="U734">
        <f t="shared" si="253"/>
        <v>0</v>
      </c>
      <c r="V734" t="str">
        <f t="shared" si="254"/>
        <v>&lt;=3 calls</v>
      </c>
      <c r="W734" t="str">
        <f t="shared" si="255"/>
        <v>Q4</v>
      </c>
      <c r="X734" t="str">
        <f t="shared" si="256"/>
        <v>Not Applicable</v>
      </c>
      <c r="Y734" t="str">
        <f t="shared" si="257"/>
        <v>High</v>
      </c>
      <c r="Z734" s="3">
        <f t="shared" si="258"/>
        <v>-0.24919475242110403</v>
      </c>
      <c r="AA734" s="3">
        <f t="shared" si="259"/>
        <v>0.71296393303927907</v>
      </c>
      <c r="AB734" s="3">
        <f t="shared" si="260"/>
        <v>2.1264066136582422</v>
      </c>
      <c r="AC734" s="3">
        <f t="shared" si="261"/>
        <v>-0.34638962005053869</v>
      </c>
      <c r="AD734" s="3">
        <f t="shared" si="262"/>
        <v>3.7012942058676015</v>
      </c>
      <c r="AE734" s="3">
        <f t="shared" si="263"/>
        <v>2.28298192063304</v>
      </c>
      <c r="AF734" s="3">
        <f t="shared" si="264"/>
        <v>2.173576339005733</v>
      </c>
      <c r="AG734" t="str">
        <f t="shared" si="265"/>
        <v>Cluster 3</v>
      </c>
      <c r="AH734" t="str">
        <f t="shared" si="266"/>
        <v>Not Applicable</v>
      </c>
      <c r="AI734" t="e">
        <f t="shared" si="267"/>
        <v>#N/A</v>
      </c>
      <c r="AJ734">
        <f t="shared" si="268"/>
        <v>28.36</v>
      </c>
      <c r="AK734" t="str">
        <f t="shared" si="269"/>
        <v>no - Low</v>
      </c>
      <c r="AL734" t="str">
        <f t="shared" si="270"/>
        <v>Q2 - Medium</v>
      </c>
      <c r="AM734">
        <f t="shared" si="271"/>
        <v>0</v>
      </c>
      <c r="AN734">
        <f t="shared" si="272"/>
        <v>0</v>
      </c>
      <c r="AO734">
        <f t="shared" si="273"/>
        <v>0</v>
      </c>
      <c r="AP734">
        <f t="shared" si="274"/>
        <v>1</v>
      </c>
      <c r="AQ734">
        <f t="shared" si="275"/>
        <v>166.8</v>
      </c>
    </row>
    <row r="735" spans="1:43" x14ac:dyDescent="0.25">
      <c r="A735" t="s">
        <v>41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  <c r="U735">
        <f t="shared" si="253"/>
        <v>0</v>
      </c>
      <c r="V735" t="str">
        <f t="shared" si="254"/>
        <v>&lt;=3 calls</v>
      </c>
      <c r="W735" t="str">
        <f t="shared" si="255"/>
        <v>Q4</v>
      </c>
      <c r="X735" t="str">
        <f t="shared" si="256"/>
        <v>Not Applicable</v>
      </c>
      <c r="Y735" t="str">
        <f t="shared" si="257"/>
        <v>High</v>
      </c>
      <c r="Z735" s="3">
        <f t="shared" si="258"/>
        <v>-0.98606294659926585</v>
      </c>
      <c r="AA735" s="3">
        <f t="shared" si="259"/>
        <v>2.4483039552272321</v>
      </c>
      <c r="AB735" s="3">
        <f t="shared" si="260"/>
        <v>-1.1246056041375412</v>
      </c>
      <c r="AC735" s="3">
        <f t="shared" si="261"/>
        <v>-0.99853949660078922</v>
      </c>
      <c r="AD735" s="3">
        <f t="shared" si="262"/>
        <v>3.450583008528548</v>
      </c>
      <c r="AE735" s="3">
        <f t="shared" si="263"/>
        <v>3.0378168613276633</v>
      </c>
      <c r="AF735" s="3">
        <f t="shared" si="264"/>
        <v>3.814464505954589</v>
      </c>
      <c r="AG735" t="str">
        <f t="shared" si="265"/>
        <v>Cluster 2</v>
      </c>
      <c r="AH735" t="str">
        <f t="shared" si="266"/>
        <v>Not Applicable</v>
      </c>
      <c r="AI735" t="e">
        <f t="shared" si="267"/>
        <v>#N/A</v>
      </c>
      <c r="AJ735">
        <f t="shared" si="268"/>
        <v>21.59</v>
      </c>
      <c r="AK735" t="str">
        <f t="shared" si="269"/>
        <v>no - Low</v>
      </c>
      <c r="AL735" t="str">
        <f t="shared" si="270"/>
        <v>Q1 - Low</v>
      </c>
      <c r="AM735">
        <f t="shared" si="271"/>
        <v>0</v>
      </c>
      <c r="AN735">
        <f t="shared" si="272"/>
        <v>1</v>
      </c>
      <c r="AO735">
        <f t="shared" si="273"/>
        <v>0</v>
      </c>
      <c r="AP735">
        <f t="shared" si="274"/>
        <v>1</v>
      </c>
      <c r="AQ735">
        <f t="shared" si="275"/>
        <v>127</v>
      </c>
    </row>
    <row r="736" spans="1:43" x14ac:dyDescent="0.25">
      <c r="A736" t="s">
        <v>40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  <c r="U736">
        <f t="shared" si="253"/>
        <v>0</v>
      </c>
      <c r="V736" t="str">
        <f t="shared" si="254"/>
        <v>&lt;=3 calls</v>
      </c>
      <c r="W736" t="str">
        <f t="shared" si="255"/>
        <v>Q4</v>
      </c>
      <c r="X736" t="str">
        <f t="shared" si="256"/>
        <v>Low</v>
      </c>
      <c r="Y736" t="str">
        <f t="shared" si="257"/>
        <v>Medium</v>
      </c>
      <c r="Z736" s="3">
        <f t="shared" si="258"/>
        <v>1.6133414368834949</v>
      </c>
      <c r="AA736" s="3">
        <f t="shared" si="259"/>
        <v>8.0122044213855451E-2</v>
      </c>
      <c r="AB736" s="3">
        <f t="shared" si="260"/>
        <v>-1.7640838778884529</v>
      </c>
      <c r="AC736" s="3">
        <f t="shared" si="261"/>
        <v>-1.5782282757565671</v>
      </c>
      <c r="AD736" s="3">
        <f t="shared" si="262"/>
        <v>2.9856974407100392</v>
      </c>
      <c r="AE736" s="3">
        <f t="shared" si="263"/>
        <v>2.8656738391795074</v>
      </c>
      <c r="AF736" s="3">
        <f t="shared" si="264"/>
        <v>3.9382462972309331</v>
      </c>
      <c r="AG736" t="str">
        <f t="shared" si="265"/>
        <v>Cluster 2</v>
      </c>
      <c r="AH736" t="str">
        <f t="shared" si="266"/>
        <v>Not Applicable</v>
      </c>
      <c r="AI736" t="e">
        <f t="shared" si="267"/>
        <v>#N/A</v>
      </c>
      <c r="AJ736">
        <f t="shared" si="268"/>
        <v>45.46</v>
      </c>
      <c r="AK736" t="str">
        <f t="shared" si="269"/>
        <v>yes - Medium</v>
      </c>
      <c r="AL736" t="str">
        <f t="shared" si="270"/>
        <v>Q1 - Low</v>
      </c>
      <c r="AM736">
        <f t="shared" si="271"/>
        <v>1</v>
      </c>
      <c r="AN736">
        <f t="shared" si="272"/>
        <v>1</v>
      </c>
      <c r="AO736">
        <f t="shared" si="273"/>
        <v>0</v>
      </c>
      <c r="AP736">
        <f t="shared" si="274"/>
        <v>1</v>
      </c>
      <c r="AQ736">
        <f t="shared" si="275"/>
        <v>267.39999999999998</v>
      </c>
    </row>
    <row r="737" spans="1:43" x14ac:dyDescent="0.25">
      <c r="A737" t="s">
        <v>51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  <c r="U737">
        <f t="shared" si="253"/>
        <v>0</v>
      </c>
      <c r="V737" t="str">
        <f t="shared" si="254"/>
        <v>&lt;=3 calls</v>
      </c>
      <c r="W737" t="str">
        <f t="shared" si="255"/>
        <v>Q1</v>
      </c>
      <c r="X737" t="str">
        <f t="shared" si="256"/>
        <v>Not Applicable</v>
      </c>
      <c r="Y737" t="str">
        <f t="shared" si="257"/>
        <v>Low</v>
      </c>
      <c r="Z737" s="3">
        <f t="shared" si="258"/>
        <v>1.8651355936880931</v>
      </c>
      <c r="AA737" s="3">
        <f t="shared" si="259"/>
        <v>-0.78754796688012108</v>
      </c>
      <c r="AB737" s="3">
        <f t="shared" si="260"/>
        <v>-2.4353374695897201</v>
      </c>
      <c r="AC737" s="3">
        <f t="shared" si="261"/>
        <v>-3.7158306488934985</v>
      </c>
      <c r="AD737" s="3">
        <f t="shared" si="262"/>
        <v>4.2059562053916695</v>
      </c>
      <c r="AE737" s="3">
        <f t="shared" si="263"/>
        <v>4.8823384340931533</v>
      </c>
      <c r="AF737" s="3">
        <f t="shared" si="264"/>
        <v>6.1631476997045658</v>
      </c>
      <c r="AG737" t="str">
        <f t="shared" si="265"/>
        <v>Cluster 1</v>
      </c>
      <c r="AH737" t="str">
        <f t="shared" si="266"/>
        <v>Not Applicable</v>
      </c>
      <c r="AI737" t="e">
        <f t="shared" si="267"/>
        <v>#N/A</v>
      </c>
      <c r="AJ737">
        <f t="shared" si="268"/>
        <v>47.77</v>
      </c>
      <c r="AK737" t="str">
        <f t="shared" si="269"/>
        <v>no - Low</v>
      </c>
      <c r="AL737" t="str">
        <f t="shared" si="270"/>
        <v>Q1 - Low</v>
      </c>
      <c r="AM737">
        <f t="shared" si="271"/>
        <v>0</v>
      </c>
      <c r="AN737">
        <f t="shared" si="272"/>
        <v>1</v>
      </c>
      <c r="AO737">
        <f t="shared" si="273"/>
        <v>0</v>
      </c>
      <c r="AP737">
        <f t="shared" si="274"/>
        <v>1</v>
      </c>
      <c r="AQ737">
        <f t="shared" si="275"/>
        <v>281</v>
      </c>
    </row>
    <row r="738" spans="1:43" x14ac:dyDescent="0.25">
      <c r="A738" t="s">
        <v>37</v>
      </c>
      <c r="B738">
        <v>122</v>
      </c>
      <c r="C738" t="s">
        <v>28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  <c r="U738">
        <f t="shared" si="253"/>
        <v>0</v>
      </c>
      <c r="V738" t="str">
        <f t="shared" si="254"/>
        <v>&gt;3 calls</v>
      </c>
      <c r="W738" t="str">
        <f t="shared" si="255"/>
        <v>Q3</v>
      </c>
      <c r="X738" t="str">
        <f t="shared" si="256"/>
        <v>Not Applicable</v>
      </c>
      <c r="Y738" t="str">
        <f t="shared" si="257"/>
        <v>Medium</v>
      </c>
      <c r="Z738" s="3">
        <f t="shared" si="258"/>
        <v>1.676289976084645</v>
      </c>
      <c r="AA738" s="3">
        <f t="shared" si="259"/>
        <v>0.40251319512492051</v>
      </c>
      <c r="AB738" s="3">
        <f t="shared" si="260"/>
        <v>-0.60825668744425865</v>
      </c>
      <c r="AC738" s="3">
        <f t="shared" si="261"/>
        <v>0.55937409738036437</v>
      </c>
      <c r="AD738" s="3">
        <f t="shared" si="262"/>
        <v>3.4226717191550278</v>
      </c>
      <c r="AE738" s="3">
        <f t="shared" si="263"/>
        <v>1.9117637235841389</v>
      </c>
      <c r="AF738" s="3">
        <f t="shared" si="264"/>
        <v>1.8960483571156486</v>
      </c>
      <c r="AG738" t="str">
        <f t="shared" si="265"/>
        <v>Cluster 3</v>
      </c>
      <c r="AH738" t="str">
        <f t="shared" si="266"/>
        <v>&gt;16 messages</v>
      </c>
      <c r="AI738" t="e">
        <f t="shared" si="267"/>
        <v>#N/A</v>
      </c>
      <c r="AJ738">
        <f t="shared" si="268"/>
        <v>46.04</v>
      </c>
      <c r="AK738" t="str">
        <f t="shared" si="269"/>
        <v>no - High</v>
      </c>
      <c r="AL738" t="str">
        <f t="shared" si="270"/>
        <v>Q3 - High</v>
      </c>
      <c r="AM738">
        <f t="shared" si="271"/>
        <v>0</v>
      </c>
      <c r="AN738">
        <f t="shared" si="272"/>
        <v>0</v>
      </c>
      <c r="AO738">
        <f t="shared" si="273"/>
        <v>1</v>
      </c>
      <c r="AP738">
        <f t="shared" si="274"/>
        <v>4</v>
      </c>
      <c r="AQ738">
        <f t="shared" si="275"/>
        <v>270.8</v>
      </c>
    </row>
    <row r="739" spans="1:43" x14ac:dyDescent="0.25">
      <c r="A739" t="s">
        <v>44</v>
      </c>
      <c r="B739">
        <v>32</v>
      </c>
      <c r="C739" t="s">
        <v>25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  <c r="U739">
        <f t="shared" si="253"/>
        <v>0</v>
      </c>
      <c r="V739" t="str">
        <f t="shared" si="254"/>
        <v>&lt;=3 calls</v>
      </c>
      <c r="W739" t="str">
        <f t="shared" si="255"/>
        <v>Q1</v>
      </c>
      <c r="X739" t="str">
        <f t="shared" si="256"/>
        <v>Not Applicable</v>
      </c>
      <c r="Y739" t="str">
        <f t="shared" si="257"/>
        <v>Medium</v>
      </c>
      <c r="Z739" s="3">
        <f t="shared" si="258"/>
        <v>-0.16773193698432276</v>
      </c>
      <c r="AA739" s="3">
        <f t="shared" si="259"/>
        <v>-0.29003075868403355</v>
      </c>
      <c r="AB739" s="3">
        <f t="shared" si="260"/>
        <v>5.5053074769419952E-2</v>
      </c>
      <c r="AC739" s="3">
        <f t="shared" si="261"/>
        <v>-2.0314681775414092E-2</v>
      </c>
      <c r="AD739" s="3">
        <f t="shared" si="262"/>
        <v>1.8082164598454058</v>
      </c>
      <c r="AE739" s="3">
        <f t="shared" si="263"/>
        <v>0.3401402225620378</v>
      </c>
      <c r="AF739" s="3">
        <f t="shared" si="264"/>
        <v>2.227497244970968</v>
      </c>
      <c r="AG739" t="str">
        <f t="shared" si="265"/>
        <v>Cluster 2</v>
      </c>
      <c r="AH739" t="str">
        <f t="shared" si="266"/>
        <v>Not Applicable</v>
      </c>
      <c r="AI739" t="e">
        <f t="shared" si="267"/>
        <v>#N/A</v>
      </c>
      <c r="AJ739">
        <f t="shared" si="268"/>
        <v>29.1</v>
      </c>
      <c r="AK739" t="str">
        <f t="shared" si="269"/>
        <v>no - High</v>
      </c>
      <c r="AL739" t="str">
        <f t="shared" si="270"/>
        <v>Q2 - Medium</v>
      </c>
      <c r="AM739">
        <f t="shared" si="271"/>
        <v>0</v>
      </c>
      <c r="AN739">
        <f t="shared" si="272"/>
        <v>0</v>
      </c>
      <c r="AO739">
        <f t="shared" si="273"/>
        <v>0</v>
      </c>
      <c r="AP739">
        <f t="shared" si="274"/>
        <v>1</v>
      </c>
      <c r="AQ739">
        <f t="shared" si="275"/>
        <v>171.2</v>
      </c>
    </row>
    <row r="740" spans="1:43" x14ac:dyDescent="0.25">
      <c r="A740" t="s">
        <v>40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  <c r="U740">
        <f t="shared" si="253"/>
        <v>0</v>
      </c>
      <c r="V740" t="str">
        <f t="shared" si="254"/>
        <v>&lt;=3 calls</v>
      </c>
      <c r="W740" t="str">
        <f t="shared" si="255"/>
        <v>Q4</v>
      </c>
      <c r="X740" t="str">
        <f t="shared" si="256"/>
        <v>Not Applicable</v>
      </c>
      <c r="Y740" t="str">
        <f t="shared" si="257"/>
        <v>High</v>
      </c>
      <c r="Z740" s="3">
        <f t="shared" si="258"/>
        <v>-0.32325185736363282</v>
      </c>
      <c r="AA740" s="3">
        <f t="shared" si="259"/>
        <v>1.7935713092411814</v>
      </c>
      <c r="AB740" s="3">
        <f t="shared" si="260"/>
        <v>-1.700533241987741</v>
      </c>
      <c r="AC740" s="3">
        <f t="shared" si="261"/>
        <v>-1.1072311426924974</v>
      </c>
      <c r="AD740" s="3">
        <f t="shared" si="262"/>
        <v>2.9604516630862685</v>
      </c>
      <c r="AE740" s="3">
        <f t="shared" si="263"/>
        <v>2.7274830732885649</v>
      </c>
      <c r="AF740" s="3">
        <f t="shared" si="264"/>
        <v>3.7568675489935779</v>
      </c>
      <c r="AG740" t="str">
        <f t="shared" si="265"/>
        <v>Cluster 2</v>
      </c>
      <c r="AH740" t="str">
        <f t="shared" si="266"/>
        <v>Not Applicable</v>
      </c>
      <c r="AI740" t="e">
        <f t="shared" si="267"/>
        <v>#N/A</v>
      </c>
      <c r="AJ740">
        <f t="shared" si="268"/>
        <v>27.68</v>
      </c>
      <c r="AK740" t="str">
        <f t="shared" si="269"/>
        <v>no - Low</v>
      </c>
      <c r="AL740" t="str">
        <f t="shared" si="270"/>
        <v>Q1 - Low</v>
      </c>
      <c r="AM740">
        <f t="shared" si="271"/>
        <v>0</v>
      </c>
      <c r="AN740">
        <f t="shared" si="272"/>
        <v>1</v>
      </c>
      <c r="AO740">
        <f t="shared" si="273"/>
        <v>0</v>
      </c>
      <c r="AP740">
        <f t="shared" si="274"/>
        <v>1</v>
      </c>
      <c r="AQ740">
        <f t="shared" si="275"/>
        <v>162.80000000000001</v>
      </c>
    </row>
    <row r="741" spans="1:43" x14ac:dyDescent="0.25">
      <c r="A741" t="s">
        <v>44</v>
      </c>
      <c r="B741">
        <v>42</v>
      </c>
      <c r="C741" t="s">
        <v>25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  <c r="U741">
        <f t="shared" si="253"/>
        <v>0</v>
      </c>
      <c r="V741" t="str">
        <f t="shared" si="254"/>
        <v>&lt;=3 calls</v>
      </c>
      <c r="W741" t="str">
        <f t="shared" si="255"/>
        <v>Q1</v>
      </c>
      <c r="X741" t="str">
        <f t="shared" si="256"/>
        <v>Not Applicable</v>
      </c>
      <c r="Y741" t="str">
        <f t="shared" si="257"/>
        <v>High</v>
      </c>
      <c r="Z741" s="3">
        <f t="shared" si="258"/>
        <v>-0.62873741525156412</v>
      </c>
      <c r="AA741" s="3">
        <f t="shared" si="259"/>
        <v>1.1089876307633648</v>
      </c>
      <c r="AB741" s="3">
        <f t="shared" si="260"/>
        <v>-3.0887174449439128</v>
      </c>
      <c r="AC741" s="3">
        <f t="shared" si="261"/>
        <v>-0.81738675311460851</v>
      </c>
      <c r="AD741" s="3">
        <f t="shared" si="262"/>
        <v>2.9969572730184217</v>
      </c>
      <c r="AE741" s="3">
        <f t="shared" si="263"/>
        <v>3.4399797763055893</v>
      </c>
      <c r="AF741" s="3">
        <f t="shared" si="264"/>
        <v>4.7628950047722967</v>
      </c>
      <c r="AG741" t="str">
        <f t="shared" si="265"/>
        <v>Cluster 1</v>
      </c>
      <c r="AH741" t="str">
        <f t="shared" si="266"/>
        <v>Not Applicable</v>
      </c>
      <c r="AI741" t="e">
        <f t="shared" si="267"/>
        <v>#N/A</v>
      </c>
      <c r="AJ741">
        <f t="shared" si="268"/>
        <v>24.87</v>
      </c>
      <c r="AK741" t="str">
        <f t="shared" si="269"/>
        <v>no - High</v>
      </c>
      <c r="AL741" t="str">
        <f t="shared" si="270"/>
        <v>Q1 - Low</v>
      </c>
      <c r="AM741">
        <f t="shared" si="271"/>
        <v>0</v>
      </c>
      <c r="AN741">
        <f t="shared" si="272"/>
        <v>0</v>
      </c>
      <c r="AO741">
        <f t="shared" si="273"/>
        <v>0</v>
      </c>
      <c r="AP741">
        <f t="shared" si="274"/>
        <v>1</v>
      </c>
      <c r="AQ741">
        <f t="shared" si="275"/>
        <v>146.30000000000001</v>
      </c>
    </row>
    <row r="742" spans="1:43" x14ac:dyDescent="0.25">
      <c r="A742" t="s">
        <v>54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  <c r="U742">
        <f t="shared" si="253"/>
        <v>0</v>
      </c>
      <c r="V742" t="str">
        <f t="shared" si="254"/>
        <v>&lt;=3 calls</v>
      </c>
      <c r="W742" t="str">
        <f t="shared" si="255"/>
        <v>Q1</v>
      </c>
      <c r="X742" t="str">
        <f t="shared" si="256"/>
        <v>Not Applicable</v>
      </c>
      <c r="Y742" t="str">
        <f t="shared" si="257"/>
        <v>Low</v>
      </c>
      <c r="Z742" s="3">
        <f t="shared" si="258"/>
        <v>1.3800615563145298</v>
      </c>
      <c r="AA742" s="3">
        <f t="shared" si="259"/>
        <v>-1.1298398061190291</v>
      </c>
      <c r="AB742" s="3">
        <f t="shared" si="260"/>
        <v>-0.92600986694781717</v>
      </c>
      <c r="AC742" s="3">
        <f t="shared" si="261"/>
        <v>1.71875165569192</v>
      </c>
      <c r="AD742" s="3">
        <f t="shared" si="262"/>
        <v>3.6164397537102713</v>
      </c>
      <c r="AE742" s="3">
        <f t="shared" si="263"/>
        <v>2.6443731609469943</v>
      </c>
      <c r="AF742" s="3">
        <f t="shared" si="264"/>
        <v>2.9844232837279616</v>
      </c>
      <c r="AG742" t="str">
        <f t="shared" si="265"/>
        <v>Cluster 2</v>
      </c>
      <c r="AH742" t="str">
        <f t="shared" si="266"/>
        <v>Not Applicable</v>
      </c>
      <c r="AI742" t="e">
        <f t="shared" si="267"/>
        <v>#N/A</v>
      </c>
      <c r="AJ742">
        <f t="shared" si="268"/>
        <v>43.32</v>
      </c>
      <c r="AK742" t="str">
        <f t="shared" si="269"/>
        <v>no - High</v>
      </c>
      <c r="AL742" t="str">
        <f t="shared" si="270"/>
        <v>Q4 - Very High</v>
      </c>
      <c r="AM742">
        <f t="shared" si="271"/>
        <v>0</v>
      </c>
      <c r="AN742">
        <f t="shared" si="272"/>
        <v>1</v>
      </c>
      <c r="AO742">
        <f t="shared" si="273"/>
        <v>0</v>
      </c>
      <c r="AP742">
        <f t="shared" si="274"/>
        <v>2</v>
      </c>
      <c r="AQ742">
        <f t="shared" si="275"/>
        <v>254.8</v>
      </c>
    </row>
    <row r="743" spans="1:43" x14ac:dyDescent="0.25">
      <c r="A743" t="s">
        <v>66</v>
      </c>
      <c r="B743">
        <v>66</v>
      </c>
      <c r="C743" t="s">
        <v>25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  <c r="U743">
        <f t="shared" si="253"/>
        <v>0</v>
      </c>
      <c r="V743" t="str">
        <f t="shared" si="254"/>
        <v>&lt;=3 calls</v>
      </c>
      <c r="W743" t="str">
        <f t="shared" si="255"/>
        <v>Q1</v>
      </c>
      <c r="X743" t="str">
        <f t="shared" si="256"/>
        <v>Not Applicable</v>
      </c>
      <c r="Y743" t="str">
        <f t="shared" si="257"/>
        <v>High</v>
      </c>
      <c r="Z743" s="3">
        <f t="shared" si="258"/>
        <v>1.3819129839380928</v>
      </c>
      <c r="AA743" s="3">
        <f t="shared" si="259"/>
        <v>0.85624888899975204</v>
      </c>
      <c r="AB743" s="3">
        <f t="shared" si="260"/>
        <v>-0.19319159671773517</v>
      </c>
      <c r="AC743" s="3">
        <f t="shared" si="261"/>
        <v>-1.7593810192427477</v>
      </c>
      <c r="AD743" s="3">
        <f t="shared" si="262"/>
        <v>3.2166393538845339</v>
      </c>
      <c r="AE743" s="3">
        <f t="shared" si="263"/>
        <v>2.4032457674994441</v>
      </c>
      <c r="AF743" s="3">
        <f t="shared" si="264"/>
        <v>3.0338773384975979</v>
      </c>
      <c r="AG743" t="str">
        <f t="shared" si="265"/>
        <v>Cluster 2</v>
      </c>
      <c r="AH743" t="str">
        <f t="shared" si="266"/>
        <v>&gt;16 messages</v>
      </c>
      <c r="AI743" t="e">
        <f t="shared" si="267"/>
        <v>#N/A</v>
      </c>
      <c r="AJ743">
        <f t="shared" si="268"/>
        <v>43.33</v>
      </c>
      <c r="AK743" t="str">
        <f t="shared" si="269"/>
        <v>no - Low</v>
      </c>
      <c r="AL743" t="str">
        <f t="shared" si="270"/>
        <v>Q1 - Low</v>
      </c>
      <c r="AM743">
        <f t="shared" si="271"/>
        <v>0</v>
      </c>
      <c r="AN743">
        <f t="shared" si="272"/>
        <v>0</v>
      </c>
      <c r="AO743">
        <f t="shared" si="273"/>
        <v>0</v>
      </c>
      <c r="AP743">
        <f t="shared" si="274"/>
        <v>2</v>
      </c>
      <c r="AQ743">
        <f t="shared" si="275"/>
        <v>254.9</v>
      </c>
    </row>
    <row r="744" spans="1:43" x14ac:dyDescent="0.25">
      <c r="A744" t="s">
        <v>63</v>
      </c>
      <c r="B744">
        <v>103</v>
      </c>
      <c r="C744" t="s">
        <v>28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  <c r="U744">
        <f t="shared" si="253"/>
        <v>0</v>
      </c>
      <c r="V744" t="str">
        <f t="shared" si="254"/>
        <v>&lt;=3 calls</v>
      </c>
      <c r="W744" t="str">
        <f t="shared" si="255"/>
        <v>Q3</v>
      </c>
      <c r="X744" t="str">
        <f t="shared" si="256"/>
        <v>Not Applicable</v>
      </c>
      <c r="Y744" t="str">
        <f t="shared" si="257"/>
        <v>Medium</v>
      </c>
      <c r="Z744" s="3">
        <f t="shared" si="258"/>
        <v>-1.3433884779469674</v>
      </c>
      <c r="AA744" s="3">
        <f t="shared" si="259"/>
        <v>-0.22435848720214979</v>
      </c>
      <c r="AB744" s="3">
        <f t="shared" si="260"/>
        <v>-8.59498986352846E-2</v>
      </c>
      <c r="AC744" s="3">
        <f t="shared" si="261"/>
        <v>-0.49131181483948333</v>
      </c>
      <c r="AD744" s="3">
        <f t="shared" si="262"/>
        <v>1.346768970792251</v>
      </c>
      <c r="AE744" s="3">
        <f t="shared" si="263"/>
        <v>1.4504495916565281</v>
      </c>
      <c r="AF744" s="3">
        <f t="shared" si="264"/>
        <v>3.2239450018857889</v>
      </c>
      <c r="AG744" t="str">
        <f t="shared" si="265"/>
        <v>Cluster 1</v>
      </c>
      <c r="AH744" t="str">
        <f t="shared" si="266"/>
        <v>&gt;16 messages</v>
      </c>
      <c r="AI744" t="e">
        <f t="shared" si="267"/>
        <v>#N/A</v>
      </c>
      <c r="AJ744">
        <f t="shared" si="268"/>
        <v>18.309999999999999</v>
      </c>
      <c r="AK744" t="str">
        <f t="shared" si="269"/>
        <v>no - Low</v>
      </c>
      <c r="AL744" t="str">
        <f t="shared" si="270"/>
        <v>Q2 - Medium</v>
      </c>
      <c r="AM744">
        <f t="shared" si="271"/>
        <v>0</v>
      </c>
      <c r="AN744">
        <f t="shared" si="272"/>
        <v>0</v>
      </c>
      <c r="AO744">
        <f t="shared" si="273"/>
        <v>1</v>
      </c>
      <c r="AP744">
        <f t="shared" si="274"/>
        <v>0</v>
      </c>
      <c r="AQ744">
        <f t="shared" si="275"/>
        <v>107.7</v>
      </c>
    </row>
    <row r="745" spans="1:43" x14ac:dyDescent="0.25">
      <c r="A745" t="s">
        <v>34</v>
      </c>
      <c r="B745">
        <v>128</v>
      </c>
      <c r="C745" t="s">
        <v>25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  <c r="U745">
        <f t="shared" si="253"/>
        <v>0</v>
      </c>
      <c r="V745" t="str">
        <f t="shared" si="254"/>
        <v>&lt;=3 calls</v>
      </c>
      <c r="W745" t="str">
        <f t="shared" si="255"/>
        <v>Q4</v>
      </c>
      <c r="X745" t="str">
        <f t="shared" si="256"/>
        <v>Not Applicable</v>
      </c>
      <c r="Y745" t="str">
        <f t="shared" si="257"/>
        <v>High</v>
      </c>
      <c r="Z745" s="3">
        <f t="shared" si="258"/>
        <v>-0.39730896230616164</v>
      </c>
      <c r="AA745" s="3">
        <f t="shared" si="259"/>
        <v>1.2861037568811722</v>
      </c>
      <c r="AB745" s="3">
        <f t="shared" si="260"/>
        <v>1.3796866418248794</v>
      </c>
      <c r="AC745" s="3">
        <f t="shared" si="261"/>
        <v>-0.96230894790355315</v>
      </c>
      <c r="AD745" s="3">
        <f t="shared" si="262"/>
        <v>3.3546737550513903</v>
      </c>
      <c r="AE745" s="3">
        <f t="shared" si="263"/>
        <v>2.154411990738522</v>
      </c>
      <c r="AF745" s="3">
        <f t="shared" si="264"/>
        <v>2.455431947508472</v>
      </c>
      <c r="AG745" t="str">
        <f t="shared" si="265"/>
        <v>Cluster 2</v>
      </c>
      <c r="AH745" t="str">
        <f t="shared" si="266"/>
        <v>Not Applicable</v>
      </c>
      <c r="AI745" t="e">
        <f t="shared" si="267"/>
        <v>#N/A</v>
      </c>
      <c r="AJ745">
        <f t="shared" si="268"/>
        <v>27</v>
      </c>
      <c r="AK745" t="str">
        <f t="shared" si="269"/>
        <v>no - High</v>
      </c>
      <c r="AL745" t="str">
        <f t="shared" si="270"/>
        <v>Q1 - Low</v>
      </c>
      <c r="AM745">
        <f t="shared" si="271"/>
        <v>0</v>
      </c>
      <c r="AN745">
        <f t="shared" si="272"/>
        <v>0</v>
      </c>
      <c r="AO745">
        <f t="shared" si="273"/>
        <v>0</v>
      </c>
      <c r="AP745">
        <f t="shared" si="274"/>
        <v>1</v>
      </c>
      <c r="AQ745">
        <f t="shared" si="275"/>
        <v>158.80000000000001</v>
      </c>
    </row>
    <row r="746" spans="1:43" x14ac:dyDescent="0.25">
      <c r="A746" t="s">
        <v>60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  <c r="U746">
        <f t="shared" si="253"/>
        <v>0</v>
      </c>
      <c r="V746" t="str">
        <f t="shared" si="254"/>
        <v>&lt;=3 calls</v>
      </c>
      <c r="W746" t="str">
        <f t="shared" si="255"/>
        <v>Q3</v>
      </c>
      <c r="X746" t="str">
        <f t="shared" si="256"/>
        <v>Not Applicable</v>
      </c>
      <c r="Y746" t="str">
        <f t="shared" si="257"/>
        <v>Low</v>
      </c>
      <c r="Z746" s="3">
        <f t="shared" si="258"/>
        <v>0.33770780424843655</v>
      </c>
      <c r="AA746" s="3">
        <f t="shared" si="259"/>
        <v>-3.1378192583984386</v>
      </c>
      <c r="AB746" s="3">
        <f t="shared" si="260"/>
        <v>-0.42356265185781555</v>
      </c>
      <c r="AC746" s="3">
        <f t="shared" si="261"/>
        <v>0.77675738956378104</v>
      </c>
      <c r="AD746" s="3">
        <f t="shared" si="262"/>
        <v>3.1382925594706941</v>
      </c>
      <c r="AE746" s="3">
        <f t="shared" si="263"/>
        <v>3.2776079115289538</v>
      </c>
      <c r="AF746" s="3">
        <f t="shared" si="264"/>
        <v>4.4313143709970824</v>
      </c>
      <c r="AG746" t="str">
        <f t="shared" si="265"/>
        <v>Cluster 1</v>
      </c>
      <c r="AH746" t="str">
        <f t="shared" si="266"/>
        <v>Not Applicable</v>
      </c>
      <c r="AI746" t="e">
        <f t="shared" si="267"/>
        <v>#N/A</v>
      </c>
      <c r="AJ746">
        <f t="shared" si="268"/>
        <v>33.75</v>
      </c>
      <c r="AK746" t="str">
        <f t="shared" si="269"/>
        <v>no - Medium</v>
      </c>
      <c r="AL746" t="str">
        <f t="shared" si="270"/>
        <v>Q4 - Very High</v>
      </c>
      <c r="AM746">
        <f t="shared" si="271"/>
        <v>0</v>
      </c>
      <c r="AN746">
        <f t="shared" si="272"/>
        <v>1</v>
      </c>
      <c r="AO746">
        <f t="shared" si="273"/>
        <v>0</v>
      </c>
      <c r="AP746">
        <f t="shared" si="274"/>
        <v>0</v>
      </c>
      <c r="AQ746">
        <f t="shared" si="275"/>
        <v>198.5</v>
      </c>
    </row>
    <row r="747" spans="1:43" x14ac:dyDescent="0.25">
      <c r="A747" t="s">
        <v>64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  <c r="U747">
        <f t="shared" si="253"/>
        <v>0</v>
      </c>
      <c r="V747" t="str">
        <f t="shared" si="254"/>
        <v>&lt;=3 calls</v>
      </c>
      <c r="W747" t="str">
        <f t="shared" si="255"/>
        <v>Q3</v>
      </c>
      <c r="X747" t="str">
        <f t="shared" si="256"/>
        <v>Not Applicable</v>
      </c>
      <c r="Y747" t="str">
        <f t="shared" si="257"/>
        <v>High</v>
      </c>
      <c r="Z747" s="3">
        <f t="shared" si="258"/>
        <v>-3.4429148087770596E-2</v>
      </c>
      <c r="AA747" s="3">
        <f t="shared" si="259"/>
        <v>0.66520228105245449</v>
      </c>
      <c r="AB747" s="3">
        <f t="shared" si="260"/>
        <v>-0.41959073711402073</v>
      </c>
      <c r="AC747" s="3">
        <f t="shared" si="261"/>
        <v>0.63183519477483641</v>
      </c>
      <c r="AD747" s="3">
        <f t="shared" si="262"/>
        <v>2.5893989113758584</v>
      </c>
      <c r="AE747" s="3">
        <f t="shared" si="263"/>
        <v>1.0094312958213061</v>
      </c>
      <c r="AF747" s="3">
        <f t="shared" si="264"/>
        <v>1.8256276618556375</v>
      </c>
      <c r="AG747" t="str">
        <f t="shared" si="265"/>
        <v>Cluster 2</v>
      </c>
      <c r="AH747" t="str">
        <f t="shared" si="266"/>
        <v>Not Applicable</v>
      </c>
      <c r="AI747" t="e">
        <f t="shared" si="267"/>
        <v>#N/A</v>
      </c>
      <c r="AJ747">
        <f t="shared" si="268"/>
        <v>30.33</v>
      </c>
      <c r="AK747" t="str">
        <f t="shared" si="269"/>
        <v>no - Low</v>
      </c>
      <c r="AL747" t="str">
        <f t="shared" si="270"/>
        <v>Q3 - High</v>
      </c>
      <c r="AM747">
        <f t="shared" si="271"/>
        <v>0</v>
      </c>
      <c r="AN747">
        <f t="shared" si="272"/>
        <v>1</v>
      </c>
      <c r="AO747">
        <f t="shared" si="273"/>
        <v>0</v>
      </c>
      <c r="AP747">
        <f t="shared" si="274"/>
        <v>0</v>
      </c>
      <c r="AQ747">
        <f t="shared" si="275"/>
        <v>178.4</v>
      </c>
    </row>
    <row r="748" spans="1:43" x14ac:dyDescent="0.25">
      <c r="A748" t="s">
        <v>42</v>
      </c>
      <c r="B748">
        <v>87</v>
      </c>
      <c r="C748" t="s">
        <v>28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  <c r="U748">
        <f t="shared" si="253"/>
        <v>0</v>
      </c>
      <c r="V748" t="str">
        <f t="shared" si="254"/>
        <v>&lt;=3 calls</v>
      </c>
      <c r="W748" t="str">
        <f t="shared" si="255"/>
        <v>Q2</v>
      </c>
      <c r="X748" t="str">
        <f t="shared" si="256"/>
        <v>Not Applicable</v>
      </c>
      <c r="Y748" t="str">
        <f t="shared" si="257"/>
        <v>Low</v>
      </c>
      <c r="Z748" s="3">
        <f t="shared" si="258"/>
        <v>-1.2841427939929442</v>
      </c>
      <c r="AA748" s="3">
        <f t="shared" si="259"/>
        <v>-0.82933941236859232</v>
      </c>
      <c r="AB748" s="3">
        <f t="shared" si="260"/>
        <v>0.13846328438910385</v>
      </c>
      <c r="AC748" s="3">
        <f t="shared" si="261"/>
        <v>-1.4695366296648587</v>
      </c>
      <c r="AD748" s="3">
        <f t="shared" si="262"/>
        <v>1.2753138672687105</v>
      </c>
      <c r="AE748" s="3">
        <f t="shared" si="263"/>
        <v>2.1249791912681069</v>
      </c>
      <c r="AF748" s="3">
        <f t="shared" si="264"/>
        <v>3.9248754969549084</v>
      </c>
      <c r="AG748" t="str">
        <f t="shared" si="265"/>
        <v>Cluster 1</v>
      </c>
      <c r="AH748" t="str">
        <f t="shared" si="266"/>
        <v>Not Applicable</v>
      </c>
      <c r="AI748" t="e">
        <f t="shared" si="267"/>
        <v>#N/A</v>
      </c>
      <c r="AJ748">
        <f t="shared" si="268"/>
        <v>18.850000000000001</v>
      </c>
      <c r="AK748" t="str">
        <f t="shared" si="269"/>
        <v>no - Medium</v>
      </c>
      <c r="AL748" t="str">
        <f t="shared" si="270"/>
        <v>Q1 - Low</v>
      </c>
      <c r="AM748">
        <f t="shared" si="271"/>
        <v>0</v>
      </c>
      <c r="AN748">
        <f t="shared" si="272"/>
        <v>0</v>
      </c>
      <c r="AO748">
        <f t="shared" si="273"/>
        <v>1</v>
      </c>
      <c r="AP748">
        <f t="shared" si="274"/>
        <v>1</v>
      </c>
      <c r="AQ748">
        <f t="shared" si="275"/>
        <v>110.9</v>
      </c>
    </row>
    <row r="749" spans="1:43" x14ac:dyDescent="0.25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  <c r="U749">
        <f t="shared" si="253"/>
        <v>1</v>
      </c>
      <c r="V749" t="str">
        <f t="shared" si="254"/>
        <v>&lt;=3 calls</v>
      </c>
      <c r="W749" t="str">
        <f t="shared" si="255"/>
        <v>Q3</v>
      </c>
      <c r="X749" t="str">
        <f t="shared" si="256"/>
        <v>Not Applicable</v>
      </c>
      <c r="Y749" t="str">
        <f t="shared" si="257"/>
        <v>Medium</v>
      </c>
      <c r="Z749" s="3">
        <f t="shared" si="258"/>
        <v>-0.24734332479754093</v>
      </c>
      <c r="AA749" s="3">
        <f t="shared" si="259"/>
        <v>0.418433745787195</v>
      </c>
      <c r="AB749" s="3">
        <f t="shared" si="260"/>
        <v>-6.4104367544414495E-2</v>
      </c>
      <c r="AC749" s="3">
        <f t="shared" si="261"/>
        <v>0.74052684086654508</v>
      </c>
      <c r="AD749" s="3">
        <f t="shared" si="262"/>
        <v>2.5463268997795687</v>
      </c>
      <c r="AE749" s="3">
        <f t="shared" si="263"/>
        <v>0.88811873751062109</v>
      </c>
      <c r="AF749" s="3">
        <f t="shared" si="264"/>
        <v>1.7588999696668057</v>
      </c>
      <c r="AG749" t="str">
        <f t="shared" si="265"/>
        <v>Cluster 2</v>
      </c>
      <c r="AH749" t="str">
        <f t="shared" si="266"/>
        <v>&gt;16 messages</v>
      </c>
      <c r="AI749">
        <f t="shared" si="267"/>
        <v>28.37</v>
      </c>
      <c r="AJ749" t="e">
        <f t="shared" si="268"/>
        <v>#N/A</v>
      </c>
      <c r="AK749" t="str">
        <f t="shared" si="269"/>
        <v>no - Medium</v>
      </c>
      <c r="AL749" t="str">
        <f t="shared" si="270"/>
        <v>Q4 - Very High</v>
      </c>
      <c r="AM749">
        <f t="shared" si="271"/>
        <v>0</v>
      </c>
      <c r="AN749">
        <f t="shared" si="272"/>
        <v>1</v>
      </c>
      <c r="AO749">
        <f t="shared" si="273"/>
        <v>0</v>
      </c>
      <c r="AP749">
        <f t="shared" si="274"/>
        <v>1</v>
      </c>
      <c r="AQ749">
        <f t="shared" si="275"/>
        <v>166.9</v>
      </c>
    </row>
    <row r="750" spans="1:43" x14ac:dyDescent="0.25">
      <c r="A750" t="s">
        <v>29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  <c r="U750">
        <f t="shared" si="253"/>
        <v>0</v>
      </c>
      <c r="V750" t="str">
        <f t="shared" si="254"/>
        <v>&lt;=3 calls</v>
      </c>
      <c r="W750" t="str">
        <f t="shared" si="255"/>
        <v>Q4</v>
      </c>
      <c r="X750" t="str">
        <f t="shared" si="256"/>
        <v>High</v>
      </c>
      <c r="Y750" t="str">
        <f t="shared" si="257"/>
        <v>Low</v>
      </c>
      <c r="Z750" s="3">
        <f t="shared" si="258"/>
        <v>1.1949187939582078</v>
      </c>
      <c r="AA750" s="3">
        <f t="shared" si="259"/>
        <v>-2.773636661998903</v>
      </c>
      <c r="AB750" s="3">
        <f t="shared" si="260"/>
        <v>-0.47321158615524656</v>
      </c>
      <c r="AC750" s="3">
        <f t="shared" si="261"/>
        <v>0.16083806171076653</v>
      </c>
      <c r="AD750" s="3">
        <f t="shared" si="262"/>
        <v>3.096531375480482</v>
      </c>
      <c r="AE750" s="3">
        <f t="shared" si="263"/>
        <v>3.0611581704161246</v>
      </c>
      <c r="AF750" s="3">
        <f t="shared" si="264"/>
        <v>4.1416026039778062</v>
      </c>
      <c r="AG750" t="str">
        <f t="shared" si="265"/>
        <v>Cluster 2</v>
      </c>
      <c r="AH750" t="str">
        <f t="shared" si="266"/>
        <v>Not Applicable</v>
      </c>
      <c r="AI750" t="e">
        <f t="shared" si="267"/>
        <v>#N/A</v>
      </c>
      <c r="AJ750">
        <f t="shared" si="268"/>
        <v>41.62</v>
      </c>
      <c r="AK750" t="str">
        <f t="shared" si="269"/>
        <v>yes - Low</v>
      </c>
      <c r="AL750" t="str">
        <f t="shared" si="270"/>
        <v>Q3 - High</v>
      </c>
      <c r="AM750">
        <f t="shared" si="271"/>
        <v>1</v>
      </c>
      <c r="AN750">
        <f t="shared" si="272"/>
        <v>1</v>
      </c>
      <c r="AO750">
        <f t="shared" si="273"/>
        <v>0</v>
      </c>
      <c r="AP750">
        <f t="shared" si="274"/>
        <v>2</v>
      </c>
      <c r="AQ750">
        <f t="shared" si="275"/>
        <v>244.8</v>
      </c>
    </row>
    <row r="751" spans="1:43" x14ac:dyDescent="0.25">
      <c r="A751" t="s">
        <v>66</v>
      </c>
      <c r="B751">
        <v>97</v>
      </c>
      <c r="C751" t="s">
        <v>28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  <c r="U751">
        <f t="shared" si="253"/>
        <v>1</v>
      </c>
      <c r="V751" t="str">
        <f t="shared" si="254"/>
        <v>&gt;3 calls</v>
      </c>
      <c r="W751" t="str">
        <f t="shared" si="255"/>
        <v>Q2</v>
      </c>
      <c r="X751" t="str">
        <f t="shared" si="256"/>
        <v>Not Applicable</v>
      </c>
      <c r="Y751" t="str">
        <f t="shared" si="257"/>
        <v>Medium</v>
      </c>
      <c r="Z751" s="3">
        <f t="shared" si="258"/>
        <v>-1.1008514592601857</v>
      </c>
      <c r="AA751" s="3">
        <f t="shared" si="259"/>
        <v>-0.6044616342639606</v>
      </c>
      <c r="AB751" s="3">
        <f t="shared" si="260"/>
        <v>-0.12765500344512654</v>
      </c>
      <c r="AC751" s="3">
        <f t="shared" si="261"/>
        <v>0.59560464607760044</v>
      </c>
      <c r="AD751" s="3">
        <f t="shared" si="262"/>
        <v>1.8637493380824561</v>
      </c>
      <c r="AE751" s="3">
        <f t="shared" si="263"/>
        <v>1.3958110534689634</v>
      </c>
      <c r="AF751" s="3">
        <f t="shared" si="264"/>
        <v>2.9022431667194053</v>
      </c>
      <c r="AG751" t="str">
        <f t="shared" si="265"/>
        <v>Cluster 2</v>
      </c>
      <c r="AH751" t="str">
        <f t="shared" si="266"/>
        <v>Not Applicable</v>
      </c>
      <c r="AI751">
        <f t="shared" si="267"/>
        <v>20.54</v>
      </c>
      <c r="AJ751" t="e">
        <f t="shared" si="268"/>
        <v>#N/A</v>
      </c>
      <c r="AK751" t="str">
        <f t="shared" si="269"/>
        <v>no - Low</v>
      </c>
      <c r="AL751" t="str">
        <f t="shared" si="270"/>
        <v>Q3 - High</v>
      </c>
      <c r="AM751">
        <f t="shared" si="271"/>
        <v>0</v>
      </c>
      <c r="AN751">
        <f t="shared" si="272"/>
        <v>0</v>
      </c>
      <c r="AO751">
        <f t="shared" si="273"/>
        <v>1</v>
      </c>
      <c r="AP751">
        <f t="shared" si="274"/>
        <v>4</v>
      </c>
      <c r="AQ751">
        <f t="shared" si="275"/>
        <v>120.8</v>
      </c>
    </row>
    <row r="752" spans="1:43" x14ac:dyDescent="0.25">
      <c r="A752" t="s">
        <v>64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  <c r="U752">
        <f t="shared" si="253"/>
        <v>0</v>
      </c>
      <c r="V752" t="str">
        <f t="shared" si="254"/>
        <v>&lt;=3 calls</v>
      </c>
      <c r="W752" t="str">
        <f t="shared" si="255"/>
        <v>Q3</v>
      </c>
      <c r="X752" t="str">
        <f t="shared" si="256"/>
        <v>Not Applicable</v>
      </c>
      <c r="Y752" t="str">
        <f t="shared" si="257"/>
        <v>Low</v>
      </c>
      <c r="Z752" s="3">
        <f t="shared" si="258"/>
        <v>-0.99161722946995545</v>
      </c>
      <c r="AA752" s="3">
        <f t="shared" si="259"/>
        <v>-0.88904147735212291</v>
      </c>
      <c r="AB752" s="3">
        <f t="shared" si="260"/>
        <v>0.11264583855443949</v>
      </c>
      <c r="AC752" s="3">
        <f t="shared" si="261"/>
        <v>1.5013683635085036</v>
      </c>
      <c r="AD752" s="3">
        <f t="shared" si="262"/>
        <v>2.739928195519671</v>
      </c>
      <c r="AE752" s="3">
        <f t="shared" si="263"/>
        <v>2.0100983871746054</v>
      </c>
      <c r="AF752" s="3">
        <f t="shared" si="264"/>
        <v>2.9281025486892056</v>
      </c>
      <c r="AG752" t="str">
        <f t="shared" si="265"/>
        <v>Cluster 2</v>
      </c>
      <c r="AH752" t="str">
        <f t="shared" si="266"/>
        <v>Not Applicable</v>
      </c>
      <c r="AI752" t="e">
        <f t="shared" si="267"/>
        <v>#N/A</v>
      </c>
      <c r="AJ752">
        <f t="shared" si="268"/>
        <v>21.54</v>
      </c>
      <c r="AK752" t="str">
        <f t="shared" si="269"/>
        <v>no - High</v>
      </c>
      <c r="AL752" t="str">
        <f t="shared" si="270"/>
        <v>Q4 - Very High</v>
      </c>
      <c r="AM752">
        <f t="shared" si="271"/>
        <v>0</v>
      </c>
      <c r="AN752">
        <f t="shared" si="272"/>
        <v>1</v>
      </c>
      <c r="AO752">
        <f t="shared" si="273"/>
        <v>0</v>
      </c>
      <c r="AP752">
        <f t="shared" si="274"/>
        <v>2</v>
      </c>
      <c r="AQ752">
        <f t="shared" si="275"/>
        <v>126.7</v>
      </c>
    </row>
    <row r="753" spans="1:43" x14ac:dyDescent="0.25">
      <c r="A753" t="s">
        <v>63</v>
      </c>
      <c r="B753">
        <v>108</v>
      </c>
      <c r="C753" t="s">
        <v>25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  <c r="U753">
        <f t="shared" si="253"/>
        <v>0</v>
      </c>
      <c r="V753" t="str">
        <f t="shared" si="254"/>
        <v>&lt;=3 calls</v>
      </c>
      <c r="W753" t="str">
        <f t="shared" si="255"/>
        <v>Q3</v>
      </c>
      <c r="X753" t="str">
        <f t="shared" si="256"/>
        <v>Not Applicable</v>
      </c>
      <c r="Y753" t="str">
        <f t="shared" si="257"/>
        <v>Medium</v>
      </c>
      <c r="Z753" s="3">
        <f t="shared" si="258"/>
        <v>0.65985621074843692</v>
      </c>
      <c r="AA753" s="3">
        <f t="shared" si="259"/>
        <v>8.4795662336189549E-3</v>
      </c>
      <c r="AB753" s="3">
        <f t="shared" si="260"/>
        <v>-0.10183755761046219</v>
      </c>
      <c r="AC753" s="3">
        <f t="shared" si="261"/>
        <v>1.8999043991781008</v>
      </c>
      <c r="AD753" s="3">
        <f t="shared" si="262"/>
        <v>3.6039277147526905</v>
      </c>
      <c r="AE753" s="3">
        <f t="shared" si="263"/>
        <v>2.013824653752943</v>
      </c>
      <c r="AF753" s="3">
        <f t="shared" si="264"/>
        <v>1.7671119090096619</v>
      </c>
      <c r="AG753" t="str">
        <f t="shared" si="265"/>
        <v>Cluster 3</v>
      </c>
      <c r="AH753" t="str">
        <f t="shared" si="266"/>
        <v>&gt;16 messages</v>
      </c>
      <c r="AI753" t="e">
        <f t="shared" si="267"/>
        <v>#N/A</v>
      </c>
      <c r="AJ753">
        <f t="shared" si="268"/>
        <v>36.700000000000003</v>
      </c>
      <c r="AK753" t="str">
        <f t="shared" si="269"/>
        <v>no - High</v>
      </c>
      <c r="AL753" t="str">
        <f t="shared" si="270"/>
        <v>Q4 - Very High</v>
      </c>
      <c r="AM753">
        <f t="shared" si="271"/>
        <v>0</v>
      </c>
      <c r="AN753">
        <f t="shared" si="272"/>
        <v>0</v>
      </c>
      <c r="AO753">
        <f t="shared" si="273"/>
        <v>0</v>
      </c>
      <c r="AP753">
        <f t="shared" si="274"/>
        <v>0</v>
      </c>
      <c r="AQ753">
        <f t="shared" si="275"/>
        <v>215.9</v>
      </c>
    </row>
    <row r="754" spans="1:43" x14ac:dyDescent="0.25">
      <c r="A754" t="s">
        <v>38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  <c r="U754">
        <f t="shared" si="253"/>
        <v>0</v>
      </c>
      <c r="V754" t="str">
        <f t="shared" si="254"/>
        <v>&lt;=3 calls</v>
      </c>
      <c r="W754" t="str">
        <f t="shared" si="255"/>
        <v>Q2</v>
      </c>
      <c r="X754" t="str">
        <f t="shared" si="256"/>
        <v>Not Applicable</v>
      </c>
      <c r="Y754" t="str">
        <f t="shared" si="257"/>
        <v>High</v>
      </c>
      <c r="Z754" s="3">
        <f t="shared" si="258"/>
        <v>0.54877055333464375</v>
      </c>
      <c r="AA754" s="3">
        <f t="shared" si="259"/>
        <v>0.98759343196351956</v>
      </c>
      <c r="AB754" s="3">
        <f t="shared" si="260"/>
        <v>0.47011816549594282</v>
      </c>
      <c r="AC754" s="3">
        <f t="shared" si="261"/>
        <v>-0.56377291223395598</v>
      </c>
      <c r="AD754" s="3">
        <f t="shared" si="262"/>
        <v>2.9497049632603969</v>
      </c>
      <c r="AE754" s="3">
        <f t="shared" si="263"/>
        <v>1.3473458699096978</v>
      </c>
      <c r="AF754" s="3">
        <f t="shared" si="264"/>
        <v>1.7117016141963588</v>
      </c>
      <c r="AG754" t="str">
        <f t="shared" si="265"/>
        <v>Cluster 2</v>
      </c>
      <c r="AH754" t="str">
        <f t="shared" si="266"/>
        <v>&gt;16 messages</v>
      </c>
      <c r="AI754" t="e">
        <f t="shared" si="267"/>
        <v>#N/A</v>
      </c>
      <c r="AJ754">
        <f t="shared" si="268"/>
        <v>35.68</v>
      </c>
      <c r="AK754" t="str">
        <f t="shared" si="269"/>
        <v>no - High</v>
      </c>
      <c r="AL754" t="str">
        <f t="shared" si="270"/>
        <v>Q2 - Medium</v>
      </c>
      <c r="AM754">
        <f t="shared" si="271"/>
        <v>0</v>
      </c>
      <c r="AN754">
        <f t="shared" si="272"/>
        <v>1</v>
      </c>
      <c r="AO754">
        <f t="shared" si="273"/>
        <v>0</v>
      </c>
      <c r="AP754">
        <f t="shared" si="274"/>
        <v>1</v>
      </c>
      <c r="AQ754">
        <f t="shared" si="275"/>
        <v>209.9</v>
      </c>
    </row>
    <row r="755" spans="1:43" x14ac:dyDescent="0.25">
      <c r="A755" t="s">
        <v>74</v>
      </c>
      <c r="B755">
        <v>23</v>
      </c>
      <c r="C755" t="s">
        <v>28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  <c r="U755">
        <f t="shared" si="253"/>
        <v>1</v>
      </c>
      <c r="V755" t="str">
        <f t="shared" si="254"/>
        <v>&lt;=3 calls</v>
      </c>
      <c r="W755" t="str">
        <f t="shared" si="255"/>
        <v>Q1</v>
      </c>
      <c r="X755" t="str">
        <f t="shared" si="256"/>
        <v>Not Applicable</v>
      </c>
      <c r="Y755" t="str">
        <f t="shared" si="257"/>
        <v>High</v>
      </c>
      <c r="Z755" s="3">
        <f t="shared" si="258"/>
        <v>2.6168152088547609</v>
      </c>
      <c r="AA755" s="3">
        <f t="shared" si="259"/>
        <v>1.0234146709536376</v>
      </c>
      <c r="AB755" s="3">
        <f t="shared" si="260"/>
        <v>-1.1802124105506642</v>
      </c>
      <c r="AC755" s="3">
        <f t="shared" si="261"/>
        <v>0.37822135389418376</v>
      </c>
      <c r="AD755" s="3">
        <f t="shared" si="262"/>
        <v>4.3712160549302439</v>
      </c>
      <c r="AE755" s="3">
        <f t="shared" si="263"/>
        <v>3.0710018157884713</v>
      </c>
      <c r="AF755" s="3">
        <f t="shared" si="264"/>
        <v>2.7847036657914339</v>
      </c>
      <c r="AG755" t="str">
        <f t="shared" si="265"/>
        <v>Cluster 3</v>
      </c>
      <c r="AH755" t="str">
        <f t="shared" si="266"/>
        <v>Not Applicable</v>
      </c>
      <c r="AI755">
        <f t="shared" si="267"/>
        <v>54.67</v>
      </c>
      <c r="AJ755" t="e">
        <f t="shared" si="268"/>
        <v>#N/A</v>
      </c>
      <c r="AK755" t="str">
        <f t="shared" si="269"/>
        <v>no - Low</v>
      </c>
      <c r="AL755" t="str">
        <f t="shared" si="270"/>
        <v>Q3 - High</v>
      </c>
      <c r="AM755">
        <f t="shared" si="271"/>
        <v>0</v>
      </c>
      <c r="AN755">
        <f t="shared" si="272"/>
        <v>0</v>
      </c>
      <c r="AO755">
        <f t="shared" si="273"/>
        <v>1</v>
      </c>
      <c r="AP755">
        <f t="shared" si="274"/>
        <v>2</v>
      </c>
      <c r="AQ755">
        <f t="shared" si="275"/>
        <v>321.60000000000002</v>
      </c>
    </row>
    <row r="756" spans="1:43" x14ac:dyDescent="0.25">
      <c r="A756" t="s">
        <v>45</v>
      </c>
      <c r="B756">
        <v>149</v>
      </c>
      <c r="C756" t="s">
        <v>28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  <c r="U756">
        <f t="shared" si="253"/>
        <v>0</v>
      </c>
      <c r="V756" t="str">
        <f t="shared" si="254"/>
        <v>&gt;3 calls</v>
      </c>
      <c r="W756" t="str">
        <f t="shared" si="255"/>
        <v>Q4</v>
      </c>
      <c r="X756" t="str">
        <f t="shared" si="256"/>
        <v>Not Applicable</v>
      </c>
      <c r="Y756" t="str">
        <f t="shared" si="257"/>
        <v>Medium</v>
      </c>
      <c r="Z756" s="3">
        <f t="shared" si="258"/>
        <v>-0.25289760766823077</v>
      </c>
      <c r="AA756" s="3">
        <f t="shared" si="259"/>
        <v>0.37067209380037103</v>
      </c>
      <c r="AB756" s="3">
        <f t="shared" si="260"/>
        <v>0.15435094336428198</v>
      </c>
      <c r="AC756" s="3">
        <f t="shared" si="261"/>
        <v>-0.74492565572013658</v>
      </c>
      <c r="AD756" s="3">
        <f t="shared" si="262"/>
        <v>1.9581861491969439</v>
      </c>
      <c r="AE756" s="3">
        <f t="shared" si="263"/>
        <v>0.88322898919486592</v>
      </c>
      <c r="AF756" s="3">
        <f t="shared" si="264"/>
        <v>2.3928422220868666</v>
      </c>
      <c r="AG756" t="str">
        <f t="shared" si="265"/>
        <v>Cluster 2</v>
      </c>
      <c r="AH756" t="str">
        <f t="shared" si="266"/>
        <v>Not Applicable</v>
      </c>
      <c r="AI756" t="e">
        <f t="shared" si="267"/>
        <v>#N/A</v>
      </c>
      <c r="AJ756">
        <f t="shared" si="268"/>
        <v>28.32</v>
      </c>
      <c r="AK756" t="str">
        <f t="shared" si="269"/>
        <v>no - Medium</v>
      </c>
      <c r="AL756" t="str">
        <f t="shared" si="270"/>
        <v>Q1 - Low</v>
      </c>
      <c r="AM756">
        <f t="shared" si="271"/>
        <v>0</v>
      </c>
      <c r="AN756">
        <f t="shared" si="272"/>
        <v>0</v>
      </c>
      <c r="AO756">
        <f t="shared" si="273"/>
        <v>1</v>
      </c>
      <c r="AP756">
        <f t="shared" si="274"/>
        <v>7</v>
      </c>
      <c r="AQ756">
        <f t="shared" si="275"/>
        <v>166.6</v>
      </c>
    </row>
    <row r="757" spans="1:43" x14ac:dyDescent="0.25">
      <c r="A757" t="s">
        <v>51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  <c r="U757">
        <f t="shared" si="253"/>
        <v>0</v>
      </c>
      <c r="V757" t="str">
        <f t="shared" si="254"/>
        <v>&lt;=3 calls</v>
      </c>
      <c r="W757" t="str">
        <f t="shared" si="255"/>
        <v>Q1</v>
      </c>
      <c r="X757" t="str">
        <f t="shared" si="256"/>
        <v>Not Applicable</v>
      </c>
      <c r="Y757" t="str">
        <f t="shared" si="257"/>
        <v>Medium</v>
      </c>
      <c r="Z757" s="3">
        <f t="shared" si="258"/>
        <v>0.62838194114786194</v>
      </c>
      <c r="AA757" s="3">
        <f t="shared" si="259"/>
        <v>-6.7143049412186018E-2</v>
      </c>
      <c r="AB757" s="3">
        <f t="shared" si="260"/>
        <v>-0.84657157207192757</v>
      </c>
      <c r="AC757" s="3">
        <f t="shared" si="261"/>
        <v>-1.5782282757565671</v>
      </c>
      <c r="AD757" s="3">
        <f t="shared" si="262"/>
        <v>1.9697050687596267</v>
      </c>
      <c r="AE757" s="3">
        <f t="shared" si="263"/>
        <v>1.8991734965723917</v>
      </c>
      <c r="AF757" s="3">
        <f t="shared" si="264"/>
        <v>3.3665979686129202</v>
      </c>
      <c r="AG757" t="str">
        <f t="shared" si="265"/>
        <v>Cluster 2</v>
      </c>
      <c r="AH757" t="str">
        <f t="shared" si="266"/>
        <v>Not Applicable</v>
      </c>
      <c r="AI757" t="e">
        <f t="shared" si="267"/>
        <v>#N/A</v>
      </c>
      <c r="AJ757">
        <f t="shared" si="268"/>
        <v>36.409999999999997</v>
      </c>
      <c r="AK757" t="str">
        <f t="shared" si="269"/>
        <v>no - High</v>
      </c>
      <c r="AL757" t="str">
        <f t="shared" si="270"/>
        <v>Q1 - Low</v>
      </c>
      <c r="AM757">
        <f t="shared" si="271"/>
        <v>0</v>
      </c>
      <c r="AN757">
        <f t="shared" si="272"/>
        <v>1</v>
      </c>
      <c r="AO757">
        <f t="shared" si="273"/>
        <v>0</v>
      </c>
      <c r="AP757">
        <f t="shared" si="274"/>
        <v>0</v>
      </c>
      <c r="AQ757">
        <f t="shared" si="275"/>
        <v>214.2</v>
      </c>
    </row>
    <row r="758" spans="1:43" x14ac:dyDescent="0.25">
      <c r="A758" t="s">
        <v>49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  <c r="U758">
        <f t="shared" si="253"/>
        <v>1</v>
      </c>
      <c r="V758" t="str">
        <f t="shared" si="254"/>
        <v>&lt;=3 calls</v>
      </c>
      <c r="W758" t="str">
        <f t="shared" si="255"/>
        <v>Q1</v>
      </c>
      <c r="X758" t="str">
        <f t="shared" si="256"/>
        <v>Not Applicable</v>
      </c>
      <c r="Y758" t="str">
        <f t="shared" si="257"/>
        <v>Medium</v>
      </c>
      <c r="Z758" s="3">
        <f t="shared" si="258"/>
        <v>1.4763357927398169</v>
      </c>
      <c r="AA758" s="3">
        <f t="shared" si="259"/>
        <v>0.20549638067926973</v>
      </c>
      <c r="AB758" s="3">
        <f t="shared" si="260"/>
        <v>0.67864368954515319</v>
      </c>
      <c r="AC758" s="3">
        <f t="shared" si="261"/>
        <v>-0.45508126614224731</v>
      </c>
      <c r="AD758" s="3">
        <f t="shared" si="262"/>
        <v>3.2711223678110937</v>
      </c>
      <c r="AE758" s="3">
        <f t="shared" si="263"/>
        <v>1.6998389192950232</v>
      </c>
      <c r="AF758" s="3">
        <f t="shared" si="264"/>
        <v>1.75461196790233</v>
      </c>
      <c r="AG758" t="str">
        <f t="shared" si="265"/>
        <v>Cluster 2</v>
      </c>
      <c r="AH758" t="str">
        <f t="shared" si="266"/>
        <v>Not Applicable</v>
      </c>
      <c r="AI758">
        <f t="shared" si="267"/>
        <v>44.2</v>
      </c>
      <c r="AJ758" t="e">
        <f t="shared" si="268"/>
        <v>#N/A</v>
      </c>
      <c r="AK758" t="str">
        <f t="shared" si="269"/>
        <v>no - Low</v>
      </c>
      <c r="AL758" t="str">
        <f t="shared" si="270"/>
        <v>Q2 - Medium</v>
      </c>
      <c r="AM758">
        <f t="shared" si="271"/>
        <v>0</v>
      </c>
      <c r="AN758">
        <f t="shared" si="272"/>
        <v>1</v>
      </c>
      <c r="AO758">
        <f t="shared" si="273"/>
        <v>0</v>
      </c>
      <c r="AP758">
        <f t="shared" si="274"/>
        <v>1</v>
      </c>
      <c r="AQ758">
        <f t="shared" si="275"/>
        <v>260</v>
      </c>
    </row>
    <row r="759" spans="1:43" x14ac:dyDescent="0.25">
      <c r="A759" t="s">
        <v>31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  <c r="U759">
        <f t="shared" si="253"/>
        <v>1</v>
      </c>
      <c r="V759" t="str">
        <f t="shared" si="254"/>
        <v>&gt;3 calls</v>
      </c>
      <c r="W759" t="str">
        <f t="shared" si="255"/>
        <v>Q4</v>
      </c>
      <c r="X759" t="str">
        <f t="shared" si="256"/>
        <v>Not Applicable</v>
      </c>
      <c r="Y759" t="str">
        <f t="shared" si="257"/>
        <v>Low</v>
      </c>
      <c r="Z759" s="3">
        <f t="shared" si="258"/>
        <v>0.21551358109326413</v>
      </c>
      <c r="AA759" s="3">
        <f t="shared" si="259"/>
        <v>-2.572639709887683</v>
      </c>
      <c r="AB759" s="3">
        <f t="shared" si="260"/>
        <v>8.4842435347878567E-2</v>
      </c>
      <c r="AC759" s="3">
        <f t="shared" si="261"/>
        <v>1.1390628765361424</v>
      </c>
      <c r="AD759" s="3">
        <f t="shared" si="262"/>
        <v>3.1149866809096278</v>
      </c>
      <c r="AE759" s="3">
        <f t="shared" si="263"/>
        <v>2.8230451034415256</v>
      </c>
      <c r="AF759" s="3">
        <f t="shared" si="264"/>
        <v>3.7730657680308157</v>
      </c>
      <c r="AG759" t="str">
        <f t="shared" si="265"/>
        <v>Cluster 2</v>
      </c>
      <c r="AH759" t="str">
        <f t="shared" si="266"/>
        <v>Not Applicable</v>
      </c>
      <c r="AI759">
        <f t="shared" si="267"/>
        <v>32.619999999999997</v>
      </c>
      <c r="AJ759" t="e">
        <f t="shared" si="268"/>
        <v>#N/A</v>
      </c>
      <c r="AK759" t="str">
        <f t="shared" si="269"/>
        <v>no - Medium</v>
      </c>
      <c r="AL759" t="str">
        <f t="shared" si="270"/>
        <v>Q4 - Very High</v>
      </c>
      <c r="AM759">
        <f t="shared" si="271"/>
        <v>0</v>
      </c>
      <c r="AN759">
        <f t="shared" si="272"/>
        <v>1</v>
      </c>
      <c r="AO759">
        <f t="shared" si="273"/>
        <v>0</v>
      </c>
      <c r="AP759">
        <f t="shared" si="274"/>
        <v>4</v>
      </c>
      <c r="AQ759">
        <f t="shared" si="275"/>
        <v>191.9</v>
      </c>
    </row>
    <row r="760" spans="1:43" x14ac:dyDescent="0.25">
      <c r="A760" t="s">
        <v>55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  <c r="U760">
        <f t="shared" si="253"/>
        <v>0</v>
      </c>
      <c r="V760" t="str">
        <f t="shared" si="254"/>
        <v>&lt;=3 calls</v>
      </c>
      <c r="W760" t="str">
        <f t="shared" si="255"/>
        <v>Q3</v>
      </c>
      <c r="X760" t="str">
        <f t="shared" si="256"/>
        <v>Not Applicable</v>
      </c>
      <c r="Y760" t="str">
        <f t="shared" si="257"/>
        <v>Low</v>
      </c>
      <c r="Z760" s="3">
        <f t="shared" si="258"/>
        <v>-1.1508400050963925</v>
      </c>
      <c r="AA760" s="3">
        <f t="shared" si="259"/>
        <v>-1.8024830716001397</v>
      </c>
      <c r="AB760" s="3">
        <f t="shared" si="260"/>
        <v>0.89312708571005539</v>
      </c>
      <c r="AC760" s="3">
        <f t="shared" si="261"/>
        <v>2.4071320809394061</v>
      </c>
      <c r="AD760" s="3">
        <f t="shared" si="262"/>
        <v>3.9823624856305848</v>
      </c>
      <c r="AE760" s="3">
        <f t="shared" si="263"/>
        <v>3.3414575842066214</v>
      </c>
      <c r="AF760" s="3">
        <f t="shared" si="264"/>
        <v>3.8041380899155186</v>
      </c>
      <c r="AG760" t="str">
        <f t="shared" si="265"/>
        <v>Cluster 2</v>
      </c>
      <c r="AH760" t="str">
        <f t="shared" si="266"/>
        <v>&gt;16 messages</v>
      </c>
      <c r="AI760" t="e">
        <f t="shared" si="267"/>
        <v>#N/A</v>
      </c>
      <c r="AJ760">
        <f t="shared" si="268"/>
        <v>20.079999999999998</v>
      </c>
      <c r="AK760" t="str">
        <f t="shared" si="269"/>
        <v>no - Low</v>
      </c>
      <c r="AL760" t="str">
        <f t="shared" si="270"/>
        <v>Q4 - Very High</v>
      </c>
      <c r="AM760">
        <f t="shared" si="271"/>
        <v>0</v>
      </c>
      <c r="AN760">
        <f t="shared" si="272"/>
        <v>1</v>
      </c>
      <c r="AO760">
        <f t="shared" si="273"/>
        <v>0</v>
      </c>
      <c r="AP760">
        <f t="shared" si="274"/>
        <v>1</v>
      </c>
      <c r="AQ760">
        <f t="shared" si="275"/>
        <v>118.1</v>
      </c>
    </row>
    <row r="761" spans="1:43" x14ac:dyDescent="0.25">
      <c r="A761" t="s">
        <v>41</v>
      </c>
      <c r="B761">
        <v>23</v>
      </c>
      <c r="C761" t="s">
        <v>25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  <c r="U761">
        <f t="shared" si="253"/>
        <v>0</v>
      </c>
      <c r="V761" t="str">
        <f t="shared" si="254"/>
        <v>&gt;3 calls</v>
      </c>
      <c r="W761" t="str">
        <f t="shared" si="255"/>
        <v>Q1</v>
      </c>
      <c r="X761" t="str">
        <f t="shared" si="256"/>
        <v>Not Applicable</v>
      </c>
      <c r="Y761" t="str">
        <f t="shared" si="257"/>
        <v>Medium</v>
      </c>
      <c r="Z761" s="3">
        <f t="shared" si="258"/>
        <v>0.18403931149268907</v>
      </c>
      <c r="AA761" s="3">
        <f t="shared" si="259"/>
        <v>-0.6721239745786286</v>
      </c>
      <c r="AB761" s="3">
        <f t="shared" si="260"/>
        <v>0.38273604113246468</v>
      </c>
      <c r="AC761" s="3">
        <f t="shared" si="261"/>
        <v>1.71875165569192</v>
      </c>
      <c r="AD761" s="3">
        <f t="shared" si="262"/>
        <v>3.288315876551466</v>
      </c>
      <c r="AE761" s="3">
        <f t="shared" si="263"/>
        <v>1.8937305078874196</v>
      </c>
      <c r="AF761" s="3">
        <f t="shared" si="264"/>
        <v>2.0879198186296937</v>
      </c>
      <c r="AG761" t="str">
        <f t="shared" si="265"/>
        <v>Cluster 2</v>
      </c>
      <c r="AH761" t="str">
        <f t="shared" si="266"/>
        <v>Not Applicable</v>
      </c>
      <c r="AI761" t="e">
        <f t="shared" si="267"/>
        <v>#N/A</v>
      </c>
      <c r="AJ761">
        <f t="shared" si="268"/>
        <v>32.33</v>
      </c>
      <c r="AK761" t="str">
        <f t="shared" si="269"/>
        <v>no - Medium</v>
      </c>
      <c r="AL761" t="str">
        <f t="shared" si="270"/>
        <v>Q4 - Very High</v>
      </c>
      <c r="AM761">
        <f t="shared" si="271"/>
        <v>0</v>
      </c>
      <c r="AN761">
        <f t="shared" si="272"/>
        <v>0</v>
      </c>
      <c r="AO761">
        <f t="shared" si="273"/>
        <v>0</v>
      </c>
      <c r="AP761">
        <f t="shared" si="274"/>
        <v>6</v>
      </c>
      <c r="AQ761">
        <f t="shared" si="275"/>
        <v>190.2</v>
      </c>
    </row>
    <row r="762" spans="1:43" x14ac:dyDescent="0.25">
      <c r="A762" t="s">
        <v>58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  <c r="U762">
        <f t="shared" si="253"/>
        <v>0</v>
      </c>
      <c r="V762" t="str">
        <f t="shared" si="254"/>
        <v>&lt;=3 calls</v>
      </c>
      <c r="W762" t="str">
        <f t="shared" si="255"/>
        <v>Q3</v>
      </c>
      <c r="X762" t="str">
        <f t="shared" si="256"/>
        <v>Not Applicable</v>
      </c>
      <c r="Y762" t="str">
        <f t="shared" si="257"/>
        <v>Low</v>
      </c>
      <c r="Z762" s="3">
        <f t="shared" si="258"/>
        <v>-1.8155025219555885</v>
      </c>
      <c r="AA762" s="3">
        <f t="shared" si="259"/>
        <v>-0.73381610839494338</v>
      </c>
      <c r="AB762" s="3">
        <f t="shared" si="260"/>
        <v>1.2784028158581198</v>
      </c>
      <c r="AC762" s="3">
        <f t="shared" si="261"/>
        <v>-1.8680726653344564</v>
      </c>
      <c r="AD762" s="3">
        <f t="shared" si="262"/>
        <v>2.584679432942703</v>
      </c>
      <c r="AE762" s="3">
        <f t="shared" si="263"/>
        <v>2.9930828138778169</v>
      </c>
      <c r="AF762" s="3">
        <f t="shared" si="264"/>
        <v>4.3859459288030997</v>
      </c>
      <c r="AG762" t="str">
        <f t="shared" si="265"/>
        <v>Cluster 1</v>
      </c>
      <c r="AH762" t="str">
        <f t="shared" si="266"/>
        <v>&gt;16 messages</v>
      </c>
      <c r="AI762" t="e">
        <f t="shared" si="267"/>
        <v>#N/A</v>
      </c>
      <c r="AJ762">
        <f t="shared" si="268"/>
        <v>13.97</v>
      </c>
      <c r="AK762" t="str">
        <f t="shared" si="269"/>
        <v>no - Medium</v>
      </c>
      <c r="AL762" t="str">
        <f t="shared" si="270"/>
        <v>Q1 - Low</v>
      </c>
      <c r="AM762">
        <f t="shared" si="271"/>
        <v>0</v>
      </c>
      <c r="AN762">
        <f t="shared" si="272"/>
        <v>1</v>
      </c>
      <c r="AO762">
        <f t="shared" si="273"/>
        <v>0</v>
      </c>
      <c r="AP762">
        <f t="shared" si="274"/>
        <v>0</v>
      </c>
      <c r="AQ762">
        <f t="shared" si="275"/>
        <v>82.2</v>
      </c>
    </row>
    <row r="763" spans="1:43" x14ac:dyDescent="0.25">
      <c r="A763" t="s">
        <v>24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  <c r="U763">
        <f t="shared" si="253"/>
        <v>0</v>
      </c>
      <c r="V763" t="str">
        <f t="shared" si="254"/>
        <v>&lt;=3 calls</v>
      </c>
      <c r="W763" t="str">
        <f t="shared" si="255"/>
        <v>Q1</v>
      </c>
      <c r="X763" t="str">
        <f t="shared" si="256"/>
        <v>Not Applicable</v>
      </c>
      <c r="Y763" t="str">
        <f t="shared" si="257"/>
        <v>Medium</v>
      </c>
      <c r="Z763" s="3">
        <f t="shared" si="258"/>
        <v>-0.30473758112800065</v>
      </c>
      <c r="AA763" s="3">
        <f t="shared" si="259"/>
        <v>-0.44525612764121253</v>
      </c>
      <c r="AB763" s="3">
        <f t="shared" si="260"/>
        <v>-0.20113542620532424</v>
      </c>
      <c r="AC763" s="3">
        <f t="shared" si="261"/>
        <v>-0.78115620441737255</v>
      </c>
      <c r="AD763" s="3">
        <f t="shared" si="262"/>
        <v>1.2154043809138282</v>
      </c>
      <c r="AE763" s="3">
        <f t="shared" si="263"/>
        <v>0.97045272318044729</v>
      </c>
      <c r="AF763" s="3">
        <f t="shared" si="264"/>
        <v>2.8993704776575493</v>
      </c>
      <c r="AG763" t="str">
        <f t="shared" si="265"/>
        <v>Cluster 2</v>
      </c>
      <c r="AH763" t="str">
        <f t="shared" si="266"/>
        <v>&gt;16 messages</v>
      </c>
      <c r="AI763" t="e">
        <f t="shared" si="267"/>
        <v>#N/A</v>
      </c>
      <c r="AJ763">
        <f t="shared" si="268"/>
        <v>27.85</v>
      </c>
      <c r="AK763" t="str">
        <f t="shared" si="269"/>
        <v>no - Medium</v>
      </c>
      <c r="AL763" t="str">
        <f t="shared" si="270"/>
        <v>Q1 - Low</v>
      </c>
      <c r="AM763">
        <f t="shared" si="271"/>
        <v>0</v>
      </c>
      <c r="AN763">
        <f t="shared" si="272"/>
        <v>1</v>
      </c>
      <c r="AO763">
        <f t="shared" si="273"/>
        <v>0</v>
      </c>
      <c r="AP763">
        <f t="shared" si="274"/>
        <v>0</v>
      </c>
      <c r="AQ763">
        <f t="shared" si="275"/>
        <v>163.80000000000001</v>
      </c>
    </row>
    <row r="764" spans="1:43" x14ac:dyDescent="0.25">
      <c r="A764" t="s">
        <v>34</v>
      </c>
      <c r="B764">
        <v>45</v>
      </c>
      <c r="C764" t="s">
        <v>28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  <c r="U764">
        <f t="shared" si="253"/>
        <v>0</v>
      </c>
      <c r="V764" t="str">
        <f t="shared" si="254"/>
        <v>&lt;=3 calls</v>
      </c>
      <c r="W764" t="str">
        <f t="shared" si="255"/>
        <v>Q1</v>
      </c>
      <c r="X764" t="str">
        <f t="shared" si="256"/>
        <v>Not Applicable</v>
      </c>
      <c r="Y764" t="str">
        <f t="shared" si="257"/>
        <v>Low</v>
      </c>
      <c r="Z764" s="3">
        <f t="shared" si="258"/>
        <v>-0.37879468607052946</v>
      </c>
      <c r="AA764" s="3">
        <f t="shared" si="259"/>
        <v>-1.5875556376594298</v>
      </c>
      <c r="AB764" s="3">
        <f t="shared" si="260"/>
        <v>-0.74528774610516835</v>
      </c>
      <c r="AC764" s="3">
        <f t="shared" si="261"/>
        <v>0.12460751301353053</v>
      </c>
      <c r="AD764" s="3">
        <f t="shared" si="262"/>
        <v>1.4355271018027678</v>
      </c>
      <c r="AE764" s="3">
        <f t="shared" si="263"/>
        <v>1.7985547458038214</v>
      </c>
      <c r="AF764" s="3">
        <f t="shared" si="264"/>
        <v>3.5226212239320653</v>
      </c>
      <c r="AG764" t="str">
        <f t="shared" si="265"/>
        <v>Cluster 1</v>
      </c>
      <c r="AH764" t="str">
        <f t="shared" si="266"/>
        <v>Not Applicable</v>
      </c>
      <c r="AI764" t="e">
        <f t="shared" si="267"/>
        <v>#N/A</v>
      </c>
      <c r="AJ764">
        <f t="shared" si="268"/>
        <v>27.17</v>
      </c>
      <c r="AK764" t="str">
        <f t="shared" si="269"/>
        <v>no - Low</v>
      </c>
      <c r="AL764" t="str">
        <f t="shared" si="270"/>
        <v>Q3 - High</v>
      </c>
      <c r="AM764">
        <f t="shared" si="271"/>
        <v>0</v>
      </c>
      <c r="AN764">
        <f t="shared" si="272"/>
        <v>0</v>
      </c>
      <c r="AO764">
        <f t="shared" si="273"/>
        <v>1</v>
      </c>
      <c r="AP764">
        <f t="shared" si="274"/>
        <v>2</v>
      </c>
      <c r="AQ764">
        <f t="shared" si="275"/>
        <v>159.80000000000001</v>
      </c>
    </row>
    <row r="765" spans="1:43" x14ac:dyDescent="0.25">
      <c r="A765" t="s">
        <v>48</v>
      </c>
      <c r="B765">
        <v>50</v>
      </c>
      <c r="C765" t="s">
        <v>25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  <c r="U765">
        <f t="shared" si="253"/>
        <v>0</v>
      </c>
      <c r="V765" t="str">
        <f t="shared" si="254"/>
        <v>&lt;=3 calls</v>
      </c>
      <c r="W765" t="str">
        <f t="shared" si="255"/>
        <v>Q1</v>
      </c>
      <c r="X765" t="str">
        <f t="shared" si="256"/>
        <v>Not Applicable</v>
      </c>
      <c r="Y765" t="str">
        <f t="shared" si="257"/>
        <v>High</v>
      </c>
      <c r="Z765" s="3">
        <f t="shared" si="258"/>
        <v>0.63023336877142555</v>
      </c>
      <c r="AA765" s="3">
        <f t="shared" si="259"/>
        <v>1.7836209650772596</v>
      </c>
      <c r="AB765" s="3">
        <f t="shared" si="260"/>
        <v>2.2237185248812068</v>
      </c>
      <c r="AC765" s="3">
        <f t="shared" si="261"/>
        <v>0.12460751301353053</v>
      </c>
      <c r="AD765" s="3">
        <f t="shared" si="262"/>
        <v>4.6971597481735943</v>
      </c>
      <c r="AE765" s="3">
        <f t="shared" si="263"/>
        <v>2.9221480038450109</v>
      </c>
      <c r="AF765" s="3">
        <f t="shared" si="264"/>
        <v>1.7362569547415894</v>
      </c>
      <c r="AG765" t="str">
        <f t="shared" si="265"/>
        <v>Cluster 3</v>
      </c>
      <c r="AH765" t="str">
        <f t="shared" si="266"/>
        <v>&gt;16 messages</v>
      </c>
      <c r="AI765" t="e">
        <f t="shared" si="267"/>
        <v>#N/A</v>
      </c>
      <c r="AJ765">
        <f t="shared" si="268"/>
        <v>36.43</v>
      </c>
      <c r="AK765" t="str">
        <f t="shared" si="269"/>
        <v>no - Medium</v>
      </c>
      <c r="AL765" t="str">
        <f t="shared" si="270"/>
        <v>Q3 - High</v>
      </c>
      <c r="AM765">
        <f t="shared" si="271"/>
        <v>0</v>
      </c>
      <c r="AN765">
        <f t="shared" si="272"/>
        <v>0</v>
      </c>
      <c r="AO765">
        <f t="shared" si="273"/>
        <v>0</v>
      </c>
      <c r="AP765">
        <f t="shared" si="274"/>
        <v>1</v>
      </c>
      <c r="AQ765">
        <f t="shared" si="275"/>
        <v>214.3</v>
      </c>
    </row>
    <row r="766" spans="1:43" x14ac:dyDescent="0.25">
      <c r="A766" t="s">
        <v>29</v>
      </c>
      <c r="B766">
        <v>179</v>
      </c>
      <c r="C766" t="s">
        <v>28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  <c r="U766">
        <f t="shared" si="253"/>
        <v>1</v>
      </c>
      <c r="V766" t="str">
        <f t="shared" si="254"/>
        <v>&lt;=3 calls</v>
      </c>
      <c r="W766" t="str">
        <f t="shared" si="255"/>
        <v>Q4</v>
      </c>
      <c r="X766" t="str">
        <f t="shared" si="256"/>
        <v>Not Applicable</v>
      </c>
      <c r="Y766" t="str">
        <f t="shared" si="257"/>
        <v>High</v>
      </c>
      <c r="Z766" s="3">
        <f t="shared" si="258"/>
        <v>1.9817755339725762</v>
      </c>
      <c r="AA766" s="3">
        <f t="shared" si="259"/>
        <v>1.7477997260871412</v>
      </c>
      <c r="AB766" s="3">
        <f t="shared" si="260"/>
        <v>1.3002483469489898</v>
      </c>
      <c r="AC766" s="3">
        <f t="shared" si="261"/>
        <v>8.8376964316294535E-2</v>
      </c>
      <c r="AD766" s="3">
        <f t="shared" si="262"/>
        <v>4.7871803333254457</v>
      </c>
      <c r="AE766" s="3">
        <f t="shared" si="263"/>
        <v>2.9463018177247084</v>
      </c>
      <c r="AF766" s="3">
        <f t="shared" si="264"/>
        <v>1.5634235697589811</v>
      </c>
      <c r="AG766" t="str">
        <f t="shared" si="265"/>
        <v>Cluster 3</v>
      </c>
      <c r="AH766" t="str">
        <f t="shared" si="266"/>
        <v>Not Applicable</v>
      </c>
      <c r="AI766">
        <f t="shared" si="267"/>
        <v>48.84</v>
      </c>
      <c r="AJ766" t="e">
        <f t="shared" si="268"/>
        <v>#N/A</v>
      </c>
      <c r="AK766" t="str">
        <f t="shared" si="269"/>
        <v>no - Medium</v>
      </c>
      <c r="AL766" t="str">
        <f t="shared" si="270"/>
        <v>Q3 - High</v>
      </c>
      <c r="AM766">
        <f t="shared" si="271"/>
        <v>0</v>
      </c>
      <c r="AN766">
        <f t="shared" si="272"/>
        <v>0</v>
      </c>
      <c r="AO766">
        <f t="shared" si="273"/>
        <v>1</v>
      </c>
      <c r="AP766">
        <f t="shared" si="274"/>
        <v>0</v>
      </c>
      <c r="AQ766">
        <f t="shared" si="275"/>
        <v>287.3</v>
      </c>
    </row>
    <row r="767" spans="1:43" x14ac:dyDescent="0.25">
      <c r="A767" t="s">
        <v>29</v>
      </c>
      <c r="B767">
        <v>152</v>
      </c>
      <c r="C767" t="s">
        <v>25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  <c r="U767">
        <f t="shared" si="253"/>
        <v>0</v>
      </c>
      <c r="V767" t="str">
        <f t="shared" si="254"/>
        <v>&lt;=3 calls</v>
      </c>
      <c r="W767" t="str">
        <f t="shared" si="255"/>
        <v>Q4</v>
      </c>
      <c r="X767" t="str">
        <f t="shared" si="256"/>
        <v>Not Applicable</v>
      </c>
      <c r="Y767" t="str">
        <f t="shared" si="257"/>
        <v>Low</v>
      </c>
      <c r="Z767" s="3">
        <f t="shared" si="258"/>
        <v>-1.4637312734785766</v>
      </c>
      <c r="AA767" s="3">
        <f t="shared" si="259"/>
        <v>-1.1656610451091476</v>
      </c>
      <c r="AB767" s="3">
        <f t="shared" si="260"/>
        <v>-4.0272879081647839E-2</v>
      </c>
      <c r="AC767" s="3">
        <f t="shared" si="261"/>
        <v>-0.99853949660078922</v>
      </c>
      <c r="AD767" s="3">
        <f t="shared" si="262"/>
        <v>1.0786883496010913</v>
      </c>
      <c r="AE767" s="3">
        <f t="shared" si="263"/>
        <v>2.1213151449290719</v>
      </c>
      <c r="AF767" s="3">
        <f t="shared" si="264"/>
        <v>3.9794958641322609</v>
      </c>
      <c r="AG767" t="str">
        <f t="shared" si="265"/>
        <v>Cluster 1</v>
      </c>
      <c r="AH767" t="str">
        <f t="shared" si="266"/>
        <v>Not Applicable</v>
      </c>
      <c r="AI767" t="e">
        <f t="shared" si="267"/>
        <v>#N/A</v>
      </c>
      <c r="AJ767">
        <f t="shared" si="268"/>
        <v>17.2</v>
      </c>
      <c r="AK767" t="str">
        <f t="shared" si="269"/>
        <v>no - Low</v>
      </c>
      <c r="AL767" t="str">
        <f t="shared" si="270"/>
        <v>Q1 - Low</v>
      </c>
      <c r="AM767">
        <f t="shared" si="271"/>
        <v>0</v>
      </c>
      <c r="AN767">
        <f t="shared" si="272"/>
        <v>0</v>
      </c>
      <c r="AO767">
        <f t="shared" si="273"/>
        <v>0</v>
      </c>
      <c r="AP767">
        <f t="shared" si="274"/>
        <v>2</v>
      </c>
      <c r="AQ767">
        <f t="shared" si="275"/>
        <v>101.2</v>
      </c>
    </row>
    <row r="768" spans="1:43" x14ac:dyDescent="0.25">
      <c r="A768" t="s">
        <v>45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  <c r="U768">
        <f t="shared" si="253"/>
        <v>0</v>
      </c>
      <c r="V768" t="str">
        <f t="shared" si="254"/>
        <v>&lt;=3 calls</v>
      </c>
      <c r="W768" t="str">
        <f t="shared" si="255"/>
        <v>Q1</v>
      </c>
      <c r="X768" t="str">
        <f t="shared" si="256"/>
        <v>Not Applicable</v>
      </c>
      <c r="Y768" t="str">
        <f t="shared" si="257"/>
        <v>Low</v>
      </c>
      <c r="Z768" s="3">
        <f t="shared" si="258"/>
        <v>-1.3174684912170824</v>
      </c>
      <c r="AA768" s="3">
        <f t="shared" si="259"/>
        <v>-1.6810888728002942</v>
      </c>
      <c r="AB768" s="3">
        <f t="shared" si="260"/>
        <v>1.8920636437743679</v>
      </c>
      <c r="AC768" s="3">
        <f t="shared" si="261"/>
        <v>-0.70869510702289995</v>
      </c>
      <c r="AD768" s="3">
        <f t="shared" si="262"/>
        <v>3.002258975485276</v>
      </c>
      <c r="AE768" s="3">
        <f t="shared" si="263"/>
        <v>2.9400572461116665</v>
      </c>
      <c r="AF768" s="3">
        <f t="shared" si="264"/>
        <v>4.0341435602796212</v>
      </c>
      <c r="AG768" t="str">
        <f t="shared" si="265"/>
        <v>Cluster 2</v>
      </c>
      <c r="AH768" t="str">
        <f t="shared" si="266"/>
        <v>Not Applicable</v>
      </c>
      <c r="AI768" t="e">
        <f t="shared" si="267"/>
        <v>#N/A</v>
      </c>
      <c r="AJ768">
        <f t="shared" si="268"/>
        <v>18.55</v>
      </c>
      <c r="AK768" t="str">
        <f t="shared" si="269"/>
        <v>no - Medium</v>
      </c>
      <c r="AL768" t="str">
        <f t="shared" si="270"/>
        <v>Q1 - Low</v>
      </c>
      <c r="AM768">
        <f t="shared" si="271"/>
        <v>0</v>
      </c>
      <c r="AN768">
        <f t="shared" si="272"/>
        <v>1</v>
      </c>
      <c r="AO768">
        <f t="shared" si="273"/>
        <v>0</v>
      </c>
      <c r="AP768">
        <f t="shared" si="274"/>
        <v>0</v>
      </c>
      <c r="AQ768">
        <f t="shared" si="275"/>
        <v>109.1</v>
      </c>
    </row>
    <row r="769" spans="1:43" x14ac:dyDescent="0.25">
      <c r="A769" t="s">
        <v>73</v>
      </c>
      <c r="B769">
        <v>52</v>
      </c>
      <c r="C769" t="s">
        <v>25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  <c r="U769">
        <f t="shared" si="253"/>
        <v>0</v>
      </c>
      <c r="V769" t="str">
        <f t="shared" si="254"/>
        <v>&lt;=3 calls</v>
      </c>
      <c r="W769" t="str">
        <f t="shared" si="255"/>
        <v>Q1</v>
      </c>
      <c r="X769" t="str">
        <f t="shared" si="256"/>
        <v>Not Applicable</v>
      </c>
      <c r="Y769" t="str">
        <f t="shared" si="257"/>
        <v>Medium</v>
      </c>
      <c r="Z769" s="3">
        <f t="shared" si="258"/>
        <v>0.65985621074843692</v>
      </c>
      <c r="AA769" s="3">
        <f t="shared" si="259"/>
        <v>0.33485085481025251</v>
      </c>
      <c r="AB769" s="3">
        <f t="shared" si="260"/>
        <v>2.8254636085660709</v>
      </c>
      <c r="AC769" s="3">
        <f t="shared" si="261"/>
        <v>-1.8318421166372201</v>
      </c>
      <c r="AD769" s="3">
        <f t="shared" si="262"/>
        <v>4.456801832303368</v>
      </c>
      <c r="AE769" s="3">
        <f t="shared" si="263"/>
        <v>3.4476695690636561</v>
      </c>
      <c r="AF769" s="3">
        <f t="shared" si="264"/>
        <v>3.451053222202245</v>
      </c>
      <c r="AG769" t="str">
        <f t="shared" si="265"/>
        <v>Cluster 2</v>
      </c>
      <c r="AH769" t="str">
        <f t="shared" si="266"/>
        <v>Not Applicable</v>
      </c>
      <c r="AI769" t="e">
        <f t="shared" si="267"/>
        <v>#N/A</v>
      </c>
      <c r="AJ769">
        <f t="shared" si="268"/>
        <v>36.700000000000003</v>
      </c>
      <c r="AK769" t="str">
        <f t="shared" si="269"/>
        <v>no - Low</v>
      </c>
      <c r="AL769" t="str">
        <f t="shared" si="270"/>
        <v>Q1 - Low</v>
      </c>
      <c r="AM769">
        <f t="shared" si="271"/>
        <v>0</v>
      </c>
      <c r="AN769">
        <f t="shared" si="272"/>
        <v>0</v>
      </c>
      <c r="AO769">
        <f t="shared" si="273"/>
        <v>0</v>
      </c>
      <c r="AP769">
        <f t="shared" si="274"/>
        <v>1</v>
      </c>
      <c r="AQ769">
        <f t="shared" si="275"/>
        <v>215.9</v>
      </c>
    </row>
    <row r="770" spans="1:43" x14ac:dyDescent="0.25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  <c r="U770">
        <f t="shared" ref="U770:U833" si="276">IF(T770="yes",1,0)</f>
        <v>0</v>
      </c>
      <c r="V770" t="str">
        <f t="shared" ref="V770:V833" si="277">IF(S770&gt;3,"&gt;3 calls","&lt;=3 calls")</f>
        <v>&lt;=3 calls</v>
      </c>
      <c r="W770" t="str">
        <f t="shared" ref="W770:W833" si="278">IF(B770&lt;=_xlfn.QUARTILE.INC($B$2:$B$4251,1),"Q1",
IF(B770&lt;=_xlfn.QUARTILE.INC($B$2:$B$4251,2),"Q2",
IF(B770&lt;=_xlfn.QUARTILE.INC($B$2:$B$4251,3),"Q3","Q4")))</f>
        <v>Q3</v>
      </c>
      <c r="X770" t="str">
        <f t="shared" ref="X770:X833" si="279">IF(D770="no","Not Applicable",IF(R770&gt;2.84,"High","Low"))</f>
        <v>Not Applicable</v>
      </c>
      <c r="Y770" t="str">
        <f t="shared" ref="Y770:Y833" si="280">IF(J770&lt;=165,"Low",IF(J770&lt;=233,"Medium","High"))</f>
        <v>Low</v>
      </c>
      <c r="Z770" s="3">
        <f t="shared" ref="Z770:Z833" si="281">(G770-AVERAGE($G$2:$G$4251))/_xlfn.STDEV.S($G$2:$G$4251)</f>
        <v>0.42842775780303444</v>
      </c>
      <c r="AA770" s="3">
        <f t="shared" ref="AA770:AA833" si="282">(J770-AVERAGE($J$2:$J$4251))/_xlfn.STDEV.S($J$2:$J$4251)</f>
        <v>-1.4223799245383288</v>
      </c>
      <c r="AB770" s="3">
        <f t="shared" ref="AB770:AB833" si="283">(M770-AVERAGE($M$2:$M$4251))/_xlfn.STDEV.S($M$2:$M$4251)</f>
        <v>-0.1991494688334271</v>
      </c>
      <c r="AC770" s="3">
        <f t="shared" ref="AC770:AC833" si="284">(P770-AVERAGE($P$2:$P$4251))/_xlfn.STDEV.S($P$2:$P$4251)</f>
        <v>0.26952970780247515</v>
      </c>
      <c r="AD770" s="3">
        <f t="shared" ref="AD770:AD833" si="285">SQRT((Z770-$BQ$13)^2+(AA770-$BR$13)^2+(AB770-$BS$13)^2+(AC770-$BT$13)^2)</f>
        <v>2.1146815155427139</v>
      </c>
      <c r="AE770" s="3">
        <f t="shared" ref="AE770:AE833" si="286">SQRT((Z770-$BQ$14)^2+(AA770-$BR$14)^2+(AB770-$BS$14)^2+(AC770-$BT$14)^2)</f>
        <v>1.5228334668342829</v>
      </c>
      <c r="AF770" s="3">
        <f t="shared" ref="AF770:AF833" si="287">SQRT((Z770-$BQ$15)^2+(AA770-$BR$15)^2+(AB770-$BS$15)^2+(AC770-$BT$15)^2)</f>
        <v>2.8576503675647609</v>
      </c>
      <c r="AG770" t="str">
        <f t="shared" ref="AG770:AG833" si="288">IF(AD770=MIN(AD770:AF770),"Cluster 1",IF(AE770=MIN(AD770:AF770),"Cluster 2","Cluster 3"))</f>
        <v>Cluster 2</v>
      </c>
      <c r="AH770" t="str">
        <f t="shared" ref="AH770:AH833" si="289">IF(E770="no","Not Applicable",IF(F770=0,"0 messages",IF(F770&lt;=16,"1-16 messages","&gt;16 messages")))</f>
        <v>Not Applicable</v>
      </c>
      <c r="AI770" t="e">
        <f t="shared" ref="AI770:AI833" si="290">IF(T770="yes",I770,NA())</f>
        <v>#N/A</v>
      </c>
      <c r="AJ770">
        <f t="shared" ref="AJ770:AJ833" si="291">IF(T770="no",I770,NA())</f>
        <v>34.58</v>
      </c>
      <c r="AK770" t="str">
        <f t="shared" ref="AK770:AK833" si="292">D770&amp;" - "&amp;IF(Q770&lt;=3,"Low",IF(Q770&lt;=6,"Medium","High"))</f>
        <v>no - Medium</v>
      </c>
      <c r="AL770" t="str">
        <f t="shared" ref="AL770:AL833" si="293">IF(P770&lt;=8.5,"Q1 - Low",IF(P770&lt;=10.3,"Q2 - Medium",IF(P770&lt;=12,"Q3 - High","Q4 - Very High")))</f>
        <v>Q3 - High</v>
      </c>
      <c r="AM770">
        <f t="shared" ref="AM770:AM833" si="294">IF(D770="yes",1,0)</f>
        <v>0</v>
      </c>
      <c r="AN770">
        <f t="shared" ref="AN770:AN833" si="295">IF(C770="area_code_415",1,0)</f>
        <v>1</v>
      </c>
      <c r="AO770">
        <f t="shared" ref="AO770:AO833" si="296">IF(C770="area_code_510",1,0)</f>
        <v>0</v>
      </c>
      <c r="AP770">
        <f t="shared" ref="AP770:AP833" si="297">S770</f>
        <v>1</v>
      </c>
      <c r="AQ770">
        <f t="shared" ref="AQ770:AQ833" si="298">G770</f>
        <v>203.4</v>
      </c>
    </row>
    <row r="771" spans="1:43" x14ac:dyDescent="0.25">
      <c r="A771" t="s">
        <v>38</v>
      </c>
      <c r="B771">
        <v>143</v>
      </c>
      <c r="C771" t="s">
        <v>28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  <c r="U771">
        <f t="shared" si="276"/>
        <v>0</v>
      </c>
      <c r="V771" t="str">
        <f t="shared" si="277"/>
        <v>&lt;=3 calls</v>
      </c>
      <c r="W771" t="str">
        <f t="shared" si="278"/>
        <v>Q4</v>
      </c>
      <c r="X771" t="str">
        <f t="shared" si="279"/>
        <v>Not Applicable</v>
      </c>
      <c r="Y771" t="str">
        <f t="shared" si="280"/>
        <v>Medium</v>
      </c>
      <c r="Z771" s="3">
        <f t="shared" si="281"/>
        <v>-1.2989542149814501</v>
      </c>
      <c r="AA771" s="3">
        <f t="shared" si="282"/>
        <v>-0.62038218492623565</v>
      </c>
      <c r="AB771" s="3">
        <f t="shared" si="283"/>
        <v>-0.67180732334497062</v>
      </c>
      <c r="AC771" s="3">
        <f t="shared" si="284"/>
        <v>-0.38262016874777532</v>
      </c>
      <c r="AD771" s="3">
        <f t="shared" si="285"/>
        <v>0.84991269976602424</v>
      </c>
      <c r="AE771" s="3">
        <f t="shared" si="286"/>
        <v>1.6339765546740368</v>
      </c>
      <c r="AF771" s="3">
        <f t="shared" si="287"/>
        <v>3.5520989802123051</v>
      </c>
      <c r="AG771" t="str">
        <f t="shared" si="288"/>
        <v>Cluster 1</v>
      </c>
      <c r="AH771" t="str">
        <f t="shared" si="289"/>
        <v>Not Applicable</v>
      </c>
      <c r="AI771" t="e">
        <f t="shared" si="290"/>
        <v>#N/A</v>
      </c>
      <c r="AJ771">
        <f t="shared" si="291"/>
        <v>18.72</v>
      </c>
      <c r="AK771" t="str">
        <f t="shared" si="292"/>
        <v>no - Low</v>
      </c>
      <c r="AL771" t="str">
        <f t="shared" si="293"/>
        <v>Q2 - Medium</v>
      </c>
      <c r="AM771">
        <f t="shared" si="294"/>
        <v>0</v>
      </c>
      <c r="AN771">
        <f t="shared" si="295"/>
        <v>0</v>
      </c>
      <c r="AO771">
        <f t="shared" si="296"/>
        <v>1</v>
      </c>
      <c r="AP771">
        <f t="shared" si="297"/>
        <v>1</v>
      </c>
      <c r="AQ771">
        <f t="shared" si="298"/>
        <v>110.1</v>
      </c>
    </row>
    <row r="772" spans="1:43" x14ac:dyDescent="0.25">
      <c r="A772" t="s">
        <v>33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  <c r="U772">
        <f t="shared" si="276"/>
        <v>0</v>
      </c>
      <c r="V772" t="str">
        <f t="shared" si="277"/>
        <v>&lt;=3 calls</v>
      </c>
      <c r="W772" t="str">
        <f t="shared" si="278"/>
        <v>Q1</v>
      </c>
      <c r="X772" t="str">
        <f t="shared" si="279"/>
        <v>Not Applicable</v>
      </c>
      <c r="Y772" t="str">
        <f t="shared" si="280"/>
        <v>Medium</v>
      </c>
      <c r="Z772" s="3">
        <f t="shared" si="281"/>
        <v>-1.2822913663693811</v>
      </c>
      <c r="AA772" s="3">
        <f t="shared" si="282"/>
        <v>0.39057278212821456</v>
      </c>
      <c r="AB772" s="3">
        <f t="shared" si="283"/>
        <v>2.9235628934755595E-2</v>
      </c>
      <c r="AC772" s="3">
        <f t="shared" si="284"/>
        <v>-2.1216865062151089</v>
      </c>
      <c r="AD772" s="3">
        <f t="shared" si="285"/>
        <v>2.0810784886727061</v>
      </c>
      <c r="AE772" s="3">
        <f t="shared" si="286"/>
        <v>2.5098260097184655</v>
      </c>
      <c r="AF772" s="3">
        <f t="shared" si="287"/>
        <v>4.0333070205604669</v>
      </c>
      <c r="AG772" t="str">
        <f t="shared" si="288"/>
        <v>Cluster 1</v>
      </c>
      <c r="AH772" t="str">
        <f t="shared" si="289"/>
        <v>Not Applicable</v>
      </c>
      <c r="AI772" t="e">
        <f t="shared" si="290"/>
        <v>#N/A</v>
      </c>
      <c r="AJ772">
        <f t="shared" si="291"/>
        <v>18.87</v>
      </c>
      <c r="AK772" t="str">
        <f t="shared" si="292"/>
        <v>no - High</v>
      </c>
      <c r="AL772" t="str">
        <f t="shared" si="293"/>
        <v>Q1 - Low</v>
      </c>
      <c r="AM772">
        <f t="shared" si="294"/>
        <v>0</v>
      </c>
      <c r="AN772">
        <f t="shared" si="295"/>
        <v>1</v>
      </c>
      <c r="AO772">
        <f t="shared" si="296"/>
        <v>0</v>
      </c>
      <c r="AP772">
        <f t="shared" si="297"/>
        <v>1</v>
      </c>
      <c r="AQ772">
        <f t="shared" si="298"/>
        <v>111</v>
      </c>
    </row>
    <row r="773" spans="1:43" x14ac:dyDescent="0.25">
      <c r="A773" t="s">
        <v>67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  <c r="U773">
        <f t="shared" si="276"/>
        <v>0</v>
      </c>
      <c r="V773" t="str">
        <f t="shared" si="277"/>
        <v>&lt;=3 calls</v>
      </c>
      <c r="W773" t="str">
        <f t="shared" si="278"/>
        <v>Q1</v>
      </c>
      <c r="X773" t="str">
        <f t="shared" si="279"/>
        <v>Not Applicable</v>
      </c>
      <c r="Y773" t="str">
        <f t="shared" si="280"/>
        <v>Low</v>
      </c>
      <c r="Z773" s="3">
        <f t="shared" si="281"/>
        <v>-0.65650882960501245</v>
      </c>
      <c r="AA773" s="3">
        <f t="shared" si="282"/>
        <v>-1.7447710754493935</v>
      </c>
      <c r="AB773" s="3">
        <f t="shared" si="283"/>
        <v>0.36089051004159461</v>
      </c>
      <c r="AC773" s="3">
        <f t="shared" si="284"/>
        <v>1.2839850713250869</v>
      </c>
      <c r="AD773" s="3">
        <f t="shared" si="285"/>
        <v>2.7823157486745638</v>
      </c>
      <c r="AE773" s="3">
        <f t="shared" si="286"/>
        <v>2.2921800916808319</v>
      </c>
      <c r="AF773" s="3">
        <f t="shared" si="287"/>
        <v>3.2812952046521806</v>
      </c>
      <c r="AG773" t="str">
        <f t="shared" si="288"/>
        <v>Cluster 2</v>
      </c>
      <c r="AH773" t="str">
        <f t="shared" si="289"/>
        <v>Not Applicable</v>
      </c>
      <c r="AI773" t="e">
        <f t="shared" si="290"/>
        <v>#N/A</v>
      </c>
      <c r="AJ773">
        <f t="shared" si="291"/>
        <v>24.62</v>
      </c>
      <c r="AK773" t="str">
        <f t="shared" si="292"/>
        <v>no - Low</v>
      </c>
      <c r="AL773" t="str">
        <f t="shared" si="293"/>
        <v>Q4 - Very High</v>
      </c>
      <c r="AM773">
        <f t="shared" si="294"/>
        <v>0</v>
      </c>
      <c r="AN773">
        <f t="shared" si="295"/>
        <v>1</v>
      </c>
      <c r="AO773">
        <f t="shared" si="296"/>
        <v>0</v>
      </c>
      <c r="AP773">
        <f t="shared" si="297"/>
        <v>1</v>
      </c>
      <c r="AQ773">
        <f t="shared" si="298"/>
        <v>144.80000000000001</v>
      </c>
    </row>
    <row r="774" spans="1:43" x14ac:dyDescent="0.25">
      <c r="A774" t="s">
        <v>65</v>
      </c>
      <c r="B774">
        <v>60</v>
      </c>
      <c r="C774" t="s">
        <v>25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  <c r="U774">
        <f t="shared" si="276"/>
        <v>0</v>
      </c>
      <c r="V774" t="str">
        <f t="shared" si="277"/>
        <v>&lt;=3 calls</v>
      </c>
      <c r="W774" t="str">
        <f t="shared" si="278"/>
        <v>Q1</v>
      </c>
      <c r="X774" t="str">
        <f t="shared" si="279"/>
        <v>Not Applicable</v>
      </c>
      <c r="Y774" t="str">
        <f t="shared" si="280"/>
        <v>Medium</v>
      </c>
      <c r="Z774" s="3">
        <f t="shared" si="281"/>
        <v>-0.83054302621995524</v>
      </c>
      <c r="AA774" s="3">
        <f t="shared" si="282"/>
        <v>0.11395321437118974</v>
      </c>
      <c r="AB774" s="3">
        <f t="shared" si="283"/>
        <v>6.8954776372700408E-2</v>
      </c>
      <c r="AC774" s="3">
        <f t="shared" si="284"/>
        <v>-0.85361730181184459</v>
      </c>
      <c r="AD774" s="3">
        <f t="shared" si="285"/>
        <v>1.5600319349389775</v>
      </c>
      <c r="AE774" s="3">
        <f t="shared" si="286"/>
        <v>1.1984174200191144</v>
      </c>
      <c r="AF774" s="3">
        <f t="shared" si="287"/>
        <v>2.9049456082999368</v>
      </c>
      <c r="AG774" t="str">
        <f t="shared" si="288"/>
        <v>Cluster 2</v>
      </c>
      <c r="AH774" t="str">
        <f t="shared" si="289"/>
        <v>Not Applicable</v>
      </c>
      <c r="AI774" t="e">
        <f t="shared" si="290"/>
        <v>#N/A</v>
      </c>
      <c r="AJ774">
        <f t="shared" si="291"/>
        <v>23.02</v>
      </c>
      <c r="AK774" t="str">
        <f t="shared" si="292"/>
        <v>no - Medium</v>
      </c>
      <c r="AL774" t="str">
        <f t="shared" si="293"/>
        <v>Q1 - Low</v>
      </c>
      <c r="AM774">
        <f t="shared" si="294"/>
        <v>0</v>
      </c>
      <c r="AN774">
        <f t="shared" si="295"/>
        <v>0</v>
      </c>
      <c r="AO774">
        <f t="shared" si="296"/>
        <v>0</v>
      </c>
      <c r="AP774">
        <f t="shared" si="297"/>
        <v>1</v>
      </c>
      <c r="AQ774">
        <f t="shared" si="298"/>
        <v>135.4</v>
      </c>
    </row>
    <row r="775" spans="1:43" x14ac:dyDescent="0.25">
      <c r="A775" t="s">
        <v>58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  <c r="U775">
        <f t="shared" si="276"/>
        <v>0</v>
      </c>
      <c r="V775" t="str">
        <f t="shared" si="277"/>
        <v>&lt;=3 calls</v>
      </c>
      <c r="W775" t="str">
        <f t="shared" si="278"/>
        <v>Q1</v>
      </c>
      <c r="X775" t="str">
        <f t="shared" si="279"/>
        <v>Not Applicable</v>
      </c>
      <c r="Y775" t="str">
        <f t="shared" si="280"/>
        <v>Low</v>
      </c>
      <c r="Z775" s="3">
        <f t="shared" si="281"/>
        <v>-1.7784739694843241</v>
      </c>
      <c r="AA775" s="3">
        <f t="shared" si="282"/>
        <v>-2.3756228954420324</v>
      </c>
      <c r="AB775" s="3">
        <f t="shared" si="283"/>
        <v>-8.7935856007181734E-2</v>
      </c>
      <c r="AC775" s="3">
        <f t="shared" si="284"/>
        <v>0.19706861040800316</v>
      </c>
      <c r="AD775" s="3">
        <f t="shared" si="285"/>
        <v>2.1824743600808927</v>
      </c>
      <c r="AE775" s="3">
        <f t="shared" si="286"/>
        <v>2.975419727275729</v>
      </c>
      <c r="AF775" s="3">
        <f t="shared" si="287"/>
        <v>4.576357806652867</v>
      </c>
      <c r="AG775" t="str">
        <f t="shared" si="288"/>
        <v>Cluster 1</v>
      </c>
      <c r="AH775" t="str">
        <f t="shared" si="289"/>
        <v>Not Applicable</v>
      </c>
      <c r="AI775" t="e">
        <f t="shared" si="290"/>
        <v>#N/A</v>
      </c>
      <c r="AJ775">
        <f t="shared" si="291"/>
        <v>14.31</v>
      </c>
      <c r="AK775" t="str">
        <f t="shared" si="292"/>
        <v>no - Low</v>
      </c>
      <c r="AL775" t="str">
        <f t="shared" si="293"/>
        <v>Q3 - High</v>
      </c>
      <c r="AM775">
        <f t="shared" si="294"/>
        <v>0</v>
      </c>
      <c r="AN775">
        <f t="shared" si="295"/>
        <v>1</v>
      </c>
      <c r="AO775">
        <f t="shared" si="296"/>
        <v>0</v>
      </c>
      <c r="AP775">
        <f t="shared" si="297"/>
        <v>1</v>
      </c>
      <c r="AQ775">
        <f t="shared" si="298"/>
        <v>84.2</v>
      </c>
    </row>
    <row r="776" spans="1:43" x14ac:dyDescent="0.25">
      <c r="A776" t="s">
        <v>62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  <c r="U776">
        <f t="shared" si="276"/>
        <v>0</v>
      </c>
      <c r="V776" t="str">
        <f t="shared" si="277"/>
        <v>&lt;=3 calls</v>
      </c>
      <c r="W776" t="str">
        <f t="shared" si="278"/>
        <v>Q4</v>
      </c>
      <c r="X776" t="str">
        <f t="shared" si="279"/>
        <v>Not Applicable</v>
      </c>
      <c r="Y776" t="str">
        <f t="shared" si="280"/>
        <v>Low</v>
      </c>
      <c r="Z776" s="3">
        <f t="shared" si="281"/>
        <v>0.53395913234613779</v>
      </c>
      <c r="AA776" s="3">
        <f t="shared" si="282"/>
        <v>-1.8721354807475921</v>
      </c>
      <c r="AB776" s="3">
        <f t="shared" si="283"/>
        <v>-0.41561882237022646</v>
      </c>
      <c r="AC776" s="3">
        <f t="shared" si="284"/>
        <v>1.3564461687195588</v>
      </c>
      <c r="AD776" s="3">
        <f t="shared" si="285"/>
        <v>3.0013315084022287</v>
      </c>
      <c r="AE776" s="3">
        <f t="shared" si="286"/>
        <v>2.4088770884858866</v>
      </c>
      <c r="AF776" s="3">
        <f t="shared" si="287"/>
        <v>3.2553627803267156</v>
      </c>
      <c r="AG776" t="str">
        <f t="shared" si="288"/>
        <v>Cluster 2</v>
      </c>
      <c r="AH776" t="str">
        <f t="shared" si="289"/>
        <v>Not Applicable</v>
      </c>
      <c r="AI776" t="e">
        <f t="shared" si="290"/>
        <v>#N/A</v>
      </c>
      <c r="AJ776">
        <f t="shared" si="291"/>
        <v>35.549999999999997</v>
      </c>
      <c r="AK776" t="str">
        <f t="shared" si="292"/>
        <v>no - Medium</v>
      </c>
      <c r="AL776" t="str">
        <f t="shared" si="293"/>
        <v>Q4 - Very High</v>
      </c>
      <c r="AM776">
        <f t="shared" si="294"/>
        <v>0</v>
      </c>
      <c r="AN776">
        <f t="shared" si="295"/>
        <v>1</v>
      </c>
      <c r="AO776">
        <f t="shared" si="296"/>
        <v>0</v>
      </c>
      <c r="AP776">
        <f t="shared" si="297"/>
        <v>0</v>
      </c>
      <c r="AQ776">
        <f t="shared" si="298"/>
        <v>209.1</v>
      </c>
    </row>
    <row r="777" spans="1:43" x14ac:dyDescent="0.25">
      <c r="A777" t="s">
        <v>55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  <c r="U777">
        <f t="shared" si="276"/>
        <v>0</v>
      </c>
      <c r="V777" t="str">
        <f t="shared" si="277"/>
        <v>&lt;=3 calls</v>
      </c>
      <c r="W777" t="str">
        <f t="shared" si="278"/>
        <v>Q2</v>
      </c>
      <c r="X777" t="str">
        <f t="shared" si="279"/>
        <v>Not Applicable</v>
      </c>
      <c r="Y777" t="str">
        <f t="shared" si="280"/>
        <v>Medium</v>
      </c>
      <c r="Z777" s="3">
        <f t="shared" si="281"/>
        <v>-0.92866869026880616</v>
      </c>
      <c r="AA777" s="3">
        <f t="shared" si="282"/>
        <v>-8.3063600074461036E-2</v>
      </c>
      <c r="AB777" s="3">
        <f t="shared" si="283"/>
        <v>-1.2159596432448143</v>
      </c>
      <c r="AC777" s="3">
        <f t="shared" si="284"/>
        <v>0.41445190259141979</v>
      </c>
      <c r="AD777" s="3">
        <f t="shared" si="285"/>
        <v>1.7009330585038585</v>
      </c>
      <c r="AE777" s="3">
        <f t="shared" si="286"/>
        <v>1.5873415925706142</v>
      </c>
      <c r="AF777" s="3">
        <f t="shared" si="287"/>
        <v>3.1852995767271151</v>
      </c>
      <c r="AG777" t="str">
        <f t="shared" si="288"/>
        <v>Cluster 2</v>
      </c>
      <c r="AH777" t="str">
        <f t="shared" si="289"/>
        <v>&gt;16 messages</v>
      </c>
      <c r="AI777" t="e">
        <f t="shared" si="290"/>
        <v>#N/A</v>
      </c>
      <c r="AJ777">
        <f t="shared" si="291"/>
        <v>22.12</v>
      </c>
      <c r="AK777" t="str">
        <f t="shared" si="292"/>
        <v>no - Medium</v>
      </c>
      <c r="AL777" t="str">
        <f t="shared" si="293"/>
        <v>Q3 - High</v>
      </c>
      <c r="AM777">
        <f t="shared" si="294"/>
        <v>0</v>
      </c>
      <c r="AN777">
        <f t="shared" si="295"/>
        <v>1</v>
      </c>
      <c r="AO777">
        <f t="shared" si="296"/>
        <v>0</v>
      </c>
      <c r="AP777">
        <f t="shared" si="297"/>
        <v>0</v>
      </c>
      <c r="AQ777">
        <f t="shared" si="298"/>
        <v>130.1</v>
      </c>
    </row>
    <row r="778" spans="1:43" x14ac:dyDescent="0.25">
      <c r="A778" t="s">
        <v>45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  <c r="U778">
        <f t="shared" si="276"/>
        <v>0</v>
      </c>
      <c r="V778" t="str">
        <f t="shared" si="277"/>
        <v>&lt;=3 calls</v>
      </c>
      <c r="W778" t="str">
        <f t="shared" si="278"/>
        <v>Q1</v>
      </c>
      <c r="X778" t="str">
        <f t="shared" si="279"/>
        <v>Not Applicable</v>
      </c>
      <c r="Y778" t="str">
        <f t="shared" si="280"/>
        <v>Low</v>
      </c>
      <c r="Z778" s="3">
        <f t="shared" si="281"/>
        <v>1.1412273928748742</v>
      </c>
      <c r="AA778" s="3">
        <f t="shared" si="282"/>
        <v>-1.0940185671289111</v>
      </c>
      <c r="AB778" s="3">
        <f t="shared" si="283"/>
        <v>0.27748030042191069</v>
      </c>
      <c r="AC778" s="3">
        <f t="shared" si="284"/>
        <v>-1.3246144348759143</v>
      </c>
      <c r="AD778" s="3">
        <f t="shared" si="285"/>
        <v>2.51615275535063</v>
      </c>
      <c r="AE778" s="3">
        <f t="shared" si="286"/>
        <v>2.0810755165718158</v>
      </c>
      <c r="AF778" s="3">
        <f t="shared" si="287"/>
        <v>3.2141446643066223</v>
      </c>
      <c r="AG778" t="str">
        <f t="shared" si="288"/>
        <v>Cluster 2</v>
      </c>
      <c r="AH778" t="str">
        <f t="shared" si="289"/>
        <v>Not Applicable</v>
      </c>
      <c r="AI778" t="e">
        <f t="shared" si="290"/>
        <v>#N/A</v>
      </c>
      <c r="AJ778">
        <f t="shared" si="291"/>
        <v>41.12</v>
      </c>
      <c r="AK778" t="str">
        <f t="shared" si="292"/>
        <v>no - Medium</v>
      </c>
      <c r="AL778" t="str">
        <f t="shared" si="293"/>
        <v>Q1 - Low</v>
      </c>
      <c r="AM778">
        <f t="shared" si="294"/>
        <v>0</v>
      </c>
      <c r="AN778">
        <f t="shared" si="295"/>
        <v>1</v>
      </c>
      <c r="AO778">
        <f t="shared" si="296"/>
        <v>0</v>
      </c>
      <c r="AP778">
        <f t="shared" si="297"/>
        <v>1</v>
      </c>
      <c r="AQ778">
        <f t="shared" si="298"/>
        <v>241.9</v>
      </c>
    </row>
    <row r="779" spans="1:43" x14ac:dyDescent="0.25">
      <c r="A779" t="s">
        <v>31</v>
      </c>
      <c r="B779">
        <v>77</v>
      </c>
      <c r="C779" t="s">
        <v>28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  <c r="U779">
        <f t="shared" si="276"/>
        <v>0</v>
      </c>
      <c r="V779" t="str">
        <f t="shared" si="277"/>
        <v>&lt;=3 calls</v>
      </c>
      <c r="W779" t="str">
        <f t="shared" si="278"/>
        <v>Q2</v>
      </c>
      <c r="X779" t="str">
        <f t="shared" si="279"/>
        <v>Not Applicable</v>
      </c>
      <c r="Y779" t="str">
        <f t="shared" si="280"/>
        <v>Medium</v>
      </c>
      <c r="Z779" s="3">
        <f t="shared" si="281"/>
        <v>-2.0839595273722553</v>
      </c>
      <c r="AA779" s="3">
        <f t="shared" si="282"/>
        <v>-8.9033806572814317E-2</v>
      </c>
      <c r="AB779" s="3">
        <f t="shared" si="283"/>
        <v>0.71439092223930367</v>
      </c>
      <c r="AC779" s="3">
        <f t="shared" si="284"/>
        <v>0.63183519477483641</v>
      </c>
      <c r="AD779" s="3">
        <f t="shared" si="285"/>
        <v>2.7580518486262471</v>
      </c>
      <c r="AE779" s="3">
        <f t="shared" si="286"/>
        <v>2.2935527972062291</v>
      </c>
      <c r="AF779" s="3">
        <f t="shared" si="287"/>
        <v>3.3036220830225691</v>
      </c>
      <c r="AG779" t="str">
        <f t="shared" si="288"/>
        <v>Cluster 2</v>
      </c>
      <c r="AH779" t="str">
        <f t="shared" si="289"/>
        <v>Not Applicable</v>
      </c>
      <c r="AI779" t="e">
        <f t="shared" si="290"/>
        <v>#N/A</v>
      </c>
      <c r="AJ779">
        <f t="shared" si="291"/>
        <v>11.51</v>
      </c>
      <c r="AK779" t="str">
        <f t="shared" si="292"/>
        <v>no - Low</v>
      </c>
      <c r="AL779" t="str">
        <f t="shared" si="293"/>
        <v>Q3 - High</v>
      </c>
      <c r="AM779">
        <f t="shared" si="294"/>
        <v>0</v>
      </c>
      <c r="AN779">
        <f t="shared" si="295"/>
        <v>0</v>
      </c>
      <c r="AO779">
        <f t="shared" si="296"/>
        <v>1</v>
      </c>
      <c r="AP779">
        <f t="shared" si="297"/>
        <v>1</v>
      </c>
      <c r="AQ779">
        <f t="shared" si="298"/>
        <v>67.7</v>
      </c>
    </row>
    <row r="780" spans="1:43" x14ac:dyDescent="0.25">
      <c r="A780" t="s">
        <v>26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  <c r="U780">
        <f t="shared" si="276"/>
        <v>0</v>
      </c>
      <c r="V780" t="str">
        <f t="shared" si="277"/>
        <v>&lt;=3 calls</v>
      </c>
      <c r="W780" t="str">
        <f t="shared" si="278"/>
        <v>Q2</v>
      </c>
      <c r="X780" t="str">
        <f t="shared" si="279"/>
        <v>Not Applicable</v>
      </c>
      <c r="Y780" t="str">
        <f t="shared" si="280"/>
        <v>High</v>
      </c>
      <c r="Z780" s="3">
        <f t="shared" si="281"/>
        <v>0.37288492909613785</v>
      </c>
      <c r="AA780" s="3">
        <f t="shared" si="282"/>
        <v>2.1696943186374233</v>
      </c>
      <c r="AB780" s="3">
        <f t="shared" si="283"/>
        <v>-0.96175709964196776</v>
      </c>
      <c r="AC780" s="3">
        <f t="shared" si="284"/>
        <v>-9.277577916988608E-2</v>
      </c>
      <c r="AD780" s="3">
        <f t="shared" si="285"/>
        <v>3.57159535899999</v>
      </c>
      <c r="AE780" s="3">
        <f t="shared" si="286"/>
        <v>2.4042047896522574</v>
      </c>
      <c r="AF780" s="3">
        <f t="shared" si="287"/>
        <v>2.6084685033067658</v>
      </c>
      <c r="AG780" t="str">
        <f t="shared" si="288"/>
        <v>Cluster 2</v>
      </c>
      <c r="AH780" t="str">
        <f t="shared" si="289"/>
        <v>Not Applicable</v>
      </c>
      <c r="AI780" t="e">
        <f t="shared" si="290"/>
        <v>#N/A</v>
      </c>
      <c r="AJ780">
        <f t="shared" si="291"/>
        <v>34.07</v>
      </c>
      <c r="AK780" t="str">
        <f t="shared" si="292"/>
        <v>no - Low</v>
      </c>
      <c r="AL780" t="str">
        <f t="shared" si="293"/>
        <v>Q2 - Medium</v>
      </c>
      <c r="AM780">
        <f t="shared" si="294"/>
        <v>0</v>
      </c>
      <c r="AN780">
        <f t="shared" si="295"/>
        <v>1</v>
      </c>
      <c r="AO780">
        <f t="shared" si="296"/>
        <v>0</v>
      </c>
      <c r="AP780">
        <f t="shared" si="297"/>
        <v>1</v>
      </c>
      <c r="AQ780">
        <f t="shared" si="298"/>
        <v>200.4</v>
      </c>
    </row>
    <row r="781" spans="1:43" x14ac:dyDescent="0.25">
      <c r="A781" t="s">
        <v>65</v>
      </c>
      <c r="B781">
        <v>74</v>
      </c>
      <c r="C781" t="s">
        <v>28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  <c r="U781">
        <f t="shared" si="276"/>
        <v>1</v>
      </c>
      <c r="V781" t="str">
        <f t="shared" si="277"/>
        <v>&lt;=3 calls</v>
      </c>
      <c r="W781" t="str">
        <f t="shared" si="278"/>
        <v>Q2</v>
      </c>
      <c r="X781" t="str">
        <f t="shared" si="279"/>
        <v>High</v>
      </c>
      <c r="Y781" t="str">
        <f t="shared" si="280"/>
        <v>Medium</v>
      </c>
      <c r="Z781" s="3">
        <f t="shared" si="281"/>
        <v>-1.0082800780820245</v>
      </c>
      <c r="AA781" s="3">
        <f t="shared" si="282"/>
        <v>0.14977445336130771</v>
      </c>
      <c r="AB781" s="3">
        <f t="shared" si="283"/>
        <v>0.13647732701720672</v>
      </c>
      <c r="AC781" s="3">
        <f t="shared" si="284"/>
        <v>1.3926767174167949</v>
      </c>
      <c r="AD781" s="3">
        <f t="shared" si="285"/>
        <v>2.8876517176051411</v>
      </c>
      <c r="AE781" s="3">
        <f t="shared" si="286"/>
        <v>1.7312526109038371</v>
      </c>
      <c r="AF781" s="3">
        <f t="shared" si="287"/>
        <v>2.3782217649611197</v>
      </c>
      <c r="AG781" t="str">
        <f t="shared" si="288"/>
        <v>Cluster 2</v>
      </c>
      <c r="AH781" t="str">
        <f t="shared" si="289"/>
        <v>Not Applicable</v>
      </c>
      <c r="AI781">
        <f t="shared" si="290"/>
        <v>21.39</v>
      </c>
      <c r="AJ781" t="e">
        <f t="shared" si="291"/>
        <v>#N/A</v>
      </c>
      <c r="AK781" t="str">
        <f t="shared" si="292"/>
        <v>yes - Medium</v>
      </c>
      <c r="AL781" t="str">
        <f t="shared" si="293"/>
        <v>Q4 - Very High</v>
      </c>
      <c r="AM781">
        <f t="shared" si="294"/>
        <v>1</v>
      </c>
      <c r="AN781">
        <f t="shared" si="295"/>
        <v>0</v>
      </c>
      <c r="AO781">
        <f t="shared" si="296"/>
        <v>1</v>
      </c>
      <c r="AP781">
        <f t="shared" si="297"/>
        <v>1</v>
      </c>
      <c r="AQ781">
        <f t="shared" si="298"/>
        <v>125.8</v>
      </c>
    </row>
    <row r="782" spans="1:43" x14ac:dyDescent="0.25">
      <c r="A782" t="s">
        <v>68</v>
      </c>
      <c r="B782">
        <v>200</v>
      </c>
      <c r="C782" t="s">
        <v>25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  <c r="U782">
        <f t="shared" si="276"/>
        <v>0</v>
      </c>
      <c r="V782" t="str">
        <f t="shared" si="277"/>
        <v>&lt;=3 calls</v>
      </c>
      <c r="W782" t="str">
        <f t="shared" si="278"/>
        <v>Q4</v>
      </c>
      <c r="X782" t="str">
        <f t="shared" si="279"/>
        <v>Not Applicable</v>
      </c>
      <c r="Y782" t="str">
        <f t="shared" si="280"/>
        <v>Low</v>
      </c>
      <c r="Z782" s="3">
        <f t="shared" si="281"/>
        <v>-0.96384581511650746</v>
      </c>
      <c r="AA782" s="3">
        <f t="shared" si="282"/>
        <v>-1.3328268270630332</v>
      </c>
      <c r="AB782" s="3">
        <f t="shared" si="283"/>
        <v>-0.45533796980817132</v>
      </c>
      <c r="AC782" s="3">
        <f t="shared" si="284"/>
        <v>0.34199080519694713</v>
      </c>
      <c r="AD782" s="3">
        <f t="shared" si="285"/>
        <v>1.4864981904675401</v>
      </c>
      <c r="AE782" s="3">
        <f t="shared" si="286"/>
        <v>1.740608078760064</v>
      </c>
      <c r="AF782" s="3">
        <f t="shared" si="287"/>
        <v>3.4423474690138893</v>
      </c>
      <c r="AG782" t="str">
        <f t="shared" si="288"/>
        <v>Cluster 1</v>
      </c>
      <c r="AH782" t="str">
        <f t="shared" si="289"/>
        <v>Not Applicable</v>
      </c>
      <c r="AI782" t="e">
        <f t="shared" si="290"/>
        <v>#N/A</v>
      </c>
      <c r="AJ782">
        <f t="shared" si="291"/>
        <v>21.79</v>
      </c>
      <c r="AK782" t="str">
        <f t="shared" si="292"/>
        <v>no - Low</v>
      </c>
      <c r="AL782" t="str">
        <f t="shared" si="293"/>
        <v>Q3 - High</v>
      </c>
      <c r="AM782">
        <f t="shared" si="294"/>
        <v>0</v>
      </c>
      <c r="AN782">
        <f t="shared" si="295"/>
        <v>0</v>
      </c>
      <c r="AO782">
        <f t="shared" si="296"/>
        <v>0</v>
      </c>
      <c r="AP782">
        <f t="shared" si="297"/>
        <v>1</v>
      </c>
      <c r="AQ782">
        <f t="shared" si="298"/>
        <v>128.19999999999999</v>
      </c>
    </row>
    <row r="783" spans="1:43" x14ac:dyDescent="0.25">
      <c r="A783" t="s">
        <v>49</v>
      </c>
      <c r="B783">
        <v>86</v>
      </c>
      <c r="C783" t="s">
        <v>25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  <c r="U783">
        <f t="shared" si="276"/>
        <v>0</v>
      </c>
      <c r="V783" t="str">
        <f t="shared" si="277"/>
        <v>&gt;3 calls</v>
      </c>
      <c r="W783" t="str">
        <f t="shared" si="278"/>
        <v>Q2</v>
      </c>
      <c r="X783" t="str">
        <f t="shared" si="279"/>
        <v>Not Applicable</v>
      </c>
      <c r="Y783" t="str">
        <f t="shared" si="280"/>
        <v>Medium</v>
      </c>
      <c r="Z783" s="3">
        <f t="shared" si="281"/>
        <v>0.852404683599012</v>
      </c>
      <c r="AA783" s="3">
        <f t="shared" si="282"/>
        <v>0.45425498477731352</v>
      </c>
      <c r="AB783" s="3">
        <f t="shared" si="283"/>
        <v>1.0937087802716765</v>
      </c>
      <c r="AC783" s="3">
        <f t="shared" si="284"/>
        <v>0.99414068174719761</v>
      </c>
      <c r="AD783" s="3">
        <f t="shared" si="285"/>
        <v>3.7291385315854262</v>
      </c>
      <c r="AE783" s="3">
        <f t="shared" si="286"/>
        <v>1.7656318775341338</v>
      </c>
      <c r="AF783" s="3">
        <f t="shared" si="287"/>
        <v>0.57309481429717279</v>
      </c>
      <c r="AG783" t="str">
        <f t="shared" si="288"/>
        <v>Cluster 3</v>
      </c>
      <c r="AH783" t="str">
        <f t="shared" si="289"/>
        <v>Not Applicable</v>
      </c>
      <c r="AI783" t="e">
        <f t="shared" si="290"/>
        <v>#N/A</v>
      </c>
      <c r="AJ783">
        <f t="shared" si="291"/>
        <v>38.47</v>
      </c>
      <c r="AK783" t="str">
        <f t="shared" si="292"/>
        <v>no - Low</v>
      </c>
      <c r="AL783" t="str">
        <f t="shared" si="293"/>
        <v>Q4 - Very High</v>
      </c>
      <c r="AM783">
        <f t="shared" si="294"/>
        <v>0</v>
      </c>
      <c r="AN783">
        <f t="shared" si="295"/>
        <v>0</v>
      </c>
      <c r="AO783">
        <f t="shared" si="296"/>
        <v>0</v>
      </c>
      <c r="AP783">
        <f t="shared" si="297"/>
        <v>4</v>
      </c>
      <c r="AQ783">
        <f t="shared" si="298"/>
        <v>226.3</v>
      </c>
    </row>
    <row r="784" spans="1:43" x14ac:dyDescent="0.25">
      <c r="A784" t="s">
        <v>69</v>
      </c>
      <c r="B784">
        <v>91</v>
      </c>
      <c r="C784" t="s">
        <v>28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  <c r="U784">
        <f t="shared" si="276"/>
        <v>0</v>
      </c>
      <c r="V784" t="str">
        <f t="shared" si="277"/>
        <v>&lt;=3 calls</v>
      </c>
      <c r="W784" t="str">
        <f t="shared" si="278"/>
        <v>Q2</v>
      </c>
      <c r="X784" t="str">
        <f t="shared" si="279"/>
        <v>Not Applicable</v>
      </c>
      <c r="Y784" t="str">
        <f t="shared" si="280"/>
        <v>High</v>
      </c>
      <c r="Z784" s="3">
        <f t="shared" si="281"/>
        <v>-0.33250899548144897</v>
      </c>
      <c r="AA784" s="3">
        <f t="shared" si="282"/>
        <v>0.67117248755080783</v>
      </c>
      <c r="AB784" s="3">
        <f t="shared" si="283"/>
        <v>1.5266474873452747</v>
      </c>
      <c r="AC784" s="3">
        <f t="shared" si="284"/>
        <v>-0.38262016874777532</v>
      </c>
      <c r="AD784" s="3">
        <f t="shared" si="285"/>
        <v>3.1628258101901778</v>
      </c>
      <c r="AE784" s="3">
        <f t="shared" si="286"/>
        <v>1.7430104659098975</v>
      </c>
      <c r="AF784" s="3">
        <f t="shared" si="287"/>
        <v>2.0180941164717074</v>
      </c>
      <c r="AG784" t="str">
        <f t="shared" si="288"/>
        <v>Cluster 2</v>
      </c>
      <c r="AH784" t="str">
        <f t="shared" si="289"/>
        <v>&gt;16 messages</v>
      </c>
      <c r="AI784" t="e">
        <f t="shared" si="290"/>
        <v>#N/A</v>
      </c>
      <c r="AJ784">
        <f t="shared" si="291"/>
        <v>27.59</v>
      </c>
      <c r="AK784" t="str">
        <f t="shared" si="292"/>
        <v>no - Medium</v>
      </c>
      <c r="AL784" t="str">
        <f t="shared" si="293"/>
        <v>Q2 - Medium</v>
      </c>
      <c r="AM784">
        <f t="shared" si="294"/>
        <v>0</v>
      </c>
      <c r="AN784">
        <f t="shared" si="295"/>
        <v>0</v>
      </c>
      <c r="AO784">
        <f t="shared" si="296"/>
        <v>1</v>
      </c>
      <c r="AP784">
        <f t="shared" si="297"/>
        <v>0</v>
      </c>
      <c r="AQ784">
        <f t="shared" si="298"/>
        <v>162.30000000000001</v>
      </c>
    </row>
    <row r="785" spans="1:43" x14ac:dyDescent="0.25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  <c r="U785">
        <f t="shared" si="276"/>
        <v>0</v>
      </c>
      <c r="V785" t="str">
        <f t="shared" si="277"/>
        <v>&lt;=3 calls</v>
      </c>
      <c r="W785" t="str">
        <f t="shared" si="278"/>
        <v>Q4</v>
      </c>
      <c r="X785" t="str">
        <f t="shared" si="279"/>
        <v>Not Applicable</v>
      </c>
      <c r="Y785" t="str">
        <f t="shared" si="280"/>
        <v>Medium</v>
      </c>
      <c r="Z785" s="3">
        <f t="shared" si="281"/>
        <v>-1.1064057421308753</v>
      </c>
      <c r="AA785" s="3">
        <f t="shared" si="282"/>
        <v>-0.20843793653987533</v>
      </c>
      <c r="AB785" s="3">
        <f t="shared" si="283"/>
        <v>1.3816725991967771</v>
      </c>
      <c r="AC785" s="3">
        <f t="shared" si="284"/>
        <v>1.4651378148112675</v>
      </c>
      <c r="AD785" s="3">
        <f t="shared" si="285"/>
        <v>3.5195399554550981</v>
      </c>
      <c r="AE785" s="3">
        <f t="shared" si="286"/>
        <v>2.3072121764957569</v>
      </c>
      <c r="AF785" s="3">
        <f t="shared" si="287"/>
        <v>2.5018582207422746</v>
      </c>
      <c r="AG785" t="str">
        <f t="shared" si="288"/>
        <v>Cluster 2</v>
      </c>
      <c r="AH785" t="str">
        <f t="shared" si="289"/>
        <v>Not Applicable</v>
      </c>
      <c r="AI785" t="e">
        <f t="shared" si="290"/>
        <v>#N/A</v>
      </c>
      <c r="AJ785">
        <f t="shared" si="291"/>
        <v>20.49</v>
      </c>
      <c r="AK785" t="str">
        <f t="shared" si="292"/>
        <v>no - Low</v>
      </c>
      <c r="AL785" t="str">
        <f t="shared" si="293"/>
        <v>Q4 - Very High</v>
      </c>
      <c r="AM785">
        <f t="shared" si="294"/>
        <v>0</v>
      </c>
      <c r="AN785">
        <f t="shared" si="295"/>
        <v>1</v>
      </c>
      <c r="AO785">
        <f t="shared" si="296"/>
        <v>0</v>
      </c>
      <c r="AP785">
        <f t="shared" si="297"/>
        <v>1</v>
      </c>
      <c r="AQ785">
        <f t="shared" si="298"/>
        <v>120.5</v>
      </c>
    </row>
    <row r="786" spans="1:43" x14ac:dyDescent="0.25">
      <c r="A786" t="s">
        <v>20</v>
      </c>
      <c r="B786">
        <v>56</v>
      </c>
      <c r="C786" t="s">
        <v>25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  <c r="U786">
        <f t="shared" si="276"/>
        <v>0</v>
      </c>
      <c r="V786" t="str">
        <f t="shared" si="277"/>
        <v>&lt;=3 calls</v>
      </c>
      <c r="W786" t="str">
        <f t="shared" si="278"/>
        <v>Q1</v>
      </c>
      <c r="X786" t="str">
        <f t="shared" si="279"/>
        <v>Not Applicable</v>
      </c>
      <c r="Y786" t="str">
        <f t="shared" si="280"/>
        <v>Medium</v>
      </c>
      <c r="Z786" s="3">
        <f t="shared" si="281"/>
        <v>-1.6507254634584621</v>
      </c>
      <c r="AA786" s="3">
        <f t="shared" si="282"/>
        <v>-0.41540509514944729</v>
      </c>
      <c r="AB786" s="3">
        <f t="shared" si="283"/>
        <v>1.9893755549973322</v>
      </c>
      <c r="AC786" s="3">
        <f t="shared" si="284"/>
        <v>0.59560464607760044</v>
      </c>
      <c r="AD786" s="3">
        <f t="shared" si="285"/>
        <v>3.4996450144222475</v>
      </c>
      <c r="AE786" s="3">
        <f t="shared" si="286"/>
        <v>2.6851100428169499</v>
      </c>
      <c r="AF786" s="3">
        <f t="shared" si="287"/>
        <v>3.1893755904725927</v>
      </c>
      <c r="AG786" t="str">
        <f t="shared" si="288"/>
        <v>Cluster 2</v>
      </c>
      <c r="AH786" t="str">
        <f t="shared" si="289"/>
        <v>Not Applicable</v>
      </c>
      <c r="AI786" t="e">
        <f t="shared" si="290"/>
        <v>#N/A</v>
      </c>
      <c r="AJ786">
        <f t="shared" si="291"/>
        <v>15.49</v>
      </c>
      <c r="AK786" t="str">
        <f t="shared" si="292"/>
        <v>no - High</v>
      </c>
      <c r="AL786" t="str">
        <f t="shared" si="293"/>
        <v>Q3 - High</v>
      </c>
      <c r="AM786">
        <f t="shared" si="294"/>
        <v>0</v>
      </c>
      <c r="AN786">
        <f t="shared" si="295"/>
        <v>0</v>
      </c>
      <c r="AO786">
        <f t="shared" si="296"/>
        <v>0</v>
      </c>
      <c r="AP786">
        <f t="shared" si="297"/>
        <v>2</v>
      </c>
      <c r="AQ786">
        <f t="shared" si="298"/>
        <v>91.1</v>
      </c>
    </row>
    <row r="787" spans="1:43" x14ac:dyDescent="0.25">
      <c r="A787" t="s">
        <v>54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  <c r="U787">
        <f t="shared" si="276"/>
        <v>0</v>
      </c>
      <c r="V787" t="str">
        <f t="shared" si="277"/>
        <v>&lt;=3 calls</v>
      </c>
      <c r="W787" t="str">
        <f t="shared" si="278"/>
        <v>Q3</v>
      </c>
      <c r="X787" t="str">
        <f t="shared" si="279"/>
        <v>Not Applicable</v>
      </c>
      <c r="Y787" t="str">
        <f t="shared" si="280"/>
        <v>High</v>
      </c>
      <c r="Z787" s="3">
        <f t="shared" si="281"/>
        <v>-0.21216619994983962</v>
      </c>
      <c r="AA787" s="3">
        <f t="shared" si="282"/>
        <v>0.82042765000963402</v>
      </c>
      <c r="AB787" s="3">
        <f t="shared" si="283"/>
        <v>8.4842435347878567E-2</v>
      </c>
      <c r="AC787" s="3">
        <f t="shared" si="284"/>
        <v>1.8999043991781008</v>
      </c>
      <c r="AD787" s="3">
        <f t="shared" si="285"/>
        <v>3.677086830539237</v>
      </c>
      <c r="AE787" s="3">
        <f t="shared" si="286"/>
        <v>2.0820545118112408</v>
      </c>
      <c r="AF787" s="3">
        <f t="shared" si="287"/>
        <v>1.7745237166580778</v>
      </c>
      <c r="AG787" t="str">
        <f t="shared" si="288"/>
        <v>Cluster 3</v>
      </c>
      <c r="AH787" t="str">
        <f t="shared" si="289"/>
        <v>Not Applicable</v>
      </c>
      <c r="AI787" t="e">
        <f t="shared" si="290"/>
        <v>#N/A</v>
      </c>
      <c r="AJ787">
        <f t="shared" si="291"/>
        <v>28.7</v>
      </c>
      <c r="AK787" t="str">
        <f t="shared" si="292"/>
        <v>no - Medium</v>
      </c>
      <c r="AL787" t="str">
        <f t="shared" si="293"/>
        <v>Q4 - Very High</v>
      </c>
      <c r="AM787">
        <f t="shared" si="294"/>
        <v>0</v>
      </c>
      <c r="AN787">
        <f t="shared" si="295"/>
        <v>1</v>
      </c>
      <c r="AO787">
        <f t="shared" si="296"/>
        <v>0</v>
      </c>
      <c r="AP787">
        <f t="shared" si="297"/>
        <v>0</v>
      </c>
      <c r="AQ787">
        <f t="shared" si="298"/>
        <v>168.8</v>
      </c>
    </row>
    <row r="788" spans="1:43" x14ac:dyDescent="0.25">
      <c r="A788" t="s">
        <v>34</v>
      </c>
      <c r="B788">
        <v>63</v>
      </c>
      <c r="C788" t="s">
        <v>28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  <c r="U788">
        <f t="shared" si="276"/>
        <v>0</v>
      </c>
      <c r="V788" t="str">
        <f t="shared" si="277"/>
        <v>&lt;=3 calls</v>
      </c>
      <c r="W788" t="str">
        <f t="shared" si="278"/>
        <v>Q1</v>
      </c>
      <c r="X788" t="str">
        <f t="shared" si="279"/>
        <v>Not Applicable</v>
      </c>
      <c r="Y788" t="str">
        <f t="shared" si="280"/>
        <v>High</v>
      </c>
      <c r="Z788" s="3">
        <f t="shared" si="281"/>
        <v>-0.49543462635501251</v>
      </c>
      <c r="AA788" s="3">
        <f t="shared" si="282"/>
        <v>1.7338692442576509</v>
      </c>
      <c r="AB788" s="3">
        <f t="shared" si="283"/>
        <v>0.58927560780977728</v>
      </c>
      <c r="AC788" s="3">
        <f t="shared" si="284"/>
        <v>-1.3608449835731504</v>
      </c>
      <c r="AD788" s="3">
        <f t="shared" si="285"/>
        <v>3.2225197161116719</v>
      </c>
      <c r="AE788" s="3">
        <f t="shared" si="286"/>
        <v>2.3347168643006628</v>
      </c>
      <c r="AF788" s="3">
        <f t="shared" si="287"/>
        <v>2.9184194955782807</v>
      </c>
      <c r="AG788" t="str">
        <f t="shared" si="288"/>
        <v>Cluster 2</v>
      </c>
      <c r="AH788" t="str">
        <f t="shared" si="289"/>
        <v>Not Applicable</v>
      </c>
      <c r="AI788" t="e">
        <f t="shared" si="290"/>
        <v>#N/A</v>
      </c>
      <c r="AJ788">
        <f t="shared" si="291"/>
        <v>26.1</v>
      </c>
      <c r="AK788" t="str">
        <f t="shared" si="292"/>
        <v>no - Medium</v>
      </c>
      <c r="AL788" t="str">
        <f t="shared" si="293"/>
        <v>Q1 - Low</v>
      </c>
      <c r="AM788">
        <f t="shared" si="294"/>
        <v>0</v>
      </c>
      <c r="AN788">
        <f t="shared" si="295"/>
        <v>0</v>
      </c>
      <c r="AO788">
        <f t="shared" si="296"/>
        <v>1</v>
      </c>
      <c r="AP788">
        <f t="shared" si="297"/>
        <v>2</v>
      </c>
      <c r="AQ788">
        <f t="shared" si="298"/>
        <v>153.5</v>
      </c>
    </row>
    <row r="789" spans="1:43" x14ac:dyDescent="0.25">
      <c r="A789" t="s">
        <v>64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  <c r="U789">
        <f t="shared" si="276"/>
        <v>0</v>
      </c>
      <c r="V789" t="str">
        <f t="shared" si="277"/>
        <v>&lt;=3 calls</v>
      </c>
      <c r="W789" t="str">
        <f t="shared" si="278"/>
        <v>Q3</v>
      </c>
      <c r="X789" t="str">
        <f t="shared" si="279"/>
        <v>Not Applicable</v>
      </c>
      <c r="Y789" t="str">
        <f t="shared" si="280"/>
        <v>Low</v>
      </c>
      <c r="Z789" s="3">
        <f t="shared" si="281"/>
        <v>0.85055325597544829</v>
      </c>
      <c r="AA789" s="3">
        <f t="shared" si="282"/>
        <v>-1.1915319399353439</v>
      </c>
      <c r="AB789" s="3">
        <f t="shared" si="283"/>
        <v>0.16626668759566532</v>
      </c>
      <c r="AC789" s="3">
        <f t="shared" si="284"/>
        <v>-1.3970755322703865</v>
      </c>
      <c r="AD789" s="3">
        <f t="shared" si="285"/>
        <v>2.2313849515804991</v>
      </c>
      <c r="AE789" s="3">
        <f t="shared" si="286"/>
        <v>2.0304319391225945</v>
      </c>
      <c r="AF789" s="3">
        <f t="shared" si="287"/>
        <v>3.3565203584483698</v>
      </c>
      <c r="AG789" t="str">
        <f t="shared" si="288"/>
        <v>Cluster 2</v>
      </c>
      <c r="AH789" t="str">
        <f t="shared" si="289"/>
        <v>Not Applicable</v>
      </c>
      <c r="AI789" t="e">
        <f t="shared" si="290"/>
        <v>#N/A</v>
      </c>
      <c r="AJ789">
        <f t="shared" si="291"/>
        <v>38.450000000000003</v>
      </c>
      <c r="AK789" t="str">
        <f t="shared" si="292"/>
        <v>no - Low</v>
      </c>
      <c r="AL789" t="str">
        <f t="shared" si="293"/>
        <v>Q1 - Low</v>
      </c>
      <c r="AM789">
        <f t="shared" si="294"/>
        <v>0</v>
      </c>
      <c r="AN789">
        <f t="shared" si="295"/>
        <v>1</v>
      </c>
      <c r="AO789">
        <f t="shared" si="296"/>
        <v>0</v>
      </c>
      <c r="AP789">
        <f t="shared" si="297"/>
        <v>0</v>
      </c>
      <c r="AQ789">
        <f t="shared" si="298"/>
        <v>226.2</v>
      </c>
    </row>
    <row r="790" spans="1:43" x14ac:dyDescent="0.25">
      <c r="A790" t="s">
        <v>52</v>
      </c>
      <c r="B790">
        <v>132</v>
      </c>
      <c r="C790" t="s">
        <v>28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  <c r="U790">
        <f t="shared" si="276"/>
        <v>0</v>
      </c>
      <c r="V790" t="str">
        <f t="shared" si="277"/>
        <v>&lt;=3 calls</v>
      </c>
      <c r="W790" t="str">
        <f t="shared" si="278"/>
        <v>Q4</v>
      </c>
      <c r="X790" t="str">
        <f t="shared" si="279"/>
        <v>Not Applicable</v>
      </c>
      <c r="Y790" t="str">
        <f t="shared" si="280"/>
        <v>Medium</v>
      </c>
      <c r="Z790" s="3">
        <f t="shared" si="281"/>
        <v>0.21551358109326413</v>
      </c>
      <c r="AA790" s="3">
        <f t="shared" si="282"/>
        <v>0.13385390269903324</v>
      </c>
      <c r="AB790" s="3">
        <f t="shared" si="283"/>
        <v>1.4194057892628242</v>
      </c>
      <c r="AC790" s="3">
        <f t="shared" si="284"/>
        <v>0.84921848695825297</v>
      </c>
      <c r="AD790" s="3">
        <f t="shared" si="285"/>
        <v>3.4693272149099226</v>
      </c>
      <c r="AE790" s="3">
        <f t="shared" si="286"/>
        <v>1.6733940970637762</v>
      </c>
      <c r="AF790" s="3">
        <f t="shared" si="287"/>
        <v>1.250705514524159</v>
      </c>
      <c r="AG790" t="str">
        <f t="shared" si="288"/>
        <v>Cluster 3</v>
      </c>
      <c r="AH790" t="str">
        <f t="shared" si="289"/>
        <v>Not Applicable</v>
      </c>
      <c r="AI790" t="e">
        <f t="shared" si="290"/>
        <v>#N/A</v>
      </c>
      <c r="AJ790">
        <f t="shared" si="291"/>
        <v>32.619999999999997</v>
      </c>
      <c r="AK790" t="str">
        <f t="shared" si="292"/>
        <v>no - Low</v>
      </c>
      <c r="AL790" t="str">
        <f t="shared" si="293"/>
        <v>Q4 - Very High</v>
      </c>
      <c r="AM790">
        <f t="shared" si="294"/>
        <v>0</v>
      </c>
      <c r="AN790">
        <f t="shared" si="295"/>
        <v>0</v>
      </c>
      <c r="AO790">
        <f t="shared" si="296"/>
        <v>1</v>
      </c>
      <c r="AP790">
        <f t="shared" si="297"/>
        <v>1</v>
      </c>
      <c r="AQ790">
        <f t="shared" si="298"/>
        <v>191.9</v>
      </c>
    </row>
    <row r="791" spans="1:43" x14ac:dyDescent="0.25">
      <c r="A791" t="s">
        <v>62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  <c r="U791">
        <f t="shared" si="276"/>
        <v>1</v>
      </c>
      <c r="V791" t="str">
        <f t="shared" si="277"/>
        <v>&gt;3 calls</v>
      </c>
      <c r="W791" t="str">
        <f t="shared" si="278"/>
        <v>Q2</v>
      </c>
      <c r="X791" t="str">
        <f t="shared" si="279"/>
        <v>Not Applicable</v>
      </c>
      <c r="Y791" t="str">
        <f t="shared" si="280"/>
        <v>Medium</v>
      </c>
      <c r="Z791" s="3">
        <f t="shared" si="281"/>
        <v>-0.22882904856190872</v>
      </c>
      <c r="AA791" s="3">
        <f t="shared" si="282"/>
        <v>-0.18853724821203183</v>
      </c>
      <c r="AB791" s="3">
        <f t="shared" si="283"/>
        <v>-0.1495005345359961</v>
      </c>
      <c r="AC791" s="3">
        <f t="shared" si="284"/>
        <v>-0.38262016874777532</v>
      </c>
      <c r="AD791" s="3">
        <f t="shared" si="285"/>
        <v>1.5354750504885497</v>
      </c>
      <c r="AE791" s="3">
        <f t="shared" si="286"/>
        <v>0.50661388728324286</v>
      </c>
      <c r="AF791" s="3">
        <f t="shared" si="287"/>
        <v>2.4810545400904958</v>
      </c>
      <c r="AG791" t="str">
        <f t="shared" si="288"/>
        <v>Cluster 2</v>
      </c>
      <c r="AH791" t="str">
        <f t="shared" si="289"/>
        <v>&gt;16 messages</v>
      </c>
      <c r="AI791">
        <f t="shared" si="290"/>
        <v>28.54</v>
      </c>
      <c r="AJ791" t="e">
        <f t="shared" si="291"/>
        <v>#N/A</v>
      </c>
      <c r="AK791" t="str">
        <f t="shared" si="292"/>
        <v>no - Medium</v>
      </c>
      <c r="AL791" t="str">
        <f t="shared" si="293"/>
        <v>Q2 - Medium</v>
      </c>
      <c r="AM791">
        <f t="shared" si="294"/>
        <v>0</v>
      </c>
      <c r="AN791">
        <f t="shared" si="295"/>
        <v>1</v>
      </c>
      <c r="AO791">
        <f t="shared" si="296"/>
        <v>0</v>
      </c>
      <c r="AP791">
        <f t="shared" si="297"/>
        <v>4</v>
      </c>
      <c r="AQ791">
        <f t="shared" si="298"/>
        <v>167.9</v>
      </c>
    </row>
    <row r="792" spans="1:43" x14ac:dyDescent="0.25">
      <c r="A792" t="s">
        <v>58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  <c r="U792">
        <f t="shared" si="276"/>
        <v>0</v>
      </c>
      <c r="V792" t="str">
        <f t="shared" si="277"/>
        <v>&lt;=3 calls</v>
      </c>
      <c r="W792" t="str">
        <f t="shared" si="278"/>
        <v>Q3</v>
      </c>
      <c r="X792" t="str">
        <f t="shared" si="279"/>
        <v>Not Applicable</v>
      </c>
      <c r="Y792" t="str">
        <f t="shared" si="280"/>
        <v>Low</v>
      </c>
      <c r="Z792" s="3">
        <f t="shared" si="281"/>
        <v>-4.8063061107591811E-3</v>
      </c>
      <c r="AA792" s="3">
        <f t="shared" si="282"/>
        <v>-1.0979987047944797</v>
      </c>
      <c r="AB792" s="3">
        <f t="shared" si="283"/>
        <v>0.65878411582618068</v>
      </c>
      <c r="AC792" s="3">
        <f t="shared" si="284"/>
        <v>0.45068245128865581</v>
      </c>
      <c r="AD792" s="3">
        <f t="shared" si="285"/>
        <v>2.4199294518420191</v>
      </c>
      <c r="AE792" s="3">
        <f t="shared" si="286"/>
        <v>1.3574739185241165</v>
      </c>
      <c r="AF792" s="3">
        <f t="shared" si="287"/>
        <v>2.4144175958301051</v>
      </c>
      <c r="AG792" t="str">
        <f t="shared" si="288"/>
        <v>Cluster 2</v>
      </c>
      <c r="AH792" t="str">
        <f t="shared" si="289"/>
        <v>Not Applicable</v>
      </c>
      <c r="AI792" t="e">
        <f t="shared" si="290"/>
        <v>#N/A</v>
      </c>
      <c r="AJ792">
        <f t="shared" si="291"/>
        <v>30.6</v>
      </c>
      <c r="AK792" t="str">
        <f t="shared" si="292"/>
        <v>no - Medium</v>
      </c>
      <c r="AL792" t="str">
        <f t="shared" si="293"/>
        <v>Q3 - High</v>
      </c>
      <c r="AM792">
        <f t="shared" si="294"/>
        <v>0</v>
      </c>
      <c r="AN792">
        <f t="shared" si="295"/>
        <v>1</v>
      </c>
      <c r="AO792">
        <f t="shared" si="296"/>
        <v>0</v>
      </c>
      <c r="AP792">
        <f t="shared" si="297"/>
        <v>2</v>
      </c>
      <c r="AQ792">
        <f t="shared" si="298"/>
        <v>180</v>
      </c>
    </row>
    <row r="793" spans="1:43" x14ac:dyDescent="0.25">
      <c r="A793" t="s">
        <v>24</v>
      </c>
      <c r="B793">
        <v>46</v>
      </c>
      <c r="C793" t="s">
        <v>25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  <c r="U793">
        <f t="shared" si="276"/>
        <v>1</v>
      </c>
      <c r="V793" t="str">
        <f t="shared" si="277"/>
        <v>&lt;=3 calls</v>
      </c>
      <c r="W793" t="str">
        <f t="shared" si="278"/>
        <v>Q1</v>
      </c>
      <c r="X793" t="str">
        <f t="shared" si="279"/>
        <v>Not Applicable</v>
      </c>
      <c r="Y793" t="str">
        <f t="shared" si="280"/>
        <v>High</v>
      </c>
      <c r="Z793" s="3">
        <f t="shared" si="281"/>
        <v>1.4281986745271729</v>
      </c>
      <c r="AA793" s="3">
        <f t="shared" si="282"/>
        <v>1.2124712100681514</v>
      </c>
      <c r="AB793" s="3">
        <f t="shared" si="283"/>
        <v>7.6898605860289487E-2</v>
      </c>
      <c r="AC793" s="3">
        <f t="shared" si="284"/>
        <v>1.1390628765361424</v>
      </c>
      <c r="AD793" s="3">
        <f t="shared" si="285"/>
        <v>4.0652771437424606</v>
      </c>
      <c r="AE793" s="3">
        <f t="shared" si="286"/>
        <v>2.1939041732608442</v>
      </c>
      <c r="AF793" s="3">
        <f t="shared" si="287"/>
        <v>1.048786340237055</v>
      </c>
      <c r="AG793" t="str">
        <f t="shared" si="288"/>
        <v>Cluster 3</v>
      </c>
      <c r="AH793" t="str">
        <f t="shared" si="289"/>
        <v>Not Applicable</v>
      </c>
      <c r="AI793">
        <f t="shared" si="290"/>
        <v>43.76</v>
      </c>
      <c r="AJ793" t="e">
        <f t="shared" si="291"/>
        <v>#N/A</v>
      </c>
      <c r="AK793" t="str">
        <f t="shared" si="292"/>
        <v>no - Medium</v>
      </c>
      <c r="AL793" t="str">
        <f t="shared" si="293"/>
        <v>Q4 - Very High</v>
      </c>
      <c r="AM793">
        <f t="shared" si="294"/>
        <v>0</v>
      </c>
      <c r="AN793">
        <f t="shared" si="295"/>
        <v>0</v>
      </c>
      <c r="AO793">
        <f t="shared" si="296"/>
        <v>0</v>
      </c>
      <c r="AP793">
        <f t="shared" si="297"/>
        <v>2</v>
      </c>
      <c r="AQ793">
        <f t="shared" si="298"/>
        <v>257.39999999999998</v>
      </c>
    </row>
    <row r="794" spans="1:43" x14ac:dyDescent="0.25">
      <c r="A794" t="s">
        <v>60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  <c r="U794">
        <f t="shared" si="276"/>
        <v>0</v>
      </c>
      <c r="V794" t="str">
        <f t="shared" si="277"/>
        <v>&lt;=3 calls</v>
      </c>
      <c r="W794" t="str">
        <f t="shared" si="278"/>
        <v>Q4</v>
      </c>
      <c r="X794" t="str">
        <f t="shared" si="279"/>
        <v>Not Applicable</v>
      </c>
      <c r="Y794" t="str">
        <f t="shared" si="280"/>
        <v>Medium</v>
      </c>
      <c r="Z794" s="3">
        <f t="shared" si="281"/>
        <v>-0.10848625303029941</v>
      </c>
      <c r="AA794" s="3">
        <f t="shared" si="282"/>
        <v>-0.6024715654311763</v>
      </c>
      <c r="AB794" s="3">
        <f t="shared" si="283"/>
        <v>2.1291799447166519E-2</v>
      </c>
      <c r="AC794" s="3">
        <f t="shared" si="284"/>
        <v>0.26952970780247515</v>
      </c>
      <c r="AD794" s="3">
        <f t="shared" si="285"/>
        <v>1.8993599542840121</v>
      </c>
      <c r="AE794" s="3">
        <f t="shared" si="286"/>
        <v>0.66920912901830043</v>
      </c>
      <c r="AF794" s="3">
        <f t="shared" si="287"/>
        <v>2.2995898505570729</v>
      </c>
      <c r="AG794" t="str">
        <f t="shared" si="288"/>
        <v>Cluster 2</v>
      </c>
      <c r="AH794" t="str">
        <f t="shared" si="289"/>
        <v>&gt;16 messages</v>
      </c>
      <c r="AI794" t="e">
        <f t="shared" si="290"/>
        <v>#N/A</v>
      </c>
      <c r="AJ794">
        <f t="shared" si="291"/>
        <v>29.65</v>
      </c>
      <c r="AK794" t="str">
        <f t="shared" si="292"/>
        <v>no - Medium</v>
      </c>
      <c r="AL794" t="str">
        <f t="shared" si="293"/>
        <v>Q3 - High</v>
      </c>
      <c r="AM794">
        <f t="shared" si="294"/>
        <v>0</v>
      </c>
      <c r="AN794">
        <f t="shared" si="295"/>
        <v>1</v>
      </c>
      <c r="AO794">
        <f t="shared" si="296"/>
        <v>0</v>
      </c>
      <c r="AP794">
        <f t="shared" si="297"/>
        <v>1</v>
      </c>
      <c r="AQ794">
        <f t="shared" si="298"/>
        <v>174.4</v>
      </c>
    </row>
    <row r="795" spans="1:43" x14ac:dyDescent="0.25">
      <c r="A795" t="s">
        <v>37</v>
      </c>
      <c r="B795">
        <v>99</v>
      </c>
      <c r="C795" t="s">
        <v>25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  <c r="U795">
        <f t="shared" si="276"/>
        <v>0</v>
      </c>
      <c r="V795" t="str">
        <f t="shared" si="277"/>
        <v>&lt;=3 calls</v>
      </c>
      <c r="W795" t="str">
        <f t="shared" si="278"/>
        <v>Q2</v>
      </c>
      <c r="X795" t="str">
        <f t="shared" si="279"/>
        <v>Not Applicable</v>
      </c>
      <c r="Y795" t="str">
        <f t="shared" si="280"/>
        <v>Low</v>
      </c>
      <c r="Z795" s="3">
        <f t="shared" si="281"/>
        <v>-0.38064611369409307</v>
      </c>
      <c r="AA795" s="3">
        <f t="shared" si="282"/>
        <v>-0.8910315461849071</v>
      </c>
      <c r="AB795" s="3">
        <f t="shared" si="283"/>
        <v>1.0956947376435737</v>
      </c>
      <c r="AC795" s="3">
        <f t="shared" si="284"/>
        <v>-0.67246455832566399</v>
      </c>
      <c r="AD795" s="3">
        <f t="shared" si="285"/>
        <v>2.2123944628724899</v>
      </c>
      <c r="AE795" s="3">
        <f t="shared" si="286"/>
        <v>1.6098398120530604</v>
      </c>
      <c r="AF795" s="3">
        <f t="shared" si="287"/>
        <v>2.8789718966313678</v>
      </c>
      <c r="AG795" t="str">
        <f t="shared" si="288"/>
        <v>Cluster 2</v>
      </c>
      <c r="AH795" t="str">
        <f t="shared" si="289"/>
        <v>Not Applicable</v>
      </c>
      <c r="AI795" t="e">
        <f t="shared" si="290"/>
        <v>#N/A</v>
      </c>
      <c r="AJ795">
        <f t="shared" si="291"/>
        <v>27.15</v>
      </c>
      <c r="AK795" t="str">
        <f t="shared" si="292"/>
        <v>no - Low</v>
      </c>
      <c r="AL795" t="str">
        <f t="shared" si="293"/>
        <v>Q1 - Low</v>
      </c>
      <c r="AM795">
        <f t="shared" si="294"/>
        <v>0</v>
      </c>
      <c r="AN795">
        <f t="shared" si="295"/>
        <v>0</v>
      </c>
      <c r="AO795">
        <f t="shared" si="296"/>
        <v>0</v>
      </c>
      <c r="AP795">
        <f t="shared" si="297"/>
        <v>1</v>
      </c>
      <c r="AQ795">
        <f t="shared" si="298"/>
        <v>159.69999999999999</v>
      </c>
    </row>
    <row r="796" spans="1:43" x14ac:dyDescent="0.25">
      <c r="A796" t="s">
        <v>68</v>
      </c>
      <c r="B796">
        <v>87</v>
      </c>
      <c r="C796" t="s">
        <v>25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  <c r="U796">
        <f t="shared" si="276"/>
        <v>0</v>
      </c>
      <c r="V796" t="str">
        <f t="shared" si="277"/>
        <v>&lt;=3 calls</v>
      </c>
      <c r="W796" t="str">
        <f t="shared" si="278"/>
        <v>Q2</v>
      </c>
      <c r="X796" t="str">
        <f t="shared" si="279"/>
        <v>Not Applicable</v>
      </c>
      <c r="Y796" t="str">
        <f t="shared" si="280"/>
        <v>Medium</v>
      </c>
      <c r="Z796" s="3">
        <f t="shared" si="281"/>
        <v>1.0542102945674026</v>
      </c>
      <c r="AA796" s="3">
        <f t="shared" si="282"/>
        <v>0.446294709446176</v>
      </c>
      <c r="AB796" s="3">
        <f t="shared" si="283"/>
        <v>-0.54073413679975235</v>
      </c>
      <c r="AC796" s="3">
        <f t="shared" si="284"/>
        <v>0.26952970780247515</v>
      </c>
      <c r="AD796" s="3">
        <f t="shared" si="285"/>
        <v>2.8520482346855216</v>
      </c>
      <c r="AE796" s="3">
        <f t="shared" si="286"/>
        <v>1.2944411855855782</v>
      </c>
      <c r="AF796" s="3">
        <f t="shared" si="287"/>
        <v>1.7935932741030209</v>
      </c>
      <c r="AG796" t="str">
        <f t="shared" si="288"/>
        <v>Cluster 2</v>
      </c>
      <c r="AH796" t="str">
        <f t="shared" si="289"/>
        <v>Not Applicable</v>
      </c>
      <c r="AI796" t="e">
        <f t="shared" si="290"/>
        <v>#N/A</v>
      </c>
      <c r="AJ796">
        <f t="shared" si="291"/>
        <v>40.32</v>
      </c>
      <c r="AK796" t="str">
        <f t="shared" si="292"/>
        <v>no - Low</v>
      </c>
      <c r="AL796" t="str">
        <f t="shared" si="293"/>
        <v>Q3 - High</v>
      </c>
      <c r="AM796">
        <f t="shared" si="294"/>
        <v>0</v>
      </c>
      <c r="AN796">
        <f t="shared" si="295"/>
        <v>0</v>
      </c>
      <c r="AO796">
        <f t="shared" si="296"/>
        <v>0</v>
      </c>
      <c r="AP796">
        <f t="shared" si="297"/>
        <v>1</v>
      </c>
      <c r="AQ796">
        <f t="shared" si="298"/>
        <v>237.2</v>
      </c>
    </row>
    <row r="797" spans="1:43" x14ac:dyDescent="0.25">
      <c r="A797" t="s">
        <v>64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  <c r="U797">
        <f t="shared" si="276"/>
        <v>0</v>
      </c>
      <c r="V797" t="str">
        <f t="shared" si="277"/>
        <v>&gt;3 calls</v>
      </c>
      <c r="W797" t="str">
        <f t="shared" si="278"/>
        <v>Q3</v>
      </c>
      <c r="X797" t="str">
        <f t="shared" si="279"/>
        <v>Not Applicable</v>
      </c>
      <c r="Y797" t="str">
        <f t="shared" si="280"/>
        <v>High</v>
      </c>
      <c r="Z797" s="3">
        <f t="shared" si="281"/>
        <v>-0.48988034348432263</v>
      </c>
      <c r="AA797" s="3">
        <f t="shared" si="282"/>
        <v>0.67316255638359201</v>
      </c>
      <c r="AB797" s="3">
        <f t="shared" si="283"/>
        <v>-8.396394126338691E-2</v>
      </c>
      <c r="AC797" s="3">
        <f t="shared" si="284"/>
        <v>0.48691299998589177</v>
      </c>
      <c r="AD797" s="3">
        <f t="shared" si="285"/>
        <v>2.4717862639153294</v>
      </c>
      <c r="AE797" s="3">
        <f t="shared" si="286"/>
        <v>0.96812436764960785</v>
      </c>
      <c r="AF797" s="3">
        <f t="shared" si="287"/>
        <v>1.9403098329888977</v>
      </c>
      <c r="AG797" t="str">
        <f t="shared" si="288"/>
        <v>Cluster 2</v>
      </c>
      <c r="AH797" t="str">
        <f t="shared" si="289"/>
        <v>Not Applicable</v>
      </c>
      <c r="AI797" t="e">
        <f t="shared" si="290"/>
        <v>#N/A</v>
      </c>
      <c r="AJ797">
        <f t="shared" si="291"/>
        <v>26.15</v>
      </c>
      <c r="AK797" t="str">
        <f t="shared" si="292"/>
        <v>no - Low</v>
      </c>
      <c r="AL797" t="str">
        <f t="shared" si="293"/>
        <v>Q3 - High</v>
      </c>
      <c r="AM797">
        <f t="shared" si="294"/>
        <v>0</v>
      </c>
      <c r="AN797">
        <f t="shared" si="295"/>
        <v>1</v>
      </c>
      <c r="AO797">
        <f t="shared" si="296"/>
        <v>0</v>
      </c>
      <c r="AP797">
        <f t="shared" si="297"/>
        <v>4</v>
      </c>
      <c r="AQ797">
        <f t="shared" si="298"/>
        <v>153.80000000000001</v>
      </c>
    </row>
    <row r="798" spans="1:43" x14ac:dyDescent="0.25">
      <c r="A798" t="s">
        <v>73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  <c r="U798">
        <f t="shared" si="276"/>
        <v>0</v>
      </c>
      <c r="V798" t="str">
        <f t="shared" si="277"/>
        <v>&lt;=3 calls</v>
      </c>
      <c r="W798" t="str">
        <f t="shared" si="278"/>
        <v>Q1</v>
      </c>
      <c r="X798" t="str">
        <f t="shared" si="279"/>
        <v>Not Applicable</v>
      </c>
      <c r="Y798" t="str">
        <f t="shared" si="280"/>
        <v>Low</v>
      </c>
      <c r="Z798" s="3">
        <f t="shared" si="281"/>
        <v>0.45990202740360897</v>
      </c>
      <c r="AA798" s="3">
        <f t="shared" si="282"/>
        <v>-0.78953803571290537</v>
      </c>
      <c r="AB798" s="3">
        <f t="shared" si="283"/>
        <v>-1.0133919913112959</v>
      </c>
      <c r="AC798" s="3">
        <f t="shared" si="284"/>
        <v>0.16083806171076653</v>
      </c>
      <c r="AD798" s="3">
        <f t="shared" si="285"/>
        <v>1.8770542131159775</v>
      </c>
      <c r="AE798" s="3">
        <f t="shared" si="286"/>
        <v>1.3739404626096767</v>
      </c>
      <c r="AF798" s="3">
        <f t="shared" si="287"/>
        <v>2.872645517744183</v>
      </c>
      <c r="AG798" t="str">
        <f t="shared" si="288"/>
        <v>Cluster 2</v>
      </c>
      <c r="AH798" t="str">
        <f t="shared" si="289"/>
        <v>Not Applicable</v>
      </c>
      <c r="AI798" t="e">
        <f t="shared" si="290"/>
        <v>#N/A</v>
      </c>
      <c r="AJ798">
        <f t="shared" si="291"/>
        <v>34.869999999999997</v>
      </c>
      <c r="AK798" t="str">
        <f t="shared" si="292"/>
        <v>no - Low</v>
      </c>
      <c r="AL798" t="str">
        <f t="shared" si="293"/>
        <v>Q3 - High</v>
      </c>
      <c r="AM798">
        <f t="shared" si="294"/>
        <v>0</v>
      </c>
      <c r="AN798">
        <f t="shared" si="295"/>
        <v>1</v>
      </c>
      <c r="AO798">
        <f t="shared" si="296"/>
        <v>0</v>
      </c>
      <c r="AP798">
        <f t="shared" si="297"/>
        <v>3</v>
      </c>
      <c r="AQ798">
        <f t="shared" si="298"/>
        <v>205.1</v>
      </c>
    </row>
    <row r="799" spans="1:43" x14ac:dyDescent="0.25">
      <c r="A799" t="s">
        <v>47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  <c r="U799">
        <f t="shared" si="276"/>
        <v>0</v>
      </c>
      <c r="V799" t="str">
        <f t="shared" si="277"/>
        <v>&lt;=3 calls</v>
      </c>
      <c r="W799" t="str">
        <f t="shared" si="278"/>
        <v>Q4</v>
      </c>
      <c r="X799" t="str">
        <f t="shared" si="279"/>
        <v>Not Applicable</v>
      </c>
      <c r="Y799" t="str">
        <f t="shared" si="280"/>
        <v>Medium</v>
      </c>
      <c r="Z799" s="3">
        <f t="shared" si="281"/>
        <v>-8.4417693923977855E-2</v>
      </c>
      <c r="AA799" s="3">
        <f t="shared" si="282"/>
        <v>-0.25818965735948407</v>
      </c>
      <c r="AB799" s="3">
        <f t="shared" si="283"/>
        <v>0.49593561133060721</v>
      </c>
      <c r="AC799" s="3">
        <f t="shared" si="284"/>
        <v>-0.60000346093119195</v>
      </c>
      <c r="AD799" s="3">
        <f t="shared" si="285"/>
        <v>1.9458659070352275</v>
      </c>
      <c r="AE799" s="3">
        <f t="shared" si="286"/>
        <v>0.82446620908932444</v>
      </c>
      <c r="AF799" s="3">
        <f t="shared" si="287"/>
        <v>2.3607403355088028</v>
      </c>
      <c r="AG799" t="str">
        <f t="shared" si="288"/>
        <v>Cluster 2</v>
      </c>
      <c r="AH799" t="str">
        <f t="shared" si="289"/>
        <v>&gt;16 messages</v>
      </c>
      <c r="AI799" t="e">
        <f t="shared" si="290"/>
        <v>#N/A</v>
      </c>
      <c r="AJ799">
        <f t="shared" si="291"/>
        <v>29.87</v>
      </c>
      <c r="AK799" t="str">
        <f t="shared" si="292"/>
        <v>no - Low</v>
      </c>
      <c r="AL799" t="str">
        <f t="shared" si="293"/>
        <v>Q2 - Medium</v>
      </c>
      <c r="AM799">
        <f t="shared" si="294"/>
        <v>0</v>
      </c>
      <c r="AN799">
        <f t="shared" si="295"/>
        <v>1</v>
      </c>
      <c r="AO799">
        <f t="shared" si="296"/>
        <v>0</v>
      </c>
      <c r="AP799">
        <f t="shared" si="297"/>
        <v>2</v>
      </c>
      <c r="AQ799">
        <f t="shared" si="298"/>
        <v>175.7</v>
      </c>
    </row>
    <row r="800" spans="1:43" x14ac:dyDescent="0.25">
      <c r="A800" t="s">
        <v>56</v>
      </c>
      <c r="B800">
        <v>158</v>
      </c>
      <c r="C800" t="s">
        <v>28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  <c r="U800">
        <f t="shared" si="276"/>
        <v>0</v>
      </c>
      <c r="V800" t="str">
        <f t="shared" si="277"/>
        <v>&lt;=3 calls</v>
      </c>
      <c r="W800" t="str">
        <f t="shared" si="278"/>
        <v>Q4</v>
      </c>
      <c r="X800" t="str">
        <f t="shared" si="279"/>
        <v>Not Applicable</v>
      </c>
      <c r="Y800" t="str">
        <f t="shared" si="280"/>
        <v>Medium</v>
      </c>
      <c r="Z800" s="3">
        <f t="shared" si="281"/>
        <v>-0.45100036338949512</v>
      </c>
      <c r="AA800" s="3">
        <f t="shared" si="282"/>
        <v>0.47813581077072548</v>
      </c>
      <c r="AB800" s="3">
        <f t="shared" si="283"/>
        <v>0.40656752959523135</v>
      </c>
      <c r="AC800" s="3">
        <f t="shared" si="284"/>
        <v>-0.60000346093119195</v>
      </c>
      <c r="AD800" s="3">
        <f t="shared" si="285"/>
        <v>2.1505151761054728</v>
      </c>
      <c r="AE800" s="3">
        <f t="shared" si="286"/>
        <v>0.97842551610708384</v>
      </c>
      <c r="AF800" s="3">
        <f t="shared" si="287"/>
        <v>2.2999820561210633</v>
      </c>
      <c r="AG800" t="str">
        <f t="shared" si="288"/>
        <v>Cluster 2</v>
      </c>
      <c r="AH800" t="str">
        <f t="shared" si="289"/>
        <v>Not Applicable</v>
      </c>
      <c r="AI800" t="e">
        <f t="shared" si="290"/>
        <v>#N/A</v>
      </c>
      <c r="AJ800">
        <f t="shared" si="291"/>
        <v>26.5</v>
      </c>
      <c r="AK800" t="str">
        <f t="shared" si="292"/>
        <v>no - High</v>
      </c>
      <c r="AL800" t="str">
        <f t="shared" si="293"/>
        <v>Q2 - Medium</v>
      </c>
      <c r="AM800">
        <f t="shared" si="294"/>
        <v>0</v>
      </c>
      <c r="AN800">
        <f t="shared" si="295"/>
        <v>0</v>
      </c>
      <c r="AO800">
        <f t="shared" si="296"/>
        <v>1</v>
      </c>
      <c r="AP800">
        <f t="shared" si="297"/>
        <v>2</v>
      </c>
      <c r="AQ800">
        <f t="shared" si="298"/>
        <v>155.9</v>
      </c>
    </row>
    <row r="801" spans="1:43" x14ac:dyDescent="0.25">
      <c r="A801" t="s">
        <v>67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  <c r="U801">
        <f t="shared" si="276"/>
        <v>0</v>
      </c>
      <c r="V801" t="str">
        <f t="shared" si="277"/>
        <v>&lt;=3 calls</v>
      </c>
      <c r="W801" t="str">
        <f t="shared" si="278"/>
        <v>Q3</v>
      </c>
      <c r="X801" t="str">
        <f t="shared" si="279"/>
        <v>Not Applicable</v>
      </c>
      <c r="Y801" t="str">
        <f t="shared" si="280"/>
        <v>Medium</v>
      </c>
      <c r="Z801" s="3">
        <f t="shared" si="281"/>
        <v>-0.47877177774294344</v>
      </c>
      <c r="AA801" s="3">
        <f t="shared" si="282"/>
        <v>0.42241388345276404</v>
      </c>
      <c r="AB801" s="3">
        <f t="shared" si="283"/>
        <v>0.15832285810807625</v>
      </c>
      <c r="AC801" s="3">
        <f t="shared" si="284"/>
        <v>1.591586692182255E-2</v>
      </c>
      <c r="AD801" s="3">
        <f t="shared" si="285"/>
        <v>2.1607260371911114</v>
      </c>
      <c r="AE801" s="3">
        <f t="shared" si="286"/>
        <v>0.65800862176431019</v>
      </c>
      <c r="AF801" s="3">
        <f t="shared" si="287"/>
        <v>2.0487102491169238</v>
      </c>
      <c r="AG801" t="str">
        <f t="shared" si="288"/>
        <v>Cluster 2</v>
      </c>
      <c r="AH801" t="str">
        <f t="shared" si="289"/>
        <v>&gt;16 messages</v>
      </c>
      <c r="AI801" t="e">
        <f t="shared" si="290"/>
        <v>#N/A</v>
      </c>
      <c r="AJ801">
        <f t="shared" si="291"/>
        <v>26.25</v>
      </c>
      <c r="AK801" t="str">
        <f t="shared" si="292"/>
        <v>no - Medium</v>
      </c>
      <c r="AL801" t="str">
        <f t="shared" si="293"/>
        <v>Q2 - Medium</v>
      </c>
      <c r="AM801">
        <f t="shared" si="294"/>
        <v>0</v>
      </c>
      <c r="AN801">
        <f t="shared" si="295"/>
        <v>1</v>
      </c>
      <c r="AO801">
        <f t="shared" si="296"/>
        <v>0</v>
      </c>
      <c r="AP801">
        <f t="shared" si="297"/>
        <v>0</v>
      </c>
      <c r="AQ801">
        <f t="shared" si="298"/>
        <v>154.4</v>
      </c>
    </row>
    <row r="802" spans="1:43" x14ac:dyDescent="0.25">
      <c r="A802" t="s">
        <v>62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  <c r="U802">
        <f t="shared" si="276"/>
        <v>0</v>
      </c>
      <c r="V802" t="str">
        <f t="shared" si="277"/>
        <v>&lt;=3 calls</v>
      </c>
      <c r="W802" t="str">
        <f t="shared" si="278"/>
        <v>Q4</v>
      </c>
      <c r="X802" t="str">
        <f t="shared" si="279"/>
        <v>Low</v>
      </c>
      <c r="Y802" t="str">
        <f t="shared" si="280"/>
        <v>High</v>
      </c>
      <c r="Z802" s="3">
        <f t="shared" si="281"/>
        <v>-0.56023459317972524</v>
      </c>
      <c r="AA802" s="3">
        <f t="shared" si="282"/>
        <v>1.7060082805986694</v>
      </c>
      <c r="AB802" s="3">
        <f t="shared" si="283"/>
        <v>-0.19716351146152997</v>
      </c>
      <c r="AC802" s="3">
        <f t="shared" si="284"/>
        <v>-0.31015907135330267</v>
      </c>
      <c r="AD802" s="3">
        <f t="shared" si="285"/>
        <v>2.9387584728706933</v>
      </c>
      <c r="AE802" s="3">
        <f t="shared" si="286"/>
        <v>1.8328663761063064</v>
      </c>
      <c r="AF802" s="3">
        <f t="shared" si="287"/>
        <v>2.466271871358233</v>
      </c>
      <c r="AG802" t="str">
        <f t="shared" si="288"/>
        <v>Cluster 2</v>
      </c>
      <c r="AH802" t="str">
        <f t="shared" si="289"/>
        <v>Not Applicable</v>
      </c>
      <c r="AI802" t="e">
        <f t="shared" si="290"/>
        <v>#N/A</v>
      </c>
      <c r="AJ802">
        <f t="shared" si="291"/>
        <v>25.5</v>
      </c>
      <c r="AK802" t="str">
        <f t="shared" si="292"/>
        <v>yes - High</v>
      </c>
      <c r="AL802" t="str">
        <f t="shared" si="293"/>
        <v>Q2 - Medium</v>
      </c>
      <c r="AM802">
        <f t="shared" si="294"/>
        <v>1</v>
      </c>
      <c r="AN802">
        <f t="shared" si="295"/>
        <v>1</v>
      </c>
      <c r="AO802">
        <f t="shared" si="296"/>
        <v>0</v>
      </c>
      <c r="AP802">
        <f t="shared" si="297"/>
        <v>0</v>
      </c>
      <c r="AQ802">
        <f t="shared" si="298"/>
        <v>150</v>
      </c>
    </row>
    <row r="803" spans="1:43" x14ac:dyDescent="0.25">
      <c r="A803" t="s">
        <v>68</v>
      </c>
      <c r="B803">
        <v>91</v>
      </c>
      <c r="C803" t="s">
        <v>28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  <c r="U803">
        <f t="shared" si="276"/>
        <v>0</v>
      </c>
      <c r="V803" t="str">
        <f t="shared" si="277"/>
        <v>&lt;=3 calls</v>
      </c>
      <c r="W803" t="str">
        <f t="shared" si="278"/>
        <v>Q2</v>
      </c>
      <c r="X803" t="str">
        <f t="shared" si="279"/>
        <v>Not Applicable</v>
      </c>
      <c r="Y803" t="str">
        <f t="shared" si="280"/>
        <v>Medium</v>
      </c>
      <c r="Z803" s="3">
        <f t="shared" si="281"/>
        <v>0.96534176863636834</v>
      </c>
      <c r="AA803" s="3">
        <f t="shared" si="282"/>
        <v>-0.28207048335289608</v>
      </c>
      <c r="AB803" s="3">
        <f t="shared" si="283"/>
        <v>-0.1991494688334271</v>
      </c>
      <c r="AC803" s="3">
        <f t="shared" si="284"/>
        <v>0.74052684086654508</v>
      </c>
      <c r="AD803" s="3">
        <f t="shared" si="285"/>
        <v>2.8370382999646884</v>
      </c>
      <c r="AE803" s="3">
        <f t="shared" si="286"/>
        <v>1.2647090577810176</v>
      </c>
      <c r="AF803" s="3">
        <f t="shared" si="287"/>
        <v>1.7748779355775903</v>
      </c>
      <c r="AG803" t="str">
        <f t="shared" si="288"/>
        <v>Cluster 2</v>
      </c>
      <c r="AH803" t="str">
        <f t="shared" si="289"/>
        <v>&gt;16 messages</v>
      </c>
      <c r="AI803" t="e">
        <f t="shared" si="290"/>
        <v>#N/A</v>
      </c>
      <c r="AJ803">
        <f t="shared" si="291"/>
        <v>39.51</v>
      </c>
      <c r="AK803" t="str">
        <f t="shared" si="292"/>
        <v>no - Low</v>
      </c>
      <c r="AL803" t="str">
        <f t="shared" si="293"/>
        <v>Q4 - Very High</v>
      </c>
      <c r="AM803">
        <f t="shared" si="294"/>
        <v>0</v>
      </c>
      <c r="AN803">
        <f t="shared" si="295"/>
        <v>0</v>
      </c>
      <c r="AO803">
        <f t="shared" si="296"/>
        <v>1</v>
      </c>
      <c r="AP803">
        <f t="shared" si="297"/>
        <v>3</v>
      </c>
      <c r="AQ803">
        <f t="shared" si="298"/>
        <v>232.4</v>
      </c>
    </row>
    <row r="804" spans="1:43" x14ac:dyDescent="0.25">
      <c r="A804" t="s">
        <v>48</v>
      </c>
      <c r="B804">
        <v>58</v>
      </c>
      <c r="C804" t="s">
        <v>25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  <c r="U804">
        <f t="shared" si="276"/>
        <v>0</v>
      </c>
      <c r="V804" t="str">
        <f t="shared" si="277"/>
        <v>&lt;=3 calls</v>
      </c>
      <c r="W804" t="str">
        <f t="shared" si="278"/>
        <v>Q1</v>
      </c>
      <c r="X804" t="str">
        <f t="shared" si="279"/>
        <v>Not Applicable</v>
      </c>
      <c r="Y804" t="str">
        <f t="shared" si="280"/>
        <v>Low</v>
      </c>
      <c r="Z804" s="3">
        <f t="shared" si="281"/>
        <v>-0.27511473915098922</v>
      </c>
      <c r="AA804" s="3">
        <f t="shared" si="282"/>
        <v>-1.6810888728002942</v>
      </c>
      <c r="AB804" s="3">
        <f t="shared" si="283"/>
        <v>-0.13361287556081794</v>
      </c>
      <c r="AC804" s="3">
        <f t="shared" si="284"/>
        <v>0.92167958435272568</v>
      </c>
      <c r="AD804" s="3">
        <f t="shared" si="285"/>
        <v>2.3308410002315845</v>
      </c>
      <c r="AE804" s="3">
        <f t="shared" si="286"/>
        <v>1.9414153534674965</v>
      </c>
      <c r="AF804" s="3">
        <f t="shared" si="287"/>
        <v>3.1788940499799732</v>
      </c>
      <c r="AG804" t="str">
        <f t="shared" si="288"/>
        <v>Cluster 2</v>
      </c>
      <c r="AH804" t="str">
        <f t="shared" si="289"/>
        <v>Not Applicable</v>
      </c>
      <c r="AI804" t="e">
        <f t="shared" si="290"/>
        <v>#N/A</v>
      </c>
      <c r="AJ804">
        <f t="shared" si="291"/>
        <v>28.12</v>
      </c>
      <c r="AK804" t="str">
        <f t="shared" si="292"/>
        <v>no - Medium</v>
      </c>
      <c r="AL804" t="str">
        <f t="shared" si="293"/>
        <v>Q4 - Very High</v>
      </c>
      <c r="AM804">
        <f t="shared" si="294"/>
        <v>0</v>
      </c>
      <c r="AN804">
        <f t="shared" si="295"/>
        <v>0</v>
      </c>
      <c r="AO804">
        <f t="shared" si="296"/>
        <v>0</v>
      </c>
      <c r="AP804">
        <f t="shared" si="297"/>
        <v>2</v>
      </c>
      <c r="AQ804">
        <f t="shared" si="298"/>
        <v>165.4</v>
      </c>
    </row>
    <row r="805" spans="1:43" x14ac:dyDescent="0.25">
      <c r="A805" t="s">
        <v>50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  <c r="U805">
        <f t="shared" si="276"/>
        <v>0</v>
      </c>
      <c r="V805" t="str">
        <f t="shared" si="277"/>
        <v>&lt;=3 calls</v>
      </c>
      <c r="W805" t="str">
        <f t="shared" si="278"/>
        <v>Q1</v>
      </c>
      <c r="X805" t="str">
        <f t="shared" si="279"/>
        <v>Not Applicable</v>
      </c>
      <c r="Y805" t="str">
        <f t="shared" si="280"/>
        <v>Medium</v>
      </c>
      <c r="Z805" s="3">
        <f t="shared" si="281"/>
        <v>0.35066779761337891</v>
      </c>
      <c r="AA805" s="3">
        <f t="shared" si="282"/>
        <v>-0.25619958852669927</v>
      </c>
      <c r="AB805" s="3">
        <f t="shared" si="283"/>
        <v>0.26755051356242449</v>
      </c>
      <c r="AC805" s="3">
        <f t="shared" si="284"/>
        <v>1.1028323278389063</v>
      </c>
      <c r="AD805" s="3">
        <f t="shared" si="285"/>
        <v>2.8993327948088998</v>
      </c>
      <c r="AE805" s="3">
        <f t="shared" si="286"/>
        <v>1.2150837642230126</v>
      </c>
      <c r="AF805" s="3">
        <f t="shared" si="287"/>
        <v>1.5958466258078638</v>
      </c>
      <c r="AG805" t="str">
        <f t="shared" si="288"/>
        <v>Cluster 2</v>
      </c>
      <c r="AH805" t="str">
        <f t="shared" si="289"/>
        <v>Not Applicable</v>
      </c>
      <c r="AI805" t="e">
        <f t="shared" si="290"/>
        <v>#N/A</v>
      </c>
      <c r="AJ805">
        <f t="shared" si="291"/>
        <v>33.86</v>
      </c>
      <c r="AK805" t="str">
        <f t="shared" si="292"/>
        <v>no - Low</v>
      </c>
      <c r="AL805" t="str">
        <f t="shared" si="293"/>
        <v>Q4 - Very High</v>
      </c>
      <c r="AM805">
        <f t="shared" si="294"/>
        <v>0</v>
      </c>
      <c r="AN805">
        <f t="shared" si="295"/>
        <v>1</v>
      </c>
      <c r="AO805">
        <f t="shared" si="296"/>
        <v>0</v>
      </c>
      <c r="AP805">
        <f t="shared" si="297"/>
        <v>3</v>
      </c>
      <c r="AQ805">
        <f t="shared" si="298"/>
        <v>199.2</v>
      </c>
    </row>
    <row r="806" spans="1:43" x14ac:dyDescent="0.25">
      <c r="A806" t="s">
        <v>27</v>
      </c>
      <c r="B806">
        <v>97</v>
      </c>
      <c r="C806" t="s">
        <v>25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  <c r="U806">
        <f t="shared" si="276"/>
        <v>0</v>
      </c>
      <c r="V806" t="str">
        <f t="shared" si="277"/>
        <v>&lt;=3 calls</v>
      </c>
      <c r="W806" t="str">
        <f t="shared" si="278"/>
        <v>Q2</v>
      </c>
      <c r="X806" t="str">
        <f t="shared" si="279"/>
        <v>Not Applicable</v>
      </c>
      <c r="Y806" t="str">
        <f t="shared" si="280"/>
        <v>High</v>
      </c>
      <c r="Z806" s="3">
        <f t="shared" si="281"/>
        <v>0.69133048034901146</v>
      </c>
      <c r="AA806" s="3">
        <f t="shared" si="282"/>
        <v>2.394572096742055</v>
      </c>
      <c r="AB806" s="3">
        <f t="shared" si="283"/>
        <v>-0.98956050284852926</v>
      </c>
      <c r="AC806" s="3">
        <f t="shared" si="284"/>
        <v>-2.1941476036095811</v>
      </c>
      <c r="AD806" s="3">
        <f t="shared" si="285"/>
        <v>3.9761559320585818</v>
      </c>
      <c r="AE806" s="3">
        <f t="shared" si="286"/>
        <v>3.4648848544762259</v>
      </c>
      <c r="AF806" s="3">
        <f t="shared" si="287"/>
        <v>4.0250513181216494</v>
      </c>
      <c r="AG806" t="str">
        <f t="shared" si="288"/>
        <v>Cluster 2</v>
      </c>
      <c r="AH806" t="str">
        <f t="shared" si="289"/>
        <v>Not Applicable</v>
      </c>
      <c r="AI806" t="e">
        <f t="shared" si="290"/>
        <v>#N/A</v>
      </c>
      <c r="AJ806">
        <f t="shared" si="291"/>
        <v>36.99</v>
      </c>
      <c r="AK806" t="str">
        <f t="shared" si="292"/>
        <v>no - Low</v>
      </c>
      <c r="AL806" t="str">
        <f t="shared" si="293"/>
        <v>Q1 - Low</v>
      </c>
      <c r="AM806">
        <f t="shared" si="294"/>
        <v>0</v>
      </c>
      <c r="AN806">
        <f t="shared" si="295"/>
        <v>0</v>
      </c>
      <c r="AO806">
        <f t="shared" si="296"/>
        <v>0</v>
      </c>
      <c r="AP806">
        <f t="shared" si="297"/>
        <v>0</v>
      </c>
      <c r="AQ806">
        <f t="shared" si="298"/>
        <v>217.6</v>
      </c>
    </row>
    <row r="807" spans="1:43" x14ac:dyDescent="0.25">
      <c r="A807" t="s">
        <v>24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  <c r="U807">
        <f t="shared" si="276"/>
        <v>0</v>
      </c>
      <c r="V807" t="str">
        <f t="shared" si="277"/>
        <v>&lt;=3 calls</v>
      </c>
      <c r="W807" t="str">
        <f t="shared" si="278"/>
        <v>Q3</v>
      </c>
      <c r="X807" t="str">
        <f t="shared" si="279"/>
        <v>Not Applicable</v>
      </c>
      <c r="Y807" t="str">
        <f t="shared" si="280"/>
        <v>Low</v>
      </c>
      <c r="Z807" s="3">
        <f t="shared" si="281"/>
        <v>0.58950196105303443</v>
      </c>
      <c r="AA807" s="3">
        <f t="shared" si="282"/>
        <v>-0.99650519432247786</v>
      </c>
      <c r="AB807" s="3">
        <f t="shared" si="283"/>
        <v>0.38273604113246468</v>
      </c>
      <c r="AC807" s="3">
        <f t="shared" si="284"/>
        <v>-0.92607839920631685</v>
      </c>
      <c r="AD807" s="3">
        <f t="shared" si="285"/>
        <v>2.108068324407145</v>
      </c>
      <c r="AE807" s="3">
        <f t="shared" si="286"/>
        <v>1.5312227934090255</v>
      </c>
      <c r="AF807" s="3">
        <f t="shared" si="287"/>
        <v>2.8714690361802493</v>
      </c>
      <c r="AG807" t="str">
        <f t="shared" si="288"/>
        <v>Cluster 2</v>
      </c>
      <c r="AH807" t="str">
        <f t="shared" si="289"/>
        <v>Not Applicable</v>
      </c>
      <c r="AI807" t="e">
        <f t="shared" si="290"/>
        <v>#N/A</v>
      </c>
      <c r="AJ807">
        <f t="shared" si="291"/>
        <v>36.06</v>
      </c>
      <c r="AK807" t="str">
        <f t="shared" si="292"/>
        <v>no - Low</v>
      </c>
      <c r="AL807" t="str">
        <f t="shared" si="293"/>
        <v>Q1 - Low</v>
      </c>
      <c r="AM807">
        <f t="shared" si="294"/>
        <v>0</v>
      </c>
      <c r="AN807">
        <f t="shared" si="295"/>
        <v>1</v>
      </c>
      <c r="AO807">
        <f t="shared" si="296"/>
        <v>0</v>
      </c>
      <c r="AP807">
        <f t="shared" si="297"/>
        <v>3</v>
      </c>
      <c r="AQ807">
        <f t="shared" si="298"/>
        <v>212.1</v>
      </c>
    </row>
    <row r="808" spans="1:43" x14ac:dyDescent="0.25">
      <c r="A808" t="s">
        <v>29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  <c r="U808">
        <f t="shared" si="276"/>
        <v>0</v>
      </c>
      <c r="V808" t="str">
        <f t="shared" si="277"/>
        <v>&lt;=3 calls</v>
      </c>
      <c r="W808" t="str">
        <f t="shared" si="278"/>
        <v>Q4</v>
      </c>
      <c r="X808" t="str">
        <f t="shared" si="279"/>
        <v>Not Applicable</v>
      </c>
      <c r="Y808" t="str">
        <f t="shared" si="280"/>
        <v>Medium</v>
      </c>
      <c r="Z808" s="3">
        <f t="shared" si="281"/>
        <v>-0.48617748823719642</v>
      </c>
      <c r="AA808" s="3">
        <f t="shared" si="282"/>
        <v>-0.68406438757533461</v>
      </c>
      <c r="AB808" s="3">
        <f t="shared" si="283"/>
        <v>1.3796866418248794</v>
      </c>
      <c r="AC808" s="3">
        <f t="shared" si="284"/>
        <v>0.19706861040800316</v>
      </c>
      <c r="AD808" s="3">
        <f t="shared" si="285"/>
        <v>2.7312470880709978</v>
      </c>
      <c r="AE808" s="3">
        <f t="shared" si="286"/>
        <v>1.6268632097553872</v>
      </c>
      <c r="AF808" s="3">
        <f t="shared" si="287"/>
        <v>2.4152964932725962</v>
      </c>
      <c r="AG808" t="str">
        <f t="shared" si="288"/>
        <v>Cluster 2</v>
      </c>
      <c r="AH808" t="str">
        <f t="shared" si="289"/>
        <v>&gt;16 messages</v>
      </c>
      <c r="AI808" t="e">
        <f t="shared" si="290"/>
        <v>#N/A</v>
      </c>
      <c r="AJ808">
        <f t="shared" si="291"/>
        <v>26.18</v>
      </c>
      <c r="AK808" t="str">
        <f t="shared" si="292"/>
        <v>no - Medium</v>
      </c>
      <c r="AL808" t="str">
        <f t="shared" si="293"/>
        <v>Q3 - High</v>
      </c>
      <c r="AM808">
        <f t="shared" si="294"/>
        <v>0</v>
      </c>
      <c r="AN808">
        <f t="shared" si="295"/>
        <v>1</v>
      </c>
      <c r="AO808">
        <f t="shared" si="296"/>
        <v>0</v>
      </c>
      <c r="AP808">
        <f t="shared" si="297"/>
        <v>1</v>
      </c>
      <c r="AQ808">
        <f t="shared" si="298"/>
        <v>154</v>
      </c>
    </row>
    <row r="809" spans="1:43" x14ac:dyDescent="0.25">
      <c r="A809" t="s">
        <v>42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  <c r="U809">
        <f t="shared" si="276"/>
        <v>0</v>
      </c>
      <c r="V809" t="str">
        <f t="shared" si="277"/>
        <v>&lt;=3 calls</v>
      </c>
      <c r="W809" t="str">
        <f t="shared" si="278"/>
        <v>Q1</v>
      </c>
      <c r="X809" t="str">
        <f t="shared" si="279"/>
        <v>Not Applicable</v>
      </c>
      <c r="Y809" t="str">
        <f t="shared" si="280"/>
        <v>High</v>
      </c>
      <c r="Z809" s="3">
        <f t="shared" si="281"/>
        <v>-8.9971976794667202E-2</v>
      </c>
      <c r="AA809" s="3">
        <f t="shared" si="282"/>
        <v>0.95376226180618529</v>
      </c>
      <c r="AB809" s="3">
        <f t="shared" si="283"/>
        <v>-1.5515864390954481</v>
      </c>
      <c r="AC809" s="3">
        <f t="shared" si="284"/>
        <v>0.70429629216930834</v>
      </c>
      <c r="AD809" s="3">
        <f t="shared" si="285"/>
        <v>2.8025366063573687</v>
      </c>
      <c r="AE809" s="3">
        <f t="shared" si="286"/>
        <v>1.9547918441108554</v>
      </c>
      <c r="AF809" s="3">
        <f t="shared" si="287"/>
        <v>2.7907366191798828</v>
      </c>
      <c r="AG809" t="str">
        <f t="shared" si="288"/>
        <v>Cluster 2</v>
      </c>
      <c r="AH809" t="str">
        <f t="shared" si="289"/>
        <v>Not Applicable</v>
      </c>
      <c r="AI809" t="e">
        <f t="shared" si="290"/>
        <v>#N/A</v>
      </c>
      <c r="AJ809">
        <f t="shared" si="291"/>
        <v>29.82</v>
      </c>
      <c r="AK809" t="str">
        <f t="shared" si="292"/>
        <v>no - Medium</v>
      </c>
      <c r="AL809" t="str">
        <f t="shared" si="293"/>
        <v>Q4 - Very High</v>
      </c>
      <c r="AM809">
        <f t="shared" si="294"/>
        <v>0</v>
      </c>
      <c r="AN809">
        <f t="shared" si="295"/>
        <v>1</v>
      </c>
      <c r="AO809">
        <f t="shared" si="296"/>
        <v>0</v>
      </c>
      <c r="AP809">
        <f t="shared" si="297"/>
        <v>0</v>
      </c>
      <c r="AQ809">
        <f t="shared" si="298"/>
        <v>175.4</v>
      </c>
    </row>
    <row r="810" spans="1:43" x14ac:dyDescent="0.25">
      <c r="A810" t="s">
        <v>24</v>
      </c>
      <c r="B810">
        <v>48</v>
      </c>
      <c r="C810" t="s">
        <v>28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  <c r="U810">
        <f t="shared" si="276"/>
        <v>1</v>
      </c>
      <c r="V810" t="str">
        <f t="shared" si="277"/>
        <v>&lt;=3 calls</v>
      </c>
      <c r="W810" t="str">
        <f t="shared" si="278"/>
        <v>Q1</v>
      </c>
      <c r="X810" t="str">
        <f t="shared" si="279"/>
        <v>Not Applicable</v>
      </c>
      <c r="Y810" t="str">
        <f t="shared" si="280"/>
        <v>High</v>
      </c>
      <c r="Z810" s="3">
        <f t="shared" si="281"/>
        <v>-0.52320604070846077</v>
      </c>
      <c r="AA810" s="3">
        <f t="shared" si="282"/>
        <v>1.1666996269141112</v>
      </c>
      <c r="AB810" s="3">
        <f t="shared" si="283"/>
        <v>1.2446415405358668</v>
      </c>
      <c r="AC810" s="3">
        <f t="shared" si="284"/>
        <v>1.9723654965725728</v>
      </c>
      <c r="AD810" s="3">
        <f t="shared" si="285"/>
        <v>4.3353537391545105</v>
      </c>
      <c r="AE810" s="3">
        <f t="shared" si="286"/>
        <v>2.6597538978207771</v>
      </c>
      <c r="AF810" s="3">
        <f t="shared" si="287"/>
        <v>1.8311989379487519</v>
      </c>
      <c r="AG810" t="str">
        <f t="shared" si="288"/>
        <v>Cluster 3</v>
      </c>
      <c r="AH810" t="str">
        <f t="shared" si="289"/>
        <v>&gt;16 messages</v>
      </c>
      <c r="AI810">
        <f t="shared" si="290"/>
        <v>25.84</v>
      </c>
      <c r="AJ810" t="e">
        <f t="shared" si="291"/>
        <v>#N/A</v>
      </c>
      <c r="AK810" t="str">
        <f t="shared" si="292"/>
        <v>no - Medium</v>
      </c>
      <c r="AL810" t="str">
        <f t="shared" si="293"/>
        <v>Q4 - Very High</v>
      </c>
      <c r="AM810">
        <f t="shared" si="294"/>
        <v>0</v>
      </c>
      <c r="AN810">
        <f t="shared" si="295"/>
        <v>0</v>
      </c>
      <c r="AO810">
        <f t="shared" si="296"/>
        <v>1</v>
      </c>
      <c r="AP810">
        <f t="shared" si="297"/>
        <v>2</v>
      </c>
      <c r="AQ810">
        <f t="shared" si="298"/>
        <v>152</v>
      </c>
    </row>
    <row r="811" spans="1:43" x14ac:dyDescent="0.25">
      <c r="A811" t="s">
        <v>31</v>
      </c>
      <c r="B811">
        <v>43</v>
      </c>
      <c r="C811" t="s">
        <v>25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  <c r="U811">
        <f t="shared" si="276"/>
        <v>0</v>
      </c>
      <c r="V811" t="str">
        <f t="shared" si="277"/>
        <v>&lt;=3 calls</v>
      </c>
      <c r="W811" t="str">
        <f t="shared" si="278"/>
        <v>Q1</v>
      </c>
      <c r="X811" t="str">
        <f t="shared" si="279"/>
        <v>Not Applicable</v>
      </c>
      <c r="Y811" t="str">
        <f t="shared" si="280"/>
        <v>Medium</v>
      </c>
      <c r="Z811" s="3">
        <f t="shared" si="281"/>
        <v>0.9246103609179771</v>
      </c>
      <c r="AA811" s="3">
        <f t="shared" si="282"/>
        <v>-0.26814000152340584</v>
      </c>
      <c r="AB811" s="3">
        <f t="shared" si="283"/>
        <v>-1.4324289967816135</v>
      </c>
      <c r="AC811" s="3">
        <f t="shared" si="284"/>
        <v>-0.38262016874777532</v>
      </c>
      <c r="AD811" s="3">
        <f t="shared" si="285"/>
        <v>2.1926916773722578</v>
      </c>
      <c r="AE811" s="3">
        <f t="shared" si="286"/>
        <v>1.767782340755558</v>
      </c>
      <c r="AF811" s="3">
        <f t="shared" si="287"/>
        <v>3.0728182530954928</v>
      </c>
      <c r="AG811" t="str">
        <f t="shared" si="288"/>
        <v>Cluster 2</v>
      </c>
      <c r="AH811" t="str">
        <f t="shared" si="289"/>
        <v>Not Applicable</v>
      </c>
      <c r="AI811" t="e">
        <f t="shared" si="290"/>
        <v>#N/A</v>
      </c>
      <c r="AJ811">
        <f t="shared" si="291"/>
        <v>39.130000000000003</v>
      </c>
      <c r="AK811" t="str">
        <f t="shared" si="292"/>
        <v>no - Low</v>
      </c>
      <c r="AL811" t="str">
        <f t="shared" si="293"/>
        <v>Q2 - Medium</v>
      </c>
      <c r="AM811">
        <f t="shared" si="294"/>
        <v>0</v>
      </c>
      <c r="AN811">
        <f t="shared" si="295"/>
        <v>0</v>
      </c>
      <c r="AO811">
        <f t="shared" si="296"/>
        <v>0</v>
      </c>
      <c r="AP811">
        <f t="shared" si="297"/>
        <v>0</v>
      </c>
      <c r="AQ811">
        <f t="shared" si="298"/>
        <v>230.2</v>
      </c>
    </row>
    <row r="812" spans="1:43" x14ac:dyDescent="0.25">
      <c r="A812" t="s">
        <v>61</v>
      </c>
      <c r="B812">
        <v>122</v>
      </c>
      <c r="C812" t="s">
        <v>25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  <c r="U812">
        <f t="shared" si="276"/>
        <v>1</v>
      </c>
      <c r="V812" t="str">
        <f t="shared" si="277"/>
        <v>&lt;=3 calls</v>
      </c>
      <c r="W812" t="str">
        <f t="shared" si="278"/>
        <v>Q3</v>
      </c>
      <c r="X812" t="str">
        <f t="shared" si="279"/>
        <v>Not Applicable</v>
      </c>
      <c r="Y812" t="str">
        <f t="shared" si="280"/>
        <v>High</v>
      </c>
      <c r="Z812" s="3">
        <f t="shared" si="281"/>
        <v>-9.9229114912483304E-2</v>
      </c>
      <c r="AA812" s="3">
        <f t="shared" si="282"/>
        <v>0.95575233063896958</v>
      </c>
      <c r="AB812" s="3">
        <f t="shared" si="283"/>
        <v>-0.71351242815481264</v>
      </c>
      <c r="AC812" s="3">
        <f t="shared" si="284"/>
        <v>1.1752934252333782</v>
      </c>
      <c r="AD812" s="3">
        <f t="shared" si="285"/>
        <v>3.0741392260121243</v>
      </c>
      <c r="AE812" s="3">
        <f t="shared" si="286"/>
        <v>1.6774157371672416</v>
      </c>
      <c r="AF812" s="3">
        <f t="shared" si="287"/>
        <v>2.0437991901569528</v>
      </c>
      <c r="AG812" t="str">
        <f t="shared" si="288"/>
        <v>Cluster 2</v>
      </c>
      <c r="AH812" t="str">
        <f t="shared" si="289"/>
        <v>&gt;16 messages</v>
      </c>
      <c r="AI812">
        <f t="shared" si="290"/>
        <v>29.73</v>
      </c>
      <c r="AJ812" t="e">
        <f t="shared" si="291"/>
        <v>#N/A</v>
      </c>
      <c r="AK812" t="str">
        <f t="shared" si="292"/>
        <v>no - Low</v>
      </c>
      <c r="AL812" t="str">
        <f t="shared" si="293"/>
        <v>Q4 - Very High</v>
      </c>
      <c r="AM812">
        <f t="shared" si="294"/>
        <v>0</v>
      </c>
      <c r="AN812">
        <f t="shared" si="295"/>
        <v>0</v>
      </c>
      <c r="AO812">
        <f t="shared" si="296"/>
        <v>0</v>
      </c>
      <c r="AP812">
        <f t="shared" si="297"/>
        <v>1</v>
      </c>
      <c r="AQ812">
        <f t="shared" si="298"/>
        <v>174.9</v>
      </c>
    </row>
    <row r="813" spans="1:43" x14ac:dyDescent="0.25">
      <c r="A813" t="s">
        <v>43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  <c r="U813">
        <f t="shared" si="276"/>
        <v>0</v>
      </c>
      <c r="V813" t="str">
        <f t="shared" si="277"/>
        <v>&lt;=3 calls</v>
      </c>
      <c r="W813" t="str">
        <f t="shared" si="278"/>
        <v>Q2</v>
      </c>
      <c r="X813" t="str">
        <f t="shared" si="279"/>
        <v>Not Applicable</v>
      </c>
      <c r="Y813" t="str">
        <f t="shared" si="280"/>
        <v>High</v>
      </c>
      <c r="Z813" s="3">
        <f t="shared" si="281"/>
        <v>0.18403931149268907</v>
      </c>
      <c r="AA813" s="3">
        <f t="shared" si="282"/>
        <v>1.2343619672287787</v>
      </c>
      <c r="AB813" s="3">
        <f t="shared" si="283"/>
        <v>-1.4006536788312578</v>
      </c>
      <c r="AC813" s="3">
        <f t="shared" si="284"/>
        <v>-0.52754236353671935</v>
      </c>
      <c r="AD813" s="3">
        <f t="shared" si="285"/>
        <v>2.6034711598886648</v>
      </c>
      <c r="AE813" s="3">
        <f t="shared" si="286"/>
        <v>1.9487564259457999</v>
      </c>
      <c r="AF813" s="3">
        <f t="shared" si="287"/>
        <v>2.9693839655655965</v>
      </c>
      <c r="AG813" t="str">
        <f t="shared" si="288"/>
        <v>Cluster 2</v>
      </c>
      <c r="AH813" t="str">
        <f t="shared" si="289"/>
        <v>Not Applicable</v>
      </c>
      <c r="AI813" t="e">
        <f t="shared" si="290"/>
        <v>#N/A</v>
      </c>
      <c r="AJ813">
        <f t="shared" si="291"/>
        <v>32.33</v>
      </c>
      <c r="AK813" t="str">
        <f t="shared" si="292"/>
        <v>no - Medium</v>
      </c>
      <c r="AL813" t="str">
        <f t="shared" si="293"/>
        <v>Q2 - Medium</v>
      </c>
      <c r="AM813">
        <f t="shared" si="294"/>
        <v>0</v>
      </c>
      <c r="AN813">
        <f t="shared" si="295"/>
        <v>1</v>
      </c>
      <c r="AO813">
        <f t="shared" si="296"/>
        <v>0</v>
      </c>
      <c r="AP813">
        <f t="shared" si="297"/>
        <v>0</v>
      </c>
      <c r="AQ813">
        <f t="shared" si="298"/>
        <v>190.2</v>
      </c>
    </row>
    <row r="814" spans="1:43" x14ac:dyDescent="0.25">
      <c r="A814" t="s">
        <v>64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  <c r="U814">
        <f t="shared" si="276"/>
        <v>0</v>
      </c>
      <c r="V814" t="str">
        <f t="shared" si="277"/>
        <v>&lt;=3 calls</v>
      </c>
      <c r="W814" t="str">
        <f t="shared" si="278"/>
        <v>Q2</v>
      </c>
      <c r="X814" t="str">
        <f t="shared" si="279"/>
        <v>Not Applicable</v>
      </c>
      <c r="Y814" t="str">
        <f t="shared" si="280"/>
        <v>Medium</v>
      </c>
      <c r="Z814" s="3">
        <f t="shared" si="281"/>
        <v>-7.1457700559034998E-2</v>
      </c>
      <c r="AA814" s="3">
        <f t="shared" si="282"/>
        <v>0.49206629260021628</v>
      </c>
      <c r="AB814" s="3">
        <f t="shared" si="283"/>
        <v>0.37876412638866985</v>
      </c>
      <c r="AC814" s="3">
        <f t="shared" si="284"/>
        <v>0.45068245128865581</v>
      </c>
      <c r="AD814" s="3">
        <f t="shared" si="285"/>
        <v>2.6634418923749856</v>
      </c>
      <c r="AE814" s="3">
        <f t="shared" si="286"/>
        <v>0.77059222330687338</v>
      </c>
      <c r="AF814" s="3">
        <f t="shared" si="287"/>
        <v>1.4469630386378278</v>
      </c>
      <c r="AG814" t="str">
        <f t="shared" si="288"/>
        <v>Cluster 2</v>
      </c>
      <c r="AH814" t="str">
        <f t="shared" si="289"/>
        <v>Not Applicable</v>
      </c>
      <c r="AI814" t="e">
        <f t="shared" si="290"/>
        <v>#N/A</v>
      </c>
      <c r="AJ814">
        <f t="shared" si="291"/>
        <v>29.99</v>
      </c>
      <c r="AK814" t="str">
        <f t="shared" si="292"/>
        <v>no - Low</v>
      </c>
      <c r="AL814" t="str">
        <f t="shared" si="293"/>
        <v>Q3 - High</v>
      </c>
      <c r="AM814">
        <f t="shared" si="294"/>
        <v>0</v>
      </c>
      <c r="AN814">
        <f t="shared" si="295"/>
        <v>1</v>
      </c>
      <c r="AO814">
        <f t="shared" si="296"/>
        <v>0</v>
      </c>
      <c r="AP814">
        <f t="shared" si="297"/>
        <v>1</v>
      </c>
      <c r="AQ814">
        <f t="shared" si="298"/>
        <v>176.4</v>
      </c>
    </row>
    <row r="815" spans="1:43" x14ac:dyDescent="0.25">
      <c r="A815" t="s">
        <v>71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  <c r="U815">
        <f t="shared" si="276"/>
        <v>0</v>
      </c>
      <c r="V815" t="str">
        <f t="shared" si="277"/>
        <v>&lt;=3 calls</v>
      </c>
      <c r="W815" t="str">
        <f t="shared" si="278"/>
        <v>Q1</v>
      </c>
      <c r="X815" t="str">
        <f t="shared" si="279"/>
        <v>Not Applicable</v>
      </c>
      <c r="Y815" t="str">
        <f t="shared" si="280"/>
        <v>High</v>
      </c>
      <c r="Z815" s="3">
        <f t="shared" si="281"/>
        <v>-0.35842898221133412</v>
      </c>
      <c r="AA815" s="3">
        <f t="shared" si="282"/>
        <v>1.0154543956225</v>
      </c>
      <c r="AB815" s="3">
        <f t="shared" si="283"/>
        <v>1.4472091924693851</v>
      </c>
      <c r="AC815" s="3">
        <f t="shared" si="284"/>
        <v>-1.9043032140316922</v>
      </c>
      <c r="AD815" s="3">
        <f t="shared" si="285"/>
        <v>3.3586108625911328</v>
      </c>
      <c r="AE815" s="3">
        <f t="shared" si="286"/>
        <v>2.6230524475536954</v>
      </c>
      <c r="AF815" s="3">
        <f t="shared" si="287"/>
        <v>3.2373664233323538</v>
      </c>
      <c r="AG815" t="str">
        <f t="shared" si="288"/>
        <v>Cluster 2</v>
      </c>
      <c r="AH815" t="str">
        <f t="shared" si="289"/>
        <v>Not Applicable</v>
      </c>
      <c r="AI815" t="e">
        <f t="shared" si="290"/>
        <v>#N/A</v>
      </c>
      <c r="AJ815">
        <f t="shared" si="291"/>
        <v>27.35</v>
      </c>
      <c r="AK815" t="str">
        <f t="shared" si="292"/>
        <v>no - Medium</v>
      </c>
      <c r="AL815" t="str">
        <f t="shared" si="293"/>
        <v>Q1 - Low</v>
      </c>
      <c r="AM815">
        <f t="shared" si="294"/>
        <v>0</v>
      </c>
      <c r="AN815">
        <f t="shared" si="295"/>
        <v>1</v>
      </c>
      <c r="AO815">
        <f t="shared" si="296"/>
        <v>0</v>
      </c>
      <c r="AP815">
        <f t="shared" si="297"/>
        <v>3</v>
      </c>
      <c r="AQ815">
        <f t="shared" si="298"/>
        <v>160.9</v>
      </c>
    </row>
    <row r="816" spans="1:43" x14ac:dyDescent="0.25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  <c r="U816">
        <f t="shared" si="276"/>
        <v>0</v>
      </c>
      <c r="V816" t="str">
        <f t="shared" si="277"/>
        <v>&lt;=3 calls</v>
      </c>
      <c r="W816" t="str">
        <f t="shared" si="278"/>
        <v>Q2</v>
      </c>
      <c r="X816" t="str">
        <f t="shared" si="279"/>
        <v>Not Applicable</v>
      </c>
      <c r="Y816" t="str">
        <f t="shared" si="280"/>
        <v>Low</v>
      </c>
      <c r="Z816" s="3">
        <f t="shared" si="281"/>
        <v>0.89683894656452878</v>
      </c>
      <c r="AA816" s="3">
        <f t="shared" si="282"/>
        <v>-0.7397863148932966</v>
      </c>
      <c r="AB816" s="3">
        <f t="shared" si="283"/>
        <v>-0.92203795220402296</v>
      </c>
      <c r="AC816" s="3">
        <f t="shared" si="284"/>
        <v>0.55937409738036437</v>
      </c>
      <c r="AD816" s="3">
        <f t="shared" si="285"/>
        <v>2.4705130656602914</v>
      </c>
      <c r="AE816" s="3">
        <f t="shared" si="286"/>
        <v>1.5857670869024438</v>
      </c>
      <c r="AF816" s="3">
        <f t="shared" si="287"/>
        <v>2.6317066136269669</v>
      </c>
      <c r="AG816" t="str">
        <f t="shared" si="288"/>
        <v>Cluster 2</v>
      </c>
      <c r="AH816" t="str">
        <f t="shared" si="289"/>
        <v>Not Applicable</v>
      </c>
      <c r="AI816" t="e">
        <f t="shared" si="290"/>
        <v>#N/A</v>
      </c>
      <c r="AJ816">
        <f t="shared" si="291"/>
        <v>38.880000000000003</v>
      </c>
      <c r="AK816" t="str">
        <f t="shared" si="292"/>
        <v>no - Low</v>
      </c>
      <c r="AL816" t="str">
        <f t="shared" si="293"/>
        <v>Q3 - High</v>
      </c>
      <c r="AM816">
        <f t="shared" si="294"/>
        <v>0</v>
      </c>
      <c r="AN816">
        <f t="shared" si="295"/>
        <v>1</v>
      </c>
      <c r="AO816">
        <f t="shared" si="296"/>
        <v>0</v>
      </c>
      <c r="AP816">
        <f t="shared" si="297"/>
        <v>1</v>
      </c>
      <c r="AQ816">
        <f t="shared" si="298"/>
        <v>228.7</v>
      </c>
    </row>
    <row r="817" spans="1:43" x14ac:dyDescent="0.25">
      <c r="A817" t="s">
        <v>20</v>
      </c>
      <c r="B817">
        <v>137</v>
      </c>
      <c r="C817" t="s">
        <v>25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  <c r="U817">
        <f t="shared" si="276"/>
        <v>0</v>
      </c>
      <c r="V817" t="str">
        <f t="shared" si="277"/>
        <v>&lt;=3 calls</v>
      </c>
      <c r="W817" t="str">
        <f t="shared" si="278"/>
        <v>Q4</v>
      </c>
      <c r="X817" t="str">
        <f t="shared" si="279"/>
        <v>Not Applicable</v>
      </c>
      <c r="Y817" t="str">
        <f t="shared" si="280"/>
        <v>Medium</v>
      </c>
      <c r="Z817" s="3">
        <f t="shared" si="281"/>
        <v>-0.67132025059351841</v>
      </c>
      <c r="AA817" s="3">
        <f t="shared" si="282"/>
        <v>-0.36963351199540756</v>
      </c>
      <c r="AB817" s="3">
        <f t="shared" si="283"/>
        <v>-1.4383868688973056</v>
      </c>
      <c r="AC817" s="3">
        <f t="shared" si="284"/>
        <v>0.74052684086654508</v>
      </c>
      <c r="AD817" s="3">
        <f t="shared" si="285"/>
        <v>1.9305463002651895</v>
      </c>
      <c r="AE817" s="3">
        <f t="shared" si="286"/>
        <v>1.7901498816319776</v>
      </c>
      <c r="AF817" s="3">
        <f t="shared" si="287"/>
        <v>3.2683733232215619</v>
      </c>
      <c r="AG817" t="str">
        <f t="shared" si="288"/>
        <v>Cluster 2</v>
      </c>
      <c r="AH817" t="str">
        <f t="shared" si="289"/>
        <v>Not Applicable</v>
      </c>
      <c r="AI817" t="e">
        <f t="shared" si="290"/>
        <v>#N/A</v>
      </c>
      <c r="AJ817">
        <f t="shared" si="291"/>
        <v>24.48</v>
      </c>
      <c r="AK817" t="str">
        <f t="shared" si="292"/>
        <v>no - Low</v>
      </c>
      <c r="AL817" t="str">
        <f t="shared" si="293"/>
        <v>Q4 - Very High</v>
      </c>
      <c r="AM817">
        <f t="shared" si="294"/>
        <v>0</v>
      </c>
      <c r="AN817">
        <f t="shared" si="295"/>
        <v>0</v>
      </c>
      <c r="AO817">
        <f t="shared" si="296"/>
        <v>0</v>
      </c>
      <c r="AP817">
        <f t="shared" si="297"/>
        <v>0</v>
      </c>
      <c r="AQ817">
        <f t="shared" si="298"/>
        <v>144</v>
      </c>
    </row>
    <row r="818" spans="1:43" x14ac:dyDescent="0.25">
      <c r="A818" t="s">
        <v>52</v>
      </c>
      <c r="B818">
        <v>21</v>
      </c>
      <c r="C818" t="s">
        <v>28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  <c r="U818">
        <f t="shared" si="276"/>
        <v>0</v>
      </c>
      <c r="V818" t="str">
        <f t="shared" si="277"/>
        <v>&gt;3 calls</v>
      </c>
      <c r="W818" t="str">
        <f t="shared" si="278"/>
        <v>Q1</v>
      </c>
      <c r="X818" t="str">
        <f t="shared" si="279"/>
        <v>Not Applicable</v>
      </c>
      <c r="Y818" t="str">
        <f t="shared" si="280"/>
        <v>High</v>
      </c>
      <c r="Z818" s="3">
        <f t="shared" si="281"/>
        <v>-0.82128588810213921</v>
      </c>
      <c r="AA818" s="3">
        <f t="shared" si="282"/>
        <v>1.4094880245138015</v>
      </c>
      <c r="AB818" s="3">
        <f t="shared" si="283"/>
        <v>-0.42554860922971266</v>
      </c>
      <c r="AC818" s="3">
        <f t="shared" si="284"/>
        <v>-0.27392852265606671</v>
      </c>
      <c r="AD818" s="3">
        <f t="shared" si="285"/>
        <v>2.5874206199683076</v>
      </c>
      <c r="AE818" s="3">
        <f t="shared" si="286"/>
        <v>1.7080092082847258</v>
      </c>
      <c r="AF818" s="3">
        <f t="shared" si="287"/>
        <v>2.6720489229304261</v>
      </c>
      <c r="AG818" t="str">
        <f t="shared" si="288"/>
        <v>Cluster 2</v>
      </c>
      <c r="AH818" t="str">
        <f t="shared" si="289"/>
        <v>&gt;16 messages</v>
      </c>
      <c r="AI818" t="e">
        <f t="shared" si="290"/>
        <v>#N/A</v>
      </c>
      <c r="AJ818">
        <f t="shared" si="291"/>
        <v>23.1</v>
      </c>
      <c r="AK818" t="str">
        <f t="shared" si="292"/>
        <v>no - High</v>
      </c>
      <c r="AL818" t="str">
        <f t="shared" si="293"/>
        <v>Q2 - Medium</v>
      </c>
      <c r="AM818">
        <f t="shared" si="294"/>
        <v>0</v>
      </c>
      <c r="AN818">
        <f t="shared" si="295"/>
        <v>0</v>
      </c>
      <c r="AO818">
        <f t="shared" si="296"/>
        <v>1</v>
      </c>
      <c r="AP818">
        <f t="shared" si="297"/>
        <v>6</v>
      </c>
      <c r="AQ818">
        <f t="shared" si="298"/>
        <v>135.9</v>
      </c>
    </row>
    <row r="819" spans="1:43" x14ac:dyDescent="0.25">
      <c r="A819" t="s">
        <v>54</v>
      </c>
      <c r="B819">
        <v>129</v>
      </c>
      <c r="C819" t="s">
        <v>28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  <c r="U819">
        <f t="shared" si="276"/>
        <v>1</v>
      </c>
      <c r="V819" t="str">
        <f t="shared" si="277"/>
        <v>&lt;=3 calls</v>
      </c>
      <c r="W819" t="str">
        <f t="shared" si="278"/>
        <v>Q4</v>
      </c>
      <c r="X819" t="str">
        <f t="shared" si="279"/>
        <v>Not Applicable</v>
      </c>
      <c r="Y819" t="str">
        <f t="shared" si="280"/>
        <v>Medium</v>
      </c>
      <c r="Z819" s="3">
        <f t="shared" si="281"/>
        <v>2.8519465170472897</v>
      </c>
      <c r="AA819" s="3">
        <f t="shared" si="282"/>
        <v>-0.1606762845530508</v>
      </c>
      <c r="AB819" s="3">
        <f t="shared" si="283"/>
        <v>-0.1892196819739409</v>
      </c>
      <c r="AC819" s="3">
        <f t="shared" si="284"/>
        <v>5.2146415619058542E-2</v>
      </c>
      <c r="AD819" s="3">
        <f t="shared" si="285"/>
        <v>4.1600881088629462</v>
      </c>
      <c r="AE819" s="3">
        <f t="shared" si="286"/>
        <v>2.8632043484921179</v>
      </c>
      <c r="AF819" s="3">
        <f t="shared" si="287"/>
        <v>2.6626199895864713</v>
      </c>
      <c r="AG819" t="str">
        <f t="shared" si="288"/>
        <v>Cluster 3</v>
      </c>
      <c r="AH819" t="str">
        <f t="shared" si="289"/>
        <v>Not Applicable</v>
      </c>
      <c r="AI819">
        <f t="shared" si="290"/>
        <v>56.83</v>
      </c>
      <c r="AJ819" t="e">
        <f t="shared" si="291"/>
        <v>#N/A</v>
      </c>
      <c r="AK819" t="str">
        <f t="shared" si="292"/>
        <v>no - Medium</v>
      </c>
      <c r="AL819" t="str">
        <f t="shared" si="293"/>
        <v>Q3 - High</v>
      </c>
      <c r="AM819">
        <f t="shared" si="294"/>
        <v>0</v>
      </c>
      <c r="AN819">
        <f t="shared" si="295"/>
        <v>0</v>
      </c>
      <c r="AO819">
        <f t="shared" si="296"/>
        <v>1</v>
      </c>
      <c r="AP819">
        <f t="shared" si="297"/>
        <v>0</v>
      </c>
      <c r="AQ819">
        <f t="shared" si="298"/>
        <v>334.3</v>
      </c>
    </row>
    <row r="820" spans="1:43" x14ac:dyDescent="0.25">
      <c r="A820" t="s">
        <v>65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  <c r="U820">
        <f t="shared" si="276"/>
        <v>0</v>
      </c>
      <c r="V820" t="str">
        <f t="shared" si="277"/>
        <v>&lt;=3 calls</v>
      </c>
      <c r="W820" t="str">
        <f t="shared" si="278"/>
        <v>Q3</v>
      </c>
      <c r="X820" t="str">
        <f t="shared" si="279"/>
        <v>Not Applicable</v>
      </c>
      <c r="Y820" t="str">
        <f t="shared" si="280"/>
        <v>Low</v>
      </c>
      <c r="Z820" s="3">
        <f t="shared" si="281"/>
        <v>-0.92126297977455318</v>
      </c>
      <c r="AA820" s="3">
        <f t="shared" si="282"/>
        <v>-1.3726282037187203</v>
      </c>
      <c r="AB820" s="3">
        <f t="shared" si="283"/>
        <v>1.2744309011143253</v>
      </c>
      <c r="AC820" s="3">
        <f t="shared" si="284"/>
        <v>0.99414068174719761</v>
      </c>
      <c r="AD820" s="3">
        <f t="shared" si="285"/>
        <v>3.0487184650445376</v>
      </c>
      <c r="AE820" s="3">
        <f t="shared" si="286"/>
        <v>2.311995562358852</v>
      </c>
      <c r="AF820" s="3">
        <f t="shared" si="287"/>
        <v>3.0652834586103981</v>
      </c>
      <c r="AG820" t="str">
        <f t="shared" si="288"/>
        <v>Cluster 2</v>
      </c>
      <c r="AH820" t="str">
        <f t="shared" si="289"/>
        <v>Not Applicable</v>
      </c>
      <c r="AI820" t="e">
        <f t="shared" si="290"/>
        <v>#N/A</v>
      </c>
      <c r="AJ820">
        <f t="shared" si="291"/>
        <v>22.19</v>
      </c>
      <c r="AK820" t="str">
        <f t="shared" si="292"/>
        <v>no - Medium</v>
      </c>
      <c r="AL820" t="str">
        <f t="shared" si="293"/>
        <v>Q4 - Very High</v>
      </c>
      <c r="AM820">
        <f t="shared" si="294"/>
        <v>0</v>
      </c>
      <c r="AN820">
        <f t="shared" si="295"/>
        <v>1</v>
      </c>
      <c r="AO820">
        <f t="shared" si="296"/>
        <v>0</v>
      </c>
      <c r="AP820">
        <f t="shared" si="297"/>
        <v>0</v>
      </c>
      <c r="AQ820">
        <f t="shared" si="298"/>
        <v>130.5</v>
      </c>
    </row>
    <row r="821" spans="1:43" x14ac:dyDescent="0.25">
      <c r="A821" t="s">
        <v>48</v>
      </c>
      <c r="B821">
        <v>93</v>
      </c>
      <c r="C821" t="s">
        <v>25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  <c r="U821">
        <f t="shared" si="276"/>
        <v>1</v>
      </c>
      <c r="V821" t="str">
        <f t="shared" si="277"/>
        <v>&gt;3 calls</v>
      </c>
      <c r="W821" t="str">
        <f t="shared" si="278"/>
        <v>Q2</v>
      </c>
      <c r="X821" t="str">
        <f t="shared" si="279"/>
        <v>Not Applicable</v>
      </c>
      <c r="Y821" t="str">
        <f t="shared" si="280"/>
        <v>Low</v>
      </c>
      <c r="Z821" s="3">
        <f t="shared" si="281"/>
        <v>-0.85276015770271418</v>
      </c>
      <c r="AA821" s="3">
        <f t="shared" si="282"/>
        <v>-0.74973665905721831</v>
      </c>
      <c r="AB821" s="3">
        <f t="shared" si="283"/>
        <v>-0.2766018063374196</v>
      </c>
      <c r="AC821" s="3">
        <f t="shared" si="284"/>
        <v>0.55937409738036437</v>
      </c>
      <c r="AD821" s="3">
        <f t="shared" si="285"/>
        <v>1.743348454312758</v>
      </c>
      <c r="AE821" s="3">
        <f t="shared" si="286"/>
        <v>1.2956515289956085</v>
      </c>
      <c r="AF821" s="3">
        <f t="shared" si="287"/>
        <v>2.8841223857566507</v>
      </c>
      <c r="AG821" t="str">
        <f t="shared" si="288"/>
        <v>Cluster 2</v>
      </c>
      <c r="AH821" t="str">
        <f t="shared" si="289"/>
        <v>&gt;16 messages</v>
      </c>
      <c r="AI821">
        <f t="shared" si="290"/>
        <v>22.81</v>
      </c>
      <c r="AJ821" t="e">
        <f t="shared" si="291"/>
        <v>#N/A</v>
      </c>
      <c r="AK821" t="str">
        <f t="shared" si="292"/>
        <v>no - Low</v>
      </c>
      <c r="AL821" t="str">
        <f t="shared" si="293"/>
        <v>Q3 - High</v>
      </c>
      <c r="AM821">
        <f t="shared" si="294"/>
        <v>0</v>
      </c>
      <c r="AN821">
        <f t="shared" si="295"/>
        <v>0</v>
      </c>
      <c r="AO821">
        <f t="shared" si="296"/>
        <v>0</v>
      </c>
      <c r="AP821">
        <f t="shared" si="297"/>
        <v>4</v>
      </c>
      <c r="AQ821">
        <f t="shared" si="298"/>
        <v>134.19999999999999</v>
      </c>
    </row>
    <row r="822" spans="1:43" x14ac:dyDescent="0.25">
      <c r="A822" t="s">
        <v>64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  <c r="U822">
        <f t="shared" si="276"/>
        <v>1</v>
      </c>
      <c r="V822" t="str">
        <f t="shared" si="277"/>
        <v>&gt;3 calls</v>
      </c>
      <c r="W822" t="str">
        <f t="shared" si="278"/>
        <v>Q1</v>
      </c>
      <c r="X822" t="str">
        <f t="shared" si="279"/>
        <v>Not Applicable</v>
      </c>
      <c r="Y822" t="str">
        <f t="shared" si="280"/>
        <v>High</v>
      </c>
      <c r="Z822" s="3">
        <f t="shared" si="281"/>
        <v>1.8095927649811965</v>
      </c>
      <c r="AA822" s="3">
        <f t="shared" si="282"/>
        <v>1.3179448582057209</v>
      </c>
      <c r="AB822" s="3">
        <f t="shared" si="283"/>
        <v>0.46813220812404571</v>
      </c>
      <c r="AC822" s="3">
        <f t="shared" si="284"/>
        <v>1.0303712304444337</v>
      </c>
      <c r="AD822" s="3">
        <f t="shared" si="285"/>
        <v>4.420916125042937</v>
      </c>
      <c r="AE822" s="3">
        <f t="shared" si="286"/>
        <v>2.50846910707584</v>
      </c>
      <c r="AF822" s="3">
        <f t="shared" si="287"/>
        <v>1.0199682042314198</v>
      </c>
      <c r="AG822" t="str">
        <f t="shared" si="288"/>
        <v>Cluster 3</v>
      </c>
      <c r="AH822" t="str">
        <f t="shared" si="289"/>
        <v>Not Applicable</v>
      </c>
      <c r="AI822">
        <f t="shared" si="290"/>
        <v>47.26</v>
      </c>
      <c r="AJ822" t="e">
        <f t="shared" si="291"/>
        <v>#N/A</v>
      </c>
      <c r="AK822" t="str">
        <f t="shared" si="292"/>
        <v>no - Medium</v>
      </c>
      <c r="AL822" t="str">
        <f t="shared" si="293"/>
        <v>Q4 - Very High</v>
      </c>
      <c r="AM822">
        <f t="shared" si="294"/>
        <v>0</v>
      </c>
      <c r="AN822">
        <f t="shared" si="295"/>
        <v>1</v>
      </c>
      <c r="AO822">
        <f t="shared" si="296"/>
        <v>0</v>
      </c>
      <c r="AP822">
        <f t="shared" si="297"/>
        <v>4</v>
      </c>
      <c r="AQ822">
        <f t="shared" si="298"/>
        <v>278</v>
      </c>
    </row>
    <row r="823" spans="1:43" x14ac:dyDescent="0.25">
      <c r="A823" t="s">
        <v>52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  <c r="U823">
        <f t="shared" si="276"/>
        <v>0</v>
      </c>
      <c r="V823" t="str">
        <f t="shared" si="277"/>
        <v>&lt;=3 calls</v>
      </c>
      <c r="W823" t="str">
        <f t="shared" si="278"/>
        <v>Q4</v>
      </c>
      <c r="X823" t="str">
        <f t="shared" si="279"/>
        <v>Not Applicable</v>
      </c>
      <c r="Y823" t="str">
        <f t="shared" si="280"/>
        <v>Medium</v>
      </c>
      <c r="Z823" s="3">
        <f t="shared" si="281"/>
        <v>-1.3859713132889213</v>
      </c>
      <c r="AA823" s="3">
        <f t="shared" si="282"/>
        <v>0.29106934048899702</v>
      </c>
      <c r="AB823" s="3">
        <f t="shared" si="283"/>
        <v>0.45820242126455951</v>
      </c>
      <c r="AC823" s="3">
        <f t="shared" si="284"/>
        <v>-0.88984785050908088</v>
      </c>
      <c r="AD823" s="3">
        <f t="shared" si="285"/>
        <v>1.9885476343432062</v>
      </c>
      <c r="AE823" s="3">
        <f t="shared" si="286"/>
        <v>1.734190444599685</v>
      </c>
      <c r="AF823" s="3">
        <f t="shared" si="287"/>
        <v>3.171830906941564</v>
      </c>
      <c r="AG823" t="str">
        <f t="shared" si="288"/>
        <v>Cluster 2</v>
      </c>
      <c r="AH823" t="str">
        <f t="shared" si="289"/>
        <v>Not Applicable</v>
      </c>
      <c r="AI823" t="e">
        <f t="shared" si="290"/>
        <v>#N/A</v>
      </c>
      <c r="AJ823">
        <f t="shared" si="291"/>
        <v>17.920000000000002</v>
      </c>
      <c r="AK823" t="str">
        <f t="shared" si="292"/>
        <v>no - Medium</v>
      </c>
      <c r="AL823" t="str">
        <f t="shared" si="293"/>
        <v>Q1 - Low</v>
      </c>
      <c r="AM823">
        <f t="shared" si="294"/>
        <v>0</v>
      </c>
      <c r="AN823">
        <f t="shared" si="295"/>
        <v>1</v>
      </c>
      <c r="AO823">
        <f t="shared" si="296"/>
        <v>0</v>
      </c>
      <c r="AP823">
        <f t="shared" si="297"/>
        <v>0</v>
      </c>
      <c r="AQ823">
        <f t="shared" si="298"/>
        <v>105.4</v>
      </c>
    </row>
    <row r="824" spans="1:43" x14ac:dyDescent="0.25">
      <c r="A824" t="s">
        <v>39</v>
      </c>
      <c r="B824">
        <v>50</v>
      </c>
      <c r="C824" t="s">
        <v>28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  <c r="U824">
        <f t="shared" si="276"/>
        <v>0</v>
      </c>
      <c r="V824" t="str">
        <f t="shared" si="277"/>
        <v>&lt;=3 calls</v>
      </c>
      <c r="W824" t="str">
        <f t="shared" si="278"/>
        <v>Q1</v>
      </c>
      <c r="X824" t="str">
        <f t="shared" si="279"/>
        <v>Not Applicable</v>
      </c>
      <c r="Y824" t="str">
        <f t="shared" si="280"/>
        <v>Medium</v>
      </c>
      <c r="Z824" s="3">
        <f t="shared" si="281"/>
        <v>0.15997075238636752</v>
      </c>
      <c r="AA824" s="3">
        <f t="shared" si="282"/>
        <v>7.4151837715502739E-2</v>
      </c>
      <c r="AB824" s="3">
        <f t="shared" si="283"/>
        <v>-0.96771497175765908</v>
      </c>
      <c r="AC824" s="3">
        <f t="shared" si="284"/>
        <v>0.48691299998589177</v>
      </c>
      <c r="AD824" s="3">
        <f t="shared" si="285"/>
        <v>2.1705499094549845</v>
      </c>
      <c r="AE824" s="3">
        <f t="shared" si="286"/>
        <v>1.0975635165104727</v>
      </c>
      <c r="AF824" s="3">
        <f t="shared" si="287"/>
        <v>2.3870493158111814</v>
      </c>
      <c r="AG824" t="str">
        <f t="shared" si="288"/>
        <v>Cluster 2</v>
      </c>
      <c r="AH824" t="str">
        <f t="shared" si="289"/>
        <v>Not Applicable</v>
      </c>
      <c r="AI824" t="e">
        <f t="shared" si="290"/>
        <v>#N/A</v>
      </c>
      <c r="AJ824">
        <f t="shared" si="291"/>
        <v>32.11</v>
      </c>
      <c r="AK824" t="str">
        <f t="shared" si="292"/>
        <v>no - High</v>
      </c>
      <c r="AL824" t="str">
        <f t="shared" si="293"/>
        <v>Q3 - High</v>
      </c>
      <c r="AM824">
        <f t="shared" si="294"/>
        <v>0</v>
      </c>
      <c r="AN824">
        <f t="shared" si="295"/>
        <v>0</v>
      </c>
      <c r="AO824">
        <f t="shared" si="296"/>
        <v>1</v>
      </c>
      <c r="AP824">
        <f t="shared" si="297"/>
        <v>3</v>
      </c>
      <c r="AQ824">
        <f t="shared" si="298"/>
        <v>188.9</v>
      </c>
    </row>
    <row r="825" spans="1:43" x14ac:dyDescent="0.25">
      <c r="A825" t="s">
        <v>29</v>
      </c>
      <c r="B825">
        <v>103</v>
      </c>
      <c r="C825" t="s">
        <v>25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  <c r="U825">
        <f t="shared" si="276"/>
        <v>0</v>
      </c>
      <c r="V825" t="str">
        <f t="shared" si="277"/>
        <v>&lt;=3 calls</v>
      </c>
      <c r="W825" t="str">
        <f t="shared" si="278"/>
        <v>Q3</v>
      </c>
      <c r="X825" t="str">
        <f t="shared" si="279"/>
        <v>Not Applicable</v>
      </c>
      <c r="Y825" t="str">
        <f t="shared" si="280"/>
        <v>High</v>
      </c>
      <c r="Z825" s="3">
        <f t="shared" si="281"/>
        <v>-1.2674799453808754</v>
      </c>
      <c r="AA825" s="3">
        <f t="shared" si="282"/>
        <v>0.78460641101951556</v>
      </c>
      <c r="AB825" s="3">
        <f t="shared" si="283"/>
        <v>1.3459253665026265</v>
      </c>
      <c r="AC825" s="3">
        <f t="shared" si="284"/>
        <v>-1.2159227887842059</v>
      </c>
      <c r="AD825" s="3">
        <f t="shared" si="285"/>
        <v>2.9675501746979354</v>
      </c>
      <c r="AE825" s="3">
        <f t="shared" si="286"/>
        <v>2.3477853293339281</v>
      </c>
      <c r="AF825" s="3">
        <f t="shared" si="287"/>
        <v>3.1965352908925473</v>
      </c>
      <c r="AG825" t="str">
        <f t="shared" si="288"/>
        <v>Cluster 2</v>
      </c>
      <c r="AH825" t="str">
        <f t="shared" si="289"/>
        <v>&gt;16 messages</v>
      </c>
      <c r="AI825" t="e">
        <f t="shared" si="290"/>
        <v>#N/A</v>
      </c>
      <c r="AJ825">
        <f t="shared" si="291"/>
        <v>19.010000000000002</v>
      </c>
      <c r="AK825" t="str">
        <f t="shared" si="292"/>
        <v>no - Medium</v>
      </c>
      <c r="AL825" t="str">
        <f t="shared" si="293"/>
        <v>Q1 - Low</v>
      </c>
      <c r="AM825">
        <f t="shared" si="294"/>
        <v>0</v>
      </c>
      <c r="AN825">
        <f t="shared" si="295"/>
        <v>0</v>
      </c>
      <c r="AO825">
        <f t="shared" si="296"/>
        <v>0</v>
      </c>
      <c r="AP825">
        <f t="shared" si="297"/>
        <v>1</v>
      </c>
      <c r="AQ825">
        <f t="shared" si="298"/>
        <v>111.8</v>
      </c>
    </row>
    <row r="826" spans="1:43" x14ac:dyDescent="0.25">
      <c r="A826" t="s">
        <v>75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  <c r="U826">
        <f t="shared" si="276"/>
        <v>0</v>
      </c>
      <c r="V826" t="str">
        <f t="shared" si="277"/>
        <v>&lt;=3 calls</v>
      </c>
      <c r="W826" t="str">
        <f t="shared" si="278"/>
        <v>Q2</v>
      </c>
      <c r="X826" t="str">
        <f t="shared" si="279"/>
        <v>Not Applicable</v>
      </c>
      <c r="Y826" t="str">
        <f t="shared" si="280"/>
        <v>Low</v>
      </c>
      <c r="Z826" s="3">
        <f t="shared" si="281"/>
        <v>-0.39175467943547232</v>
      </c>
      <c r="AA826" s="3">
        <f t="shared" si="282"/>
        <v>-1.0024754008208305</v>
      </c>
      <c r="AB826" s="3">
        <f t="shared" si="283"/>
        <v>0.25563476933104118</v>
      </c>
      <c r="AC826" s="3">
        <f t="shared" si="284"/>
        <v>0.99414068174719761</v>
      </c>
      <c r="AD826" s="3">
        <f t="shared" si="285"/>
        <v>2.4337592794173508</v>
      </c>
      <c r="AE826" s="3">
        <f t="shared" si="286"/>
        <v>1.4873108244432942</v>
      </c>
      <c r="AF826" s="3">
        <f t="shared" si="287"/>
        <v>2.5497064040517134</v>
      </c>
      <c r="AG826" t="str">
        <f t="shared" si="288"/>
        <v>Cluster 2</v>
      </c>
      <c r="AH826" t="str">
        <f t="shared" si="289"/>
        <v>&gt;16 messages</v>
      </c>
      <c r="AI826" t="e">
        <f t="shared" si="290"/>
        <v>#N/A</v>
      </c>
      <c r="AJ826">
        <f t="shared" si="291"/>
        <v>27.05</v>
      </c>
      <c r="AK826" t="str">
        <f t="shared" si="292"/>
        <v>no - High</v>
      </c>
      <c r="AL826" t="str">
        <f t="shared" si="293"/>
        <v>Q4 - Very High</v>
      </c>
      <c r="AM826">
        <f t="shared" si="294"/>
        <v>0</v>
      </c>
      <c r="AN826">
        <f t="shared" si="295"/>
        <v>1</v>
      </c>
      <c r="AO826">
        <f t="shared" si="296"/>
        <v>0</v>
      </c>
      <c r="AP826">
        <f t="shared" si="297"/>
        <v>1</v>
      </c>
      <c r="AQ826">
        <f t="shared" si="298"/>
        <v>159.1</v>
      </c>
    </row>
    <row r="827" spans="1:43" x14ac:dyDescent="0.25">
      <c r="A827" t="s">
        <v>60</v>
      </c>
      <c r="B827">
        <v>92</v>
      </c>
      <c r="C827" t="s">
        <v>28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  <c r="U827">
        <f t="shared" si="276"/>
        <v>0</v>
      </c>
      <c r="V827" t="str">
        <f t="shared" si="277"/>
        <v>&lt;=3 calls</v>
      </c>
      <c r="W827" t="str">
        <f t="shared" si="278"/>
        <v>Q2</v>
      </c>
      <c r="X827" t="str">
        <f t="shared" si="279"/>
        <v>Not Applicable</v>
      </c>
      <c r="Y827" t="str">
        <f t="shared" si="280"/>
        <v>Medium</v>
      </c>
      <c r="Z827" s="3">
        <f t="shared" si="281"/>
        <v>0.59505624392372425</v>
      </c>
      <c r="AA827" s="3">
        <f t="shared" si="282"/>
        <v>0.486096086101863</v>
      </c>
      <c r="AB827" s="3">
        <f t="shared" si="283"/>
        <v>0.41252540171092333</v>
      </c>
      <c r="AC827" s="3">
        <f t="shared" si="284"/>
        <v>-0.45508126614224731</v>
      </c>
      <c r="AD827" s="3">
        <f t="shared" si="285"/>
        <v>2.6542137132105768</v>
      </c>
      <c r="AE827" s="3">
        <f t="shared" si="286"/>
        <v>0.98369583927479853</v>
      </c>
      <c r="AF827" s="3">
        <f t="shared" si="287"/>
        <v>1.7001366336321393</v>
      </c>
      <c r="AG827" t="str">
        <f t="shared" si="288"/>
        <v>Cluster 2</v>
      </c>
      <c r="AH827" t="str">
        <f t="shared" si="289"/>
        <v>Not Applicable</v>
      </c>
      <c r="AI827" t="e">
        <f t="shared" si="290"/>
        <v>#N/A</v>
      </c>
      <c r="AJ827">
        <f t="shared" si="291"/>
        <v>36.11</v>
      </c>
      <c r="AK827" t="str">
        <f t="shared" si="292"/>
        <v>no - Medium</v>
      </c>
      <c r="AL827" t="str">
        <f t="shared" si="293"/>
        <v>Q2 - Medium</v>
      </c>
      <c r="AM827">
        <f t="shared" si="294"/>
        <v>0</v>
      </c>
      <c r="AN827">
        <f t="shared" si="295"/>
        <v>0</v>
      </c>
      <c r="AO827">
        <f t="shared" si="296"/>
        <v>1</v>
      </c>
      <c r="AP827">
        <f t="shared" si="297"/>
        <v>1</v>
      </c>
      <c r="AQ827">
        <f t="shared" si="298"/>
        <v>212.4</v>
      </c>
    </row>
    <row r="828" spans="1:43" x14ac:dyDescent="0.25">
      <c r="A828" t="s">
        <v>62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  <c r="U828">
        <f t="shared" si="276"/>
        <v>0</v>
      </c>
      <c r="V828" t="str">
        <f t="shared" si="277"/>
        <v>&lt;=3 calls</v>
      </c>
      <c r="W828" t="str">
        <f t="shared" si="278"/>
        <v>Q2</v>
      </c>
      <c r="X828" t="str">
        <f t="shared" si="279"/>
        <v>Not Applicable</v>
      </c>
      <c r="Y828" t="str">
        <f t="shared" si="280"/>
        <v>High</v>
      </c>
      <c r="Z828" s="3">
        <f t="shared" si="281"/>
        <v>-0.70279452019409294</v>
      </c>
      <c r="AA828" s="3">
        <f t="shared" si="282"/>
        <v>2.1119823224866776</v>
      </c>
      <c r="AB828" s="3">
        <f t="shared" si="283"/>
        <v>-7.9992026519592654E-2</v>
      </c>
      <c r="AC828" s="3">
        <f t="shared" si="284"/>
        <v>-0.12900632786712207</v>
      </c>
      <c r="AD828" s="3">
        <f t="shared" si="285"/>
        <v>3.3731009058223083</v>
      </c>
      <c r="AE828" s="3">
        <f t="shared" si="286"/>
        <v>2.2310156487679631</v>
      </c>
      <c r="AF828" s="3">
        <f t="shared" si="287"/>
        <v>2.5645763644773374</v>
      </c>
      <c r="AG828" t="str">
        <f t="shared" si="288"/>
        <v>Cluster 2</v>
      </c>
      <c r="AH828" t="str">
        <f t="shared" si="289"/>
        <v>Not Applicable</v>
      </c>
      <c r="AI828" t="e">
        <f t="shared" si="290"/>
        <v>#N/A</v>
      </c>
      <c r="AJ828">
        <f t="shared" si="291"/>
        <v>24.19</v>
      </c>
      <c r="AK828" t="str">
        <f t="shared" si="292"/>
        <v>no - Low</v>
      </c>
      <c r="AL828" t="str">
        <f t="shared" si="293"/>
        <v>Q2 - Medium</v>
      </c>
      <c r="AM828">
        <f t="shared" si="294"/>
        <v>0</v>
      </c>
      <c r="AN828">
        <f t="shared" si="295"/>
        <v>1</v>
      </c>
      <c r="AO828">
        <f t="shared" si="296"/>
        <v>0</v>
      </c>
      <c r="AP828">
        <f t="shared" si="297"/>
        <v>1</v>
      </c>
      <c r="AQ828">
        <f t="shared" si="298"/>
        <v>142.30000000000001</v>
      </c>
    </row>
    <row r="829" spans="1:43" x14ac:dyDescent="0.25">
      <c r="A829" t="s">
        <v>36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  <c r="U829">
        <f t="shared" si="276"/>
        <v>1</v>
      </c>
      <c r="V829" t="str">
        <f t="shared" si="277"/>
        <v>&lt;=3 calls</v>
      </c>
      <c r="W829" t="str">
        <f t="shared" si="278"/>
        <v>Q1</v>
      </c>
      <c r="X829" t="str">
        <f t="shared" si="279"/>
        <v>High</v>
      </c>
      <c r="Y829" t="str">
        <f t="shared" si="280"/>
        <v>High</v>
      </c>
      <c r="Z829" s="3">
        <f t="shared" si="281"/>
        <v>3.0833749699926924</v>
      </c>
      <c r="AA829" s="3">
        <f t="shared" si="282"/>
        <v>0.98162322546516634</v>
      </c>
      <c r="AB829" s="3">
        <f t="shared" si="283"/>
        <v>1.4869283399073299</v>
      </c>
      <c r="AC829" s="3">
        <f t="shared" si="284"/>
        <v>1.1028323278389063</v>
      </c>
      <c r="AD829" s="3">
        <f t="shared" si="285"/>
        <v>5.5863671666033925</v>
      </c>
      <c r="AE829" s="3">
        <f t="shared" si="286"/>
        <v>3.7279995163218866</v>
      </c>
      <c r="AF829" s="3">
        <f t="shared" si="287"/>
        <v>2.1420697157861208</v>
      </c>
      <c r="AG829" t="str">
        <f t="shared" si="288"/>
        <v>Cluster 3</v>
      </c>
      <c r="AH829" t="str">
        <f t="shared" si="289"/>
        <v>Not Applicable</v>
      </c>
      <c r="AI829">
        <f t="shared" si="290"/>
        <v>58.96</v>
      </c>
      <c r="AJ829" t="e">
        <f t="shared" si="291"/>
        <v>#N/A</v>
      </c>
      <c r="AK829" t="str">
        <f t="shared" si="292"/>
        <v>yes - High</v>
      </c>
      <c r="AL829" t="str">
        <f t="shared" si="293"/>
        <v>Q4 - Very High</v>
      </c>
      <c r="AM829">
        <f t="shared" si="294"/>
        <v>1</v>
      </c>
      <c r="AN829">
        <f t="shared" si="295"/>
        <v>1</v>
      </c>
      <c r="AO829">
        <f t="shared" si="296"/>
        <v>0</v>
      </c>
      <c r="AP829">
        <f t="shared" si="297"/>
        <v>1</v>
      </c>
      <c r="AQ829">
        <f t="shared" si="298"/>
        <v>346.8</v>
      </c>
    </row>
    <row r="830" spans="1:43" x14ac:dyDescent="0.25">
      <c r="A830" t="s">
        <v>40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  <c r="U830">
        <f t="shared" si="276"/>
        <v>0</v>
      </c>
      <c r="V830" t="str">
        <f t="shared" si="277"/>
        <v>&lt;=3 calls</v>
      </c>
      <c r="W830" t="str">
        <f t="shared" si="278"/>
        <v>Q4</v>
      </c>
      <c r="X830" t="str">
        <f t="shared" si="279"/>
        <v>Not Applicable</v>
      </c>
      <c r="Y830" t="str">
        <f t="shared" si="280"/>
        <v>Low</v>
      </c>
      <c r="Z830" s="3">
        <f t="shared" si="281"/>
        <v>-1.2285999652860475</v>
      </c>
      <c r="AA830" s="3">
        <f t="shared" si="282"/>
        <v>-1.0920284982961264</v>
      </c>
      <c r="AB830" s="3">
        <f t="shared" si="283"/>
        <v>-0.10580947235425701</v>
      </c>
      <c r="AC830" s="3">
        <f t="shared" si="284"/>
        <v>0.55937409738036437</v>
      </c>
      <c r="AD830" s="3">
        <f t="shared" si="285"/>
        <v>1.8143735734240676</v>
      </c>
      <c r="AE830" s="3">
        <f t="shared" si="286"/>
        <v>1.7395629166695161</v>
      </c>
      <c r="AF830" s="3">
        <f t="shared" si="287"/>
        <v>3.2802754180348765</v>
      </c>
      <c r="AG830" t="str">
        <f t="shared" si="288"/>
        <v>Cluster 2</v>
      </c>
      <c r="AH830" t="str">
        <f t="shared" si="289"/>
        <v>1-16 messages</v>
      </c>
      <c r="AI830" t="e">
        <f t="shared" si="290"/>
        <v>#N/A</v>
      </c>
      <c r="AJ830">
        <f t="shared" si="291"/>
        <v>19.36</v>
      </c>
      <c r="AK830" t="str">
        <f t="shared" si="292"/>
        <v>no - High</v>
      </c>
      <c r="AL830" t="str">
        <f t="shared" si="293"/>
        <v>Q3 - High</v>
      </c>
      <c r="AM830">
        <f t="shared" si="294"/>
        <v>0</v>
      </c>
      <c r="AN830">
        <f t="shared" si="295"/>
        <v>1</v>
      </c>
      <c r="AO830">
        <f t="shared" si="296"/>
        <v>0</v>
      </c>
      <c r="AP830">
        <f t="shared" si="297"/>
        <v>1</v>
      </c>
      <c r="AQ830">
        <f t="shared" si="298"/>
        <v>113.9</v>
      </c>
    </row>
    <row r="831" spans="1:43" x14ac:dyDescent="0.25">
      <c r="A831" t="s">
        <v>70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  <c r="U831">
        <f t="shared" si="276"/>
        <v>1</v>
      </c>
      <c r="V831" t="str">
        <f t="shared" si="277"/>
        <v>&lt;=3 calls</v>
      </c>
      <c r="W831" t="str">
        <f t="shared" si="278"/>
        <v>Q3</v>
      </c>
      <c r="X831" t="str">
        <f t="shared" si="279"/>
        <v>Low</v>
      </c>
      <c r="Y831" t="str">
        <f t="shared" si="280"/>
        <v>High</v>
      </c>
      <c r="Z831" s="3">
        <f t="shared" si="281"/>
        <v>1.622598575001311</v>
      </c>
      <c r="AA831" s="3">
        <f t="shared" si="282"/>
        <v>1.2562527243894068</v>
      </c>
      <c r="AB831" s="3">
        <f t="shared" si="283"/>
        <v>-0.44540818294868512</v>
      </c>
      <c r="AC831" s="3">
        <f t="shared" si="284"/>
        <v>-0.70869510702289995</v>
      </c>
      <c r="AD831" s="3">
        <f t="shared" si="285"/>
        <v>3.5158399090581764</v>
      </c>
      <c r="AE831" s="3">
        <f t="shared" si="286"/>
        <v>2.2162207126746067</v>
      </c>
      <c r="AF831" s="3">
        <f t="shared" si="287"/>
        <v>2.3371217829735951</v>
      </c>
      <c r="AG831" t="str">
        <f t="shared" si="288"/>
        <v>Cluster 2</v>
      </c>
      <c r="AH831" t="str">
        <f t="shared" si="289"/>
        <v>&gt;16 messages</v>
      </c>
      <c r="AI831">
        <f t="shared" si="290"/>
        <v>45.54</v>
      </c>
      <c r="AJ831" t="e">
        <f t="shared" si="291"/>
        <v>#N/A</v>
      </c>
      <c r="AK831" t="str">
        <f t="shared" si="292"/>
        <v>yes - Low</v>
      </c>
      <c r="AL831" t="str">
        <f t="shared" si="293"/>
        <v>Q1 - Low</v>
      </c>
      <c r="AM831">
        <f t="shared" si="294"/>
        <v>1</v>
      </c>
      <c r="AN831">
        <f t="shared" si="295"/>
        <v>1</v>
      </c>
      <c r="AO831">
        <f t="shared" si="296"/>
        <v>0</v>
      </c>
      <c r="AP831">
        <f t="shared" si="297"/>
        <v>1</v>
      </c>
      <c r="AQ831">
        <f t="shared" si="298"/>
        <v>267.89999999999998</v>
      </c>
    </row>
    <row r="832" spans="1:43" x14ac:dyDescent="0.25">
      <c r="A832" t="s">
        <v>62</v>
      </c>
      <c r="B832">
        <v>178</v>
      </c>
      <c r="C832" t="s">
        <v>25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  <c r="U832">
        <f t="shared" si="276"/>
        <v>0</v>
      </c>
      <c r="V832" t="str">
        <f t="shared" si="277"/>
        <v>&lt;=3 calls</v>
      </c>
      <c r="W832" t="str">
        <f t="shared" si="278"/>
        <v>Q4</v>
      </c>
      <c r="X832" t="str">
        <f t="shared" si="279"/>
        <v>Not Applicable</v>
      </c>
      <c r="Y832" t="str">
        <f t="shared" si="280"/>
        <v>Medium</v>
      </c>
      <c r="Z832" s="3">
        <f t="shared" si="281"/>
        <v>1.7614556467685525</v>
      </c>
      <c r="AA832" s="3">
        <f t="shared" si="282"/>
        <v>-0.25221945086113079</v>
      </c>
      <c r="AB832" s="3">
        <f t="shared" si="283"/>
        <v>-1.0610549682368298</v>
      </c>
      <c r="AC832" s="3">
        <f t="shared" si="284"/>
        <v>1.2115239739306143</v>
      </c>
      <c r="AD832" s="3">
        <f t="shared" si="285"/>
        <v>3.6165424144003353</v>
      </c>
      <c r="AE832" s="3">
        <f t="shared" si="286"/>
        <v>2.3999934649815606</v>
      </c>
      <c r="AF832" s="3">
        <f t="shared" si="287"/>
        <v>2.5378254921786456</v>
      </c>
      <c r="AG832" t="str">
        <f t="shared" si="288"/>
        <v>Cluster 2</v>
      </c>
      <c r="AH832" t="str">
        <f t="shared" si="289"/>
        <v>Not Applicable</v>
      </c>
      <c r="AI832" t="e">
        <f t="shared" si="290"/>
        <v>#N/A</v>
      </c>
      <c r="AJ832">
        <f t="shared" si="291"/>
        <v>46.82</v>
      </c>
      <c r="AK832" t="str">
        <f t="shared" si="292"/>
        <v>no - Low</v>
      </c>
      <c r="AL832" t="str">
        <f t="shared" si="293"/>
        <v>Q4 - Very High</v>
      </c>
      <c r="AM832">
        <f t="shared" si="294"/>
        <v>0</v>
      </c>
      <c r="AN832">
        <f t="shared" si="295"/>
        <v>0</v>
      </c>
      <c r="AO832">
        <f t="shared" si="296"/>
        <v>0</v>
      </c>
      <c r="AP832">
        <f t="shared" si="297"/>
        <v>1</v>
      </c>
      <c r="AQ832">
        <f t="shared" si="298"/>
        <v>275.39999999999998</v>
      </c>
    </row>
    <row r="833" spans="1:43" x14ac:dyDescent="0.25">
      <c r="A833" t="s">
        <v>53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  <c r="U833">
        <f t="shared" si="276"/>
        <v>0</v>
      </c>
      <c r="V833" t="str">
        <f t="shared" si="277"/>
        <v>&lt;=3 calls</v>
      </c>
      <c r="W833" t="str">
        <f t="shared" si="278"/>
        <v>Q1</v>
      </c>
      <c r="X833" t="str">
        <f t="shared" si="279"/>
        <v>Not Applicable</v>
      </c>
      <c r="Y833" t="str">
        <f t="shared" si="280"/>
        <v>Low</v>
      </c>
      <c r="Z833" s="3">
        <f t="shared" si="281"/>
        <v>0.22847357445820646</v>
      </c>
      <c r="AA833" s="3">
        <f t="shared" si="282"/>
        <v>-1.2930254504073462</v>
      </c>
      <c r="AB833" s="3">
        <f t="shared" si="283"/>
        <v>0.31124157574416356</v>
      </c>
      <c r="AC833" s="3">
        <f t="shared" si="284"/>
        <v>-0.85361730181184459</v>
      </c>
      <c r="AD833" s="3">
        <f t="shared" si="285"/>
        <v>1.8264155063997436</v>
      </c>
      <c r="AE833" s="3">
        <f t="shared" si="286"/>
        <v>1.5967619753899056</v>
      </c>
      <c r="AF833" s="3">
        <f t="shared" si="287"/>
        <v>3.1246606231852949</v>
      </c>
      <c r="AG833" t="str">
        <f t="shared" si="288"/>
        <v>Cluster 2</v>
      </c>
      <c r="AH833" t="str">
        <f t="shared" si="289"/>
        <v>&gt;16 messages</v>
      </c>
      <c r="AI833" t="e">
        <f t="shared" si="290"/>
        <v>#N/A</v>
      </c>
      <c r="AJ833">
        <f t="shared" si="291"/>
        <v>32.74</v>
      </c>
      <c r="AK833" t="str">
        <f t="shared" si="292"/>
        <v>no - Low</v>
      </c>
      <c r="AL833" t="str">
        <f t="shared" si="293"/>
        <v>Q1 - Low</v>
      </c>
      <c r="AM833">
        <f t="shared" si="294"/>
        <v>0</v>
      </c>
      <c r="AN833">
        <f t="shared" si="295"/>
        <v>1</v>
      </c>
      <c r="AO833">
        <f t="shared" si="296"/>
        <v>0</v>
      </c>
      <c r="AP833">
        <f t="shared" si="297"/>
        <v>2</v>
      </c>
      <c r="AQ833">
        <f t="shared" si="298"/>
        <v>192.6</v>
      </c>
    </row>
    <row r="834" spans="1:43" x14ac:dyDescent="0.25">
      <c r="A834" t="s">
        <v>53</v>
      </c>
      <c r="B834">
        <v>45</v>
      </c>
      <c r="C834" t="s">
        <v>28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  <c r="U834">
        <f t="shared" ref="U834:U897" si="299">IF(T834="yes",1,0)</f>
        <v>0</v>
      </c>
      <c r="V834" t="str">
        <f t="shared" ref="V834:V897" si="300">IF(S834&gt;3,"&gt;3 calls","&lt;=3 calls")</f>
        <v>&lt;=3 calls</v>
      </c>
      <c r="W834" t="str">
        <f t="shared" ref="W834:W897" si="301">IF(B834&lt;=_xlfn.QUARTILE.INC($B$2:$B$4251,1),"Q1",
IF(B834&lt;=_xlfn.QUARTILE.INC($B$2:$B$4251,2),"Q2",
IF(B834&lt;=_xlfn.QUARTILE.INC($B$2:$B$4251,3),"Q3","Q4")))</f>
        <v>Q1</v>
      </c>
      <c r="X834" t="str">
        <f t="shared" ref="X834:X897" si="302">IF(D834="no","Not Applicable",IF(R834&gt;2.84,"High","Low"))</f>
        <v>Not Applicable</v>
      </c>
      <c r="Y834" t="str">
        <f t="shared" ref="Y834:Y897" si="303">IF(J834&lt;=165,"Low",IF(J834&lt;=233,"Medium","High"))</f>
        <v>Low</v>
      </c>
      <c r="Z834" s="3">
        <f t="shared" ref="Z834:Z897" si="304">(G834-AVERAGE($G$2:$G$4251))/_xlfn.STDEV.S($G$2:$G$4251)</f>
        <v>-1.6396168977170826</v>
      </c>
      <c r="AA834" s="3">
        <f t="shared" ref="AA834:AA897" si="305">(J834-AVERAGE($J$2:$J$4251))/_xlfn.STDEV.S($J$2:$J$4251)</f>
        <v>-0.98655485015855615</v>
      </c>
      <c r="AB834" s="3">
        <f t="shared" ref="AB834:AB897" si="306">(M834-AVERAGE($M$2:$M$4251))/_xlfn.STDEV.S($M$2:$M$4251)</f>
        <v>-2.7252872458867179</v>
      </c>
      <c r="AC834" s="3">
        <f t="shared" ref="AC834:AC897" si="307">(P834-AVERAGE($P$2:$P$4251))/_xlfn.STDEV.S($P$2:$P$4251)</f>
        <v>-0.92607839920631685</v>
      </c>
      <c r="AD834" s="3">
        <f t="shared" ref="AD834:AD897" si="308">SQRT((Z834-$BQ$13)^2+(AA834-$BR$13)^2+(AB834-$BS$13)^2+(AC834-$BT$13)^2)</f>
        <v>1.8415675474396156</v>
      </c>
      <c r="AE834" s="3">
        <f t="shared" ref="AE834:AE897" si="309">SQRT((Z834-$BQ$14)^2+(AA834-$BR$14)^2+(AB834-$BS$14)^2+(AC834-$BT$14)^2)</f>
        <v>3.4563630911291869</v>
      </c>
      <c r="AF834" s="3">
        <f t="shared" ref="AF834:AF897" si="310">SQRT((Z834-$BQ$15)^2+(AA834-$BR$15)^2+(AB834-$BS$15)^2+(AC834-$BT$15)^2)</f>
        <v>5.3386815416971123</v>
      </c>
      <c r="AG834" t="str">
        <f t="shared" ref="AG834:AG897" si="311">IF(AD834=MIN(AD834:AF834),"Cluster 1",IF(AE834=MIN(AD834:AF834),"Cluster 2","Cluster 3"))</f>
        <v>Cluster 1</v>
      </c>
      <c r="AH834" t="str">
        <f t="shared" ref="AH834:AH897" si="312">IF(E834="no","Not Applicable",IF(F834=0,"0 messages",IF(F834&lt;=16,"1-16 messages","&gt;16 messages")))</f>
        <v>&gt;16 messages</v>
      </c>
      <c r="AI834" t="e">
        <f t="shared" ref="AI834:AI897" si="313">IF(T834="yes",I834,NA())</f>
        <v>#N/A</v>
      </c>
      <c r="AJ834">
        <f t="shared" ref="AJ834:AJ897" si="314">IF(T834="no",I834,NA())</f>
        <v>15.59</v>
      </c>
      <c r="AK834" t="str">
        <f t="shared" ref="AK834:AK897" si="315">D834&amp;" - "&amp;IF(Q834&lt;=3,"Low",IF(Q834&lt;=6,"Medium","High"))</f>
        <v>no - Medium</v>
      </c>
      <c r="AL834" t="str">
        <f t="shared" ref="AL834:AL897" si="316">IF(P834&lt;=8.5,"Q1 - Low",IF(P834&lt;=10.3,"Q2 - Medium",IF(P834&lt;=12,"Q3 - High","Q4 - Very High")))</f>
        <v>Q1 - Low</v>
      </c>
      <c r="AM834">
        <f t="shared" ref="AM834:AM897" si="317">IF(D834="yes",1,0)</f>
        <v>0</v>
      </c>
      <c r="AN834">
        <f t="shared" ref="AN834:AN897" si="318">IF(C834="area_code_415",1,0)</f>
        <v>0</v>
      </c>
      <c r="AO834">
        <f t="shared" ref="AO834:AO897" si="319">IF(C834="area_code_510",1,0)</f>
        <v>1</v>
      </c>
      <c r="AP834">
        <f t="shared" ref="AP834:AP897" si="320">S834</f>
        <v>1</v>
      </c>
      <c r="AQ834">
        <f t="shared" ref="AQ834:AQ897" si="321">G834</f>
        <v>91.7</v>
      </c>
    </row>
    <row r="835" spans="1:43" x14ac:dyDescent="0.25">
      <c r="A835" t="s">
        <v>71</v>
      </c>
      <c r="B835">
        <v>70</v>
      </c>
      <c r="C835" t="s">
        <v>28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  <c r="U835">
        <f t="shared" si="299"/>
        <v>0</v>
      </c>
      <c r="V835" t="str">
        <f t="shared" si="300"/>
        <v>&lt;=3 calls</v>
      </c>
      <c r="W835" t="str">
        <f t="shared" si="301"/>
        <v>Q1</v>
      </c>
      <c r="X835" t="str">
        <f t="shared" si="302"/>
        <v>Not Applicable</v>
      </c>
      <c r="Y835" t="str">
        <f t="shared" si="303"/>
        <v>Low</v>
      </c>
      <c r="Z835" s="3">
        <f t="shared" si="304"/>
        <v>-0.99902293996420843</v>
      </c>
      <c r="AA835" s="3">
        <f t="shared" si="305"/>
        <v>-1.1656610451091476</v>
      </c>
      <c r="AB835" s="3">
        <f t="shared" si="306"/>
        <v>1.0996666523873686</v>
      </c>
      <c r="AC835" s="3">
        <f t="shared" si="307"/>
        <v>-0.23769797395883072</v>
      </c>
      <c r="AD835" s="3">
        <f t="shared" si="308"/>
        <v>2.2398993206318489</v>
      </c>
      <c r="AE835" s="3">
        <f t="shared" si="309"/>
        <v>1.9033075368569987</v>
      </c>
      <c r="AF835" s="3">
        <f t="shared" si="310"/>
        <v>3.1981260439742352</v>
      </c>
      <c r="AG835" t="str">
        <f t="shared" si="311"/>
        <v>Cluster 2</v>
      </c>
      <c r="AH835" t="str">
        <f t="shared" si="312"/>
        <v>Not Applicable</v>
      </c>
      <c r="AI835" t="e">
        <f t="shared" si="313"/>
        <v>#N/A</v>
      </c>
      <c r="AJ835">
        <f t="shared" si="314"/>
        <v>21.47</v>
      </c>
      <c r="AK835" t="str">
        <f t="shared" si="315"/>
        <v>no - Low</v>
      </c>
      <c r="AL835" t="str">
        <f t="shared" si="316"/>
        <v>Q2 - Medium</v>
      </c>
      <c r="AM835">
        <f t="shared" si="317"/>
        <v>0</v>
      </c>
      <c r="AN835">
        <f t="shared" si="318"/>
        <v>0</v>
      </c>
      <c r="AO835">
        <f t="shared" si="319"/>
        <v>1</v>
      </c>
      <c r="AP835">
        <f t="shared" si="320"/>
        <v>0</v>
      </c>
      <c r="AQ835">
        <f t="shared" si="321"/>
        <v>126.3</v>
      </c>
    </row>
    <row r="836" spans="1:43" x14ac:dyDescent="0.25">
      <c r="A836" t="s">
        <v>62</v>
      </c>
      <c r="B836">
        <v>94</v>
      </c>
      <c r="C836" t="s">
        <v>28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  <c r="U836">
        <f t="shared" si="299"/>
        <v>0</v>
      </c>
      <c r="V836" t="str">
        <f t="shared" si="300"/>
        <v>&lt;=3 calls</v>
      </c>
      <c r="W836" t="str">
        <f t="shared" si="301"/>
        <v>Q2</v>
      </c>
      <c r="X836" t="str">
        <f t="shared" si="302"/>
        <v>Not Applicable</v>
      </c>
      <c r="Y836" t="str">
        <f t="shared" si="303"/>
        <v>Low</v>
      </c>
      <c r="Z836" s="3">
        <f t="shared" si="304"/>
        <v>0.19144502198694205</v>
      </c>
      <c r="AA836" s="3">
        <f t="shared" si="305"/>
        <v>-0.95272368000122187</v>
      </c>
      <c r="AB836" s="3">
        <f t="shared" si="306"/>
        <v>-1.1087179451623637</v>
      </c>
      <c r="AC836" s="3">
        <f t="shared" si="307"/>
        <v>-0.99853949660078922</v>
      </c>
      <c r="AD836" s="3">
        <f t="shared" si="308"/>
        <v>1.1973295350573283</v>
      </c>
      <c r="AE836" s="3">
        <f t="shared" si="309"/>
        <v>1.7806375866737911</v>
      </c>
      <c r="AF836" s="3">
        <f t="shared" si="310"/>
        <v>3.5927346707807866</v>
      </c>
      <c r="AG836" t="str">
        <f t="shared" si="311"/>
        <v>Cluster 1</v>
      </c>
      <c r="AH836" t="str">
        <f t="shared" si="312"/>
        <v>Not Applicable</v>
      </c>
      <c r="AI836" t="e">
        <f t="shared" si="313"/>
        <v>#N/A</v>
      </c>
      <c r="AJ836">
        <f t="shared" si="314"/>
        <v>32.4</v>
      </c>
      <c r="AK836" t="str">
        <f t="shared" si="315"/>
        <v>no - Medium</v>
      </c>
      <c r="AL836" t="str">
        <f t="shared" si="316"/>
        <v>Q1 - Low</v>
      </c>
      <c r="AM836">
        <f t="shared" si="317"/>
        <v>0</v>
      </c>
      <c r="AN836">
        <f t="shared" si="318"/>
        <v>0</v>
      </c>
      <c r="AO836">
        <f t="shared" si="319"/>
        <v>1</v>
      </c>
      <c r="AP836">
        <f t="shared" si="320"/>
        <v>1</v>
      </c>
      <c r="AQ836">
        <f t="shared" si="321"/>
        <v>190.6</v>
      </c>
    </row>
    <row r="837" spans="1:43" x14ac:dyDescent="0.25">
      <c r="A837" t="s">
        <v>72</v>
      </c>
      <c r="B837">
        <v>179</v>
      </c>
      <c r="C837" t="s">
        <v>28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  <c r="U837">
        <f t="shared" si="299"/>
        <v>0</v>
      </c>
      <c r="V837" t="str">
        <f t="shared" si="300"/>
        <v>&lt;=3 calls</v>
      </c>
      <c r="W837" t="str">
        <f t="shared" si="301"/>
        <v>Q4</v>
      </c>
      <c r="X837" t="str">
        <f t="shared" si="302"/>
        <v>Not Applicable</v>
      </c>
      <c r="Y837" t="str">
        <f t="shared" si="303"/>
        <v>Medium</v>
      </c>
      <c r="Z837" s="3">
        <f t="shared" si="304"/>
        <v>-1.1878685575676571</v>
      </c>
      <c r="AA837" s="3">
        <f t="shared" si="305"/>
        <v>3.2360392227031499E-2</v>
      </c>
      <c r="AB837" s="3">
        <f t="shared" si="306"/>
        <v>-0.36994180281658973</v>
      </c>
      <c r="AC837" s="3">
        <f t="shared" si="307"/>
        <v>0.48691299998589177</v>
      </c>
      <c r="AD837" s="3">
        <f t="shared" si="308"/>
        <v>1.9258624498459789</v>
      </c>
      <c r="AE837" s="3">
        <f t="shared" si="309"/>
        <v>1.3364206344072225</v>
      </c>
      <c r="AF837" s="3">
        <f t="shared" si="310"/>
        <v>2.8041209047421707</v>
      </c>
      <c r="AG837" t="str">
        <f t="shared" si="311"/>
        <v>Cluster 2</v>
      </c>
      <c r="AH837" t="str">
        <f t="shared" si="312"/>
        <v>Not Applicable</v>
      </c>
      <c r="AI837" t="e">
        <f t="shared" si="313"/>
        <v>#N/A</v>
      </c>
      <c r="AJ837">
        <f t="shared" si="314"/>
        <v>19.739999999999998</v>
      </c>
      <c r="AK837" t="str">
        <f t="shared" si="315"/>
        <v>no - Medium</v>
      </c>
      <c r="AL837" t="str">
        <f t="shared" si="316"/>
        <v>Q3 - High</v>
      </c>
      <c r="AM837">
        <f t="shared" si="317"/>
        <v>0</v>
      </c>
      <c r="AN837">
        <f t="shared" si="318"/>
        <v>0</v>
      </c>
      <c r="AO837">
        <f t="shared" si="319"/>
        <v>1</v>
      </c>
      <c r="AP837">
        <f t="shared" si="320"/>
        <v>0</v>
      </c>
      <c r="AQ837">
        <f t="shared" si="321"/>
        <v>116.1</v>
      </c>
    </row>
    <row r="838" spans="1:43" x14ac:dyDescent="0.25">
      <c r="A838" t="s">
        <v>67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  <c r="U838">
        <f t="shared" si="299"/>
        <v>0</v>
      </c>
      <c r="V838" t="str">
        <f t="shared" si="300"/>
        <v>&lt;=3 calls</v>
      </c>
      <c r="W838" t="str">
        <f t="shared" si="301"/>
        <v>Q3</v>
      </c>
      <c r="X838" t="str">
        <f t="shared" si="302"/>
        <v>Not Applicable</v>
      </c>
      <c r="Y838" t="str">
        <f t="shared" si="303"/>
        <v>Medium</v>
      </c>
      <c r="Z838" s="3">
        <f t="shared" si="304"/>
        <v>0.68577619747832219</v>
      </c>
      <c r="AA838" s="3">
        <f t="shared" si="305"/>
        <v>0.31694023531519322</v>
      </c>
      <c r="AB838" s="3">
        <f t="shared" si="306"/>
        <v>-1.0411953945178574</v>
      </c>
      <c r="AC838" s="3">
        <f t="shared" si="307"/>
        <v>0.37822135389418376</v>
      </c>
      <c r="AD838" s="3">
        <f t="shared" si="308"/>
        <v>2.5450666262862169</v>
      </c>
      <c r="AE838" s="3">
        <f t="shared" si="309"/>
        <v>1.3408502332088483</v>
      </c>
      <c r="AF838" s="3">
        <f t="shared" si="310"/>
        <v>2.2623869172969817</v>
      </c>
      <c r="AG838" t="str">
        <f t="shared" si="311"/>
        <v>Cluster 2</v>
      </c>
      <c r="AH838" t="str">
        <f t="shared" si="312"/>
        <v>Not Applicable</v>
      </c>
      <c r="AI838" t="e">
        <f t="shared" si="313"/>
        <v>#N/A</v>
      </c>
      <c r="AJ838">
        <f t="shared" si="314"/>
        <v>36.94</v>
      </c>
      <c r="AK838" t="str">
        <f t="shared" si="315"/>
        <v>no - Low</v>
      </c>
      <c r="AL838" t="str">
        <f t="shared" si="316"/>
        <v>Q3 - High</v>
      </c>
      <c r="AM838">
        <f t="shared" si="317"/>
        <v>0</v>
      </c>
      <c r="AN838">
        <f t="shared" si="318"/>
        <v>1</v>
      </c>
      <c r="AO838">
        <f t="shared" si="319"/>
        <v>0</v>
      </c>
      <c r="AP838">
        <f t="shared" si="320"/>
        <v>2</v>
      </c>
      <c r="AQ838">
        <f t="shared" si="321"/>
        <v>217.3</v>
      </c>
    </row>
    <row r="839" spans="1:43" x14ac:dyDescent="0.25">
      <c r="A839" t="s">
        <v>75</v>
      </c>
      <c r="B839">
        <v>59</v>
      </c>
      <c r="C839" t="s">
        <v>28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  <c r="U839">
        <f t="shared" si="299"/>
        <v>0</v>
      </c>
      <c r="V839" t="str">
        <f t="shared" si="300"/>
        <v>&lt;=3 calls</v>
      </c>
      <c r="W839" t="str">
        <f t="shared" si="301"/>
        <v>Q1</v>
      </c>
      <c r="X839" t="str">
        <f t="shared" si="302"/>
        <v>Not Applicable</v>
      </c>
      <c r="Y839" t="str">
        <f t="shared" si="303"/>
        <v>Medium</v>
      </c>
      <c r="Z839" s="3">
        <f t="shared" si="304"/>
        <v>-1.5914871852138399E-2</v>
      </c>
      <c r="AA839" s="3">
        <f t="shared" si="305"/>
        <v>0.64331152389182678</v>
      </c>
      <c r="AB839" s="3">
        <f t="shared" si="306"/>
        <v>-0.49108520250232129</v>
      </c>
      <c r="AC839" s="3">
        <f t="shared" si="307"/>
        <v>1.6100600096002116</v>
      </c>
      <c r="AD839" s="3">
        <f t="shared" si="308"/>
        <v>3.2772402763337065</v>
      </c>
      <c r="AE839" s="3">
        <f t="shared" si="309"/>
        <v>1.8020990290626855</v>
      </c>
      <c r="AF839" s="3">
        <f t="shared" si="310"/>
        <v>1.9377352740437783</v>
      </c>
      <c r="AG839" t="str">
        <f t="shared" si="311"/>
        <v>Cluster 2</v>
      </c>
      <c r="AH839" t="str">
        <f t="shared" si="312"/>
        <v>Not Applicable</v>
      </c>
      <c r="AI839" t="e">
        <f t="shared" si="313"/>
        <v>#N/A</v>
      </c>
      <c r="AJ839">
        <f t="shared" si="314"/>
        <v>30.5</v>
      </c>
      <c r="AK839" t="str">
        <f t="shared" si="315"/>
        <v>no - Low</v>
      </c>
      <c r="AL839" t="str">
        <f t="shared" si="316"/>
        <v>Q4 - Very High</v>
      </c>
      <c r="AM839">
        <f t="shared" si="317"/>
        <v>0</v>
      </c>
      <c r="AN839">
        <f t="shared" si="318"/>
        <v>0</v>
      </c>
      <c r="AO839">
        <f t="shared" si="319"/>
        <v>1</v>
      </c>
      <c r="AP839">
        <f t="shared" si="320"/>
        <v>0</v>
      </c>
      <c r="AQ839">
        <f t="shared" si="321"/>
        <v>179.4</v>
      </c>
    </row>
    <row r="840" spans="1:43" x14ac:dyDescent="0.25">
      <c r="A840" t="s">
        <v>58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  <c r="U840">
        <f t="shared" si="299"/>
        <v>0</v>
      </c>
      <c r="V840" t="str">
        <f t="shared" si="300"/>
        <v>&lt;=3 calls</v>
      </c>
      <c r="W840" t="str">
        <f t="shared" si="301"/>
        <v>Q4</v>
      </c>
      <c r="X840" t="str">
        <f t="shared" si="302"/>
        <v>Not Applicable</v>
      </c>
      <c r="Y840" t="str">
        <f t="shared" si="303"/>
        <v>Low</v>
      </c>
      <c r="Z840" s="3">
        <f t="shared" si="304"/>
        <v>0.50803914561625263</v>
      </c>
      <c r="AA840" s="3">
        <f t="shared" si="305"/>
        <v>-0.70396507590317803</v>
      </c>
      <c r="AB840" s="3">
        <f t="shared" si="306"/>
        <v>-2.9000514946136748</v>
      </c>
      <c r="AC840" s="3">
        <f t="shared" si="307"/>
        <v>-0.85361730181184459</v>
      </c>
      <c r="AD840" s="3">
        <f t="shared" si="308"/>
        <v>2.4481507955002511</v>
      </c>
      <c r="AE840" s="3">
        <f t="shared" si="309"/>
        <v>3.1452554381056879</v>
      </c>
      <c r="AF840" s="3">
        <f t="shared" si="310"/>
        <v>4.6681710791656181</v>
      </c>
      <c r="AG840" t="str">
        <f t="shared" si="311"/>
        <v>Cluster 1</v>
      </c>
      <c r="AH840" t="str">
        <f t="shared" si="312"/>
        <v>Not Applicable</v>
      </c>
      <c r="AI840" t="e">
        <f t="shared" si="313"/>
        <v>#N/A</v>
      </c>
      <c r="AJ840">
        <f t="shared" si="314"/>
        <v>35.31</v>
      </c>
      <c r="AK840" t="str">
        <f t="shared" si="315"/>
        <v>no - Low</v>
      </c>
      <c r="AL840" t="str">
        <f t="shared" si="316"/>
        <v>Q1 - Low</v>
      </c>
      <c r="AM840">
        <f t="shared" si="317"/>
        <v>0</v>
      </c>
      <c r="AN840">
        <f t="shared" si="318"/>
        <v>1</v>
      </c>
      <c r="AO840">
        <f t="shared" si="319"/>
        <v>0</v>
      </c>
      <c r="AP840">
        <f t="shared" si="320"/>
        <v>0</v>
      </c>
      <c r="AQ840">
        <f t="shared" si="321"/>
        <v>207.7</v>
      </c>
    </row>
    <row r="841" spans="1:43" x14ac:dyDescent="0.25">
      <c r="A841" t="s">
        <v>71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  <c r="U841">
        <f t="shared" si="299"/>
        <v>0</v>
      </c>
      <c r="V841" t="str">
        <f t="shared" si="300"/>
        <v>&lt;=3 calls</v>
      </c>
      <c r="W841" t="str">
        <f t="shared" si="301"/>
        <v>Q4</v>
      </c>
      <c r="X841" t="str">
        <f t="shared" si="302"/>
        <v>Not Applicable</v>
      </c>
      <c r="Y841" t="str">
        <f t="shared" si="303"/>
        <v>Medium</v>
      </c>
      <c r="Z841" s="3">
        <f t="shared" si="304"/>
        <v>-1.0175372161998406</v>
      </c>
      <c r="AA841" s="3">
        <f t="shared" si="305"/>
        <v>-0.64824314858521659</v>
      </c>
      <c r="AB841" s="3">
        <f t="shared" si="306"/>
        <v>1.1930066488665392</v>
      </c>
      <c r="AC841" s="3">
        <f t="shared" si="307"/>
        <v>-0.67246455832566399</v>
      </c>
      <c r="AD841" s="3">
        <f t="shared" si="308"/>
        <v>2.2451276275514789</v>
      </c>
      <c r="AE841" s="3">
        <f t="shared" si="309"/>
        <v>1.8251231773453804</v>
      </c>
      <c r="AF841" s="3">
        <f t="shared" si="310"/>
        <v>3.101862530959691</v>
      </c>
      <c r="AG841" t="str">
        <f t="shared" si="311"/>
        <v>Cluster 2</v>
      </c>
      <c r="AH841" t="str">
        <f t="shared" si="312"/>
        <v>Not Applicable</v>
      </c>
      <c r="AI841" t="e">
        <f t="shared" si="313"/>
        <v>#N/A</v>
      </c>
      <c r="AJ841">
        <f t="shared" si="314"/>
        <v>21.3</v>
      </c>
      <c r="AK841" t="str">
        <f t="shared" si="315"/>
        <v>no - Medium</v>
      </c>
      <c r="AL841" t="str">
        <f t="shared" si="316"/>
        <v>Q1 - Low</v>
      </c>
      <c r="AM841">
        <f t="shared" si="317"/>
        <v>0</v>
      </c>
      <c r="AN841">
        <f t="shared" si="318"/>
        <v>1</v>
      </c>
      <c r="AO841">
        <f t="shared" si="319"/>
        <v>0</v>
      </c>
      <c r="AP841">
        <f t="shared" si="320"/>
        <v>1</v>
      </c>
      <c r="AQ841">
        <f t="shared" si="321"/>
        <v>125.3</v>
      </c>
    </row>
    <row r="842" spans="1:43" x14ac:dyDescent="0.25">
      <c r="A842" t="s">
        <v>64</v>
      </c>
      <c r="B842">
        <v>93</v>
      </c>
      <c r="C842" t="s">
        <v>25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  <c r="U842">
        <f t="shared" si="299"/>
        <v>0</v>
      </c>
      <c r="V842" t="str">
        <f t="shared" si="300"/>
        <v>&lt;=3 calls</v>
      </c>
      <c r="W842" t="str">
        <f t="shared" si="301"/>
        <v>Q2</v>
      </c>
      <c r="X842" t="str">
        <f t="shared" si="302"/>
        <v>Not Applicable</v>
      </c>
      <c r="Y842" t="str">
        <f t="shared" si="303"/>
        <v>Medium</v>
      </c>
      <c r="Z842" s="3">
        <f t="shared" si="304"/>
        <v>-0.78055448038374853</v>
      </c>
      <c r="AA842" s="3">
        <f t="shared" si="305"/>
        <v>-0.65421335508356937</v>
      </c>
      <c r="AB842" s="3">
        <f t="shared" si="306"/>
        <v>0.76205389916483757</v>
      </c>
      <c r="AC842" s="3">
        <f t="shared" si="307"/>
        <v>-1.2521533374814422</v>
      </c>
      <c r="AD842" s="3">
        <f t="shared" si="308"/>
        <v>1.8265103309445707</v>
      </c>
      <c r="AE842" s="3">
        <f t="shared" si="309"/>
        <v>1.7849018282849876</v>
      </c>
      <c r="AF842" s="3">
        <f t="shared" si="310"/>
        <v>3.3219887242708901</v>
      </c>
      <c r="AG842" t="str">
        <f t="shared" si="311"/>
        <v>Cluster 2</v>
      </c>
      <c r="AH842" t="str">
        <f t="shared" si="312"/>
        <v>&gt;16 messages</v>
      </c>
      <c r="AI842" t="e">
        <f t="shared" si="313"/>
        <v>#N/A</v>
      </c>
      <c r="AJ842">
        <f t="shared" si="314"/>
        <v>23.48</v>
      </c>
      <c r="AK842" t="str">
        <f t="shared" si="315"/>
        <v>no - Low</v>
      </c>
      <c r="AL842" t="str">
        <f t="shared" si="316"/>
        <v>Q1 - Low</v>
      </c>
      <c r="AM842">
        <f t="shared" si="317"/>
        <v>0</v>
      </c>
      <c r="AN842">
        <f t="shared" si="318"/>
        <v>0</v>
      </c>
      <c r="AO842">
        <f t="shared" si="319"/>
        <v>0</v>
      </c>
      <c r="AP842">
        <f t="shared" si="320"/>
        <v>2</v>
      </c>
      <c r="AQ842">
        <f t="shared" si="321"/>
        <v>138.1</v>
      </c>
    </row>
    <row r="843" spans="1:43" x14ac:dyDescent="0.25">
      <c r="A843" t="s">
        <v>26</v>
      </c>
      <c r="B843">
        <v>52</v>
      </c>
      <c r="C843" t="s">
        <v>28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  <c r="U843">
        <f t="shared" si="299"/>
        <v>0</v>
      </c>
      <c r="V843" t="str">
        <f t="shared" si="300"/>
        <v>&lt;=3 calls</v>
      </c>
      <c r="W843" t="str">
        <f t="shared" si="301"/>
        <v>Q1</v>
      </c>
      <c r="X843" t="str">
        <f t="shared" si="302"/>
        <v>Not Applicable</v>
      </c>
      <c r="Y843" t="str">
        <f t="shared" si="303"/>
        <v>Medium</v>
      </c>
      <c r="Z843" s="3">
        <f t="shared" si="304"/>
        <v>-0.20290906183202354</v>
      </c>
      <c r="AA843" s="3">
        <f t="shared" si="305"/>
        <v>0.51196698092805981</v>
      </c>
      <c r="AB843" s="3">
        <f t="shared" si="306"/>
        <v>-0.56655158263441663</v>
      </c>
      <c r="AC843" s="3">
        <f t="shared" si="307"/>
        <v>-0.74492565572013658</v>
      </c>
      <c r="AD843" s="3">
        <f t="shared" si="308"/>
        <v>1.7816673558082463</v>
      </c>
      <c r="AE843" s="3">
        <f t="shared" si="309"/>
        <v>1.0858992611056431</v>
      </c>
      <c r="AF843" s="3">
        <f t="shared" si="310"/>
        <v>2.6803014464397128</v>
      </c>
      <c r="AG843" t="str">
        <f t="shared" si="311"/>
        <v>Cluster 2</v>
      </c>
      <c r="AH843" t="str">
        <f t="shared" si="312"/>
        <v>&gt;16 messages</v>
      </c>
      <c r="AI843" t="e">
        <f t="shared" si="313"/>
        <v>#N/A</v>
      </c>
      <c r="AJ843">
        <f t="shared" si="314"/>
        <v>28.78</v>
      </c>
      <c r="AK843" t="str">
        <f t="shared" si="315"/>
        <v>no - Low</v>
      </c>
      <c r="AL843" t="str">
        <f t="shared" si="316"/>
        <v>Q1 - Low</v>
      </c>
      <c r="AM843">
        <f t="shared" si="317"/>
        <v>0</v>
      </c>
      <c r="AN843">
        <f t="shared" si="318"/>
        <v>0</v>
      </c>
      <c r="AO843">
        <f t="shared" si="319"/>
        <v>1</v>
      </c>
      <c r="AP843">
        <f t="shared" si="320"/>
        <v>0</v>
      </c>
      <c r="AQ843">
        <f t="shared" si="321"/>
        <v>169.3</v>
      </c>
    </row>
    <row r="844" spans="1:43" x14ac:dyDescent="0.25">
      <c r="A844" t="s">
        <v>54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  <c r="U844">
        <f t="shared" si="299"/>
        <v>0</v>
      </c>
      <c r="V844" t="str">
        <f t="shared" si="300"/>
        <v>&lt;=3 calls</v>
      </c>
      <c r="W844" t="str">
        <f t="shared" si="301"/>
        <v>Q1</v>
      </c>
      <c r="X844" t="str">
        <f t="shared" si="302"/>
        <v>Not Applicable</v>
      </c>
      <c r="Y844" t="str">
        <f t="shared" si="303"/>
        <v>Low</v>
      </c>
      <c r="Z844" s="3">
        <f t="shared" si="304"/>
        <v>0.38954777770820692</v>
      </c>
      <c r="AA844" s="3">
        <f t="shared" si="305"/>
        <v>-1.1218795307878917</v>
      </c>
      <c r="AB844" s="3">
        <f t="shared" si="306"/>
        <v>-0.99949028970801546</v>
      </c>
      <c r="AC844" s="3">
        <f t="shared" si="307"/>
        <v>0.74052684086654508</v>
      </c>
      <c r="AD844" s="3">
        <f t="shared" si="308"/>
        <v>2.2305003004125221</v>
      </c>
      <c r="AE844" s="3">
        <f t="shared" si="309"/>
        <v>1.71980289393368</v>
      </c>
      <c r="AF844" s="3">
        <f t="shared" si="310"/>
        <v>2.990035517819976</v>
      </c>
      <c r="AG844" t="str">
        <f t="shared" si="311"/>
        <v>Cluster 2</v>
      </c>
      <c r="AH844" t="str">
        <f t="shared" si="312"/>
        <v>&gt;16 messages</v>
      </c>
      <c r="AI844" t="e">
        <f t="shared" si="313"/>
        <v>#N/A</v>
      </c>
      <c r="AJ844">
        <f t="shared" si="314"/>
        <v>34.22</v>
      </c>
      <c r="AK844" t="str">
        <f t="shared" si="315"/>
        <v>no - Low</v>
      </c>
      <c r="AL844" t="str">
        <f t="shared" si="316"/>
        <v>Q4 - Very High</v>
      </c>
      <c r="AM844">
        <f t="shared" si="317"/>
        <v>0</v>
      </c>
      <c r="AN844">
        <f t="shared" si="318"/>
        <v>1</v>
      </c>
      <c r="AO844">
        <f t="shared" si="319"/>
        <v>0</v>
      </c>
      <c r="AP844">
        <f t="shared" si="320"/>
        <v>1</v>
      </c>
      <c r="AQ844">
        <f t="shared" si="321"/>
        <v>201.3</v>
      </c>
    </row>
    <row r="845" spans="1:43" x14ac:dyDescent="0.25">
      <c r="A845" t="s">
        <v>52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  <c r="U845">
        <f t="shared" si="299"/>
        <v>0</v>
      </c>
      <c r="V845" t="str">
        <f t="shared" si="300"/>
        <v>&lt;=3 calls</v>
      </c>
      <c r="W845" t="str">
        <f t="shared" si="301"/>
        <v>Q1</v>
      </c>
      <c r="X845" t="str">
        <f t="shared" si="302"/>
        <v>Not Applicable</v>
      </c>
      <c r="Y845" t="str">
        <f t="shared" si="303"/>
        <v>High</v>
      </c>
      <c r="Z845" s="3">
        <f t="shared" si="304"/>
        <v>0.18774216673981581</v>
      </c>
      <c r="AA845" s="3">
        <f t="shared" si="305"/>
        <v>2.3348700317585243</v>
      </c>
      <c r="AB845" s="3">
        <f t="shared" si="306"/>
        <v>-1.3331311281867515</v>
      </c>
      <c r="AC845" s="3">
        <f t="shared" si="307"/>
        <v>-0.70869510702289995</v>
      </c>
      <c r="AD845" s="3">
        <f t="shared" si="308"/>
        <v>3.5676216829440128</v>
      </c>
      <c r="AE845" s="3">
        <f t="shared" si="309"/>
        <v>2.7868176377428959</v>
      </c>
      <c r="AF845" s="3">
        <f t="shared" si="310"/>
        <v>3.2870626126463605</v>
      </c>
      <c r="AG845" t="str">
        <f t="shared" si="311"/>
        <v>Cluster 2</v>
      </c>
      <c r="AH845" t="str">
        <f t="shared" si="312"/>
        <v>Not Applicable</v>
      </c>
      <c r="AI845" t="e">
        <f t="shared" si="313"/>
        <v>#N/A</v>
      </c>
      <c r="AJ845">
        <f t="shared" si="314"/>
        <v>32.369999999999997</v>
      </c>
      <c r="AK845" t="str">
        <f t="shared" si="315"/>
        <v>no - Medium</v>
      </c>
      <c r="AL845" t="str">
        <f t="shared" si="316"/>
        <v>Q1 - Low</v>
      </c>
      <c r="AM845">
        <f t="shared" si="317"/>
        <v>0</v>
      </c>
      <c r="AN845">
        <f t="shared" si="318"/>
        <v>1</v>
      </c>
      <c r="AO845">
        <f t="shared" si="319"/>
        <v>0</v>
      </c>
      <c r="AP845">
        <f t="shared" si="320"/>
        <v>2</v>
      </c>
      <c r="AQ845">
        <f t="shared" si="321"/>
        <v>190.4</v>
      </c>
    </row>
    <row r="846" spans="1:43" x14ac:dyDescent="0.25">
      <c r="A846" t="s">
        <v>36</v>
      </c>
      <c r="B846">
        <v>181</v>
      </c>
      <c r="C846" t="s">
        <v>25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  <c r="U846">
        <f t="shared" si="299"/>
        <v>0</v>
      </c>
      <c r="V846" t="str">
        <f t="shared" si="300"/>
        <v>&lt;=3 calls</v>
      </c>
      <c r="W846" t="str">
        <f t="shared" si="301"/>
        <v>Q4</v>
      </c>
      <c r="X846" t="str">
        <f t="shared" si="302"/>
        <v>Not Applicable</v>
      </c>
      <c r="Y846" t="str">
        <f t="shared" si="303"/>
        <v>Medium</v>
      </c>
      <c r="Z846" s="3">
        <f t="shared" si="304"/>
        <v>-0.68428024395846077</v>
      </c>
      <c r="AA846" s="3">
        <f t="shared" si="305"/>
        <v>-9.3013944238382787E-2</v>
      </c>
      <c r="AB846" s="3">
        <f t="shared" si="306"/>
        <v>0.45224454914886814</v>
      </c>
      <c r="AC846" s="3">
        <f t="shared" si="307"/>
        <v>-1.541997727059331</v>
      </c>
      <c r="AD846" s="3">
        <f t="shared" si="308"/>
        <v>1.8234797603403841</v>
      </c>
      <c r="AE846" s="3">
        <f t="shared" si="309"/>
        <v>1.74904921845717</v>
      </c>
      <c r="AF846" s="3">
        <f t="shared" si="310"/>
        <v>3.2853109290903126</v>
      </c>
      <c r="AG846" t="str">
        <f t="shared" si="311"/>
        <v>Cluster 2</v>
      </c>
      <c r="AH846" t="str">
        <f t="shared" si="312"/>
        <v>Not Applicable</v>
      </c>
      <c r="AI846" t="e">
        <f t="shared" si="313"/>
        <v>#N/A</v>
      </c>
      <c r="AJ846">
        <f t="shared" si="314"/>
        <v>24.36</v>
      </c>
      <c r="AK846" t="str">
        <f t="shared" si="315"/>
        <v>no - High</v>
      </c>
      <c r="AL846" t="str">
        <f t="shared" si="316"/>
        <v>Q1 - Low</v>
      </c>
      <c r="AM846">
        <f t="shared" si="317"/>
        <v>0</v>
      </c>
      <c r="AN846">
        <f t="shared" si="318"/>
        <v>0</v>
      </c>
      <c r="AO846">
        <f t="shared" si="319"/>
        <v>0</v>
      </c>
      <c r="AP846">
        <f t="shared" si="320"/>
        <v>1</v>
      </c>
      <c r="AQ846">
        <f t="shared" si="321"/>
        <v>143.30000000000001</v>
      </c>
    </row>
    <row r="847" spans="1:43" x14ac:dyDescent="0.25">
      <c r="A847" t="s">
        <v>29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  <c r="U847">
        <f t="shared" si="299"/>
        <v>0</v>
      </c>
      <c r="V847" t="str">
        <f t="shared" si="300"/>
        <v>&lt;=3 calls</v>
      </c>
      <c r="W847" t="str">
        <f t="shared" si="301"/>
        <v>Q4</v>
      </c>
      <c r="X847" t="str">
        <f t="shared" si="302"/>
        <v>Not Applicable</v>
      </c>
      <c r="Y847" t="str">
        <f t="shared" si="303"/>
        <v>Medium</v>
      </c>
      <c r="Z847" s="3">
        <f t="shared" si="304"/>
        <v>-1.5340855231739789</v>
      </c>
      <c r="AA847" s="3">
        <f t="shared" si="305"/>
        <v>6.8181631217149458E-2</v>
      </c>
      <c r="AB847" s="3">
        <f t="shared" si="306"/>
        <v>-0.52881839256836893</v>
      </c>
      <c r="AC847" s="3">
        <f t="shared" si="307"/>
        <v>0.41445190259141979</v>
      </c>
      <c r="AD847" s="3">
        <f t="shared" si="308"/>
        <v>1.910221357659917</v>
      </c>
      <c r="AE847" s="3">
        <f t="shared" si="309"/>
        <v>1.676152260126643</v>
      </c>
      <c r="AF847" s="3">
        <f t="shared" si="310"/>
        <v>3.1575349820699072</v>
      </c>
      <c r="AG847" t="str">
        <f t="shared" si="311"/>
        <v>Cluster 2</v>
      </c>
      <c r="AH847" t="str">
        <f t="shared" si="312"/>
        <v>&gt;16 messages</v>
      </c>
      <c r="AI847" t="e">
        <f t="shared" si="313"/>
        <v>#N/A</v>
      </c>
      <c r="AJ847">
        <f t="shared" si="314"/>
        <v>16.559999999999999</v>
      </c>
      <c r="AK847" t="str">
        <f t="shared" si="315"/>
        <v>no - Low</v>
      </c>
      <c r="AL847" t="str">
        <f t="shared" si="316"/>
        <v>Q3 - High</v>
      </c>
      <c r="AM847">
        <f t="shared" si="317"/>
        <v>0</v>
      </c>
      <c r="AN847">
        <f t="shared" si="318"/>
        <v>1</v>
      </c>
      <c r="AO847">
        <f t="shared" si="319"/>
        <v>0</v>
      </c>
      <c r="AP847">
        <f t="shared" si="320"/>
        <v>2</v>
      </c>
      <c r="AQ847">
        <f t="shared" si="321"/>
        <v>97.4</v>
      </c>
    </row>
    <row r="848" spans="1:43" x14ac:dyDescent="0.25">
      <c r="A848" t="s">
        <v>40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  <c r="U848">
        <f t="shared" si="299"/>
        <v>0</v>
      </c>
      <c r="V848" t="str">
        <f t="shared" si="300"/>
        <v>&lt;=3 calls</v>
      </c>
      <c r="W848" t="str">
        <f t="shared" si="301"/>
        <v>Q4</v>
      </c>
      <c r="X848" t="str">
        <f t="shared" si="302"/>
        <v>Not Applicable</v>
      </c>
      <c r="Y848" t="str">
        <f t="shared" si="303"/>
        <v>Medium</v>
      </c>
      <c r="Z848" s="3">
        <f t="shared" si="304"/>
        <v>2.1113680619126007E-2</v>
      </c>
      <c r="AA848" s="3">
        <f t="shared" si="305"/>
        <v>-0.6462530797524324</v>
      </c>
      <c r="AB848" s="3">
        <f t="shared" si="306"/>
        <v>-0.63606009065082014</v>
      </c>
      <c r="AC848" s="3">
        <f t="shared" si="307"/>
        <v>0.37822135389418376</v>
      </c>
      <c r="AD848" s="3">
        <f t="shared" si="308"/>
        <v>1.7887862897169085</v>
      </c>
      <c r="AE848" s="3">
        <f t="shared" si="309"/>
        <v>0.98270680371058239</v>
      </c>
      <c r="AF848" s="3">
        <f t="shared" si="310"/>
        <v>2.594545997634067</v>
      </c>
      <c r="AG848" t="str">
        <f t="shared" si="311"/>
        <v>Cluster 2</v>
      </c>
      <c r="AH848" t="str">
        <f t="shared" si="312"/>
        <v>Not Applicable</v>
      </c>
      <c r="AI848" t="e">
        <f t="shared" si="313"/>
        <v>#N/A</v>
      </c>
      <c r="AJ848">
        <f t="shared" si="314"/>
        <v>30.84</v>
      </c>
      <c r="AK848" t="str">
        <f t="shared" si="315"/>
        <v>no - Low</v>
      </c>
      <c r="AL848" t="str">
        <f t="shared" si="316"/>
        <v>Q3 - High</v>
      </c>
      <c r="AM848">
        <f t="shared" si="317"/>
        <v>0</v>
      </c>
      <c r="AN848">
        <f t="shared" si="318"/>
        <v>1</v>
      </c>
      <c r="AO848">
        <f t="shared" si="319"/>
        <v>0</v>
      </c>
      <c r="AP848">
        <f t="shared" si="320"/>
        <v>3</v>
      </c>
      <c r="AQ848">
        <f t="shared" si="321"/>
        <v>181.4</v>
      </c>
    </row>
    <row r="849" spans="1:43" x14ac:dyDescent="0.25">
      <c r="A849" t="s">
        <v>75</v>
      </c>
      <c r="B849">
        <v>105</v>
      </c>
      <c r="C849" t="s">
        <v>28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  <c r="U849">
        <f t="shared" si="299"/>
        <v>0</v>
      </c>
      <c r="V849" t="str">
        <f t="shared" si="300"/>
        <v>&lt;=3 calls</v>
      </c>
      <c r="W849" t="str">
        <f t="shared" si="301"/>
        <v>Q3</v>
      </c>
      <c r="X849" t="str">
        <f t="shared" si="302"/>
        <v>Not Applicable</v>
      </c>
      <c r="Y849" t="str">
        <f t="shared" si="303"/>
        <v>High</v>
      </c>
      <c r="Z849" s="3">
        <f t="shared" si="304"/>
        <v>1.224541635935219</v>
      </c>
      <c r="AA849" s="3">
        <f t="shared" si="305"/>
        <v>1.1149578372617175</v>
      </c>
      <c r="AB849" s="3">
        <f t="shared" si="306"/>
        <v>-0.62613030379133394</v>
      </c>
      <c r="AC849" s="3">
        <f t="shared" si="307"/>
        <v>-2.3390697983985258</v>
      </c>
      <c r="AD849" s="3">
        <f t="shared" si="308"/>
        <v>3.3696466607242859</v>
      </c>
      <c r="AE849" s="3">
        <f t="shared" si="309"/>
        <v>2.9335848165880898</v>
      </c>
      <c r="AF849" s="3">
        <f t="shared" si="310"/>
        <v>3.7225422944678579</v>
      </c>
      <c r="AG849" t="str">
        <f t="shared" si="311"/>
        <v>Cluster 2</v>
      </c>
      <c r="AH849" t="str">
        <f t="shared" si="312"/>
        <v>Not Applicable</v>
      </c>
      <c r="AI849" t="e">
        <f t="shared" si="313"/>
        <v>#N/A</v>
      </c>
      <c r="AJ849">
        <f t="shared" si="314"/>
        <v>41.89</v>
      </c>
      <c r="AK849" t="str">
        <f t="shared" si="315"/>
        <v>no - Medium</v>
      </c>
      <c r="AL849" t="str">
        <f t="shared" si="316"/>
        <v>Q1 - Low</v>
      </c>
      <c r="AM849">
        <f t="shared" si="317"/>
        <v>0</v>
      </c>
      <c r="AN849">
        <f t="shared" si="318"/>
        <v>0</v>
      </c>
      <c r="AO849">
        <f t="shared" si="319"/>
        <v>1</v>
      </c>
      <c r="AP849">
        <f t="shared" si="320"/>
        <v>0</v>
      </c>
      <c r="AQ849">
        <f t="shared" si="321"/>
        <v>246.4</v>
      </c>
    </row>
    <row r="850" spans="1:43" x14ac:dyDescent="0.25">
      <c r="A850" t="s">
        <v>75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  <c r="U850">
        <f t="shared" si="299"/>
        <v>0</v>
      </c>
      <c r="V850" t="str">
        <f t="shared" si="300"/>
        <v>&lt;=3 calls</v>
      </c>
      <c r="W850" t="str">
        <f t="shared" si="301"/>
        <v>Q4</v>
      </c>
      <c r="X850" t="str">
        <f t="shared" si="302"/>
        <v>Not Applicable</v>
      </c>
      <c r="Y850" t="str">
        <f t="shared" si="303"/>
        <v>Medium</v>
      </c>
      <c r="Z850" s="3">
        <f t="shared" si="304"/>
        <v>-1.3952284514067375</v>
      </c>
      <c r="AA850" s="3">
        <f t="shared" si="305"/>
        <v>-3.3311879254852288E-2</v>
      </c>
      <c r="AB850" s="3">
        <f t="shared" si="306"/>
        <v>1.1453436719410048</v>
      </c>
      <c r="AC850" s="3">
        <f t="shared" si="307"/>
        <v>-0.81738675311460851</v>
      </c>
      <c r="AD850" s="3">
        <f t="shared" si="308"/>
        <v>2.3930187045375328</v>
      </c>
      <c r="AE850" s="3">
        <f t="shared" si="309"/>
        <v>1.981843925221378</v>
      </c>
      <c r="AF850" s="3">
        <f t="shared" si="310"/>
        <v>3.1825889096154509</v>
      </c>
      <c r="AG850" t="str">
        <f t="shared" si="311"/>
        <v>Cluster 2</v>
      </c>
      <c r="AH850" t="str">
        <f t="shared" si="312"/>
        <v>Not Applicable</v>
      </c>
      <c r="AI850" t="e">
        <f t="shared" si="313"/>
        <v>#N/A</v>
      </c>
      <c r="AJ850">
        <f t="shared" si="314"/>
        <v>17.829999999999998</v>
      </c>
      <c r="AK850" t="str">
        <f t="shared" si="315"/>
        <v>no - Medium</v>
      </c>
      <c r="AL850" t="str">
        <f t="shared" si="316"/>
        <v>Q1 - Low</v>
      </c>
      <c r="AM850">
        <f t="shared" si="317"/>
        <v>0</v>
      </c>
      <c r="AN850">
        <f t="shared" si="318"/>
        <v>1</v>
      </c>
      <c r="AO850">
        <f t="shared" si="319"/>
        <v>0</v>
      </c>
      <c r="AP850">
        <f t="shared" si="320"/>
        <v>2</v>
      </c>
      <c r="AQ850">
        <f t="shared" si="321"/>
        <v>104.9</v>
      </c>
    </row>
    <row r="851" spans="1:43" x14ac:dyDescent="0.25">
      <c r="A851" t="s">
        <v>36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  <c r="U851">
        <f t="shared" si="299"/>
        <v>0</v>
      </c>
      <c r="V851" t="str">
        <f t="shared" si="300"/>
        <v>&lt;=3 calls</v>
      </c>
      <c r="W851" t="str">
        <f t="shared" si="301"/>
        <v>Q3</v>
      </c>
      <c r="X851" t="str">
        <f t="shared" si="302"/>
        <v>Not Applicable</v>
      </c>
      <c r="Y851" t="str">
        <f t="shared" si="303"/>
        <v>Medium</v>
      </c>
      <c r="Z851" s="3">
        <f t="shared" si="304"/>
        <v>-0.4454460805188058</v>
      </c>
      <c r="AA851" s="3">
        <f t="shared" si="305"/>
        <v>-0.14276566505799154</v>
      </c>
      <c r="AB851" s="3">
        <f t="shared" si="306"/>
        <v>0.44032880491748422</v>
      </c>
      <c r="AC851" s="3">
        <f t="shared" si="307"/>
        <v>1.0303712304444337</v>
      </c>
      <c r="AD851" s="3">
        <f t="shared" si="308"/>
        <v>2.6906012626004054</v>
      </c>
      <c r="AE851" s="3">
        <f t="shared" si="309"/>
        <v>1.2142316808322262</v>
      </c>
      <c r="AF851" s="3">
        <f t="shared" si="310"/>
        <v>1.9259755956829807</v>
      </c>
      <c r="AG851" t="str">
        <f t="shared" si="311"/>
        <v>Cluster 2</v>
      </c>
      <c r="AH851" t="str">
        <f t="shared" si="312"/>
        <v>Not Applicable</v>
      </c>
      <c r="AI851" t="e">
        <f t="shared" si="313"/>
        <v>#N/A</v>
      </c>
      <c r="AJ851">
        <f t="shared" si="314"/>
        <v>26.55</v>
      </c>
      <c r="AK851" t="str">
        <f t="shared" si="315"/>
        <v>no - Medium</v>
      </c>
      <c r="AL851" t="str">
        <f t="shared" si="316"/>
        <v>Q4 - Very High</v>
      </c>
      <c r="AM851">
        <f t="shared" si="317"/>
        <v>0</v>
      </c>
      <c r="AN851">
        <f t="shared" si="318"/>
        <v>1</v>
      </c>
      <c r="AO851">
        <f t="shared" si="319"/>
        <v>0</v>
      </c>
      <c r="AP851">
        <f t="shared" si="320"/>
        <v>1</v>
      </c>
      <c r="AQ851">
        <f t="shared" si="321"/>
        <v>156.19999999999999</v>
      </c>
    </row>
    <row r="852" spans="1:43" x14ac:dyDescent="0.25">
      <c r="A852" t="s">
        <v>20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  <c r="U852">
        <f t="shared" si="299"/>
        <v>0</v>
      </c>
      <c r="V852" t="str">
        <f t="shared" si="300"/>
        <v>&lt;=3 calls</v>
      </c>
      <c r="W852" t="str">
        <f t="shared" si="301"/>
        <v>Q3</v>
      </c>
      <c r="X852" t="str">
        <f t="shared" si="302"/>
        <v>Not Applicable</v>
      </c>
      <c r="Y852" t="str">
        <f t="shared" si="303"/>
        <v>Low</v>
      </c>
      <c r="Z852" s="3">
        <f t="shared" si="304"/>
        <v>-1.2119371166739787</v>
      </c>
      <c r="AA852" s="3">
        <f t="shared" si="305"/>
        <v>-2.3537321382814045</v>
      </c>
      <c r="AB852" s="3">
        <f t="shared" si="306"/>
        <v>2.0608700203856332</v>
      </c>
      <c r="AC852" s="3">
        <f t="shared" si="307"/>
        <v>0.63183519477483641</v>
      </c>
      <c r="AD852" s="3">
        <f t="shared" si="308"/>
        <v>3.7295199997106061</v>
      </c>
      <c r="AE852" s="3">
        <f t="shared" si="309"/>
        <v>3.4139782523957627</v>
      </c>
      <c r="AF852" s="3">
        <f t="shared" si="310"/>
        <v>4.1714716332993387</v>
      </c>
      <c r="AG852" t="str">
        <f t="shared" si="311"/>
        <v>Cluster 2</v>
      </c>
      <c r="AH852" t="str">
        <f t="shared" si="312"/>
        <v>Not Applicable</v>
      </c>
      <c r="AI852" t="e">
        <f t="shared" si="313"/>
        <v>#N/A</v>
      </c>
      <c r="AJ852">
        <f t="shared" si="314"/>
        <v>19.52</v>
      </c>
      <c r="AK852" t="str">
        <f t="shared" si="315"/>
        <v>no - Medium</v>
      </c>
      <c r="AL852" t="str">
        <f t="shared" si="316"/>
        <v>Q3 - High</v>
      </c>
      <c r="AM852">
        <f t="shared" si="317"/>
        <v>0</v>
      </c>
      <c r="AN852">
        <f t="shared" si="318"/>
        <v>1</v>
      </c>
      <c r="AO852">
        <f t="shared" si="319"/>
        <v>0</v>
      </c>
      <c r="AP852">
        <f t="shared" si="320"/>
        <v>0</v>
      </c>
      <c r="AQ852">
        <f t="shared" si="321"/>
        <v>114.8</v>
      </c>
    </row>
    <row r="853" spans="1:43" x14ac:dyDescent="0.25">
      <c r="A853" t="s">
        <v>68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  <c r="U853">
        <f t="shared" si="299"/>
        <v>0</v>
      </c>
      <c r="V853" t="str">
        <f t="shared" si="300"/>
        <v>&lt;=3 calls</v>
      </c>
      <c r="W853" t="str">
        <f t="shared" si="301"/>
        <v>Q3</v>
      </c>
      <c r="X853" t="str">
        <f t="shared" si="302"/>
        <v>Not Applicable</v>
      </c>
      <c r="Y853" t="str">
        <f t="shared" si="303"/>
        <v>Medium</v>
      </c>
      <c r="Z853" s="3">
        <f t="shared" si="304"/>
        <v>0.96719319625993139</v>
      </c>
      <c r="AA853" s="3">
        <f t="shared" si="305"/>
        <v>0.10599293904005223</v>
      </c>
      <c r="AB853" s="3">
        <f t="shared" si="306"/>
        <v>0.26159264144673255</v>
      </c>
      <c r="AC853" s="3">
        <f t="shared" si="307"/>
        <v>0.59560464607760044</v>
      </c>
      <c r="AD853" s="3">
        <f t="shared" si="308"/>
        <v>3.0381967731130888</v>
      </c>
      <c r="AE853" s="3">
        <f t="shared" si="309"/>
        <v>1.1704156468990634</v>
      </c>
      <c r="AF853" s="3">
        <f t="shared" si="310"/>
        <v>1.2284567313737671</v>
      </c>
      <c r="AG853" t="str">
        <f t="shared" si="311"/>
        <v>Cluster 2</v>
      </c>
      <c r="AH853" t="str">
        <f t="shared" si="312"/>
        <v>Not Applicable</v>
      </c>
      <c r="AI853" t="e">
        <f t="shared" si="313"/>
        <v>#N/A</v>
      </c>
      <c r="AJ853">
        <f t="shared" si="314"/>
        <v>39.53</v>
      </c>
      <c r="AK853" t="str">
        <f t="shared" si="315"/>
        <v>no - Low</v>
      </c>
      <c r="AL853" t="str">
        <f t="shared" si="316"/>
        <v>Q3 - High</v>
      </c>
      <c r="AM853">
        <f t="shared" si="317"/>
        <v>0</v>
      </c>
      <c r="AN853">
        <f t="shared" si="318"/>
        <v>1</v>
      </c>
      <c r="AO853">
        <f t="shared" si="319"/>
        <v>0</v>
      </c>
      <c r="AP853">
        <f t="shared" si="320"/>
        <v>0</v>
      </c>
      <c r="AQ853">
        <f t="shared" si="321"/>
        <v>232.5</v>
      </c>
    </row>
    <row r="854" spans="1:43" x14ac:dyDescent="0.25">
      <c r="A854" t="s">
        <v>43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  <c r="U854">
        <f t="shared" si="299"/>
        <v>0</v>
      </c>
      <c r="V854" t="str">
        <f t="shared" si="300"/>
        <v>&lt;=3 calls</v>
      </c>
      <c r="W854" t="str">
        <f t="shared" si="301"/>
        <v>Q1</v>
      </c>
      <c r="X854" t="str">
        <f t="shared" si="302"/>
        <v>Not Applicable</v>
      </c>
      <c r="Y854" t="str">
        <f t="shared" si="303"/>
        <v>Low</v>
      </c>
      <c r="Z854" s="3">
        <f t="shared" si="304"/>
        <v>-0.67872596108777139</v>
      </c>
      <c r="AA854" s="3">
        <f t="shared" si="305"/>
        <v>-0.95073361116843758</v>
      </c>
      <c r="AB854" s="3">
        <f t="shared" si="306"/>
        <v>-0.1216971313294346</v>
      </c>
      <c r="AC854" s="3">
        <f t="shared" si="307"/>
        <v>-0.60000346093119195</v>
      </c>
      <c r="AD854" s="3">
        <f t="shared" si="308"/>
        <v>1.0183601256576418</v>
      </c>
      <c r="AE854" s="3">
        <f t="shared" si="309"/>
        <v>1.3188546828832655</v>
      </c>
      <c r="AF854" s="3">
        <f t="shared" si="310"/>
        <v>3.2313616330576171</v>
      </c>
      <c r="AG854" t="str">
        <f t="shared" si="311"/>
        <v>Cluster 1</v>
      </c>
      <c r="AH854" t="str">
        <f t="shared" si="312"/>
        <v>Not Applicable</v>
      </c>
      <c r="AI854" t="e">
        <f t="shared" si="313"/>
        <v>#N/A</v>
      </c>
      <c r="AJ854">
        <f t="shared" si="314"/>
        <v>24.41</v>
      </c>
      <c r="AK854" t="str">
        <f t="shared" si="315"/>
        <v>no - Low</v>
      </c>
      <c r="AL854" t="str">
        <f t="shared" si="316"/>
        <v>Q2 - Medium</v>
      </c>
      <c r="AM854">
        <f t="shared" si="317"/>
        <v>0</v>
      </c>
      <c r="AN854">
        <f t="shared" si="318"/>
        <v>1</v>
      </c>
      <c r="AO854">
        <f t="shared" si="319"/>
        <v>0</v>
      </c>
      <c r="AP854">
        <f t="shared" si="320"/>
        <v>1</v>
      </c>
      <c r="AQ854">
        <f t="shared" si="321"/>
        <v>143.6</v>
      </c>
    </row>
    <row r="855" spans="1:43" x14ac:dyDescent="0.25">
      <c r="A855" t="s">
        <v>48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  <c r="U855">
        <f t="shared" si="299"/>
        <v>0</v>
      </c>
      <c r="V855" t="str">
        <f t="shared" si="300"/>
        <v>&lt;=3 calls</v>
      </c>
      <c r="W855" t="str">
        <f t="shared" si="301"/>
        <v>Q4</v>
      </c>
      <c r="X855" t="str">
        <f t="shared" si="302"/>
        <v>Not Applicable</v>
      </c>
      <c r="Y855" t="str">
        <f t="shared" si="303"/>
        <v>High</v>
      </c>
      <c r="Z855" s="3">
        <f t="shared" si="304"/>
        <v>-6.5903417688345664E-2</v>
      </c>
      <c r="AA855" s="3">
        <f t="shared" si="305"/>
        <v>0.87415950849481128</v>
      </c>
      <c r="AB855" s="3">
        <f t="shared" si="306"/>
        <v>-0.48115541564283509</v>
      </c>
      <c r="AC855" s="3">
        <f t="shared" si="307"/>
        <v>-0.41885071744501134</v>
      </c>
      <c r="AD855" s="3">
        <f t="shared" si="308"/>
        <v>2.2342659823080067</v>
      </c>
      <c r="AE855" s="3">
        <f t="shared" si="309"/>
        <v>1.0841792122437715</v>
      </c>
      <c r="AF855" s="3">
        <f t="shared" si="310"/>
        <v>2.3149394481982215</v>
      </c>
      <c r="AG855" t="str">
        <f t="shared" si="311"/>
        <v>Cluster 2</v>
      </c>
      <c r="AH855" t="str">
        <f t="shared" si="312"/>
        <v>Not Applicable</v>
      </c>
      <c r="AI855" t="e">
        <f t="shared" si="313"/>
        <v>#N/A</v>
      </c>
      <c r="AJ855">
        <f t="shared" si="314"/>
        <v>30.04</v>
      </c>
      <c r="AK855" t="str">
        <f t="shared" si="315"/>
        <v>no - Medium</v>
      </c>
      <c r="AL855" t="str">
        <f t="shared" si="316"/>
        <v>Q2 - Medium</v>
      </c>
      <c r="AM855">
        <f t="shared" si="317"/>
        <v>0</v>
      </c>
      <c r="AN855">
        <f t="shared" si="318"/>
        <v>1</v>
      </c>
      <c r="AO855">
        <f t="shared" si="319"/>
        <v>0</v>
      </c>
      <c r="AP855">
        <f t="shared" si="320"/>
        <v>2</v>
      </c>
      <c r="AQ855">
        <f t="shared" si="321"/>
        <v>176.7</v>
      </c>
    </row>
    <row r="856" spans="1:43" x14ac:dyDescent="0.25">
      <c r="A856" t="s">
        <v>44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  <c r="U856">
        <f t="shared" si="299"/>
        <v>1</v>
      </c>
      <c r="V856" t="str">
        <f t="shared" si="300"/>
        <v>&lt;=3 calls</v>
      </c>
      <c r="W856" t="str">
        <f t="shared" si="301"/>
        <v>Q2</v>
      </c>
      <c r="X856" t="str">
        <f t="shared" si="302"/>
        <v>Not Applicable</v>
      </c>
      <c r="Y856" t="str">
        <f t="shared" si="303"/>
        <v>Medium</v>
      </c>
      <c r="Z856" s="3">
        <f t="shared" si="304"/>
        <v>1.5392843319409659</v>
      </c>
      <c r="AA856" s="3">
        <f t="shared" si="305"/>
        <v>0.59953000957057134</v>
      </c>
      <c r="AB856" s="3">
        <f t="shared" si="306"/>
        <v>-0.59435498584097812</v>
      </c>
      <c r="AC856" s="3">
        <f t="shared" si="307"/>
        <v>0.41445190259141979</v>
      </c>
      <c r="AD856" s="3">
        <f t="shared" si="308"/>
        <v>3.342406802322881</v>
      </c>
      <c r="AE856" s="3">
        <f t="shared" si="309"/>
        <v>1.8038460898009876</v>
      </c>
      <c r="AF856" s="3">
        <f t="shared" si="310"/>
        <v>1.8264824661535501</v>
      </c>
      <c r="AG856" t="str">
        <f t="shared" si="311"/>
        <v>Cluster 2</v>
      </c>
      <c r="AH856" t="str">
        <f t="shared" si="312"/>
        <v>Not Applicable</v>
      </c>
      <c r="AI856">
        <f t="shared" si="313"/>
        <v>44.78</v>
      </c>
      <c r="AJ856" t="e">
        <f t="shared" si="314"/>
        <v>#N/A</v>
      </c>
      <c r="AK856" t="str">
        <f t="shared" si="315"/>
        <v>no - Medium</v>
      </c>
      <c r="AL856" t="str">
        <f t="shared" si="316"/>
        <v>Q3 - High</v>
      </c>
      <c r="AM856">
        <f t="shared" si="317"/>
        <v>0</v>
      </c>
      <c r="AN856">
        <f t="shared" si="318"/>
        <v>1</v>
      </c>
      <c r="AO856">
        <f t="shared" si="319"/>
        <v>0</v>
      </c>
      <c r="AP856">
        <f t="shared" si="320"/>
        <v>1</v>
      </c>
      <c r="AQ856">
        <f t="shared" si="321"/>
        <v>263.39999999999998</v>
      </c>
    </row>
    <row r="857" spans="1:43" x14ac:dyDescent="0.25">
      <c r="A857" t="s">
        <v>31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  <c r="U857">
        <f t="shared" si="299"/>
        <v>0</v>
      </c>
      <c r="V857" t="str">
        <f t="shared" si="300"/>
        <v>&lt;=3 calls</v>
      </c>
      <c r="W857" t="str">
        <f t="shared" si="301"/>
        <v>Q1</v>
      </c>
      <c r="X857" t="str">
        <f t="shared" si="302"/>
        <v>Not Applicable</v>
      </c>
      <c r="Y857" t="str">
        <f t="shared" si="303"/>
        <v>Low</v>
      </c>
      <c r="Z857" s="3">
        <f t="shared" si="304"/>
        <v>-0.62688598762800107</v>
      </c>
      <c r="AA857" s="3">
        <f t="shared" si="305"/>
        <v>-1.0283462956470273</v>
      </c>
      <c r="AB857" s="3">
        <f t="shared" si="306"/>
        <v>0.32117136260364976</v>
      </c>
      <c r="AC857" s="3">
        <f t="shared" si="307"/>
        <v>0.37822135389418376</v>
      </c>
      <c r="AD857" s="3">
        <f t="shared" si="308"/>
        <v>1.9455090460851481</v>
      </c>
      <c r="AE857" s="3">
        <f t="shared" si="309"/>
        <v>1.3025684557648138</v>
      </c>
      <c r="AF857" s="3">
        <f t="shared" si="310"/>
        <v>2.758326252550253</v>
      </c>
      <c r="AG857" t="str">
        <f t="shared" si="311"/>
        <v>Cluster 2</v>
      </c>
      <c r="AH857" t="str">
        <f t="shared" si="312"/>
        <v>Not Applicable</v>
      </c>
      <c r="AI857" t="e">
        <f t="shared" si="313"/>
        <v>#N/A</v>
      </c>
      <c r="AJ857">
        <f t="shared" si="314"/>
        <v>24.89</v>
      </c>
      <c r="AK857" t="str">
        <f t="shared" si="315"/>
        <v>no - Low</v>
      </c>
      <c r="AL857" t="str">
        <f t="shared" si="316"/>
        <v>Q3 - High</v>
      </c>
      <c r="AM857">
        <f t="shared" si="317"/>
        <v>0</v>
      </c>
      <c r="AN857">
        <f t="shared" si="318"/>
        <v>1</v>
      </c>
      <c r="AO857">
        <f t="shared" si="319"/>
        <v>0</v>
      </c>
      <c r="AP857">
        <f t="shared" si="320"/>
        <v>1</v>
      </c>
      <c r="AQ857">
        <f t="shared" si="321"/>
        <v>146.4</v>
      </c>
    </row>
    <row r="858" spans="1:43" x14ac:dyDescent="0.25">
      <c r="A858" t="s">
        <v>45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  <c r="U858">
        <f t="shared" si="299"/>
        <v>0</v>
      </c>
      <c r="V858" t="str">
        <f t="shared" si="300"/>
        <v>&lt;=3 calls</v>
      </c>
      <c r="W858" t="str">
        <f t="shared" si="301"/>
        <v>Q3</v>
      </c>
      <c r="X858" t="str">
        <f t="shared" si="302"/>
        <v>Not Applicable</v>
      </c>
      <c r="Y858" t="str">
        <f t="shared" si="303"/>
        <v>Medium</v>
      </c>
      <c r="Z858" s="3">
        <f t="shared" si="304"/>
        <v>-0.65280597435788623</v>
      </c>
      <c r="AA858" s="3">
        <f t="shared" si="305"/>
        <v>-0.11291463256622629</v>
      </c>
      <c r="AB858" s="3">
        <f t="shared" si="306"/>
        <v>0.82957644980934386</v>
      </c>
      <c r="AC858" s="3">
        <f t="shared" si="307"/>
        <v>1.428907266114031</v>
      </c>
      <c r="AD858" s="3">
        <f t="shared" si="308"/>
        <v>3.1865976579472952</v>
      </c>
      <c r="AE858" s="3">
        <f t="shared" si="309"/>
        <v>1.7801343813422243</v>
      </c>
      <c r="AF858" s="3">
        <f t="shared" si="310"/>
        <v>2.0453244724586219</v>
      </c>
      <c r="AG858" t="str">
        <f t="shared" si="311"/>
        <v>Cluster 2</v>
      </c>
      <c r="AH858" t="str">
        <f t="shared" si="312"/>
        <v>&gt;16 messages</v>
      </c>
      <c r="AI858" t="e">
        <f t="shared" si="313"/>
        <v>#N/A</v>
      </c>
      <c r="AJ858">
        <f t="shared" si="314"/>
        <v>24.65</v>
      </c>
      <c r="AK858" t="str">
        <f t="shared" si="315"/>
        <v>no - Low</v>
      </c>
      <c r="AL858" t="str">
        <f t="shared" si="316"/>
        <v>Q4 - Very High</v>
      </c>
      <c r="AM858">
        <f t="shared" si="317"/>
        <v>0</v>
      </c>
      <c r="AN858">
        <f t="shared" si="318"/>
        <v>1</v>
      </c>
      <c r="AO858">
        <f t="shared" si="319"/>
        <v>0</v>
      </c>
      <c r="AP858">
        <f t="shared" si="320"/>
        <v>2</v>
      </c>
      <c r="AQ858">
        <f t="shared" si="321"/>
        <v>145</v>
      </c>
    </row>
    <row r="859" spans="1:43" x14ac:dyDescent="0.25">
      <c r="A859" t="s">
        <v>31</v>
      </c>
      <c r="B859">
        <v>67</v>
      </c>
      <c r="C859" t="s">
        <v>25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  <c r="U859">
        <f t="shared" si="299"/>
        <v>0</v>
      </c>
      <c r="V859" t="str">
        <f t="shared" si="300"/>
        <v>&lt;=3 calls</v>
      </c>
      <c r="W859" t="str">
        <f t="shared" si="301"/>
        <v>Q1</v>
      </c>
      <c r="X859" t="str">
        <f t="shared" si="302"/>
        <v>Not Applicable</v>
      </c>
      <c r="Y859" t="str">
        <f t="shared" si="303"/>
        <v>Medium</v>
      </c>
      <c r="Z859" s="3">
        <f t="shared" si="304"/>
        <v>-0.23068047618547183</v>
      </c>
      <c r="AA859" s="3">
        <f t="shared" si="305"/>
        <v>-0.6462530797524324</v>
      </c>
      <c r="AB859" s="3">
        <f t="shared" si="306"/>
        <v>-1.7918872810950144</v>
      </c>
      <c r="AC859" s="3">
        <f t="shared" si="307"/>
        <v>-0.67246455832566399</v>
      </c>
      <c r="AD859" s="3">
        <f t="shared" si="308"/>
        <v>1.2047216877020634</v>
      </c>
      <c r="AE859" s="3">
        <f t="shared" si="309"/>
        <v>2.0332056304114627</v>
      </c>
      <c r="AF859" s="3">
        <f t="shared" si="310"/>
        <v>3.8492201711845531</v>
      </c>
      <c r="AG859" t="str">
        <f t="shared" si="311"/>
        <v>Cluster 1</v>
      </c>
      <c r="AH859" t="str">
        <f t="shared" si="312"/>
        <v>Not Applicable</v>
      </c>
      <c r="AI859" t="e">
        <f t="shared" si="313"/>
        <v>#N/A</v>
      </c>
      <c r="AJ859">
        <f t="shared" si="314"/>
        <v>28.53</v>
      </c>
      <c r="AK859" t="str">
        <f t="shared" si="315"/>
        <v>no - High</v>
      </c>
      <c r="AL859" t="str">
        <f t="shared" si="316"/>
        <v>Q1 - Low</v>
      </c>
      <c r="AM859">
        <f t="shared" si="317"/>
        <v>0</v>
      </c>
      <c r="AN859">
        <f t="shared" si="318"/>
        <v>0</v>
      </c>
      <c r="AO859">
        <f t="shared" si="319"/>
        <v>0</v>
      </c>
      <c r="AP859">
        <f t="shared" si="320"/>
        <v>1</v>
      </c>
      <c r="AQ859">
        <f t="shared" si="321"/>
        <v>167.8</v>
      </c>
    </row>
    <row r="860" spans="1:43" x14ac:dyDescent="0.25">
      <c r="A860" t="s">
        <v>50</v>
      </c>
      <c r="B860">
        <v>100</v>
      </c>
      <c r="C860" t="s">
        <v>28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  <c r="U860">
        <f t="shared" si="299"/>
        <v>0</v>
      </c>
      <c r="V860" t="str">
        <f t="shared" si="300"/>
        <v>&lt;=3 calls</v>
      </c>
      <c r="W860" t="str">
        <f t="shared" si="301"/>
        <v>Q2</v>
      </c>
      <c r="X860" t="str">
        <f t="shared" si="302"/>
        <v>Not Applicable</v>
      </c>
      <c r="Y860" t="str">
        <f t="shared" si="303"/>
        <v>Medium</v>
      </c>
      <c r="Z860" s="3">
        <f t="shared" si="304"/>
        <v>-0.69909166494696673</v>
      </c>
      <c r="AA860" s="3">
        <f t="shared" si="305"/>
        <v>-8.9033806572814317E-2</v>
      </c>
      <c r="AB860" s="3">
        <f t="shared" si="306"/>
        <v>-1.55754431121114</v>
      </c>
      <c r="AC860" s="3">
        <f t="shared" si="307"/>
        <v>-0.88984785050908088</v>
      </c>
      <c r="AD860" s="3">
        <f t="shared" si="308"/>
        <v>1.1150759555622116</v>
      </c>
      <c r="AE860" s="3">
        <f t="shared" si="309"/>
        <v>1.9272855660625343</v>
      </c>
      <c r="AF860" s="3">
        <f t="shared" si="310"/>
        <v>3.7663596375854747</v>
      </c>
      <c r="AG860" t="str">
        <f t="shared" si="311"/>
        <v>Cluster 1</v>
      </c>
      <c r="AH860" t="str">
        <f t="shared" si="312"/>
        <v>Not Applicable</v>
      </c>
      <c r="AI860" t="e">
        <f t="shared" si="313"/>
        <v>#N/A</v>
      </c>
      <c r="AJ860">
        <f t="shared" si="314"/>
        <v>24.23</v>
      </c>
      <c r="AK860" t="str">
        <f t="shared" si="315"/>
        <v>no - High</v>
      </c>
      <c r="AL860" t="str">
        <f t="shared" si="316"/>
        <v>Q1 - Low</v>
      </c>
      <c r="AM860">
        <f t="shared" si="317"/>
        <v>0</v>
      </c>
      <c r="AN860">
        <f t="shared" si="318"/>
        <v>0</v>
      </c>
      <c r="AO860">
        <f t="shared" si="319"/>
        <v>1</v>
      </c>
      <c r="AP860">
        <f t="shared" si="320"/>
        <v>2</v>
      </c>
      <c r="AQ860">
        <f t="shared" si="321"/>
        <v>142.5</v>
      </c>
    </row>
    <row r="861" spans="1:43" x14ac:dyDescent="0.25">
      <c r="A861" t="s">
        <v>47</v>
      </c>
      <c r="B861">
        <v>146</v>
      </c>
      <c r="C861" t="s">
        <v>28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  <c r="U861">
        <f t="shared" si="299"/>
        <v>0</v>
      </c>
      <c r="V861" t="str">
        <f t="shared" si="300"/>
        <v>&lt;=3 calls</v>
      </c>
      <c r="W861" t="str">
        <f t="shared" si="301"/>
        <v>Q4</v>
      </c>
      <c r="X861" t="str">
        <f t="shared" si="302"/>
        <v>High</v>
      </c>
      <c r="Y861" t="str">
        <f t="shared" si="303"/>
        <v>High</v>
      </c>
      <c r="Z861" s="3">
        <f t="shared" si="304"/>
        <v>-0.87497728918547268</v>
      </c>
      <c r="AA861" s="3">
        <f t="shared" si="305"/>
        <v>1.2463023802254851</v>
      </c>
      <c r="AB861" s="3">
        <f t="shared" si="306"/>
        <v>0.27350838567811647</v>
      </c>
      <c r="AC861" s="3">
        <f t="shared" si="307"/>
        <v>0.34199080519694713</v>
      </c>
      <c r="AD861" s="3">
        <f t="shared" si="308"/>
        <v>2.9127766806351163</v>
      </c>
      <c r="AE861" s="3">
        <f t="shared" si="309"/>
        <v>1.5844934292768693</v>
      </c>
      <c r="AF861" s="3">
        <f t="shared" si="310"/>
        <v>2.1300166345809184</v>
      </c>
      <c r="AG861" t="str">
        <f t="shared" si="311"/>
        <v>Cluster 2</v>
      </c>
      <c r="AH861" t="str">
        <f t="shared" si="312"/>
        <v>Not Applicable</v>
      </c>
      <c r="AI861" t="e">
        <f t="shared" si="313"/>
        <v>#N/A</v>
      </c>
      <c r="AJ861">
        <f t="shared" si="314"/>
        <v>22.61</v>
      </c>
      <c r="AK861" t="str">
        <f t="shared" si="315"/>
        <v>yes - Low</v>
      </c>
      <c r="AL861" t="str">
        <f t="shared" si="316"/>
        <v>Q3 - High</v>
      </c>
      <c r="AM861">
        <f t="shared" si="317"/>
        <v>1</v>
      </c>
      <c r="AN861">
        <f t="shared" si="318"/>
        <v>0</v>
      </c>
      <c r="AO861">
        <f t="shared" si="319"/>
        <v>1</v>
      </c>
      <c r="AP861">
        <f t="shared" si="320"/>
        <v>1</v>
      </c>
      <c r="AQ861">
        <f t="shared" si="321"/>
        <v>133</v>
      </c>
    </row>
    <row r="862" spans="1:43" x14ac:dyDescent="0.25">
      <c r="A862" t="s">
        <v>63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  <c r="U862">
        <f t="shared" si="299"/>
        <v>0</v>
      </c>
      <c r="V862" t="str">
        <f t="shared" si="300"/>
        <v>&lt;=3 calls</v>
      </c>
      <c r="W862" t="str">
        <f t="shared" si="301"/>
        <v>Q4</v>
      </c>
      <c r="X862" t="str">
        <f t="shared" si="302"/>
        <v>Not Applicable</v>
      </c>
      <c r="Y862" t="str">
        <f t="shared" si="303"/>
        <v>High</v>
      </c>
      <c r="Z862" s="3">
        <f t="shared" si="304"/>
        <v>1.3448844314668285</v>
      </c>
      <c r="AA862" s="3">
        <f t="shared" si="305"/>
        <v>1.6741671792741204</v>
      </c>
      <c r="AB862" s="3">
        <f t="shared" si="306"/>
        <v>1.2366977110482782</v>
      </c>
      <c r="AC862" s="3">
        <f t="shared" si="307"/>
        <v>0.74052684086654508</v>
      </c>
      <c r="AD862" s="3">
        <f t="shared" si="308"/>
        <v>4.5477360778774205</v>
      </c>
      <c r="AE862" s="3">
        <f t="shared" si="309"/>
        <v>2.5863779903015636</v>
      </c>
      <c r="AF862" s="3">
        <f t="shared" si="310"/>
        <v>0.83474474146580335</v>
      </c>
      <c r="AG862" t="str">
        <f t="shared" si="311"/>
        <v>Cluster 3</v>
      </c>
      <c r="AH862" t="str">
        <f t="shared" si="312"/>
        <v>1-16 messages</v>
      </c>
      <c r="AI862" t="e">
        <f t="shared" si="313"/>
        <v>#N/A</v>
      </c>
      <c r="AJ862">
        <f t="shared" si="314"/>
        <v>42.99</v>
      </c>
      <c r="AK862" t="str">
        <f t="shared" si="315"/>
        <v>no - Low</v>
      </c>
      <c r="AL862" t="str">
        <f t="shared" si="316"/>
        <v>Q4 - Very High</v>
      </c>
      <c r="AM862">
        <f t="shared" si="317"/>
        <v>0</v>
      </c>
      <c r="AN862">
        <f t="shared" si="318"/>
        <v>1</v>
      </c>
      <c r="AO862">
        <f t="shared" si="319"/>
        <v>0</v>
      </c>
      <c r="AP862">
        <f t="shared" si="320"/>
        <v>1</v>
      </c>
      <c r="AQ862">
        <f t="shared" si="321"/>
        <v>252.9</v>
      </c>
    </row>
    <row r="863" spans="1:43" x14ac:dyDescent="0.25">
      <c r="A863" t="s">
        <v>68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  <c r="U863">
        <f t="shared" si="299"/>
        <v>0</v>
      </c>
      <c r="V863" t="str">
        <f t="shared" si="300"/>
        <v>&lt;=3 calls</v>
      </c>
      <c r="W863" t="str">
        <f t="shared" si="301"/>
        <v>Q1</v>
      </c>
      <c r="X863" t="str">
        <f t="shared" si="302"/>
        <v>Not Applicable</v>
      </c>
      <c r="Y863" t="str">
        <f t="shared" si="303"/>
        <v>High</v>
      </c>
      <c r="Z863" s="3">
        <f t="shared" si="304"/>
        <v>-1.5785197861394964</v>
      </c>
      <c r="AA863" s="3">
        <f t="shared" si="305"/>
        <v>1.81148192873624</v>
      </c>
      <c r="AB863" s="3">
        <f t="shared" si="306"/>
        <v>-0.81281029674967464</v>
      </c>
      <c r="AC863" s="3">
        <f t="shared" si="307"/>
        <v>-9.277577916988608E-2</v>
      </c>
      <c r="AD863" s="3">
        <f t="shared" si="308"/>
        <v>3.0161584093726059</v>
      </c>
      <c r="AE863" s="3">
        <f t="shared" si="309"/>
        <v>2.5382000348819482</v>
      </c>
      <c r="AF863" s="3">
        <f t="shared" si="310"/>
        <v>3.4333230671931179</v>
      </c>
      <c r="AG863" t="str">
        <f t="shared" si="311"/>
        <v>Cluster 2</v>
      </c>
      <c r="AH863" t="str">
        <f t="shared" si="312"/>
        <v>&gt;16 messages</v>
      </c>
      <c r="AI863" t="e">
        <f t="shared" si="313"/>
        <v>#N/A</v>
      </c>
      <c r="AJ863">
        <f t="shared" si="314"/>
        <v>16.149999999999999</v>
      </c>
      <c r="AK863" t="str">
        <f t="shared" si="315"/>
        <v>no - Low</v>
      </c>
      <c r="AL863" t="str">
        <f t="shared" si="316"/>
        <v>Q2 - Medium</v>
      </c>
      <c r="AM863">
        <f t="shared" si="317"/>
        <v>0</v>
      </c>
      <c r="AN863">
        <f t="shared" si="318"/>
        <v>1</v>
      </c>
      <c r="AO863">
        <f t="shared" si="319"/>
        <v>0</v>
      </c>
      <c r="AP863">
        <f t="shared" si="320"/>
        <v>2</v>
      </c>
      <c r="AQ863">
        <f t="shared" si="321"/>
        <v>95</v>
      </c>
    </row>
    <row r="864" spans="1:43" x14ac:dyDescent="0.25">
      <c r="A864" t="s">
        <v>55</v>
      </c>
      <c r="B864">
        <v>161</v>
      </c>
      <c r="C864" t="s">
        <v>28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  <c r="U864">
        <f t="shared" si="299"/>
        <v>1</v>
      </c>
      <c r="V864" t="str">
        <f t="shared" si="300"/>
        <v>&lt;=3 calls</v>
      </c>
      <c r="W864" t="str">
        <f t="shared" si="301"/>
        <v>Q4</v>
      </c>
      <c r="X864" t="str">
        <f t="shared" si="302"/>
        <v>High</v>
      </c>
      <c r="Y864" t="str">
        <f t="shared" si="303"/>
        <v>High</v>
      </c>
      <c r="Z864" s="3">
        <f t="shared" si="304"/>
        <v>0.25809641643521786</v>
      </c>
      <c r="AA864" s="3">
        <f t="shared" si="305"/>
        <v>0.97963315663238204</v>
      </c>
      <c r="AB864" s="3">
        <f t="shared" si="306"/>
        <v>1.0798070786683962</v>
      </c>
      <c r="AC864" s="3">
        <f t="shared" si="307"/>
        <v>0.95791013304996164</v>
      </c>
      <c r="AD864" s="3">
        <f t="shared" si="308"/>
        <v>3.6960470237084797</v>
      </c>
      <c r="AE864" s="3">
        <f t="shared" si="309"/>
        <v>1.7634823593935942</v>
      </c>
      <c r="AF864" s="3">
        <f t="shared" si="310"/>
        <v>0.74764728470080211</v>
      </c>
      <c r="AG864" t="str">
        <f t="shared" si="311"/>
        <v>Cluster 3</v>
      </c>
      <c r="AH864" t="str">
        <f t="shared" si="312"/>
        <v>Not Applicable</v>
      </c>
      <c r="AI864">
        <f t="shared" si="313"/>
        <v>33.01</v>
      </c>
      <c r="AJ864" t="e">
        <f t="shared" si="314"/>
        <v>#N/A</v>
      </c>
      <c r="AK864" t="str">
        <f t="shared" si="315"/>
        <v>yes - Low</v>
      </c>
      <c r="AL864" t="str">
        <f t="shared" si="316"/>
        <v>Q4 - Very High</v>
      </c>
      <c r="AM864">
        <f t="shared" si="317"/>
        <v>1</v>
      </c>
      <c r="AN864">
        <f t="shared" si="318"/>
        <v>0</v>
      </c>
      <c r="AO864">
        <f t="shared" si="319"/>
        <v>1</v>
      </c>
      <c r="AP864">
        <f t="shared" si="320"/>
        <v>1</v>
      </c>
      <c r="AQ864">
        <f t="shared" si="321"/>
        <v>194.2</v>
      </c>
    </row>
    <row r="865" spans="1:43" x14ac:dyDescent="0.25">
      <c r="A865" t="s">
        <v>70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  <c r="U865">
        <f t="shared" si="299"/>
        <v>0</v>
      </c>
      <c r="V865" t="str">
        <f t="shared" si="300"/>
        <v>&lt;=3 calls</v>
      </c>
      <c r="W865" t="str">
        <f t="shared" si="301"/>
        <v>Q1</v>
      </c>
      <c r="X865" t="str">
        <f t="shared" si="302"/>
        <v>Not Applicable</v>
      </c>
      <c r="Y865" t="str">
        <f t="shared" si="303"/>
        <v>Medium</v>
      </c>
      <c r="Z865" s="3">
        <f t="shared" si="304"/>
        <v>0.78760471677429922</v>
      </c>
      <c r="AA865" s="3">
        <f t="shared" si="305"/>
        <v>0.31296009764962474</v>
      </c>
      <c r="AB865" s="3">
        <f t="shared" si="306"/>
        <v>0.4562164638926624</v>
      </c>
      <c r="AC865" s="3">
        <f t="shared" si="307"/>
        <v>-3.7158306488934985</v>
      </c>
      <c r="AD865" s="3">
        <f t="shared" si="308"/>
        <v>3.7968009356081822</v>
      </c>
      <c r="AE865" s="3">
        <f t="shared" si="309"/>
        <v>3.8384627242932798</v>
      </c>
      <c r="AF865" s="3">
        <f t="shared" si="310"/>
        <v>4.8012388845945599</v>
      </c>
      <c r="AG865" t="str">
        <f t="shared" si="311"/>
        <v>Cluster 1</v>
      </c>
      <c r="AH865" t="str">
        <f t="shared" si="312"/>
        <v>Not Applicable</v>
      </c>
      <c r="AI865" t="e">
        <f t="shared" si="313"/>
        <v>#N/A</v>
      </c>
      <c r="AJ865">
        <f t="shared" si="314"/>
        <v>37.880000000000003</v>
      </c>
      <c r="AK865" t="str">
        <f t="shared" si="315"/>
        <v>no - Low</v>
      </c>
      <c r="AL865" t="str">
        <f t="shared" si="316"/>
        <v>Q1 - Low</v>
      </c>
      <c r="AM865">
        <f t="shared" si="317"/>
        <v>0</v>
      </c>
      <c r="AN865">
        <f t="shared" si="318"/>
        <v>1</v>
      </c>
      <c r="AO865">
        <f t="shared" si="319"/>
        <v>0</v>
      </c>
      <c r="AP865">
        <f t="shared" si="320"/>
        <v>1</v>
      </c>
      <c r="AQ865">
        <f t="shared" si="321"/>
        <v>222.8</v>
      </c>
    </row>
    <row r="866" spans="1:43" x14ac:dyDescent="0.25">
      <c r="A866" t="s">
        <v>38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  <c r="U866">
        <f t="shared" si="299"/>
        <v>1</v>
      </c>
      <c r="V866" t="str">
        <f t="shared" si="300"/>
        <v>&lt;=3 calls</v>
      </c>
      <c r="W866" t="str">
        <f t="shared" si="301"/>
        <v>Q2</v>
      </c>
      <c r="X866" t="str">
        <f t="shared" si="302"/>
        <v>Not Applicable</v>
      </c>
      <c r="Y866" t="str">
        <f t="shared" si="303"/>
        <v>Medium</v>
      </c>
      <c r="Z866" s="3">
        <f t="shared" si="304"/>
        <v>0.66170763837200008</v>
      </c>
      <c r="AA866" s="3">
        <f t="shared" si="305"/>
        <v>0.63933138622625829</v>
      </c>
      <c r="AB866" s="3">
        <f t="shared" si="306"/>
        <v>0.29733987414088314</v>
      </c>
      <c r="AC866" s="3">
        <f t="shared" si="307"/>
        <v>-0.34638962005053869</v>
      </c>
      <c r="AD866" s="3">
        <f t="shared" si="308"/>
        <v>2.7493593703086394</v>
      </c>
      <c r="AE866" s="3">
        <f t="shared" si="309"/>
        <v>1.0271311453396355</v>
      </c>
      <c r="AF866" s="3">
        <f t="shared" si="310"/>
        <v>1.5971912322416204</v>
      </c>
      <c r="AG866" t="str">
        <f t="shared" si="311"/>
        <v>Cluster 2</v>
      </c>
      <c r="AH866" t="str">
        <f t="shared" si="312"/>
        <v>&gt;16 messages</v>
      </c>
      <c r="AI866">
        <f t="shared" si="313"/>
        <v>36.72</v>
      </c>
      <c r="AJ866" t="e">
        <f t="shared" si="314"/>
        <v>#N/A</v>
      </c>
      <c r="AK866" t="str">
        <f t="shared" si="315"/>
        <v>no - Medium</v>
      </c>
      <c r="AL866" t="str">
        <f t="shared" si="316"/>
        <v>Q2 - Medium</v>
      </c>
      <c r="AM866">
        <f t="shared" si="317"/>
        <v>0</v>
      </c>
      <c r="AN866">
        <f t="shared" si="318"/>
        <v>1</v>
      </c>
      <c r="AO866">
        <f t="shared" si="319"/>
        <v>0</v>
      </c>
      <c r="AP866">
        <f t="shared" si="320"/>
        <v>2</v>
      </c>
      <c r="AQ866">
        <f t="shared" si="321"/>
        <v>216</v>
      </c>
    </row>
    <row r="867" spans="1:43" x14ac:dyDescent="0.25">
      <c r="A867" t="s">
        <v>55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  <c r="U867">
        <f t="shared" si="299"/>
        <v>0</v>
      </c>
      <c r="V867" t="str">
        <f t="shared" si="300"/>
        <v>&lt;=3 calls</v>
      </c>
      <c r="W867" t="str">
        <f t="shared" si="301"/>
        <v>Q2</v>
      </c>
      <c r="X867" t="str">
        <f t="shared" si="302"/>
        <v>Not Applicable</v>
      </c>
      <c r="Y867" t="str">
        <f t="shared" si="303"/>
        <v>Medium</v>
      </c>
      <c r="Z867" s="3">
        <f t="shared" si="304"/>
        <v>-0.62873741525156412</v>
      </c>
      <c r="AA867" s="3">
        <f t="shared" si="305"/>
        <v>-0.56466025760827354</v>
      </c>
      <c r="AB867" s="3">
        <f t="shared" si="306"/>
        <v>-0.65591966436979254</v>
      </c>
      <c r="AC867" s="3">
        <f t="shared" si="307"/>
        <v>-1.795611567939984</v>
      </c>
      <c r="AD867" s="3">
        <f t="shared" si="308"/>
        <v>1.038626806195132</v>
      </c>
      <c r="AE867" s="3">
        <f t="shared" si="309"/>
        <v>2.0901204398039672</v>
      </c>
      <c r="AF867" s="3">
        <f t="shared" si="310"/>
        <v>3.9570773638160723</v>
      </c>
      <c r="AG867" t="str">
        <f t="shared" si="311"/>
        <v>Cluster 1</v>
      </c>
      <c r="AH867" t="str">
        <f t="shared" si="312"/>
        <v>Not Applicable</v>
      </c>
      <c r="AI867" t="e">
        <f t="shared" si="313"/>
        <v>#N/A</v>
      </c>
      <c r="AJ867">
        <f t="shared" si="314"/>
        <v>24.87</v>
      </c>
      <c r="AK867" t="str">
        <f t="shared" si="315"/>
        <v>no - High</v>
      </c>
      <c r="AL867" t="str">
        <f t="shared" si="316"/>
        <v>Q1 - Low</v>
      </c>
      <c r="AM867">
        <f t="shared" si="317"/>
        <v>0</v>
      </c>
      <c r="AN867">
        <f t="shared" si="318"/>
        <v>1</v>
      </c>
      <c r="AO867">
        <f t="shared" si="319"/>
        <v>0</v>
      </c>
      <c r="AP867">
        <f t="shared" si="320"/>
        <v>1</v>
      </c>
      <c r="AQ867">
        <f t="shared" si="321"/>
        <v>146.30000000000001</v>
      </c>
    </row>
    <row r="868" spans="1:43" x14ac:dyDescent="0.25">
      <c r="A868" t="s">
        <v>54</v>
      </c>
      <c r="B868">
        <v>131</v>
      </c>
      <c r="C868" t="s">
        <v>25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  <c r="U868">
        <f t="shared" si="299"/>
        <v>0</v>
      </c>
      <c r="V868" t="str">
        <f t="shared" si="300"/>
        <v>&lt;=3 calls</v>
      </c>
      <c r="W868" t="str">
        <f t="shared" si="301"/>
        <v>Q4</v>
      </c>
      <c r="X868" t="str">
        <f t="shared" si="302"/>
        <v>Not Applicable</v>
      </c>
      <c r="Y868" t="str">
        <f t="shared" si="303"/>
        <v>Medium</v>
      </c>
      <c r="Z868" s="3">
        <f t="shared" si="304"/>
        <v>-1.5896283518808756</v>
      </c>
      <c r="AA868" s="3">
        <f t="shared" si="305"/>
        <v>0.29703954698734975</v>
      </c>
      <c r="AB868" s="3">
        <f t="shared" si="306"/>
        <v>-0.41363286499832935</v>
      </c>
      <c r="AC868" s="3">
        <f t="shared" si="307"/>
        <v>1.0303712304444337</v>
      </c>
      <c r="AD868" s="3">
        <f t="shared" si="308"/>
        <v>2.5487657660556842</v>
      </c>
      <c r="AE868" s="3">
        <f t="shared" si="309"/>
        <v>1.9616084749797196</v>
      </c>
      <c r="AF868" s="3">
        <f t="shared" si="310"/>
        <v>3.0330856710629033</v>
      </c>
      <c r="AG868" t="str">
        <f t="shared" si="311"/>
        <v>Cluster 2</v>
      </c>
      <c r="AH868" t="str">
        <f t="shared" si="312"/>
        <v>Not Applicable</v>
      </c>
      <c r="AI868" t="e">
        <f t="shared" si="313"/>
        <v>#N/A</v>
      </c>
      <c r="AJ868">
        <f t="shared" si="314"/>
        <v>16.05</v>
      </c>
      <c r="AK868" t="str">
        <f t="shared" si="315"/>
        <v>no - High</v>
      </c>
      <c r="AL868" t="str">
        <f t="shared" si="316"/>
        <v>Q4 - Very High</v>
      </c>
      <c r="AM868">
        <f t="shared" si="317"/>
        <v>0</v>
      </c>
      <c r="AN868">
        <f t="shared" si="318"/>
        <v>0</v>
      </c>
      <c r="AO868">
        <f t="shared" si="319"/>
        <v>0</v>
      </c>
      <c r="AP868">
        <f t="shared" si="320"/>
        <v>2</v>
      </c>
      <c r="AQ868">
        <f t="shared" si="321"/>
        <v>94.4</v>
      </c>
    </row>
    <row r="869" spans="1:43" x14ac:dyDescent="0.25">
      <c r="A869" t="s">
        <v>64</v>
      </c>
      <c r="B869">
        <v>119</v>
      </c>
      <c r="C869" t="s">
        <v>28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  <c r="U869">
        <f t="shared" si="299"/>
        <v>0</v>
      </c>
      <c r="V869" t="str">
        <f t="shared" si="300"/>
        <v>&lt;=3 calls</v>
      </c>
      <c r="W869" t="str">
        <f t="shared" si="301"/>
        <v>Q3</v>
      </c>
      <c r="X869" t="str">
        <f t="shared" si="302"/>
        <v>Not Applicable</v>
      </c>
      <c r="Y869" t="str">
        <f t="shared" si="303"/>
        <v>Medium</v>
      </c>
      <c r="Z869" s="3">
        <f t="shared" si="304"/>
        <v>0.18774216673981581</v>
      </c>
      <c r="AA869" s="3">
        <f t="shared" si="305"/>
        <v>0.30698989115127151</v>
      </c>
      <c r="AB869" s="3">
        <f t="shared" si="306"/>
        <v>-0.78103497879931894</v>
      </c>
      <c r="AC869" s="3">
        <f t="shared" si="307"/>
        <v>-9.277577916988608E-2</v>
      </c>
      <c r="AD869" s="3">
        <f t="shared" si="308"/>
        <v>1.9974872959780314</v>
      </c>
      <c r="AE869" s="3">
        <f t="shared" si="309"/>
        <v>0.86493519858418433</v>
      </c>
      <c r="AF869" s="3">
        <f t="shared" si="310"/>
        <v>2.3465443311188685</v>
      </c>
      <c r="AG869" t="str">
        <f t="shared" si="311"/>
        <v>Cluster 2</v>
      </c>
      <c r="AH869" t="str">
        <f t="shared" si="312"/>
        <v>Not Applicable</v>
      </c>
      <c r="AI869" t="e">
        <f t="shared" si="313"/>
        <v>#N/A</v>
      </c>
      <c r="AJ869">
        <f t="shared" si="314"/>
        <v>32.369999999999997</v>
      </c>
      <c r="AK869" t="str">
        <f t="shared" si="315"/>
        <v>no - Low</v>
      </c>
      <c r="AL869" t="str">
        <f t="shared" si="316"/>
        <v>Q2 - Medium</v>
      </c>
      <c r="AM869">
        <f t="shared" si="317"/>
        <v>0</v>
      </c>
      <c r="AN869">
        <f t="shared" si="318"/>
        <v>0</v>
      </c>
      <c r="AO869">
        <f t="shared" si="319"/>
        <v>1</v>
      </c>
      <c r="AP869">
        <f t="shared" si="320"/>
        <v>2</v>
      </c>
      <c r="AQ869">
        <f t="shared" si="321"/>
        <v>190.4</v>
      </c>
    </row>
    <row r="870" spans="1:43" x14ac:dyDescent="0.25">
      <c r="A870" t="s">
        <v>29</v>
      </c>
      <c r="B870">
        <v>119</v>
      </c>
      <c r="C870" t="s">
        <v>25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  <c r="U870">
        <f t="shared" si="299"/>
        <v>0</v>
      </c>
      <c r="V870" t="str">
        <f t="shared" si="300"/>
        <v>&lt;=3 calls</v>
      </c>
      <c r="W870" t="str">
        <f t="shared" si="301"/>
        <v>Q3</v>
      </c>
      <c r="X870" t="str">
        <f t="shared" si="302"/>
        <v>Not Applicable</v>
      </c>
      <c r="Y870" t="str">
        <f t="shared" si="303"/>
        <v>Medium</v>
      </c>
      <c r="Z870" s="3">
        <f t="shared" si="304"/>
        <v>-0.69724023732340368</v>
      </c>
      <c r="AA870" s="3">
        <f t="shared" si="305"/>
        <v>0.15972479752522944</v>
      </c>
      <c r="AB870" s="3">
        <f t="shared" si="306"/>
        <v>-0.58641115635338903</v>
      </c>
      <c r="AC870" s="3">
        <f t="shared" si="307"/>
        <v>0.63183519477483641</v>
      </c>
      <c r="AD870" s="3">
        <f t="shared" si="308"/>
        <v>2.0665350019744868</v>
      </c>
      <c r="AE870" s="3">
        <f t="shared" si="309"/>
        <v>1.1201561128428243</v>
      </c>
      <c r="AF870" s="3">
        <f t="shared" si="310"/>
        <v>2.4977855231970176</v>
      </c>
      <c r="AG870" t="str">
        <f t="shared" si="311"/>
        <v>Cluster 2</v>
      </c>
      <c r="AH870" t="str">
        <f t="shared" si="312"/>
        <v>&gt;16 messages</v>
      </c>
      <c r="AI870" t="e">
        <f t="shared" si="313"/>
        <v>#N/A</v>
      </c>
      <c r="AJ870">
        <f t="shared" si="314"/>
        <v>24.24</v>
      </c>
      <c r="AK870" t="str">
        <f t="shared" si="315"/>
        <v>no - Low</v>
      </c>
      <c r="AL870" t="str">
        <f t="shared" si="316"/>
        <v>Q3 - High</v>
      </c>
      <c r="AM870">
        <f t="shared" si="317"/>
        <v>0</v>
      </c>
      <c r="AN870">
        <f t="shared" si="318"/>
        <v>0</v>
      </c>
      <c r="AO870">
        <f t="shared" si="319"/>
        <v>0</v>
      </c>
      <c r="AP870">
        <f t="shared" si="320"/>
        <v>3</v>
      </c>
      <c r="AQ870">
        <f t="shared" si="321"/>
        <v>142.6</v>
      </c>
    </row>
    <row r="871" spans="1:43" x14ac:dyDescent="0.25">
      <c r="A871" t="s">
        <v>33</v>
      </c>
      <c r="B871">
        <v>87</v>
      </c>
      <c r="C871" t="s">
        <v>28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  <c r="U871">
        <f t="shared" si="299"/>
        <v>0</v>
      </c>
      <c r="V871" t="str">
        <f t="shared" si="300"/>
        <v>&lt;=3 calls</v>
      </c>
      <c r="W871" t="str">
        <f t="shared" si="301"/>
        <v>Q2</v>
      </c>
      <c r="X871" t="str">
        <f t="shared" si="302"/>
        <v>High</v>
      </c>
      <c r="Y871" t="str">
        <f t="shared" si="303"/>
        <v>Low</v>
      </c>
      <c r="Z871" s="3">
        <f t="shared" si="304"/>
        <v>-0.85276015770271418</v>
      </c>
      <c r="AA871" s="3">
        <f t="shared" si="305"/>
        <v>-0.69998493823760966</v>
      </c>
      <c r="AB871" s="3">
        <f t="shared" si="306"/>
        <v>-0.54470605154354712</v>
      </c>
      <c r="AC871" s="3">
        <f t="shared" si="307"/>
        <v>0.16083806171076653</v>
      </c>
      <c r="AD871" s="3">
        <f t="shared" si="308"/>
        <v>1.2909400425509687</v>
      </c>
      <c r="AE871" s="3">
        <f t="shared" si="309"/>
        <v>1.240867585606017</v>
      </c>
      <c r="AF871" s="3">
        <f t="shared" si="310"/>
        <v>3.0680577792072161</v>
      </c>
      <c r="AG871" t="str">
        <f t="shared" si="311"/>
        <v>Cluster 2</v>
      </c>
      <c r="AH871" t="str">
        <f t="shared" si="312"/>
        <v>Not Applicable</v>
      </c>
      <c r="AI871" t="e">
        <f t="shared" si="313"/>
        <v>#N/A</v>
      </c>
      <c r="AJ871">
        <f t="shared" si="314"/>
        <v>22.81</v>
      </c>
      <c r="AK871" t="str">
        <f t="shared" si="315"/>
        <v>yes - Medium</v>
      </c>
      <c r="AL871" t="str">
        <f t="shared" si="316"/>
        <v>Q3 - High</v>
      </c>
      <c r="AM871">
        <f t="shared" si="317"/>
        <v>1</v>
      </c>
      <c r="AN871">
        <f t="shared" si="318"/>
        <v>0</v>
      </c>
      <c r="AO871">
        <f t="shared" si="319"/>
        <v>1</v>
      </c>
      <c r="AP871">
        <f t="shared" si="320"/>
        <v>0</v>
      </c>
      <c r="AQ871">
        <f t="shared" si="321"/>
        <v>134.19999999999999</v>
      </c>
    </row>
    <row r="872" spans="1:43" x14ac:dyDescent="0.25">
      <c r="A872" t="s">
        <v>56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  <c r="U872">
        <f t="shared" si="299"/>
        <v>1</v>
      </c>
      <c r="V872" t="str">
        <f t="shared" si="300"/>
        <v>&gt;3 calls</v>
      </c>
      <c r="W872" t="str">
        <f t="shared" si="301"/>
        <v>Q3</v>
      </c>
      <c r="X872" t="str">
        <f t="shared" si="302"/>
        <v>Not Applicable</v>
      </c>
      <c r="Y872" t="str">
        <f t="shared" si="303"/>
        <v>Low</v>
      </c>
      <c r="Z872" s="3">
        <f t="shared" si="304"/>
        <v>-1.2656285177573121</v>
      </c>
      <c r="AA872" s="3">
        <f t="shared" si="305"/>
        <v>-1.7149200429576281</v>
      </c>
      <c r="AB872" s="3">
        <f t="shared" si="306"/>
        <v>-1.0670128403525212</v>
      </c>
      <c r="AC872" s="3">
        <f t="shared" si="307"/>
        <v>1.3926767174167949</v>
      </c>
      <c r="AD872" s="3">
        <f t="shared" si="308"/>
        <v>2.5121826709276149</v>
      </c>
      <c r="AE872" s="3">
        <f t="shared" si="309"/>
        <v>2.7605852892838394</v>
      </c>
      <c r="AF872" s="3">
        <f t="shared" si="310"/>
        <v>4.1146810941689846</v>
      </c>
      <c r="AG872" t="str">
        <f t="shared" si="311"/>
        <v>Cluster 1</v>
      </c>
      <c r="AH872" t="str">
        <f t="shared" si="312"/>
        <v>Not Applicable</v>
      </c>
      <c r="AI872">
        <f t="shared" si="313"/>
        <v>19.02</v>
      </c>
      <c r="AJ872" t="e">
        <f t="shared" si="314"/>
        <v>#N/A</v>
      </c>
      <c r="AK872" t="str">
        <f t="shared" si="315"/>
        <v>no - Low</v>
      </c>
      <c r="AL872" t="str">
        <f t="shared" si="316"/>
        <v>Q4 - Very High</v>
      </c>
      <c r="AM872">
        <f t="shared" si="317"/>
        <v>0</v>
      </c>
      <c r="AN872">
        <f t="shared" si="318"/>
        <v>1</v>
      </c>
      <c r="AO872">
        <f t="shared" si="319"/>
        <v>0</v>
      </c>
      <c r="AP872">
        <f t="shared" si="320"/>
        <v>5</v>
      </c>
      <c r="AQ872">
        <f t="shared" si="321"/>
        <v>111.9</v>
      </c>
    </row>
    <row r="873" spans="1:43" x14ac:dyDescent="0.25">
      <c r="A873" t="s">
        <v>33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  <c r="U873">
        <f t="shared" si="299"/>
        <v>0</v>
      </c>
      <c r="V873" t="str">
        <f t="shared" si="300"/>
        <v>&lt;=3 calls</v>
      </c>
      <c r="W873" t="str">
        <f t="shared" si="301"/>
        <v>Q2</v>
      </c>
      <c r="X873" t="str">
        <f t="shared" si="302"/>
        <v>Not Applicable</v>
      </c>
      <c r="Y873" t="str">
        <f t="shared" si="303"/>
        <v>Medium</v>
      </c>
      <c r="Z873" s="3">
        <f t="shared" si="304"/>
        <v>-1.0638229067889211</v>
      </c>
      <c r="AA873" s="3">
        <f t="shared" si="305"/>
        <v>0.22141693134154478</v>
      </c>
      <c r="AB873" s="3">
        <f t="shared" si="306"/>
        <v>1.2088943078417163</v>
      </c>
      <c r="AC873" s="3">
        <f t="shared" si="307"/>
        <v>0.16083806171076653</v>
      </c>
      <c r="AD873" s="3">
        <f t="shared" si="308"/>
        <v>2.778973147105011</v>
      </c>
      <c r="AE873" s="3">
        <f t="shared" si="309"/>
        <v>1.6334132863793274</v>
      </c>
      <c r="AF873" s="3">
        <f t="shared" si="310"/>
        <v>2.3692585709268421</v>
      </c>
      <c r="AG873" t="str">
        <f t="shared" si="311"/>
        <v>Cluster 2</v>
      </c>
      <c r="AH873" t="str">
        <f t="shared" si="312"/>
        <v>Not Applicable</v>
      </c>
      <c r="AI873" t="e">
        <f t="shared" si="313"/>
        <v>#N/A</v>
      </c>
      <c r="AJ873">
        <f t="shared" si="314"/>
        <v>20.88</v>
      </c>
      <c r="AK873" t="str">
        <f t="shared" si="315"/>
        <v>no - Low</v>
      </c>
      <c r="AL873" t="str">
        <f t="shared" si="316"/>
        <v>Q3 - High</v>
      </c>
      <c r="AM873">
        <f t="shared" si="317"/>
        <v>0</v>
      </c>
      <c r="AN873">
        <f t="shared" si="318"/>
        <v>1</v>
      </c>
      <c r="AO873">
        <f t="shared" si="319"/>
        <v>0</v>
      </c>
      <c r="AP873">
        <f t="shared" si="320"/>
        <v>2</v>
      </c>
      <c r="AQ873">
        <f t="shared" si="321"/>
        <v>122.8</v>
      </c>
    </row>
    <row r="874" spans="1:43" x14ac:dyDescent="0.25">
      <c r="A874" t="s">
        <v>74</v>
      </c>
      <c r="B874">
        <v>150</v>
      </c>
      <c r="C874" t="s">
        <v>28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  <c r="U874">
        <f t="shared" si="299"/>
        <v>0</v>
      </c>
      <c r="V874" t="str">
        <f t="shared" si="300"/>
        <v>&gt;3 calls</v>
      </c>
      <c r="W874" t="str">
        <f t="shared" si="301"/>
        <v>Q4</v>
      </c>
      <c r="X874" t="str">
        <f t="shared" si="302"/>
        <v>Not Applicable</v>
      </c>
      <c r="Y874" t="str">
        <f t="shared" si="303"/>
        <v>Medium</v>
      </c>
      <c r="Z874" s="3">
        <f t="shared" si="304"/>
        <v>0.1673764628806205</v>
      </c>
      <c r="AA874" s="3">
        <f t="shared" si="305"/>
        <v>0.41246353928884227</v>
      </c>
      <c r="AB874" s="3">
        <f t="shared" si="306"/>
        <v>0.7580819844210428</v>
      </c>
      <c r="AC874" s="3">
        <f t="shared" si="307"/>
        <v>-0.38262016874777532</v>
      </c>
      <c r="AD874" s="3">
        <f t="shared" si="308"/>
        <v>2.61339456949977</v>
      </c>
      <c r="AE874" s="3">
        <f t="shared" si="309"/>
        <v>0.95876354759942162</v>
      </c>
      <c r="AF874" s="3">
        <f t="shared" si="310"/>
        <v>1.7345385278280698</v>
      </c>
      <c r="AG874" t="str">
        <f t="shared" si="311"/>
        <v>Cluster 2</v>
      </c>
      <c r="AH874" t="str">
        <f t="shared" si="312"/>
        <v>Not Applicable</v>
      </c>
      <c r="AI874" t="e">
        <f t="shared" si="313"/>
        <v>#N/A</v>
      </c>
      <c r="AJ874">
        <f t="shared" si="314"/>
        <v>32.18</v>
      </c>
      <c r="AK874" t="str">
        <f t="shared" si="315"/>
        <v>no - Medium</v>
      </c>
      <c r="AL874" t="str">
        <f t="shared" si="316"/>
        <v>Q2 - Medium</v>
      </c>
      <c r="AM874">
        <f t="shared" si="317"/>
        <v>0</v>
      </c>
      <c r="AN874">
        <f t="shared" si="318"/>
        <v>0</v>
      </c>
      <c r="AO874">
        <f t="shared" si="319"/>
        <v>1</v>
      </c>
      <c r="AP874">
        <f t="shared" si="320"/>
        <v>4</v>
      </c>
      <c r="AQ874">
        <f t="shared" si="321"/>
        <v>189.3</v>
      </c>
    </row>
    <row r="875" spans="1:43" x14ac:dyDescent="0.25">
      <c r="A875" t="s">
        <v>32</v>
      </c>
      <c r="B875">
        <v>161</v>
      </c>
      <c r="C875" t="s">
        <v>28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  <c r="U875">
        <f t="shared" si="299"/>
        <v>0</v>
      </c>
      <c r="V875" t="str">
        <f t="shared" si="300"/>
        <v>&lt;=3 calls</v>
      </c>
      <c r="W875" t="str">
        <f t="shared" si="301"/>
        <v>Q4</v>
      </c>
      <c r="X875" t="str">
        <f t="shared" si="302"/>
        <v>Not Applicable</v>
      </c>
      <c r="Y875" t="str">
        <f t="shared" si="303"/>
        <v>Medium</v>
      </c>
      <c r="Z875" s="3">
        <f t="shared" si="304"/>
        <v>1.113455978521426</v>
      </c>
      <c r="AA875" s="3">
        <f t="shared" si="305"/>
        <v>3.2360392227031499E-2</v>
      </c>
      <c r="AB875" s="3">
        <f t="shared" si="306"/>
        <v>0.11065988118254236</v>
      </c>
      <c r="AC875" s="3">
        <f t="shared" si="307"/>
        <v>2.117287691361518</v>
      </c>
      <c r="AD875" s="3">
        <f t="shared" si="308"/>
        <v>4.05998917177984</v>
      </c>
      <c r="AE875" s="3">
        <f t="shared" si="309"/>
        <v>2.394991479814597</v>
      </c>
      <c r="AF875" s="3">
        <f t="shared" si="310"/>
        <v>1.7287152170902758</v>
      </c>
      <c r="AG875" t="str">
        <f t="shared" si="311"/>
        <v>Cluster 3</v>
      </c>
      <c r="AH875" t="str">
        <f t="shared" si="312"/>
        <v>&gt;16 messages</v>
      </c>
      <c r="AI875" t="e">
        <f t="shared" si="313"/>
        <v>#N/A</v>
      </c>
      <c r="AJ875">
        <f t="shared" si="314"/>
        <v>40.869999999999997</v>
      </c>
      <c r="AK875" t="str">
        <f t="shared" si="315"/>
        <v>no - Medium</v>
      </c>
      <c r="AL875" t="str">
        <f t="shared" si="316"/>
        <v>Q4 - Very High</v>
      </c>
      <c r="AM875">
        <f t="shared" si="317"/>
        <v>0</v>
      </c>
      <c r="AN875">
        <f t="shared" si="318"/>
        <v>0</v>
      </c>
      <c r="AO875">
        <f t="shared" si="319"/>
        <v>1</v>
      </c>
      <c r="AP875">
        <f t="shared" si="320"/>
        <v>0</v>
      </c>
      <c r="AQ875">
        <f t="shared" si="321"/>
        <v>240.4</v>
      </c>
    </row>
    <row r="876" spans="1:43" x14ac:dyDescent="0.25">
      <c r="A876" t="s">
        <v>40</v>
      </c>
      <c r="B876">
        <v>91</v>
      </c>
      <c r="C876" t="s">
        <v>28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  <c r="U876">
        <f t="shared" si="299"/>
        <v>0</v>
      </c>
      <c r="V876" t="str">
        <f t="shared" si="300"/>
        <v>&lt;=3 calls</v>
      </c>
      <c r="W876" t="str">
        <f t="shared" si="301"/>
        <v>Q2</v>
      </c>
      <c r="X876" t="str">
        <f t="shared" si="302"/>
        <v>Low</v>
      </c>
      <c r="Y876" t="str">
        <f t="shared" si="303"/>
        <v>Medium</v>
      </c>
      <c r="Z876" s="3">
        <f t="shared" si="304"/>
        <v>-1.6062912004929446</v>
      </c>
      <c r="AA876" s="3">
        <f t="shared" si="305"/>
        <v>-0.33381227300528904</v>
      </c>
      <c r="AB876" s="3">
        <f t="shared" si="306"/>
        <v>0.7978011318589876</v>
      </c>
      <c r="AC876" s="3">
        <f t="shared" si="307"/>
        <v>-0.12900632786712207</v>
      </c>
      <c r="AD876" s="3">
        <f t="shared" si="308"/>
        <v>2.1913726278299928</v>
      </c>
      <c r="AE876" s="3">
        <f t="shared" si="309"/>
        <v>1.8288606652818753</v>
      </c>
      <c r="AF876" s="3">
        <f t="shared" si="310"/>
        <v>3.1444154738246661</v>
      </c>
      <c r="AG876" t="str">
        <f t="shared" si="311"/>
        <v>Cluster 2</v>
      </c>
      <c r="AH876" t="str">
        <f t="shared" si="312"/>
        <v>&gt;16 messages</v>
      </c>
      <c r="AI876" t="e">
        <f t="shared" si="313"/>
        <v>#N/A</v>
      </c>
      <c r="AJ876">
        <f t="shared" si="314"/>
        <v>15.9</v>
      </c>
      <c r="AK876" t="str">
        <f t="shared" si="315"/>
        <v>yes - Low</v>
      </c>
      <c r="AL876" t="str">
        <f t="shared" si="316"/>
        <v>Q2 - Medium</v>
      </c>
      <c r="AM876">
        <f t="shared" si="317"/>
        <v>1</v>
      </c>
      <c r="AN876">
        <f t="shared" si="318"/>
        <v>0</v>
      </c>
      <c r="AO876">
        <f t="shared" si="319"/>
        <v>1</v>
      </c>
      <c r="AP876">
        <f t="shared" si="320"/>
        <v>0</v>
      </c>
      <c r="AQ876">
        <f t="shared" si="321"/>
        <v>93.5</v>
      </c>
    </row>
    <row r="877" spans="1:43" x14ac:dyDescent="0.25">
      <c r="A877" t="s">
        <v>70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  <c r="U877">
        <f t="shared" si="299"/>
        <v>0</v>
      </c>
      <c r="V877" t="str">
        <f t="shared" si="300"/>
        <v>&lt;=3 calls</v>
      </c>
      <c r="W877" t="str">
        <f t="shared" si="301"/>
        <v>Q3</v>
      </c>
      <c r="X877" t="str">
        <f t="shared" si="302"/>
        <v>Not Applicable</v>
      </c>
      <c r="Y877" t="str">
        <f t="shared" si="303"/>
        <v>Medium</v>
      </c>
      <c r="Z877" s="3">
        <f t="shared" si="304"/>
        <v>-0.40101181755328841</v>
      </c>
      <c r="AA877" s="3">
        <f t="shared" si="305"/>
        <v>0.21942686250875995</v>
      </c>
      <c r="AB877" s="3">
        <f t="shared" si="306"/>
        <v>-0.42157669448591784</v>
      </c>
      <c r="AC877" s="3">
        <f t="shared" si="307"/>
        <v>-2.0314681775414092E-2</v>
      </c>
      <c r="AD877" s="3">
        <f t="shared" si="308"/>
        <v>1.7720455859896547</v>
      </c>
      <c r="AE877" s="3">
        <f t="shared" si="309"/>
        <v>0.62217217989648121</v>
      </c>
      <c r="AF877" s="3">
        <f t="shared" si="310"/>
        <v>2.3736155720859391</v>
      </c>
      <c r="AG877" t="str">
        <f t="shared" si="311"/>
        <v>Cluster 2</v>
      </c>
      <c r="AH877" t="str">
        <f t="shared" si="312"/>
        <v>Not Applicable</v>
      </c>
      <c r="AI877" t="e">
        <f t="shared" si="313"/>
        <v>#N/A</v>
      </c>
      <c r="AJ877">
        <f t="shared" si="314"/>
        <v>26.96</v>
      </c>
      <c r="AK877" t="str">
        <f t="shared" si="315"/>
        <v>no - High</v>
      </c>
      <c r="AL877" t="str">
        <f t="shared" si="316"/>
        <v>Q2 - Medium</v>
      </c>
      <c r="AM877">
        <f t="shared" si="317"/>
        <v>0</v>
      </c>
      <c r="AN877">
        <f t="shared" si="318"/>
        <v>1</v>
      </c>
      <c r="AO877">
        <f t="shared" si="319"/>
        <v>0</v>
      </c>
      <c r="AP877">
        <f t="shared" si="320"/>
        <v>3</v>
      </c>
      <c r="AQ877">
        <f t="shared" si="321"/>
        <v>158.6</v>
      </c>
    </row>
    <row r="878" spans="1:43" x14ac:dyDescent="0.25">
      <c r="A878" t="s">
        <v>36</v>
      </c>
      <c r="B878">
        <v>94</v>
      </c>
      <c r="C878" t="s">
        <v>28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  <c r="U878">
        <f t="shared" si="299"/>
        <v>0</v>
      </c>
      <c r="V878" t="str">
        <f t="shared" si="300"/>
        <v>&gt;3 calls</v>
      </c>
      <c r="W878" t="str">
        <f t="shared" si="301"/>
        <v>Q2</v>
      </c>
      <c r="X878" t="str">
        <f t="shared" si="302"/>
        <v>Low</v>
      </c>
      <c r="Y878" t="str">
        <f t="shared" si="303"/>
        <v>Low</v>
      </c>
      <c r="Z878" s="3">
        <f t="shared" si="304"/>
        <v>1.1652959519811958</v>
      </c>
      <c r="AA878" s="3">
        <f t="shared" si="305"/>
        <v>-1.0581973281387926</v>
      </c>
      <c r="AB878" s="3">
        <f t="shared" si="306"/>
        <v>-2.0977247163671895</v>
      </c>
      <c r="AC878" s="3">
        <f t="shared" si="307"/>
        <v>-1.1072311426924974</v>
      </c>
      <c r="AD878" s="3">
        <f t="shared" si="308"/>
        <v>2.4307183217220398</v>
      </c>
      <c r="AE878" s="3">
        <f t="shared" si="309"/>
        <v>2.8467711586971265</v>
      </c>
      <c r="AF878" s="3">
        <f t="shared" si="310"/>
        <v>4.2778289470740116</v>
      </c>
      <c r="AG878" t="str">
        <f t="shared" si="311"/>
        <v>Cluster 1</v>
      </c>
      <c r="AH878" t="str">
        <f t="shared" si="312"/>
        <v>Not Applicable</v>
      </c>
      <c r="AI878" t="e">
        <f t="shared" si="313"/>
        <v>#N/A</v>
      </c>
      <c r="AJ878">
        <f t="shared" si="314"/>
        <v>41.34</v>
      </c>
      <c r="AK878" t="str">
        <f t="shared" si="315"/>
        <v>yes - Medium</v>
      </c>
      <c r="AL878" t="str">
        <f t="shared" si="316"/>
        <v>Q1 - Low</v>
      </c>
      <c r="AM878">
        <f t="shared" si="317"/>
        <v>1</v>
      </c>
      <c r="AN878">
        <f t="shared" si="318"/>
        <v>0</v>
      </c>
      <c r="AO878">
        <f t="shared" si="319"/>
        <v>1</v>
      </c>
      <c r="AP878">
        <f t="shared" si="320"/>
        <v>4</v>
      </c>
      <c r="AQ878">
        <f t="shared" si="321"/>
        <v>243.2</v>
      </c>
    </row>
    <row r="879" spans="1:43" x14ac:dyDescent="0.25">
      <c r="A879" t="s">
        <v>39</v>
      </c>
      <c r="B879">
        <v>217</v>
      </c>
      <c r="C879" t="s">
        <v>25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  <c r="U879">
        <f t="shared" si="299"/>
        <v>0</v>
      </c>
      <c r="V879" t="str">
        <f t="shared" si="300"/>
        <v>&gt;3 calls</v>
      </c>
      <c r="W879" t="str">
        <f t="shared" si="301"/>
        <v>Q4</v>
      </c>
      <c r="X879" t="str">
        <f t="shared" si="302"/>
        <v>Not Applicable</v>
      </c>
      <c r="Y879" t="str">
        <f t="shared" si="303"/>
        <v>Low</v>
      </c>
      <c r="Z879" s="3">
        <f t="shared" si="304"/>
        <v>-7.1457700559034998E-2</v>
      </c>
      <c r="AA879" s="3">
        <f t="shared" si="305"/>
        <v>-0.8233692058702391</v>
      </c>
      <c r="AB879" s="3">
        <f t="shared" si="306"/>
        <v>2.1065470399392701</v>
      </c>
      <c r="AC879" s="3">
        <f t="shared" si="307"/>
        <v>-0.34638962005053869</v>
      </c>
      <c r="AD879" s="3">
        <f t="shared" si="308"/>
        <v>3.3122847521641527</v>
      </c>
      <c r="AE879" s="3">
        <f t="shared" si="309"/>
        <v>2.2892289646298445</v>
      </c>
      <c r="AF879" s="3">
        <f t="shared" si="310"/>
        <v>2.7404211766772852</v>
      </c>
      <c r="AG879" t="str">
        <f t="shared" si="311"/>
        <v>Cluster 2</v>
      </c>
      <c r="AH879" t="str">
        <f t="shared" si="312"/>
        <v>Not Applicable</v>
      </c>
      <c r="AI879" t="e">
        <f t="shared" si="313"/>
        <v>#N/A</v>
      </c>
      <c r="AJ879">
        <f t="shared" si="314"/>
        <v>29.99</v>
      </c>
      <c r="AK879" t="str">
        <f t="shared" si="315"/>
        <v>no - Low</v>
      </c>
      <c r="AL879" t="str">
        <f t="shared" si="316"/>
        <v>Q2 - Medium</v>
      </c>
      <c r="AM879">
        <f t="shared" si="317"/>
        <v>0</v>
      </c>
      <c r="AN879">
        <f t="shared" si="318"/>
        <v>0</v>
      </c>
      <c r="AO879">
        <f t="shared" si="319"/>
        <v>0</v>
      </c>
      <c r="AP879">
        <f t="shared" si="320"/>
        <v>4</v>
      </c>
      <c r="AQ879">
        <f t="shared" si="321"/>
        <v>176.4</v>
      </c>
    </row>
    <row r="880" spans="1:43" x14ac:dyDescent="0.25">
      <c r="A880" t="s">
        <v>33</v>
      </c>
      <c r="B880">
        <v>158</v>
      </c>
      <c r="C880" t="s">
        <v>28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  <c r="U880">
        <f t="shared" si="299"/>
        <v>0</v>
      </c>
      <c r="V880" t="str">
        <f t="shared" si="300"/>
        <v>&lt;=3 calls</v>
      </c>
      <c r="W880" t="str">
        <f t="shared" si="301"/>
        <v>Q4</v>
      </c>
      <c r="X880" t="str">
        <f t="shared" si="302"/>
        <v>Not Applicable</v>
      </c>
      <c r="Y880" t="str">
        <f t="shared" si="303"/>
        <v>High</v>
      </c>
      <c r="Z880" s="3">
        <f t="shared" si="304"/>
        <v>0.75242759192659803</v>
      </c>
      <c r="AA880" s="3">
        <f t="shared" si="305"/>
        <v>0.83634820067190851</v>
      </c>
      <c r="AB880" s="3">
        <f t="shared" si="306"/>
        <v>0.65084028633859226</v>
      </c>
      <c r="AC880" s="3">
        <f t="shared" si="307"/>
        <v>-1.3970755322703865</v>
      </c>
      <c r="AD880" s="3">
        <f t="shared" si="308"/>
        <v>3.0538696449558724</v>
      </c>
      <c r="AE880" s="3">
        <f t="shared" si="309"/>
        <v>1.9081506007256037</v>
      </c>
      <c r="AF880" s="3">
        <f t="shared" si="310"/>
        <v>2.4404830713848558</v>
      </c>
      <c r="AG880" t="str">
        <f t="shared" si="311"/>
        <v>Cluster 2</v>
      </c>
      <c r="AH880" t="str">
        <f t="shared" si="312"/>
        <v>Not Applicable</v>
      </c>
      <c r="AI880" t="e">
        <f t="shared" si="313"/>
        <v>#N/A</v>
      </c>
      <c r="AJ880">
        <f t="shared" si="314"/>
        <v>37.549999999999997</v>
      </c>
      <c r="AK880" t="str">
        <f t="shared" si="315"/>
        <v>no - Medium</v>
      </c>
      <c r="AL880" t="str">
        <f t="shared" si="316"/>
        <v>Q1 - Low</v>
      </c>
      <c r="AM880">
        <f t="shared" si="317"/>
        <v>0</v>
      </c>
      <c r="AN880">
        <f t="shared" si="318"/>
        <v>0</v>
      </c>
      <c r="AO880">
        <f t="shared" si="319"/>
        <v>1</v>
      </c>
      <c r="AP880">
        <f t="shared" si="320"/>
        <v>0</v>
      </c>
      <c r="AQ880">
        <f t="shared" si="321"/>
        <v>220.9</v>
      </c>
    </row>
    <row r="881" spans="1:43" x14ac:dyDescent="0.25">
      <c r="A881" t="s">
        <v>62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  <c r="U881">
        <f t="shared" si="299"/>
        <v>0</v>
      </c>
      <c r="V881" t="str">
        <f t="shared" si="300"/>
        <v>&lt;=3 calls</v>
      </c>
      <c r="W881" t="str">
        <f t="shared" si="301"/>
        <v>Q3</v>
      </c>
      <c r="X881" t="str">
        <f t="shared" si="302"/>
        <v>Not Applicable</v>
      </c>
      <c r="Y881" t="str">
        <f t="shared" si="303"/>
        <v>High</v>
      </c>
      <c r="Z881" s="3">
        <f t="shared" si="304"/>
        <v>-0.66391454009926543</v>
      </c>
      <c r="AA881" s="3">
        <f t="shared" si="305"/>
        <v>1.3199349270385059</v>
      </c>
      <c r="AB881" s="3">
        <f t="shared" si="306"/>
        <v>0.33904497895072505</v>
      </c>
      <c r="AC881" s="3">
        <f t="shared" si="307"/>
        <v>-1.1434616913897337</v>
      </c>
      <c r="AD881" s="3">
        <f t="shared" si="308"/>
        <v>2.7034559760793955</v>
      </c>
      <c r="AE881" s="3">
        <f t="shared" si="309"/>
        <v>1.8988066951638161</v>
      </c>
      <c r="AF881" s="3">
        <f t="shared" si="310"/>
        <v>2.811095785738805</v>
      </c>
      <c r="AG881" t="str">
        <f t="shared" si="311"/>
        <v>Cluster 2</v>
      </c>
      <c r="AH881" t="str">
        <f t="shared" si="312"/>
        <v>Not Applicable</v>
      </c>
      <c r="AI881" t="e">
        <f t="shared" si="313"/>
        <v>#N/A</v>
      </c>
      <c r="AJ881">
        <f t="shared" si="314"/>
        <v>24.55</v>
      </c>
      <c r="AK881" t="str">
        <f t="shared" si="315"/>
        <v>no - High</v>
      </c>
      <c r="AL881" t="str">
        <f t="shared" si="316"/>
        <v>Q1 - Low</v>
      </c>
      <c r="AM881">
        <f t="shared" si="317"/>
        <v>0</v>
      </c>
      <c r="AN881">
        <f t="shared" si="318"/>
        <v>1</v>
      </c>
      <c r="AO881">
        <f t="shared" si="319"/>
        <v>0</v>
      </c>
      <c r="AP881">
        <f t="shared" si="320"/>
        <v>0</v>
      </c>
      <c r="AQ881">
        <f t="shared" si="321"/>
        <v>144.4</v>
      </c>
    </row>
    <row r="882" spans="1:43" x14ac:dyDescent="0.25">
      <c r="A882" t="s">
        <v>55</v>
      </c>
      <c r="B882">
        <v>85</v>
      </c>
      <c r="C882" t="s">
        <v>28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  <c r="U882">
        <f t="shared" si="299"/>
        <v>0</v>
      </c>
      <c r="V882" t="str">
        <f t="shared" si="300"/>
        <v>&lt;=3 calls</v>
      </c>
      <c r="W882" t="str">
        <f t="shared" si="301"/>
        <v>Q2</v>
      </c>
      <c r="X882" t="str">
        <f t="shared" si="302"/>
        <v>Not Applicable</v>
      </c>
      <c r="Y882" t="str">
        <f t="shared" si="303"/>
        <v>Medium</v>
      </c>
      <c r="Z882" s="3">
        <f t="shared" si="304"/>
        <v>0.5932048163001612</v>
      </c>
      <c r="AA882" s="3">
        <f t="shared" si="305"/>
        <v>0.56171870174766858</v>
      </c>
      <c r="AB882" s="3">
        <f t="shared" si="306"/>
        <v>-0.73932987398947636</v>
      </c>
      <c r="AC882" s="3">
        <f t="shared" si="307"/>
        <v>-0.92607839920631685</v>
      </c>
      <c r="AD882" s="3">
        <f t="shared" si="308"/>
        <v>2.2473718445617084</v>
      </c>
      <c r="AE882" s="3">
        <f t="shared" si="309"/>
        <v>1.4393226594563928</v>
      </c>
      <c r="AF882" s="3">
        <f t="shared" si="310"/>
        <v>2.6631971816447519</v>
      </c>
      <c r="AG882" t="str">
        <f t="shared" si="311"/>
        <v>Cluster 2</v>
      </c>
      <c r="AH882" t="str">
        <f t="shared" si="312"/>
        <v>Not Applicable</v>
      </c>
      <c r="AI882" t="e">
        <f t="shared" si="313"/>
        <v>#N/A</v>
      </c>
      <c r="AJ882">
        <f t="shared" si="314"/>
        <v>36.090000000000003</v>
      </c>
      <c r="AK882" t="str">
        <f t="shared" si="315"/>
        <v>no - Low</v>
      </c>
      <c r="AL882" t="str">
        <f t="shared" si="316"/>
        <v>Q1 - Low</v>
      </c>
      <c r="AM882">
        <f t="shared" si="317"/>
        <v>0</v>
      </c>
      <c r="AN882">
        <f t="shared" si="318"/>
        <v>0</v>
      </c>
      <c r="AO882">
        <f t="shared" si="319"/>
        <v>1</v>
      </c>
      <c r="AP882">
        <f t="shared" si="320"/>
        <v>0</v>
      </c>
      <c r="AQ882">
        <f t="shared" si="321"/>
        <v>212.3</v>
      </c>
    </row>
    <row r="883" spans="1:43" x14ac:dyDescent="0.25">
      <c r="A883" t="s">
        <v>26</v>
      </c>
      <c r="B883">
        <v>79</v>
      </c>
      <c r="C883" t="s">
        <v>28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  <c r="U883">
        <f t="shared" si="299"/>
        <v>0</v>
      </c>
      <c r="V883" t="str">
        <f t="shared" si="300"/>
        <v>&lt;=3 calls</v>
      </c>
      <c r="W883" t="str">
        <f t="shared" si="301"/>
        <v>Q2</v>
      </c>
      <c r="X883" t="str">
        <f t="shared" si="302"/>
        <v>Not Applicable</v>
      </c>
      <c r="Y883" t="str">
        <f t="shared" si="303"/>
        <v>Medium</v>
      </c>
      <c r="Z883" s="3">
        <f t="shared" si="304"/>
        <v>-0.61577742188662188</v>
      </c>
      <c r="AA883" s="3">
        <f t="shared" si="305"/>
        <v>-0.68605445640811935</v>
      </c>
      <c r="AB883" s="3">
        <f t="shared" si="306"/>
        <v>0.8474500661564186</v>
      </c>
      <c r="AC883" s="3">
        <f t="shared" si="307"/>
        <v>-0.67246455832566399</v>
      </c>
      <c r="AD883" s="3">
        <f t="shared" si="308"/>
        <v>1.9407575856781933</v>
      </c>
      <c r="AE883" s="3">
        <f t="shared" si="309"/>
        <v>1.4213489182095378</v>
      </c>
      <c r="AF883" s="3">
        <f t="shared" si="310"/>
        <v>2.8764432009381649</v>
      </c>
      <c r="AG883" t="str">
        <f t="shared" si="311"/>
        <v>Cluster 2</v>
      </c>
      <c r="AH883" t="str">
        <f t="shared" si="312"/>
        <v>Not Applicable</v>
      </c>
      <c r="AI883" t="e">
        <f t="shared" si="313"/>
        <v>#N/A</v>
      </c>
      <c r="AJ883">
        <f t="shared" si="314"/>
        <v>24.99</v>
      </c>
      <c r="AK883" t="str">
        <f t="shared" si="315"/>
        <v>no - High</v>
      </c>
      <c r="AL883" t="str">
        <f t="shared" si="316"/>
        <v>Q1 - Low</v>
      </c>
      <c r="AM883">
        <f t="shared" si="317"/>
        <v>0</v>
      </c>
      <c r="AN883">
        <f t="shared" si="318"/>
        <v>0</v>
      </c>
      <c r="AO883">
        <f t="shared" si="319"/>
        <v>1</v>
      </c>
      <c r="AP883">
        <f t="shared" si="320"/>
        <v>1</v>
      </c>
      <c r="AQ883">
        <f t="shared" si="321"/>
        <v>147</v>
      </c>
    </row>
    <row r="884" spans="1:43" x14ac:dyDescent="0.25">
      <c r="A884" t="s">
        <v>60</v>
      </c>
      <c r="B884">
        <v>139</v>
      </c>
      <c r="C884" t="s">
        <v>28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  <c r="U884">
        <f t="shared" si="299"/>
        <v>0</v>
      </c>
      <c r="V884" t="str">
        <f t="shared" si="300"/>
        <v>&lt;=3 calls</v>
      </c>
      <c r="W884" t="str">
        <f t="shared" si="301"/>
        <v>Q4</v>
      </c>
      <c r="X884" t="str">
        <f t="shared" si="302"/>
        <v>Not Applicable</v>
      </c>
      <c r="Y884" t="str">
        <f t="shared" si="303"/>
        <v>Medium</v>
      </c>
      <c r="Z884" s="3">
        <f t="shared" si="304"/>
        <v>-1.5563026546567376</v>
      </c>
      <c r="AA884" s="3">
        <f t="shared" si="305"/>
        <v>-0.42336537048058481</v>
      </c>
      <c r="AB884" s="3">
        <f t="shared" si="306"/>
        <v>-0.36596988807279546</v>
      </c>
      <c r="AC884" s="3">
        <f t="shared" si="307"/>
        <v>0.95791013304996164</v>
      </c>
      <c r="AD884" s="3">
        <f t="shared" si="308"/>
        <v>2.2084805662421547</v>
      </c>
      <c r="AE884" s="3">
        <f t="shared" si="309"/>
        <v>1.9112409507410575</v>
      </c>
      <c r="AF884" s="3">
        <f t="shared" si="310"/>
        <v>3.2292874650779995</v>
      </c>
      <c r="AG884" t="str">
        <f t="shared" si="311"/>
        <v>Cluster 2</v>
      </c>
      <c r="AH884" t="str">
        <f t="shared" si="312"/>
        <v>&gt;16 messages</v>
      </c>
      <c r="AI884" t="e">
        <f t="shared" si="313"/>
        <v>#N/A</v>
      </c>
      <c r="AJ884">
        <f t="shared" si="314"/>
        <v>16.350000000000001</v>
      </c>
      <c r="AK884" t="str">
        <f t="shared" si="315"/>
        <v>no - High</v>
      </c>
      <c r="AL884" t="str">
        <f t="shared" si="316"/>
        <v>Q4 - Very High</v>
      </c>
      <c r="AM884">
        <f t="shared" si="317"/>
        <v>0</v>
      </c>
      <c r="AN884">
        <f t="shared" si="318"/>
        <v>0</v>
      </c>
      <c r="AO884">
        <f t="shared" si="319"/>
        <v>1</v>
      </c>
      <c r="AP884">
        <f t="shared" si="320"/>
        <v>2</v>
      </c>
      <c r="AQ884">
        <f t="shared" si="321"/>
        <v>96.2</v>
      </c>
    </row>
    <row r="885" spans="1:43" x14ac:dyDescent="0.25">
      <c r="A885" t="s">
        <v>58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  <c r="U885">
        <f t="shared" si="299"/>
        <v>0</v>
      </c>
      <c r="V885" t="str">
        <f t="shared" si="300"/>
        <v>&lt;=3 calls</v>
      </c>
      <c r="W885" t="str">
        <f t="shared" si="301"/>
        <v>Q3</v>
      </c>
      <c r="X885" t="str">
        <f t="shared" si="302"/>
        <v>Not Applicable</v>
      </c>
      <c r="Y885" t="str">
        <f t="shared" si="303"/>
        <v>Medium</v>
      </c>
      <c r="Z885" s="3">
        <f t="shared" si="304"/>
        <v>1.5392843319409659</v>
      </c>
      <c r="AA885" s="3">
        <f t="shared" si="305"/>
        <v>-0.41938523281501633</v>
      </c>
      <c r="AB885" s="3">
        <f t="shared" si="306"/>
        <v>0.28145221516570496</v>
      </c>
      <c r="AC885" s="3">
        <f t="shared" si="307"/>
        <v>1.591586692182255E-2</v>
      </c>
      <c r="AD885" s="3">
        <f t="shared" si="308"/>
        <v>3.075594780644999</v>
      </c>
      <c r="AE885" s="3">
        <f t="shared" si="309"/>
        <v>1.6201076792311697</v>
      </c>
      <c r="AF885" s="3">
        <f t="shared" si="310"/>
        <v>1.9468473309114027</v>
      </c>
      <c r="AG885" t="str">
        <f t="shared" si="311"/>
        <v>Cluster 2</v>
      </c>
      <c r="AH885" t="str">
        <f t="shared" si="312"/>
        <v>Not Applicable</v>
      </c>
      <c r="AI885" t="e">
        <f t="shared" si="313"/>
        <v>#N/A</v>
      </c>
      <c r="AJ885">
        <f t="shared" si="314"/>
        <v>44.78</v>
      </c>
      <c r="AK885" t="str">
        <f t="shared" si="315"/>
        <v>no - Low</v>
      </c>
      <c r="AL885" t="str">
        <f t="shared" si="316"/>
        <v>Q2 - Medium</v>
      </c>
      <c r="AM885">
        <f t="shared" si="317"/>
        <v>0</v>
      </c>
      <c r="AN885">
        <f t="shared" si="318"/>
        <v>1</v>
      </c>
      <c r="AO885">
        <f t="shared" si="319"/>
        <v>0</v>
      </c>
      <c r="AP885">
        <f t="shared" si="320"/>
        <v>0</v>
      </c>
      <c r="AQ885">
        <f t="shared" si="321"/>
        <v>263.39999999999998</v>
      </c>
    </row>
    <row r="886" spans="1:43" x14ac:dyDescent="0.25">
      <c r="A886" t="s">
        <v>46</v>
      </c>
      <c r="B886">
        <v>78</v>
      </c>
      <c r="C886" t="s">
        <v>25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  <c r="U886">
        <f t="shared" si="299"/>
        <v>0</v>
      </c>
      <c r="V886" t="str">
        <f t="shared" si="300"/>
        <v>&lt;=3 calls</v>
      </c>
      <c r="W886" t="str">
        <f t="shared" si="301"/>
        <v>Q2</v>
      </c>
      <c r="X886" t="str">
        <f t="shared" si="302"/>
        <v>Not Applicable</v>
      </c>
      <c r="Y886" t="str">
        <f t="shared" si="303"/>
        <v>Medium</v>
      </c>
      <c r="Z886" s="3">
        <f t="shared" si="304"/>
        <v>-0.33250899548144897</v>
      </c>
      <c r="AA886" s="3">
        <f t="shared" si="305"/>
        <v>-0.15470607805469752</v>
      </c>
      <c r="AB886" s="3">
        <f t="shared" si="306"/>
        <v>0.79581517448709049</v>
      </c>
      <c r="AC886" s="3">
        <f t="shared" si="307"/>
        <v>-5.6545230472650088E-2</v>
      </c>
      <c r="AD886" s="3">
        <f t="shared" si="308"/>
        <v>2.2967640494079622</v>
      </c>
      <c r="AE886" s="3">
        <f t="shared" si="309"/>
        <v>0.87807480187981246</v>
      </c>
      <c r="AF886" s="3">
        <f t="shared" si="310"/>
        <v>2.0656489577708221</v>
      </c>
      <c r="AG886" t="str">
        <f t="shared" si="311"/>
        <v>Cluster 2</v>
      </c>
      <c r="AH886" t="str">
        <f t="shared" si="312"/>
        <v>Not Applicable</v>
      </c>
      <c r="AI886" t="e">
        <f t="shared" si="313"/>
        <v>#N/A</v>
      </c>
      <c r="AJ886">
        <f t="shared" si="314"/>
        <v>27.59</v>
      </c>
      <c r="AK886" t="str">
        <f t="shared" si="315"/>
        <v>no - Low</v>
      </c>
      <c r="AL886" t="str">
        <f t="shared" si="316"/>
        <v>Q2 - Medium</v>
      </c>
      <c r="AM886">
        <f t="shared" si="317"/>
        <v>0</v>
      </c>
      <c r="AN886">
        <f t="shared" si="318"/>
        <v>0</v>
      </c>
      <c r="AO886">
        <f t="shared" si="319"/>
        <v>0</v>
      </c>
      <c r="AP886">
        <f t="shared" si="320"/>
        <v>2</v>
      </c>
      <c r="AQ886">
        <f t="shared" si="321"/>
        <v>162.30000000000001</v>
      </c>
    </row>
    <row r="887" spans="1:43" x14ac:dyDescent="0.25">
      <c r="A887" t="s">
        <v>47</v>
      </c>
      <c r="B887">
        <v>50</v>
      </c>
      <c r="C887" t="s">
        <v>25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  <c r="U887">
        <f t="shared" si="299"/>
        <v>0</v>
      </c>
      <c r="V887" t="str">
        <f t="shared" si="300"/>
        <v>&lt;=3 calls</v>
      </c>
      <c r="W887" t="str">
        <f t="shared" si="301"/>
        <v>Q1</v>
      </c>
      <c r="X887" t="str">
        <f t="shared" si="302"/>
        <v>Not Applicable</v>
      </c>
      <c r="Y887" t="str">
        <f t="shared" si="303"/>
        <v>Low</v>
      </c>
      <c r="Z887" s="3">
        <f t="shared" si="304"/>
        <v>6.1845088337516639E-2</v>
      </c>
      <c r="AA887" s="3">
        <f t="shared" si="305"/>
        <v>-2.8174181763201585</v>
      </c>
      <c r="AB887" s="3">
        <f t="shared" si="306"/>
        <v>4.1151373166138927E-2</v>
      </c>
      <c r="AC887" s="3">
        <f t="shared" si="307"/>
        <v>-0.56377291223395598</v>
      </c>
      <c r="AD887" s="3">
        <f t="shared" si="308"/>
        <v>2.388475261163904</v>
      </c>
      <c r="AE887" s="3">
        <f t="shared" si="309"/>
        <v>2.8742309105729302</v>
      </c>
      <c r="AF887" s="3">
        <f t="shared" si="310"/>
        <v>4.3379249165233151</v>
      </c>
      <c r="AG887" t="str">
        <f t="shared" si="311"/>
        <v>Cluster 1</v>
      </c>
      <c r="AH887" t="str">
        <f t="shared" si="312"/>
        <v>Not Applicable</v>
      </c>
      <c r="AI887" t="e">
        <f t="shared" si="313"/>
        <v>#N/A</v>
      </c>
      <c r="AJ887">
        <f t="shared" si="314"/>
        <v>31.21</v>
      </c>
      <c r="AK887" t="str">
        <f t="shared" si="315"/>
        <v>no - Low</v>
      </c>
      <c r="AL887" t="str">
        <f t="shared" si="316"/>
        <v>Q2 - Medium</v>
      </c>
      <c r="AM887">
        <f t="shared" si="317"/>
        <v>0</v>
      </c>
      <c r="AN887">
        <f t="shared" si="318"/>
        <v>0</v>
      </c>
      <c r="AO887">
        <f t="shared" si="319"/>
        <v>0</v>
      </c>
      <c r="AP887">
        <f t="shared" si="320"/>
        <v>1</v>
      </c>
      <c r="AQ887">
        <f t="shared" si="321"/>
        <v>183.6</v>
      </c>
    </row>
    <row r="888" spans="1:43" x14ac:dyDescent="0.25">
      <c r="A888" t="s">
        <v>70</v>
      </c>
      <c r="B888">
        <v>67</v>
      </c>
      <c r="C888" t="s">
        <v>25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  <c r="U888">
        <f t="shared" si="299"/>
        <v>0</v>
      </c>
      <c r="V888" t="str">
        <f t="shared" si="300"/>
        <v>&lt;=3 calls</v>
      </c>
      <c r="W888" t="str">
        <f t="shared" si="301"/>
        <v>Q1</v>
      </c>
      <c r="X888" t="str">
        <f t="shared" si="302"/>
        <v>Not Applicable</v>
      </c>
      <c r="Y888" t="str">
        <f t="shared" si="303"/>
        <v>Low</v>
      </c>
      <c r="Z888" s="3">
        <f t="shared" si="304"/>
        <v>0.39139920533177003</v>
      </c>
      <c r="AA888" s="3">
        <f t="shared" si="305"/>
        <v>-2.0412913315342616</v>
      </c>
      <c r="AB888" s="3">
        <f t="shared" si="306"/>
        <v>3.9165415794241799E-2</v>
      </c>
      <c r="AC888" s="3">
        <f t="shared" si="307"/>
        <v>-1.1796922400869698</v>
      </c>
      <c r="AD888" s="3">
        <f t="shared" si="308"/>
        <v>2.0328387659272362</v>
      </c>
      <c r="AE888" s="3">
        <f t="shared" si="309"/>
        <v>2.3902450395821364</v>
      </c>
      <c r="AF888" s="3">
        <f t="shared" si="310"/>
        <v>3.9107683708240057</v>
      </c>
      <c r="AG888" t="str">
        <f t="shared" si="311"/>
        <v>Cluster 1</v>
      </c>
      <c r="AH888" t="str">
        <f t="shared" si="312"/>
        <v>Not Applicable</v>
      </c>
      <c r="AI888" t="e">
        <f t="shared" si="313"/>
        <v>#N/A</v>
      </c>
      <c r="AJ888">
        <f t="shared" si="314"/>
        <v>34.24</v>
      </c>
      <c r="AK888" t="str">
        <f t="shared" si="315"/>
        <v>no - Low</v>
      </c>
      <c r="AL888" t="str">
        <f t="shared" si="316"/>
        <v>Q1 - Low</v>
      </c>
      <c r="AM888">
        <f t="shared" si="317"/>
        <v>0</v>
      </c>
      <c r="AN888">
        <f t="shared" si="318"/>
        <v>0</v>
      </c>
      <c r="AO888">
        <f t="shared" si="319"/>
        <v>0</v>
      </c>
      <c r="AP888">
        <f t="shared" si="320"/>
        <v>0</v>
      </c>
      <c r="AQ888">
        <f t="shared" si="321"/>
        <v>201.4</v>
      </c>
    </row>
    <row r="889" spans="1:43" x14ac:dyDescent="0.25">
      <c r="A889" t="s">
        <v>31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  <c r="U889">
        <f t="shared" si="299"/>
        <v>0</v>
      </c>
      <c r="V889" t="str">
        <f t="shared" si="300"/>
        <v>&lt;=3 calls</v>
      </c>
      <c r="W889" t="str">
        <f t="shared" si="301"/>
        <v>Q2</v>
      </c>
      <c r="X889" t="str">
        <f t="shared" si="302"/>
        <v>Not Applicable</v>
      </c>
      <c r="Y889" t="str">
        <f t="shared" si="303"/>
        <v>Low</v>
      </c>
      <c r="Z889" s="3">
        <f t="shared" si="304"/>
        <v>-1.0601200515417948</v>
      </c>
      <c r="AA889" s="3">
        <f t="shared" si="305"/>
        <v>-1.3188963452335425</v>
      </c>
      <c r="AB889" s="3">
        <f t="shared" si="306"/>
        <v>-1.2378051743356844</v>
      </c>
      <c r="AC889" s="3">
        <f t="shared" si="307"/>
        <v>1.1028323278389063</v>
      </c>
      <c r="AD889" s="3">
        <f t="shared" si="308"/>
        <v>2.1409727694545575</v>
      </c>
      <c r="AE889" s="3">
        <f t="shared" si="309"/>
        <v>2.3689117514356983</v>
      </c>
      <c r="AF889" s="3">
        <f t="shared" si="310"/>
        <v>3.8261888835542841</v>
      </c>
      <c r="AG889" t="str">
        <f t="shared" si="311"/>
        <v>Cluster 1</v>
      </c>
      <c r="AH889" t="str">
        <f t="shared" si="312"/>
        <v>&gt;16 messages</v>
      </c>
      <c r="AI889" t="e">
        <f t="shared" si="313"/>
        <v>#N/A</v>
      </c>
      <c r="AJ889">
        <f t="shared" si="314"/>
        <v>20.91</v>
      </c>
      <c r="AK889" t="str">
        <f t="shared" si="315"/>
        <v>no - Medium</v>
      </c>
      <c r="AL889" t="str">
        <f t="shared" si="316"/>
        <v>Q4 - Very High</v>
      </c>
      <c r="AM889">
        <f t="shared" si="317"/>
        <v>0</v>
      </c>
      <c r="AN889">
        <f t="shared" si="318"/>
        <v>1</v>
      </c>
      <c r="AO889">
        <f t="shared" si="319"/>
        <v>0</v>
      </c>
      <c r="AP889">
        <f t="shared" si="320"/>
        <v>1</v>
      </c>
      <c r="AQ889">
        <f t="shared" si="321"/>
        <v>123</v>
      </c>
    </row>
    <row r="890" spans="1:43" x14ac:dyDescent="0.25">
      <c r="A890" t="s">
        <v>61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  <c r="U890">
        <f t="shared" si="299"/>
        <v>0</v>
      </c>
      <c r="V890" t="str">
        <f t="shared" si="300"/>
        <v>&lt;=3 calls</v>
      </c>
      <c r="W890" t="str">
        <f t="shared" si="301"/>
        <v>Q4</v>
      </c>
      <c r="X890" t="str">
        <f t="shared" si="302"/>
        <v>Not Applicable</v>
      </c>
      <c r="Y890" t="str">
        <f t="shared" si="303"/>
        <v>Medium</v>
      </c>
      <c r="Z890" s="3">
        <f t="shared" si="304"/>
        <v>1.0912388470386669</v>
      </c>
      <c r="AA890" s="3">
        <f t="shared" si="305"/>
        <v>-0.23231876253328732</v>
      </c>
      <c r="AB890" s="3">
        <f t="shared" si="306"/>
        <v>-1.8852272775741847</v>
      </c>
      <c r="AC890" s="3">
        <f t="shared" si="307"/>
        <v>-0.52754236353671935</v>
      </c>
      <c r="AD890" s="3">
        <f t="shared" si="308"/>
        <v>2.4432474186901145</v>
      </c>
      <c r="AE890" s="3">
        <f t="shared" si="309"/>
        <v>2.2532547708031059</v>
      </c>
      <c r="AF890" s="3">
        <f t="shared" si="310"/>
        <v>3.4906813339745013</v>
      </c>
      <c r="AG890" t="str">
        <f t="shared" si="311"/>
        <v>Cluster 2</v>
      </c>
      <c r="AH890" t="str">
        <f t="shared" si="312"/>
        <v>Not Applicable</v>
      </c>
      <c r="AI890" t="e">
        <f t="shared" si="313"/>
        <v>#N/A</v>
      </c>
      <c r="AJ890">
        <f t="shared" si="314"/>
        <v>40.659999999999997</v>
      </c>
      <c r="AK890" t="str">
        <f t="shared" si="315"/>
        <v>no - Low</v>
      </c>
      <c r="AL890" t="str">
        <f t="shared" si="316"/>
        <v>Q2 - Medium</v>
      </c>
      <c r="AM890">
        <f t="shared" si="317"/>
        <v>0</v>
      </c>
      <c r="AN890">
        <f t="shared" si="318"/>
        <v>1</v>
      </c>
      <c r="AO890">
        <f t="shared" si="319"/>
        <v>0</v>
      </c>
      <c r="AP890">
        <f t="shared" si="320"/>
        <v>1</v>
      </c>
      <c r="AQ890">
        <f t="shared" si="321"/>
        <v>239.2</v>
      </c>
    </row>
    <row r="891" spans="1:43" x14ac:dyDescent="0.25">
      <c r="A891" t="s">
        <v>20</v>
      </c>
      <c r="B891">
        <v>124</v>
      </c>
      <c r="C891" t="s">
        <v>28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  <c r="U891">
        <f t="shared" si="299"/>
        <v>0</v>
      </c>
      <c r="V891" t="str">
        <f t="shared" si="300"/>
        <v>&lt;=3 calls</v>
      </c>
      <c r="W891" t="str">
        <f t="shared" si="301"/>
        <v>Q3</v>
      </c>
      <c r="X891" t="str">
        <f t="shared" si="302"/>
        <v>Not Applicable</v>
      </c>
      <c r="Y891" t="str">
        <f t="shared" si="303"/>
        <v>Low</v>
      </c>
      <c r="Z891" s="3">
        <f t="shared" si="304"/>
        <v>0.23587928495245944</v>
      </c>
      <c r="AA891" s="3">
        <f t="shared" si="305"/>
        <v>-2.1965167004914412</v>
      </c>
      <c r="AB891" s="3">
        <f t="shared" si="306"/>
        <v>-0.55066392365923855</v>
      </c>
      <c r="AC891" s="3">
        <f t="shared" si="307"/>
        <v>1.8274433017836287</v>
      </c>
      <c r="AD891" s="3">
        <f t="shared" si="308"/>
        <v>3.3399683165910341</v>
      </c>
      <c r="AE891" s="3">
        <f t="shared" si="309"/>
        <v>2.9194356356428086</v>
      </c>
      <c r="AF891" s="3">
        <f t="shared" si="310"/>
        <v>3.7270391070513749</v>
      </c>
      <c r="AG891" t="str">
        <f t="shared" si="311"/>
        <v>Cluster 2</v>
      </c>
      <c r="AH891" t="str">
        <f t="shared" si="312"/>
        <v>Not Applicable</v>
      </c>
      <c r="AI891" t="e">
        <f t="shared" si="313"/>
        <v>#N/A</v>
      </c>
      <c r="AJ891">
        <f t="shared" si="314"/>
        <v>32.81</v>
      </c>
      <c r="AK891" t="str">
        <f t="shared" si="315"/>
        <v>no - Low</v>
      </c>
      <c r="AL891" t="str">
        <f t="shared" si="316"/>
        <v>Q4 - Very High</v>
      </c>
      <c r="AM891">
        <f t="shared" si="317"/>
        <v>0</v>
      </c>
      <c r="AN891">
        <f t="shared" si="318"/>
        <v>0</v>
      </c>
      <c r="AO891">
        <f t="shared" si="319"/>
        <v>1</v>
      </c>
      <c r="AP891">
        <f t="shared" si="320"/>
        <v>1</v>
      </c>
      <c r="AQ891">
        <f t="shared" si="321"/>
        <v>193</v>
      </c>
    </row>
    <row r="892" spans="1:43" x14ac:dyDescent="0.25">
      <c r="A892" t="s">
        <v>33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  <c r="U892">
        <f t="shared" si="299"/>
        <v>0</v>
      </c>
      <c r="V892" t="str">
        <f t="shared" si="300"/>
        <v>&lt;=3 calls</v>
      </c>
      <c r="W892" t="str">
        <f t="shared" si="301"/>
        <v>Q4</v>
      </c>
      <c r="X892" t="str">
        <f t="shared" si="302"/>
        <v>Not Applicable</v>
      </c>
      <c r="Y892" t="str">
        <f t="shared" si="303"/>
        <v>Low</v>
      </c>
      <c r="Z892" s="3">
        <f t="shared" si="304"/>
        <v>-1.1767599918262774</v>
      </c>
      <c r="AA892" s="3">
        <f t="shared" si="305"/>
        <v>-1.0800880852994204</v>
      </c>
      <c r="AB892" s="3">
        <f t="shared" si="306"/>
        <v>-0.50498690410560232</v>
      </c>
      <c r="AC892" s="3">
        <f t="shared" si="307"/>
        <v>-0.12900632786712207</v>
      </c>
      <c r="AD892" s="3">
        <f t="shared" si="308"/>
        <v>1.0204538882868859</v>
      </c>
      <c r="AE892" s="3">
        <f t="shared" si="309"/>
        <v>1.6801811677068246</v>
      </c>
      <c r="AF892" s="3">
        <f t="shared" si="310"/>
        <v>3.55030863088176</v>
      </c>
      <c r="AG892" t="str">
        <f t="shared" si="311"/>
        <v>Cluster 1</v>
      </c>
      <c r="AH892" t="str">
        <f t="shared" si="312"/>
        <v>&gt;16 messages</v>
      </c>
      <c r="AI892" t="e">
        <f t="shared" si="313"/>
        <v>#N/A</v>
      </c>
      <c r="AJ892">
        <f t="shared" si="314"/>
        <v>19.84</v>
      </c>
      <c r="AK892" t="str">
        <f t="shared" si="315"/>
        <v>no - Low</v>
      </c>
      <c r="AL892" t="str">
        <f t="shared" si="316"/>
        <v>Q2 - Medium</v>
      </c>
      <c r="AM892">
        <f t="shared" si="317"/>
        <v>0</v>
      </c>
      <c r="AN892">
        <f t="shared" si="318"/>
        <v>1</v>
      </c>
      <c r="AO892">
        <f t="shared" si="319"/>
        <v>0</v>
      </c>
      <c r="AP892">
        <f t="shared" si="320"/>
        <v>1</v>
      </c>
      <c r="AQ892">
        <f t="shared" si="321"/>
        <v>116.7</v>
      </c>
    </row>
    <row r="893" spans="1:43" x14ac:dyDescent="0.25">
      <c r="A893" t="s">
        <v>45</v>
      </c>
      <c r="B893">
        <v>101</v>
      </c>
      <c r="C893" t="s">
        <v>28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  <c r="U893">
        <f t="shared" si="299"/>
        <v>0</v>
      </c>
      <c r="V893" t="str">
        <f t="shared" si="300"/>
        <v>&lt;=3 calls</v>
      </c>
      <c r="W893" t="str">
        <f t="shared" si="301"/>
        <v>Q3</v>
      </c>
      <c r="X893" t="str">
        <f t="shared" si="302"/>
        <v>Not Applicable</v>
      </c>
      <c r="Y893" t="str">
        <f t="shared" si="303"/>
        <v>Low</v>
      </c>
      <c r="Z893" s="3">
        <f t="shared" si="304"/>
        <v>-1.600736917622255</v>
      </c>
      <c r="AA893" s="3">
        <f t="shared" si="305"/>
        <v>-0.99849526315526216</v>
      </c>
      <c r="AB893" s="3">
        <f t="shared" si="306"/>
        <v>0.80574496134657669</v>
      </c>
      <c r="AC893" s="3">
        <f t="shared" si="307"/>
        <v>0.16083806171076653</v>
      </c>
      <c r="AD893" s="3">
        <f t="shared" si="308"/>
        <v>2.2291583567284357</v>
      </c>
      <c r="AE893" s="3">
        <f t="shared" si="309"/>
        <v>2.0577767844964541</v>
      </c>
      <c r="AF893" s="3">
        <f t="shared" si="310"/>
        <v>3.3911271887460837</v>
      </c>
      <c r="AG893" t="str">
        <f t="shared" si="311"/>
        <v>Cluster 2</v>
      </c>
      <c r="AH893" t="str">
        <f t="shared" si="312"/>
        <v>Not Applicable</v>
      </c>
      <c r="AI893" t="e">
        <f t="shared" si="313"/>
        <v>#N/A</v>
      </c>
      <c r="AJ893">
        <f t="shared" si="314"/>
        <v>15.95</v>
      </c>
      <c r="AK893" t="str">
        <f t="shared" si="315"/>
        <v>no - Low</v>
      </c>
      <c r="AL893" t="str">
        <f t="shared" si="316"/>
        <v>Q3 - High</v>
      </c>
      <c r="AM893">
        <f t="shared" si="317"/>
        <v>0</v>
      </c>
      <c r="AN893">
        <f t="shared" si="318"/>
        <v>0</v>
      </c>
      <c r="AO893">
        <f t="shared" si="319"/>
        <v>1</v>
      </c>
      <c r="AP893">
        <f t="shared" si="320"/>
        <v>1</v>
      </c>
      <c r="AQ893">
        <f t="shared" si="321"/>
        <v>93.8</v>
      </c>
    </row>
    <row r="894" spans="1:43" x14ac:dyDescent="0.25">
      <c r="A894" t="s">
        <v>36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  <c r="U894">
        <f t="shared" si="299"/>
        <v>0</v>
      </c>
      <c r="V894" t="str">
        <f t="shared" si="300"/>
        <v>&lt;=3 calls</v>
      </c>
      <c r="W894" t="str">
        <f t="shared" si="301"/>
        <v>Q1</v>
      </c>
      <c r="X894" t="str">
        <f t="shared" si="302"/>
        <v>Not Applicable</v>
      </c>
      <c r="Y894" t="str">
        <f t="shared" si="303"/>
        <v>Medium</v>
      </c>
      <c r="Z894" s="3">
        <f t="shared" si="304"/>
        <v>1.0967931299093567</v>
      </c>
      <c r="AA894" s="3">
        <f t="shared" si="305"/>
        <v>7.2161768882718497E-2</v>
      </c>
      <c r="AB894" s="3">
        <f t="shared" si="306"/>
        <v>-0.64996179225410056</v>
      </c>
      <c r="AC894" s="3">
        <f t="shared" si="307"/>
        <v>-0.12900632786712207</v>
      </c>
      <c r="AD894" s="3">
        <f t="shared" si="308"/>
        <v>2.5351980222590651</v>
      </c>
      <c r="AE894" s="3">
        <f t="shared" si="309"/>
        <v>1.2834545004496918</v>
      </c>
      <c r="AF894" s="3">
        <f t="shared" si="310"/>
        <v>2.2061917181838169</v>
      </c>
      <c r="AG894" t="str">
        <f t="shared" si="311"/>
        <v>Cluster 2</v>
      </c>
      <c r="AH894" t="str">
        <f t="shared" si="312"/>
        <v>&gt;16 messages</v>
      </c>
      <c r="AI894" t="e">
        <f t="shared" si="313"/>
        <v>#N/A</v>
      </c>
      <c r="AJ894">
        <f t="shared" si="314"/>
        <v>40.72</v>
      </c>
      <c r="AK894" t="str">
        <f t="shared" si="315"/>
        <v>no - Medium</v>
      </c>
      <c r="AL894" t="str">
        <f t="shared" si="316"/>
        <v>Q2 - Medium</v>
      </c>
      <c r="AM894">
        <f t="shared" si="317"/>
        <v>0</v>
      </c>
      <c r="AN894">
        <f t="shared" si="318"/>
        <v>1</v>
      </c>
      <c r="AO894">
        <f t="shared" si="319"/>
        <v>0</v>
      </c>
      <c r="AP894">
        <f t="shared" si="320"/>
        <v>0</v>
      </c>
      <c r="AQ894">
        <f t="shared" si="321"/>
        <v>239.5</v>
      </c>
    </row>
    <row r="895" spans="1:43" x14ac:dyDescent="0.25">
      <c r="A895" t="s">
        <v>70</v>
      </c>
      <c r="B895">
        <v>117</v>
      </c>
      <c r="C895" t="s">
        <v>28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  <c r="U895">
        <f t="shared" si="299"/>
        <v>0</v>
      </c>
      <c r="V895" t="str">
        <f t="shared" si="300"/>
        <v>&lt;=3 calls</v>
      </c>
      <c r="W895" t="str">
        <f t="shared" si="301"/>
        <v>Q3</v>
      </c>
      <c r="X895" t="str">
        <f t="shared" si="302"/>
        <v>Not Applicable</v>
      </c>
      <c r="Y895" t="str">
        <f t="shared" si="303"/>
        <v>Medium</v>
      </c>
      <c r="Z895" s="3">
        <f t="shared" si="304"/>
        <v>0.66170763837200008</v>
      </c>
      <c r="AA895" s="3">
        <f t="shared" si="305"/>
        <v>0.47614574193794124</v>
      </c>
      <c r="AB895" s="3">
        <f t="shared" si="306"/>
        <v>1.337981537015037</v>
      </c>
      <c r="AC895" s="3">
        <f t="shared" si="307"/>
        <v>0.55937409738036437</v>
      </c>
      <c r="AD895" s="3">
        <f t="shared" si="308"/>
        <v>3.5830271796163347</v>
      </c>
      <c r="AE895" s="3">
        <f t="shared" si="309"/>
        <v>1.6636302895952273</v>
      </c>
      <c r="AF895" s="3">
        <f t="shared" si="310"/>
        <v>0.83501359931920571</v>
      </c>
      <c r="AG895" t="str">
        <f t="shared" si="311"/>
        <v>Cluster 3</v>
      </c>
      <c r="AH895" t="str">
        <f t="shared" si="312"/>
        <v>&gt;16 messages</v>
      </c>
      <c r="AI895" t="e">
        <f t="shared" si="313"/>
        <v>#N/A</v>
      </c>
      <c r="AJ895">
        <f t="shared" si="314"/>
        <v>36.72</v>
      </c>
      <c r="AK895" t="str">
        <f t="shared" si="315"/>
        <v>no - Medium</v>
      </c>
      <c r="AL895" t="str">
        <f t="shared" si="316"/>
        <v>Q3 - High</v>
      </c>
      <c r="AM895">
        <f t="shared" si="317"/>
        <v>0</v>
      </c>
      <c r="AN895">
        <f t="shared" si="318"/>
        <v>0</v>
      </c>
      <c r="AO895">
        <f t="shared" si="319"/>
        <v>1</v>
      </c>
      <c r="AP895">
        <f t="shared" si="320"/>
        <v>0</v>
      </c>
      <c r="AQ895">
        <f t="shared" si="321"/>
        <v>216</v>
      </c>
    </row>
    <row r="896" spans="1:43" x14ac:dyDescent="0.25">
      <c r="A896" t="s">
        <v>30</v>
      </c>
      <c r="B896">
        <v>118</v>
      </c>
      <c r="C896" t="s">
        <v>25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  <c r="U896">
        <f t="shared" si="299"/>
        <v>0</v>
      </c>
      <c r="V896" t="str">
        <f t="shared" si="300"/>
        <v>&lt;=3 calls</v>
      </c>
      <c r="W896" t="str">
        <f t="shared" si="301"/>
        <v>Q3</v>
      </c>
      <c r="X896" t="str">
        <f t="shared" si="302"/>
        <v>Not Applicable</v>
      </c>
      <c r="Y896" t="str">
        <f t="shared" si="303"/>
        <v>Medium</v>
      </c>
      <c r="Z896" s="3">
        <f t="shared" si="304"/>
        <v>0.13219933803291922</v>
      </c>
      <c r="AA896" s="3">
        <f t="shared" si="305"/>
        <v>-0.44525612764121253</v>
      </c>
      <c r="AB896" s="3">
        <f t="shared" si="306"/>
        <v>0.65282624371048936</v>
      </c>
      <c r="AC896" s="3">
        <f t="shared" si="307"/>
        <v>0.70429629216930834</v>
      </c>
      <c r="AD896" s="3">
        <f t="shared" si="308"/>
        <v>2.688136259262536</v>
      </c>
      <c r="AE896" s="3">
        <f t="shared" si="309"/>
        <v>1.0667450753666374</v>
      </c>
      <c r="AF896" s="3">
        <f t="shared" si="310"/>
        <v>1.7463715421627679</v>
      </c>
      <c r="AG896" t="str">
        <f t="shared" si="311"/>
        <v>Cluster 2</v>
      </c>
      <c r="AH896" t="str">
        <f t="shared" si="312"/>
        <v>Not Applicable</v>
      </c>
      <c r="AI896" t="e">
        <f t="shared" si="313"/>
        <v>#N/A</v>
      </c>
      <c r="AJ896">
        <f t="shared" si="314"/>
        <v>31.86</v>
      </c>
      <c r="AK896" t="str">
        <f t="shared" si="315"/>
        <v>no - Medium</v>
      </c>
      <c r="AL896" t="str">
        <f t="shared" si="316"/>
        <v>Q4 - Very High</v>
      </c>
      <c r="AM896">
        <f t="shared" si="317"/>
        <v>0</v>
      </c>
      <c r="AN896">
        <f t="shared" si="318"/>
        <v>0</v>
      </c>
      <c r="AO896">
        <f t="shared" si="319"/>
        <v>0</v>
      </c>
      <c r="AP896">
        <f t="shared" si="320"/>
        <v>1</v>
      </c>
      <c r="AQ896">
        <f t="shared" si="321"/>
        <v>187.4</v>
      </c>
    </row>
    <row r="897" spans="1:43" x14ac:dyDescent="0.25">
      <c r="A897" t="s">
        <v>62</v>
      </c>
      <c r="B897">
        <v>22</v>
      </c>
      <c r="C897" t="s">
        <v>28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  <c r="U897">
        <f t="shared" si="299"/>
        <v>0</v>
      </c>
      <c r="V897" t="str">
        <f t="shared" si="300"/>
        <v>&lt;=3 calls</v>
      </c>
      <c r="W897" t="str">
        <f t="shared" si="301"/>
        <v>Q1</v>
      </c>
      <c r="X897" t="str">
        <f t="shared" si="302"/>
        <v>Not Applicable</v>
      </c>
      <c r="Y897" t="str">
        <f t="shared" si="303"/>
        <v>Medium</v>
      </c>
      <c r="Z897" s="3">
        <f t="shared" si="304"/>
        <v>-0.36768612032915021</v>
      </c>
      <c r="AA897" s="3">
        <f t="shared" si="305"/>
        <v>0.35674161197088022</v>
      </c>
      <c r="AB897" s="3">
        <f t="shared" si="306"/>
        <v>-0.15148649190789321</v>
      </c>
      <c r="AC897" s="3">
        <f t="shared" si="307"/>
        <v>0.81298793826101701</v>
      </c>
      <c r="AD897" s="3">
        <f t="shared" si="308"/>
        <v>2.4994937650997353</v>
      </c>
      <c r="AE897" s="3">
        <f t="shared" si="309"/>
        <v>0.9728078976769996</v>
      </c>
      <c r="AF897" s="3">
        <f t="shared" si="310"/>
        <v>1.9092515103550494</v>
      </c>
      <c r="AG897" t="str">
        <f t="shared" si="311"/>
        <v>Cluster 2</v>
      </c>
      <c r="AH897" t="str">
        <f t="shared" si="312"/>
        <v>Not Applicable</v>
      </c>
      <c r="AI897" t="e">
        <f t="shared" si="313"/>
        <v>#N/A</v>
      </c>
      <c r="AJ897">
        <f t="shared" si="314"/>
        <v>27.27</v>
      </c>
      <c r="AK897" t="str">
        <f t="shared" si="315"/>
        <v>no - Medium</v>
      </c>
      <c r="AL897" t="str">
        <f t="shared" si="316"/>
        <v>Q4 - Very High</v>
      </c>
      <c r="AM897">
        <f t="shared" si="317"/>
        <v>0</v>
      </c>
      <c r="AN897">
        <f t="shared" si="318"/>
        <v>0</v>
      </c>
      <c r="AO897">
        <f t="shared" si="319"/>
        <v>1</v>
      </c>
      <c r="AP897">
        <f t="shared" si="320"/>
        <v>1</v>
      </c>
      <c r="AQ897">
        <f t="shared" si="321"/>
        <v>160.4</v>
      </c>
    </row>
    <row r="898" spans="1:43" x14ac:dyDescent="0.25">
      <c r="A898" t="s">
        <v>73</v>
      </c>
      <c r="B898">
        <v>134</v>
      </c>
      <c r="C898" t="s">
        <v>25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  <c r="U898">
        <f t="shared" ref="U898:U961" si="322">IF(T898="yes",1,0)</f>
        <v>0</v>
      </c>
      <c r="V898" t="str">
        <f t="shared" ref="V898:V961" si="323">IF(S898&gt;3,"&gt;3 calls","&lt;=3 calls")</f>
        <v>&lt;=3 calls</v>
      </c>
      <c r="W898" t="str">
        <f t="shared" ref="W898:W961" si="324">IF(B898&lt;=_xlfn.QUARTILE.INC($B$2:$B$4251,1),"Q1",
IF(B898&lt;=_xlfn.QUARTILE.INC($B$2:$B$4251,2),"Q2",
IF(B898&lt;=_xlfn.QUARTILE.INC($B$2:$B$4251,3),"Q3","Q4")))</f>
        <v>Q4</v>
      </c>
      <c r="X898" t="str">
        <f t="shared" ref="X898:X961" si="325">IF(D898="no","Not Applicable",IF(R898&gt;2.84,"High","Low"))</f>
        <v>Not Applicable</v>
      </c>
      <c r="Y898" t="str">
        <f t="shared" ref="Y898:Y961" si="326">IF(J898&lt;=165,"Low",IF(J898&lt;=233,"Medium","High"))</f>
        <v>High</v>
      </c>
      <c r="Z898" s="3">
        <f t="shared" ref="Z898:Z961" si="327">(G898-AVERAGE($G$2:$G$4251))/_xlfn.STDEV.S($G$2:$G$4251)</f>
        <v>0.46360488265073574</v>
      </c>
      <c r="AA898" s="3">
        <f t="shared" ref="AA898:AA961" si="328">(J898-AVERAGE($J$2:$J$4251))/_xlfn.STDEV.S($J$2:$J$4251)</f>
        <v>0.80251703051457479</v>
      </c>
      <c r="AB898" s="3">
        <f t="shared" ref="AB898:AB961" si="329">(M898-AVERAGE($M$2:$M$4251))/_xlfn.STDEV.S($M$2:$M$4251)</f>
        <v>-0.42554860922971266</v>
      </c>
      <c r="AC898" s="3">
        <f t="shared" ref="AC898:AC961" si="330">(P898-AVERAGE($P$2:$P$4251))/_xlfn.STDEV.S($P$2:$P$4251)</f>
        <v>-1.9043032140316922</v>
      </c>
      <c r="AD898" s="3">
        <f t="shared" ref="AD898:AD961" si="331">SQRT((Z898-$BQ$13)^2+(AA898-$BR$13)^2+(AB898-$BS$13)^2+(AC898-$BT$13)^2)</f>
        <v>2.557140121518592</v>
      </c>
      <c r="AE898" s="3">
        <f t="shared" ref="AE898:AE961" si="332">SQRT((Z898-$BQ$14)^2+(AA898-$BR$14)^2+(AB898-$BS$14)^2+(AC898-$BT$14)^2)</f>
        <v>2.160191061288864</v>
      </c>
      <c r="AF898" s="3">
        <f t="shared" ref="AF898:AF961" si="333">SQRT((Z898-$BQ$15)^2+(AA898-$BR$15)^2+(AB898-$BS$15)^2+(AC898-$BT$15)^2)</f>
        <v>3.2854048824253761</v>
      </c>
      <c r="AG898" t="str">
        <f t="shared" ref="AG898:AG961" si="334">IF(AD898=MIN(AD898:AF898),"Cluster 1",IF(AE898=MIN(AD898:AF898),"Cluster 2","Cluster 3"))</f>
        <v>Cluster 2</v>
      </c>
      <c r="AH898" t="str">
        <f t="shared" ref="AH898:AH961" si="335">IF(E898="no","Not Applicable",IF(F898=0,"0 messages",IF(F898&lt;=16,"1-16 messages","&gt;16 messages")))</f>
        <v>Not Applicable</v>
      </c>
      <c r="AI898" t="e">
        <f t="shared" ref="AI898:AI961" si="336">IF(T898="yes",I898,NA())</f>
        <v>#N/A</v>
      </c>
      <c r="AJ898">
        <f t="shared" ref="AJ898:AJ961" si="337">IF(T898="no",I898,NA())</f>
        <v>34.9</v>
      </c>
      <c r="AK898" t="str">
        <f t="shared" ref="AK898:AK961" si="338">D898&amp;" - "&amp;IF(Q898&lt;=3,"Low",IF(Q898&lt;=6,"Medium","High"))</f>
        <v>no - High</v>
      </c>
      <c r="AL898" t="str">
        <f t="shared" ref="AL898:AL961" si="339">IF(P898&lt;=8.5,"Q1 - Low",IF(P898&lt;=10.3,"Q2 - Medium",IF(P898&lt;=12,"Q3 - High","Q4 - Very High")))</f>
        <v>Q1 - Low</v>
      </c>
      <c r="AM898">
        <f t="shared" ref="AM898:AM961" si="340">IF(D898="yes",1,0)</f>
        <v>0</v>
      </c>
      <c r="AN898">
        <f t="shared" ref="AN898:AN961" si="341">IF(C898="area_code_415",1,0)</f>
        <v>0</v>
      </c>
      <c r="AO898">
        <f t="shared" ref="AO898:AO961" si="342">IF(C898="area_code_510",1,0)</f>
        <v>0</v>
      </c>
      <c r="AP898">
        <f t="shared" ref="AP898:AP961" si="343">S898</f>
        <v>1</v>
      </c>
      <c r="AQ898">
        <f t="shared" ref="AQ898:AQ961" si="344">G898</f>
        <v>205.3</v>
      </c>
    </row>
    <row r="899" spans="1:43" x14ac:dyDescent="0.25">
      <c r="A899" t="s">
        <v>29</v>
      </c>
      <c r="B899">
        <v>164</v>
      </c>
      <c r="C899" t="s">
        <v>25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  <c r="U899">
        <f t="shared" si="322"/>
        <v>0</v>
      </c>
      <c r="V899" t="str">
        <f t="shared" si="323"/>
        <v>&lt;=3 calls</v>
      </c>
      <c r="W899" t="str">
        <f t="shared" si="324"/>
        <v>Q4</v>
      </c>
      <c r="X899" t="str">
        <f t="shared" si="325"/>
        <v>Not Applicable</v>
      </c>
      <c r="Y899" t="str">
        <f t="shared" si="326"/>
        <v>Low</v>
      </c>
      <c r="Z899" s="3">
        <f t="shared" si="327"/>
        <v>0.71910189470245978</v>
      </c>
      <c r="AA899" s="3">
        <f t="shared" si="328"/>
        <v>-0.96864423066349692</v>
      </c>
      <c r="AB899" s="3">
        <f t="shared" si="329"/>
        <v>-2.9874336189771533</v>
      </c>
      <c r="AC899" s="3">
        <f t="shared" si="330"/>
        <v>1.4651378148112675</v>
      </c>
      <c r="AD899" s="3">
        <f t="shared" si="331"/>
        <v>3.6032057038827756</v>
      </c>
      <c r="AE899" s="3">
        <f t="shared" si="332"/>
        <v>3.5393173953104591</v>
      </c>
      <c r="AF899" s="3">
        <f t="shared" si="333"/>
        <v>4.4800049001090452</v>
      </c>
      <c r="AG899" t="str">
        <f t="shared" si="334"/>
        <v>Cluster 2</v>
      </c>
      <c r="AH899" t="str">
        <f t="shared" si="335"/>
        <v>&gt;16 messages</v>
      </c>
      <c r="AI899" t="e">
        <f t="shared" si="336"/>
        <v>#N/A</v>
      </c>
      <c r="AJ899">
        <f t="shared" si="337"/>
        <v>37.25</v>
      </c>
      <c r="AK899" t="str">
        <f t="shared" si="338"/>
        <v>no - Medium</v>
      </c>
      <c r="AL899" t="str">
        <f t="shared" si="339"/>
        <v>Q4 - Very High</v>
      </c>
      <c r="AM899">
        <f t="shared" si="340"/>
        <v>0</v>
      </c>
      <c r="AN899">
        <f t="shared" si="341"/>
        <v>0</v>
      </c>
      <c r="AO899">
        <f t="shared" si="342"/>
        <v>0</v>
      </c>
      <c r="AP899">
        <f t="shared" si="343"/>
        <v>1</v>
      </c>
      <c r="AQ899">
        <f t="shared" si="344"/>
        <v>219.1</v>
      </c>
    </row>
    <row r="900" spans="1:43" x14ac:dyDescent="0.25">
      <c r="A900" t="s">
        <v>66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  <c r="U900">
        <f t="shared" si="322"/>
        <v>0</v>
      </c>
      <c r="V900" t="str">
        <f t="shared" si="323"/>
        <v>&lt;=3 calls</v>
      </c>
      <c r="W900" t="str">
        <f t="shared" si="324"/>
        <v>Q4</v>
      </c>
      <c r="X900" t="str">
        <f t="shared" si="325"/>
        <v>Not Applicable</v>
      </c>
      <c r="Y900" t="str">
        <f t="shared" si="326"/>
        <v>Medium</v>
      </c>
      <c r="Z900" s="3">
        <f t="shared" si="327"/>
        <v>0.97274747913062132</v>
      </c>
      <c r="AA900" s="3">
        <f t="shared" si="328"/>
        <v>-0.4969979172936061</v>
      </c>
      <c r="AB900" s="3">
        <f t="shared" si="329"/>
        <v>0.23180328086827395</v>
      </c>
      <c r="AC900" s="3">
        <f t="shared" si="330"/>
        <v>0.81298793826101701</v>
      </c>
      <c r="AD900" s="3">
        <f t="shared" si="331"/>
        <v>2.9914893111393477</v>
      </c>
      <c r="AE900" s="3">
        <f t="shared" si="332"/>
        <v>1.3812772121223009</v>
      </c>
      <c r="AF900" s="3">
        <f t="shared" si="333"/>
        <v>1.6931760613697984</v>
      </c>
      <c r="AG900" t="str">
        <f t="shared" si="334"/>
        <v>Cluster 2</v>
      </c>
      <c r="AH900" t="str">
        <f t="shared" si="335"/>
        <v>Not Applicable</v>
      </c>
      <c r="AI900" t="e">
        <f t="shared" si="336"/>
        <v>#N/A</v>
      </c>
      <c r="AJ900">
        <f t="shared" si="337"/>
        <v>39.58</v>
      </c>
      <c r="AK900" t="str">
        <f t="shared" si="338"/>
        <v>no - High</v>
      </c>
      <c r="AL900" t="str">
        <f t="shared" si="339"/>
        <v>Q4 - Very High</v>
      </c>
      <c r="AM900">
        <f t="shared" si="340"/>
        <v>0</v>
      </c>
      <c r="AN900">
        <f t="shared" si="341"/>
        <v>1</v>
      </c>
      <c r="AO900">
        <f t="shared" si="342"/>
        <v>0</v>
      </c>
      <c r="AP900">
        <f t="shared" si="343"/>
        <v>2</v>
      </c>
      <c r="AQ900">
        <f t="shared" si="344"/>
        <v>232.8</v>
      </c>
    </row>
    <row r="901" spans="1:43" x14ac:dyDescent="0.25">
      <c r="A901" t="s">
        <v>46</v>
      </c>
      <c r="B901">
        <v>110</v>
      </c>
      <c r="C901" t="s">
        <v>25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  <c r="U901">
        <f t="shared" si="322"/>
        <v>0</v>
      </c>
      <c r="V901" t="str">
        <f t="shared" si="323"/>
        <v>&lt;=3 calls</v>
      </c>
      <c r="W901" t="str">
        <f t="shared" si="324"/>
        <v>Q3</v>
      </c>
      <c r="X901" t="str">
        <f t="shared" si="325"/>
        <v>Not Applicable</v>
      </c>
      <c r="Y901" t="str">
        <f t="shared" si="326"/>
        <v>High</v>
      </c>
      <c r="Z901" s="3">
        <f t="shared" si="327"/>
        <v>-0.33806327835213879</v>
      </c>
      <c r="AA901" s="3">
        <f t="shared" si="328"/>
        <v>0.94182184880947928</v>
      </c>
      <c r="AB901" s="3">
        <f t="shared" si="329"/>
        <v>-0.89423454899746146</v>
      </c>
      <c r="AC901" s="3">
        <f t="shared" si="330"/>
        <v>-0.49131181483948333</v>
      </c>
      <c r="AD901" s="3">
        <f t="shared" si="331"/>
        <v>2.1163133785730914</v>
      </c>
      <c r="AE901" s="3">
        <f t="shared" si="332"/>
        <v>1.4291108785138618</v>
      </c>
      <c r="AF901" s="3">
        <f t="shared" si="333"/>
        <v>2.7578856919469792</v>
      </c>
      <c r="AG901" t="str">
        <f t="shared" si="334"/>
        <v>Cluster 2</v>
      </c>
      <c r="AH901" t="str">
        <f t="shared" si="335"/>
        <v>Not Applicable</v>
      </c>
      <c r="AI901" t="e">
        <f t="shared" si="336"/>
        <v>#N/A</v>
      </c>
      <c r="AJ901">
        <f t="shared" si="337"/>
        <v>27.54</v>
      </c>
      <c r="AK901" t="str">
        <f t="shared" si="338"/>
        <v>no - High</v>
      </c>
      <c r="AL901" t="str">
        <f t="shared" si="339"/>
        <v>Q2 - Medium</v>
      </c>
      <c r="AM901">
        <f t="shared" si="340"/>
        <v>0</v>
      </c>
      <c r="AN901">
        <f t="shared" si="341"/>
        <v>0</v>
      </c>
      <c r="AO901">
        <f t="shared" si="342"/>
        <v>0</v>
      </c>
      <c r="AP901">
        <f t="shared" si="343"/>
        <v>0</v>
      </c>
      <c r="AQ901">
        <f t="shared" si="344"/>
        <v>162</v>
      </c>
    </row>
    <row r="902" spans="1:43" x14ac:dyDescent="0.25">
      <c r="A902" t="s">
        <v>44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  <c r="U902">
        <f t="shared" si="322"/>
        <v>0</v>
      </c>
      <c r="V902" t="str">
        <f t="shared" si="323"/>
        <v>&lt;=3 calls</v>
      </c>
      <c r="W902" t="str">
        <f t="shared" si="324"/>
        <v>Q1</v>
      </c>
      <c r="X902" t="str">
        <f t="shared" si="325"/>
        <v>Not Applicable</v>
      </c>
      <c r="Y902" t="str">
        <f t="shared" si="326"/>
        <v>Medium</v>
      </c>
      <c r="Z902" s="3">
        <f t="shared" si="327"/>
        <v>-2.8578562740216813</v>
      </c>
      <c r="AA902" s="3">
        <f t="shared" si="328"/>
        <v>0.12589362736789572</v>
      </c>
      <c r="AB902" s="3">
        <f t="shared" si="329"/>
        <v>0.54757050299993537</v>
      </c>
      <c r="AC902" s="3">
        <f t="shared" si="330"/>
        <v>-1.3608449835731504</v>
      </c>
      <c r="AD902" s="3">
        <f t="shared" si="331"/>
        <v>2.6915515895101736</v>
      </c>
      <c r="AE902" s="3">
        <f t="shared" si="332"/>
        <v>3.2147976940157128</v>
      </c>
      <c r="AF902" s="3">
        <f t="shared" si="333"/>
        <v>4.6287577672527584</v>
      </c>
      <c r="AG902" t="str">
        <f t="shared" si="334"/>
        <v>Cluster 1</v>
      </c>
      <c r="AH902" t="str">
        <f t="shared" si="335"/>
        <v>&gt;16 messages</v>
      </c>
      <c r="AI902" t="e">
        <f t="shared" si="336"/>
        <v>#N/A</v>
      </c>
      <c r="AJ902">
        <f t="shared" si="337"/>
        <v>4.4000000000000004</v>
      </c>
      <c r="AK902" t="str">
        <f t="shared" si="338"/>
        <v>no - High</v>
      </c>
      <c r="AL902" t="str">
        <f t="shared" si="339"/>
        <v>Q1 - Low</v>
      </c>
      <c r="AM902">
        <f t="shared" si="340"/>
        <v>0</v>
      </c>
      <c r="AN902">
        <f t="shared" si="341"/>
        <v>1</v>
      </c>
      <c r="AO902">
        <f t="shared" si="342"/>
        <v>0</v>
      </c>
      <c r="AP902">
        <f t="shared" si="343"/>
        <v>1</v>
      </c>
      <c r="AQ902">
        <f t="shared" si="344"/>
        <v>25.9</v>
      </c>
    </row>
    <row r="903" spans="1:43" x14ac:dyDescent="0.25">
      <c r="A903" t="s">
        <v>66</v>
      </c>
      <c r="B903">
        <v>80</v>
      </c>
      <c r="C903" t="s">
        <v>25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  <c r="U903">
        <f t="shared" si="322"/>
        <v>1</v>
      </c>
      <c r="V903" t="str">
        <f t="shared" si="323"/>
        <v>&lt;=3 calls</v>
      </c>
      <c r="W903" t="str">
        <f t="shared" si="324"/>
        <v>Q2</v>
      </c>
      <c r="X903" t="str">
        <f t="shared" si="325"/>
        <v>Not Applicable</v>
      </c>
      <c r="Y903" t="str">
        <f t="shared" si="326"/>
        <v>Medium</v>
      </c>
      <c r="Z903" s="3">
        <f t="shared" si="327"/>
        <v>2.6297752022197032</v>
      </c>
      <c r="AA903" s="3">
        <f t="shared" si="328"/>
        <v>0.43435429644946999</v>
      </c>
      <c r="AB903" s="3">
        <f t="shared" si="329"/>
        <v>-0.74925966084896256</v>
      </c>
      <c r="AC903" s="3">
        <f t="shared" si="330"/>
        <v>-1.2883838861786781</v>
      </c>
      <c r="AD903" s="3">
        <f t="shared" si="331"/>
        <v>3.921565535583619</v>
      </c>
      <c r="AE903" s="3">
        <f t="shared" si="332"/>
        <v>3.0538016220105342</v>
      </c>
      <c r="AF903" s="3">
        <f t="shared" si="333"/>
        <v>3.3574890086657176</v>
      </c>
      <c r="AG903" t="str">
        <f t="shared" si="334"/>
        <v>Cluster 2</v>
      </c>
      <c r="AH903" t="str">
        <f t="shared" si="335"/>
        <v>Not Applicable</v>
      </c>
      <c r="AI903">
        <f t="shared" si="336"/>
        <v>54.79</v>
      </c>
      <c r="AJ903" t="e">
        <f t="shared" si="337"/>
        <v>#N/A</v>
      </c>
      <c r="AK903" t="str">
        <f t="shared" si="338"/>
        <v>no - High</v>
      </c>
      <c r="AL903" t="str">
        <f t="shared" si="339"/>
        <v>Q1 - Low</v>
      </c>
      <c r="AM903">
        <f t="shared" si="340"/>
        <v>0</v>
      </c>
      <c r="AN903">
        <f t="shared" si="341"/>
        <v>0</v>
      </c>
      <c r="AO903">
        <f t="shared" si="342"/>
        <v>0</v>
      </c>
      <c r="AP903">
        <f t="shared" si="343"/>
        <v>0</v>
      </c>
      <c r="AQ903">
        <f t="shared" si="344"/>
        <v>322.3</v>
      </c>
    </row>
    <row r="904" spans="1:43" x14ac:dyDescent="0.25">
      <c r="A904" t="s">
        <v>60</v>
      </c>
      <c r="B904">
        <v>158</v>
      </c>
      <c r="C904" t="s">
        <v>25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  <c r="U904">
        <f t="shared" si="322"/>
        <v>0</v>
      </c>
      <c r="V904" t="str">
        <f t="shared" si="323"/>
        <v>&lt;=3 calls</v>
      </c>
      <c r="W904" t="str">
        <f t="shared" si="324"/>
        <v>Q4</v>
      </c>
      <c r="X904" t="str">
        <f t="shared" si="325"/>
        <v>Not Applicable</v>
      </c>
      <c r="Y904" t="str">
        <f t="shared" si="326"/>
        <v>Medium</v>
      </c>
      <c r="Z904" s="3">
        <f t="shared" si="327"/>
        <v>0.54877055333464375</v>
      </c>
      <c r="AA904" s="3">
        <f t="shared" si="328"/>
        <v>0.4204238146199798</v>
      </c>
      <c r="AB904" s="3">
        <f t="shared" si="329"/>
        <v>0.18811221868653485</v>
      </c>
      <c r="AC904" s="3">
        <f t="shared" si="330"/>
        <v>-0.74492565572013658</v>
      </c>
      <c r="AD904" s="3">
        <f t="shared" si="331"/>
        <v>2.4275435331458248</v>
      </c>
      <c r="AE904" s="3">
        <f t="shared" si="332"/>
        <v>1.0335403927646332</v>
      </c>
      <c r="AF904" s="3">
        <f t="shared" si="333"/>
        <v>2.0599621068442082</v>
      </c>
      <c r="AG904" t="str">
        <f t="shared" si="334"/>
        <v>Cluster 2</v>
      </c>
      <c r="AH904" t="str">
        <f t="shared" si="335"/>
        <v>Not Applicable</v>
      </c>
      <c r="AI904" t="e">
        <f t="shared" si="336"/>
        <v>#N/A</v>
      </c>
      <c r="AJ904">
        <f t="shared" si="337"/>
        <v>35.68</v>
      </c>
      <c r="AK904" t="str">
        <f t="shared" si="338"/>
        <v>no - Low</v>
      </c>
      <c r="AL904" t="str">
        <f t="shared" si="339"/>
        <v>Q1 - Low</v>
      </c>
      <c r="AM904">
        <f t="shared" si="340"/>
        <v>0</v>
      </c>
      <c r="AN904">
        <f t="shared" si="341"/>
        <v>0</v>
      </c>
      <c r="AO904">
        <f t="shared" si="342"/>
        <v>0</v>
      </c>
      <c r="AP904">
        <f t="shared" si="343"/>
        <v>1</v>
      </c>
      <c r="AQ904">
        <f t="shared" si="344"/>
        <v>209.9</v>
      </c>
    </row>
    <row r="905" spans="1:43" x14ac:dyDescent="0.25">
      <c r="A905" t="s">
        <v>20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  <c r="U905">
        <f t="shared" si="322"/>
        <v>0</v>
      </c>
      <c r="V905" t="str">
        <f t="shared" si="323"/>
        <v>&lt;=3 calls</v>
      </c>
      <c r="W905" t="str">
        <f t="shared" si="324"/>
        <v>Q3</v>
      </c>
      <c r="X905" t="str">
        <f t="shared" si="325"/>
        <v>Not Applicable</v>
      </c>
      <c r="Y905" t="str">
        <f t="shared" si="326"/>
        <v>Medium</v>
      </c>
      <c r="Z905" s="3">
        <f t="shared" si="327"/>
        <v>0.20810787059901115</v>
      </c>
      <c r="AA905" s="3">
        <f t="shared" si="328"/>
        <v>-0.4969979172936061</v>
      </c>
      <c r="AB905" s="3">
        <f t="shared" si="329"/>
        <v>0.39266582799195088</v>
      </c>
      <c r="AC905" s="3">
        <f t="shared" si="330"/>
        <v>-3.7158306488934985</v>
      </c>
      <c r="AD905" s="3">
        <f t="shared" si="331"/>
        <v>3.3208116393640927</v>
      </c>
      <c r="AE905" s="3">
        <f t="shared" si="332"/>
        <v>3.7751688279239008</v>
      </c>
      <c r="AF905" s="3">
        <f t="shared" si="333"/>
        <v>5.0473764882878118</v>
      </c>
      <c r="AG905" t="str">
        <f t="shared" si="334"/>
        <v>Cluster 1</v>
      </c>
      <c r="AH905" t="str">
        <f t="shared" si="335"/>
        <v>Not Applicable</v>
      </c>
      <c r="AI905" t="e">
        <f t="shared" si="336"/>
        <v>#N/A</v>
      </c>
      <c r="AJ905">
        <f t="shared" si="337"/>
        <v>32.56</v>
      </c>
      <c r="AK905" t="str">
        <f t="shared" si="338"/>
        <v>no - Low</v>
      </c>
      <c r="AL905" t="str">
        <f t="shared" si="339"/>
        <v>Q1 - Low</v>
      </c>
      <c r="AM905">
        <f t="shared" si="340"/>
        <v>0</v>
      </c>
      <c r="AN905">
        <f t="shared" si="341"/>
        <v>1</v>
      </c>
      <c r="AO905">
        <f t="shared" si="342"/>
        <v>0</v>
      </c>
      <c r="AP905">
        <f t="shared" si="343"/>
        <v>0</v>
      </c>
      <c r="AQ905">
        <f t="shared" si="344"/>
        <v>191.5</v>
      </c>
    </row>
    <row r="906" spans="1:43" x14ac:dyDescent="0.25">
      <c r="A906" t="s">
        <v>58</v>
      </c>
      <c r="B906">
        <v>64</v>
      </c>
      <c r="C906" t="s">
        <v>25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  <c r="U906">
        <f t="shared" si="322"/>
        <v>0</v>
      </c>
      <c r="V906" t="str">
        <f t="shared" si="323"/>
        <v>&lt;=3 calls</v>
      </c>
      <c r="W906" t="str">
        <f t="shared" si="324"/>
        <v>Q1</v>
      </c>
      <c r="X906" t="str">
        <f t="shared" si="325"/>
        <v>Not Applicable</v>
      </c>
      <c r="Y906" t="str">
        <f t="shared" si="326"/>
        <v>Medium</v>
      </c>
      <c r="Z906" s="3">
        <f t="shared" si="327"/>
        <v>2.0521297836679788</v>
      </c>
      <c r="AA906" s="3">
        <f t="shared" si="328"/>
        <v>0.52788753159033419</v>
      </c>
      <c r="AB906" s="3">
        <f t="shared" si="329"/>
        <v>0.36883433952918365</v>
      </c>
      <c r="AC906" s="3">
        <f t="shared" si="330"/>
        <v>-0.99853949660078922</v>
      </c>
      <c r="AD906" s="3">
        <f t="shared" si="331"/>
        <v>3.6774510340297968</v>
      </c>
      <c r="AE906" s="3">
        <f t="shared" si="332"/>
        <v>2.371291165444136</v>
      </c>
      <c r="AF906" s="3">
        <f t="shared" si="333"/>
        <v>2.3921533134270456</v>
      </c>
      <c r="AG906" t="str">
        <f t="shared" si="334"/>
        <v>Cluster 2</v>
      </c>
      <c r="AH906" t="str">
        <f t="shared" si="335"/>
        <v>&gt;16 messages</v>
      </c>
      <c r="AI906" t="e">
        <f t="shared" si="336"/>
        <v>#N/A</v>
      </c>
      <c r="AJ906">
        <f t="shared" si="337"/>
        <v>49.49</v>
      </c>
      <c r="AK906" t="str">
        <f t="shared" si="338"/>
        <v>no - Low</v>
      </c>
      <c r="AL906" t="str">
        <f t="shared" si="339"/>
        <v>Q1 - Low</v>
      </c>
      <c r="AM906">
        <f t="shared" si="340"/>
        <v>0</v>
      </c>
      <c r="AN906">
        <f t="shared" si="341"/>
        <v>0</v>
      </c>
      <c r="AO906">
        <f t="shared" si="342"/>
        <v>0</v>
      </c>
      <c r="AP906">
        <f t="shared" si="343"/>
        <v>1</v>
      </c>
      <c r="AQ906">
        <f t="shared" si="344"/>
        <v>291.10000000000002</v>
      </c>
    </row>
    <row r="907" spans="1:43" x14ac:dyDescent="0.25">
      <c r="A907" t="s">
        <v>57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  <c r="U907">
        <f t="shared" si="322"/>
        <v>0</v>
      </c>
      <c r="V907" t="str">
        <f t="shared" si="323"/>
        <v>&lt;=3 calls</v>
      </c>
      <c r="W907" t="str">
        <f t="shared" si="324"/>
        <v>Q2</v>
      </c>
      <c r="X907" t="str">
        <f t="shared" si="325"/>
        <v>Not Applicable</v>
      </c>
      <c r="Y907" t="str">
        <f t="shared" si="326"/>
        <v>Medium</v>
      </c>
      <c r="Z907" s="3">
        <f t="shared" si="327"/>
        <v>0.6543019278777471</v>
      </c>
      <c r="AA907" s="3">
        <f t="shared" si="328"/>
        <v>0.31893030414797746</v>
      </c>
      <c r="AB907" s="3">
        <f t="shared" si="329"/>
        <v>-0.58045328423769715</v>
      </c>
      <c r="AC907" s="3">
        <f t="shared" si="330"/>
        <v>0.55937409738036437</v>
      </c>
      <c r="AD907" s="3">
        <f t="shared" si="331"/>
        <v>2.6615707839671798</v>
      </c>
      <c r="AE907" s="3">
        <f t="shared" si="332"/>
        <v>1.0861182936176355</v>
      </c>
      <c r="AF907" s="3">
        <f t="shared" si="333"/>
        <v>1.8097919375978282</v>
      </c>
      <c r="AG907" t="str">
        <f t="shared" si="334"/>
        <v>Cluster 2</v>
      </c>
      <c r="AH907" t="str">
        <f t="shared" si="335"/>
        <v>Not Applicable</v>
      </c>
      <c r="AI907" t="e">
        <f t="shared" si="336"/>
        <v>#N/A</v>
      </c>
      <c r="AJ907">
        <f t="shared" si="337"/>
        <v>36.65</v>
      </c>
      <c r="AK907" t="str">
        <f t="shared" si="338"/>
        <v>no - Low</v>
      </c>
      <c r="AL907" t="str">
        <f t="shared" si="339"/>
        <v>Q3 - High</v>
      </c>
      <c r="AM907">
        <f t="shared" si="340"/>
        <v>0</v>
      </c>
      <c r="AN907">
        <f t="shared" si="341"/>
        <v>1</v>
      </c>
      <c r="AO907">
        <f t="shared" si="342"/>
        <v>0</v>
      </c>
      <c r="AP907">
        <f t="shared" si="343"/>
        <v>3</v>
      </c>
      <c r="AQ907">
        <f t="shared" si="344"/>
        <v>215.6</v>
      </c>
    </row>
    <row r="908" spans="1:43" x14ac:dyDescent="0.25">
      <c r="A908" t="s">
        <v>55</v>
      </c>
      <c r="B908">
        <v>82</v>
      </c>
      <c r="C908" t="s">
        <v>28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  <c r="U908">
        <f t="shared" si="322"/>
        <v>0</v>
      </c>
      <c r="V908" t="str">
        <f t="shared" si="323"/>
        <v>&lt;=3 calls</v>
      </c>
      <c r="W908" t="str">
        <f t="shared" si="324"/>
        <v>Q2</v>
      </c>
      <c r="X908" t="str">
        <f t="shared" si="325"/>
        <v>High</v>
      </c>
      <c r="Y908" t="str">
        <f t="shared" si="326"/>
        <v>Medium</v>
      </c>
      <c r="Z908" s="3">
        <f t="shared" si="327"/>
        <v>0.52840484947544841</v>
      </c>
      <c r="AA908" s="3">
        <f t="shared" si="328"/>
        <v>0.26917858332836869</v>
      </c>
      <c r="AB908" s="3">
        <f t="shared" si="329"/>
        <v>-0.50498690410560232</v>
      </c>
      <c r="AC908" s="3">
        <f t="shared" si="330"/>
        <v>0.77675738956378104</v>
      </c>
      <c r="AD908" s="3">
        <f t="shared" si="331"/>
        <v>2.7108560357857314</v>
      </c>
      <c r="AE908" s="3">
        <f t="shared" si="332"/>
        <v>1.1000148227328299</v>
      </c>
      <c r="AF908" s="3">
        <f t="shared" si="333"/>
        <v>1.7525195501642621</v>
      </c>
      <c r="AG908" t="str">
        <f t="shared" si="334"/>
        <v>Cluster 2</v>
      </c>
      <c r="AH908" t="str">
        <f t="shared" si="335"/>
        <v>Not Applicable</v>
      </c>
      <c r="AI908" t="e">
        <f t="shared" si="336"/>
        <v>#N/A</v>
      </c>
      <c r="AJ908">
        <f t="shared" si="337"/>
        <v>35.5</v>
      </c>
      <c r="AK908" t="str">
        <f t="shared" si="338"/>
        <v>yes - Medium</v>
      </c>
      <c r="AL908" t="str">
        <f t="shared" si="339"/>
        <v>Q4 - Very High</v>
      </c>
      <c r="AM908">
        <f t="shared" si="340"/>
        <v>1</v>
      </c>
      <c r="AN908">
        <f t="shared" si="341"/>
        <v>0</v>
      </c>
      <c r="AO908">
        <f t="shared" si="342"/>
        <v>1</v>
      </c>
      <c r="AP908">
        <f t="shared" si="343"/>
        <v>3</v>
      </c>
      <c r="AQ908">
        <f t="shared" si="344"/>
        <v>208.8</v>
      </c>
    </row>
    <row r="909" spans="1:43" x14ac:dyDescent="0.25">
      <c r="A909" t="s">
        <v>65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  <c r="U909">
        <f t="shared" si="322"/>
        <v>0</v>
      </c>
      <c r="V909" t="str">
        <f t="shared" si="323"/>
        <v>&lt;=3 calls</v>
      </c>
      <c r="W909" t="str">
        <f t="shared" si="324"/>
        <v>Q3</v>
      </c>
      <c r="X909" t="str">
        <f t="shared" si="325"/>
        <v>Not Applicable</v>
      </c>
      <c r="Y909" t="str">
        <f t="shared" si="326"/>
        <v>Medium</v>
      </c>
      <c r="Z909" s="3">
        <f t="shared" si="327"/>
        <v>1.4004272601737251</v>
      </c>
      <c r="AA909" s="3">
        <f t="shared" si="328"/>
        <v>7.8131975381071209E-2</v>
      </c>
      <c r="AB909" s="3">
        <f t="shared" si="329"/>
        <v>-0.58045328423769715</v>
      </c>
      <c r="AC909" s="3">
        <f t="shared" si="330"/>
        <v>0.74052684086654508</v>
      </c>
      <c r="AD909" s="3">
        <f t="shared" si="331"/>
        <v>3.1827460970375938</v>
      </c>
      <c r="AE909" s="3">
        <f t="shared" si="332"/>
        <v>1.6889662915051766</v>
      </c>
      <c r="AF909" s="3">
        <f t="shared" si="333"/>
        <v>1.890857358309574</v>
      </c>
      <c r="AG909" t="str">
        <f t="shared" si="334"/>
        <v>Cluster 2</v>
      </c>
      <c r="AH909" t="str">
        <f t="shared" si="335"/>
        <v>Not Applicable</v>
      </c>
      <c r="AI909" t="e">
        <f t="shared" si="336"/>
        <v>#N/A</v>
      </c>
      <c r="AJ909">
        <f t="shared" si="337"/>
        <v>43.5</v>
      </c>
      <c r="AK909" t="str">
        <f t="shared" si="338"/>
        <v>no - Medium</v>
      </c>
      <c r="AL909" t="str">
        <f t="shared" si="339"/>
        <v>Q4 - Very High</v>
      </c>
      <c r="AM909">
        <f t="shared" si="340"/>
        <v>0</v>
      </c>
      <c r="AN909">
        <f t="shared" si="341"/>
        <v>1</v>
      </c>
      <c r="AO909">
        <f t="shared" si="342"/>
        <v>0</v>
      </c>
      <c r="AP909">
        <f t="shared" si="343"/>
        <v>3</v>
      </c>
      <c r="AQ909">
        <f t="shared" si="344"/>
        <v>255.9</v>
      </c>
    </row>
    <row r="910" spans="1:43" x14ac:dyDescent="0.25">
      <c r="A910" t="s">
        <v>35</v>
      </c>
      <c r="B910">
        <v>60</v>
      </c>
      <c r="C910" t="s">
        <v>25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  <c r="U910">
        <f t="shared" si="322"/>
        <v>0</v>
      </c>
      <c r="V910" t="str">
        <f t="shared" si="323"/>
        <v>&lt;=3 calls</v>
      </c>
      <c r="W910" t="str">
        <f t="shared" si="324"/>
        <v>Q1</v>
      </c>
      <c r="X910" t="str">
        <f t="shared" si="325"/>
        <v>Not Applicable</v>
      </c>
      <c r="Y910" t="str">
        <f t="shared" si="326"/>
        <v>Medium</v>
      </c>
      <c r="Z910" s="3">
        <f t="shared" si="327"/>
        <v>1.3411815762197017</v>
      </c>
      <c r="AA910" s="3">
        <f t="shared" si="328"/>
        <v>0.41644367695441076</v>
      </c>
      <c r="AB910" s="3">
        <f t="shared" si="329"/>
        <v>-1.7998311105826033</v>
      </c>
      <c r="AC910" s="3">
        <f t="shared" si="330"/>
        <v>0.77675738956378104</v>
      </c>
      <c r="AD910" s="3">
        <f t="shared" si="331"/>
        <v>3.3591725900346359</v>
      </c>
      <c r="AE910" s="3">
        <f t="shared" si="332"/>
        <v>2.4114181357303881</v>
      </c>
      <c r="AF910" s="3">
        <f t="shared" si="333"/>
        <v>2.8889157760341226</v>
      </c>
      <c r="AG910" t="str">
        <f t="shared" si="334"/>
        <v>Cluster 2</v>
      </c>
      <c r="AH910" t="str">
        <f t="shared" si="335"/>
        <v>Not Applicable</v>
      </c>
      <c r="AI910" t="e">
        <f t="shared" si="336"/>
        <v>#N/A</v>
      </c>
      <c r="AJ910">
        <f t="shared" si="337"/>
        <v>42.96</v>
      </c>
      <c r="AK910" t="str">
        <f t="shared" si="338"/>
        <v>no - Medium</v>
      </c>
      <c r="AL910" t="str">
        <f t="shared" si="339"/>
        <v>Q4 - Very High</v>
      </c>
      <c r="AM910">
        <f t="shared" si="340"/>
        <v>0</v>
      </c>
      <c r="AN910">
        <f t="shared" si="341"/>
        <v>0</v>
      </c>
      <c r="AO910">
        <f t="shared" si="342"/>
        <v>0</v>
      </c>
      <c r="AP910">
        <f t="shared" si="343"/>
        <v>2</v>
      </c>
      <c r="AQ910">
        <f t="shared" si="344"/>
        <v>252.7</v>
      </c>
    </row>
    <row r="911" spans="1:43" x14ac:dyDescent="0.25">
      <c r="A911" t="s">
        <v>24</v>
      </c>
      <c r="B911">
        <v>113</v>
      </c>
      <c r="C911" t="s">
        <v>25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  <c r="U911">
        <f t="shared" si="322"/>
        <v>0</v>
      </c>
      <c r="V911" t="str">
        <f t="shared" si="323"/>
        <v>&lt;=3 calls</v>
      </c>
      <c r="W911" t="str">
        <f t="shared" si="324"/>
        <v>Q3</v>
      </c>
      <c r="X911" t="str">
        <f t="shared" si="325"/>
        <v>Not Applicable</v>
      </c>
      <c r="Y911" t="str">
        <f t="shared" si="326"/>
        <v>High</v>
      </c>
      <c r="Z911" s="3">
        <f t="shared" si="327"/>
        <v>-0.8916401377975417</v>
      </c>
      <c r="AA911" s="3">
        <f t="shared" si="328"/>
        <v>0.94182184880947928</v>
      </c>
      <c r="AB911" s="3">
        <f t="shared" si="329"/>
        <v>0.9070287873133358</v>
      </c>
      <c r="AC911" s="3">
        <f t="shared" si="330"/>
        <v>-1.2159227887842059</v>
      </c>
      <c r="AD911" s="3">
        <f t="shared" si="331"/>
        <v>2.7323607738745848</v>
      </c>
      <c r="AE911" s="3">
        <f t="shared" si="332"/>
        <v>1.9958005861123465</v>
      </c>
      <c r="AF911" s="3">
        <f t="shared" si="333"/>
        <v>2.915586486531355</v>
      </c>
      <c r="AG911" t="str">
        <f t="shared" si="334"/>
        <v>Cluster 2</v>
      </c>
      <c r="AH911" t="str">
        <f t="shared" si="335"/>
        <v>Not Applicable</v>
      </c>
      <c r="AI911" t="e">
        <f t="shared" si="336"/>
        <v>#N/A</v>
      </c>
      <c r="AJ911">
        <f t="shared" si="337"/>
        <v>22.46</v>
      </c>
      <c r="AK911" t="str">
        <f t="shared" si="338"/>
        <v>no - Medium</v>
      </c>
      <c r="AL911" t="str">
        <f t="shared" si="339"/>
        <v>Q1 - Low</v>
      </c>
      <c r="AM911">
        <f t="shared" si="340"/>
        <v>0</v>
      </c>
      <c r="AN911">
        <f t="shared" si="341"/>
        <v>0</v>
      </c>
      <c r="AO911">
        <f t="shared" si="342"/>
        <v>0</v>
      </c>
      <c r="AP911">
        <f t="shared" si="343"/>
        <v>3</v>
      </c>
      <c r="AQ911">
        <f t="shared" si="344"/>
        <v>132.1</v>
      </c>
    </row>
    <row r="912" spans="1:43" x14ac:dyDescent="0.25">
      <c r="A912" t="s">
        <v>40</v>
      </c>
      <c r="B912">
        <v>109</v>
      </c>
      <c r="C912" t="s">
        <v>25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  <c r="U912">
        <f t="shared" si="322"/>
        <v>0</v>
      </c>
      <c r="V912" t="str">
        <f t="shared" si="323"/>
        <v>&lt;=3 calls</v>
      </c>
      <c r="W912" t="str">
        <f t="shared" si="324"/>
        <v>Q3</v>
      </c>
      <c r="X912" t="str">
        <f t="shared" si="325"/>
        <v>Not Applicable</v>
      </c>
      <c r="Y912" t="str">
        <f t="shared" si="326"/>
        <v>Medium</v>
      </c>
      <c r="Z912" s="3">
        <f t="shared" si="327"/>
        <v>0.68022191460763226</v>
      </c>
      <c r="AA912" s="3">
        <f t="shared" si="328"/>
        <v>0.13584397153181749</v>
      </c>
      <c r="AB912" s="3">
        <f t="shared" si="329"/>
        <v>1.3399674943869346</v>
      </c>
      <c r="AC912" s="3">
        <f t="shared" si="330"/>
        <v>-0.74492565572013658</v>
      </c>
      <c r="AD912" s="3">
        <f t="shared" si="331"/>
        <v>3.1070561639420329</v>
      </c>
      <c r="AE912" s="3">
        <f t="shared" si="332"/>
        <v>1.6827306844167564</v>
      </c>
      <c r="AF912" s="3">
        <f t="shared" si="333"/>
        <v>2.0023404072897271</v>
      </c>
      <c r="AG912" t="str">
        <f t="shared" si="334"/>
        <v>Cluster 2</v>
      </c>
      <c r="AH912" t="str">
        <f t="shared" si="335"/>
        <v>Not Applicable</v>
      </c>
      <c r="AI912" t="e">
        <f t="shared" si="336"/>
        <v>#N/A</v>
      </c>
      <c r="AJ912">
        <f t="shared" si="337"/>
        <v>36.89</v>
      </c>
      <c r="AK912" t="str">
        <f t="shared" si="338"/>
        <v>no - Medium</v>
      </c>
      <c r="AL912" t="str">
        <f t="shared" si="339"/>
        <v>Q1 - Low</v>
      </c>
      <c r="AM912">
        <f t="shared" si="340"/>
        <v>0</v>
      </c>
      <c r="AN912">
        <f t="shared" si="341"/>
        <v>0</v>
      </c>
      <c r="AO912">
        <f t="shared" si="342"/>
        <v>0</v>
      </c>
      <c r="AP912">
        <f t="shared" si="343"/>
        <v>1</v>
      </c>
      <c r="AQ912">
        <f t="shared" si="344"/>
        <v>217</v>
      </c>
    </row>
    <row r="913" spans="1:43" x14ac:dyDescent="0.25">
      <c r="A913" t="s">
        <v>32</v>
      </c>
      <c r="B913">
        <v>105</v>
      </c>
      <c r="C913" t="s">
        <v>28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  <c r="U913">
        <f t="shared" si="322"/>
        <v>0</v>
      </c>
      <c r="V913" t="str">
        <f t="shared" si="323"/>
        <v>&lt;=3 calls</v>
      </c>
      <c r="W913" t="str">
        <f t="shared" si="324"/>
        <v>Q3</v>
      </c>
      <c r="X913" t="str">
        <f t="shared" si="325"/>
        <v>Not Applicable</v>
      </c>
      <c r="Y913" t="str">
        <f t="shared" si="326"/>
        <v>Medium</v>
      </c>
      <c r="Z913" s="3">
        <f t="shared" si="327"/>
        <v>-1.4507712801136341</v>
      </c>
      <c r="AA913" s="3">
        <f t="shared" si="328"/>
        <v>0.45624505361009776</v>
      </c>
      <c r="AB913" s="3">
        <f t="shared" si="329"/>
        <v>0.81567474820606289</v>
      </c>
      <c r="AC913" s="3">
        <f t="shared" si="330"/>
        <v>0.95791013304996164</v>
      </c>
      <c r="AD913" s="3">
        <f t="shared" si="331"/>
        <v>3.0747245866112998</v>
      </c>
      <c r="AE913" s="3">
        <f t="shared" si="332"/>
        <v>1.9737816429400321</v>
      </c>
      <c r="AF913" s="3">
        <f t="shared" si="333"/>
        <v>2.5174782351595568</v>
      </c>
      <c r="AG913" t="str">
        <f t="shared" si="334"/>
        <v>Cluster 2</v>
      </c>
      <c r="AH913" t="str">
        <f t="shared" si="335"/>
        <v>&gt;16 messages</v>
      </c>
      <c r="AI913" t="e">
        <f t="shared" si="336"/>
        <v>#N/A</v>
      </c>
      <c r="AJ913">
        <f t="shared" si="337"/>
        <v>17.32</v>
      </c>
      <c r="AK913" t="str">
        <f t="shared" si="338"/>
        <v>no - Low</v>
      </c>
      <c r="AL913" t="str">
        <f t="shared" si="339"/>
        <v>Q4 - Very High</v>
      </c>
      <c r="AM913">
        <f t="shared" si="340"/>
        <v>0</v>
      </c>
      <c r="AN913">
        <f t="shared" si="341"/>
        <v>0</v>
      </c>
      <c r="AO913">
        <f t="shared" si="342"/>
        <v>1</v>
      </c>
      <c r="AP913">
        <f t="shared" si="343"/>
        <v>0</v>
      </c>
      <c r="AQ913">
        <f t="shared" si="344"/>
        <v>101.9</v>
      </c>
    </row>
    <row r="914" spans="1:43" x14ac:dyDescent="0.25">
      <c r="A914" t="s">
        <v>54</v>
      </c>
      <c r="B914">
        <v>85</v>
      </c>
      <c r="C914" t="s">
        <v>28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  <c r="U914">
        <f t="shared" si="322"/>
        <v>0</v>
      </c>
      <c r="V914" t="str">
        <f t="shared" si="323"/>
        <v>&lt;=3 calls</v>
      </c>
      <c r="W914" t="str">
        <f t="shared" si="324"/>
        <v>Q2</v>
      </c>
      <c r="X914" t="str">
        <f t="shared" si="325"/>
        <v>Not Applicable</v>
      </c>
      <c r="Y914" t="str">
        <f t="shared" si="326"/>
        <v>Medium</v>
      </c>
      <c r="Z914" s="3">
        <f t="shared" si="327"/>
        <v>0.57839339531165512</v>
      </c>
      <c r="AA914" s="3">
        <f t="shared" si="328"/>
        <v>-0.30993144701187708</v>
      </c>
      <c r="AB914" s="3">
        <f t="shared" si="329"/>
        <v>-0.71947030027050396</v>
      </c>
      <c r="AC914" s="3">
        <f t="shared" si="330"/>
        <v>1.1028323278389063</v>
      </c>
      <c r="AD914" s="3">
        <f t="shared" si="331"/>
        <v>2.7327863124696181</v>
      </c>
      <c r="AE914" s="3">
        <f t="shared" si="332"/>
        <v>1.4712148306365493</v>
      </c>
      <c r="AF914" s="3">
        <f t="shared" si="333"/>
        <v>2.2047279029731923</v>
      </c>
      <c r="AG914" t="str">
        <f t="shared" si="334"/>
        <v>Cluster 2</v>
      </c>
      <c r="AH914" t="str">
        <f t="shared" si="335"/>
        <v>Not Applicable</v>
      </c>
      <c r="AI914" t="e">
        <f t="shared" si="336"/>
        <v>#N/A</v>
      </c>
      <c r="AJ914">
        <f t="shared" si="337"/>
        <v>35.96</v>
      </c>
      <c r="AK914" t="str">
        <f t="shared" si="338"/>
        <v>no - Medium</v>
      </c>
      <c r="AL914" t="str">
        <f t="shared" si="339"/>
        <v>Q4 - Very High</v>
      </c>
      <c r="AM914">
        <f t="shared" si="340"/>
        <v>0</v>
      </c>
      <c r="AN914">
        <f t="shared" si="341"/>
        <v>0</v>
      </c>
      <c r="AO914">
        <f t="shared" si="342"/>
        <v>1</v>
      </c>
      <c r="AP914">
        <f t="shared" si="343"/>
        <v>2</v>
      </c>
      <c r="AQ914">
        <f t="shared" si="344"/>
        <v>211.5</v>
      </c>
    </row>
    <row r="915" spans="1:43" x14ac:dyDescent="0.25">
      <c r="A915" t="s">
        <v>66</v>
      </c>
      <c r="B915">
        <v>59</v>
      </c>
      <c r="C915" t="s">
        <v>28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  <c r="U915">
        <f t="shared" si="322"/>
        <v>0</v>
      </c>
      <c r="V915" t="str">
        <f t="shared" si="323"/>
        <v>&lt;=3 calls</v>
      </c>
      <c r="W915" t="str">
        <f t="shared" si="324"/>
        <v>Q1</v>
      </c>
      <c r="X915" t="str">
        <f t="shared" si="325"/>
        <v>Not Applicable</v>
      </c>
      <c r="Y915" t="str">
        <f t="shared" si="326"/>
        <v>High</v>
      </c>
      <c r="Z915" s="3">
        <f t="shared" si="327"/>
        <v>-0.25845189053892015</v>
      </c>
      <c r="AA915" s="3">
        <f t="shared" si="328"/>
        <v>0.77863620452116278</v>
      </c>
      <c r="AB915" s="3">
        <f t="shared" si="329"/>
        <v>-1.5356987801202702</v>
      </c>
      <c r="AC915" s="3">
        <f t="shared" si="330"/>
        <v>-9.277577916988608E-2</v>
      </c>
      <c r="AD915" s="3">
        <f t="shared" si="331"/>
        <v>2.1962398130809624</v>
      </c>
      <c r="AE915" s="3">
        <f t="shared" si="332"/>
        <v>1.7435738605455546</v>
      </c>
      <c r="AF915" s="3">
        <f t="shared" si="333"/>
        <v>3.042471084134335</v>
      </c>
      <c r="AG915" t="str">
        <f t="shared" si="334"/>
        <v>Cluster 2</v>
      </c>
      <c r="AH915" t="str">
        <f t="shared" si="335"/>
        <v>Not Applicable</v>
      </c>
      <c r="AI915" t="e">
        <f t="shared" si="336"/>
        <v>#N/A</v>
      </c>
      <c r="AJ915">
        <f t="shared" si="337"/>
        <v>28.27</v>
      </c>
      <c r="AK915" t="str">
        <f t="shared" si="338"/>
        <v>no - Low</v>
      </c>
      <c r="AL915" t="str">
        <f t="shared" si="339"/>
        <v>Q2 - Medium</v>
      </c>
      <c r="AM915">
        <f t="shared" si="340"/>
        <v>0</v>
      </c>
      <c r="AN915">
        <f t="shared" si="341"/>
        <v>0</v>
      </c>
      <c r="AO915">
        <f t="shared" si="342"/>
        <v>1</v>
      </c>
      <c r="AP915">
        <f t="shared" si="343"/>
        <v>2</v>
      </c>
      <c r="AQ915">
        <f t="shared" si="344"/>
        <v>166.3</v>
      </c>
    </row>
    <row r="916" spans="1:43" x14ac:dyDescent="0.25">
      <c r="A916" t="s">
        <v>57</v>
      </c>
      <c r="B916">
        <v>148</v>
      </c>
      <c r="C916" t="s">
        <v>25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  <c r="U916">
        <f t="shared" si="322"/>
        <v>0</v>
      </c>
      <c r="V916" t="str">
        <f t="shared" si="323"/>
        <v>&lt;=3 calls</v>
      </c>
      <c r="W916" t="str">
        <f t="shared" si="324"/>
        <v>Q4</v>
      </c>
      <c r="X916" t="str">
        <f t="shared" si="325"/>
        <v>Not Applicable</v>
      </c>
      <c r="Y916" t="str">
        <f t="shared" si="326"/>
        <v>Medium</v>
      </c>
      <c r="Z916" s="3">
        <f t="shared" si="327"/>
        <v>9.1467930314528059E-2</v>
      </c>
      <c r="AA916" s="3">
        <f t="shared" si="328"/>
        <v>-0.59252122126725459</v>
      </c>
      <c r="AB916" s="3">
        <f t="shared" si="329"/>
        <v>-0.70358264129532644</v>
      </c>
      <c r="AC916" s="3">
        <f t="shared" si="330"/>
        <v>-0.27392852265606671</v>
      </c>
      <c r="AD916" s="3">
        <f t="shared" si="331"/>
        <v>1.4044159778272483</v>
      </c>
      <c r="AE916" s="3">
        <f t="shared" si="332"/>
        <v>0.96411262235524409</v>
      </c>
      <c r="AF916" s="3">
        <f t="shared" si="333"/>
        <v>2.8083165879923415</v>
      </c>
      <c r="AG916" t="str">
        <f t="shared" si="334"/>
        <v>Cluster 2</v>
      </c>
      <c r="AH916" t="str">
        <f t="shared" si="335"/>
        <v>Not Applicable</v>
      </c>
      <c r="AI916" t="e">
        <f t="shared" si="336"/>
        <v>#N/A</v>
      </c>
      <c r="AJ916">
        <f t="shared" si="337"/>
        <v>31.48</v>
      </c>
      <c r="AK916" t="str">
        <f t="shared" si="338"/>
        <v>no - High</v>
      </c>
      <c r="AL916" t="str">
        <f t="shared" si="339"/>
        <v>Q2 - Medium</v>
      </c>
      <c r="AM916">
        <f t="shared" si="340"/>
        <v>0</v>
      </c>
      <c r="AN916">
        <f t="shared" si="341"/>
        <v>0</v>
      </c>
      <c r="AO916">
        <f t="shared" si="342"/>
        <v>0</v>
      </c>
      <c r="AP916">
        <f t="shared" si="343"/>
        <v>1</v>
      </c>
      <c r="AQ916">
        <f t="shared" si="344"/>
        <v>185.2</v>
      </c>
    </row>
    <row r="917" spans="1:43" x14ac:dyDescent="0.25">
      <c r="A917" t="s">
        <v>47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  <c r="U917">
        <f t="shared" si="322"/>
        <v>0</v>
      </c>
      <c r="V917" t="str">
        <f t="shared" si="323"/>
        <v>&lt;=3 calls</v>
      </c>
      <c r="W917" t="str">
        <f t="shared" si="324"/>
        <v>Q3</v>
      </c>
      <c r="X917" t="str">
        <f t="shared" si="325"/>
        <v>Not Applicable</v>
      </c>
      <c r="Y917" t="str">
        <f t="shared" si="326"/>
        <v>Low</v>
      </c>
      <c r="Z917" s="3">
        <f t="shared" si="327"/>
        <v>1.2023245044524602</v>
      </c>
      <c r="AA917" s="3">
        <f t="shared" si="328"/>
        <v>-0.81938906820467061</v>
      </c>
      <c r="AB917" s="3">
        <f t="shared" si="329"/>
        <v>0.58331773569408596</v>
      </c>
      <c r="AC917" s="3">
        <f t="shared" si="330"/>
        <v>-1.1072311426924974</v>
      </c>
      <c r="AD917" s="3">
        <f t="shared" si="331"/>
        <v>2.7205233139457445</v>
      </c>
      <c r="AE917" s="3">
        <f t="shared" si="332"/>
        <v>1.919167278593396</v>
      </c>
      <c r="AF917" s="3">
        <f t="shared" si="333"/>
        <v>2.8222613246694261</v>
      </c>
      <c r="AG917" t="str">
        <f t="shared" si="334"/>
        <v>Cluster 2</v>
      </c>
      <c r="AH917" t="str">
        <f t="shared" si="335"/>
        <v>Not Applicable</v>
      </c>
      <c r="AI917" t="e">
        <f t="shared" si="336"/>
        <v>#N/A</v>
      </c>
      <c r="AJ917">
        <f t="shared" si="337"/>
        <v>41.68</v>
      </c>
      <c r="AK917" t="str">
        <f t="shared" si="338"/>
        <v>no - High</v>
      </c>
      <c r="AL917" t="str">
        <f t="shared" si="339"/>
        <v>Q1 - Low</v>
      </c>
      <c r="AM917">
        <f t="shared" si="340"/>
        <v>0</v>
      </c>
      <c r="AN917">
        <f t="shared" si="341"/>
        <v>1</v>
      </c>
      <c r="AO917">
        <f t="shared" si="342"/>
        <v>0</v>
      </c>
      <c r="AP917">
        <f t="shared" si="343"/>
        <v>0</v>
      </c>
      <c r="AQ917">
        <f t="shared" si="344"/>
        <v>245.2</v>
      </c>
    </row>
    <row r="918" spans="1:43" x14ac:dyDescent="0.25">
      <c r="A918" t="s">
        <v>37</v>
      </c>
      <c r="B918">
        <v>106</v>
      </c>
      <c r="C918" t="s">
        <v>28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  <c r="U918">
        <f t="shared" si="322"/>
        <v>0</v>
      </c>
      <c r="V918" t="str">
        <f t="shared" si="323"/>
        <v>&lt;=3 calls</v>
      </c>
      <c r="W918" t="str">
        <f t="shared" si="324"/>
        <v>Q3</v>
      </c>
      <c r="X918" t="str">
        <f t="shared" si="325"/>
        <v>Not Applicable</v>
      </c>
      <c r="Y918" t="str">
        <f t="shared" si="326"/>
        <v>Medium</v>
      </c>
      <c r="Z918" s="3">
        <f t="shared" si="327"/>
        <v>1.7429413705329202</v>
      </c>
      <c r="AA918" s="3">
        <f t="shared" si="328"/>
        <v>-3.1321810422068046E-2</v>
      </c>
      <c r="AB918" s="3">
        <f t="shared" si="329"/>
        <v>-0.78897880828690747</v>
      </c>
      <c r="AC918" s="3">
        <f t="shared" si="330"/>
        <v>-1.541997727059331</v>
      </c>
      <c r="AD918" s="3">
        <f t="shared" si="331"/>
        <v>2.9665394446449702</v>
      </c>
      <c r="AE918" s="3">
        <f t="shared" si="332"/>
        <v>2.457451978595973</v>
      </c>
      <c r="AF918" s="3">
        <f t="shared" si="333"/>
        <v>3.3582412327848092</v>
      </c>
      <c r="AG918" t="str">
        <f t="shared" si="334"/>
        <v>Cluster 2</v>
      </c>
      <c r="AH918" t="str">
        <f t="shared" si="335"/>
        <v>Not Applicable</v>
      </c>
      <c r="AI918" t="e">
        <f t="shared" si="336"/>
        <v>#N/A</v>
      </c>
      <c r="AJ918">
        <f t="shared" si="337"/>
        <v>46.65</v>
      </c>
      <c r="AK918" t="str">
        <f t="shared" si="338"/>
        <v>no - Low</v>
      </c>
      <c r="AL918" t="str">
        <f t="shared" si="339"/>
        <v>Q1 - Low</v>
      </c>
      <c r="AM918">
        <f t="shared" si="340"/>
        <v>0</v>
      </c>
      <c r="AN918">
        <f t="shared" si="341"/>
        <v>0</v>
      </c>
      <c r="AO918">
        <f t="shared" si="342"/>
        <v>1</v>
      </c>
      <c r="AP918">
        <f t="shared" si="343"/>
        <v>1</v>
      </c>
      <c r="AQ918">
        <f t="shared" si="344"/>
        <v>274.39999999999998</v>
      </c>
    </row>
    <row r="919" spans="1:43" x14ac:dyDescent="0.25">
      <c r="A919" t="s">
        <v>33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  <c r="U919">
        <f t="shared" si="322"/>
        <v>0</v>
      </c>
      <c r="V919" t="str">
        <f t="shared" si="323"/>
        <v>&lt;=3 calls</v>
      </c>
      <c r="W919" t="str">
        <f t="shared" si="324"/>
        <v>Q2</v>
      </c>
      <c r="X919" t="str">
        <f t="shared" si="325"/>
        <v>Not Applicable</v>
      </c>
      <c r="Y919" t="str">
        <f t="shared" si="326"/>
        <v>High</v>
      </c>
      <c r="Z919" s="3">
        <f t="shared" si="327"/>
        <v>-1.5155712469383467</v>
      </c>
      <c r="AA919" s="3">
        <f t="shared" si="328"/>
        <v>0.98361329429795052</v>
      </c>
      <c r="AB919" s="3">
        <f t="shared" si="329"/>
        <v>0.94674793475128061</v>
      </c>
      <c r="AC919" s="3">
        <f t="shared" si="330"/>
        <v>1.428907266114031</v>
      </c>
      <c r="AD919" s="3">
        <f t="shared" si="331"/>
        <v>3.7269227843926469</v>
      </c>
      <c r="AE919" s="3">
        <f t="shared" si="332"/>
        <v>2.4904937149840816</v>
      </c>
      <c r="AF919" s="3">
        <f t="shared" si="333"/>
        <v>2.5524820171600386</v>
      </c>
      <c r="AG919" t="str">
        <f t="shared" si="334"/>
        <v>Cluster 2</v>
      </c>
      <c r="AH919" t="str">
        <f t="shared" si="335"/>
        <v>Not Applicable</v>
      </c>
      <c r="AI919" t="e">
        <f t="shared" si="336"/>
        <v>#N/A</v>
      </c>
      <c r="AJ919">
        <f t="shared" si="337"/>
        <v>16.73</v>
      </c>
      <c r="AK919" t="str">
        <f t="shared" si="338"/>
        <v>no - Medium</v>
      </c>
      <c r="AL919" t="str">
        <f t="shared" si="339"/>
        <v>Q4 - Very High</v>
      </c>
      <c r="AM919">
        <f t="shared" si="340"/>
        <v>0</v>
      </c>
      <c r="AN919">
        <f t="shared" si="341"/>
        <v>1</v>
      </c>
      <c r="AO919">
        <f t="shared" si="342"/>
        <v>0</v>
      </c>
      <c r="AP919">
        <f t="shared" si="343"/>
        <v>1</v>
      </c>
      <c r="AQ919">
        <f t="shared" si="344"/>
        <v>98.4</v>
      </c>
    </row>
    <row r="920" spans="1:43" x14ac:dyDescent="0.25">
      <c r="A920" t="s">
        <v>65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  <c r="U920">
        <f t="shared" si="322"/>
        <v>0</v>
      </c>
      <c r="V920" t="str">
        <f t="shared" si="323"/>
        <v>&lt;=3 calls</v>
      </c>
      <c r="W920" t="str">
        <f t="shared" si="324"/>
        <v>Q1</v>
      </c>
      <c r="X920" t="str">
        <f t="shared" si="325"/>
        <v>Not Applicable</v>
      </c>
      <c r="Y920" t="str">
        <f t="shared" si="326"/>
        <v>Medium</v>
      </c>
      <c r="Z920" s="3">
        <f t="shared" si="327"/>
        <v>1.8447698898288973</v>
      </c>
      <c r="AA920" s="3">
        <f t="shared" si="328"/>
        <v>0.45624505361009776</v>
      </c>
      <c r="AB920" s="3">
        <f t="shared" si="329"/>
        <v>1.0162564427676841</v>
      </c>
      <c r="AC920" s="3">
        <f t="shared" si="330"/>
        <v>0.99414068174719761</v>
      </c>
      <c r="AD920" s="3">
        <f t="shared" si="331"/>
        <v>4.2726165851667952</v>
      </c>
      <c r="AE920" s="3">
        <f t="shared" si="332"/>
        <v>2.3732737616917716</v>
      </c>
      <c r="AF920" s="3">
        <f t="shared" si="333"/>
        <v>1.0047906309410233</v>
      </c>
      <c r="AG920" t="str">
        <f t="shared" si="334"/>
        <v>Cluster 3</v>
      </c>
      <c r="AH920" t="str">
        <f t="shared" si="335"/>
        <v>&gt;16 messages</v>
      </c>
      <c r="AI920" t="e">
        <f t="shared" si="336"/>
        <v>#N/A</v>
      </c>
      <c r="AJ920">
        <f t="shared" si="337"/>
        <v>47.58</v>
      </c>
      <c r="AK920" t="str">
        <f t="shared" si="338"/>
        <v>no - Low</v>
      </c>
      <c r="AL920" t="str">
        <f t="shared" si="339"/>
        <v>Q4 - Very High</v>
      </c>
      <c r="AM920">
        <f t="shared" si="340"/>
        <v>0</v>
      </c>
      <c r="AN920">
        <f t="shared" si="341"/>
        <v>1</v>
      </c>
      <c r="AO920">
        <f t="shared" si="342"/>
        <v>0</v>
      </c>
      <c r="AP920">
        <f t="shared" si="343"/>
        <v>1</v>
      </c>
      <c r="AQ920">
        <f t="shared" si="344"/>
        <v>279.89999999999998</v>
      </c>
    </row>
    <row r="921" spans="1:43" x14ac:dyDescent="0.25">
      <c r="A921" t="s">
        <v>75</v>
      </c>
      <c r="B921">
        <v>98</v>
      </c>
      <c r="C921" t="s">
        <v>28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  <c r="U921">
        <f t="shared" si="322"/>
        <v>0</v>
      </c>
      <c r="V921" t="str">
        <f t="shared" si="323"/>
        <v>&lt;=3 calls</v>
      </c>
      <c r="W921" t="str">
        <f t="shared" si="324"/>
        <v>Q2</v>
      </c>
      <c r="X921" t="str">
        <f t="shared" si="325"/>
        <v>Not Applicable</v>
      </c>
      <c r="Y921" t="str">
        <f t="shared" si="326"/>
        <v>Medium</v>
      </c>
      <c r="Z921" s="3">
        <f t="shared" si="327"/>
        <v>0.12849648278579245</v>
      </c>
      <c r="AA921" s="3">
        <f t="shared" si="328"/>
        <v>-9.1023875405598559E-2</v>
      </c>
      <c r="AB921" s="3">
        <f t="shared" si="329"/>
        <v>-0.37192776018848683</v>
      </c>
      <c r="AC921" s="3">
        <f t="shared" si="330"/>
        <v>-1.8680726653344564</v>
      </c>
      <c r="AD921" s="3">
        <f t="shared" si="331"/>
        <v>1.8021561523534189</v>
      </c>
      <c r="AE921" s="3">
        <f t="shared" si="332"/>
        <v>1.9112358393852857</v>
      </c>
      <c r="AF921" s="3">
        <f t="shared" si="333"/>
        <v>3.4724455460145487</v>
      </c>
      <c r="AG921" t="str">
        <f t="shared" si="334"/>
        <v>Cluster 1</v>
      </c>
      <c r="AH921" t="str">
        <f t="shared" si="335"/>
        <v>Not Applicable</v>
      </c>
      <c r="AI921" t="e">
        <f t="shared" si="336"/>
        <v>#N/A</v>
      </c>
      <c r="AJ921">
        <f t="shared" si="337"/>
        <v>31.82</v>
      </c>
      <c r="AK921" t="str">
        <f t="shared" si="338"/>
        <v>no - Medium</v>
      </c>
      <c r="AL921" t="str">
        <f t="shared" si="339"/>
        <v>Q1 - Low</v>
      </c>
      <c r="AM921">
        <f t="shared" si="340"/>
        <v>0</v>
      </c>
      <c r="AN921">
        <f t="shared" si="341"/>
        <v>0</v>
      </c>
      <c r="AO921">
        <f t="shared" si="342"/>
        <v>1</v>
      </c>
      <c r="AP921">
        <f t="shared" si="343"/>
        <v>1</v>
      </c>
      <c r="AQ921">
        <f t="shared" si="344"/>
        <v>187.2</v>
      </c>
    </row>
    <row r="922" spans="1:43" x14ac:dyDescent="0.25">
      <c r="A922" t="s">
        <v>45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  <c r="U922">
        <f t="shared" si="322"/>
        <v>0</v>
      </c>
      <c r="V922" t="str">
        <f t="shared" si="323"/>
        <v>&lt;=3 calls</v>
      </c>
      <c r="W922" t="str">
        <f t="shared" si="324"/>
        <v>Q4</v>
      </c>
      <c r="X922" t="str">
        <f t="shared" si="325"/>
        <v>Not Applicable</v>
      </c>
      <c r="Y922" t="str">
        <f t="shared" si="326"/>
        <v>Medium</v>
      </c>
      <c r="Z922" s="3">
        <f t="shared" si="327"/>
        <v>1.7762670677570584</v>
      </c>
      <c r="AA922" s="3">
        <f t="shared" si="328"/>
        <v>-0.68406438757533461</v>
      </c>
      <c r="AB922" s="3">
        <f t="shared" si="329"/>
        <v>-0.97168688650145396</v>
      </c>
      <c r="AC922" s="3">
        <f t="shared" si="330"/>
        <v>-2.9187585775543035</v>
      </c>
      <c r="AD922" s="3">
        <f t="shared" si="331"/>
        <v>3.3896770132336678</v>
      </c>
      <c r="AE922" s="3">
        <f t="shared" si="332"/>
        <v>3.6175123803233604</v>
      </c>
      <c r="AF922" s="3">
        <f t="shared" si="333"/>
        <v>4.7626548677749945</v>
      </c>
      <c r="AG922" t="str">
        <f t="shared" si="334"/>
        <v>Cluster 1</v>
      </c>
      <c r="AH922" t="str">
        <f t="shared" si="335"/>
        <v>Not Applicable</v>
      </c>
      <c r="AI922" t="e">
        <f t="shared" si="336"/>
        <v>#N/A</v>
      </c>
      <c r="AJ922">
        <f t="shared" si="337"/>
        <v>46.95</v>
      </c>
      <c r="AK922" t="str">
        <f t="shared" si="338"/>
        <v>no - Medium</v>
      </c>
      <c r="AL922" t="str">
        <f t="shared" si="339"/>
        <v>Q1 - Low</v>
      </c>
      <c r="AM922">
        <f t="shared" si="340"/>
        <v>0</v>
      </c>
      <c r="AN922">
        <f t="shared" si="341"/>
        <v>1</v>
      </c>
      <c r="AO922">
        <f t="shared" si="342"/>
        <v>0</v>
      </c>
      <c r="AP922">
        <f t="shared" si="343"/>
        <v>3</v>
      </c>
      <c r="AQ922">
        <f t="shared" si="344"/>
        <v>276.2</v>
      </c>
    </row>
    <row r="923" spans="1:43" x14ac:dyDescent="0.25">
      <c r="A923" t="s">
        <v>51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  <c r="U923">
        <f t="shared" si="322"/>
        <v>0</v>
      </c>
      <c r="V923" t="str">
        <f t="shared" si="323"/>
        <v>&lt;=3 calls</v>
      </c>
      <c r="W923" t="str">
        <f t="shared" si="324"/>
        <v>Q3</v>
      </c>
      <c r="X923" t="str">
        <f t="shared" si="325"/>
        <v>Not Applicable</v>
      </c>
      <c r="Y923" t="str">
        <f t="shared" si="326"/>
        <v>High</v>
      </c>
      <c r="Z923" s="3">
        <f t="shared" si="327"/>
        <v>0.37288492909613785</v>
      </c>
      <c r="AA923" s="3">
        <f t="shared" si="328"/>
        <v>1.4453092635039202</v>
      </c>
      <c r="AB923" s="3">
        <f t="shared" si="329"/>
        <v>0.27748030042191069</v>
      </c>
      <c r="AC923" s="3">
        <f t="shared" si="330"/>
        <v>-0.70869510702289995</v>
      </c>
      <c r="AD923" s="3">
        <f t="shared" si="331"/>
        <v>3.0953456804298685</v>
      </c>
      <c r="AE923" s="3">
        <f t="shared" si="332"/>
        <v>1.6754719064662675</v>
      </c>
      <c r="AF923" s="3">
        <f t="shared" si="333"/>
        <v>2.0082946341011749</v>
      </c>
      <c r="AG923" t="str">
        <f t="shared" si="334"/>
        <v>Cluster 2</v>
      </c>
      <c r="AH923" t="str">
        <f t="shared" si="335"/>
        <v>&gt;16 messages</v>
      </c>
      <c r="AI923" t="e">
        <f t="shared" si="336"/>
        <v>#N/A</v>
      </c>
      <c r="AJ923">
        <f t="shared" si="337"/>
        <v>34.07</v>
      </c>
      <c r="AK923" t="str">
        <f t="shared" si="338"/>
        <v>no - Medium</v>
      </c>
      <c r="AL923" t="str">
        <f t="shared" si="339"/>
        <v>Q1 - Low</v>
      </c>
      <c r="AM923">
        <f t="shared" si="340"/>
        <v>0</v>
      </c>
      <c r="AN923">
        <f t="shared" si="341"/>
        <v>1</v>
      </c>
      <c r="AO923">
        <f t="shared" si="342"/>
        <v>0</v>
      </c>
      <c r="AP923">
        <f t="shared" si="343"/>
        <v>1</v>
      </c>
      <c r="AQ923">
        <f t="shared" si="344"/>
        <v>200.4</v>
      </c>
    </row>
    <row r="924" spans="1:43" x14ac:dyDescent="0.25">
      <c r="A924" t="s">
        <v>31</v>
      </c>
      <c r="B924">
        <v>30</v>
      </c>
      <c r="C924" t="s">
        <v>28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  <c r="U924">
        <f t="shared" si="322"/>
        <v>0</v>
      </c>
      <c r="V924" t="str">
        <f t="shared" si="323"/>
        <v>&lt;=3 calls</v>
      </c>
      <c r="W924" t="str">
        <f t="shared" si="324"/>
        <v>Q1</v>
      </c>
      <c r="X924" t="str">
        <f t="shared" si="325"/>
        <v>Not Applicable</v>
      </c>
      <c r="Y924" t="str">
        <f t="shared" si="326"/>
        <v>High</v>
      </c>
      <c r="Z924" s="3">
        <f t="shared" si="327"/>
        <v>-0.33250899548144897</v>
      </c>
      <c r="AA924" s="3">
        <f t="shared" si="328"/>
        <v>0.87216943966202709</v>
      </c>
      <c r="AB924" s="3">
        <f t="shared" si="329"/>
        <v>-0.40568903551074026</v>
      </c>
      <c r="AC924" s="3">
        <f t="shared" si="330"/>
        <v>-0.41885071744501134</v>
      </c>
      <c r="AD924" s="3">
        <f t="shared" si="331"/>
        <v>2.1544146915215614</v>
      </c>
      <c r="AE924" s="3">
        <f t="shared" si="332"/>
        <v>1.1005731600372108</v>
      </c>
      <c r="AF924" s="3">
        <f t="shared" si="333"/>
        <v>2.4043751575294237</v>
      </c>
      <c r="AG924" t="str">
        <f t="shared" si="334"/>
        <v>Cluster 2</v>
      </c>
      <c r="AH924" t="str">
        <f t="shared" si="335"/>
        <v>Not Applicable</v>
      </c>
      <c r="AI924" t="e">
        <f t="shared" si="336"/>
        <v>#N/A</v>
      </c>
      <c r="AJ924">
        <f t="shared" si="337"/>
        <v>27.59</v>
      </c>
      <c r="AK924" t="str">
        <f t="shared" si="338"/>
        <v>no - Medium</v>
      </c>
      <c r="AL924" t="str">
        <f t="shared" si="339"/>
        <v>Q2 - Medium</v>
      </c>
      <c r="AM924">
        <f t="shared" si="340"/>
        <v>0</v>
      </c>
      <c r="AN924">
        <f t="shared" si="341"/>
        <v>0</v>
      </c>
      <c r="AO924">
        <f t="shared" si="342"/>
        <v>1</v>
      </c>
      <c r="AP924">
        <f t="shared" si="343"/>
        <v>2</v>
      </c>
      <c r="AQ924">
        <f t="shared" si="344"/>
        <v>162.30000000000001</v>
      </c>
    </row>
    <row r="925" spans="1:43" x14ac:dyDescent="0.25">
      <c r="A925" t="s">
        <v>24</v>
      </c>
      <c r="B925">
        <v>111</v>
      </c>
      <c r="C925" t="s">
        <v>28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  <c r="U925">
        <f t="shared" si="322"/>
        <v>1</v>
      </c>
      <c r="V925" t="str">
        <f t="shared" si="323"/>
        <v>&gt;3 calls</v>
      </c>
      <c r="W925" t="str">
        <f t="shared" si="324"/>
        <v>Q3</v>
      </c>
      <c r="X925" t="str">
        <f t="shared" si="325"/>
        <v>Not Applicable</v>
      </c>
      <c r="Y925" t="str">
        <f t="shared" si="326"/>
        <v>Low</v>
      </c>
      <c r="Z925" s="3">
        <f t="shared" si="327"/>
        <v>-6.2200562441218903E-2</v>
      </c>
      <c r="AA925" s="3">
        <f t="shared" si="328"/>
        <v>-1.9378077522294754</v>
      </c>
      <c r="AB925" s="3">
        <f t="shared" si="329"/>
        <v>0.26159264144673255</v>
      </c>
      <c r="AC925" s="3">
        <f t="shared" si="330"/>
        <v>8.8376964316294535E-2</v>
      </c>
      <c r="AD925" s="3">
        <f t="shared" si="331"/>
        <v>2.1295848362143652</v>
      </c>
      <c r="AE925" s="3">
        <f t="shared" si="332"/>
        <v>1.9583689622871117</v>
      </c>
      <c r="AF925" s="3">
        <f t="shared" si="333"/>
        <v>3.3369576578471647</v>
      </c>
      <c r="AG925" t="str">
        <f t="shared" si="334"/>
        <v>Cluster 2</v>
      </c>
      <c r="AH925" t="str">
        <f t="shared" si="335"/>
        <v>Not Applicable</v>
      </c>
      <c r="AI925">
        <f t="shared" si="336"/>
        <v>30.07</v>
      </c>
      <c r="AJ925" t="e">
        <f t="shared" si="337"/>
        <v>#N/A</v>
      </c>
      <c r="AK925" t="str">
        <f t="shared" si="338"/>
        <v>no - Low</v>
      </c>
      <c r="AL925" t="str">
        <f t="shared" si="339"/>
        <v>Q3 - High</v>
      </c>
      <c r="AM925">
        <f t="shared" si="340"/>
        <v>0</v>
      </c>
      <c r="AN925">
        <f t="shared" si="341"/>
        <v>0</v>
      </c>
      <c r="AO925">
        <f t="shared" si="342"/>
        <v>1</v>
      </c>
      <c r="AP925">
        <f t="shared" si="343"/>
        <v>4</v>
      </c>
      <c r="AQ925">
        <f t="shared" si="344"/>
        <v>176.9</v>
      </c>
    </row>
    <row r="926" spans="1:43" x14ac:dyDescent="0.25">
      <c r="A926" t="s">
        <v>70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  <c r="U926">
        <f t="shared" si="322"/>
        <v>0</v>
      </c>
      <c r="V926" t="str">
        <f t="shared" si="323"/>
        <v>&lt;=3 calls</v>
      </c>
      <c r="W926" t="str">
        <f t="shared" si="324"/>
        <v>Q1</v>
      </c>
      <c r="X926" t="str">
        <f t="shared" si="325"/>
        <v>Not Applicable</v>
      </c>
      <c r="Y926" t="str">
        <f t="shared" si="326"/>
        <v>Medium</v>
      </c>
      <c r="Z926" s="3">
        <f t="shared" si="327"/>
        <v>-0.27326331152742611</v>
      </c>
      <c r="AA926" s="3">
        <f t="shared" si="328"/>
        <v>0.10599293904005223</v>
      </c>
      <c r="AB926" s="3">
        <f t="shared" si="329"/>
        <v>0.25960668407483545</v>
      </c>
      <c r="AC926" s="3">
        <f t="shared" si="330"/>
        <v>0.70429629216930834</v>
      </c>
      <c r="AD926" s="3">
        <f t="shared" si="331"/>
        <v>2.4985198509610824</v>
      </c>
      <c r="AE926" s="3">
        <f t="shared" si="332"/>
        <v>0.80581402205040498</v>
      </c>
      <c r="AF926" s="3">
        <f t="shared" si="333"/>
        <v>1.7481621865889649</v>
      </c>
      <c r="AG926" t="str">
        <f t="shared" si="334"/>
        <v>Cluster 2</v>
      </c>
      <c r="AH926" t="str">
        <f t="shared" si="335"/>
        <v>Not Applicable</v>
      </c>
      <c r="AI926" t="e">
        <f t="shared" si="336"/>
        <v>#N/A</v>
      </c>
      <c r="AJ926">
        <f t="shared" si="337"/>
        <v>28.14</v>
      </c>
      <c r="AK926" t="str">
        <f t="shared" si="338"/>
        <v>no - Medium</v>
      </c>
      <c r="AL926" t="str">
        <f t="shared" si="339"/>
        <v>Q4 - Very High</v>
      </c>
      <c r="AM926">
        <f t="shared" si="340"/>
        <v>0</v>
      </c>
      <c r="AN926">
        <f t="shared" si="341"/>
        <v>1</v>
      </c>
      <c r="AO926">
        <f t="shared" si="342"/>
        <v>0</v>
      </c>
      <c r="AP926">
        <f t="shared" si="343"/>
        <v>0</v>
      </c>
      <c r="AQ926">
        <f t="shared" si="344"/>
        <v>165.5</v>
      </c>
    </row>
    <row r="927" spans="1:43" x14ac:dyDescent="0.25">
      <c r="A927" t="s">
        <v>68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  <c r="U927">
        <f t="shared" si="322"/>
        <v>0</v>
      </c>
      <c r="V927" t="str">
        <f t="shared" si="323"/>
        <v>&gt;3 calls</v>
      </c>
      <c r="W927" t="str">
        <f t="shared" si="324"/>
        <v>Q1</v>
      </c>
      <c r="X927" t="str">
        <f t="shared" si="325"/>
        <v>Not Applicable</v>
      </c>
      <c r="Y927" t="str">
        <f t="shared" si="326"/>
        <v>Medium</v>
      </c>
      <c r="Z927" s="3">
        <f t="shared" si="327"/>
        <v>0.69503333559613822</v>
      </c>
      <c r="AA927" s="3">
        <f t="shared" si="328"/>
        <v>-0.20843793653987533</v>
      </c>
      <c r="AB927" s="3">
        <f t="shared" si="329"/>
        <v>-0.35604010121330926</v>
      </c>
      <c r="AC927" s="3">
        <f t="shared" si="330"/>
        <v>5.2146415619058542E-2</v>
      </c>
      <c r="AD927" s="3">
        <f t="shared" si="331"/>
        <v>2.2408491560649098</v>
      </c>
      <c r="AE927" s="3">
        <f t="shared" si="332"/>
        <v>0.8099392034670222</v>
      </c>
      <c r="AF927" s="3">
        <f t="shared" si="333"/>
        <v>2.0713758921037897</v>
      </c>
      <c r="AG927" t="str">
        <f t="shared" si="334"/>
        <v>Cluster 2</v>
      </c>
      <c r="AH927" t="str">
        <f t="shared" si="335"/>
        <v>Not Applicable</v>
      </c>
      <c r="AI927" t="e">
        <f t="shared" si="336"/>
        <v>#N/A</v>
      </c>
      <c r="AJ927">
        <f t="shared" si="337"/>
        <v>37.03</v>
      </c>
      <c r="AK927" t="str">
        <f t="shared" si="338"/>
        <v>no - Medium</v>
      </c>
      <c r="AL927" t="str">
        <f t="shared" si="339"/>
        <v>Q3 - High</v>
      </c>
      <c r="AM927">
        <f t="shared" si="340"/>
        <v>0</v>
      </c>
      <c r="AN927">
        <f t="shared" si="341"/>
        <v>1</v>
      </c>
      <c r="AO927">
        <f t="shared" si="342"/>
        <v>0</v>
      </c>
      <c r="AP927">
        <f t="shared" si="343"/>
        <v>4</v>
      </c>
      <c r="AQ927">
        <f t="shared" si="344"/>
        <v>217.8</v>
      </c>
    </row>
    <row r="928" spans="1:43" x14ac:dyDescent="0.25">
      <c r="A928" t="s">
        <v>24</v>
      </c>
      <c r="B928">
        <v>135</v>
      </c>
      <c r="C928" t="s">
        <v>28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  <c r="U928">
        <f t="shared" si="322"/>
        <v>1</v>
      </c>
      <c r="V928" t="str">
        <f t="shared" si="323"/>
        <v>&lt;=3 calls</v>
      </c>
      <c r="W928" t="str">
        <f t="shared" si="324"/>
        <v>Q4</v>
      </c>
      <c r="X928" t="str">
        <f t="shared" si="325"/>
        <v>Not Applicable</v>
      </c>
      <c r="Y928" t="str">
        <f t="shared" si="326"/>
        <v>High</v>
      </c>
      <c r="Z928" s="3">
        <f t="shared" si="327"/>
        <v>0.39139920533177003</v>
      </c>
      <c r="AA928" s="3">
        <f t="shared" si="328"/>
        <v>0.92192116048163586</v>
      </c>
      <c r="AB928" s="3">
        <f t="shared" si="329"/>
        <v>-0.90813625060074188</v>
      </c>
      <c r="AC928" s="3">
        <f t="shared" si="330"/>
        <v>0.95791013304996164</v>
      </c>
      <c r="AD928" s="3">
        <f t="shared" si="331"/>
        <v>3.0776003205839393</v>
      </c>
      <c r="AE928" s="3">
        <f t="shared" si="332"/>
        <v>1.6569354956464406</v>
      </c>
      <c r="AF928" s="3">
        <f t="shared" si="333"/>
        <v>2.0048059108571743</v>
      </c>
      <c r="AG928" t="str">
        <f t="shared" si="334"/>
        <v>Cluster 2</v>
      </c>
      <c r="AH928" t="str">
        <f t="shared" si="335"/>
        <v>&gt;16 messages</v>
      </c>
      <c r="AI928">
        <f t="shared" si="336"/>
        <v>34.24</v>
      </c>
      <c r="AJ928" t="e">
        <f t="shared" si="337"/>
        <v>#N/A</v>
      </c>
      <c r="AK928" t="str">
        <f t="shared" si="338"/>
        <v>no - Medium</v>
      </c>
      <c r="AL928" t="str">
        <f t="shared" si="339"/>
        <v>Q4 - Very High</v>
      </c>
      <c r="AM928">
        <f t="shared" si="340"/>
        <v>0</v>
      </c>
      <c r="AN928">
        <f t="shared" si="341"/>
        <v>0</v>
      </c>
      <c r="AO928">
        <f t="shared" si="342"/>
        <v>1</v>
      </c>
      <c r="AP928">
        <f t="shared" si="343"/>
        <v>2</v>
      </c>
      <c r="AQ928">
        <f t="shared" si="344"/>
        <v>201.4</v>
      </c>
    </row>
    <row r="929" spans="1:43" x14ac:dyDescent="0.25">
      <c r="A929" t="s">
        <v>58</v>
      </c>
      <c r="B929">
        <v>86</v>
      </c>
      <c r="C929" t="s">
        <v>28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  <c r="U929">
        <f t="shared" si="322"/>
        <v>0</v>
      </c>
      <c r="V929" t="str">
        <f t="shared" si="323"/>
        <v>&lt;=3 calls</v>
      </c>
      <c r="W929" t="str">
        <f t="shared" si="324"/>
        <v>Q2</v>
      </c>
      <c r="X929" t="str">
        <f t="shared" si="325"/>
        <v>Not Applicable</v>
      </c>
      <c r="Y929" t="str">
        <f t="shared" si="326"/>
        <v>Medium</v>
      </c>
      <c r="Z929" s="3">
        <f t="shared" si="327"/>
        <v>0.18959359436337894</v>
      </c>
      <c r="AA929" s="3">
        <f t="shared" si="328"/>
        <v>-0.40943488865109456</v>
      </c>
      <c r="AB929" s="3">
        <f t="shared" si="329"/>
        <v>1.1513015440566967</v>
      </c>
      <c r="AC929" s="3">
        <f t="shared" si="330"/>
        <v>-5.6545230472650088E-2</v>
      </c>
      <c r="AD929" s="3">
        <f t="shared" si="331"/>
        <v>2.6985376236209047</v>
      </c>
      <c r="AE929" s="3">
        <f t="shared" si="332"/>
        <v>1.2378510683862169</v>
      </c>
      <c r="AF929" s="3">
        <f t="shared" si="333"/>
        <v>1.9448509528784557</v>
      </c>
      <c r="AG929" t="str">
        <f t="shared" si="334"/>
        <v>Cluster 2</v>
      </c>
      <c r="AH929" t="str">
        <f t="shared" si="335"/>
        <v>Not Applicable</v>
      </c>
      <c r="AI929" t="e">
        <f t="shared" si="336"/>
        <v>#N/A</v>
      </c>
      <c r="AJ929">
        <f t="shared" si="337"/>
        <v>32.39</v>
      </c>
      <c r="AK929" t="str">
        <f t="shared" si="338"/>
        <v>no - Medium</v>
      </c>
      <c r="AL929" t="str">
        <f t="shared" si="339"/>
        <v>Q2 - Medium</v>
      </c>
      <c r="AM929">
        <f t="shared" si="340"/>
        <v>0</v>
      </c>
      <c r="AN929">
        <f t="shared" si="341"/>
        <v>0</v>
      </c>
      <c r="AO929">
        <f t="shared" si="342"/>
        <v>1</v>
      </c>
      <c r="AP929">
        <f t="shared" si="343"/>
        <v>3</v>
      </c>
      <c r="AQ929">
        <f t="shared" si="344"/>
        <v>190.5</v>
      </c>
    </row>
    <row r="930" spans="1:43" x14ac:dyDescent="0.25">
      <c r="A930" t="s">
        <v>54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  <c r="U930">
        <f t="shared" si="322"/>
        <v>0</v>
      </c>
      <c r="V930" t="str">
        <f t="shared" si="323"/>
        <v>&lt;=3 calls</v>
      </c>
      <c r="W930" t="str">
        <f t="shared" si="324"/>
        <v>Q2</v>
      </c>
      <c r="X930" t="str">
        <f t="shared" si="325"/>
        <v>Not Applicable</v>
      </c>
      <c r="Y930" t="str">
        <f t="shared" si="326"/>
        <v>Medium</v>
      </c>
      <c r="Z930" s="3">
        <f t="shared" si="327"/>
        <v>-6.6577337343222964E-3</v>
      </c>
      <c r="AA930" s="3">
        <f t="shared" si="328"/>
        <v>-0.21838828070379709</v>
      </c>
      <c r="AB930" s="3">
        <f t="shared" si="329"/>
        <v>-0.71947030027050396</v>
      </c>
      <c r="AC930" s="3">
        <f t="shared" si="330"/>
        <v>0.92167958435272568</v>
      </c>
      <c r="AD930" s="3">
        <f t="shared" si="331"/>
        <v>2.3171523633631397</v>
      </c>
      <c r="AE930" s="3">
        <f t="shared" si="332"/>
        <v>1.1894824655080796</v>
      </c>
      <c r="AF930" s="3">
        <f t="shared" si="333"/>
        <v>2.3367802627681908</v>
      </c>
      <c r="AG930" t="str">
        <f t="shared" si="334"/>
        <v>Cluster 2</v>
      </c>
      <c r="AH930" t="str">
        <f t="shared" si="335"/>
        <v>&gt;16 messages</v>
      </c>
      <c r="AI930" t="e">
        <f t="shared" si="336"/>
        <v>#N/A</v>
      </c>
      <c r="AJ930">
        <f t="shared" si="337"/>
        <v>30.58</v>
      </c>
      <c r="AK930" t="str">
        <f t="shared" si="338"/>
        <v>no - High</v>
      </c>
      <c r="AL930" t="str">
        <f t="shared" si="339"/>
        <v>Q4 - Very High</v>
      </c>
      <c r="AM930">
        <f t="shared" si="340"/>
        <v>0</v>
      </c>
      <c r="AN930">
        <f t="shared" si="341"/>
        <v>1</v>
      </c>
      <c r="AO930">
        <f t="shared" si="342"/>
        <v>0</v>
      </c>
      <c r="AP930">
        <f t="shared" si="343"/>
        <v>3</v>
      </c>
      <c r="AQ930">
        <f t="shared" si="344"/>
        <v>179.9</v>
      </c>
    </row>
    <row r="931" spans="1:43" x14ac:dyDescent="0.25">
      <c r="A931" t="s">
        <v>44</v>
      </c>
      <c r="B931">
        <v>151</v>
      </c>
      <c r="C931" t="s">
        <v>28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  <c r="U931">
        <f t="shared" si="322"/>
        <v>0</v>
      </c>
      <c r="V931" t="str">
        <f t="shared" si="323"/>
        <v>&lt;=3 calls</v>
      </c>
      <c r="W931" t="str">
        <f t="shared" si="324"/>
        <v>Q4</v>
      </c>
      <c r="X931" t="str">
        <f t="shared" si="325"/>
        <v>Not Applicable</v>
      </c>
      <c r="Y931" t="str">
        <f t="shared" si="326"/>
        <v>Low</v>
      </c>
      <c r="Z931" s="3">
        <f t="shared" si="327"/>
        <v>1.0301417354610809</v>
      </c>
      <c r="AA931" s="3">
        <f t="shared" si="328"/>
        <v>-2.3796030331076015</v>
      </c>
      <c r="AB931" s="3">
        <f t="shared" si="329"/>
        <v>0.24371902509965784</v>
      </c>
      <c r="AC931" s="3">
        <f t="shared" si="330"/>
        <v>-1.6144588244538034</v>
      </c>
      <c r="AD931" s="3">
        <f t="shared" si="331"/>
        <v>2.819428427068972</v>
      </c>
      <c r="AE931" s="3">
        <f t="shared" si="332"/>
        <v>3.0642419697807726</v>
      </c>
      <c r="AF931" s="3">
        <f t="shared" si="333"/>
        <v>4.3393526064802899</v>
      </c>
      <c r="AG931" t="str">
        <f t="shared" si="334"/>
        <v>Cluster 1</v>
      </c>
      <c r="AH931" t="str">
        <f t="shared" si="335"/>
        <v>Not Applicable</v>
      </c>
      <c r="AI931" t="e">
        <f t="shared" si="336"/>
        <v>#N/A</v>
      </c>
      <c r="AJ931">
        <f t="shared" si="337"/>
        <v>40.1</v>
      </c>
      <c r="AK931" t="str">
        <f t="shared" si="338"/>
        <v>no - Low</v>
      </c>
      <c r="AL931" t="str">
        <f t="shared" si="339"/>
        <v>Q1 - Low</v>
      </c>
      <c r="AM931">
        <f t="shared" si="340"/>
        <v>0</v>
      </c>
      <c r="AN931">
        <f t="shared" si="341"/>
        <v>0</v>
      </c>
      <c r="AO931">
        <f t="shared" si="342"/>
        <v>1</v>
      </c>
      <c r="AP931">
        <f t="shared" si="343"/>
        <v>3</v>
      </c>
      <c r="AQ931">
        <f t="shared" si="344"/>
        <v>235.9</v>
      </c>
    </row>
    <row r="932" spans="1:43" x14ac:dyDescent="0.25">
      <c r="A932" t="s">
        <v>37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  <c r="U932">
        <f t="shared" si="322"/>
        <v>0</v>
      </c>
      <c r="V932" t="str">
        <f t="shared" si="323"/>
        <v>&lt;=3 calls</v>
      </c>
      <c r="W932" t="str">
        <f t="shared" si="324"/>
        <v>Q3</v>
      </c>
      <c r="X932" t="str">
        <f t="shared" si="325"/>
        <v>Not Applicable</v>
      </c>
      <c r="Y932" t="str">
        <f t="shared" si="326"/>
        <v>Medium</v>
      </c>
      <c r="Z932" s="3">
        <f t="shared" si="327"/>
        <v>-0.73797164504179424</v>
      </c>
      <c r="AA932" s="3">
        <f t="shared" si="328"/>
        <v>-0.26017972619226831</v>
      </c>
      <c r="AB932" s="3">
        <f t="shared" si="329"/>
        <v>0.14640711387669292</v>
      </c>
      <c r="AC932" s="3">
        <f t="shared" si="330"/>
        <v>-0.85361730181184459</v>
      </c>
      <c r="AD932" s="3">
        <f t="shared" si="331"/>
        <v>1.397021854308294</v>
      </c>
      <c r="AE932" s="3">
        <f t="shared" si="332"/>
        <v>1.1672159953296615</v>
      </c>
      <c r="AF932" s="3">
        <f t="shared" si="333"/>
        <v>2.9619446818081934</v>
      </c>
      <c r="AG932" t="str">
        <f t="shared" si="334"/>
        <v>Cluster 2</v>
      </c>
      <c r="AH932" t="str">
        <f t="shared" si="335"/>
        <v>Not Applicable</v>
      </c>
      <c r="AI932" t="e">
        <f t="shared" si="336"/>
        <v>#N/A</v>
      </c>
      <c r="AJ932">
        <f t="shared" si="337"/>
        <v>23.87</v>
      </c>
      <c r="AK932" t="str">
        <f t="shared" si="338"/>
        <v>no - Low</v>
      </c>
      <c r="AL932" t="str">
        <f t="shared" si="339"/>
        <v>Q1 - Low</v>
      </c>
      <c r="AM932">
        <f t="shared" si="340"/>
        <v>0</v>
      </c>
      <c r="AN932">
        <f t="shared" si="341"/>
        <v>1</v>
      </c>
      <c r="AO932">
        <f t="shared" si="342"/>
        <v>0</v>
      </c>
      <c r="AP932">
        <f t="shared" si="343"/>
        <v>0</v>
      </c>
      <c r="AQ932">
        <f t="shared" si="344"/>
        <v>140.4</v>
      </c>
    </row>
    <row r="933" spans="1:43" x14ac:dyDescent="0.25">
      <c r="A933" t="s">
        <v>36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  <c r="U933">
        <f t="shared" si="322"/>
        <v>0</v>
      </c>
      <c r="V933" t="str">
        <f t="shared" si="323"/>
        <v>&lt;=3 calls</v>
      </c>
      <c r="W933" t="str">
        <f t="shared" si="324"/>
        <v>Q3</v>
      </c>
      <c r="X933" t="str">
        <f t="shared" si="325"/>
        <v>Not Applicable</v>
      </c>
      <c r="Y933" t="str">
        <f t="shared" si="326"/>
        <v>High</v>
      </c>
      <c r="Z933" s="3">
        <f t="shared" si="327"/>
        <v>-0.66021168485213921</v>
      </c>
      <c r="AA933" s="3">
        <f t="shared" si="328"/>
        <v>1.1666996269141112</v>
      </c>
      <c r="AB933" s="3">
        <f t="shared" si="329"/>
        <v>1.0460458033461426</v>
      </c>
      <c r="AC933" s="3">
        <f t="shared" si="330"/>
        <v>-1.0347700452980251</v>
      </c>
      <c r="AD933" s="3">
        <f t="shared" si="331"/>
        <v>2.999592598640882</v>
      </c>
      <c r="AE933" s="3">
        <f t="shared" si="332"/>
        <v>1.9904844529915275</v>
      </c>
      <c r="AF933" s="3">
        <f t="shared" si="333"/>
        <v>2.6318246441168531</v>
      </c>
      <c r="AG933" t="str">
        <f t="shared" si="334"/>
        <v>Cluster 2</v>
      </c>
      <c r="AH933" t="str">
        <f t="shared" si="335"/>
        <v>Not Applicable</v>
      </c>
      <c r="AI933" t="e">
        <f t="shared" si="336"/>
        <v>#N/A</v>
      </c>
      <c r="AJ933">
        <f t="shared" si="337"/>
        <v>24.58</v>
      </c>
      <c r="AK933" t="str">
        <f t="shared" si="338"/>
        <v>no - High</v>
      </c>
      <c r="AL933" t="str">
        <f t="shared" si="339"/>
        <v>Q1 - Low</v>
      </c>
      <c r="AM933">
        <f t="shared" si="340"/>
        <v>0</v>
      </c>
      <c r="AN933">
        <f t="shared" si="341"/>
        <v>1</v>
      </c>
      <c r="AO933">
        <f t="shared" si="342"/>
        <v>0</v>
      </c>
      <c r="AP933">
        <f t="shared" si="343"/>
        <v>2</v>
      </c>
      <c r="AQ933">
        <f t="shared" si="344"/>
        <v>144.6</v>
      </c>
    </row>
    <row r="934" spans="1:43" x14ac:dyDescent="0.25">
      <c r="A934" t="s">
        <v>29</v>
      </c>
      <c r="B934">
        <v>55</v>
      </c>
      <c r="C934" t="s">
        <v>28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  <c r="U934">
        <f t="shared" si="322"/>
        <v>0</v>
      </c>
      <c r="V934" t="str">
        <f t="shared" si="323"/>
        <v>&lt;=3 calls</v>
      </c>
      <c r="W934" t="str">
        <f t="shared" si="324"/>
        <v>Q1</v>
      </c>
      <c r="X934" t="str">
        <f t="shared" si="325"/>
        <v>Not Applicable</v>
      </c>
      <c r="Y934" t="str">
        <f t="shared" si="326"/>
        <v>Low</v>
      </c>
      <c r="Z934" s="3">
        <f t="shared" si="327"/>
        <v>0.16182218000993062</v>
      </c>
      <c r="AA934" s="3">
        <f t="shared" si="328"/>
        <v>-1.6253669454823325</v>
      </c>
      <c r="AB934" s="3">
        <f t="shared" si="329"/>
        <v>0.9447619773793835</v>
      </c>
      <c r="AC934" s="3">
        <f t="shared" si="330"/>
        <v>2.4795931783338792</v>
      </c>
      <c r="AD934" s="3">
        <f t="shared" si="331"/>
        <v>4.1988787110171648</v>
      </c>
      <c r="AE934" s="3">
        <f t="shared" si="332"/>
        <v>3.1159206744317878</v>
      </c>
      <c r="AF934" s="3">
        <f t="shared" si="333"/>
        <v>3.1284726095763928</v>
      </c>
      <c r="AG934" t="str">
        <f t="shared" si="334"/>
        <v>Cluster 2</v>
      </c>
      <c r="AH934" t="str">
        <f t="shared" si="335"/>
        <v>Not Applicable</v>
      </c>
      <c r="AI934" t="e">
        <f t="shared" si="336"/>
        <v>#N/A</v>
      </c>
      <c r="AJ934">
        <f t="shared" si="337"/>
        <v>32.130000000000003</v>
      </c>
      <c r="AK934" t="str">
        <f t="shared" si="338"/>
        <v>no - Medium</v>
      </c>
      <c r="AL934" t="str">
        <f t="shared" si="339"/>
        <v>Q4 - Very High</v>
      </c>
      <c r="AM934">
        <f t="shared" si="340"/>
        <v>0</v>
      </c>
      <c r="AN934">
        <f t="shared" si="341"/>
        <v>0</v>
      </c>
      <c r="AO934">
        <f t="shared" si="342"/>
        <v>1</v>
      </c>
      <c r="AP934">
        <f t="shared" si="343"/>
        <v>0</v>
      </c>
      <c r="AQ934">
        <f t="shared" si="344"/>
        <v>189</v>
      </c>
    </row>
    <row r="935" spans="1:43" x14ac:dyDescent="0.25">
      <c r="A935" t="s">
        <v>37</v>
      </c>
      <c r="B935">
        <v>82</v>
      </c>
      <c r="C935" t="s">
        <v>25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  <c r="U935">
        <f t="shared" si="322"/>
        <v>0</v>
      </c>
      <c r="V935" t="str">
        <f t="shared" si="323"/>
        <v>&lt;=3 calls</v>
      </c>
      <c r="W935" t="str">
        <f t="shared" si="324"/>
        <v>Q2</v>
      </c>
      <c r="X935" t="str">
        <f t="shared" si="325"/>
        <v>Not Applicable</v>
      </c>
      <c r="Y935" t="str">
        <f t="shared" si="326"/>
        <v>Low</v>
      </c>
      <c r="Z935" s="3">
        <f t="shared" si="327"/>
        <v>-1.4674341287257031</v>
      </c>
      <c r="AA935" s="3">
        <f t="shared" si="328"/>
        <v>-0.88705140851933861</v>
      </c>
      <c r="AB935" s="3">
        <f t="shared" si="329"/>
        <v>2.0628559777575299</v>
      </c>
      <c r="AC935" s="3">
        <f t="shared" si="330"/>
        <v>1.1028323278389063</v>
      </c>
      <c r="AD935" s="3">
        <f t="shared" si="331"/>
        <v>3.7462304505335027</v>
      </c>
      <c r="AE935" s="3">
        <f t="shared" si="332"/>
        <v>2.900316715774617</v>
      </c>
      <c r="AF935" s="3">
        <f t="shared" si="333"/>
        <v>3.2847270076977284</v>
      </c>
      <c r="AG935" t="str">
        <f t="shared" si="334"/>
        <v>Cluster 2</v>
      </c>
      <c r="AH935" t="str">
        <f t="shared" si="335"/>
        <v>Not Applicable</v>
      </c>
      <c r="AI935" t="e">
        <f t="shared" si="336"/>
        <v>#N/A</v>
      </c>
      <c r="AJ935">
        <f t="shared" si="337"/>
        <v>17.170000000000002</v>
      </c>
      <c r="AK935" t="str">
        <f t="shared" si="338"/>
        <v>no - Low</v>
      </c>
      <c r="AL935" t="str">
        <f t="shared" si="339"/>
        <v>Q4 - Very High</v>
      </c>
      <c r="AM935">
        <f t="shared" si="340"/>
        <v>0</v>
      </c>
      <c r="AN935">
        <f t="shared" si="341"/>
        <v>0</v>
      </c>
      <c r="AO935">
        <f t="shared" si="342"/>
        <v>0</v>
      </c>
      <c r="AP935">
        <f t="shared" si="343"/>
        <v>0</v>
      </c>
      <c r="AQ935">
        <f t="shared" si="344"/>
        <v>101</v>
      </c>
    </row>
    <row r="936" spans="1:43" x14ac:dyDescent="0.25">
      <c r="A936" t="s">
        <v>34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  <c r="U936">
        <f t="shared" si="322"/>
        <v>0</v>
      </c>
      <c r="V936" t="str">
        <f t="shared" si="323"/>
        <v>&lt;=3 calls</v>
      </c>
      <c r="W936" t="str">
        <f t="shared" si="324"/>
        <v>Q4</v>
      </c>
      <c r="X936" t="str">
        <f t="shared" si="325"/>
        <v>Not Applicable</v>
      </c>
      <c r="Y936" t="str">
        <f t="shared" si="326"/>
        <v>High</v>
      </c>
      <c r="Z936" s="3">
        <f t="shared" si="327"/>
        <v>0.48211915888636792</v>
      </c>
      <c r="AA936" s="3">
        <f t="shared" si="328"/>
        <v>1.8433230300607901</v>
      </c>
      <c r="AB936" s="3">
        <f t="shared" si="329"/>
        <v>-3.1145348907785766</v>
      </c>
      <c r="AC936" s="3">
        <f t="shared" si="330"/>
        <v>0.12460751301353053</v>
      </c>
      <c r="AD936" s="3">
        <f t="shared" si="331"/>
        <v>4.0021447896170068</v>
      </c>
      <c r="AE936" s="3">
        <f t="shared" si="332"/>
        <v>3.6532360031476654</v>
      </c>
      <c r="AF936" s="3">
        <f t="shared" si="333"/>
        <v>4.3214700823134375</v>
      </c>
      <c r="AG936" t="str">
        <f t="shared" si="334"/>
        <v>Cluster 2</v>
      </c>
      <c r="AH936" t="str">
        <f t="shared" si="335"/>
        <v>Not Applicable</v>
      </c>
      <c r="AI936" t="e">
        <f t="shared" si="336"/>
        <v>#N/A</v>
      </c>
      <c r="AJ936">
        <f t="shared" si="337"/>
        <v>35.07</v>
      </c>
      <c r="AK936" t="str">
        <f t="shared" si="338"/>
        <v>no - Medium</v>
      </c>
      <c r="AL936" t="str">
        <f t="shared" si="339"/>
        <v>Q3 - High</v>
      </c>
      <c r="AM936">
        <f t="shared" si="340"/>
        <v>0</v>
      </c>
      <c r="AN936">
        <f t="shared" si="341"/>
        <v>1</v>
      </c>
      <c r="AO936">
        <f t="shared" si="342"/>
        <v>0</v>
      </c>
      <c r="AP936">
        <f t="shared" si="343"/>
        <v>1</v>
      </c>
      <c r="AQ936">
        <f t="shared" si="344"/>
        <v>206.3</v>
      </c>
    </row>
    <row r="937" spans="1:43" x14ac:dyDescent="0.25">
      <c r="A937" t="s">
        <v>71</v>
      </c>
      <c r="B937">
        <v>108</v>
      </c>
      <c r="C937" t="s">
        <v>25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  <c r="U937">
        <f t="shared" si="322"/>
        <v>0</v>
      </c>
      <c r="V937" t="str">
        <f t="shared" si="323"/>
        <v>&lt;=3 calls</v>
      </c>
      <c r="W937" t="str">
        <f t="shared" si="324"/>
        <v>Q3</v>
      </c>
      <c r="X937" t="str">
        <f t="shared" si="325"/>
        <v>Not Applicable</v>
      </c>
      <c r="Y937" t="str">
        <f t="shared" si="326"/>
        <v>High</v>
      </c>
      <c r="Z937" s="3">
        <f t="shared" si="327"/>
        <v>-0.28066902202167909</v>
      </c>
      <c r="AA937" s="3">
        <f t="shared" si="328"/>
        <v>1.3298852712024276</v>
      </c>
      <c r="AB937" s="3">
        <f t="shared" si="329"/>
        <v>0.99639686904871172</v>
      </c>
      <c r="AC937" s="3">
        <f t="shared" si="330"/>
        <v>0.23329915910523916</v>
      </c>
      <c r="AD937" s="3">
        <f t="shared" si="331"/>
        <v>3.3841438662448211</v>
      </c>
      <c r="AE937" s="3">
        <f t="shared" si="332"/>
        <v>1.7013539175530314</v>
      </c>
      <c r="AF937" s="3">
        <f t="shared" si="333"/>
        <v>1.5286531974596622</v>
      </c>
      <c r="AG937" t="str">
        <f t="shared" si="334"/>
        <v>Cluster 3</v>
      </c>
      <c r="AH937" t="str">
        <f t="shared" si="335"/>
        <v>1-16 messages</v>
      </c>
      <c r="AI937" t="e">
        <f t="shared" si="336"/>
        <v>#N/A</v>
      </c>
      <c r="AJ937">
        <f t="shared" si="337"/>
        <v>28.07</v>
      </c>
      <c r="AK937" t="str">
        <f t="shared" si="338"/>
        <v>no - Medium</v>
      </c>
      <c r="AL937" t="str">
        <f t="shared" si="339"/>
        <v>Q3 - High</v>
      </c>
      <c r="AM937">
        <f t="shared" si="340"/>
        <v>0</v>
      </c>
      <c r="AN937">
        <f t="shared" si="341"/>
        <v>0</v>
      </c>
      <c r="AO937">
        <f t="shared" si="342"/>
        <v>0</v>
      </c>
      <c r="AP937">
        <f t="shared" si="343"/>
        <v>1</v>
      </c>
      <c r="AQ937">
        <f t="shared" si="344"/>
        <v>165.1</v>
      </c>
    </row>
    <row r="938" spans="1:43" x14ac:dyDescent="0.25">
      <c r="A938" t="s">
        <v>20</v>
      </c>
      <c r="B938">
        <v>98</v>
      </c>
      <c r="C938" t="s">
        <v>25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  <c r="U938">
        <f t="shared" si="322"/>
        <v>1</v>
      </c>
      <c r="V938" t="str">
        <f t="shared" si="323"/>
        <v>&lt;=3 calls</v>
      </c>
      <c r="W938" t="str">
        <f t="shared" si="324"/>
        <v>Q2</v>
      </c>
      <c r="X938" t="str">
        <f t="shared" si="325"/>
        <v>Not Applicable</v>
      </c>
      <c r="Y938" t="str">
        <f t="shared" si="326"/>
        <v>Medium</v>
      </c>
      <c r="Z938" s="3">
        <f t="shared" si="327"/>
        <v>-0.2825204496452422</v>
      </c>
      <c r="AA938" s="3">
        <f t="shared" si="328"/>
        <v>4.8280942889305963E-2</v>
      </c>
      <c r="AB938" s="3">
        <f t="shared" si="329"/>
        <v>-0.56059371051872475</v>
      </c>
      <c r="AC938" s="3">
        <f t="shared" si="330"/>
        <v>0.81298793826101701</v>
      </c>
      <c r="AD938" s="3">
        <f t="shared" si="331"/>
        <v>2.2569167002611756</v>
      </c>
      <c r="AE938" s="3">
        <f t="shared" si="332"/>
        <v>1.0282818436329026</v>
      </c>
      <c r="AF938" s="3">
        <f t="shared" si="333"/>
        <v>2.2407708735996121</v>
      </c>
      <c r="AG938" t="str">
        <f t="shared" si="334"/>
        <v>Cluster 2</v>
      </c>
      <c r="AH938" t="str">
        <f t="shared" si="335"/>
        <v>Not Applicable</v>
      </c>
      <c r="AI938">
        <f t="shared" si="336"/>
        <v>28.05</v>
      </c>
      <c r="AJ938" t="e">
        <f t="shared" si="337"/>
        <v>#N/A</v>
      </c>
      <c r="AK938" t="str">
        <f t="shared" si="338"/>
        <v>no - High</v>
      </c>
      <c r="AL938" t="str">
        <f t="shared" si="339"/>
        <v>Q4 - Very High</v>
      </c>
      <c r="AM938">
        <f t="shared" si="340"/>
        <v>0</v>
      </c>
      <c r="AN938">
        <f t="shared" si="341"/>
        <v>0</v>
      </c>
      <c r="AO938">
        <f t="shared" si="342"/>
        <v>0</v>
      </c>
      <c r="AP938">
        <f t="shared" si="343"/>
        <v>1</v>
      </c>
      <c r="AQ938">
        <f t="shared" si="344"/>
        <v>165</v>
      </c>
    </row>
    <row r="939" spans="1:43" x14ac:dyDescent="0.25">
      <c r="A939" t="s">
        <v>72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  <c r="U939">
        <f t="shared" si="322"/>
        <v>0</v>
      </c>
      <c r="V939" t="str">
        <f t="shared" si="323"/>
        <v>&lt;=3 calls</v>
      </c>
      <c r="W939" t="str">
        <f t="shared" si="324"/>
        <v>Q4</v>
      </c>
      <c r="X939" t="str">
        <f t="shared" si="325"/>
        <v>Not Applicable</v>
      </c>
      <c r="Y939" t="str">
        <f t="shared" si="326"/>
        <v>High</v>
      </c>
      <c r="Z939" s="3">
        <f t="shared" si="327"/>
        <v>-0.45100036338949512</v>
      </c>
      <c r="AA939" s="3">
        <f t="shared" si="328"/>
        <v>1.1129677684289339</v>
      </c>
      <c r="AB939" s="3">
        <f t="shared" si="329"/>
        <v>1.2386836684201747</v>
      </c>
      <c r="AC939" s="3">
        <f t="shared" si="330"/>
        <v>0.52314354868312773</v>
      </c>
      <c r="AD939" s="3">
        <f t="shared" si="331"/>
        <v>3.478175416589028</v>
      </c>
      <c r="AE939" s="3">
        <f t="shared" si="332"/>
        <v>1.8028075283509262</v>
      </c>
      <c r="AF939" s="3">
        <f t="shared" si="333"/>
        <v>1.5500083032014031</v>
      </c>
      <c r="AG939" t="str">
        <f t="shared" si="334"/>
        <v>Cluster 3</v>
      </c>
      <c r="AH939" t="str">
        <f t="shared" si="335"/>
        <v>Not Applicable</v>
      </c>
      <c r="AI939" t="e">
        <f t="shared" si="336"/>
        <v>#N/A</v>
      </c>
      <c r="AJ939">
        <f t="shared" si="337"/>
        <v>26.5</v>
      </c>
      <c r="AK939" t="str">
        <f t="shared" si="338"/>
        <v>no - Low</v>
      </c>
      <c r="AL939" t="str">
        <f t="shared" si="339"/>
        <v>Q3 - High</v>
      </c>
      <c r="AM939">
        <f t="shared" si="340"/>
        <v>0</v>
      </c>
      <c r="AN939">
        <f t="shared" si="341"/>
        <v>1</v>
      </c>
      <c r="AO939">
        <f t="shared" si="342"/>
        <v>0</v>
      </c>
      <c r="AP939">
        <f t="shared" si="343"/>
        <v>3</v>
      </c>
      <c r="AQ939">
        <f t="shared" si="344"/>
        <v>155.9</v>
      </c>
    </row>
    <row r="940" spans="1:43" x14ac:dyDescent="0.25">
      <c r="A940" t="s">
        <v>40</v>
      </c>
      <c r="B940">
        <v>136</v>
      </c>
      <c r="C940" t="s">
        <v>25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  <c r="U940">
        <f t="shared" si="322"/>
        <v>0</v>
      </c>
      <c r="V940" t="str">
        <f t="shared" si="323"/>
        <v>&lt;=3 calls</v>
      </c>
      <c r="W940" t="str">
        <f t="shared" si="324"/>
        <v>Q4</v>
      </c>
      <c r="X940" t="str">
        <f t="shared" si="325"/>
        <v>High</v>
      </c>
      <c r="Y940" t="str">
        <f t="shared" si="326"/>
        <v>Medium</v>
      </c>
      <c r="Z940" s="3">
        <f t="shared" si="327"/>
        <v>0.35066779761337891</v>
      </c>
      <c r="AA940" s="3">
        <f t="shared" si="328"/>
        <v>0.28907927165621222</v>
      </c>
      <c r="AB940" s="3">
        <f t="shared" si="329"/>
        <v>-0.98558858810473438</v>
      </c>
      <c r="AC940" s="3">
        <f t="shared" si="330"/>
        <v>0.55937409738036437</v>
      </c>
      <c r="AD940" s="3">
        <f t="shared" si="331"/>
        <v>2.4326701651677167</v>
      </c>
      <c r="AE940" s="3">
        <f t="shared" si="332"/>
        <v>1.2209909808867077</v>
      </c>
      <c r="AF940" s="3">
        <f t="shared" si="333"/>
        <v>2.250278609042943</v>
      </c>
      <c r="AG940" t="str">
        <f t="shared" si="334"/>
        <v>Cluster 2</v>
      </c>
      <c r="AH940" t="str">
        <f t="shared" si="335"/>
        <v>Not Applicable</v>
      </c>
      <c r="AI940" t="e">
        <f t="shared" si="336"/>
        <v>#N/A</v>
      </c>
      <c r="AJ940">
        <f t="shared" si="337"/>
        <v>33.86</v>
      </c>
      <c r="AK940" t="str">
        <f t="shared" si="338"/>
        <v>yes - High</v>
      </c>
      <c r="AL940" t="str">
        <f t="shared" si="339"/>
        <v>Q3 - High</v>
      </c>
      <c r="AM940">
        <f t="shared" si="340"/>
        <v>1</v>
      </c>
      <c r="AN940">
        <f t="shared" si="341"/>
        <v>0</v>
      </c>
      <c r="AO940">
        <f t="shared" si="342"/>
        <v>0</v>
      </c>
      <c r="AP940">
        <f t="shared" si="343"/>
        <v>1</v>
      </c>
      <c r="AQ940">
        <f t="shared" si="344"/>
        <v>199.2</v>
      </c>
    </row>
    <row r="941" spans="1:43" x14ac:dyDescent="0.25">
      <c r="A941" t="s">
        <v>27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  <c r="U941">
        <f t="shared" si="322"/>
        <v>0</v>
      </c>
      <c r="V941" t="str">
        <f t="shared" si="323"/>
        <v>&lt;=3 calls</v>
      </c>
      <c r="W941" t="str">
        <f t="shared" si="324"/>
        <v>Q1</v>
      </c>
      <c r="X941" t="str">
        <f t="shared" si="325"/>
        <v>Not Applicable</v>
      </c>
      <c r="Y941" t="str">
        <f t="shared" si="326"/>
        <v>Medium</v>
      </c>
      <c r="Z941" s="3">
        <f t="shared" si="327"/>
        <v>-0.46210892913087437</v>
      </c>
      <c r="AA941" s="3">
        <f t="shared" si="328"/>
        <v>-0.2382889690316406</v>
      </c>
      <c r="AB941" s="3">
        <f t="shared" si="329"/>
        <v>0.92291644628851399</v>
      </c>
      <c r="AC941" s="3">
        <f t="shared" si="330"/>
        <v>0.74052684086654508</v>
      </c>
      <c r="AD941" s="3">
        <f t="shared" si="331"/>
        <v>2.7561879184851201</v>
      </c>
      <c r="AE941" s="3">
        <f t="shared" si="332"/>
        <v>1.2924709141865631</v>
      </c>
      <c r="AF941" s="3">
        <f t="shared" si="333"/>
        <v>1.9350427090979576</v>
      </c>
      <c r="AG941" t="str">
        <f t="shared" si="334"/>
        <v>Cluster 2</v>
      </c>
      <c r="AH941" t="str">
        <f t="shared" si="335"/>
        <v>Not Applicable</v>
      </c>
      <c r="AI941" t="e">
        <f t="shared" si="336"/>
        <v>#N/A</v>
      </c>
      <c r="AJ941">
        <f t="shared" si="337"/>
        <v>26.4</v>
      </c>
      <c r="AK941" t="str">
        <f t="shared" si="338"/>
        <v>no - Medium</v>
      </c>
      <c r="AL941" t="str">
        <f t="shared" si="339"/>
        <v>Q4 - Very High</v>
      </c>
      <c r="AM941">
        <f t="shared" si="340"/>
        <v>0</v>
      </c>
      <c r="AN941">
        <f t="shared" si="341"/>
        <v>1</v>
      </c>
      <c r="AO941">
        <f t="shared" si="342"/>
        <v>0</v>
      </c>
      <c r="AP941">
        <f t="shared" si="343"/>
        <v>3</v>
      </c>
      <c r="AQ941">
        <f t="shared" si="344"/>
        <v>155.30000000000001</v>
      </c>
    </row>
    <row r="942" spans="1:43" x14ac:dyDescent="0.25">
      <c r="A942" t="s">
        <v>26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  <c r="U942">
        <f t="shared" si="322"/>
        <v>0</v>
      </c>
      <c r="V942" t="str">
        <f t="shared" si="323"/>
        <v>&lt;=3 calls</v>
      </c>
      <c r="W942" t="str">
        <f t="shared" si="324"/>
        <v>Q4</v>
      </c>
      <c r="X942" t="str">
        <f t="shared" si="325"/>
        <v>Not Applicable</v>
      </c>
      <c r="Y942" t="str">
        <f t="shared" si="326"/>
        <v>High</v>
      </c>
      <c r="Z942" s="3">
        <f t="shared" si="327"/>
        <v>0.51914771135763238</v>
      </c>
      <c r="AA942" s="3">
        <f t="shared" si="328"/>
        <v>0.72689441486876927</v>
      </c>
      <c r="AB942" s="3">
        <f t="shared" si="329"/>
        <v>-0.42554860922971266</v>
      </c>
      <c r="AC942" s="3">
        <f t="shared" si="330"/>
        <v>0.37822135389418376</v>
      </c>
      <c r="AD942" s="3">
        <f t="shared" si="331"/>
        <v>2.7421638517265734</v>
      </c>
      <c r="AE942" s="3">
        <f t="shared" si="332"/>
        <v>1.0592605193880162</v>
      </c>
      <c r="AF942" s="3">
        <f t="shared" si="333"/>
        <v>1.6506371818641505</v>
      </c>
      <c r="AG942" t="str">
        <f t="shared" si="334"/>
        <v>Cluster 2</v>
      </c>
      <c r="AH942" t="str">
        <f t="shared" si="335"/>
        <v>Not Applicable</v>
      </c>
      <c r="AI942" t="e">
        <f t="shared" si="336"/>
        <v>#N/A</v>
      </c>
      <c r="AJ942">
        <f t="shared" si="337"/>
        <v>35.409999999999997</v>
      </c>
      <c r="AK942" t="str">
        <f t="shared" si="338"/>
        <v>no - Medium</v>
      </c>
      <c r="AL942" t="str">
        <f t="shared" si="339"/>
        <v>Q3 - High</v>
      </c>
      <c r="AM942">
        <f t="shared" si="340"/>
        <v>0</v>
      </c>
      <c r="AN942">
        <f t="shared" si="341"/>
        <v>1</v>
      </c>
      <c r="AO942">
        <f t="shared" si="342"/>
        <v>0</v>
      </c>
      <c r="AP942">
        <f t="shared" si="343"/>
        <v>3</v>
      </c>
      <c r="AQ942">
        <f t="shared" si="344"/>
        <v>208.3</v>
      </c>
    </row>
    <row r="943" spans="1:43" x14ac:dyDescent="0.25">
      <c r="A943" t="s">
        <v>65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  <c r="U943">
        <f t="shared" si="322"/>
        <v>0</v>
      </c>
      <c r="V943" t="str">
        <f t="shared" si="323"/>
        <v>&lt;=3 calls</v>
      </c>
      <c r="W943" t="str">
        <f t="shared" si="324"/>
        <v>Q3</v>
      </c>
      <c r="X943" t="str">
        <f t="shared" si="325"/>
        <v>Not Applicable</v>
      </c>
      <c r="Y943" t="str">
        <f t="shared" si="326"/>
        <v>Low</v>
      </c>
      <c r="Z943" s="3">
        <f t="shared" si="327"/>
        <v>-0.42878323190673673</v>
      </c>
      <c r="AA943" s="3">
        <f t="shared" si="328"/>
        <v>-0.74774659022443413</v>
      </c>
      <c r="AB943" s="3">
        <f t="shared" si="329"/>
        <v>-1.0034622044518098</v>
      </c>
      <c r="AC943" s="3">
        <f t="shared" si="330"/>
        <v>0.66806574347207237</v>
      </c>
      <c r="AD943" s="3">
        <f t="shared" si="331"/>
        <v>1.7811164168293481</v>
      </c>
      <c r="AE943" s="3">
        <f t="shared" si="332"/>
        <v>1.4819676975294815</v>
      </c>
      <c r="AF943" s="3">
        <f t="shared" si="333"/>
        <v>3.0364585988849986</v>
      </c>
      <c r="AG943" t="str">
        <f t="shared" si="334"/>
        <v>Cluster 2</v>
      </c>
      <c r="AH943" t="str">
        <f t="shared" si="335"/>
        <v>Not Applicable</v>
      </c>
      <c r="AI943" t="e">
        <f t="shared" si="336"/>
        <v>#N/A</v>
      </c>
      <c r="AJ943">
        <f t="shared" si="337"/>
        <v>26.71</v>
      </c>
      <c r="AK943" t="str">
        <f t="shared" si="338"/>
        <v>no - Medium</v>
      </c>
      <c r="AL943" t="str">
        <f t="shared" si="339"/>
        <v>Q4 - Very High</v>
      </c>
      <c r="AM943">
        <f t="shared" si="340"/>
        <v>0</v>
      </c>
      <c r="AN943">
        <f t="shared" si="341"/>
        <v>1</v>
      </c>
      <c r="AO943">
        <f t="shared" si="342"/>
        <v>0</v>
      </c>
      <c r="AP943">
        <f t="shared" si="343"/>
        <v>1</v>
      </c>
      <c r="AQ943">
        <f t="shared" si="344"/>
        <v>157.1</v>
      </c>
    </row>
    <row r="944" spans="1:43" x14ac:dyDescent="0.25">
      <c r="A944" t="s">
        <v>53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  <c r="U944">
        <f t="shared" si="322"/>
        <v>1</v>
      </c>
      <c r="V944" t="str">
        <f t="shared" si="323"/>
        <v>&gt;3 calls</v>
      </c>
      <c r="W944" t="str">
        <f t="shared" si="324"/>
        <v>Q2</v>
      </c>
      <c r="X944" t="str">
        <f t="shared" si="325"/>
        <v>Not Applicable</v>
      </c>
      <c r="Y944" t="str">
        <f t="shared" si="326"/>
        <v>Medium</v>
      </c>
      <c r="Z944" s="3">
        <f t="shared" si="327"/>
        <v>-0.47877177774294344</v>
      </c>
      <c r="AA944" s="3">
        <f t="shared" si="328"/>
        <v>-0.63431266675572584</v>
      </c>
      <c r="AB944" s="3">
        <f t="shared" si="329"/>
        <v>0.78191347288380997</v>
      </c>
      <c r="AC944" s="3">
        <f t="shared" si="330"/>
        <v>0.52314354868312773</v>
      </c>
      <c r="AD944" s="3">
        <f t="shared" si="331"/>
        <v>2.4291125910736273</v>
      </c>
      <c r="AE944" s="3">
        <f t="shared" si="332"/>
        <v>1.2315205341267743</v>
      </c>
      <c r="AF944" s="3">
        <f t="shared" si="333"/>
        <v>2.2655457779174002</v>
      </c>
      <c r="AG944" t="str">
        <f t="shared" si="334"/>
        <v>Cluster 2</v>
      </c>
      <c r="AH944" t="str">
        <f t="shared" si="335"/>
        <v>Not Applicable</v>
      </c>
      <c r="AI944">
        <f t="shared" si="336"/>
        <v>26.25</v>
      </c>
      <c r="AJ944" t="e">
        <f t="shared" si="337"/>
        <v>#N/A</v>
      </c>
      <c r="AK944" t="str">
        <f t="shared" si="338"/>
        <v>no - Medium</v>
      </c>
      <c r="AL944" t="str">
        <f t="shared" si="339"/>
        <v>Q3 - High</v>
      </c>
      <c r="AM944">
        <f t="shared" si="340"/>
        <v>0</v>
      </c>
      <c r="AN944">
        <f t="shared" si="341"/>
        <v>1</v>
      </c>
      <c r="AO944">
        <f t="shared" si="342"/>
        <v>0</v>
      </c>
      <c r="AP944">
        <f t="shared" si="343"/>
        <v>5</v>
      </c>
      <c r="AQ944">
        <f t="shared" si="344"/>
        <v>154.4</v>
      </c>
    </row>
    <row r="945" spans="1:43" x14ac:dyDescent="0.25">
      <c r="A945" t="s">
        <v>69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  <c r="U945">
        <f t="shared" si="322"/>
        <v>1</v>
      </c>
      <c r="V945" t="str">
        <f t="shared" si="323"/>
        <v>&lt;=3 calls</v>
      </c>
      <c r="W945" t="str">
        <f t="shared" si="324"/>
        <v>Q4</v>
      </c>
      <c r="X945" t="str">
        <f t="shared" si="325"/>
        <v>Not Applicable</v>
      </c>
      <c r="Y945" t="str">
        <f t="shared" si="326"/>
        <v>High</v>
      </c>
      <c r="Z945" s="3">
        <f t="shared" si="327"/>
        <v>0.16367360763349376</v>
      </c>
      <c r="AA945" s="3">
        <f t="shared" si="328"/>
        <v>0.91396088515049834</v>
      </c>
      <c r="AB945" s="3">
        <f t="shared" si="329"/>
        <v>0.82361857769365199</v>
      </c>
      <c r="AC945" s="3">
        <f t="shared" si="330"/>
        <v>5.2146415619058542E-2</v>
      </c>
      <c r="AD945" s="3">
        <f t="shared" si="331"/>
        <v>3.0740818681027804</v>
      </c>
      <c r="AE945" s="3">
        <f t="shared" si="332"/>
        <v>1.2422481071045652</v>
      </c>
      <c r="AF945" s="3">
        <f t="shared" si="333"/>
        <v>1.2792112364310557</v>
      </c>
      <c r="AG945" t="str">
        <f t="shared" si="334"/>
        <v>Cluster 2</v>
      </c>
      <c r="AH945" t="str">
        <f t="shared" si="335"/>
        <v>Not Applicable</v>
      </c>
      <c r="AI945">
        <f t="shared" si="336"/>
        <v>32.15</v>
      </c>
      <c r="AJ945" t="e">
        <f t="shared" si="337"/>
        <v>#N/A</v>
      </c>
      <c r="AK945" t="str">
        <f t="shared" si="338"/>
        <v>no - Medium</v>
      </c>
      <c r="AL945" t="str">
        <f t="shared" si="339"/>
        <v>Q3 - High</v>
      </c>
      <c r="AM945">
        <f t="shared" si="340"/>
        <v>0</v>
      </c>
      <c r="AN945">
        <f t="shared" si="341"/>
        <v>1</v>
      </c>
      <c r="AO945">
        <f t="shared" si="342"/>
        <v>0</v>
      </c>
      <c r="AP945">
        <f t="shared" si="343"/>
        <v>1</v>
      </c>
      <c r="AQ945">
        <f t="shared" si="344"/>
        <v>189.1</v>
      </c>
    </row>
    <row r="946" spans="1:43" x14ac:dyDescent="0.25">
      <c r="A946" t="s">
        <v>38</v>
      </c>
      <c r="B946">
        <v>11</v>
      </c>
      <c r="C946" t="s">
        <v>25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  <c r="U946">
        <f t="shared" si="322"/>
        <v>0</v>
      </c>
      <c r="V946" t="str">
        <f t="shared" si="323"/>
        <v>&lt;=3 calls</v>
      </c>
      <c r="W946" t="str">
        <f t="shared" si="324"/>
        <v>Q1</v>
      </c>
      <c r="X946" t="str">
        <f t="shared" si="325"/>
        <v>Not Applicable</v>
      </c>
      <c r="Y946" t="str">
        <f t="shared" si="326"/>
        <v>Medium</v>
      </c>
      <c r="Z946" s="3">
        <f t="shared" si="327"/>
        <v>-0.902748703538921</v>
      </c>
      <c r="AA946" s="3">
        <f t="shared" si="328"/>
        <v>0.59753994073778649</v>
      </c>
      <c r="AB946" s="3">
        <f t="shared" si="329"/>
        <v>1.6517628017748012</v>
      </c>
      <c r="AC946" s="3">
        <f t="shared" si="330"/>
        <v>-9.277577916988608E-2</v>
      </c>
      <c r="AD946" s="3">
        <f t="shared" si="331"/>
        <v>3.2274592825709205</v>
      </c>
      <c r="AE946" s="3">
        <f t="shared" si="332"/>
        <v>1.9771031589286485</v>
      </c>
      <c r="AF946" s="3">
        <f t="shared" si="333"/>
        <v>2.3240869995415574</v>
      </c>
      <c r="AG946" t="str">
        <f t="shared" si="334"/>
        <v>Cluster 2</v>
      </c>
      <c r="AH946" t="str">
        <f t="shared" si="335"/>
        <v>&gt;16 messages</v>
      </c>
      <c r="AI946" t="e">
        <f t="shared" si="336"/>
        <v>#N/A</v>
      </c>
      <c r="AJ946">
        <f t="shared" si="337"/>
        <v>22.36</v>
      </c>
      <c r="AK946" t="str">
        <f t="shared" si="338"/>
        <v>no - Low</v>
      </c>
      <c r="AL946" t="str">
        <f t="shared" si="339"/>
        <v>Q2 - Medium</v>
      </c>
      <c r="AM946">
        <f t="shared" si="340"/>
        <v>0</v>
      </c>
      <c r="AN946">
        <f t="shared" si="341"/>
        <v>0</v>
      </c>
      <c r="AO946">
        <f t="shared" si="342"/>
        <v>0</v>
      </c>
      <c r="AP946">
        <f t="shared" si="343"/>
        <v>2</v>
      </c>
      <c r="AQ946">
        <f t="shared" si="344"/>
        <v>131.5</v>
      </c>
    </row>
    <row r="947" spans="1:43" x14ac:dyDescent="0.25">
      <c r="A947" t="s">
        <v>36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  <c r="U947">
        <f t="shared" si="322"/>
        <v>0</v>
      </c>
      <c r="V947" t="str">
        <f t="shared" si="323"/>
        <v>&lt;=3 calls</v>
      </c>
      <c r="W947" t="str">
        <f t="shared" si="324"/>
        <v>Q4</v>
      </c>
      <c r="X947" t="str">
        <f t="shared" si="325"/>
        <v>Not Applicable</v>
      </c>
      <c r="Y947" t="str">
        <f t="shared" si="326"/>
        <v>High</v>
      </c>
      <c r="Z947" s="3">
        <f t="shared" si="327"/>
        <v>-0.25660046291535704</v>
      </c>
      <c r="AA947" s="3">
        <f t="shared" si="328"/>
        <v>0.85624888899975204</v>
      </c>
      <c r="AB947" s="3">
        <f t="shared" si="329"/>
        <v>0.56941603409080488</v>
      </c>
      <c r="AC947" s="3">
        <f t="shared" si="330"/>
        <v>-0.12900632786712207</v>
      </c>
      <c r="AD947" s="3">
        <f t="shared" si="331"/>
        <v>2.6870056707434204</v>
      </c>
      <c r="AE947" s="3">
        <f t="shared" si="332"/>
        <v>1.067653131869684</v>
      </c>
      <c r="AF947" s="3">
        <f t="shared" si="333"/>
        <v>1.7492189529544293</v>
      </c>
      <c r="AG947" t="str">
        <f t="shared" si="334"/>
        <v>Cluster 2</v>
      </c>
      <c r="AH947" t="str">
        <f t="shared" si="335"/>
        <v>Not Applicable</v>
      </c>
      <c r="AI947" t="e">
        <f t="shared" si="336"/>
        <v>#N/A</v>
      </c>
      <c r="AJ947">
        <f t="shared" si="337"/>
        <v>28.29</v>
      </c>
      <c r="AK947" t="str">
        <f t="shared" si="338"/>
        <v>no - Medium</v>
      </c>
      <c r="AL947" t="str">
        <f t="shared" si="339"/>
        <v>Q2 - Medium</v>
      </c>
      <c r="AM947">
        <f t="shared" si="340"/>
        <v>0</v>
      </c>
      <c r="AN947">
        <f t="shared" si="341"/>
        <v>1</v>
      </c>
      <c r="AO947">
        <f t="shared" si="342"/>
        <v>0</v>
      </c>
      <c r="AP947">
        <f t="shared" si="343"/>
        <v>1</v>
      </c>
      <c r="AQ947">
        <f t="shared" si="344"/>
        <v>166.4</v>
      </c>
    </row>
    <row r="948" spans="1:43" x14ac:dyDescent="0.25">
      <c r="A948" t="s">
        <v>64</v>
      </c>
      <c r="B948">
        <v>99</v>
      </c>
      <c r="C948" t="s">
        <v>25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  <c r="U948">
        <f t="shared" si="322"/>
        <v>0</v>
      </c>
      <c r="V948" t="str">
        <f t="shared" si="323"/>
        <v>&lt;=3 calls</v>
      </c>
      <c r="W948" t="str">
        <f t="shared" si="324"/>
        <v>Q2</v>
      </c>
      <c r="X948" t="str">
        <f t="shared" si="325"/>
        <v>Not Applicable</v>
      </c>
      <c r="Y948" t="str">
        <f t="shared" si="326"/>
        <v>Medium</v>
      </c>
      <c r="Z948" s="3">
        <f t="shared" si="327"/>
        <v>-1.7136740026596113</v>
      </c>
      <c r="AA948" s="3">
        <f t="shared" si="328"/>
        <v>0.45425498477731352</v>
      </c>
      <c r="AB948" s="3">
        <f t="shared" si="329"/>
        <v>-0.36199797332900063</v>
      </c>
      <c r="AC948" s="3">
        <f t="shared" si="330"/>
        <v>-1.0710005939952616</v>
      </c>
      <c r="AD948" s="3">
        <f t="shared" si="331"/>
        <v>1.7424912663212513</v>
      </c>
      <c r="AE948" s="3">
        <f t="shared" si="332"/>
        <v>2.1026438080709147</v>
      </c>
      <c r="AF948" s="3">
        <f t="shared" si="333"/>
        <v>3.7156353634381398</v>
      </c>
      <c r="AG948" t="str">
        <f t="shared" si="334"/>
        <v>Cluster 1</v>
      </c>
      <c r="AH948" t="str">
        <f t="shared" si="335"/>
        <v>&gt;16 messages</v>
      </c>
      <c r="AI948" t="e">
        <f t="shared" si="336"/>
        <v>#N/A</v>
      </c>
      <c r="AJ948">
        <f t="shared" si="337"/>
        <v>14.91</v>
      </c>
      <c r="AK948" t="str">
        <f t="shared" si="338"/>
        <v>no - Medium</v>
      </c>
      <c r="AL948" t="str">
        <f t="shared" si="339"/>
        <v>Q1 - Low</v>
      </c>
      <c r="AM948">
        <f t="shared" si="340"/>
        <v>0</v>
      </c>
      <c r="AN948">
        <f t="shared" si="341"/>
        <v>0</v>
      </c>
      <c r="AO948">
        <f t="shared" si="342"/>
        <v>0</v>
      </c>
      <c r="AP948">
        <f t="shared" si="343"/>
        <v>2</v>
      </c>
      <c r="AQ948">
        <f t="shared" si="344"/>
        <v>87.7</v>
      </c>
    </row>
    <row r="949" spans="1:43" x14ac:dyDescent="0.25">
      <c r="A949" t="s">
        <v>70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  <c r="U949">
        <f t="shared" si="322"/>
        <v>0</v>
      </c>
      <c r="V949" t="str">
        <f t="shared" si="323"/>
        <v>&lt;=3 calls</v>
      </c>
      <c r="W949" t="str">
        <f t="shared" si="324"/>
        <v>Q4</v>
      </c>
      <c r="X949" t="str">
        <f t="shared" si="325"/>
        <v>Not Applicable</v>
      </c>
      <c r="Y949" t="str">
        <f t="shared" si="326"/>
        <v>Medium</v>
      </c>
      <c r="Z949" s="3">
        <f t="shared" si="327"/>
        <v>7.1102226455332734E-2</v>
      </c>
      <c r="AA949" s="3">
        <f t="shared" si="328"/>
        <v>-0.11291463256622629</v>
      </c>
      <c r="AB949" s="3">
        <f t="shared" si="329"/>
        <v>0.49792156870250431</v>
      </c>
      <c r="AC949" s="3">
        <f t="shared" si="330"/>
        <v>2.4071320809394061</v>
      </c>
      <c r="AD949" s="3">
        <f t="shared" si="331"/>
        <v>3.9732226808452786</v>
      </c>
      <c r="AE949" s="3">
        <f t="shared" si="332"/>
        <v>2.4617099716500541</v>
      </c>
      <c r="AF949" s="3">
        <f t="shared" si="333"/>
        <v>2.0817140767788636</v>
      </c>
      <c r="AG949" t="str">
        <f t="shared" si="334"/>
        <v>Cluster 3</v>
      </c>
      <c r="AH949" t="str">
        <f t="shared" si="335"/>
        <v>&gt;16 messages</v>
      </c>
      <c r="AI949" t="e">
        <f t="shared" si="336"/>
        <v>#N/A</v>
      </c>
      <c r="AJ949">
        <f t="shared" si="337"/>
        <v>31.3</v>
      </c>
      <c r="AK949" t="str">
        <f t="shared" si="338"/>
        <v>no - Low</v>
      </c>
      <c r="AL949" t="str">
        <f t="shared" si="339"/>
        <v>Q4 - Very High</v>
      </c>
      <c r="AM949">
        <f t="shared" si="340"/>
        <v>0</v>
      </c>
      <c r="AN949">
        <f t="shared" si="341"/>
        <v>1</v>
      </c>
      <c r="AO949">
        <f t="shared" si="342"/>
        <v>0</v>
      </c>
      <c r="AP949">
        <f t="shared" si="343"/>
        <v>0</v>
      </c>
      <c r="AQ949">
        <f t="shared" si="344"/>
        <v>184.1</v>
      </c>
    </row>
    <row r="950" spans="1:43" x14ac:dyDescent="0.25">
      <c r="A950" t="s">
        <v>68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  <c r="U950">
        <f t="shared" si="322"/>
        <v>0</v>
      </c>
      <c r="V950" t="str">
        <f t="shared" si="323"/>
        <v>&lt;=3 calls</v>
      </c>
      <c r="W950" t="str">
        <f t="shared" si="324"/>
        <v>Q1</v>
      </c>
      <c r="X950" t="str">
        <f t="shared" si="325"/>
        <v>Not Applicable</v>
      </c>
      <c r="Y950" t="str">
        <f t="shared" si="326"/>
        <v>Low</v>
      </c>
      <c r="Z950" s="3">
        <f t="shared" si="327"/>
        <v>-1.4248512933837492</v>
      </c>
      <c r="AA950" s="3">
        <f t="shared" si="328"/>
        <v>-1.2273531789254624</v>
      </c>
      <c r="AB950" s="3">
        <f t="shared" si="329"/>
        <v>-0.70954051341101776</v>
      </c>
      <c r="AC950" s="3">
        <f t="shared" si="330"/>
        <v>-0.45508126614224731</v>
      </c>
      <c r="AD950" s="3">
        <f t="shared" si="331"/>
        <v>0.78325680930077413</v>
      </c>
      <c r="AE950" s="3">
        <f t="shared" si="332"/>
        <v>2.0608599498852369</v>
      </c>
      <c r="AF950" s="3">
        <f t="shared" si="333"/>
        <v>3.9850716727263431</v>
      </c>
      <c r="AG950" t="str">
        <f t="shared" si="334"/>
        <v>Cluster 1</v>
      </c>
      <c r="AH950" t="str">
        <f t="shared" si="335"/>
        <v>Not Applicable</v>
      </c>
      <c r="AI950" t="e">
        <f t="shared" si="336"/>
        <v>#N/A</v>
      </c>
      <c r="AJ950">
        <f t="shared" si="337"/>
        <v>17.559999999999999</v>
      </c>
      <c r="AK950" t="str">
        <f t="shared" si="338"/>
        <v>no - Low</v>
      </c>
      <c r="AL950" t="str">
        <f t="shared" si="339"/>
        <v>Q2 - Medium</v>
      </c>
      <c r="AM950">
        <f t="shared" si="340"/>
        <v>0</v>
      </c>
      <c r="AN950">
        <f t="shared" si="341"/>
        <v>1</v>
      </c>
      <c r="AO950">
        <f t="shared" si="342"/>
        <v>0</v>
      </c>
      <c r="AP950">
        <f t="shared" si="343"/>
        <v>2</v>
      </c>
      <c r="AQ950">
        <f t="shared" si="344"/>
        <v>103.3</v>
      </c>
    </row>
    <row r="951" spans="1:43" x14ac:dyDescent="0.25">
      <c r="A951" t="s">
        <v>73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  <c r="U951">
        <f t="shared" si="322"/>
        <v>0</v>
      </c>
      <c r="V951" t="str">
        <f t="shared" si="323"/>
        <v>&lt;=3 calls</v>
      </c>
      <c r="W951" t="str">
        <f t="shared" si="324"/>
        <v>Q3</v>
      </c>
      <c r="X951" t="str">
        <f t="shared" si="325"/>
        <v>Not Applicable</v>
      </c>
      <c r="Y951" t="str">
        <f t="shared" si="326"/>
        <v>Medium</v>
      </c>
      <c r="Z951" s="3">
        <f t="shared" si="327"/>
        <v>-2.6875249326538655</v>
      </c>
      <c r="AA951" s="3">
        <f t="shared" si="328"/>
        <v>-0.38555406265768205</v>
      </c>
      <c r="AB951" s="3">
        <f t="shared" si="329"/>
        <v>1.0142704853957869</v>
      </c>
      <c r="AC951" s="3">
        <f t="shared" si="330"/>
        <v>0.88544903565548905</v>
      </c>
      <c r="AD951" s="3">
        <f t="shared" si="331"/>
        <v>3.2920340008322677</v>
      </c>
      <c r="AE951" s="3">
        <f t="shared" si="332"/>
        <v>3.0305456292813426</v>
      </c>
      <c r="AF951" s="3">
        <f t="shared" si="333"/>
        <v>3.9409295552796668</v>
      </c>
      <c r="AG951" t="str">
        <f t="shared" si="334"/>
        <v>Cluster 2</v>
      </c>
      <c r="AH951" t="str">
        <f t="shared" si="335"/>
        <v>Not Applicable</v>
      </c>
      <c r="AI951" t="e">
        <f t="shared" si="336"/>
        <v>#N/A</v>
      </c>
      <c r="AJ951">
        <f t="shared" si="337"/>
        <v>5.97</v>
      </c>
      <c r="AK951" t="str">
        <f t="shared" si="338"/>
        <v>no - Low</v>
      </c>
      <c r="AL951" t="str">
        <f t="shared" si="339"/>
        <v>Q4 - Very High</v>
      </c>
      <c r="AM951">
        <f t="shared" si="340"/>
        <v>0</v>
      </c>
      <c r="AN951">
        <f t="shared" si="341"/>
        <v>1</v>
      </c>
      <c r="AO951">
        <f t="shared" si="342"/>
        <v>0</v>
      </c>
      <c r="AP951">
        <f t="shared" si="343"/>
        <v>1</v>
      </c>
      <c r="AQ951">
        <f t="shared" si="344"/>
        <v>35.1</v>
      </c>
    </row>
    <row r="952" spans="1:43" x14ac:dyDescent="0.25">
      <c r="A952" t="s">
        <v>31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  <c r="U952">
        <f t="shared" si="322"/>
        <v>0</v>
      </c>
      <c r="V952" t="str">
        <f t="shared" si="323"/>
        <v>&lt;=3 calls</v>
      </c>
      <c r="W952" t="str">
        <f t="shared" si="324"/>
        <v>Q2</v>
      </c>
      <c r="X952" t="str">
        <f t="shared" si="325"/>
        <v>Not Applicable</v>
      </c>
      <c r="Y952" t="str">
        <f t="shared" si="326"/>
        <v>Medium</v>
      </c>
      <c r="Z952" s="3">
        <f t="shared" si="327"/>
        <v>-1.8840053440274276</v>
      </c>
      <c r="AA952" s="3">
        <f t="shared" si="328"/>
        <v>0.20549638067926973</v>
      </c>
      <c r="AB952" s="3">
        <f t="shared" si="329"/>
        <v>-0.41363286499832935</v>
      </c>
      <c r="AC952" s="3">
        <f t="shared" si="330"/>
        <v>0.55937409738036437</v>
      </c>
      <c r="AD952" s="3">
        <f t="shared" si="331"/>
        <v>2.2383388851312849</v>
      </c>
      <c r="AE952" s="3">
        <f t="shared" si="332"/>
        <v>2.01883541345574</v>
      </c>
      <c r="AF952" s="3">
        <f t="shared" si="333"/>
        <v>3.3378483920866229</v>
      </c>
      <c r="AG952" t="str">
        <f t="shared" si="334"/>
        <v>Cluster 2</v>
      </c>
      <c r="AH952" t="str">
        <f t="shared" si="335"/>
        <v>&gt;16 messages</v>
      </c>
      <c r="AI952" t="e">
        <f t="shared" si="336"/>
        <v>#N/A</v>
      </c>
      <c r="AJ952">
        <f t="shared" si="337"/>
        <v>13.35</v>
      </c>
      <c r="AK952" t="str">
        <f t="shared" si="338"/>
        <v>no - Medium</v>
      </c>
      <c r="AL952" t="str">
        <f t="shared" si="339"/>
        <v>Q3 - High</v>
      </c>
      <c r="AM952">
        <f t="shared" si="340"/>
        <v>0</v>
      </c>
      <c r="AN952">
        <f t="shared" si="341"/>
        <v>1</v>
      </c>
      <c r="AO952">
        <f t="shared" si="342"/>
        <v>0</v>
      </c>
      <c r="AP952">
        <f t="shared" si="343"/>
        <v>1</v>
      </c>
      <c r="AQ952">
        <f t="shared" si="344"/>
        <v>78.5</v>
      </c>
    </row>
    <row r="953" spans="1:43" x14ac:dyDescent="0.25">
      <c r="A953" t="s">
        <v>62</v>
      </c>
      <c r="B953">
        <v>64</v>
      </c>
      <c r="C953" t="s">
        <v>25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  <c r="U953">
        <f t="shared" si="322"/>
        <v>1</v>
      </c>
      <c r="V953" t="str">
        <f t="shared" si="323"/>
        <v>&gt;3 calls</v>
      </c>
      <c r="W953" t="str">
        <f t="shared" si="324"/>
        <v>Q1</v>
      </c>
      <c r="X953" t="str">
        <f t="shared" si="325"/>
        <v>Not Applicable</v>
      </c>
      <c r="Y953" t="str">
        <f t="shared" si="326"/>
        <v>Low</v>
      </c>
      <c r="Z953" s="3">
        <f t="shared" si="327"/>
        <v>-0.59541171802742654</v>
      </c>
      <c r="AA953" s="3">
        <f t="shared" si="328"/>
        <v>-0.70197500707039384</v>
      </c>
      <c r="AB953" s="3">
        <f t="shared" si="329"/>
        <v>0.30726966100036934</v>
      </c>
      <c r="AC953" s="3">
        <f t="shared" si="330"/>
        <v>0.74052684086654508</v>
      </c>
      <c r="AD953" s="3">
        <f t="shared" si="331"/>
        <v>2.2340318316150078</v>
      </c>
      <c r="AE953" s="3">
        <f t="shared" si="332"/>
        <v>1.2206877860988528</v>
      </c>
      <c r="AF953" s="3">
        <f t="shared" si="333"/>
        <v>2.4472962872510409</v>
      </c>
      <c r="AG953" t="str">
        <f t="shared" si="334"/>
        <v>Cluster 2</v>
      </c>
      <c r="AH953" t="str">
        <f t="shared" si="335"/>
        <v>Not Applicable</v>
      </c>
      <c r="AI953">
        <f t="shared" si="336"/>
        <v>25.18</v>
      </c>
      <c r="AJ953" t="e">
        <f t="shared" si="337"/>
        <v>#N/A</v>
      </c>
      <c r="AK953" t="str">
        <f t="shared" si="338"/>
        <v>no - Low</v>
      </c>
      <c r="AL953" t="str">
        <f t="shared" si="339"/>
        <v>Q4 - Very High</v>
      </c>
      <c r="AM953">
        <f t="shared" si="340"/>
        <v>0</v>
      </c>
      <c r="AN953">
        <f t="shared" si="341"/>
        <v>0</v>
      </c>
      <c r="AO953">
        <f t="shared" si="342"/>
        <v>0</v>
      </c>
      <c r="AP953">
        <f t="shared" si="343"/>
        <v>5</v>
      </c>
      <c r="AQ953">
        <f t="shared" si="344"/>
        <v>148.1</v>
      </c>
    </row>
    <row r="954" spans="1:43" x14ac:dyDescent="0.25">
      <c r="A954" t="s">
        <v>37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  <c r="U954">
        <f t="shared" si="322"/>
        <v>0</v>
      </c>
      <c r="V954" t="str">
        <f t="shared" si="323"/>
        <v>&lt;=3 calls</v>
      </c>
      <c r="W954" t="str">
        <f t="shared" si="324"/>
        <v>Q4</v>
      </c>
      <c r="X954" t="str">
        <f t="shared" si="325"/>
        <v>Not Applicable</v>
      </c>
      <c r="Y954" t="str">
        <f t="shared" si="326"/>
        <v>Medium</v>
      </c>
      <c r="Z954" s="3">
        <f t="shared" si="327"/>
        <v>1.3208158723605063</v>
      </c>
      <c r="AA954" s="3">
        <f t="shared" si="328"/>
        <v>-5.1222498749911548E-2</v>
      </c>
      <c r="AB954" s="3">
        <f t="shared" si="329"/>
        <v>0.17222455971135672</v>
      </c>
      <c r="AC954" s="3">
        <f t="shared" si="330"/>
        <v>0.70429629216930834</v>
      </c>
      <c r="AD954" s="3">
        <f t="shared" si="331"/>
        <v>3.2504001800042031</v>
      </c>
      <c r="AE954" s="3">
        <f t="shared" si="332"/>
        <v>1.5076050143153665</v>
      </c>
      <c r="AF954" s="3">
        <f t="shared" si="333"/>
        <v>1.4073536969100258</v>
      </c>
      <c r="AG954" t="str">
        <f t="shared" si="334"/>
        <v>Cluster 3</v>
      </c>
      <c r="AH954" t="str">
        <f t="shared" si="335"/>
        <v>&gt;16 messages</v>
      </c>
      <c r="AI954" t="e">
        <f t="shared" si="336"/>
        <v>#N/A</v>
      </c>
      <c r="AJ954">
        <f t="shared" si="337"/>
        <v>42.77</v>
      </c>
      <c r="AK954" t="str">
        <f t="shared" si="338"/>
        <v>no - Low</v>
      </c>
      <c r="AL954" t="str">
        <f t="shared" si="339"/>
        <v>Q4 - Very High</v>
      </c>
      <c r="AM954">
        <f t="shared" si="340"/>
        <v>0</v>
      </c>
      <c r="AN954">
        <f t="shared" si="341"/>
        <v>1</v>
      </c>
      <c r="AO954">
        <f t="shared" si="342"/>
        <v>0</v>
      </c>
      <c r="AP954">
        <f t="shared" si="343"/>
        <v>2</v>
      </c>
      <c r="AQ954">
        <f t="shared" si="344"/>
        <v>251.6</v>
      </c>
    </row>
    <row r="955" spans="1:43" x14ac:dyDescent="0.25">
      <c r="A955" t="s">
        <v>44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  <c r="U955">
        <f t="shared" si="322"/>
        <v>1</v>
      </c>
      <c r="V955" t="str">
        <f t="shared" si="323"/>
        <v>&lt;=3 calls</v>
      </c>
      <c r="W955" t="str">
        <f t="shared" si="324"/>
        <v>Q3</v>
      </c>
      <c r="X955" t="str">
        <f t="shared" si="325"/>
        <v>High</v>
      </c>
      <c r="Y955" t="str">
        <f t="shared" si="326"/>
        <v>Medium</v>
      </c>
      <c r="Z955" s="3">
        <f t="shared" si="327"/>
        <v>1.6670328379668289</v>
      </c>
      <c r="AA955" s="3">
        <f t="shared" si="328"/>
        <v>0.29902961582013399</v>
      </c>
      <c r="AB955" s="3">
        <f t="shared" si="329"/>
        <v>1.0619334623213208</v>
      </c>
      <c r="AC955" s="3">
        <f t="shared" si="330"/>
        <v>1.5013683635085036</v>
      </c>
      <c r="AD955" s="3">
        <f t="shared" si="331"/>
        <v>4.3941956481900988</v>
      </c>
      <c r="AE955" s="3">
        <f t="shared" si="332"/>
        <v>2.5000453666562188</v>
      </c>
      <c r="AF955" s="3">
        <f t="shared" si="333"/>
        <v>1.091557729167657</v>
      </c>
      <c r="AG955" t="str">
        <f t="shared" si="334"/>
        <v>Cluster 3</v>
      </c>
      <c r="AH955" t="str">
        <f t="shared" si="335"/>
        <v>&gt;16 messages</v>
      </c>
      <c r="AI955">
        <f t="shared" si="336"/>
        <v>45.95</v>
      </c>
      <c r="AJ955" t="e">
        <f t="shared" si="337"/>
        <v>#N/A</v>
      </c>
      <c r="AK955" t="str">
        <f t="shared" si="338"/>
        <v>yes - High</v>
      </c>
      <c r="AL955" t="str">
        <f t="shared" si="339"/>
        <v>Q4 - Very High</v>
      </c>
      <c r="AM955">
        <f t="shared" si="340"/>
        <v>1</v>
      </c>
      <c r="AN955">
        <f t="shared" si="341"/>
        <v>1</v>
      </c>
      <c r="AO955">
        <f t="shared" si="342"/>
        <v>0</v>
      </c>
      <c r="AP955">
        <f t="shared" si="343"/>
        <v>1</v>
      </c>
      <c r="AQ955">
        <f t="shared" si="344"/>
        <v>270.3</v>
      </c>
    </row>
    <row r="956" spans="1:43" x14ac:dyDescent="0.25">
      <c r="A956" t="s">
        <v>39</v>
      </c>
      <c r="B956">
        <v>19</v>
      </c>
      <c r="C956" t="s">
        <v>28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  <c r="U956">
        <f t="shared" si="322"/>
        <v>0</v>
      </c>
      <c r="V956" t="str">
        <f t="shared" si="323"/>
        <v>&lt;=3 calls</v>
      </c>
      <c r="W956" t="str">
        <f t="shared" si="324"/>
        <v>Q1</v>
      </c>
      <c r="X956" t="str">
        <f t="shared" si="325"/>
        <v>Not Applicable</v>
      </c>
      <c r="Y956" t="str">
        <f t="shared" si="326"/>
        <v>Medium</v>
      </c>
      <c r="Z956" s="3">
        <f t="shared" si="327"/>
        <v>-0.43804037002455282</v>
      </c>
      <c r="AA956" s="3">
        <f t="shared" si="328"/>
        <v>0.47813581077072548</v>
      </c>
      <c r="AB956" s="3">
        <f t="shared" si="329"/>
        <v>1.1989645209822299</v>
      </c>
      <c r="AC956" s="3">
        <f t="shared" si="330"/>
        <v>0.37822135389418376</v>
      </c>
      <c r="AD956" s="3">
        <f t="shared" si="331"/>
        <v>3.0390168090475402</v>
      </c>
      <c r="AE956" s="3">
        <f t="shared" si="332"/>
        <v>1.4145884682225864</v>
      </c>
      <c r="AF956" s="3">
        <f t="shared" si="333"/>
        <v>1.6632792619350338</v>
      </c>
      <c r="AG956" t="str">
        <f t="shared" si="334"/>
        <v>Cluster 2</v>
      </c>
      <c r="AH956" t="str">
        <f t="shared" si="335"/>
        <v>&gt;16 messages</v>
      </c>
      <c r="AI956" t="e">
        <f t="shared" si="336"/>
        <v>#N/A</v>
      </c>
      <c r="AJ956">
        <f t="shared" si="337"/>
        <v>26.62</v>
      </c>
      <c r="AK956" t="str">
        <f t="shared" si="338"/>
        <v>no - Low</v>
      </c>
      <c r="AL956" t="str">
        <f t="shared" si="339"/>
        <v>Q3 - High</v>
      </c>
      <c r="AM956">
        <f t="shared" si="340"/>
        <v>0</v>
      </c>
      <c r="AN956">
        <f t="shared" si="341"/>
        <v>0</v>
      </c>
      <c r="AO956">
        <f t="shared" si="342"/>
        <v>1</v>
      </c>
      <c r="AP956">
        <f t="shared" si="343"/>
        <v>1</v>
      </c>
      <c r="AQ956">
        <f t="shared" si="344"/>
        <v>156.6</v>
      </c>
    </row>
    <row r="957" spans="1:43" x14ac:dyDescent="0.25">
      <c r="A957" t="s">
        <v>27</v>
      </c>
      <c r="B957">
        <v>46</v>
      </c>
      <c r="C957" t="s">
        <v>25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  <c r="U957">
        <f t="shared" si="322"/>
        <v>0</v>
      </c>
      <c r="V957" t="str">
        <f t="shared" si="323"/>
        <v>&lt;=3 calls</v>
      </c>
      <c r="W957" t="str">
        <f t="shared" si="324"/>
        <v>Q1</v>
      </c>
      <c r="X957" t="str">
        <f t="shared" si="325"/>
        <v>Not Applicable</v>
      </c>
      <c r="Y957" t="str">
        <f t="shared" si="326"/>
        <v>Medium</v>
      </c>
      <c r="Z957" s="3">
        <f t="shared" si="327"/>
        <v>-0.75648592127742642</v>
      </c>
      <c r="AA957" s="3">
        <f t="shared" si="328"/>
        <v>0.46818546660680371</v>
      </c>
      <c r="AB957" s="3">
        <f t="shared" si="329"/>
        <v>-0.54470605154354712</v>
      </c>
      <c r="AC957" s="3">
        <f t="shared" si="330"/>
        <v>1.2115239739306143</v>
      </c>
      <c r="AD957" s="3">
        <f t="shared" si="331"/>
        <v>2.7042556346733315</v>
      </c>
      <c r="AE957" s="3">
        <f t="shared" si="332"/>
        <v>1.5987381280965236</v>
      </c>
      <c r="AF957" s="3">
        <f t="shared" si="333"/>
        <v>2.4080964820365249</v>
      </c>
      <c r="AG957" t="str">
        <f t="shared" si="334"/>
        <v>Cluster 2</v>
      </c>
      <c r="AH957" t="str">
        <f t="shared" si="335"/>
        <v>Not Applicable</v>
      </c>
      <c r="AI957" t="e">
        <f t="shared" si="336"/>
        <v>#N/A</v>
      </c>
      <c r="AJ957">
        <f t="shared" si="337"/>
        <v>23.7</v>
      </c>
      <c r="AK957" t="str">
        <f t="shared" si="338"/>
        <v>no - Medium</v>
      </c>
      <c r="AL957" t="str">
        <f t="shared" si="339"/>
        <v>Q4 - Very High</v>
      </c>
      <c r="AM957">
        <f t="shared" si="340"/>
        <v>0</v>
      </c>
      <c r="AN957">
        <f t="shared" si="341"/>
        <v>0</v>
      </c>
      <c r="AO957">
        <f t="shared" si="342"/>
        <v>0</v>
      </c>
      <c r="AP957">
        <f t="shared" si="343"/>
        <v>1</v>
      </c>
      <c r="AQ957">
        <f t="shared" si="344"/>
        <v>139.4</v>
      </c>
    </row>
    <row r="958" spans="1:43" x14ac:dyDescent="0.25">
      <c r="A958" t="s">
        <v>72</v>
      </c>
      <c r="B958">
        <v>127</v>
      </c>
      <c r="C958" t="s">
        <v>28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  <c r="U958">
        <f t="shared" si="322"/>
        <v>0</v>
      </c>
      <c r="V958" t="str">
        <f t="shared" si="323"/>
        <v>&lt;=3 calls</v>
      </c>
      <c r="W958" t="str">
        <f t="shared" si="324"/>
        <v>Q3</v>
      </c>
      <c r="X958" t="str">
        <f t="shared" si="325"/>
        <v>Not Applicable</v>
      </c>
      <c r="Y958" t="str">
        <f t="shared" si="326"/>
        <v>Medium</v>
      </c>
      <c r="Z958" s="3">
        <f t="shared" si="327"/>
        <v>0.73946759856165512</v>
      </c>
      <c r="AA958" s="3">
        <f t="shared" si="328"/>
        <v>-0.23430883136607153</v>
      </c>
      <c r="AB958" s="3">
        <f t="shared" si="329"/>
        <v>-0.55264988103113621</v>
      </c>
      <c r="AC958" s="3">
        <f t="shared" si="330"/>
        <v>0.52314354868312773</v>
      </c>
      <c r="AD958" s="3">
        <f t="shared" si="331"/>
        <v>2.4763115496654153</v>
      </c>
      <c r="AE958" s="3">
        <f t="shared" si="332"/>
        <v>1.086652668202301</v>
      </c>
      <c r="AF958" s="3">
        <f t="shared" si="333"/>
        <v>2.0565770473327833</v>
      </c>
      <c r="AG958" t="str">
        <f t="shared" si="334"/>
        <v>Cluster 2</v>
      </c>
      <c r="AH958" t="str">
        <f t="shared" si="335"/>
        <v>Not Applicable</v>
      </c>
      <c r="AI958" t="e">
        <f t="shared" si="336"/>
        <v>#N/A</v>
      </c>
      <c r="AJ958">
        <f t="shared" si="337"/>
        <v>37.43</v>
      </c>
      <c r="AK958" t="str">
        <f t="shared" si="338"/>
        <v>no - Low</v>
      </c>
      <c r="AL958" t="str">
        <f t="shared" si="339"/>
        <v>Q3 - High</v>
      </c>
      <c r="AM958">
        <f t="shared" si="340"/>
        <v>0</v>
      </c>
      <c r="AN958">
        <f t="shared" si="341"/>
        <v>0</v>
      </c>
      <c r="AO958">
        <f t="shared" si="342"/>
        <v>1</v>
      </c>
      <c r="AP958">
        <f t="shared" si="343"/>
        <v>2</v>
      </c>
      <c r="AQ958">
        <f t="shared" si="344"/>
        <v>220.2</v>
      </c>
    </row>
    <row r="959" spans="1:43" x14ac:dyDescent="0.25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  <c r="U959">
        <f t="shared" si="322"/>
        <v>0</v>
      </c>
      <c r="V959" t="str">
        <f t="shared" si="323"/>
        <v>&lt;=3 calls</v>
      </c>
      <c r="W959" t="str">
        <f t="shared" si="324"/>
        <v>Q1</v>
      </c>
      <c r="X959" t="str">
        <f t="shared" si="325"/>
        <v>Not Applicable</v>
      </c>
      <c r="Y959" t="str">
        <f t="shared" si="326"/>
        <v>Medium</v>
      </c>
      <c r="Z959" s="3">
        <f t="shared" si="327"/>
        <v>0.62653051352429878</v>
      </c>
      <c r="AA959" s="3">
        <f t="shared" si="328"/>
        <v>-0.61640204726066716</v>
      </c>
      <c r="AB959" s="3">
        <f t="shared" si="329"/>
        <v>-0.21503712780860526</v>
      </c>
      <c r="AC959" s="3">
        <f t="shared" si="330"/>
        <v>-5.6545230472650088E-2</v>
      </c>
      <c r="AD959" s="3">
        <f t="shared" si="331"/>
        <v>2.0734084290448651</v>
      </c>
      <c r="AE959" s="3">
        <f t="shared" si="332"/>
        <v>0.9066037158921989</v>
      </c>
      <c r="AF959" s="3">
        <f t="shared" si="333"/>
        <v>2.3118905860150023</v>
      </c>
      <c r="AG959" t="str">
        <f t="shared" si="334"/>
        <v>Cluster 2</v>
      </c>
      <c r="AH959" t="str">
        <f t="shared" si="335"/>
        <v>&gt;16 messages</v>
      </c>
      <c r="AI959" t="e">
        <f t="shared" si="336"/>
        <v>#N/A</v>
      </c>
      <c r="AJ959">
        <f t="shared" si="337"/>
        <v>36.4</v>
      </c>
      <c r="AK959" t="str">
        <f t="shared" si="338"/>
        <v>no - Low</v>
      </c>
      <c r="AL959" t="str">
        <f t="shared" si="339"/>
        <v>Q2 - Medium</v>
      </c>
      <c r="AM959">
        <f t="shared" si="340"/>
        <v>0</v>
      </c>
      <c r="AN959">
        <f t="shared" si="341"/>
        <v>1</v>
      </c>
      <c r="AO959">
        <f t="shared" si="342"/>
        <v>0</v>
      </c>
      <c r="AP959">
        <f t="shared" si="343"/>
        <v>1</v>
      </c>
      <c r="AQ959">
        <f t="shared" si="344"/>
        <v>214.1</v>
      </c>
    </row>
    <row r="960" spans="1:43" x14ac:dyDescent="0.25">
      <c r="A960" t="s">
        <v>41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  <c r="U960">
        <f t="shared" si="322"/>
        <v>0</v>
      </c>
      <c r="V960" t="str">
        <f t="shared" si="323"/>
        <v>&lt;=3 calls</v>
      </c>
      <c r="W960" t="str">
        <f t="shared" si="324"/>
        <v>Q4</v>
      </c>
      <c r="X960" t="str">
        <f t="shared" si="325"/>
        <v>Not Applicable</v>
      </c>
      <c r="Y960" t="str">
        <f t="shared" si="326"/>
        <v>Medium</v>
      </c>
      <c r="Z960" s="3">
        <f t="shared" si="327"/>
        <v>0.29142211365935605</v>
      </c>
      <c r="AA960" s="3">
        <f t="shared" si="328"/>
        <v>0.26320837683001602</v>
      </c>
      <c r="AB960" s="3">
        <f t="shared" si="329"/>
        <v>-7.4034154403900709E-2</v>
      </c>
      <c r="AC960" s="3">
        <f t="shared" si="330"/>
        <v>-0.85361730181184459</v>
      </c>
      <c r="AD960" s="3">
        <f t="shared" si="331"/>
        <v>2.0352658599016653</v>
      </c>
      <c r="AE960" s="3">
        <f t="shared" si="332"/>
        <v>0.94252270632277746</v>
      </c>
      <c r="AF960" s="3">
        <f t="shared" si="333"/>
        <v>2.3736872126265416</v>
      </c>
      <c r="AG960" t="str">
        <f t="shared" si="334"/>
        <v>Cluster 2</v>
      </c>
      <c r="AH960" t="str">
        <f t="shared" si="335"/>
        <v>Not Applicable</v>
      </c>
      <c r="AI960" t="e">
        <f t="shared" si="336"/>
        <v>#N/A</v>
      </c>
      <c r="AJ960">
        <f t="shared" si="337"/>
        <v>33.32</v>
      </c>
      <c r="AK960" t="str">
        <f t="shared" si="338"/>
        <v>no - Medium</v>
      </c>
      <c r="AL960" t="str">
        <f t="shared" si="339"/>
        <v>Q1 - Low</v>
      </c>
      <c r="AM960">
        <f t="shared" si="340"/>
        <v>0</v>
      </c>
      <c r="AN960">
        <f t="shared" si="341"/>
        <v>1</v>
      </c>
      <c r="AO960">
        <f t="shared" si="342"/>
        <v>0</v>
      </c>
      <c r="AP960">
        <f t="shared" si="343"/>
        <v>1</v>
      </c>
      <c r="AQ960">
        <f t="shared" si="344"/>
        <v>196</v>
      </c>
    </row>
    <row r="961" spans="1:43" x14ac:dyDescent="0.25">
      <c r="A961" t="s">
        <v>53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  <c r="U961">
        <f t="shared" si="322"/>
        <v>0</v>
      </c>
      <c r="V961" t="str">
        <f t="shared" si="323"/>
        <v>&lt;=3 calls</v>
      </c>
      <c r="W961" t="str">
        <f t="shared" si="324"/>
        <v>Q3</v>
      </c>
      <c r="X961" t="str">
        <f t="shared" si="325"/>
        <v>Not Applicable</v>
      </c>
      <c r="Y961" t="str">
        <f t="shared" si="326"/>
        <v>High</v>
      </c>
      <c r="Z961" s="3">
        <f t="shared" si="327"/>
        <v>-1.5914871852138399E-2</v>
      </c>
      <c r="AA961" s="3">
        <f t="shared" si="328"/>
        <v>1.4970510531563126</v>
      </c>
      <c r="AB961" s="3">
        <f t="shared" si="329"/>
        <v>0.9050428299414387</v>
      </c>
      <c r="AC961" s="3">
        <f t="shared" si="330"/>
        <v>-9.277577916988608E-2</v>
      </c>
      <c r="AD961" s="3">
        <f t="shared" si="331"/>
        <v>3.4140784221049953</v>
      </c>
      <c r="AE961" s="3">
        <f t="shared" si="332"/>
        <v>1.7518918368813419</v>
      </c>
      <c r="AF961" s="3">
        <f t="shared" si="333"/>
        <v>1.575537541279175</v>
      </c>
      <c r="AG961" t="str">
        <f t="shared" si="334"/>
        <v>Cluster 3</v>
      </c>
      <c r="AH961" t="str">
        <f t="shared" si="335"/>
        <v>&gt;16 messages</v>
      </c>
      <c r="AI961" t="e">
        <f t="shared" si="336"/>
        <v>#N/A</v>
      </c>
      <c r="AJ961">
        <f t="shared" si="337"/>
        <v>30.5</v>
      </c>
      <c r="AK961" t="str">
        <f t="shared" si="338"/>
        <v>no - Medium</v>
      </c>
      <c r="AL961" t="str">
        <f t="shared" si="339"/>
        <v>Q2 - Medium</v>
      </c>
      <c r="AM961">
        <f t="shared" si="340"/>
        <v>0</v>
      </c>
      <c r="AN961">
        <f t="shared" si="341"/>
        <v>1</v>
      </c>
      <c r="AO961">
        <f t="shared" si="342"/>
        <v>0</v>
      </c>
      <c r="AP961">
        <f t="shared" si="343"/>
        <v>0</v>
      </c>
      <c r="AQ961">
        <f t="shared" si="344"/>
        <v>179.4</v>
      </c>
    </row>
    <row r="962" spans="1:43" x14ac:dyDescent="0.25">
      <c r="A962" t="s">
        <v>46</v>
      </c>
      <c r="B962">
        <v>155</v>
      </c>
      <c r="C962" t="s">
        <v>25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  <c r="U962">
        <f t="shared" ref="U962:U1025" si="345">IF(T962="yes",1,0)</f>
        <v>0</v>
      </c>
      <c r="V962" t="str">
        <f t="shared" ref="V962:V1025" si="346">IF(S962&gt;3,"&gt;3 calls","&lt;=3 calls")</f>
        <v>&lt;=3 calls</v>
      </c>
      <c r="W962" t="str">
        <f t="shared" ref="W962:W1025" si="347">IF(B962&lt;=_xlfn.QUARTILE.INC($B$2:$B$4251,1),"Q1",
IF(B962&lt;=_xlfn.QUARTILE.INC($B$2:$B$4251,2),"Q2",
IF(B962&lt;=_xlfn.QUARTILE.INC($B$2:$B$4251,3),"Q3","Q4")))</f>
        <v>Q4</v>
      </c>
      <c r="X962" t="str">
        <f t="shared" ref="X962:X1025" si="348">IF(D962="no","Not Applicable",IF(R962&gt;2.84,"High","Low"))</f>
        <v>Not Applicable</v>
      </c>
      <c r="Y962" t="str">
        <f t="shared" ref="Y962:Y1025" si="349">IF(J962&lt;=165,"Low",IF(J962&lt;=233,"Medium","High"))</f>
        <v>Low</v>
      </c>
      <c r="Z962" s="3">
        <f t="shared" ref="Z962:Z1025" si="350">(G962-AVERAGE($G$2:$G$4251))/_xlfn.STDEV.S($G$2:$G$4251)</f>
        <v>0.67466763173694244</v>
      </c>
      <c r="AA962" s="3">
        <f t="shared" ref="AA962:AA1025" si="351">(J962-AVERAGE($J$2:$J$4251))/_xlfn.STDEV.S($J$2:$J$4251)</f>
        <v>-1.1119291866239698</v>
      </c>
      <c r="AB962" s="3">
        <f t="shared" ref="AB962:AB1025" si="352">(M962-AVERAGE($M$2:$M$4251))/_xlfn.STDEV.S($M$2:$M$4251)</f>
        <v>-1.2953979381207039</v>
      </c>
      <c r="AC962" s="3">
        <f t="shared" ref="AC962:AC1025" si="353">(P962-AVERAGE($P$2:$P$4251))/_xlfn.STDEV.S($P$2:$P$4251)</f>
        <v>0.19706861040800316</v>
      </c>
      <c r="AD962" s="3">
        <f t="shared" ref="AD962:AD1025" si="354">SQRT((Z962-$BQ$13)^2+(AA962-$BR$13)^2+(AB962-$BS$13)^2+(AC962-$BT$13)^2)</f>
        <v>2.0826120664866594</v>
      </c>
      <c r="AE962" s="3">
        <f t="shared" ref="AE962:AE1025" si="355">SQRT((Z962-$BQ$14)^2+(AA962-$BR$14)^2+(AB962-$BS$14)^2+(AC962-$BT$14)^2)</f>
        <v>1.8462000933472216</v>
      </c>
      <c r="AF962" s="3">
        <f t="shared" ref="AF962:AF1025" si="356">SQRT((Z962-$BQ$15)^2+(AA962-$BR$15)^2+(AB962-$BS$15)^2+(AC962-$BT$15)^2)</f>
        <v>3.2372266757017103</v>
      </c>
      <c r="AG962" t="str">
        <f t="shared" ref="AG962:AG1025" si="357">IF(AD962=MIN(AD962:AF962),"Cluster 1",IF(AE962=MIN(AD962:AF962),"Cluster 2","Cluster 3"))</f>
        <v>Cluster 2</v>
      </c>
      <c r="AH962" t="str">
        <f t="shared" ref="AH962:AH1025" si="358">IF(E962="no","Not Applicable",IF(F962=0,"0 messages",IF(F962&lt;=16,"1-16 messages","&gt;16 messages")))</f>
        <v>Not Applicable</v>
      </c>
      <c r="AI962" t="e">
        <f t="shared" ref="AI962:AI1025" si="359">IF(T962="yes",I962,NA())</f>
        <v>#N/A</v>
      </c>
      <c r="AJ962">
        <f t="shared" ref="AJ962:AJ1025" si="360">IF(T962="no",I962,NA())</f>
        <v>36.840000000000003</v>
      </c>
      <c r="AK962" t="str">
        <f t="shared" ref="AK962:AK1025" si="361">D962&amp;" - "&amp;IF(Q962&lt;=3,"Low",IF(Q962&lt;=6,"Medium","High"))</f>
        <v>no - Low</v>
      </c>
      <c r="AL962" t="str">
        <f t="shared" ref="AL962:AL1025" si="362">IF(P962&lt;=8.5,"Q1 - Low",IF(P962&lt;=10.3,"Q2 - Medium",IF(P962&lt;=12,"Q3 - High","Q4 - Very High")))</f>
        <v>Q3 - High</v>
      </c>
      <c r="AM962">
        <f t="shared" ref="AM962:AM1025" si="363">IF(D962="yes",1,0)</f>
        <v>0</v>
      </c>
      <c r="AN962">
        <f t="shared" ref="AN962:AN1025" si="364">IF(C962="area_code_415",1,0)</f>
        <v>0</v>
      </c>
      <c r="AO962">
        <f t="shared" ref="AO962:AO1025" si="365">IF(C962="area_code_510",1,0)</f>
        <v>0</v>
      </c>
      <c r="AP962">
        <f t="shared" ref="AP962:AP1025" si="366">S962</f>
        <v>2</v>
      </c>
      <c r="AQ962">
        <f t="shared" ref="AQ962:AQ1025" si="367">G962</f>
        <v>216.7</v>
      </c>
    </row>
    <row r="963" spans="1:43" x14ac:dyDescent="0.25">
      <c r="A963" t="s">
        <v>59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  <c r="U963">
        <f t="shared" si="345"/>
        <v>0</v>
      </c>
      <c r="V963" t="str">
        <f t="shared" si="346"/>
        <v>&lt;=3 calls</v>
      </c>
      <c r="W963" t="str">
        <f t="shared" si="347"/>
        <v>Q4</v>
      </c>
      <c r="X963" t="str">
        <f t="shared" si="348"/>
        <v>Not Applicable</v>
      </c>
      <c r="Y963" t="str">
        <f t="shared" si="349"/>
        <v>Medium</v>
      </c>
      <c r="Z963" s="3">
        <f t="shared" si="350"/>
        <v>-0.53061175120271387</v>
      </c>
      <c r="AA963" s="3">
        <f t="shared" si="351"/>
        <v>0.38261250679707703</v>
      </c>
      <c r="AB963" s="3">
        <f t="shared" si="352"/>
        <v>0.48004795235542908</v>
      </c>
      <c r="AC963" s="3">
        <f t="shared" si="353"/>
        <v>-2.2666087010040536</v>
      </c>
      <c r="AD963" s="3">
        <f t="shared" si="354"/>
        <v>2.4344983497204011</v>
      </c>
      <c r="AE963" s="3">
        <f t="shared" si="355"/>
        <v>2.4074680062048337</v>
      </c>
      <c r="AF963" s="3">
        <f t="shared" si="356"/>
        <v>3.6966230788394427</v>
      </c>
      <c r="AG963" t="str">
        <f t="shared" si="357"/>
        <v>Cluster 2</v>
      </c>
      <c r="AH963" t="str">
        <f t="shared" si="358"/>
        <v>Not Applicable</v>
      </c>
      <c r="AI963" t="e">
        <f t="shared" si="359"/>
        <v>#N/A</v>
      </c>
      <c r="AJ963">
        <f t="shared" si="360"/>
        <v>25.77</v>
      </c>
      <c r="AK963" t="str">
        <f t="shared" si="361"/>
        <v>no - Medium</v>
      </c>
      <c r="AL963" t="str">
        <f t="shared" si="362"/>
        <v>Q1 - Low</v>
      </c>
      <c r="AM963">
        <f t="shared" si="363"/>
        <v>0</v>
      </c>
      <c r="AN963">
        <f t="shared" si="364"/>
        <v>1</v>
      </c>
      <c r="AO963">
        <f t="shared" si="365"/>
        <v>0</v>
      </c>
      <c r="AP963">
        <f t="shared" si="366"/>
        <v>1</v>
      </c>
      <c r="AQ963">
        <f t="shared" si="367"/>
        <v>151.6</v>
      </c>
    </row>
    <row r="964" spans="1:43" x14ac:dyDescent="0.25">
      <c r="A964" t="s">
        <v>60</v>
      </c>
      <c r="B964">
        <v>95</v>
      </c>
      <c r="C964" t="s">
        <v>25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  <c r="U964">
        <f t="shared" si="345"/>
        <v>0</v>
      </c>
      <c r="V964" t="str">
        <f t="shared" si="346"/>
        <v>&lt;=3 calls</v>
      </c>
      <c r="W964" t="str">
        <f t="shared" si="347"/>
        <v>Q2</v>
      </c>
      <c r="X964" t="str">
        <f t="shared" si="348"/>
        <v>Not Applicable</v>
      </c>
      <c r="Y964" t="str">
        <f t="shared" si="349"/>
        <v>Medium</v>
      </c>
      <c r="Z964" s="3">
        <f t="shared" si="350"/>
        <v>1.5170672004582075</v>
      </c>
      <c r="AA964" s="3">
        <f t="shared" si="351"/>
        <v>-0.69600480057204117</v>
      </c>
      <c r="AB964" s="3">
        <f t="shared" si="352"/>
        <v>-0.12368308870133173</v>
      </c>
      <c r="AC964" s="3">
        <f t="shared" si="353"/>
        <v>0.12460751301353053</v>
      </c>
      <c r="AD964" s="3">
        <f t="shared" si="354"/>
        <v>2.9087306097767591</v>
      </c>
      <c r="AE964" s="3">
        <f t="shared" si="355"/>
        <v>1.6783146641364808</v>
      </c>
      <c r="AF964" s="3">
        <f t="shared" si="356"/>
        <v>2.2743716634399966</v>
      </c>
      <c r="AG964" t="str">
        <f t="shared" si="357"/>
        <v>Cluster 2</v>
      </c>
      <c r="AH964" t="str">
        <f t="shared" si="358"/>
        <v>&gt;16 messages</v>
      </c>
      <c r="AI964" t="e">
        <f t="shared" si="359"/>
        <v>#N/A</v>
      </c>
      <c r="AJ964">
        <f t="shared" si="360"/>
        <v>44.57</v>
      </c>
      <c r="AK964" t="str">
        <f t="shared" si="361"/>
        <v>no - Medium</v>
      </c>
      <c r="AL964" t="str">
        <f t="shared" si="362"/>
        <v>Q3 - High</v>
      </c>
      <c r="AM964">
        <f t="shared" si="363"/>
        <v>0</v>
      </c>
      <c r="AN964">
        <f t="shared" si="364"/>
        <v>0</v>
      </c>
      <c r="AO964">
        <f t="shared" si="365"/>
        <v>0</v>
      </c>
      <c r="AP964">
        <f t="shared" si="366"/>
        <v>0</v>
      </c>
      <c r="AQ964">
        <f t="shared" si="367"/>
        <v>262.2</v>
      </c>
    </row>
    <row r="965" spans="1:43" x14ac:dyDescent="0.25">
      <c r="A965" t="s">
        <v>36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  <c r="U965">
        <f t="shared" si="345"/>
        <v>0</v>
      </c>
      <c r="V965" t="str">
        <f t="shared" si="346"/>
        <v>&lt;=3 calls</v>
      </c>
      <c r="W965" t="str">
        <f t="shared" si="347"/>
        <v>Q3</v>
      </c>
      <c r="X965" t="str">
        <f t="shared" si="348"/>
        <v>Not Applicable</v>
      </c>
      <c r="Y965" t="str">
        <f t="shared" si="349"/>
        <v>Low</v>
      </c>
      <c r="Z965" s="3">
        <f t="shared" si="350"/>
        <v>-0.12329767401880538</v>
      </c>
      <c r="AA965" s="3">
        <f t="shared" si="351"/>
        <v>-2.1587053926685384</v>
      </c>
      <c r="AB965" s="3">
        <f t="shared" si="352"/>
        <v>0.22187349400878772</v>
      </c>
      <c r="AC965" s="3">
        <f t="shared" si="353"/>
        <v>-0.20146742526159472</v>
      </c>
      <c r="AD965" s="3">
        <f t="shared" si="354"/>
        <v>2.0595713786270138</v>
      </c>
      <c r="AE965" s="3">
        <f t="shared" si="355"/>
        <v>2.1828944682553666</v>
      </c>
      <c r="AF965" s="3">
        <f t="shared" si="356"/>
        <v>3.6453013943184698</v>
      </c>
      <c r="AG965" t="str">
        <f t="shared" si="357"/>
        <v>Cluster 1</v>
      </c>
      <c r="AH965" t="str">
        <f t="shared" si="358"/>
        <v>Not Applicable</v>
      </c>
      <c r="AI965" t="e">
        <f t="shared" si="359"/>
        <v>#N/A</v>
      </c>
      <c r="AJ965">
        <f t="shared" si="360"/>
        <v>29.51</v>
      </c>
      <c r="AK965" t="str">
        <f t="shared" si="361"/>
        <v>no - High</v>
      </c>
      <c r="AL965" t="str">
        <f t="shared" si="362"/>
        <v>Q2 - Medium</v>
      </c>
      <c r="AM965">
        <f t="shared" si="363"/>
        <v>0</v>
      </c>
      <c r="AN965">
        <f t="shared" si="364"/>
        <v>1</v>
      </c>
      <c r="AO965">
        <f t="shared" si="365"/>
        <v>0</v>
      </c>
      <c r="AP965">
        <f t="shared" si="366"/>
        <v>3</v>
      </c>
      <c r="AQ965">
        <f t="shared" si="367"/>
        <v>173.6</v>
      </c>
    </row>
    <row r="966" spans="1:43" x14ac:dyDescent="0.25">
      <c r="A966" t="s">
        <v>45</v>
      </c>
      <c r="B966">
        <v>119</v>
      </c>
      <c r="C966" t="s">
        <v>25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  <c r="U966">
        <f t="shared" si="345"/>
        <v>0</v>
      </c>
      <c r="V966" t="str">
        <f t="shared" si="346"/>
        <v>&lt;=3 calls</v>
      </c>
      <c r="W966" t="str">
        <f t="shared" si="347"/>
        <v>Q3</v>
      </c>
      <c r="X966" t="str">
        <f t="shared" si="348"/>
        <v>Not Applicable</v>
      </c>
      <c r="Y966" t="str">
        <f t="shared" si="349"/>
        <v>Low</v>
      </c>
      <c r="Z966" s="3">
        <f t="shared" si="350"/>
        <v>0.68392476985475847</v>
      </c>
      <c r="AA966" s="3">
        <f t="shared" si="351"/>
        <v>-1.223373041259894</v>
      </c>
      <c r="AB966" s="3">
        <f t="shared" si="352"/>
        <v>-1.2159596432448143</v>
      </c>
      <c r="AC966" s="3">
        <f t="shared" si="353"/>
        <v>0.37822135389418376</v>
      </c>
      <c r="AD966" s="3">
        <f t="shared" si="354"/>
        <v>2.1980970892871041</v>
      </c>
      <c r="AE966" s="3">
        <f t="shared" si="355"/>
        <v>1.8936747174327411</v>
      </c>
      <c r="AF966" s="3">
        <f t="shared" si="356"/>
        <v>3.2156456671958593</v>
      </c>
      <c r="AG966" t="str">
        <f t="shared" si="357"/>
        <v>Cluster 2</v>
      </c>
      <c r="AH966" t="str">
        <f t="shared" si="358"/>
        <v>&gt;16 messages</v>
      </c>
      <c r="AI966" t="e">
        <f t="shared" si="359"/>
        <v>#N/A</v>
      </c>
      <c r="AJ966">
        <f t="shared" si="360"/>
        <v>36.92</v>
      </c>
      <c r="AK966" t="str">
        <f t="shared" si="361"/>
        <v>no - Medium</v>
      </c>
      <c r="AL966" t="str">
        <f t="shared" si="362"/>
        <v>Q3 - High</v>
      </c>
      <c r="AM966">
        <f t="shared" si="363"/>
        <v>0</v>
      </c>
      <c r="AN966">
        <f t="shared" si="364"/>
        <v>0</v>
      </c>
      <c r="AO966">
        <f t="shared" si="365"/>
        <v>0</v>
      </c>
      <c r="AP966">
        <f t="shared" si="366"/>
        <v>0</v>
      </c>
      <c r="AQ966">
        <f t="shared" si="367"/>
        <v>217.2</v>
      </c>
    </row>
    <row r="967" spans="1:43" x14ac:dyDescent="0.25">
      <c r="A967" t="s">
        <v>74</v>
      </c>
      <c r="B967">
        <v>99</v>
      </c>
      <c r="C967" t="s">
        <v>25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  <c r="U967">
        <f t="shared" si="345"/>
        <v>0</v>
      </c>
      <c r="V967" t="str">
        <f t="shared" si="346"/>
        <v>&lt;=3 calls</v>
      </c>
      <c r="W967" t="str">
        <f t="shared" si="347"/>
        <v>Q2</v>
      </c>
      <c r="X967" t="str">
        <f t="shared" si="348"/>
        <v>Not Applicable</v>
      </c>
      <c r="Y967" t="str">
        <f t="shared" si="349"/>
        <v>Medium</v>
      </c>
      <c r="Z967" s="3">
        <f t="shared" si="350"/>
        <v>-1.5711140756452433</v>
      </c>
      <c r="AA967" s="3">
        <f t="shared" si="351"/>
        <v>0.13982410919738594</v>
      </c>
      <c r="AB967" s="3">
        <f t="shared" si="352"/>
        <v>-1.2814962365174234</v>
      </c>
      <c r="AC967" s="3">
        <f t="shared" si="353"/>
        <v>-1.6869199218482758</v>
      </c>
      <c r="AD967" s="3">
        <f t="shared" si="354"/>
        <v>1.4752862086772347</v>
      </c>
      <c r="AE967" s="3">
        <f t="shared" si="355"/>
        <v>2.6411894379503265</v>
      </c>
      <c r="AF967" s="3">
        <f t="shared" si="356"/>
        <v>4.4469420838107929</v>
      </c>
      <c r="AG967" t="str">
        <f t="shared" si="357"/>
        <v>Cluster 1</v>
      </c>
      <c r="AH967" t="str">
        <f t="shared" si="358"/>
        <v>Not Applicable</v>
      </c>
      <c r="AI967" t="e">
        <f t="shared" si="359"/>
        <v>#N/A</v>
      </c>
      <c r="AJ967">
        <f t="shared" si="360"/>
        <v>16.22</v>
      </c>
      <c r="AK967" t="str">
        <f t="shared" si="361"/>
        <v>no - Medium</v>
      </c>
      <c r="AL967" t="str">
        <f t="shared" si="362"/>
        <v>Q1 - Low</v>
      </c>
      <c r="AM967">
        <f t="shared" si="363"/>
        <v>0</v>
      </c>
      <c r="AN967">
        <f t="shared" si="364"/>
        <v>0</v>
      </c>
      <c r="AO967">
        <f t="shared" si="365"/>
        <v>0</v>
      </c>
      <c r="AP967">
        <f t="shared" si="366"/>
        <v>1</v>
      </c>
      <c r="AQ967">
        <f t="shared" si="367"/>
        <v>95.4</v>
      </c>
    </row>
    <row r="968" spans="1:43" x14ac:dyDescent="0.25">
      <c r="A968" t="s">
        <v>41</v>
      </c>
      <c r="B968">
        <v>76</v>
      </c>
      <c r="C968" t="s">
        <v>25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  <c r="U968">
        <f t="shared" si="345"/>
        <v>0</v>
      </c>
      <c r="V968" t="str">
        <f t="shared" si="346"/>
        <v>&lt;=3 calls</v>
      </c>
      <c r="W968" t="str">
        <f t="shared" si="347"/>
        <v>Q2</v>
      </c>
      <c r="X968" t="str">
        <f t="shared" si="348"/>
        <v>Not Applicable</v>
      </c>
      <c r="Y968" t="str">
        <f t="shared" si="349"/>
        <v>Medium</v>
      </c>
      <c r="Z968" s="3">
        <f t="shared" si="350"/>
        <v>0.63578765164211493</v>
      </c>
      <c r="AA968" s="3">
        <f t="shared" si="351"/>
        <v>0.10002273254169895</v>
      </c>
      <c r="AB968" s="3">
        <f t="shared" si="352"/>
        <v>-1.3092996397239849</v>
      </c>
      <c r="AC968" s="3">
        <f t="shared" si="353"/>
        <v>-0.78115620441737255</v>
      </c>
      <c r="AD968" s="3">
        <f t="shared" si="354"/>
        <v>2.0073390663691399</v>
      </c>
      <c r="AE968" s="3">
        <f t="shared" si="355"/>
        <v>1.6549021261956298</v>
      </c>
      <c r="AF968" s="3">
        <f t="shared" si="356"/>
        <v>3.0737586058768351</v>
      </c>
      <c r="AG968" t="str">
        <f t="shared" si="357"/>
        <v>Cluster 2</v>
      </c>
      <c r="AH968" t="str">
        <f t="shared" si="358"/>
        <v>&gt;16 messages</v>
      </c>
      <c r="AI968" t="e">
        <f t="shared" si="359"/>
        <v>#N/A</v>
      </c>
      <c r="AJ968">
        <f t="shared" si="360"/>
        <v>36.479999999999997</v>
      </c>
      <c r="AK968" t="str">
        <f t="shared" si="361"/>
        <v>no - Low</v>
      </c>
      <c r="AL968" t="str">
        <f t="shared" si="362"/>
        <v>Q1 - Low</v>
      </c>
      <c r="AM968">
        <f t="shared" si="363"/>
        <v>0</v>
      </c>
      <c r="AN968">
        <f t="shared" si="364"/>
        <v>0</v>
      </c>
      <c r="AO968">
        <f t="shared" si="365"/>
        <v>0</v>
      </c>
      <c r="AP968">
        <f t="shared" si="366"/>
        <v>1</v>
      </c>
      <c r="AQ968">
        <f t="shared" si="367"/>
        <v>214.6</v>
      </c>
    </row>
    <row r="969" spans="1:43" x14ac:dyDescent="0.25">
      <c r="A969" t="s">
        <v>70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  <c r="U969">
        <f t="shared" si="345"/>
        <v>1</v>
      </c>
      <c r="V969" t="str">
        <f t="shared" si="346"/>
        <v>&gt;3 calls</v>
      </c>
      <c r="W969" t="str">
        <f t="shared" si="347"/>
        <v>Q4</v>
      </c>
      <c r="X969" t="str">
        <f t="shared" si="348"/>
        <v>Not Applicable</v>
      </c>
      <c r="Y969" t="str">
        <f t="shared" si="349"/>
        <v>Medium</v>
      </c>
      <c r="Z969" s="3">
        <f t="shared" si="350"/>
        <v>-0.90089727591535784</v>
      </c>
      <c r="AA969" s="3">
        <f t="shared" si="351"/>
        <v>0.22141693134154478</v>
      </c>
      <c r="AB969" s="3">
        <f t="shared" si="352"/>
        <v>-0.64003200539461436</v>
      </c>
      <c r="AC969" s="3">
        <f t="shared" si="353"/>
        <v>0.30576025649971117</v>
      </c>
      <c r="AD969" s="3">
        <f t="shared" si="354"/>
        <v>1.8265452293012638</v>
      </c>
      <c r="AE969" s="3">
        <f t="shared" si="355"/>
        <v>1.1678063459412436</v>
      </c>
      <c r="AF969" s="3">
        <f t="shared" si="356"/>
        <v>2.7186900979254829</v>
      </c>
      <c r="AG969" t="str">
        <f t="shared" si="357"/>
        <v>Cluster 2</v>
      </c>
      <c r="AH969" t="str">
        <f t="shared" si="358"/>
        <v>Not Applicable</v>
      </c>
      <c r="AI969">
        <f t="shared" si="359"/>
        <v>22.37</v>
      </c>
      <c r="AJ969" t="e">
        <f t="shared" si="360"/>
        <v>#N/A</v>
      </c>
      <c r="AK969" t="str">
        <f t="shared" si="361"/>
        <v>no - Medium</v>
      </c>
      <c r="AL969" t="str">
        <f t="shared" si="362"/>
        <v>Q3 - High</v>
      </c>
      <c r="AM969">
        <f t="shared" si="363"/>
        <v>0</v>
      </c>
      <c r="AN969">
        <f t="shared" si="364"/>
        <v>1</v>
      </c>
      <c r="AO969">
        <f t="shared" si="365"/>
        <v>0</v>
      </c>
      <c r="AP969">
        <f t="shared" si="366"/>
        <v>4</v>
      </c>
      <c r="AQ969">
        <f t="shared" si="367"/>
        <v>131.6</v>
      </c>
    </row>
    <row r="970" spans="1:43" x14ac:dyDescent="0.25">
      <c r="A970" t="s">
        <v>24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  <c r="U970">
        <f t="shared" si="345"/>
        <v>0</v>
      </c>
      <c r="V970" t="str">
        <f t="shared" si="346"/>
        <v>&lt;=3 calls</v>
      </c>
      <c r="W970" t="str">
        <f t="shared" si="347"/>
        <v>Q4</v>
      </c>
      <c r="X970" t="str">
        <f t="shared" si="348"/>
        <v>Not Applicable</v>
      </c>
      <c r="Y970" t="str">
        <f t="shared" si="349"/>
        <v>Medium</v>
      </c>
      <c r="Z970" s="3">
        <f t="shared" si="350"/>
        <v>-0.21957191044409261</v>
      </c>
      <c r="AA970" s="3">
        <f t="shared" si="351"/>
        <v>0.33684092364303675</v>
      </c>
      <c r="AB970" s="3">
        <f t="shared" si="352"/>
        <v>-2.3618570468295226</v>
      </c>
      <c r="AC970" s="3">
        <f t="shared" si="353"/>
        <v>0.55937409738036437</v>
      </c>
      <c r="AD970" s="3">
        <f t="shared" si="354"/>
        <v>2.5850558697395121</v>
      </c>
      <c r="AE970" s="3">
        <f t="shared" si="355"/>
        <v>2.4602726926450926</v>
      </c>
      <c r="AF970" s="3">
        <f t="shared" si="356"/>
        <v>3.6637916964090032</v>
      </c>
      <c r="AG970" t="str">
        <f t="shared" si="357"/>
        <v>Cluster 2</v>
      </c>
      <c r="AH970" t="str">
        <f t="shared" si="358"/>
        <v>Not Applicable</v>
      </c>
      <c r="AI970" t="e">
        <f t="shared" si="359"/>
        <v>#N/A</v>
      </c>
      <c r="AJ970">
        <f t="shared" si="360"/>
        <v>28.63</v>
      </c>
      <c r="AK970" t="str">
        <f t="shared" si="361"/>
        <v>no - High</v>
      </c>
      <c r="AL970" t="str">
        <f t="shared" si="362"/>
        <v>Q3 - High</v>
      </c>
      <c r="AM970">
        <f t="shared" si="363"/>
        <v>0</v>
      </c>
      <c r="AN970">
        <f t="shared" si="364"/>
        <v>1</v>
      </c>
      <c r="AO970">
        <f t="shared" si="365"/>
        <v>0</v>
      </c>
      <c r="AP970">
        <f t="shared" si="366"/>
        <v>1</v>
      </c>
      <c r="AQ970">
        <f t="shared" si="367"/>
        <v>168.4</v>
      </c>
    </row>
    <row r="971" spans="1:43" x14ac:dyDescent="0.25">
      <c r="A971" t="s">
        <v>40</v>
      </c>
      <c r="B971">
        <v>116</v>
      </c>
      <c r="C971" t="s">
        <v>25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  <c r="U971">
        <f t="shared" si="345"/>
        <v>0</v>
      </c>
      <c r="V971" t="str">
        <f t="shared" si="346"/>
        <v>&lt;=3 calls</v>
      </c>
      <c r="W971" t="str">
        <f t="shared" si="347"/>
        <v>Q3</v>
      </c>
      <c r="X971" t="str">
        <f t="shared" si="348"/>
        <v>Not Applicable</v>
      </c>
      <c r="Y971" t="str">
        <f t="shared" si="349"/>
        <v>Medium</v>
      </c>
      <c r="Z971" s="3">
        <f t="shared" si="350"/>
        <v>-0.62688598762800107</v>
      </c>
      <c r="AA971" s="3">
        <f t="shared" si="351"/>
        <v>-0.4691369536346251</v>
      </c>
      <c r="AB971" s="3">
        <f t="shared" si="352"/>
        <v>0.23974711035586302</v>
      </c>
      <c r="AC971" s="3">
        <f t="shared" si="353"/>
        <v>-0.88984785050908088</v>
      </c>
      <c r="AD971" s="3">
        <f t="shared" si="354"/>
        <v>1.4036153439948713</v>
      </c>
      <c r="AE971" s="3">
        <f t="shared" si="355"/>
        <v>1.209290451764806</v>
      </c>
      <c r="AF971" s="3">
        <f t="shared" si="356"/>
        <v>2.9924289063503609</v>
      </c>
      <c r="AG971" t="str">
        <f t="shared" si="357"/>
        <v>Cluster 2</v>
      </c>
      <c r="AH971" t="str">
        <f t="shared" si="358"/>
        <v>Not Applicable</v>
      </c>
      <c r="AI971" t="e">
        <f t="shared" si="359"/>
        <v>#N/A</v>
      </c>
      <c r="AJ971">
        <f t="shared" si="360"/>
        <v>24.89</v>
      </c>
      <c r="AK971" t="str">
        <f t="shared" si="361"/>
        <v>no - Medium</v>
      </c>
      <c r="AL971" t="str">
        <f t="shared" si="362"/>
        <v>Q1 - Low</v>
      </c>
      <c r="AM971">
        <f t="shared" si="363"/>
        <v>0</v>
      </c>
      <c r="AN971">
        <f t="shared" si="364"/>
        <v>0</v>
      </c>
      <c r="AO971">
        <f t="shared" si="365"/>
        <v>0</v>
      </c>
      <c r="AP971">
        <f t="shared" si="366"/>
        <v>1</v>
      </c>
      <c r="AQ971">
        <f t="shared" si="367"/>
        <v>146.4</v>
      </c>
    </row>
    <row r="972" spans="1:43" x14ac:dyDescent="0.25">
      <c r="A972" t="s">
        <v>56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  <c r="U972">
        <f t="shared" si="345"/>
        <v>0</v>
      </c>
      <c r="V972" t="str">
        <f t="shared" si="346"/>
        <v>&lt;=3 calls</v>
      </c>
      <c r="W972" t="str">
        <f t="shared" si="347"/>
        <v>Q1</v>
      </c>
      <c r="X972" t="str">
        <f t="shared" si="348"/>
        <v>High</v>
      </c>
      <c r="Y972" t="str">
        <f t="shared" si="349"/>
        <v>Medium</v>
      </c>
      <c r="Z972" s="3">
        <f t="shared" si="350"/>
        <v>5.0736522596137423E-2</v>
      </c>
      <c r="AA972" s="3">
        <f t="shared" si="351"/>
        <v>0.12987376503346421</v>
      </c>
      <c r="AB972" s="3">
        <f t="shared" si="352"/>
        <v>6.4982861628906152E-2</v>
      </c>
      <c r="AC972" s="3">
        <f t="shared" si="353"/>
        <v>0.30576025649971117</v>
      </c>
      <c r="AD972" s="3">
        <f t="shared" si="354"/>
        <v>2.2847013607572006</v>
      </c>
      <c r="AE972" s="3">
        <f t="shared" si="355"/>
        <v>0.34227692929755954</v>
      </c>
      <c r="AF972" s="3">
        <f t="shared" si="356"/>
        <v>1.7362161976012458</v>
      </c>
      <c r="AG972" t="str">
        <f t="shared" si="357"/>
        <v>Cluster 2</v>
      </c>
      <c r="AH972" t="str">
        <f t="shared" si="358"/>
        <v>Not Applicable</v>
      </c>
      <c r="AI972" t="e">
        <f t="shared" si="359"/>
        <v>#N/A</v>
      </c>
      <c r="AJ972">
        <f t="shared" si="360"/>
        <v>31.11</v>
      </c>
      <c r="AK972" t="str">
        <f t="shared" si="361"/>
        <v>yes - Medium</v>
      </c>
      <c r="AL972" t="str">
        <f t="shared" si="362"/>
        <v>Q3 - High</v>
      </c>
      <c r="AM972">
        <f t="shared" si="363"/>
        <v>1</v>
      </c>
      <c r="AN972">
        <f t="shared" si="364"/>
        <v>1</v>
      </c>
      <c r="AO972">
        <f t="shared" si="365"/>
        <v>0</v>
      </c>
      <c r="AP972">
        <f t="shared" si="366"/>
        <v>1</v>
      </c>
      <c r="AQ972">
        <f t="shared" si="367"/>
        <v>183</v>
      </c>
    </row>
    <row r="973" spans="1:43" x14ac:dyDescent="0.25">
      <c r="A973" t="s">
        <v>70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  <c r="U973">
        <f t="shared" si="345"/>
        <v>0</v>
      </c>
      <c r="V973" t="str">
        <f t="shared" si="346"/>
        <v>&lt;=3 calls</v>
      </c>
      <c r="W973" t="str">
        <f t="shared" si="347"/>
        <v>Q4</v>
      </c>
      <c r="X973" t="str">
        <f t="shared" si="348"/>
        <v>Not Applicable</v>
      </c>
      <c r="Y973" t="str">
        <f t="shared" si="349"/>
        <v>High</v>
      </c>
      <c r="Z973" s="3">
        <f t="shared" si="350"/>
        <v>-1.4248512933837492</v>
      </c>
      <c r="AA973" s="3">
        <f t="shared" si="351"/>
        <v>0.90998074748492985</v>
      </c>
      <c r="AB973" s="3">
        <f t="shared" si="352"/>
        <v>-0.78302093617121604</v>
      </c>
      <c r="AC973" s="3">
        <f t="shared" si="353"/>
        <v>-1.3970755322703865</v>
      </c>
      <c r="AD973" s="3">
        <f t="shared" si="354"/>
        <v>2.0083012646813629</v>
      </c>
      <c r="AE973" s="3">
        <f t="shared" si="355"/>
        <v>2.3287782200977416</v>
      </c>
      <c r="AF973" s="3">
        <f t="shared" si="356"/>
        <v>3.8487844869624031</v>
      </c>
      <c r="AG973" t="str">
        <f t="shared" si="357"/>
        <v>Cluster 1</v>
      </c>
      <c r="AH973" t="str">
        <f t="shared" si="358"/>
        <v>Not Applicable</v>
      </c>
      <c r="AI973" t="e">
        <f t="shared" si="359"/>
        <v>#N/A</v>
      </c>
      <c r="AJ973">
        <f t="shared" si="360"/>
        <v>17.559999999999999</v>
      </c>
      <c r="AK973" t="str">
        <f t="shared" si="361"/>
        <v>no - High</v>
      </c>
      <c r="AL973" t="str">
        <f t="shared" si="362"/>
        <v>Q1 - Low</v>
      </c>
      <c r="AM973">
        <f t="shared" si="363"/>
        <v>0</v>
      </c>
      <c r="AN973">
        <f t="shared" si="364"/>
        <v>1</v>
      </c>
      <c r="AO973">
        <f t="shared" si="365"/>
        <v>0</v>
      </c>
      <c r="AP973">
        <f t="shared" si="366"/>
        <v>0</v>
      </c>
      <c r="AQ973">
        <f t="shared" si="367"/>
        <v>103.3</v>
      </c>
    </row>
    <row r="974" spans="1:43" x14ac:dyDescent="0.25">
      <c r="A974" t="s">
        <v>39</v>
      </c>
      <c r="B974">
        <v>47</v>
      </c>
      <c r="C974" t="s">
        <v>25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  <c r="U974">
        <f t="shared" si="345"/>
        <v>0</v>
      </c>
      <c r="V974" t="str">
        <f t="shared" si="346"/>
        <v>&lt;=3 calls</v>
      </c>
      <c r="W974" t="str">
        <f t="shared" si="347"/>
        <v>Q1</v>
      </c>
      <c r="X974" t="str">
        <f t="shared" si="348"/>
        <v>Not Applicable</v>
      </c>
      <c r="Y974" t="str">
        <f t="shared" si="349"/>
        <v>Low</v>
      </c>
      <c r="Z974" s="3">
        <f t="shared" si="350"/>
        <v>-1.2600742348866223</v>
      </c>
      <c r="AA974" s="3">
        <f t="shared" si="351"/>
        <v>-0.9029719591816131</v>
      </c>
      <c r="AB974" s="3">
        <f t="shared" si="352"/>
        <v>-0.67180732334497062</v>
      </c>
      <c r="AC974" s="3">
        <f t="shared" si="353"/>
        <v>0.12460751301353053</v>
      </c>
      <c r="AD974" s="3">
        <f t="shared" si="354"/>
        <v>1.2039541269057503</v>
      </c>
      <c r="AE974" s="3">
        <f t="shared" si="355"/>
        <v>1.6941067110700962</v>
      </c>
      <c r="AF974" s="3">
        <f t="shared" si="356"/>
        <v>3.5057794507487334</v>
      </c>
      <c r="AG974" t="str">
        <f t="shared" si="357"/>
        <v>Cluster 1</v>
      </c>
      <c r="AH974" t="str">
        <f t="shared" si="358"/>
        <v>&gt;16 messages</v>
      </c>
      <c r="AI974" t="e">
        <f t="shared" si="359"/>
        <v>#N/A</v>
      </c>
      <c r="AJ974">
        <f t="shared" si="360"/>
        <v>19.07</v>
      </c>
      <c r="AK974" t="str">
        <f t="shared" si="361"/>
        <v>no - Low</v>
      </c>
      <c r="AL974" t="str">
        <f t="shared" si="362"/>
        <v>Q3 - High</v>
      </c>
      <c r="AM974">
        <f t="shared" si="363"/>
        <v>0</v>
      </c>
      <c r="AN974">
        <f t="shared" si="364"/>
        <v>0</v>
      </c>
      <c r="AO974">
        <f t="shared" si="365"/>
        <v>0</v>
      </c>
      <c r="AP974">
        <f t="shared" si="366"/>
        <v>0</v>
      </c>
      <c r="AQ974">
        <f t="shared" si="367"/>
        <v>112.2</v>
      </c>
    </row>
    <row r="975" spans="1:43" x14ac:dyDescent="0.25">
      <c r="A975" t="s">
        <v>60</v>
      </c>
      <c r="B975">
        <v>40</v>
      </c>
      <c r="C975" t="s">
        <v>28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  <c r="U975">
        <f t="shared" si="345"/>
        <v>0</v>
      </c>
      <c r="V975" t="str">
        <f t="shared" si="346"/>
        <v>&lt;=3 calls</v>
      </c>
      <c r="W975" t="str">
        <f t="shared" si="347"/>
        <v>Q1</v>
      </c>
      <c r="X975" t="str">
        <f t="shared" si="348"/>
        <v>Low</v>
      </c>
      <c r="Y975" t="str">
        <f t="shared" si="349"/>
        <v>Medium</v>
      </c>
      <c r="Z975" s="3">
        <f t="shared" si="350"/>
        <v>-0.17698907510213888</v>
      </c>
      <c r="AA975" s="3">
        <f t="shared" si="351"/>
        <v>-0.41938523281501633</v>
      </c>
      <c r="AB975" s="3">
        <f t="shared" si="352"/>
        <v>1.6160155690806506</v>
      </c>
      <c r="AC975" s="3">
        <f t="shared" si="353"/>
        <v>-0.74492565572013658</v>
      </c>
      <c r="AD975" s="3">
        <f t="shared" si="354"/>
        <v>2.8147932196089762</v>
      </c>
      <c r="AE975" s="3">
        <f t="shared" si="355"/>
        <v>1.8367443094426481</v>
      </c>
      <c r="AF975" s="3">
        <f t="shared" si="356"/>
        <v>2.6123166820627306</v>
      </c>
      <c r="AG975" t="str">
        <f t="shared" si="357"/>
        <v>Cluster 2</v>
      </c>
      <c r="AH975" t="str">
        <f t="shared" si="358"/>
        <v>Not Applicable</v>
      </c>
      <c r="AI975" t="e">
        <f t="shared" si="359"/>
        <v>#N/A</v>
      </c>
      <c r="AJ975">
        <f t="shared" si="360"/>
        <v>29.02</v>
      </c>
      <c r="AK975" t="str">
        <f t="shared" si="361"/>
        <v>yes - High</v>
      </c>
      <c r="AL975" t="str">
        <f t="shared" si="362"/>
        <v>Q1 - Low</v>
      </c>
      <c r="AM975">
        <f t="shared" si="363"/>
        <v>1</v>
      </c>
      <c r="AN975">
        <f t="shared" si="364"/>
        <v>0</v>
      </c>
      <c r="AO975">
        <f t="shared" si="365"/>
        <v>1</v>
      </c>
      <c r="AP975">
        <f t="shared" si="366"/>
        <v>3</v>
      </c>
      <c r="AQ975">
        <f t="shared" si="367"/>
        <v>170.7</v>
      </c>
    </row>
    <row r="976" spans="1:43" x14ac:dyDescent="0.25">
      <c r="A976" t="s">
        <v>47</v>
      </c>
      <c r="B976">
        <v>173</v>
      </c>
      <c r="C976" t="s">
        <v>28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  <c r="U976">
        <f t="shared" si="345"/>
        <v>0</v>
      </c>
      <c r="V976" t="str">
        <f t="shared" si="346"/>
        <v>&lt;=3 calls</v>
      </c>
      <c r="W976" t="str">
        <f t="shared" si="347"/>
        <v>Q4</v>
      </c>
      <c r="X976" t="str">
        <f t="shared" si="348"/>
        <v>Not Applicable</v>
      </c>
      <c r="Y976" t="str">
        <f t="shared" si="349"/>
        <v>Low</v>
      </c>
      <c r="Z976" s="3">
        <f t="shared" si="350"/>
        <v>-0.14366337787800068</v>
      </c>
      <c r="AA976" s="3">
        <f t="shared" si="351"/>
        <v>-1.1457603567813042</v>
      </c>
      <c r="AB976" s="3">
        <f t="shared" si="352"/>
        <v>-1.9567217429624852</v>
      </c>
      <c r="AC976" s="3">
        <f t="shared" si="353"/>
        <v>0.23329915910523916</v>
      </c>
      <c r="AD976" s="3">
        <f t="shared" si="354"/>
        <v>1.7863095480076219</v>
      </c>
      <c r="AE976" s="3">
        <f t="shared" si="355"/>
        <v>2.2839865232387639</v>
      </c>
      <c r="AF976" s="3">
        <f t="shared" si="356"/>
        <v>3.9041371742511046</v>
      </c>
      <c r="AG976" t="str">
        <f t="shared" si="357"/>
        <v>Cluster 1</v>
      </c>
      <c r="AH976" t="str">
        <f t="shared" si="358"/>
        <v>Not Applicable</v>
      </c>
      <c r="AI976" t="e">
        <f t="shared" si="359"/>
        <v>#N/A</v>
      </c>
      <c r="AJ976">
        <f t="shared" si="360"/>
        <v>29.33</v>
      </c>
      <c r="AK976" t="str">
        <f t="shared" si="361"/>
        <v>no - Low</v>
      </c>
      <c r="AL976" t="str">
        <f t="shared" si="362"/>
        <v>Q3 - High</v>
      </c>
      <c r="AM976">
        <f t="shared" si="363"/>
        <v>0</v>
      </c>
      <c r="AN976">
        <f t="shared" si="364"/>
        <v>0</v>
      </c>
      <c r="AO976">
        <f t="shared" si="365"/>
        <v>1</v>
      </c>
      <c r="AP976">
        <f t="shared" si="366"/>
        <v>0</v>
      </c>
      <c r="AQ976">
        <f t="shared" si="367"/>
        <v>172.5</v>
      </c>
    </row>
    <row r="977" spans="1:43" x14ac:dyDescent="0.25">
      <c r="A977" t="s">
        <v>67</v>
      </c>
      <c r="B977">
        <v>66</v>
      </c>
      <c r="C977" t="s">
        <v>25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  <c r="U977">
        <f t="shared" si="345"/>
        <v>0</v>
      </c>
      <c r="V977" t="str">
        <f t="shared" si="346"/>
        <v>&lt;=3 calls</v>
      </c>
      <c r="W977" t="str">
        <f t="shared" si="347"/>
        <v>Q1</v>
      </c>
      <c r="X977" t="str">
        <f t="shared" si="348"/>
        <v>Not Applicable</v>
      </c>
      <c r="Y977" t="str">
        <f t="shared" si="349"/>
        <v>Low</v>
      </c>
      <c r="Z977" s="3">
        <f t="shared" si="350"/>
        <v>0.1396050485271722</v>
      </c>
      <c r="AA977" s="3">
        <f t="shared" si="351"/>
        <v>-1.4004891673777007</v>
      </c>
      <c r="AB977" s="3">
        <f t="shared" si="352"/>
        <v>-1.3549766592776211</v>
      </c>
      <c r="AC977" s="3">
        <f t="shared" si="353"/>
        <v>0.63183519477483641</v>
      </c>
      <c r="AD977" s="3">
        <f t="shared" si="354"/>
        <v>2.0610642327092163</v>
      </c>
      <c r="AE977" s="3">
        <f t="shared" si="355"/>
        <v>2.0532990376610654</v>
      </c>
      <c r="AF977" s="3">
        <f t="shared" si="356"/>
        <v>3.4905713149521072</v>
      </c>
      <c r="AG977" t="str">
        <f t="shared" si="357"/>
        <v>Cluster 2</v>
      </c>
      <c r="AH977" t="str">
        <f t="shared" si="358"/>
        <v>&gt;16 messages</v>
      </c>
      <c r="AI977" t="e">
        <f t="shared" si="359"/>
        <v>#N/A</v>
      </c>
      <c r="AJ977">
        <f t="shared" si="360"/>
        <v>31.93</v>
      </c>
      <c r="AK977" t="str">
        <f t="shared" si="361"/>
        <v>no - Low</v>
      </c>
      <c r="AL977" t="str">
        <f t="shared" si="362"/>
        <v>Q3 - High</v>
      </c>
      <c r="AM977">
        <f t="shared" si="363"/>
        <v>0</v>
      </c>
      <c r="AN977">
        <f t="shared" si="364"/>
        <v>0</v>
      </c>
      <c r="AO977">
        <f t="shared" si="365"/>
        <v>0</v>
      </c>
      <c r="AP977">
        <f t="shared" si="366"/>
        <v>2</v>
      </c>
      <c r="AQ977">
        <f t="shared" si="367"/>
        <v>187.8</v>
      </c>
    </row>
    <row r="978" spans="1:43" x14ac:dyDescent="0.25">
      <c r="A978" t="s">
        <v>64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  <c r="U978">
        <f t="shared" si="345"/>
        <v>0</v>
      </c>
      <c r="V978" t="str">
        <f t="shared" si="346"/>
        <v>&lt;=3 calls</v>
      </c>
      <c r="W978" t="str">
        <f t="shared" si="347"/>
        <v>Q1</v>
      </c>
      <c r="X978" t="str">
        <f t="shared" si="348"/>
        <v>Low</v>
      </c>
      <c r="Y978" t="str">
        <f t="shared" si="349"/>
        <v>High</v>
      </c>
      <c r="Z978" s="3">
        <f t="shared" si="350"/>
        <v>2.3483582034380941</v>
      </c>
      <c r="AA978" s="3">
        <f t="shared" si="351"/>
        <v>1.7756606897461216</v>
      </c>
      <c r="AB978" s="3">
        <f t="shared" si="352"/>
        <v>-0.50895881884939653</v>
      </c>
      <c r="AC978" s="3">
        <f t="shared" si="353"/>
        <v>-0.81738675311460851</v>
      </c>
      <c r="AD978" s="3">
        <f t="shared" si="354"/>
        <v>4.3806693509847214</v>
      </c>
      <c r="AE978" s="3">
        <f t="shared" si="355"/>
        <v>3.0975663544493246</v>
      </c>
      <c r="AF978" s="3">
        <f t="shared" si="356"/>
        <v>2.8283512295639763</v>
      </c>
      <c r="AG978" t="str">
        <f t="shared" si="357"/>
        <v>Cluster 3</v>
      </c>
      <c r="AH978" t="str">
        <f t="shared" si="358"/>
        <v>&gt;16 messages</v>
      </c>
      <c r="AI978" t="e">
        <f t="shared" si="359"/>
        <v>#N/A</v>
      </c>
      <c r="AJ978">
        <f t="shared" si="360"/>
        <v>52.21</v>
      </c>
      <c r="AK978" t="str">
        <f t="shared" si="361"/>
        <v>yes - Low</v>
      </c>
      <c r="AL978" t="str">
        <f t="shared" si="362"/>
        <v>Q1 - Low</v>
      </c>
      <c r="AM978">
        <f t="shared" si="363"/>
        <v>1</v>
      </c>
      <c r="AN978">
        <f t="shared" si="364"/>
        <v>1</v>
      </c>
      <c r="AO978">
        <f t="shared" si="365"/>
        <v>0</v>
      </c>
      <c r="AP978">
        <f t="shared" si="366"/>
        <v>0</v>
      </c>
      <c r="AQ978">
        <f t="shared" si="367"/>
        <v>307.10000000000002</v>
      </c>
    </row>
    <row r="979" spans="1:43" x14ac:dyDescent="0.25">
      <c r="A979" t="s">
        <v>70</v>
      </c>
      <c r="B979">
        <v>130</v>
      </c>
      <c r="C979" t="s">
        <v>28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  <c r="U979">
        <f t="shared" si="345"/>
        <v>0</v>
      </c>
      <c r="V979" t="str">
        <f t="shared" si="346"/>
        <v>&lt;=3 calls</v>
      </c>
      <c r="W979" t="str">
        <f t="shared" si="347"/>
        <v>Q4</v>
      </c>
      <c r="X979" t="str">
        <f t="shared" si="348"/>
        <v>Not Applicable</v>
      </c>
      <c r="Y979" t="str">
        <f t="shared" si="349"/>
        <v>Medium</v>
      </c>
      <c r="Z979" s="3">
        <f t="shared" si="350"/>
        <v>-0.48617748823719642</v>
      </c>
      <c r="AA979" s="3">
        <f t="shared" si="351"/>
        <v>0.11395321437118974</v>
      </c>
      <c r="AB979" s="3">
        <f t="shared" si="352"/>
        <v>0.65878411582618068</v>
      </c>
      <c r="AC979" s="3">
        <f t="shared" si="353"/>
        <v>0.95791013304996164</v>
      </c>
      <c r="AD979" s="3">
        <f t="shared" si="354"/>
        <v>2.8442718170771064</v>
      </c>
      <c r="AE979" s="3">
        <f t="shared" si="355"/>
        <v>1.2652834541709748</v>
      </c>
      <c r="AF979" s="3">
        <f t="shared" si="356"/>
        <v>1.7640868089123511</v>
      </c>
      <c r="AG979" t="str">
        <f t="shared" si="357"/>
        <v>Cluster 2</v>
      </c>
      <c r="AH979" t="str">
        <f t="shared" si="358"/>
        <v>Not Applicable</v>
      </c>
      <c r="AI979" t="e">
        <f t="shared" si="359"/>
        <v>#N/A</v>
      </c>
      <c r="AJ979">
        <f t="shared" si="360"/>
        <v>26.18</v>
      </c>
      <c r="AK979" t="str">
        <f t="shared" si="361"/>
        <v>no - Low</v>
      </c>
      <c r="AL979" t="str">
        <f t="shared" si="362"/>
        <v>Q4 - Very High</v>
      </c>
      <c r="AM979">
        <f t="shared" si="363"/>
        <v>0</v>
      </c>
      <c r="AN979">
        <f t="shared" si="364"/>
        <v>0</v>
      </c>
      <c r="AO979">
        <f t="shared" si="365"/>
        <v>1</v>
      </c>
      <c r="AP979">
        <f t="shared" si="366"/>
        <v>1</v>
      </c>
      <c r="AQ979">
        <f t="shared" si="367"/>
        <v>154</v>
      </c>
    </row>
    <row r="980" spans="1:43" x14ac:dyDescent="0.25">
      <c r="A980" t="s">
        <v>54</v>
      </c>
      <c r="B980">
        <v>89</v>
      </c>
      <c r="C980" t="s">
        <v>28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  <c r="U980">
        <f t="shared" si="345"/>
        <v>0</v>
      </c>
      <c r="V980" t="str">
        <f t="shared" si="346"/>
        <v>&lt;=3 calls</v>
      </c>
      <c r="W980" t="str">
        <f t="shared" si="347"/>
        <v>Q2</v>
      </c>
      <c r="X980" t="str">
        <f t="shared" si="348"/>
        <v>Low</v>
      </c>
      <c r="Y980" t="str">
        <f t="shared" si="349"/>
        <v>Medium</v>
      </c>
      <c r="Z980" s="3">
        <f t="shared" si="350"/>
        <v>-1.011982933329151</v>
      </c>
      <c r="AA980" s="3">
        <f t="shared" si="351"/>
        <v>0.2552481014988785</v>
      </c>
      <c r="AB980" s="3">
        <f t="shared" si="352"/>
        <v>-0.37391371756038455</v>
      </c>
      <c r="AC980" s="3">
        <f t="shared" si="353"/>
        <v>-1.7593810192427477</v>
      </c>
      <c r="AD980" s="3">
        <f t="shared" si="354"/>
        <v>1.5951285065639451</v>
      </c>
      <c r="AE980" s="3">
        <f t="shared" si="355"/>
        <v>2.0795417980217978</v>
      </c>
      <c r="AF980" s="3">
        <f t="shared" si="356"/>
        <v>3.7556029112496092</v>
      </c>
      <c r="AG980" t="str">
        <f t="shared" si="357"/>
        <v>Cluster 1</v>
      </c>
      <c r="AH980" t="str">
        <f t="shared" si="358"/>
        <v>Not Applicable</v>
      </c>
      <c r="AI980" t="e">
        <f t="shared" si="359"/>
        <v>#N/A</v>
      </c>
      <c r="AJ980">
        <f t="shared" si="360"/>
        <v>21.35</v>
      </c>
      <c r="AK980" t="str">
        <f t="shared" si="361"/>
        <v>yes - Medium</v>
      </c>
      <c r="AL980" t="str">
        <f t="shared" si="362"/>
        <v>Q1 - Low</v>
      </c>
      <c r="AM980">
        <f t="shared" si="363"/>
        <v>1</v>
      </c>
      <c r="AN980">
        <f t="shared" si="364"/>
        <v>0</v>
      </c>
      <c r="AO980">
        <f t="shared" si="365"/>
        <v>1</v>
      </c>
      <c r="AP980">
        <f t="shared" si="366"/>
        <v>1</v>
      </c>
      <c r="AQ980">
        <f t="shared" si="367"/>
        <v>125.6</v>
      </c>
    </row>
    <row r="981" spans="1:43" x14ac:dyDescent="0.25">
      <c r="A981" t="s">
        <v>32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  <c r="U981">
        <f t="shared" si="345"/>
        <v>0</v>
      </c>
      <c r="V981" t="str">
        <f t="shared" si="346"/>
        <v>&lt;=3 calls</v>
      </c>
      <c r="W981" t="str">
        <f t="shared" si="347"/>
        <v>Q3</v>
      </c>
      <c r="X981" t="str">
        <f t="shared" si="348"/>
        <v>Not Applicable</v>
      </c>
      <c r="Y981" t="str">
        <f t="shared" si="349"/>
        <v>Medium</v>
      </c>
      <c r="Z981" s="3">
        <f t="shared" si="350"/>
        <v>0.35251922523694251</v>
      </c>
      <c r="AA981" s="3">
        <f t="shared" si="351"/>
        <v>0.47813581077072548</v>
      </c>
      <c r="AB981" s="3">
        <f t="shared" si="352"/>
        <v>-1.2000719842696366</v>
      </c>
      <c r="AC981" s="3">
        <f t="shared" si="353"/>
        <v>1.7912127530863922</v>
      </c>
      <c r="AD981" s="3">
        <f t="shared" si="354"/>
        <v>3.4416698216999371</v>
      </c>
      <c r="AE981" s="3">
        <f t="shared" si="355"/>
        <v>2.2364032623726939</v>
      </c>
      <c r="AF981" s="3">
        <f t="shared" si="356"/>
        <v>2.4815132363746084</v>
      </c>
      <c r="AG981" t="str">
        <f t="shared" si="357"/>
        <v>Cluster 2</v>
      </c>
      <c r="AH981" t="str">
        <f t="shared" si="358"/>
        <v>Not Applicable</v>
      </c>
      <c r="AI981" t="e">
        <f t="shared" si="359"/>
        <v>#N/A</v>
      </c>
      <c r="AJ981">
        <f t="shared" si="360"/>
        <v>33.880000000000003</v>
      </c>
      <c r="AK981" t="str">
        <f t="shared" si="361"/>
        <v>no - Low</v>
      </c>
      <c r="AL981" t="str">
        <f t="shared" si="362"/>
        <v>Q4 - Very High</v>
      </c>
      <c r="AM981">
        <f t="shared" si="363"/>
        <v>0</v>
      </c>
      <c r="AN981">
        <f t="shared" si="364"/>
        <v>1</v>
      </c>
      <c r="AO981">
        <f t="shared" si="365"/>
        <v>0</v>
      </c>
      <c r="AP981">
        <f t="shared" si="366"/>
        <v>0</v>
      </c>
      <c r="AQ981">
        <f t="shared" si="367"/>
        <v>199.3</v>
      </c>
    </row>
    <row r="982" spans="1:43" x14ac:dyDescent="0.25">
      <c r="A982" t="s">
        <v>39</v>
      </c>
      <c r="B982">
        <v>32</v>
      </c>
      <c r="C982" t="s">
        <v>25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  <c r="U982">
        <f t="shared" si="345"/>
        <v>0</v>
      </c>
      <c r="V982" t="str">
        <f t="shared" si="346"/>
        <v>&lt;=3 calls</v>
      </c>
      <c r="W982" t="str">
        <f t="shared" si="347"/>
        <v>Q1</v>
      </c>
      <c r="X982" t="str">
        <f t="shared" si="348"/>
        <v>Not Applicable</v>
      </c>
      <c r="Y982" t="str">
        <f t="shared" si="349"/>
        <v>Medium</v>
      </c>
      <c r="Z982" s="3">
        <f t="shared" si="350"/>
        <v>-0.41397181091823071</v>
      </c>
      <c r="AA982" s="3">
        <f t="shared" si="351"/>
        <v>-0.38555406265768205</v>
      </c>
      <c r="AB982" s="3">
        <f t="shared" si="352"/>
        <v>-1.3510047445338269</v>
      </c>
      <c r="AC982" s="3">
        <f t="shared" si="353"/>
        <v>0.92167958435272568</v>
      </c>
      <c r="AD982" s="3">
        <f t="shared" si="354"/>
        <v>2.1300304232377196</v>
      </c>
      <c r="AE982" s="3">
        <f t="shared" si="355"/>
        <v>1.7305293038351843</v>
      </c>
      <c r="AF982" s="3">
        <f t="shared" si="356"/>
        <v>3.0744810519738639</v>
      </c>
      <c r="AG982" t="str">
        <f t="shared" si="357"/>
        <v>Cluster 2</v>
      </c>
      <c r="AH982" t="str">
        <f t="shared" si="358"/>
        <v>Not Applicable</v>
      </c>
      <c r="AI982" t="e">
        <f t="shared" si="359"/>
        <v>#N/A</v>
      </c>
      <c r="AJ982">
        <f t="shared" si="360"/>
        <v>26.84</v>
      </c>
      <c r="AK982" t="str">
        <f t="shared" si="361"/>
        <v>no - Low</v>
      </c>
      <c r="AL982" t="str">
        <f t="shared" si="362"/>
        <v>Q4 - Very High</v>
      </c>
      <c r="AM982">
        <f t="shared" si="363"/>
        <v>0</v>
      </c>
      <c r="AN982">
        <f t="shared" si="364"/>
        <v>0</v>
      </c>
      <c r="AO982">
        <f t="shared" si="365"/>
        <v>0</v>
      </c>
      <c r="AP982">
        <f t="shared" si="366"/>
        <v>1</v>
      </c>
      <c r="AQ982">
        <f t="shared" si="367"/>
        <v>157.9</v>
      </c>
    </row>
    <row r="983" spans="1:43" x14ac:dyDescent="0.25">
      <c r="A983" t="s">
        <v>27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  <c r="U983">
        <f t="shared" si="345"/>
        <v>0</v>
      </c>
      <c r="V983" t="str">
        <f t="shared" si="346"/>
        <v>&lt;=3 calls</v>
      </c>
      <c r="W983" t="str">
        <f t="shared" si="347"/>
        <v>Q4</v>
      </c>
      <c r="X983" t="str">
        <f t="shared" si="348"/>
        <v>Not Applicable</v>
      </c>
      <c r="Y983" t="str">
        <f t="shared" si="349"/>
        <v>Medium</v>
      </c>
      <c r="Z983" s="3">
        <f t="shared" si="350"/>
        <v>0.42842775780303444</v>
      </c>
      <c r="AA983" s="3">
        <f t="shared" si="351"/>
        <v>-0.6462530797524324</v>
      </c>
      <c r="AB983" s="3">
        <f t="shared" si="352"/>
        <v>-1.360934531393313</v>
      </c>
      <c r="AC983" s="3">
        <f t="shared" si="353"/>
        <v>-0.38262016874777532</v>
      </c>
      <c r="AD983" s="3">
        <f t="shared" si="354"/>
        <v>1.6361461838222096</v>
      </c>
      <c r="AE983" s="3">
        <f t="shared" si="355"/>
        <v>1.6123691819856121</v>
      </c>
      <c r="AF983" s="3">
        <f t="shared" si="356"/>
        <v>3.2438394570628679</v>
      </c>
      <c r="AG983" t="str">
        <f t="shared" si="357"/>
        <v>Cluster 2</v>
      </c>
      <c r="AH983" t="str">
        <f t="shared" si="358"/>
        <v>Not Applicable</v>
      </c>
      <c r="AI983" t="e">
        <f t="shared" si="359"/>
        <v>#N/A</v>
      </c>
      <c r="AJ983">
        <f t="shared" si="360"/>
        <v>34.58</v>
      </c>
      <c r="AK983" t="str">
        <f t="shared" si="361"/>
        <v>no - Medium</v>
      </c>
      <c r="AL983" t="str">
        <f t="shared" si="362"/>
        <v>Q2 - Medium</v>
      </c>
      <c r="AM983">
        <f t="shared" si="363"/>
        <v>0</v>
      </c>
      <c r="AN983">
        <f t="shared" si="364"/>
        <v>1</v>
      </c>
      <c r="AO983">
        <f t="shared" si="365"/>
        <v>0</v>
      </c>
      <c r="AP983">
        <f t="shared" si="366"/>
        <v>2</v>
      </c>
      <c r="AQ983">
        <f t="shared" si="367"/>
        <v>203.4</v>
      </c>
    </row>
    <row r="984" spans="1:43" x14ac:dyDescent="0.25">
      <c r="A984" t="s">
        <v>56</v>
      </c>
      <c r="B984">
        <v>72</v>
      </c>
      <c r="C984" t="s">
        <v>25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  <c r="U984">
        <f t="shared" si="345"/>
        <v>0</v>
      </c>
      <c r="V984" t="str">
        <f t="shared" si="346"/>
        <v>&lt;=3 calls</v>
      </c>
      <c r="W984" t="str">
        <f t="shared" si="347"/>
        <v>Q1</v>
      </c>
      <c r="X984" t="str">
        <f t="shared" si="348"/>
        <v>Not Applicable</v>
      </c>
      <c r="Y984" t="str">
        <f t="shared" si="349"/>
        <v>High</v>
      </c>
      <c r="Z984" s="3">
        <f t="shared" si="350"/>
        <v>-1.6192511938578873</v>
      </c>
      <c r="AA984" s="3">
        <f t="shared" si="351"/>
        <v>1.4134681621793701</v>
      </c>
      <c r="AB984" s="3">
        <f t="shared" si="352"/>
        <v>-0.66386349385738164</v>
      </c>
      <c r="AC984" s="3">
        <f t="shared" si="353"/>
        <v>-1.6144588244538034</v>
      </c>
      <c r="AD984" s="3">
        <f t="shared" si="354"/>
        <v>2.588213285001606</v>
      </c>
      <c r="AE984" s="3">
        <f t="shared" si="355"/>
        <v>2.7689454145284635</v>
      </c>
      <c r="AF984" s="3">
        <f t="shared" si="356"/>
        <v>4.0786357288458124</v>
      </c>
      <c r="AG984" t="str">
        <f t="shared" si="357"/>
        <v>Cluster 1</v>
      </c>
      <c r="AH984" t="str">
        <f t="shared" si="358"/>
        <v>&gt;16 messages</v>
      </c>
      <c r="AI984" t="e">
        <f t="shared" si="359"/>
        <v>#N/A</v>
      </c>
      <c r="AJ984">
        <f t="shared" si="360"/>
        <v>15.78</v>
      </c>
      <c r="AK984" t="str">
        <f t="shared" si="361"/>
        <v>no - High</v>
      </c>
      <c r="AL984" t="str">
        <f t="shared" si="362"/>
        <v>Q1 - Low</v>
      </c>
      <c r="AM984">
        <f t="shared" si="363"/>
        <v>0</v>
      </c>
      <c r="AN984">
        <f t="shared" si="364"/>
        <v>0</v>
      </c>
      <c r="AO984">
        <f t="shared" si="365"/>
        <v>0</v>
      </c>
      <c r="AP984">
        <f t="shared" si="366"/>
        <v>1</v>
      </c>
      <c r="AQ984">
        <f t="shared" si="367"/>
        <v>92.8</v>
      </c>
    </row>
    <row r="985" spans="1:43" x14ac:dyDescent="0.25">
      <c r="A985" t="s">
        <v>34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  <c r="U985">
        <f t="shared" si="345"/>
        <v>0</v>
      </c>
      <c r="V985" t="str">
        <f t="shared" si="346"/>
        <v>&lt;=3 calls</v>
      </c>
      <c r="W985" t="str">
        <f t="shared" si="347"/>
        <v>Q4</v>
      </c>
      <c r="X985" t="str">
        <f t="shared" si="348"/>
        <v>Not Applicable</v>
      </c>
      <c r="Y985" t="str">
        <f t="shared" si="349"/>
        <v>Low</v>
      </c>
      <c r="Z985" s="3">
        <f t="shared" si="350"/>
        <v>0.67651905936050605</v>
      </c>
      <c r="AA985" s="3">
        <f t="shared" si="351"/>
        <v>-1.9497481652261814</v>
      </c>
      <c r="AB985" s="3">
        <f t="shared" si="352"/>
        <v>-0.52683243519647183</v>
      </c>
      <c r="AC985" s="3">
        <f t="shared" si="353"/>
        <v>-0.60000346093119195</v>
      </c>
      <c r="AD985" s="3">
        <f t="shared" si="354"/>
        <v>2.024011489443343</v>
      </c>
      <c r="AE985" s="3">
        <f t="shared" si="355"/>
        <v>2.2128607080847491</v>
      </c>
      <c r="AF985" s="3">
        <f t="shared" si="356"/>
        <v>3.70092995304856</v>
      </c>
      <c r="AG985" t="str">
        <f t="shared" si="357"/>
        <v>Cluster 1</v>
      </c>
      <c r="AH985" t="str">
        <f t="shared" si="358"/>
        <v>&gt;16 messages</v>
      </c>
      <c r="AI985" t="e">
        <f t="shared" si="359"/>
        <v>#N/A</v>
      </c>
      <c r="AJ985">
        <f t="shared" si="360"/>
        <v>36.86</v>
      </c>
      <c r="AK985" t="str">
        <f t="shared" si="361"/>
        <v>no - Low</v>
      </c>
      <c r="AL985" t="str">
        <f t="shared" si="362"/>
        <v>Q2 - Medium</v>
      </c>
      <c r="AM985">
        <f t="shared" si="363"/>
        <v>0</v>
      </c>
      <c r="AN985">
        <f t="shared" si="364"/>
        <v>1</v>
      </c>
      <c r="AO985">
        <f t="shared" si="365"/>
        <v>0</v>
      </c>
      <c r="AP985">
        <f t="shared" si="366"/>
        <v>0</v>
      </c>
      <c r="AQ985">
        <f t="shared" si="367"/>
        <v>216.8</v>
      </c>
    </row>
    <row r="986" spans="1:43" x14ac:dyDescent="0.25">
      <c r="A986" t="s">
        <v>46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  <c r="U986">
        <f t="shared" si="345"/>
        <v>0</v>
      </c>
      <c r="V986" t="str">
        <f t="shared" si="346"/>
        <v>&gt;3 calls</v>
      </c>
      <c r="W986" t="str">
        <f t="shared" si="347"/>
        <v>Q1</v>
      </c>
      <c r="X986" t="str">
        <f t="shared" si="348"/>
        <v>Not Applicable</v>
      </c>
      <c r="Y986" t="str">
        <f t="shared" si="349"/>
        <v>Medium</v>
      </c>
      <c r="Z986" s="3">
        <f t="shared" si="350"/>
        <v>0.23958214019958568</v>
      </c>
      <c r="AA986" s="3">
        <f t="shared" si="351"/>
        <v>-0.11490470139901053</v>
      </c>
      <c r="AB986" s="3">
        <f t="shared" si="352"/>
        <v>-0.27858776370931676</v>
      </c>
      <c r="AC986" s="3">
        <f t="shared" si="353"/>
        <v>-0.20146742526159472</v>
      </c>
      <c r="AD986" s="3">
        <f t="shared" si="354"/>
        <v>1.8649524008659395</v>
      </c>
      <c r="AE986" s="3">
        <f t="shared" si="355"/>
        <v>0.43451462327095974</v>
      </c>
      <c r="AF986" s="3">
        <f t="shared" si="356"/>
        <v>2.2134946257393482</v>
      </c>
      <c r="AG986" t="str">
        <f t="shared" si="357"/>
        <v>Cluster 2</v>
      </c>
      <c r="AH986" t="str">
        <f t="shared" si="358"/>
        <v>Not Applicable</v>
      </c>
      <c r="AI986" t="e">
        <f t="shared" si="359"/>
        <v>#N/A</v>
      </c>
      <c r="AJ986">
        <f t="shared" si="360"/>
        <v>32.840000000000003</v>
      </c>
      <c r="AK986" t="str">
        <f t="shared" si="361"/>
        <v>no - Low</v>
      </c>
      <c r="AL986" t="str">
        <f t="shared" si="362"/>
        <v>Q2 - Medium</v>
      </c>
      <c r="AM986">
        <f t="shared" si="363"/>
        <v>0</v>
      </c>
      <c r="AN986">
        <f t="shared" si="364"/>
        <v>1</v>
      </c>
      <c r="AO986">
        <f t="shared" si="365"/>
        <v>0</v>
      </c>
      <c r="AP986">
        <f t="shared" si="366"/>
        <v>4</v>
      </c>
      <c r="AQ986">
        <f t="shared" si="367"/>
        <v>193.2</v>
      </c>
    </row>
    <row r="987" spans="1:43" x14ac:dyDescent="0.25">
      <c r="A987" t="s">
        <v>48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  <c r="U987">
        <f t="shared" si="345"/>
        <v>0</v>
      </c>
      <c r="V987" t="str">
        <f t="shared" si="346"/>
        <v>&lt;=3 calls</v>
      </c>
      <c r="W987" t="str">
        <f t="shared" si="347"/>
        <v>Q2</v>
      </c>
      <c r="X987" t="str">
        <f t="shared" si="348"/>
        <v>Not Applicable</v>
      </c>
      <c r="Y987" t="str">
        <f t="shared" si="349"/>
        <v>Medium</v>
      </c>
      <c r="Z987" s="3">
        <f t="shared" si="350"/>
        <v>-1.2415599586509902</v>
      </c>
      <c r="AA987" s="3">
        <f t="shared" si="351"/>
        <v>-0.21639821187101227</v>
      </c>
      <c r="AB987" s="3">
        <f t="shared" si="352"/>
        <v>1.41543387451903</v>
      </c>
      <c r="AC987" s="3">
        <f t="shared" si="353"/>
        <v>1.3926767174167949</v>
      </c>
      <c r="AD987" s="3">
        <f t="shared" si="354"/>
        <v>3.4973712488417408</v>
      </c>
      <c r="AE987" s="3">
        <f t="shared" si="355"/>
        <v>2.351871767209512</v>
      </c>
      <c r="AF987" s="3">
        <f t="shared" si="356"/>
        <v>2.6136174101366763</v>
      </c>
      <c r="AG987" t="str">
        <f t="shared" si="357"/>
        <v>Cluster 2</v>
      </c>
      <c r="AH987" t="str">
        <f t="shared" si="358"/>
        <v>Not Applicable</v>
      </c>
      <c r="AI987" t="e">
        <f t="shared" si="359"/>
        <v>#N/A</v>
      </c>
      <c r="AJ987">
        <f t="shared" si="360"/>
        <v>19.239999999999998</v>
      </c>
      <c r="AK987" t="str">
        <f t="shared" si="361"/>
        <v>no - Medium</v>
      </c>
      <c r="AL987" t="str">
        <f t="shared" si="362"/>
        <v>Q4 - Very High</v>
      </c>
      <c r="AM987">
        <f t="shared" si="363"/>
        <v>0</v>
      </c>
      <c r="AN987">
        <f t="shared" si="364"/>
        <v>1</v>
      </c>
      <c r="AO987">
        <f t="shared" si="365"/>
        <v>0</v>
      </c>
      <c r="AP987">
        <f t="shared" si="366"/>
        <v>3</v>
      </c>
      <c r="AQ987">
        <f t="shared" si="367"/>
        <v>113.2</v>
      </c>
    </row>
    <row r="988" spans="1:43" x14ac:dyDescent="0.25">
      <c r="A988" t="s">
        <v>51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  <c r="U988">
        <f t="shared" si="345"/>
        <v>0</v>
      </c>
      <c r="V988" t="str">
        <f t="shared" si="346"/>
        <v>&lt;=3 calls</v>
      </c>
      <c r="W988" t="str">
        <f t="shared" si="347"/>
        <v>Q3</v>
      </c>
      <c r="X988" t="str">
        <f t="shared" si="348"/>
        <v>Not Applicable</v>
      </c>
      <c r="Y988" t="str">
        <f t="shared" si="349"/>
        <v>High</v>
      </c>
      <c r="Z988" s="3">
        <f t="shared" si="350"/>
        <v>-0.26030331816248375</v>
      </c>
      <c r="AA988" s="3">
        <f t="shared" si="351"/>
        <v>0.76868586035724107</v>
      </c>
      <c r="AB988" s="3">
        <f t="shared" si="352"/>
        <v>-1.8216766416734729</v>
      </c>
      <c r="AC988" s="3">
        <f t="shared" si="353"/>
        <v>0.34199080519694713</v>
      </c>
      <c r="AD988" s="3">
        <f t="shared" si="354"/>
        <v>2.4802202882917501</v>
      </c>
      <c r="AE988" s="3">
        <f t="shared" si="355"/>
        <v>2.0233880663425765</v>
      </c>
      <c r="AF988" s="3">
        <f t="shared" si="356"/>
        <v>3.1680760495261295</v>
      </c>
      <c r="AG988" t="str">
        <f t="shared" si="357"/>
        <v>Cluster 2</v>
      </c>
      <c r="AH988" t="str">
        <f t="shared" si="358"/>
        <v>&gt;16 messages</v>
      </c>
      <c r="AI988" t="e">
        <f t="shared" si="359"/>
        <v>#N/A</v>
      </c>
      <c r="AJ988">
        <f t="shared" si="360"/>
        <v>28.25</v>
      </c>
      <c r="AK988" t="str">
        <f t="shared" si="361"/>
        <v>no - Low</v>
      </c>
      <c r="AL988" t="str">
        <f t="shared" si="362"/>
        <v>Q3 - High</v>
      </c>
      <c r="AM988">
        <f t="shared" si="363"/>
        <v>0</v>
      </c>
      <c r="AN988">
        <f t="shared" si="364"/>
        <v>1</v>
      </c>
      <c r="AO988">
        <f t="shared" si="365"/>
        <v>0</v>
      </c>
      <c r="AP988">
        <f t="shared" si="366"/>
        <v>3</v>
      </c>
      <c r="AQ988">
        <f t="shared" si="367"/>
        <v>166.2</v>
      </c>
    </row>
    <row r="989" spans="1:43" x14ac:dyDescent="0.25">
      <c r="A989" t="s">
        <v>43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  <c r="U989">
        <f t="shared" si="345"/>
        <v>0</v>
      </c>
      <c r="V989" t="str">
        <f t="shared" si="346"/>
        <v>&lt;=3 calls</v>
      </c>
      <c r="W989" t="str">
        <f t="shared" si="347"/>
        <v>Q1</v>
      </c>
      <c r="X989" t="str">
        <f t="shared" si="348"/>
        <v>Not Applicable</v>
      </c>
      <c r="Y989" t="str">
        <f t="shared" si="349"/>
        <v>Medium</v>
      </c>
      <c r="Z989" s="3">
        <f t="shared" si="350"/>
        <v>0.50989057323981624</v>
      </c>
      <c r="AA989" s="3">
        <f t="shared" si="351"/>
        <v>-8.9033806572814317E-2</v>
      </c>
      <c r="AB989" s="3">
        <f t="shared" si="352"/>
        <v>-0.31234903903156963</v>
      </c>
      <c r="AC989" s="3">
        <f t="shared" si="353"/>
        <v>1.0303712304444337</v>
      </c>
      <c r="AD989" s="3">
        <f t="shared" si="354"/>
        <v>2.7757701861398627</v>
      </c>
      <c r="AE989" s="3">
        <f t="shared" si="355"/>
        <v>1.1946305747398209</v>
      </c>
      <c r="AF989" s="3">
        <f t="shared" si="356"/>
        <v>1.7746504709219399</v>
      </c>
      <c r="AG989" t="str">
        <f t="shared" si="357"/>
        <v>Cluster 2</v>
      </c>
      <c r="AH989" t="str">
        <f t="shared" si="358"/>
        <v>Not Applicable</v>
      </c>
      <c r="AI989" t="e">
        <f t="shared" si="359"/>
        <v>#N/A</v>
      </c>
      <c r="AJ989">
        <f t="shared" si="360"/>
        <v>35.33</v>
      </c>
      <c r="AK989" t="str">
        <f t="shared" si="361"/>
        <v>no - Medium</v>
      </c>
      <c r="AL989" t="str">
        <f t="shared" si="362"/>
        <v>Q4 - Very High</v>
      </c>
      <c r="AM989">
        <f t="shared" si="363"/>
        <v>0</v>
      </c>
      <c r="AN989">
        <f t="shared" si="364"/>
        <v>1</v>
      </c>
      <c r="AO989">
        <f t="shared" si="365"/>
        <v>0</v>
      </c>
      <c r="AP989">
        <f t="shared" si="366"/>
        <v>0</v>
      </c>
      <c r="AQ989">
        <f t="shared" si="367"/>
        <v>207.8</v>
      </c>
    </row>
    <row r="990" spans="1:43" x14ac:dyDescent="0.25">
      <c r="A990" t="s">
        <v>53</v>
      </c>
      <c r="B990">
        <v>67</v>
      </c>
      <c r="C990" t="s">
        <v>28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  <c r="U990">
        <f t="shared" si="345"/>
        <v>0</v>
      </c>
      <c r="V990" t="str">
        <f t="shared" si="346"/>
        <v>&lt;=3 calls</v>
      </c>
      <c r="W990" t="str">
        <f t="shared" si="347"/>
        <v>Q1</v>
      </c>
      <c r="X990" t="str">
        <f t="shared" si="348"/>
        <v>Not Applicable</v>
      </c>
      <c r="Y990" t="str">
        <f t="shared" si="349"/>
        <v>Low</v>
      </c>
      <c r="Z990" s="3">
        <f t="shared" si="350"/>
        <v>1.206027359699587</v>
      </c>
      <c r="AA990" s="3">
        <f t="shared" si="351"/>
        <v>-1.0343165021453806</v>
      </c>
      <c r="AB990" s="3">
        <f t="shared" si="352"/>
        <v>1.459124936700769</v>
      </c>
      <c r="AC990" s="3">
        <f t="shared" si="353"/>
        <v>-0.99853949660078922</v>
      </c>
      <c r="AD990" s="3">
        <f t="shared" si="354"/>
        <v>3.3037905383720023</v>
      </c>
      <c r="AE990" s="3">
        <f t="shared" si="355"/>
        <v>2.3770652759501565</v>
      </c>
      <c r="AF990" s="3">
        <f t="shared" si="356"/>
        <v>2.8958326489663766</v>
      </c>
      <c r="AG990" t="str">
        <f t="shared" si="357"/>
        <v>Cluster 2</v>
      </c>
      <c r="AH990" t="str">
        <f t="shared" si="358"/>
        <v>&gt;16 messages</v>
      </c>
      <c r="AI990" t="e">
        <f t="shared" si="359"/>
        <v>#N/A</v>
      </c>
      <c r="AJ990">
        <f t="shared" si="360"/>
        <v>41.72</v>
      </c>
      <c r="AK990" t="str">
        <f t="shared" si="361"/>
        <v>no - Medium</v>
      </c>
      <c r="AL990" t="str">
        <f t="shared" si="362"/>
        <v>Q1 - Low</v>
      </c>
      <c r="AM990">
        <f t="shared" si="363"/>
        <v>0</v>
      </c>
      <c r="AN990">
        <f t="shared" si="364"/>
        <v>0</v>
      </c>
      <c r="AO990">
        <f t="shared" si="365"/>
        <v>1</v>
      </c>
      <c r="AP990">
        <f t="shared" si="366"/>
        <v>1</v>
      </c>
      <c r="AQ990">
        <f t="shared" si="367"/>
        <v>245.4</v>
      </c>
    </row>
    <row r="991" spans="1:43" x14ac:dyDescent="0.25">
      <c r="A991" t="s">
        <v>49</v>
      </c>
      <c r="B991">
        <v>172</v>
      </c>
      <c r="C991" t="s">
        <v>25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  <c r="U991">
        <f t="shared" si="345"/>
        <v>1</v>
      </c>
      <c r="V991" t="str">
        <f t="shared" si="346"/>
        <v>&lt;=3 calls</v>
      </c>
      <c r="W991" t="str">
        <f t="shared" si="347"/>
        <v>Q4</v>
      </c>
      <c r="X991" t="str">
        <f t="shared" si="348"/>
        <v>Not Applicable</v>
      </c>
      <c r="Y991" t="str">
        <f t="shared" si="349"/>
        <v>Medium</v>
      </c>
      <c r="Z991" s="3">
        <f t="shared" si="350"/>
        <v>1.9780726787254501</v>
      </c>
      <c r="AA991" s="3">
        <f t="shared" si="351"/>
        <v>-0.43331571464450658</v>
      </c>
      <c r="AB991" s="3">
        <f t="shared" si="352"/>
        <v>-0.93991156855109814</v>
      </c>
      <c r="AC991" s="3">
        <f t="shared" si="353"/>
        <v>1.5013683635085036</v>
      </c>
      <c r="AD991" s="3">
        <f t="shared" si="354"/>
        <v>3.9307126921965487</v>
      </c>
      <c r="AE991" s="3">
        <f t="shared" si="355"/>
        <v>2.690367028960611</v>
      </c>
      <c r="AF991" s="3">
        <f t="shared" si="356"/>
        <v>2.6505937509248088</v>
      </c>
      <c r="AG991" t="str">
        <f t="shared" si="357"/>
        <v>Cluster 3</v>
      </c>
      <c r="AH991" t="str">
        <f t="shared" si="358"/>
        <v>Not Applicable</v>
      </c>
      <c r="AI991">
        <f t="shared" si="359"/>
        <v>48.81</v>
      </c>
      <c r="AJ991" t="e">
        <f t="shared" si="360"/>
        <v>#N/A</v>
      </c>
      <c r="AK991" t="str">
        <f t="shared" si="361"/>
        <v>no - Low</v>
      </c>
      <c r="AL991" t="str">
        <f t="shared" si="362"/>
        <v>Q4 - Very High</v>
      </c>
      <c r="AM991">
        <f t="shared" si="363"/>
        <v>0</v>
      </c>
      <c r="AN991">
        <f t="shared" si="364"/>
        <v>0</v>
      </c>
      <c r="AO991">
        <f t="shared" si="365"/>
        <v>0</v>
      </c>
      <c r="AP991">
        <f t="shared" si="366"/>
        <v>3</v>
      </c>
      <c r="AQ991">
        <f t="shared" si="367"/>
        <v>287.10000000000002</v>
      </c>
    </row>
    <row r="992" spans="1:43" x14ac:dyDescent="0.25">
      <c r="A992" t="s">
        <v>32</v>
      </c>
      <c r="B992">
        <v>154</v>
      </c>
      <c r="C992" t="s">
        <v>28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  <c r="U992">
        <f t="shared" si="345"/>
        <v>0</v>
      </c>
      <c r="V992" t="str">
        <f t="shared" si="346"/>
        <v>&lt;=3 calls</v>
      </c>
      <c r="W992" t="str">
        <f t="shared" si="347"/>
        <v>Q4</v>
      </c>
      <c r="X992" t="str">
        <f t="shared" si="348"/>
        <v>Not Applicable</v>
      </c>
      <c r="Y992" t="str">
        <f t="shared" si="349"/>
        <v>Medium</v>
      </c>
      <c r="Z992" s="3">
        <f t="shared" si="350"/>
        <v>0.22291929158751711</v>
      </c>
      <c r="AA992" s="3">
        <f t="shared" si="351"/>
        <v>-0.69401473173925632</v>
      </c>
      <c r="AB992" s="3">
        <f t="shared" si="352"/>
        <v>8.8814350091672822E-2</v>
      </c>
      <c r="AC992" s="3">
        <f t="shared" si="353"/>
        <v>-0.45508126614224731</v>
      </c>
      <c r="AD992" s="3">
        <f t="shared" si="354"/>
        <v>1.7526014075094776</v>
      </c>
      <c r="AE992" s="3">
        <f t="shared" si="355"/>
        <v>0.86390763742938947</v>
      </c>
      <c r="AF992" s="3">
        <f t="shared" si="356"/>
        <v>2.5339812782286804</v>
      </c>
      <c r="AG992" t="str">
        <f t="shared" si="357"/>
        <v>Cluster 2</v>
      </c>
      <c r="AH992" t="str">
        <f t="shared" si="358"/>
        <v>&gt;16 messages</v>
      </c>
      <c r="AI992" t="e">
        <f t="shared" si="359"/>
        <v>#N/A</v>
      </c>
      <c r="AJ992">
        <f t="shared" si="360"/>
        <v>32.69</v>
      </c>
      <c r="AK992" t="str">
        <f t="shared" si="361"/>
        <v>no - Low</v>
      </c>
      <c r="AL992" t="str">
        <f t="shared" si="362"/>
        <v>Q2 - Medium</v>
      </c>
      <c r="AM992">
        <f t="shared" si="363"/>
        <v>0</v>
      </c>
      <c r="AN992">
        <f t="shared" si="364"/>
        <v>0</v>
      </c>
      <c r="AO992">
        <f t="shared" si="365"/>
        <v>1</v>
      </c>
      <c r="AP992">
        <f t="shared" si="366"/>
        <v>2</v>
      </c>
      <c r="AQ992">
        <f t="shared" si="367"/>
        <v>192.3</v>
      </c>
    </row>
    <row r="993" spans="1:43" x14ac:dyDescent="0.25">
      <c r="A993" t="s">
        <v>66</v>
      </c>
      <c r="B993">
        <v>69</v>
      </c>
      <c r="C993" t="s">
        <v>28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  <c r="U993">
        <f t="shared" si="345"/>
        <v>0</v>
      </c>
      <c r="V993" t="str">
        <f t="shared" si="346"/>
        <v>&lt;=3 calls</v>
      </c>
      <c r="W993" t="str">
        <f t="shared" si="347"/>
        <v>Q1</v>
      </c>
      <c r="X993" t="str">
        <f t="shared" si="348"/>
        <v>Not Applicable</v>
      </c>
      <c r="Y993" t="str">
        <f t="shared" si="349"/>
        <v>High</v>
      </c>
      <c r="Z993" s="3">
        <f t="shared" si="350"/>
        <v>0.25809641643521786</v>
      </c>
      <c r="AA993" s="3">
        <f t="shared" si="351"/>
        <v>0.83435813183912433</v>
      </c>
      <c r="AB993" s="3">
        <f t="shared" si="352"/>
        <v>0.30329774625657507</v>
      </c>
      <c r="AC993" s="3">
        <f t="shared" si="353"/>
        <v>-0.20146742526159472</v>
      </c>
      <c r="AD993" s="3">
        <f t="shared" si="354"/>
        <v>2.6988730309533415</v>
      </c>
      <c r="AE993" s="3">
        <f t="shared" si="355"/>
        <v>0.94622719188820037</v>
      </c>
      <c r="AF993" s="3">
        <f t="shared" si="356"/>
        <v>1.5832801900263844</v>
      </c>
      <c r="AG993" t="str">
        <f t="shared" si="357"/>
        <v>Cluster 2</v>
      </c>
      <c r="AH993" t="str">
        <f t="shared" si="358"/>
        <v>Not Applicable</v>
      </c>
      <c r="AI993" t="e">
        <f t="shared" si="359"/>
        <v>#N/A</v>
      </c>
      <c r="AJ993">
        <f t="shared" si="360"/>
        <v>33.01</v>
      </c>
      <c r="AK993" t="str">
        <f t="shared" si="361"/>
        <v>no - Low</v>
      </c>
      <c r="AL993" t="str">
        <f t="shared" si="362"/>
        <v>Q2 - Medium</v>
      </c>
      <c r="AM993">
        <f t="shared" si="363"/>
        <v>0</v>
      </c>
      <c r="AN993">
        <f t="shared" si="364"/>
        <v>0</v>
      </c>
      <c r="AO993">
        <f t="shared" si="365"/>
        <v>1</v>
      </c>
      <c r="AP993">
        <f t="shared" si="366"/>
        <v>2</v>
      </c>
      <c r="AQ993">
        <f t="shared" si="367"/>
        <v>194.2</v>
      </c>
    </row>
    <row r="994" spans="1:43" x14ac:dyDescent="0.25">
      <c r="A994" t="s">
        <v>63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  <c r="U994">
        <f t="shared" si="345"/>
        <v>0</v>
      </c>
      <c r="V994" t="str">
        <f t="shared" si="346"/>
        <v>&lt;=3 calls</v>
      </c>
      <c r="W994" t="str">
        <f t="shared" si="347"/>
        <v>Q3</v>
      </c>
      <c r="X994" t="str">
        <f t="shared" si="348"/>
        <v>Not Applicable</v>
      </c>
      <c r="Y994" t="str">
        <f t="shared" si="349"/>
        <v>Medium</v>
      </c>
      <c r="Z994" s="3">
        <f t="shared" si="350"/>
        <v>0.56913625719383909</v>
      </c>
      <c r="AA994" s="3">
        <f t="shared" si="351"/>
        <v>0.33485085481025251</v>
      </c>
      <c r="AB994" s="3">
        <f t="shared" si="352"/>
        <v>0.28343817253760267</v>
      </c>
      <c r="AC994" s="3">
        <f t="shared" si="353"/>
        <v>-0.16523687656435807</v>
      </c>
      <c r="AD994" s="3">
        <f t="shared" si="354"/>
        <v>2.5667213353230696</v>
      </c>
      <c r="AE994" s="3">
        <f t="shared" si="355"/>
        <v>0.73734767731916617</v>
      </c>
      <c r="AF994" s="3">
        <f t="shared" si="356"/>
        <v>1.5809189673393438</v>
      </c>
      <c r="AG994" t="str">
        <f t="shared" si="357"/>
        <v>Cluster 2</v>
      </c>
      <c r="AH994" t="str">
        <f t="shared" si="358"/>
        <v>Not Applicable</v>
      </c>
      <c r="AI994" t="e">
        <f t="shared" si="359"/>
        <v>#N/A</v>
      </c>
      <c r="AJ994">
        <f t="shared" si="360"/>
        <v>35.869999999999997</v>
      </c>
      <c r="AK994" t="str">
        <f t="shared" si="361"/>
        <v>no - High</v>
      </c>
      <c r="AL994" t="str">
        <f t="shared" si="362"/>
        <v>Q2 - Medium</v>
      </c>
      <c r="AM994">
        <f t="shared" si="363"/>
        <v>0</v>
      </c>
      <c r="AN994">
        <f t="shared" si="364"/>
        <v>1</v>
      </c>
      <c r="AO994">
        <f t="shared" si="365"/>
        <v>0</v>
      </c>
      <c r="AP994">
        <f t="shared" si="366"/>
        <v>3</v>
      </c>
      <c r="AQ994">
        <f t="shared" si="367"/>
        <v>211</v>
      </c>
    </row>
    <row r="995" spans="1:43" x14ac:dyDescent="0.25">
      <c r="A995" t="s">
        <v>71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  <c r="U995">
        <f t="shared" si="345"/>
        <v>0</v>
      </c>
      <c r="V995" t="str">
        <f t="shared" si="346"/>
        <v>&lt;=3 calls</v>
      </c>
      <c r="W995" t="str">
        <f t="shared" si="347"/>
        <v>Q4</v>
      </c>
      <c r="X995" t="str">
        <f t="shared" si="348"/>
        <v>Not Applicable</v>
      </c>
      <c r="Y995" t="str">
        <f t="shared" si="349"/>
        <v>Medium</v>
      </c>
      <c r="Z995" s="3">
        <f t="shared" si="350"/>
        <v>-0.71020023068834592</v>
      </c>
      <c r="AA995" s="3">
        <f t="shared" si="351"/>
        <v>0.57166904591159029</v>
      </c>
      <c r="AB995" s="3">
        <f t="shared" si="352"/>
        <v>-0.10779542972615413</v>
      </c>
      <c r="AC995" s="3">
        <f t="shared" si="353"/>
        <v>-0.56377291223395598</v>
      </c>
      <c r="AD995" s="3">
        <f t="shared" si="354"/>
        <v>1.8816085043090442</v>
      </c>
      <c r="AE995" s="3">
        <f t="shared" si="355"/>
        <v>1.0773344963203628</v>
      </c>
      <c r="AF995" s="3">
        <f t="shared" si="356"/>
        <v>2.6040062731175557</v>
      </c>
      <c r="AG995" t="str">
        <f t="shared" si="357"/>
        <v>Cluster 2</v>
      </c>
      <c r="AH995" t="str">
        <f t="shared" si="358"/>
        <v>1-16 messages</v>
      </c>
      <c r="AI995" t="e">
        <f t="shared" si="359"/>
        <v>#N/A</v>
      </c>
      <c r="AJ995">
        <f t="shared" si="360"/>
        <v>24.12</v>
      </c>
      <c r="AK995" t="str">
        <f t="shared" si="361"/>
        <v>no - Medium</v>
      </c>
      <c r="AL995" t="str">
        <f t="shared" si="362"/>
        <v>Q2 - Medium</v>
      </c>
      <c r="AM995">
        <f t="shared" si="363"/>
        <v>0</v>
      </c>
      <c r="AN995">
        <f t="shared" si="364"/>
        <v>1</v>
      </c>
      <c r="AO995">
        <f t="shared" si="365"/>
        <v>0</v>
      </c>
      <c r="AP995">
        <f t="shared" si="366"/>
        <v>0</v>
      </c>
      <c r="AQ995">
        <f t="shared" si="367"/>
        <v>141.9</v>
      </c>
    </row>
    <row r="996" spans="1:43" x14ac:dyDescent="0.25">
      <c r="A996" t="s">
        <v>40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  <c r="U996">
        <f t="shared" si="345"/>
        <v>0</v>
      </c>
      <c r="V996" t="str">
        <f t="shared" si="346"/>
        <v>&lt;=3 calls</v>
      </c>
      <c r="W996" t="str">
        <f t="shared" si="347"/>
        <v>Q4</v>
      </c>
      <c r="X996" t="str">
        <f t="shared" si="348"/>
        <v>Not Applicable</v>
      </c>
      <c r="Y996" t="str">
        <f t="shared" si="349"/>
        <v>High</v>
      </c>
      <c r="Z996" s="3">
        <f t="shared" si="350"/>
        <v>0.74502188143234493</v>
      </c>
      <c r="AA996" s="3">
        <f t="shared" si="351"/>
        <v>0.78261634218673126</v>
      </c>
      <c r="AB996" s="3">
        <f t="shared" si="352"/>
        <v>1.0678913344370129</v>
      </c>
      <c r="AC996" s="3">
        <f t="shared" si="353"/>
        <v>-1.5782282757565671</v>
      </c>
      <c r="AD996" s="3">
        <f t="shared" si="354"/>
        <v>3.2914047001292599</v>
      </c>
      <c r="AE996" s="3">
        <f t="shared" si="355"/>
        <v>2.1906031898620846</v>
      </c>
      <c r="AF996" s="3">
        <f t="shared" si="356"/>
        <v>2.6007959879304061</v>
      </c>
      <c r="AG996" t="str">
        <f t="shared" si="357"/>
        <v>Cluster 2</v>
      </c>
      <c r="AH996" t="str">
        <f t="shared" si="358"/>
        <v>&gt;16 messages</v>
      </c>
      <c r="AI996" t="e">
        <f t="shared" si="359"/>
        <v>#N/A</v>
      </c>
      <c r="AJ996">
        <f t="shared" si="360"/>
        <v>37.49</v>
      </c>
      <c r="AK996" t="str">
        <f t="shared" si="361"/>
        <v>no - High</v>
      </c>
      <c r="AL996" t="str">
        <f t="shared" si="362"/>
        <v>Q1 - Low</v>
      </c>
      <c r="AM996">
        <f t="shared" si="363"/>
        <v>0</v>
      </c>
      <c r="AN996">
        <f t="shared" si="364"/>
        <v>1</v>
      </c>
      <c r="AO996">
        <f t="shared" si="365"/>
        <v>0</v>
      </c>
      <c r="AP996">
        <f t="shared" si="366"/>
        <v>2</v>
      </c>
      <c r="AQ996">
        <f t="shared" si="367"/>
        <v>220.5</v>
      </c>
    </row>
    <row r="997" spans="1:43" x14ac:dyDescent="0.25">
      <c r="A997" t="s">
        <v>59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  <c r="U997">
        <f t="shared" si="345"/>
        <v>0</v>
      </c>
      <c r="V997" t="str">
        <f t="shared" si="346"/>
        <v>&lt;=3 calls</v>
      </c>
      <c r="W997" t="str">
        <f t="shared" si="347"/>
        <v>Q1</v>
      </c>
      <c r="X997" t="str">
        <f t="shared" si="348"/>
        <v>Not Applicable</v>
      </c>
      <c r="Y997" t="str">
        <f t="shared" si="349"/>
        <v>Low</v>
      </c>
      <c r="Z997" s="3">
        <f t="shared" si="350"/>
        <v>-0.42322894903604685</v>
      </c>
      <c r="AA997" s="3">
        <f t="shared" si="351"/>
        <v>-1.0979987047944797</v>
      </c>
      <c r="AB997" s="3">
        <f t="shared" si="352"/>
        <v>1.614029611708754</v>
      </c>
      <c r="AC997" s="3">
        <f t="shared" si="353"/>
        <v>-0.34638962005053869</v>
      </c>
      <c r="AD997" s="3">
        <f t="shared" si="354"/>
        <v>2.7572859719367808</v>
      </c>
      <c r="AE997" s="3">
        <f t="shared" si="355"/>
        <v>2.0272644759340062</v>
      </c>
      <c r="AF997" s="3">
        <f t="shared" si="356"/>
        <v>2.9354687155084114</v>
      </c>
      <c r="AG997" t="str">
        <f t="shared" si="357"/>
        <v>Cluster 2</v>
      </c>
      <c r="AH997" t="str">
        <f t="shared" si="358"/>
        <v>Not Applicable</v>
      </c>
      <c r="AI997" t="e">
        <f t="shared" si="359"/>
        <v>#N/A</v>
      </c>
      <c r="AJ997">
        <f t="shared" si="360"/>
        <v>26.76</v>
      </c>
      <c r="AK997" t="str">
        <f t="shared" si="361"/>
        <v>no - Low</v>
      </c>
      <c r="AL997" t="str">
        <f t="shared" si="362"/>
        <v>Q2 - Medium</v>
      </c>
      <c r="AM997">
        <f t="shared" si="363"/>
        <v>0</v>
      </c>
      <c r="AN997">
        <f t="shared" si="364"/>
        <v>1</v>
      </c>
      <c r="AO997">
        <f t="shared" si="365"/>
        <v>0</v>
      </c>
      <c r="AP997">
        <f t="shared" si="366"/>
        <v>1</v>
      </c>
      <c r="AQ997">
        <f t="shared" si="367"/>
        <v>157.4</v>
      </c>
    </row>
    <row r="998" spans="1:43" x14ac:dyDescent="0.25">
      <c r="A998" t="s">
        <v>45</v>
      </c>
      <c r="B998">
        <v>87</v>
      </c>
      <c r="C998" t="s">
        <v>25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  <c r="U998">
        <f t="shared" si="345"/>
        <v>0</v>
      </c>
      <c r="V998" t="str">
        <f t="shared" si="346"/>
        <v>&lt;=3 calls</v>
      </c>
      <c r="W998" t="str">
        <f t="shared" si="347"/>
        <v>Q2</v>
      </c>
      <c r="X998" t="str">
        <f t="shared" si="348"/>
        <v>Not Applicable</v>
      </c>
      <c r="Y998" t="str">
        <f t="shared" si="349"/>
        <v>Medium</v>
      </c>
      <c r="Z998" s="3">
        <f t="shared" si="350"/>
        <v>-0.68057738871133455</v>
      </c>
      <c r="AA998" s="3">
        <f t="shared" si="351"/>
        <v>0.46420532894123528</v>
      </c>
      <c r="AB998" s="3">
        <f t="shared" si="352"/>
        <v>-0.49902903198991039</v>
      </c>
      <c r="AC998" s="3">
        <f t="shared" si="353"/>
        <v>0.34199080519694713</v>
      </c>
      <c r="AD998" s="3">
        <f t="shared" si="354"/>
        <v>2.0731230744759217</v>
      </c>
      <c r="AE998" s="3">
        <f t="shared" si="355"/>
        <v>1.0220860311395625</v>
      </c>
      <c r="AF998" s="3">
        <f t="shared" si="356"/>
        <v>2.4065494859189469</v>
      </c>
      <c r="AG998" t="str">
        <f t="shared" si="357"/>
        <v>Cluster 2</v>
      </c>
      <c r="AH998" t="str">
        <f t="shared" si="358"/>
        <v>&gt;16 messages</v>
      </c>
      <c r="AI998" t="e">
        <f t="shared" si="359"/>
        <v>#N/A</v>
      </c>
      <c r="AJ998">
        <f t="shared" si="360"/>
        <v>24.4</v>
      </c>
      <c r="AK998" t="str">
        <f t="shared" si="361"/>
        <v>no - Medium</v>
      </c>
      <c r="AL998" t="str">
        <f t="shared" si="362"/>
        <v>Q3 - High</v>
      </c>
      <c r="AM998">
        <f t="shared" si="363"/>
        <v>0</v>
      </c>
      <c r="AN998">
        <f t="shared" si="364"/>
        <v>0</v>
      </c>
      <c r="AO998">
        <f t="shared" si="365"/>
        <v>0</v>
      </c>
      <c r="AP998">
        <f t="shared" si="366"/>
        <v>0</v>
      </c>
      <c r="AQ998">
        <f t="shared" si="367"/>
        <v>143.5</v>
      </c>
    </row>
    <row r="999" spans="1:43" x14ac:dyDescent="0.25">
      <c r="A999" t="s">
        <v>69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  <c r="U999">
        <f t="shared" si="345"/>
        <v>0</v>
      </c>
      <c r="V999" t="str">
        <f t="shared" si="346"/>
        <v>&lt;=3 calls</v>
      </c>
      <c r="W999" t="str">
        <f t="shared" si="347"/>
        <v>Q4</v>
      </c>
      <c r="X999" t="str">
        <f t="shared" si="348"/>
        <v>Not Applicable</v>
      </c>
      <c r="Y999" t="str">
        <f t="shared" si="349"/>
        <v>Low</v>
      </c>
      <c r="Z999" s="3">
        <f t="shared" si="350"/>
        <v>-0.44914893576593201</v>
      </c>
      <c r="AA999" s="3">
        <f t="shared" si="351"/>
        <v>-2.8691599659725515</v>
      </c>
      <c r="AB999" s="3">
        <f t="shared" si="352"/>
        <v>-0.73932987398947636</v>
      </c>
      <c r="AC999" s="3">
        <f t="shared" si="353"/>
        <v>-0.49131181483948333</v>
      </c>
      <c r="AD999" s="3">
        <f t="shared" si="354"/>
        <v>2.0307408642361433</v>
      </c>
      <c r="AE999" s="3">
        <f t="shared" si="355"/>
        <v>3.0367432619194932</v>
      </c>
      <c r="AF999" s="3">
        <f t="shared" si="356"/>
        <v>4.7243741193885489</v>
      </c>
      <c r="AG999" t="str">
        <f t="shared" si="357"/>
        <v>Cluster 1</v>
      </c>
      <c r="AH999" t="str">
        <f t="shared" si="358"/>
        <v>Not Applicable</v>
      </c>
      <c r="AI999" t="e">
        <f t="shared" si="359"/>
        <v>#N/A</v>
      </c>
      <c r="AJ999">
        <f t="shared" si="360"/>
        <v>26.52</v>
      </c>
      <c r="AK999" t="str">
        <f t="shared" si="361"/>
        <v>no - High</v>
      </c>
      <c r="AL999" t="str">
        <f t="shared" si="362"/>
        <v>Q2 - Medium</v>
      </c>
      <c r="AM999">
        <f t="shared" si="363"/>
        <v>0</v>
      </c>
      <c r="AN999">
        <f t="shared" si="364"/>
        <v>1</v>
      </c>
      <c r="AO999">
        <f t="shared" si="365"/>
        <v>0</v>
      </c>
      <c r="AP999">
        <f t="shared" si="366"/>
        <v>0</v>
      </c>
      <c r="AQ999">
        <f t="shared" si="367"/>
        <v>156</v>
      </c>
    </row>
    <row r="1000" spans="1:43" x14ac:dyDescent="0.25">
      <c r="A1000" t="s">
        <v>71</v>
      </c>
      <c r="B1000">
        <v>146</v>
      </c>
      <c r="C1000" t="s">
        <v>25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  <c r="U1000">
        <f t="shared" si="345"/>
        <v>0</v>
      </c>
      <c r="V1000" t="str">
        <f t="shared" si="346"/>
        <v>&lt;=3 calls</v>
      </c>
      <c r="W1000" t="str">
        <f t="shared" si="347"/>
        <v>Q4</v>
      </c>
      <c r="X1000" t="str">
        <f t="shared" si="348"/>
        <v>Low</v>
      </c>
      <c r="Y1000" t="str">
        <f t="shared" si="349"/>
        <v>Medium</v>
      </c>
      <c r="Z1000" s="3">
        <f t="shared" si="350"/>
        <v>-0.37324040319984009</v>
      </c>
      <c r="AA1000" s="3">
        <f t="shared" si="351"/>
        <v>0.16370493519079848</v>
      </c>
      <c r="AB1000" s="3">
        <f t="shared" si="352"/>
        <v>-0.45533796980817132</v>
      </c>
      <c r="AC1000" s="3">
        <f t="shared" si="353"/>
        <v>-0.38262016874777532</v>
      </c>
      <c r="AD1000" s="3">
        <f t="shared" si="354"/>
        <v>1.5571934213636498</v>
      </c>
      <c r="AE1000" s="3">
        <f t="shared" si="355"/>
        <v>0.72099831114102197</v>
      </c>
      <c r="AF1000" s="3">
        <f t="shared" si="356"/>
        <v>2.5719303602154904</v>
      </c>
      <c r="AG1000" t="str">
        <f t="shared" si="357"/>
        <v>Cluster 2</v>
      </c>
      <c r="AH1000" t="str">
        <f t="shared" si="358"/>
        <v>Not Applicable</v>
      </c>
      <c r="AI1000" t="e">
        <f t="shared" si="359"/>
        <v>#N/A</v>
      </c>
      <c r="AJ1000">
        <f t="shared" si="360"/>
        <v>27.22</v>
      </c>
      <c r="AK1000" t="str">
        <f t="shared" si="361"/>
        <v>yes - Low</v>
      </c>
      <c r="AL1000" t="str">
        <f t="shared" si="362"/>
        <v>Q2 - Medium</v>
      </c>
      <c r="AM1000">
        <f t="shared" si="363"/>
        <v>1</v>
      </c>
      <c r="AN1000">
        <f t="shared" si="364"/>
        <v>0</v>
      </c>
      <c r="AO1000">
        <f t="shared" si="365"/>
        <v>0</v>
      </c>
      <c r="AP1000">
        <f t="shared" si="366"/>
        <v>2</v>
      </c>
      <c r="AQ1000">
        <f t="shared" si="367"/>
        <v>160.1</v>
      </c>
    </row>
    <row r="1001" spans="1:43" x14ac:dyDescent="0.25">
      <c r="A1001" t="s">
        <v>49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  <c r="U1001">
        <f t="shared" si="345"/>
        <v>1</v>
      </c>
      <c r="V1001" t="str">
        <f t="shared" si="346"/>
        <v>&gt;3 calls</v>
      </c>
      <c r="W1001" t="str">
        <f t="shared" si="347"/>
        <v>Q2</v>
      </c>
      <c r="X1001" t="str">
        <f t="shared" si="348"/>
        <v>Low</v>
      </c>
      <c r="Y1001" t="str">
        <f t="shared" si="349"/>
        <v>High</v>
      </c>
      <c r="Z1001" s="3">
        <f t="shared" si="350"/>
        <v>1.0153303144725749</v>
      </c>
      <c r="AA1001" s="3">
        <f t="shared" si="351"/>
        <v>1.0273948086192066</v>
      </c>
      <c r="AB1001" s="3">
        <f t="shared" si="352"/>
        <v>1.6954538639565402</v>
      </c>
      <c r="AC1001" s="3">
        <f t="shared" si="353"/>
        <v>-1.1072311426924974</v>
      </c>
      <c r="AD1001" s="3">
        <f t="shared" si="354"/>
        <v>3.9305032803865738</v>
      </c>
      <c r="AE1001" s="3">
        <f t="shared" si="355"/>
        <v>2.4873601163518662</v>
      </c>
      <c r="AF1001" s="3">
        <f t="shared" si="356"/>
        <v>2.2192486700922727</v>
      </c>
      <c r="AG1001" t="str">
        <f t="shared" si="357"/>
        <v>Cluster 3</v>
      </c>
      <c r="AH1001" t="str">
        <f t="shared" si="358"/>
        <v>Not Applicable</v>
      </c>
      <c r="AI1001">
        <f t="shared" si="359"/>
        <v>39.97</v>
      </c>
      <c r="AJ1001" t="e">
        <f t="shared" si="360"/>
        <v>#N/A</v>
      </c>
      <c r="AK1001" t="str">
        <f t="shared" si="361"/>
        <v>yes - Low</v>
      </c>
      <c r="AL1001" t="str">
        <f t="shared" si="362"/>
        <v>Q1 - Low</v>
      </c>
      <c r="AM1001">
        <f t="shared" si="363"/>
        <v>1</v>
      </c>
      <c r="AN1001">
        <f t="shared" si="364"/>
        <v>1</v>
      </c>
      <c r="AO1001">
        <f t="shared" si="365"/>
        <v>0</v>
      </c>
      <c r="AP1001">
        <f t="shared" si="366"/>
        <v>4</v>
      </c>
      <c r="AQ1001">
        <f t="shared" si="367"/>
        <v>235.1</v>
      </c>
    </row>
    <row r="1002" spans="1:43" x14ac:dyDescent="0.25">
      <c r="A1002" t="s">
        <v>61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  <c r="U1002">
        <f t="shared" si="345"/>
        <v>1</v>
      </c>
      <c r="V1002" t="str">
        <f t="shared" si="346"/>
        <v>&gt;3 calls</v>
      </c>
      <c r="W1002" t="str">
        <f t="shared" si="347"/>
        <v>Q3</v>
      </c>
      <c r="X1002" t="str">
        <f t="shared" si="348"/>
        <v>Low</v>
      </c>
      <c r="Y1002" t="str">
        <f t="shared" si="349"/>
        <v>Medium</v>
      </c>
      <c r="Z1002" s="3">
        <f t="shared" si="350"/>
        <v>-0.37509183082340319</v>
      </c>
      <c r="AA1002" s="3">
        <f t="shared" si="351"/>
        <v>0.18559569235142623</v>
      </c>
      <c r="AB1002" s="3">
        <f t="shared" si="352"/>
        <v>-2.3479553452262416</v>
      </c>
      <c r="AC1002" s="3">
        <f t="shared" si="353"/>
        <v>-0.56377291223395598</v>
      </c>
      <c r="AD1002" s="3">
        <f t="shared" si="354"/>
        <v>1.950237177999318</v>
      </c>
      <c r="AE1002" s="3">
        <f t="shared" si="355"/>
        <v>2.4506884425228543</v>
      </c>
      <c r="AF1002" s="3">
        <f t="shared" si="356"/>
        <v>4.0259561142888085</v>
      </c>
      <c r="AG1002" t="str">
        <f t="shared" si="357"/>
        <v>Cluster 1</v>
      </c>
      <c r="AH1002" t="str">
        <f t="shared" si="358"/>
        <v>1-16 messages</v>
      </c>
      <c r="AI1002">
        <f t="shared" si="359"/>
        <v>27.2</v>
      </c>
      <c r="AJ1002" t="e">
        <f t="shared" si="360"/>
        <v>#N/A</v>
      </c>
      <c r="AK1002" t="str">
        <f t="shared" si="361"/>
        <v>yes - Medium</v>
      </c>
      <c r="AL1002" t="str">
        <f t="shared" si="362"/>
        <v>Q2 - Medium</v>
      </c>
      <c r="AM1002">
        <f t="shared" si="363"/>
        <v>1</v>
      </c>
      <c r="AN1002">
        <f t="shared" si="364"/>
        <v>1</v>
      </c>
      <c r="AO1002">
        <f t="shared" si="365"/>
        <v>0</v>
      </c>
      <c r="AP1002">
        <f t="shared" si="366"/>
        <v>5</v>
      </c>
      <c r="AQ1002">
        <f t="shared" si="367"/>
        <v>160</v>
      </c>
    </row>
    <row r="1003" spans="1:43" x14ac:dyDescent="0.25">
      <c r="A1003" t="s">
        <v>52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  <c r="U1003">
        <f t="shared" si="345"/>
        <v>0</v>
      </c>
      <c r="V1003" t="str">
        <f t="shared" si="346"/>
        <v>&lt;=3 calls</v>
      </c>
      <c r="W1003" t="str">
        <f t="shared" si="347"/>
        <v>Q4</v>
      </c>
      <c r="X1003" t="str">
        <f t="shared" si="348"/>
        <v>Not Applicable</v>
      </c>
      <c r="Y1003" t="str">
        <f t="shared" si="349"/>
        <v>High</v>
      </c>
      <c r="Z1003" s="3">
        <f t="shared" si="350"/>
        <v>0.26920498217659761</v>
      </c>
      <c r="AA1003" s="3">
        <f t="shared" si="351"/>
        <v>0.69903345120978877</v>
      </c>
      <c r="AB1003" s="3">
        <f t="shared" si="352"/>
        <v>-0.51888860570888273</v>
      </c>
      <c r="AC1003" s="3">
        <f t="shared" si="353"/>
        <v>0.26952970780247515</v>
      </c>
      <c r="AD1003" s="3">
        <f t="shared" si="354"/>
        <v>2.5180885226340881</v>
      </c>
      <c r="AE1003" s="3">
        <f t="shared" si="355"/>
        <v>0.95026877085462846</v>
      </c>
      <c r="AF1003" s="3">
        <f t="shared" si="356"/>
        <v>1.8615186450588155</v>
      </c>
      <c r="AG1003" t="str">
        <f t="shared" si="357"/>
        <v>Cluster 2</v>
      </c>
      <c r="AH1003" t="str">
        <f t="shared" si="358"/>
        <v>Not Applicable</v>
      </c>
      <c r="AI1003" t="e">
        <f t="shared" si="359"/>
        <v>#N/A</v>
      </c>
      <c r="AJ1003">
        <f t="shared" si="360"/>
        <v>33.119999999999997</v>
      </c>
      <c r="AK1003" t="str">
        <f t="shared" si="361"/>
        <v>no - Low</v>
      </c>
      <c r="AL1003" t="str">
        <f t="shared" si="362"/>
        <v>Q3 - High</v>
      </c>
      <c r="AM1003">
        <f t="shared" si="363"/>
        <v>0</v>
      </c>
      <c r="AN1003">
        <f t="shared" si="364"/>
        <v>1</v>
      </c>
      <c r="AO1003">
        <f t="shared" si="365"/>
        <v>0</v>
      </c>
      <c r="AP1003">
        <f t="shared" si="366"/>
        <v>1</v>
      </c>
      <c r="AQ1003">
        <f t="shared" si="367"/>
        <v>194.8</v>
      </c>
    </row>
    <row r="1004" spans="1:43" x14ac:dyDescent="0.25">
      <c r="A1004" t="s">
        <v>32</v>
      </c>
      <c r="B1004">
        <v>100</v>
      </c>
      <c r="C1004" t="s">
        <v>28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  <c r="U1004">
        <f t="shared" si="345"/>
        <v>0</v>
      </c>
      <c r="V1004" t="str">
        <f t="shared" si="346"/>
        <v>&lt;=3 calls</v>
      </c>
      <c r="W1004" t="str">
        <f t="shared" si="347"/>
        <v>Q2</v>
      </c>
      <c r="X1004" t="str">
        <f t="shared" si="348"/>
        <v>Not Applicable</v>
      </c>
      <c r="Y1004" t="str">
        <f t="shared" si="349"/>
        <v>Low</v>
      </c>
      <c r="Z1004" s="3">
        <f t="shared" si="350"/>
        <v>1.2504616226651044</v>
      </c>
      <c r="AA1004" s="3">
        <f t="shared" si="351"/>
        <v>-1.3965090297121321</v>
      </c>
      <c r="AB1004" s="3">
        <f t="shared" si="352"/>
        <v>-1.3152575118396763</v>
      </c>
      <c r="AC1004" s="3">
        <f t="shared" si="353"/>
        <v>-1.2159227887842059</v>
      </c>
      <c r="AD1004" s="3">
        <f t="shared" si="354"/>
        <v>2.3168527953280509</v>
      </c>
      <c r="AE1004" s="3">
        <f t="shared" si="355"/>
        <v>2.5927325914103103</v>
      </c>
      <c r="AF1004" s="3">
        <f t="shared" si="356"/>
        <v>4.009578245389787</v>
      </c>
      <c r="AG1004" t="str">
        <f t="shared" si="357"/>
        <v>Cluster 1</v>
      </c>
      <c r="AH1004" t="str">
        <f t="shared" si="358"/>
        <v>Not Applicable</v>
      </c>
      <c r="AI1004" t="e">
        <f t="shared" si="359"/>
        <v>#N/A</v>
      </c>
      <c r="AJ1004">
        <f t="shared" si="360"/>
        <v>42.13</v>
      </c>
      <c r="AK1004" t="str">
        <f t="shared" si="361"/>
        <v>no - Low</v>
      </c>
      <c r="AL1004" t="str">
        <f t="shared" si="362"/>
        <v>Q1 - Low</v>
      </c>
      <c r="AM1004">
        <f t="shared" si="363"/>
        <v>0</v>
      </c>
      <c r="AN1004">
        <f t="shared" si="364"/>
        <v>0</v>
      </c>
      <c r="AO1004">
        <f t="shared" si="365"/>
        <v>1</v>
      </c>
      <c r="AP1004">
        <f t="shared" si="366"/>
        <v>1</v>
      </c>
      <c r="AQ1004">
        <f t="shared" si="367"/>
        <v>247.8</v>
      </c>
    </row>
    <row r="1005" spans="1:43" x14ac:dyDescent="0.25">
      <c r="A1005" t="s">
        <v>29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  <c r="U1005">
        <f t="shared" si="345"/>
        <v>0</v>
      </c>
      <c r="V1005" t="str">
        <f t="shared" si="346"/>
        <v>&gt;3 calls</v>
      </c>
      <c r="W1005" t="str">
        <f t="shared" si="347"/>
        <v>Q2</v>
      </c>
      <c r="X1005" t="str">
        <f t="shared" si="348"/>
        <v>Not Applicable</v>
      </c>
      <c r="Y1005" t="str">
        <f t="shared" si="349"/>
        <v>Medium</v>
      </c>
      <c r="Z1005" s="3">
        <f t="shared" si="350"/>
        <v>0.75798187479728729</v>
      </c>
      <c r="AA1005" s="3">
        <f t="shared" si="351"/>
        <v>0.26718851449558451</v>
      </c>
      <c r="AB1005" s="3">
        <f t="shared" si="352"/>
        <v>1.812625348898478</v>
      </c>
      <c r="AC1005" s="3">
        <f t="shared" si="353"/>
        <v>0.59560464607760044</v>
      </c>
      <c r="AD1005" s="3">
        <f t="shared" si="354"/>
        <v>3.8926960507129271</v>
      </c>
      <c r="AE1005" s="3">
        <f t="shared" si="355"/>
        <v>2.0703337351012085</v>
      </c>
      <c r="AF1005" s="3">
        <f t="shared" si="356"/>
        <v>1.1914197439022991</v>
      </c>
      <c r="AG1005" t="str">
        <f t="shared" si="357"/>
        <v>Cluster 3</v>
      </c>
      <c r="AH1005" t="str">
        <f t="shared" si="358"/>
        <v>Not Applicable</v>
      </c>
      <c r="AI1005" t="e">
        <f t="shared" si="359"/>
        <v>#N/A</v>
      </c>
      <c r="AJ1005">
        <f t="shared" si="360"/>
        <v>37.6</v>
      </c>
      <c r="AK1005" t="str">
        <f t="shared" si="361"/>
        <v>no - Low</v>
      </c>
      <c r="AL1005" t="str">
        <f t="shared" si="362"/>
        <v>Q3 - High</v>
      </c>
      <c r="AM1005">
        <f t="shared" si="363"/>
        <v>0</v>
      </c>
      <c r="AN1005">
        <f t="shared" si="364"/>
        <v>1</v>
      </c>
      <c r="AO1005">
        <f t="shared" si="365"/>
        <v>0</v>
      </c>
      <c r="AP1005">
        <f t="shared" si="366"/>
        <v>4</v>
      </c>
      <c r="AQ1005">
        <f t="shared" si="367"/>
        <v>221.2</v>
      </c>
    </row>
    <row r="1006" spans="1:43" x14ac:dyDescent="0.25">
      <c r="A1006" t="s">
        <v>63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  <c r="U1006">
        <f t="shared" si="345"/>
        <v>0</v>
      </c>
      <c r="V1006" t="str">
        <f t="shared" si="346"/>
        <v>&lt;=3 calls</v>
      </c>
      <c r="W1006" t="str">
        <f t="shared" si="347"/>
        <v>Q4</v>
      </c>
      <c r="X1006" t="str">
        <f t="shared" si="348"/>
        <v>Not Applicable</v>
      </c>
      <c r="Y1006" t="str">
        <f t="shared" si="349"/>
        <v>Medium</v>
      </c>
      <c r="Z1006" s="3">
        <f t="shared" si="350"/>
        <v>0.95423320289498903</v>
      </c>
      <c r="AA1006" s="3">
        <f t="shared" si="351"/>
        <v>0.6512717992229643</v>
      </c>
      <c r="AB1006" s="3">
        <f t="shared" si="352"/>
        <v>0.12654754015772052</v>
      </c>
      <c r="AC1006" s="3">
        <f t="shared" si="353"/>
        <v>-0.96230894790355315</v>
      </c>
      <c r="AD1006" s="3">
        <f t="shared" si="354"/>
        <v>2.7957567744440506</v>
      </c>
      <c r="AE1006" s="3">
        <f t="shared" si="355"/>
        <v>1.5088965349239689</v>
      </c>
      <c r="AF1006" s="3">
        <f t="shared" si="356"/>
        <v>2.1765297067490987</v>
      </c>
      <c r="AG1006" t="str">
        <f t="shared" si="357"/>
        <v>Cluster 2</v>
      </c>
      <c r="AH1006" t="str">
        <f t="shared" si="358"/>
        <v>&gt;16 messages</v>
      </c>
      <c r="AI1006" t="e">
        <f t="shared" si="359"/>
        <v>#N/A</v>
      </c>
      <c r="AJ1006">
        <f t="shared" si="360"/>
        <v>39.409999999999997</v>
      </c>
      <c r="AK1006" t="str">
        <f t="shared" si="361"/>
        <v>no - Medium</v>
      </c>
      <c r="AL1006" t="str">
        <f t="shared" si="362"/>
        <v>Q1 - Low</v>
      </c>
      <c r="AM1006">
        <f t="shared" si="363"/>
        <v>0</v>
      </c>
      <c r="AN1006">
        <f t="shared" si="364"/>
        <v>1</v>
      </c>
      <c r="AO1006">
        <f t="shared" si="365"/>
        <v>0</v>
      </c>
      <c r="AP1006">
        <f t="shared" si="366"/>
        <v>1</v>
      </c>
      <c r="AQ1006">
        <f t="shared" si="367"/>
        <v>231.8</v>
      </c>
    </row>
    <row r="1007" spans="1:43" x14ac:dyDescent="0.25">
      <c r="A1007" t="s">
        <v>64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  <c r="U1007">
        <f t="shared" si="345"/>
        <v>0</v>
      </c>
      <c r="V1007" t="str">
        <f t="shared" si="346"/>
        <v>&lt;=3 calls</v>
      </c>
      <c r="W1007" t="str">
        <f t="shared" si="347"/>
        <v>Q2</v>
      </c>
      <c r="X1007" t="str">
        <f t="shared" si="348"/>
        <v>Not Applicable</v>
      </c>
      <c r="Y1007" t="str">
        <f t="shared" si="349"/>
        <v>High</v>
      </c>
      <c r="Z1007" s="3">
        <f t="shared" si="350"/>
        <v>0.65985621074843692</v>
      </c>
      <c r="AA1007" s="3">
        <f t="shared" si="351"/>
        <v>1.1487890074190512</v>
      </c>
      <c r="AB1007" s="3">
        <f t="shared" si="352"/>
        <v>-0.40370307813884315</v>
      </c>
      <c r="AC1007" s="3">
        <f t="shared" si="353"/>
        <v>0.48691299998589177</v>
      </c>
      <c r="AD1007" s="3">
        <f t="shared" si="354"/>
        <v>3.152601644247691</v>
      </c>
      <c r="AE1007" s="3">
        <f t="shared" si="355"/>
        <v>1.4680554646484485</v>
      </c>
      <c r="AF1007" s="3">
        <f t="shared" si="356"/>
        <v>1.5399599239120147</v>
      </c>
      <c r="AG1007" t="str">
        <f t="shared" si="357"/>
        <v>Cluster 2</v>
      </c>
      <c r="AH1007" t="str">
        <f t="shared" si="358"/>
        <v>&gt;16 messages</v>
      </c>
      <c r="AI1007" t="e">
        <f t="shared" si="359"/>
        <v>#N/A</v>
      </c>
      <c r="AJ1007">
        <f t="shared" si="360"/>
        <v>36.700000000000003</v>
      </c>
      <c r="AK1007" t="str">
        <f t="shared" si="361"/>
        <v>no - Medium</v>
      </c>
      <c r="AL1007" t="str">
        <f t="shared" si="362"/>
        <v>Q3 - High</v>
      </c>
      <c r="AM1007">
        <f t="shared" si="363"/>
        <v>0</v>
      </c>
      <c r="AN1007">
        <f t="shared" si="364"/>
        <v>1</v>
      </c>
      <c r="AO1007">
        <f t="shared" si="365"/>
        <v>0</v>
      </c>
      <c r="AP1007">
        <f t="shared" si="366"/>
        <v>1</v>
      </c>
      <c r="AQ1007">
        <f t="shared" si="367"/>
        <v>215.9</v>
      </c>
    </row>
    <row r="1008" spans="1:43" x14ac:dyDescent="0.25">
      <c r="A1008" t="s">
        <v>20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  <c r="U1008">
        <f t="shared" si="345"/>
        <v>0</v>
      </c>
      <c r="V1008" t="str">
        <f t="shared" si="346"/>
        <v>&lt;=3 calls</v>
      </c>
      <c r="W1008" t="str">
        <f t="shared" si="347"/>
        <v>Q3</v>
      </c>
      <c r="X1008" t="str">
        <f t="shared" si="348"/>
        <v>Not Applicable</v>
      </c>
      <c r="Y1008" t="str">
        <f t="shared" si="349"/>
        <v>Medium</v>
      </c>
      <c r="Z1008" s="3">
        <f t="shared" si="350"/>
        <v>0.68207334223119542</v>
      </c>
      <c r="AA1008" s="3">
        <f t="shared" si="351"/>
        <v>0.41047347045605803</v>
      </c>
      <c r="AB1008" s="3">
        <f t="shared" si="352"/>
        <v>0.97256538058594499</v>
      </c>
      <c r="AC1008" s="3">
        <f t="shared" si="353"/>
        <v>-0.81738675311460851</v>
      </c>
      <c r="AD1008" s="3">
        <f t="shared" si="354"/>
        <v>2.956884833423409</v>
      </c>
      <c r="AE1008" s="3">
        <f t="shared" si="355"/>
        <v>1.4992388194721347</v>
      </c>
      <c r="AF1008" s="3">
        <f t="shared" si="356"/>
        <v>1.9370767040814412</v>
      </c>
      <c r="AG1008" t="str">
        <f t="shared" si="357"/>
        <v>Cluster 2</v>
      </c>
      <c r="AH1008" t="str">
        <f t="shared" si="358"/>
        <v>&gt;16 messages</v>
      </c>
      <c r="AI1008" t="e">
        <f t="shared" si="359"/>
        <v>#N/A</v>
      </c>
      <c r="AJ1008">
        <f t="shared" si="360"/>
        <v>36.909999999999997</v>
      </c>
      <c r="AK1008" t="str">
        <f t="shared" si="361"/>
        <v>no - Medium</v>
      </c>
      <c r="AL1008" t="str">
        <f t="shared" si="362"/>
        <v>Q1 - Low</v>
      </c>
      <c r="AM1008">
        <f t="shared" si="363"/>
        <v>0</v>
      </c>
      <c r="AN1008">
        <f t="shared" si="364"/>
        <v>1</v>
      </c>
      <c r="AO1008">
        <f t="shared" si="365"/>
        <v>0</v>
      </c>
      <c r="AP1008">
        <f t="shared" si="366"/>
        <v>2</v>
      </c>
      <c r="AQ1008">
        <f t="shared" si="367"/>
        <v>217.1</v>
      </c>
    </row>
    <row r="1009" spans="1:43" x14ac:dyDescent="0.25">
      <c r="A1009" t="s">
        <v>29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  <c r="U1009">
        <f t="shared" si="345"/>
        <v>0</v>
      </c>
      <c r="V1009" t="str">
        <f t="shared" si="346"/>
        <v>&lt;=3 calls</v>
      </c>
      <c r="W1009" t="str">
        <f t="shared" si="347"/>
        <v>Q2</v>
      </c>
      <c r="X1009" t="str">
        <f t="shared" si="348"/>
        <v>Not Applicable</v>
      </c>
      <c r="Y1009" t="str">
        <f t="shared" si="349"/>
        <v>Medium</v>
      </c>
      <c r="Z1009" s="3">
        <f t="shared" si="350"/>
        <v>-1.7914339628492666</v>
      </c>
      <c r="AA1009" s="3">
        <f t="shared" si="351"/>
        <v>0.41644367695441076</v>
      </c>
      <c r="AB1009" s="3">
        <f t="shared" si="352"/>
        <v>2.9624946672269803</v>
      </c>
      <c r="AC1009" s="3">
        <f t="shared" si="353"/>
        <v>0.84921848695825297</v>
      </c>
      <c r="AD1009" s="3">
        <f t="shared" si="354"/>
        <v>4.6640811965322655</v>
      </c>
      <c r="AE1009" s="3">
        <f t="shared" si="355"/>
        <v>3.5889006215365034</v>
      </c>
      <c r="AF1009" s="3">
        <f t="shared" si="356"/>
        <v>3.4650774788862</v>
      </c>
      <c r="AG1009" t="str">
        <f t="shared" si="357"/>
        <v>Cluster 3</v>
      </c>
      <c r="AH1009" t="str">
        <f t="shared" si="358"/>
        <v>Not Applicable</v>
      </c>
      <c r="AI1009" t="e">
        <f t="shared" si="359"/>
        <v>#N/A</v>
      </c>
      <c r="AJ1009">
        <f t="shared" si="360"/>
        <v>14.2</v>
      </c>
      <c r="AK1009" t="str">
        <f t="shared" si="361"/>
        <v>no - Low</v>
      </c>
      <c r="AL1009" t="str">
        <f t="shared" si="362"/>
        <v>Q4 - Very High</v>
      </c>
      <c r="AM1009">
        <f t="shared" si="363"/>
        <v>0</v>
      </c>
      <c r="AN1009">
        <f t="shared" si="364"/>
        <v>1</v>
      </c>
      <c r="AO1009">
        <f t="shared" si="365"/>
        <v>0</v>
      </c>
      <c r="AP1009">
        <f t="shared" si="366"/>
        <v>0</v>
      </c>
      <c r="AQ1009">
        <f t="shared" si="367"/>
        <v>83.5</v>
      </c>
    </row>
    <row r="1010" spans="1:43" x14ac:dyDescent="0.25">
      <c r="A1010" t="s">
        <v>30</v>
      </c>
      <c r="B1010">
        <v>155</v>
      </c>
      <c r="C1010" t="s">
        <v>25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  <c r="U1010">
        <f t="shared" si="345"/>
        <v>0</v>
      </c>
      <c r="V1010" t="str">
        <f t="shared" si="346"/>
        <v>&lt;=3 calls</v>
      </c>
      <c r="W1010" t="str">
        <f t="shared" si="347"/>
        <v>Q4</v>
      </c>
      <c r="X1010" t="str">
        <f t="shared" si="348"/>
        <v>Not Applicable</v>
      </c>
      <c r="Y1010" t="str">
        <f t="shared" si="349"/>
        <v>Medium</v>
      </c>
      <c r="Z1010" s="3">
        <f t="shared" si="350"/>
        <v>5.6290805466827291E-2</v>
      </c>
      <c r="AA1010" s="3">
        <f t="shared" si="351"/>
        <v>9.8032663708914711E-2</v>
      </c>
      <c r="AB1010" s="3">
        <f t="shared" si="352"/>
        <v>1.2545713273953529</v>
      </c>
      <c r="AC1010" s="3">
        <f t="shared" si="353"/>
        <v>-1.8680726653344564</v>
      </c>
      <c r="AD1010" s="3">
        <f t="shared" si="354"/>
        <v>2.8562331870664135</v>
      </c>
      <c r="AE1010" s="3">
        <f t="shared" si="355"/>
        <v>2.2530920434874133</v>
      </c>
      <c r="AF1010" s="3">
        <f t="shared" si="356"/>
        <v>3.1614521179282491</v>
      </c>
      <c r="AG1010" t="str">
        <f t="shared" si="357"/>
        <v>Cluster 2</v>
      </c>
      <c r="AH1010" t="str">
        <f t="shared" si="358"/>
        <v>&gt;16 messages</v>
      </c>
      <c r="AI1010" t="e">
        <f t="shared" si="359"/>
        <v>#N/A</v>
      </c>
      <c r="AJ1010">
        <f t="shared" si="360"/>
        <v>31.16</v>
      </c>
      <c r="AK1010" t="str">
        <f t="shared" si="361"/>
        <v>no - High</v>
      </c>
      <c r="AL1010" t="str">
        <f t="shared" si="362"/>
        <v>Q1 - Low</v>
      </c>
      <c r="AM1010">
        <f t="shared" si="363"/>
        <v>0</v>
      </c>
      <c r="AN1010">
        <f t="shared" si="364"/>
        <v>0</v>
      </c>
      <c r="AO1010">
        <f t="shared" si="365"/>
        <v>0</v>
      </c>
      <c r="AP1010">
        <f t="shared" si="366"/>
        <v>1</v>
      </c>
      <c r="AQ1010">
        <f t="shared" si="367"/>
        <v>183.3</v>
      </c>
    </row>
    <row r="1011" spans="1:43" x14ac:dyDescent="0.25">
      <c r="A1011" t="s">
        <v>72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  <c r="U1011">
        <f t="shared" si="345"/>
        <v>1</v>
      </c>
      <c r="V1011" t="str">
        <f t="shared" si="346"/>
        <v>&lt;=3 calls</v>
      </c>
      <c r="W1011" t="str">
        <f t="shared" si="347"/>
        <v>Q2</v>
      </c>
      <c r="X1011" t="str">
        <f t="shared" si="348"/>
        <v>Low</v>
      </c>
      <c r="Y1011" t="str">
        <f t="shared" si="349"/>
        <v>High</v>
      </c>
      <c r="Z1011" s="3">
        <f t="shared" si="350"/>
        <v>1.0468045840731501</v>
      </c>
      <c r="AA1011" s="3">
        <f t="shared" si="351"/>
        <v>1.2960541010450939</v>
      </c>
      <c r="AB1011" s="3">
        <f t="shared" si="352"/>
        <v>-0.95579922752627577</v>
      </c>
      <c r="AC1011" s="3">
        <f t="shared" si="353"/>
        <v>-0.27392852265606671</v>
      </c>
      <c r="AD1011" s="3">
        <f t="shared" si="354"/>
        <v>3.1607605000709134</v>
      </c>
      <c r="AE1011" s="3">
        <f t="shared" si="355"/>
        <v>1.9401404765987251</v>
      </c>
      <c r="AF1011" s="3">
        <f t="shared" si="356"/>
        <v>2.3532707449558212</v>
      </c>
      <c r="AG1011" t="str">
        <f t="shared" si="357"/>
        <v>Cluster 2</v>
      </c>
      <c r="AH1011" t="str">
        <f t="shared" si="358"/>
        <v>Not Applicable</v>
      </c>
      <c r="AI1011">
        <f t="shared" si="359"/>
        <v>40.26</v>
      </c>
      <c r="AJ1011" t="e">
        <f t="shared" si="360"/>
        <v>#N/A</v>
      </c>
      <c r="AK1011" t="str">
        <f t="shared" si="361"/>
        <v>yes - Low</v>
      </c>
      <c r="AL1011" t="str">
        <f t="shared" si="362"/>
        <v>Q2 - Medium</v>
      </c>
      <c r="AM1011">
        <f t="shared" si="363"/>
        <v>1</v>
      </c>
      <c r="AN1011">
        <f t="shared" si="364"/>
        <v>1</v>
      </c>
      <c r="AO1011">
        <f t="shared" si="365"/>
        <v>0</v>
      </c>
      <c r="AP1011">
        <f t="shared" si="366"/>
        <v>1</v>
      </c>
      <c r="AQ1011">
        <f t="shared" si="367"/>
        <v>236.8</v>
      </c>
    </row>
    <row r="1012" spans="1:43" x14ac:dyDescent="0.25">
      <c r="A1012" t="s">
        <v>24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  <c r="U1012">
        <f t="shared" si="345"/>
        <v>0</v>
      </c>
      <c r="V1012" t="str">
        <f t="shared" si="346"/>
        <v>&lt;=3 calls</v>
      </c>
      <c r="W1012" t="str">
        <f t="shared" si="347"/>
        <v>Q4</v>
      </c>
      <c r="X1012" t="str">
        <f t="shared" si="348"/>
        <v>Not Applicable</v>
      </c>
      <c r="Y1012" t="str">
        <f t="shared" si="349"/>
        <v>Medium</v>
      </c>
      <c r="Z1012" s="3">
        <f t="shared" si="350"/>
        <v>0.25069070594096543</v>
      </c>
      <c r="AA1012" s="3">
        <f t="shared" si="351"/>
        <v>-9.6994081903951271E-2</v>
      </c>
      <c r="AB1012" s="3">
        <f t="shared" si="352"/>
        <v>-0.35405414384141215</v>
      </c>
      <c r="AC1012" s="3">
        <f t="shared" si="353"/>
        <v>-0.63623400962842791</v>
      </c>
      <c r="AD1012" s="3">
        <f t="shared" si="354"/>
        <v>1.7114960341417855</v>
      </c>
      <c r="AE1012" s="3">
        <f t="shared" si="355"/>
        <v>0.77614543337490038</v>
      </c>
      <c r="AF1012" s="3">
        <f t="shared" si="356"/>
        <v>2.505111732560918</v>
      </c>
      <c r="AG1012" t="str">
        <f t="shared" si="357"/>
        <v>Cluster 2</v>
      </c>
      <c r="AH1012" t="str">
        <f t="shared" si="358"/>
        <v>Not Applicable</v>
      </c>
      <c r="AI1012" t="e">
        <f t="shared" si="359"/>
        <v>#N/A</v>
      </c>
      <c r="AJ1012">
        <f t="shared" si="360"/>
        <v>32.950000000000003</v>
      </c>
      <c r="AK1012" t="str">
        <f t="shared" si="361"/>
        <v>no - Low</v>
      </c>
      <c r="AL1012" t="str">
        <f t="shared" si="362"/>
        <v>Q1 - Low</v>
      </c>
      <c r="AM1012">
        <f t="shared" si="363"/>
        <v>0</v>
      </c>
      <c r="AN1012">
        <f t="shared" si="364"/>
        <v>1</v>
      </c>
      <c r="AO1012">
        <f t="shared" si="365"/>
        <v>0</v>
      </c>
      <c r="AP1012">
        <f t="shared" si="366"/>
        <v>1</v>
      </c>
      <c r="AQ1012">
        <f t="shared" si="367"/>
        <v>193.8</v>
      </c>
    </row>
    <row r="1013" spans="1:43" x14ac:dyDescent="0.25">
      <c r="A1013" t="s">
        <v>34</v>
      </c>
      <c r="B1013">
        <v>92</v>
      </c>
      <c r="C1013" t="s">
        <v>28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  <c r="U1013">
        <f t="shared" si="345"/>
        <v>0</v>
      </c>
      <c r="V1013" t="str">
        <f t="shared" si="346"/>
        <v>&lt;=3 calls</v>
      </c>
      <c r="W1013" t="str">
        <f t="shared" si="347"/>
        <v>Q2</v>
      </c>
      <c r="X1013" t="str">
        <f t="shared" si="348"/>
        <v>Not Applicable</v>
      </c>
      <c r="Y1013" t="str">
        <f t="shared" si="349"/>
        <v>Medium</v>
      </c>
      <c r="Z1013" s="3">
        <f t="shared" si="350"/>
        <v>-0.85646301294984051</v>
      </c>
      <c r="AA1013" s="3">
        <f t="shared" si="351"/>
        <v>0.11594328320397398</v>
      </c>
      <c r="AB1013" s="3">
        <f t="shared" si="352"/>
        <v>-0.39575924865125406</v>
      </c>
      <c r="AC1013" s="3">
        <f t="shared" si="353"/>
        <v>-0.20146742526159472</v>
      </c>
      <c r="AD1013" s="3">
        <f t="shared" si="354"/>
        <v>1.5062182565911046</v>
      </c>
      <c r="AE1013" s="3">
        <f t="shared" si="355"/>
        <v>0.97169246359420591</v>
      </c>
      <c r="AF1013" s="3">
        <f t="shared" si="356"/>
        <v>2.7603766140009243</v>
      </c>
      <c r="AG1013" t="str">
        <f t="shared" si="357"/>
        <v>Cluster 2</v>
      </c>
      <c r="AH1013" t="str">
        <f t="shared" si="358"/>
        <v>&gt;16 messages</v>
      </c>
      <c r="AI1013" t="e">
        <f t="shared" si="359"/>
        <v>#N/A</v>
      </c>
      <c r="AJ1013">
        <f t="shared" si="360"/>
        <v>22.78</v>
      </c>
      <c r="AK1013" t="str">
        <f t="shared" si="361"/>
        <v>no - Medium</v>
      </c>
      <c r="AL1013" t="str">
        <f t="shared" si="362"/>
        <v>Q2 - Medium</v>
      </c>
      <c r="AM1013">
        <f t="shared" si="363"/>
        <v>0</v>
      </c>
      <c r="AN1013">
        <f t="shared" si="364"/>
        <v>0</v>
      </c>
      <c r="AO1013">
        <f t="shared" si="365"/>
        <v>1</v>
      </c>
      <c r="AP1013">
        <f t="shared" si="366"/>
        <v>0</v>
      </c>
      <c r="AQ1013">
        <f t="shared" si="367"/>
        <v>134</v>
      </c>
    </row>
    <row r="1014" spans="1:43" x14ac:dyDescent="0.25">
      <c r="A1014" t="s">
        <v>59</v>
      </c>
      <c r="B1014">
        <v>13</v>
      </c>
      <c r="C1014" t="s">
        <v>28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  <c r="U1014">
        <f t="shared" si="345"/>
        <v>0</v>
      </c>
      <c r="V1014" t="str">
        <f t="shared" si="346"/>
        <v>&lt;=3 calls</v>
      </c>
      <c r="W1014" t="str">
        <f t="shared" si="347"/>
        <v>Q1</v>
      </c>
      <c r="X1014" t="str">
        <f t="shared" si="348"/>
        <v>Not Applicable</v>
      </c>
      <c r="Y1014" t="str">
        <f t="shared" si="349"/>
        <v>Medium</v>
      </c>
      <c r="Z1014" s="3">
        <f t="shared" si="350"/>
        <v>-6.7754845311908771E-2</v>
      </c>
      <c r="AA1014" s="3">
        <f t="shared" si="351"/>
        <v>-0.54674963811321486</v>
      </c>
      <c r="AB1014" s="3">
        <f t="shared" si="352"/>
        <v>-1.9070728086650544</v>
      </c>
      <c r="AC1014" s="3">
        <f t="shared" si="353"/>
        <v>0.37822135389418376</v>
      </c>
      <c r="AD1014" s="3">
        <f t="shared" si="354"/>
        <v>1.9485358861307511</v>
      </c>
      <c r="AE1014" s="3">
        <f t="shared" si="355"/>
        <v>2.0207681648153852</v>
      </c>
      <c r="AF1014" s="3">
        <f t="shared" si="356"/>
        <v>3.5171317649930787</v>
      </c>
      <c r="AG1014" t="str">
        <f t="shared" si="357"/>
        <v>Cluster 1</v>
      </c>
      <c r="AH1014" t="str">
        <f t="shared" si="358"/>
        <v>&gt;16 messages</v>
      </c>
      <c r="AI1014" t="e">
        <f t="shared" si="359"/>
        <v>#N/A</v>
      </c>
      <c r="AJ1014">
        <f t="shared" si="360"/>
        <v>30.02</v>
      </c>
      <c r="AK1014" t="str">
        <f t="shared" si="361"/>
        <v>no - Medium</v>
      </c>
      <c r="AL1014" t="str">
        <f t="shared" si="362"/>
        <v>Q3 - High</v>
      </c>
      <c r="AM1014">
        <f t="shared" si="363"/>
        <v>0</v>
      </c>
      <c r="AN1014">
        <f t="shared" si="364"/>
        <v>0</v>
      </c>
      <c r="AO1014">
        <f t="shared" si="365"/>
        <v>1</v>
      </c>
      <c r="AP1014">
        <f t="shared" si="366"/>
        <v>2</v>
      </c>
      <c r="AQ1014">
        <f t="shared" si="367"/>
        <v>176.6</v>
      </c>
    </row>
    <row r="1015" spans="1:43" x14ac:dyDescent="0.25">
      <c r="A1015" t="s">
        <v>69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  <c r="U1015">
        <f t="shared" si="345"/>
        <v>0</v>
      </c>
      <c r="V1015" t="str">
        <f t="shared" si="346"/>
        <v>&lt;=3 calls</v>
      </c>
      <c r="W1015" t="str">
        <f t="shared" si="347"/>
        <v>Q4</v>
      </c>
      <c r="X1015" t="str">
        <f t="shared" si="348"/>
        <v>Not Applicable</v>
      </c>
      <c r="Y1015" t="str">
        <f t="shared" si="349"/>
        <v>Medium</v>
      </c>
      <c r="Z1015" s="3">
        <f t="shared" si="350"/>
        <v>0.20625644297544801</v>
      </c>
      <c r="AA1015" s="3">
        <f t="shared" si="351"/>
        <v>0.10400287020726799</v>
      </c>
      <c r="AB1015" s="3">
        <f t="shared" si="352"/>
        <v>0.10271605169495328</v>
      </c>
      <c r="AC1015" s="3">
        <f t="shared" si="353"/>
        <v>-2.0314681775414092E-2</v>
      </c>
      <c r="AD1015" s="3">
        <f t="shared" si="354"/>
        <v>2.2021904906379421</v>
      </c>
      <c r="AE1015" s="3">
        <f t="shared" si="355"/>
        <v>0.25361701609251447</v>
      </c>
      <c r="AF1015" s="3">
        <f t="shared" si="356"/>
        <v>1.8108009897962725</v>
      </c>
      <c r="AG1015" t="str">
        <f t="shared" si="357"/>
        <v>Cluster 2</v>
      </c>
      <c r="AH1015" t="str">
        <f t="shared" si="358"/>
        <v>Not Applicable</v>
      </c>
      <c r="AI1015" t="e">
        <f t="shared" si="359"/>
        <v>#N/A</v>
      </c>
      <c r="AJ1015">
        <f t="shared" si="360"/>
        <v>32.54</v>
      </c>
      <c r="AK1015" t="str">
        <f t="shared" si="361"/>
        <v>no - Low</v>
      </c>
      <c r="AL1015" t="str">
        <f t="shared" si="362"/>
        <v>Q2 - Medium</v>
      </c>
      <c r="AM1015">
        <f t="shared" si="363"/>
        <v>0</v>
      </c>
      <c r="AN1015">
        <f t="shared" si="364"/>
        <v>1</v>
      </c>
      <c r="AO1015">
        <f t="shared" si="365"/>
        <v>0</v>
      </c>
      <c r="AP1015">
        <f t="shared" si="366"/>
        <v>3</v>
      </c>
      <c r="AQ1015">
        <f t="shared" si="367"/>
        <v>191.4</v>
      </c>
    </row>
    <row r="1016" spans="1:43" x14ac:dyDescent="0.25">
      <c r="A1016" t="s">
        <v>74</v>
      </c>
      <c r="B1016">
        <v>144</v>
      </c>
      <c r="C1016" t="s">
        <v>28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  <c r="U1016">
        <f t="shared" si="345"/>
        <v>0</v>
      </c>
      <c r="V1016" t="str">
        <f t="shared" si="346"/>
        <v>&lt;=3 calls</v>
      </c>
      <c r="W1016" t="str">
        <f t="shared" si="347"/>
        <v>Q4</v>
      </c>
      <c r="X1016" t="str">
        <f t="shared" si="348"/>
        <v>High</v>
      </c>
      <c r="Y1016" t="str">
        <f t="shared" si="349"/>
        <v>Medium</v>
      </c>
      <c r="Z1016" s="3">
        <f t="shared" si="350"/>
        <v>-0.10108054253604642</v>
      </c>
      <c r="AA1016" s="3">
        <f t="shared" si="351"/>
        <v>0.38659264446264552</v>
      </c>
      <c r="AB1016" s="3">
        <f t="shared" si="352"/>
        <v>1.0976806950154714</v>
      </c>
      <c r="AC1016" s="3">
        <f t="shared" si="353"/>
        <v>0.92167958435272568</v>
      </c>
      <c r="AD1016" s="3">
        <f t="shared" si="354"/>
        <v>3.2899562422384676</v>
      </c>
      <c r="AE1016" s="3">
        <f t="shared" si="355"/>
        <v>1.4879742313811299</v>
      </c>
      <c r="AF1016" s="3">
        <f t="shared" si="356"/>
        <v>1.2666185497870588</v>
      </c>
      <c r="AG1016" t="str">
        <f t="shared" si="357"/>
        <v>Cluster 3</v>
      </c>
      <c r="AH1016" t="str">
        <f t="shared" si="358"/>
        <v>&gt;16 messages</v>
      </c>
      <c r="AI1016" t="e">
        <f t="shared" si="359"/>
        <v>#N/A</v>
      </c>
      <c r="AJ1016">
        <f t="shared" si="360"/>
        <v>29.72</v>
      </c>
      <c r="AK1016" t="str">
        <f t="shared" si="361"/>
        <v>yes - Low</v>
      </c>
      <c r="AL1016" t="str">
        <f t="shared" si="362"/>
        <v>Q4 - Very High</v>
      </c>
      <c r="AM1016">
        <f t="shared" si="363"/>
        <v>1</v>
      </c>
      <c r="AN1016">
        <f t="shared" si="364"/>
        <v>0</v>
      </c>
      <c r="AO1016">
        <f t="shared" si="365"/>
        <v>1</v>
      </c>
      <c r="AP1016">
        <f t="shared" si="366"/>
        <v>0</v>
      </c>
      <c r="AQ1016">
        <f t="shared" si="367"/>
        <v>174.8</v>
      </c>
    </row>
    <row r="1017" spans="1:43" x14ac:dyDescent="0.25">
      <c r="A1017" t="s">
        <v>31</v>
      </c>
      <c r="B1017">
        <v>48</v>
      </c>
      <c r="C1017" t="s">
        <v>25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  <c r="U1017">
        <f t="shared" si="345"/>
        <v>0</v>
      </c>
      <c r="V1017" t="str">
        <f t="shared" si="346"/>
        <v>&lt;=3 calls</v>
      </c>
      <c r="W1017" t="str">
        <f t="shared" si="347"/>
        <v>Q1</v>
      </c>
      <c r="X1017" t="str">
        <f t="shared" si="348"/>
        <v>Not Applicable</v>
      </c>
      <c r="Y1017" t="str">
        <f t="shared" si="349"/>
        <v>Medium</v>
      </c>
      <c r="Z1017" s="3">
        <f t="shared" si="350"/>
        <v>1.7577527915214262</v>
      </c>
      <c r="AA1017" s="3">
        <f t="shared" si="351"/>
        <v>-0.39749447565438861</v>
      </c>
      <c r="AB1017" s="3">
        <f t="shared" si="352"/>
        <v>-0.82472604098105795</v>
      </c>
      <c r="AC1017" s="3">
        <f t="shared" si="353"/>
        <v>-0.85361730181184459</v>
      </c>
      <c r="AD1017" s="3">
        <f t="shared" si="354"/>
        <v>2.8320244033288655</v>
      </c>
      <c r="AE1017" s="3">
        <f t="shared" si="355"/>
        <v>2.1578999686968685</v>
      </c>
      <c r="AF1017" s="3">
        <f t="shared" si="356"/>
        <v>3.0483934012449372</v>
      </c>
      <c r="AG1017" t="str">
        <f t="shared" si="357"/>
        <v>Cluster 2</v>
      </c>
      <c r="AH1017" t="str">
        <f t="shared" si="358"/>
        <v>Not Applicable</v>
      </c>
      <c r="AI1017" t="e">
        <f t="shared" si="359"/>
        <v>#N/A</v>
      </c>
      <c r="AJ1017">
        <f t="shared" si="360"/>
        <v>46.78</v>
      </c>
      <c r="AK1017" t="str">
        <f t="shared" si="361"/>
        <v>no - Low</v>
      </c>
      <c r="AL1017" t="str">
        <f t="shared" si="362"/>
        <v>Q1 - Low</v>
      </c>
      <c r="AM1017">
        <f t="shared" si="363"/>
        <v>0</v>
      </c>
      <c r="AN1017">
        <f t="shared" si="364"/>
        <v>0</v>
      </c>
      <c r="AO1017">
        <f t="shared" si="365"/>
        <v>0</v>
      </c>
      <c r="AP1017">
        <f t="shared" si="366"/>
        <v>1</v>
      </c>
      <c r="AQ1017">
        <f t="shared" si="367"/>
        <v>275.2</v>
      </c>
    </row>
    <row r="1018" spans="1:43" x14ac:dyDescent="0.25">
      <c r="A1018" t="s">
        <v>75</v>
      </c>
      <c r="B1018">
        <v>94</v>
      </c>
      <c r="C1018" t="s">
        <v>25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  <c r="U1018">
        <f t="shared" si="345"/>
        <v>0</v>
      </c>
      <c r="V1018" t="str">
        <f t="shared" si="346"/>
        <v>&lt;=3 calls</v>
      </c>
      <c r="W1018" t="str">
        <f t="shared" si="347"/>
        <v>Q2</v>
      </c>
      <c r="X1018" t="str">
        <f t="shared" si="348"/>
        <v>Not Applicable</v>
      </c>
      <c r="Y1018" t="str">
        <f t="shared" si="349"/>
        <v>High</v>
      </c>
      <c r="Z1018" s="3">
        <f t="shared" si="350"/>
        <v>-0.11589196352455239</v>
      </c>
      <c r="AA1018" s="3">
        <f t="shared" si="351"/>
        <v>0.8144574435112808</v>
      </c>
      <c r="AB1018" s="3">
        <f t="shared" si="352"/>
        <v>0.14442115650479578</v>
      </c>
      <c r="AC1018" s="3">
        <f t="shared" si="353"/>
        <v>-0.85361730181184459</v>
      </c>
      <c r="AD1018" s="3">
        <f t="shared" si="354"/>
        <v>2.3248721496586824</v>
      </c>
      <c r="AE1018" s="3">
        <f t="shared" si="355"/>
        <v>1.1942746095011916</v>
      </c>
      <c r="AF1018" s="3">
        <f t="shared" si="356"/>
        <v>2.3339993945028916</v>
      </c>
      <c r="AG1018" t="str">
        <f t="shared" si="357"/>
        <v>Cluster 2</v>
      </c>
      <c r="AH1018" t="str">
        <f t="shared" si="358"/>
        <v>Not Applicable</v>
      </c>
      <c r="AI1018" t="e">
        <f t="shared" si="359"/>
        <v>#N/A</v>
      </c>
      <c r="AJ1018">
        <f t="shared" si="360"/>
        <v>29.58</v>
      </c>
      <c r="AK1018" t="str">
        <f t="shared" si="361"/>
        <v>no - Low</v>
      </c>
      <c r="AL1018" t="str">
        <f t="shared" si="362"/>
        <v>Q1 - Low</v>
      </c>
      <c r="AM1018">
        <f t="shared" si="363"/>
        <v>0</v>
      </c>
      <c r="AN1018">
        <f t="shared" si="364"/>
        <v>0</v>
      </c>
      <c r="AO1018">
        <f t="shared" si="365"/>
        <v>0</v>
      </c>
      <c r="AP1018">
        <f t="shared" si="366"/>
        <v>1</v>
      </c>
      <c r="AQ1018">
        <f t="shared" si="367"/>
        <v>174</v>
      </c>
    </row>
    <row r="1019" spans="1:43" x14ac:dyDescent="0.25">
      <c r="A1019" t="s">
        <v>55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  <c r="U1019">
        <f t="shared" si="345"/>
        <v>0</v>
      </c>
      <c r="V1019" t="str">
        <f t="shared" si="346"/>
        <v>&lt;=3 calls</v>
      </c>
      <c r="W1019" t="str">
        <f t="shared" si="347"/>
        <v>Q4</v>
      </c>
      <c r="X1019" t="str">
        <f t="shared" si="348"/>
        <v>Not Applicable</v>
      </c>
      <c r="Y1019" t="str">
        <f t="shared" si="349"/>
        <v>High</v>
      </c>
      <c r="Z1019" s="3">
        <f t="shared" si="350"/>
        <v>-0.2825204496452422</v>
      </c>
      <c r="AA1019" s="3">
        <f t="shared" si="351"/>
        <v>0.98560336313073482</v>
      </c>
      <c r="AB1019" s="3">
        <f t="shared" si="352"/>
        <v>-0.60031285795666955</v>
      </c>
      <c r="AC1019" s="3">
        <f t="shared" si="353"/>
        <v>0.84921848695825297</v>
      </c>
      <c r="AD1019" s="3">
        <f t="shared" si="354"/>
        <v>2.8349173612076042</v>
      </c>
      <c r="AE1019" s="3">
        <f t="shared" si="355"/>
        <v>1.4604038345273318</v>
      </c>
      <c r="AF1019" s="3">
        <f t="shared" si="356"/>
        <v>2.0564051825766199</v>
      </c>
      <c r="AG1019" t="str">
        <f t="shared" si="357"/>
        <v>Cluster 2</v>
      </c>
      <c r="AH1019" t="str">
        <f t="shared" si="358"/>
        <v>Not Applicable</v>
      </c>
      <c r="AI1019" t="e">
        <f t="shared" si="359"/>
        <v>#N/A</v>
      </c>
      <c r="AJ1019">
        <f t="shared" si="360"/>
        <v>28.05</v>
      </c>
      <c r="AK1019" t="str">
        <f t="shared" si="361"/>
        <v>no - High</v>
      </c>
      <c r="AL1019" t="str">
        <f t="shared" si="362"/>
        <v>Q4 - Very High</v>
      </c>
      <c r="AM1019">
        <f t="shared" si="363"/>
        <v>0</v>
      </c>
      <c r="AN1019">
        <f t="shared" si="364"/>
        <v>1</v>
      </c>
      <c r="AO1019">
        <f t="shared" si="365"/>
        <v>0</v>
      </c>
      <c r="AP1019">
        <f t="shared" si="366"/>
        <v>1</v>
      </c>
      <c r="AQ1019">
        <f t="shared" si="367"/>
        <v>165</v>
      </c>
    </row>
    <row r="1020" spans="1:43" x14ac:dyDescent="0.25">
      <c r="A1020" t="s">
        <v>67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  <c r="U1020">
        <f t="shared" si="345"/>
        <v>0</v>
      </c>
      <c r="V1020" t="str">
        <f t="shared" si="346"/>
        <v>&lt;=3 calls</v>
      </c>
      <c r="W1020" t="str">
        <f t="shared" si="347"/>
        <v>Q3</v>
      </c>
      <c r="X1020" t="str">
        <f t="shared" si="348"/>
        <v>Not Applicable</v>
      </c>
      <c r="Y1020" t="str">
        <f t="shared" si="349"/>
        <v>Medium</v>
      </c>
      <c r="Z1020" s="3">
        <f t="shared" si="350"/>
        <v>0.89683894656452878</v>
      </c>
      <c r="AA1020" s="3">
        <f t="shared" si="351"/>
        <v>-0.62635239142458887</v>
      </c>
      <c r="AB1020" s="3">
        <f t="shared" si="352"/>
        <v>0.4562164638926624</v>
      </c>
      <c r="AC1020" s="3">
        <f t="shared" si="353"/>
        <v>0.55937409738036437</v>
      </c>
      <c r="AD1020" s="3">
        <f t="shared" si="354"/>
        <v>2.8792055310260554</v>
      </c>
      <c r="AE1020" s="3">
        <f t="shared" si="355"/>
        <v>1.3105991977203013</v>
      </c>
      <c r="AF1020" s="3">
        <f t="shared" si="356"/>
        <v>1.7735602680030822</v>
      </c>
      <c r="AG1020" t="str">
        <f t="shared" si="357"/>
        <v>Cluster 2</v>
      </c>
      <c r="AH1020" t="str">
        <f t="shared" si="358"/>
        <v>Not Applicable</v>
      </c>
      <c r="AI1020" t="e">
        <f t="shared" si="359"/>
        <v>#N/A</v>
      </c>
      <c r="AJ1020">
        <f t="shared" si="360"/>
        <v>38.880000000000003</v>
      </c>
      <c r="AK1020" t="str">
        <f t="shared" si="361"/>
        <v>no - Medium</v>
      </c>
      <c r="AL1020" t="str">
        <f t="shared" si="362"/>
        <v>Q3 - High</v>
      </c>
      <c r="AM1020">
        <f t="shared" si="363"/>
        <v>0</v>
      </c>
      <c r="AN1020">
        <f t="shared" si="364"/>
        <v>1</v>
      </c>
      <c r="AO1020">
        <f t="shared" si="365"/>
        <v>0</v>
      </c>
      <c r="AP1020">
        <f t="shared" si="366"/>
        <v>1</v>
      </c>
      <c r="AQ1020">
        <f t="shared" si="367"/>
        <v>228.7</v>
      </c>
    </row>
    <row r="1021" spans="1:43" x14ac:dyDescent="0.25">
      <c r="A1021" t="s">
        <v>60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  <c r="U1021">
        <f t="shared" si="345"/>
        <v>0</v>
      </c>
      <c r="V1021" t="str">
        <f t="shared" si="346"/>
        <v>&lt;=3 calls</v>
      </c>
      <c r="W1021" t="str">
        <f t="shared" si="347"/>
        <v>Q3</v>
      </c>
      <c r="X1021" t="str">
        <f t="shared" si="348"/>
        <v>Not Applicable</v>
      </c>
      <c r="Y1021" t="str">
        <f t="shared" si="349"/>
        <v>High</v>
      </c>
      <c r="Z1021" s="3">
        <f t="shared" si="350"/>
        <v>-1.3396856226998408</v>
      </c>
      <c r="AA1021" s="3">
        <f t="shared" si="351"/>
        <v>0.70898379537371059</v>
      </c>
      <c r="AB1021" s="3">
        <f t="shared" si="352"/>
        <v>0.55750028985942157</v>
      </c>
      <c r="AC1021" s="3">
        <f t="shared" si="353"/>
        <v>-0.27392852265606671</v>
      </c>
      <c r="AD1021" s="3">
        <f t="shared" si="354"/>
        <v>2.4472431179274965</v>
      </c>
      <c r="AE1021" s="3">
        <f t="shared" si="355"/>
        <v>1.6380656270397245</v>
      </c>
      <c r="AF1021" s="3">
        <f t="shared" si="356"/>
        <v>2.7161588905538272</v>
      </c>
      <c r="AG1021" t="str">
        <f t="shared" si="357"/>
        <v>Cluster 2</v>
      </c>
      <c r="AH1021" t="str">
        <f t="shared" si="358"/>
        <v>Not Applicable</v>
      </c>
      <c r="AI1021" t="e">
        <f t="shared" si="359"/>
        <v>#N/A</v>
      </c>
      <c r="AJ1021">
        <f t="shared" si="360"/>
        <v>18.34</v>
      </c>
      <c r="AK1021" t="str">
        <f t="shared" si="361"/>
        <v>no - Low</v>
      </c>
      <c r="AL1021" t="str">
        <f t="shared" si="362"/>
        <v>Q2 - Medium</v>
      </c>
      <c r="AM1021">
        <f t="shared" si="363"/>
        <v>0</v>
      </c>
      <c r="AN1021">
        <f t="shared" si="364"/>
        <v>1</v>
      </c>
      <c r="AO1021">
        <f t="shared" si="365"/>
        <v>0</v>
      </c>
      <c r="AP1021">
        <f t="shared" si="366"/>
        <v>2</v>
      </c>
      <c r="AQ1021">
        <f t="shared" si="367"/>
        <v>107.9</v>
      </c>
    </row>
    <row r="1022" spans="1:43" x14ac:dyDescent="0.25">
      <c r="A1022" t="s">
        <v>46</v>
      </c>
      <c r="B1022">
        <v>139</v>
      </c>
      <c r="C1022" t="s">
        <v>28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  <c r="U1022">
        <f t="shared" si="345"/>
        <v>0</v>
      </c>
      <c r="V1022" t="str">
        <f t="shared" si="346"/>
        <v>&lt;=3 calls</v>
      </c>
      <c r="W1022" t="str">
        <f t="shared" si="347"/>
        <v>Q4</v>
      </c>
      <c r="X1022" t="str">
        <f t="shared" si="348"/>
        <v>Not Applicable</v>
      </c>
      <c r="Y1022" t="str">
        <f t="shared" si="349"/>
        <v>Low</v>
      </c>
      <c r="Z1022" s="3">
        <f t="shared" si="350"/>
        <v>0.75983330242085101</v>
      </c>
      <c r="AA1022" s="3">
        <f t="shared" si="351"/>
        <v>-0.84326989419808263</v>
      </c>
      <c r="AB1022" s="3">
        <f t="shared" si="352"/>
        <v>-0.1594303213954823</v>
      </c>
      <c r="AC1022" s="3">
        <f t="shared" si="353"/>
        <v>0.37822135389418376</v>
      </c>
      <c r="AD1022" s="3">
        <f t="shared" si="354"/>
        <v>2.3932465529680345</v>
      </c>
      <c r="AE1022" s="3">
        <f t="shared" si="355"/>
        <v>1.2070294867361104</v>
      </c>
      <c r="AF1022" s="3">
        <f t="shared" si="356"/>
        <v>2.2773254708994712</v>
      </c>
      <c r="AG1022" t="str">
        <f t="shared" si="357"/>
        <v>Cluster 2</v>
      </c>
      <c r="AH1022" t="str">
        <f t="shared" si="358"/>
        <v>Not Applicable</v>
      </c>
      <c r="AI1022" t="e">
        <f t="shared" si="359"/>
        <v>#N/A</v>
      </c>
      <c r="AJ1022">
        <f t="shared" si="360"/>
        <v>37.619999999999997</v>
      </c>
      <c r="AK1022" t="str">
        <f t="shared" si="361"/>
        <v>no - Medium</v>
      </c>
      <c r="AL1022" t="str">
        <f t="shared" si="362"/>
        <v>Q3 - High</v>
      </c>
      <c r="AM1022">
        <f t="shared" si="363"/>
        <v>0</v>
      </c>
      <c r="AN1022">
        <f t="shared" si="364"/>
        <v>0</v>
      </c>
      <c r="AO1022">
        <f t="shared" si="365"/>
        <v>1</v>
      </c>
      <c r="AP1022">
        <f t="shared" si="366"/>
        <v>1</v>
      </c>
      <c r="AQ1022">
        <f t="shared" si="367"/>
        <v>221.3</v>
      </c>
    </row>
    <row r="1023" spans="1:43" x14ac:dyDescent="0.25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  <c r="U1023">
        <f t="shared" si="345"/>
        <v>0</v>
      </c>
      <c r="V1023" t="str">
        <f t="shared" si="346"/>
        <v>&lt;=3 calls</v>
      </c>
      <c r="W1023" t="str">
        <f t="shared" si="347"/>
        <v>Q2</v>
      </c>
      <c r="X1023" t="str">
        <f t="shared" si="348"/>
        <v>Not Applicable</v>
      </c>
      <c r="Y1023" t="str">
        <f t="shared" si="349"/>
        <v>Medium</v>
      </c>
      <c r="Z1023" s="3">
        <f t="shared" si="350"/>
        <v>-0.72501165167685189</v>
      </c>
      <c r="AA1023" s="3">
        <f t="shared" si="351"/>
        <v>0.22340700017432899</v>
      </c>
      <c r="AB1023" s="3">
        <f t="shared" si="352"/>
        <v>-1.9229604676402321</v>
      </c>
      <c r="AC1023" s="3">
        <f t="shared" si="353"/>
        <v>-1.5782282757565671</v>
      </c>
      <c r="AD1023" s="3">
        <f t="shared" si="354"/>
        <v>1.6608874867070713</v>
      </c>
      <c r="AE1023" s="3">
        <f t="shared" si="355"/>
        <v>2.6007948848955347</v>
      </c>
      <c r="AF1023" s="3">
        <f t="shared" si="356"/>
        <v>4.3324035849742133</v>
      </c>
      <c r="AG1023" t="str">
        <f t="shared" si="357"/>
        <v>Cluster 1</v>
      </c>
      <c r="AH1023" t="str">
        <f t="shared" si="358"/>
        <v>Not Applicable</v>
      </c>
      <c r="AI1023" t="e">
        <f t="shared" si="359"/>
        <v>#N/A</v>
      </c>
      <c r="AJ1023">
        <f t="shared" si="360"/>
        <v>23.99</v>
      </c>
      <c r="AK1023" t="str">
        <f t="shared" si="361"/>
        <v>no - Medium</v>
      </c>
      <c r="AL1023" t="str">
        <f t="shared" si="362"/>
        <v>Q1 - Low</v>
      </c>
      <c r="AM1023">
        <f t="shared" si="363"/>
        <v>0</v>
      </c>
      <c r="AN1023">
        <f t="shared" si="364"/>
        <v>1</v>
      </c>
      <c r="AO1023">
        <f t="shared" si="365"/>
        <v>0</v>
      </c>
      <c r="AP1023">
        <f t="shared" si="366"/>
        <v>3</v>
      </c>
      <c r="AQ1023">
        <f t="shared" si="367"/>
        <v>141.1</v>
      </c>
    </row>
    <row r="1024" spans="1:43" x14ac:dyDescent="0.25">
      <c r="A1024" t="s">
        <v>66</v>
      </c>
      <c r="B1024">
        <v>80</v>
      </c>
      <c r="C1024" t="s">
        <v>25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  <c r="U1024">
        <f t="shared" si="345"/>
        <v>0</v>
      </c>
      <c r="V1024" t="str">
        <f t="shared" si="346"/>
        <v>&gt;3 calls</v>
      </c>
      <c r="W1024" t="str">
        <f t="shared" si="347"/>
        <v>Q2</v>
      </c>
      <c r="X1024" t="str">
        <f t="shared" si="348"/>
        <v>Not Applicable</v>
      </c>
      <c r="Y1024" t="str">
        <f t="shared" si="349"/>
        <v>High</v>
      </c>
      <c r="Z1024" s="3">
        <f t="shared" si="350"/>
        <v>-0.25660046291535704</v>
      </c>
      <c r="AA1024" s="3">
        <f t="shared" si="351"/>
        <v>0.75873551619331936</v>
      </c>
      <c r="AB1024" s="3">
        <f t="shared" si="352"/>
        <v>-0.98956050284852926</v>
      </c>
      <c r="AC1024" s="3">
        <f t="shared" si="353"/>
        <v>0.16083806171076653</v>
      </c>
      <c r="AD1024" s="3">
        <f t="shared" si="354"/>
        <v>2.2346023083033426</v>
      </c>
      <c r="AE1024" s="3">
        <f t="shared" si="355"/>
        <v>1.2832077976673257</v>
      </c>
      <c r="AF1024" s="3">
        <f t="shared" si="356"/>
        <v>2.5099396462293333</v>
      </c>
      <c r="AG1024" t="str">
        <f t="shared" si="357"/>
        <v>Cluster 2</v>
      </c>
      <c r="AH1024" t="str">
        <f t="shared" si="358"/>
        <v>&gt;16 messages</v>
      </c>
      <c r="AI1024" t="e">
        <f t="shared" si="359"/>
        <v>#N/A</v>
      </c>
      <c r="AJ1024">
        <f t="shared" si="360"/>
        <v>28.29</v>
      </c>
      <c r="AK1024" t="str">
        <f t="shared" si="361"/>
        <v>no - Medium</v>
      </c>
      <c r="AL1024" t="str">
        <f t="shared" si="362"/>
        <v>Q3 - High</v>
      </c>
      <c r="AM1024">
        <f t="shared" si="363"/>
        <v>0</v>
      </c>
      <c r="AN1024">
        <f t="shared" si="364"/>
        <v>0</v>
      </c>
      <c r="AO1024">
        <f t="shared" si="365"/>
        <v>0</v>
      </c>
      <c r="AP1024">
        <f t="shared" si="366"/>
        <v>4</v>
      </c>
      <c r="AQ1024">
        <f t="shared" si="367"/>
        <v>166.4</v>
      </c>
    </row>
    <row r="1025" spans="1:43" x14ac:dyDescent="0.25">
      <c r="A1025" t="s">
        <v>70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  <c r="U1025">
        <f t="shared" si="345"/>
        <v>0</v>
      </c>
      <c r="V1025" t="str">
        <f t="shared" si="346"/>
        <v>&lt;=3 calls</v>
      </c>
      <c r="W1025" t="str">
        <f t="shared" si="347"/>
        <v>Q4</v>
      </c>
      <c r="X1025" t="str">
        <f t="shared" si="348"/>
        <v>Not Applicable</v>
      </c>
      <c r="Y1025" t="str">
        <f t="shared" si="349"/>
        <v>Medium</v>
      </c>
      <c r="Z1025" s="3">
        <f t="shared" si="350"/>
        <v>1.283787319889242</v>
      </c>
      <c r="AA1025" s="3">
        <f t="shared" si="351"/>
        <v>0.53783787575425601</v>
      </c>
      <c r="AB1025" s="3">
        <f t="shared" si="352"/>
        <v>0.78191347288380997</v>
      </c>
      <c r="AC1025" s="3">
        <f t="shared" si="353"/>
        <v>-0.96230894790355315</v>
      </c>
      <c r="AD1025" s="3">
        <f t="shared" si="354"/>
        <v>3.2798271440495497</v>
      </c>
      <c r="AE1025" s="3">
        <f t="shared" si="355"/>
        <v>1.8640833279649054</v>
      </c>
      <c r="AF1025" s="3">
        <f t="shared" si="356"/>
        <v>2.0475222129073978</v>
      </c>
      <c r="AG1025" t="str">
        <f t="shared" si="357"/>
        <v>Cluster 2</v>
      </c>
      <c r="AH1025" t="str">
        <f t="shared" si="358"/>
        <v>&gt;16 messages</v>
      </c>
      <c r="AI1025" t="e">
        <f t="shared" si="359"/>
        <v>#N/A</v>
      </c>
      <c r="AJ1025">
        <f t="shared" si="360"/>
        <v>42.43</v>
      </c>
      <c r="AK1025" t="str">
        <f t="shared" si="361"/>
        <v>no - Low</v>
      </c>
      <c r="AL1025" t="str">
        <f t="shared" si="362"/>
        <v>Q1 - Low</v>
      </c>
      <c r="AM1025">
        <f t="shared" si="363"/>
        <v>0</v>
      </c>
      <c r="AN1025">
        <f t="shared" si="364"/>
        <v>1</v>
      </c>
      <c r="AO1025">
        <f t="shared" si="365"/>
        <v>0</v>
      </c>
      <c r="AP1025">
        <f t="shared" si="366"/>
        <v>3</v>
      </c>
      <c r="AQ1025">
        <f t="shared" si="367"/>
        <v>249.6</v>
      </c>
    </row>
    <row r="1026" spans="1:43" x14ac:dyDescent="0.25">
      <c r="A1026" t="s">
        <v>70</v>
      </c>
      <c r="B1026">
        <v>36</v>
      </c>
      <c r="C1026" t="s">
        <v>28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  <c r="U1026">
        <f t="shared" ref="U1026:U1089" si="368">IF(T1026="yes",1,0)</f>
        <v>0</v>
      </c>
      <c r="V1026" t="str">
        <f t="shared" ref="V1026:V1089" si="369">IF(S1026&gt;3,"&gt;3 calls","&lt;=3 calls")</f>
        <v>&lt;=3 calls</v>
      </c>
      <c r="W1026" t="str">
        <f t="shared" ref="W1026:W1089" si="370">IF(B1026&lt;=_xlfn.QUARTILE.INC($B$2:$B$4251,1),"Q1",
IF(B1026&lt;=_xlfn.QUARTILE.INC($B$2:$B$4251,2),"Q2",
IF(B1026&lt;=_xlfn.QUARTILE.INC($B$2:$B$4251,3),"Q3","Q4")))</f>
        <v>Q1</v>
      </c>
      <c r="X1026" t="str">
        <f t="shared" ref="X1026:X1089" si="371">IF(D1026="no","Not Applicable",IF(R1026&gt;2.84,"High","Low"))</f>
        <v>Not Applicable</v>
      </c>
      <c r="Y1026" t="str">
        <f t="shared" ref="Y1026:Y1089" si="372">IF(J1026&lt;=165,"Low",IF(J1026&lt;=233,"Medium","High"))</f>
        <v>Medium</v>
      </c>
      <c r="Z1026" s="3">
        <f t="shared" ref="Z1026:Z1089" si="373">(G1026-AVERAGE($G$2:$G$4251))/_xlfn.STDEV.S($G$2:$G$4251)</f>
        <v>-3.0726292840644369E-2</v>
      </c>
      <c r="AA1026" s="3">
        <f t="shared" ref="AA1026:AA1089" si="374">(J1026-AVERAGE($J$2:$J$4251))/_xlfn.STDEV.S($J$2:$J$4251)</f>
        <v>0.25723817033166274</v>
      </c>
      <c r="AB1026" s="3">
        <f t="shared" ref="AB1026:AB1089" si="375">(M1026-AVERAGE($M$2:$M$4251))/_xlfn.STDEV.S($M$2:$M$4251)</f>
        <v>-5.0202665941134039E-2</v>
      </c>
      <c r="AC1026" s="3">
        <f t="shared" ref="AC1026:AC1089" si="376">(P1026-AVERAGE($P$2:$P$4251))/_xlfn.STDEV.S($P$2:$P$4251)</f>
        <v>0.23329915910523916</v>
      </c>
      <c r="AD1026" s="3">
        <f t="shared" ref="AD1026:AD1089" si="377">SQRT((Z1026-$BQ$13)^2+(AA1026-$BR$13)^2+(AB1026-$BS$13)^2+(AC1026-$BT$13)^2)</f>
        <v>2.2233490791965993</v>
      </c>
      <c r="AE1026" s="3">
        <f t="shared" ref="AE1026:AE1089" si="378">SQRT((Z1026-$BQ$14)^2+(AA1026-$BR$14)^2+(AB1026-$BS$14)^2+(AC1026-$BT$14)^2)</f>
        <v>0.35222774827392483</v>
      </c>
      <c r="AF1026" s="3">
        <f t="shared" ref="AF1026:AF1089" si="379">SQRT((Z1026-$BQ$15)^2+(AA1026-$BR$15)^2+(AB1026-$BS$15)^2+(AC1026-$BT$15)^2)</f>
        <v>1.817923993280212</v>
      </c>
      <c r="AG1026" t="str">
        <f t="shared" ref="AG1026:AG1089" si="380">IF(AD1026=MIN(AD1026:AF1026),"Cluster 1",IF(AE1026=MIN(AD1026:AF1026),"Cluster 2","Cluster 3"))</f>
        <v>Cluster 2</v>
      </c>
      <c r="AH1026" t="str">
        <f t="shared" ref="AH1026:AH1089" si="381">IF(E1026="no","Not Applicable",IF(F1026=0,"0 messages",IF(F1026&lt;=16,"1-16 messages","&gt;16 messages")))</f>
        <v>Not Applicable</v>
      </c>
      <c r="AI1026" t="e">
        <f t="shared" ref="AI1026:AI1089" si="382">IF(T1026="yes",I1026,NA())</f>
        <v>#N/A</v>
      </c>
      <c r="AJ1026">
        <f t="shared" ref="AJ1026:AJ1089" si="383">IF(T1026="no",I1026,NA())</f>
        <v>30.36</v>
      </c>
      <c r="AK1026" t="str">
        <f t="shared" ref="AK1026:AK1089" si="384">D1026&amp;" - "&amp;IF(Q1026&lt;=3,"Low",IF(Q1026&lt;=6,"Medium","High"))</f>
        <v>no - Medium</v>
      </c>
      <c r="AL1026" t="str">
        <f t="shared" ref="AL1026:AL1089" si="385">IF(P1026&lt;=8.5,"Q1 - Low",IF(P1026&lt;=10.3,"Q2 - Medium",IF(P1026&lt;=12,"Q3 - High","Q4 - Very High")))</f>
        <v>Q3 - High</v>
      </c>
      <c r="AM1026">
        <f t="shared" ref="AM1026:AM1089" si="386">IF(D1026="yes",1,0)</f>
        <v>0</v>
      </c>
      <c r="AN1026">
        <f t="shared" ref="AN1026:AN1089" si="387">IF(C1026="area_code_415",1,0)</f>
        <v>0</v>
      </c>
      <c r="AO1026">
        <f t="shared" ref="AO1026:AO1089" si="388">IF(C1026="area_code_510",1,0)</f>
        <v>1</v>
      </c>
      <c r="AP1026">
        <f t="shared" ref="AP1026:AP1089" si="389">S1026</f>
        <v>1</v>
      </c>
      <c r="AQ1026">
        <f t="shared" ref="AQ1026:AQ1089" si="390">G1026</f>
        <v>178.6</v>
      </c>
    </row>
    <row r="1027" spans="1:43" x14ac:dyDescent="0.25">
      <c r="A1027" t="s">
        <v>62</v>
      </c>
      <c r="B1027">
        <v>180</v>
      </c>
      <c r="C1027" t="s">
        <v>28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  <c r="U1027">
        <f t="shared" si="368"/>
        <v>0</v>
      </c>
      <c r="V1027" t="str">
        <f t="shared" si="369"/>
        <v>&lt;=3 calls</v>
      </c>
      <c r="W1027" t="str">
        <f t="shared" si="370"/>
        <v>Q4</v>
      </c>
      <c r="X1027" t="str">
        <f t="shared" si="371"/>
        <v>Not Applicable</v>
      </c>
      <c r="Y1027" t="str">
        <f t="shared" si="372"/>
        <v>Medium</v>
      </c>
      <c r="Z1027" s="3">
        <f t="shared" si="373"/>
        <v>-0.7638916317716794</v>
      </c>
      <c r="AA1027" s="3">
        <f t="shared" si="374"/>
        <v>0.49206629260021628</v>
      </c>
      <c r="AB1027" s="3">
        <f t="shared" si="375"/>
        <v>-0.59038307109718335</v>
      </c>
      <c r="AC1027" s="3">
        <f t="shared" si="376"/>
        <v>1.9723654965725728</v>
      </c>
      <c r="AD1027" s="3">
        <f t="shared" si="377"/>
        <v>3.3592784428683617</v>
      </c>
      <c r="AE1027" s="3">
        <f t="shared" si="378"/>
        <v>2.2504305108383669</v>
      </c>
      <c r="AF1027" s="3">
        <f t="shared" si="379"/>
        <v>2.6161275411386926</v>
      </c>
      <c r="AG1027" t="str">
        <f t="shared" si="380"/>
        <v>Cluster 2</v>
      </c>
      <c r="AH1027" t="str">
        <f t="shared" si="381"/>
        <v>Not Applicable</v>
      </c>
      <c r="AI1027" t="e">
        <f t="shared" si="382"/>
        <v>#N/A</v>
      </c>
      <c r="AJ1027">
        <f t="shared" si="383"/>
        <v>23.63</v>
      </c>
      <c r="AK1027" t="str">
        <f t="shared" si="384"/>
        <v>no - Medium</v>
      </c>
      <c r="AL1027" t="str">
        <f t="shared" si="385"/>
        <v>Q4 - Very High</v>
      </c>
      <c r="AM1027">
        <f t="shared" si="386"/>
        <v>0</v>
      </c>
      <c r="AN1027">
        <f t="shared" si="387"/>
        <v>0</v>
      </c>
      <c r="AO1027">
        <f t="shared" si="388"/>
        <v>1</v>
      </c>
      <c r="AP1027">
        <f t="shared" si="389"/>
        <v>2</v>
      </c>
      <c r="AQ1027">
        <f t="shared" si="390"/>
        <v>139</v>
      </c>
    </row>
    <row r="1028" spans="1:43" x14ac:dyDescent="0.25">
      <c r="A1028" t="s">
        <v>35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  <c r="U1028">
        <f t="shared" si="368"/>
        <v>0</v>
      </c>
      <c r="V1028" t="str">
        <f t="shared" si="369"/>
        <v>&lt;=3 calls</v>
      </c>
      <c r="W1028" t="str">
        <f t="shared" si="370"/>
        <v>Q1</v>
      </c>
      <c r="X1028" t="str">
        <f t="shared" si="371"/>
        <v>Not Applicable</v>
      </c>
      <c r="Y1028" t="str">
        <f t="shared" si="372"/>
        <v>Medium</v>
      </c>
      <c r="Z1028" s="3">
        <f t="shared" si="373"/>
        <v>-0.85090873007915058</v>
      </c>
      <c r="AA1028" s="3">
        <f t="shared" si="374"/>
        <v>4.2310736390953251E-2</v>
      </c>
      <c r="AB1028" s="3">
        <f t="shared" si="375"/>
        <v>-9.1907770750975989E-2</v>
      </c>
      <c r="AC1028" s="3">
        <f t="shared" si="376"/>
        <v>0.84921848695825297</v>
      </c>
      <c r="AD1028" s="3">
        <f t="shared" si="377"/>
        <v>2.3136292674698544</v>
      </c>
      <c r="AE1028" s="3">
        <f t="shared" si="378"/>
        <v>1.2064223730745944</v>
      </c>
      <c r="AF1028" s="3">
        <f t="shared" si="379"/>
        <v>2.357547347820776</v>
      </c>
      <c r="AG1028" t="str">
        <f t="shared" si="380"/>
        <v>Cluster 2</v>
      </c>
      <c r="AH1028" t="str">
        <f t="shared" si="381"/>
        <v>Not Applicable</v>
      </c>
      <c r="AI1028" t="e">
        <f t="shared" si="382"/>
        <v>#N/A</v>
      </c>
      <c r="AJ1028">
        <f t="shared" si="383"/>
        <v>22.83</v>
      </c>
      <c r="AK1028" t="str">
        <f t="shared" si="384"/>
        <v>no - Medium</v>
      </c>
      <c r="AL1028" t="str">
        <f t="shared" si="385"/>
        <v>Q4 - Very High</v>
      </c>
      <c r="AM1028">
        <f t="shared" si="386"/>
        <v>0</v>
      </c>
      <c r="AN1028">
        <f t="shared" si="387"/>
        <v>1</v>
      </c>
      <c r="AO1028">
        <f t="shared" si="388"/>
        <v>0</v>
      </c>
      <c r="AP1028">
        <f t="shared" si="389"/>
        <v>2</v>
      </c>
      <c r="AQ1028">
        <f t="shared" si="390"/>
        <v>134.30000000000001</v>
      </c>
    </row>
    <row r="1029" spans="1:43" x14ac:dyDescent="0.25">
      <c r="A1029" t="s">
        <v>35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  <c r="U1029">
        <f t="shared" si="368"/>
        <v>0</v>
      </c>
      <c r="V1029" t="str">
        <f t="shared" si="369"/>
        <v>&lt;=3 calls</v>
      </c>
      <c r="W1029" t="str">
        <f t="shared" si="370"/>
        <v>Q3</v>
      </c>
      <c r="X1029" t="str">
        <f t="shared" si="371"/>
        <v>Not Applicable</v>
      </c>
      <c r="Y1029" t="str">
        <f t="shared" si="372"/>
        <v>High</v>
      </c>
      <c r="Z1029" s="3">
        <f t="shared" si="373"/>
        <v>0.65985621074843692</v>
      </c>
      <c r="AA1029" s="3">
        <f t="shared" si="374"/>
        <v>0.79455675518343727</v>
      </c>
      <c r="AB1029" s="3">
        <f t="shared" si="375"/>
        <v>-0.87040306053469474</v>
      </c>
      <c r="AC1029" s="3">
        <f t="shared" si="376"/>
        <v>-1.9405337627289283</v>
      </c>
      <c r="AD1029" s="3">
        <f t="shared" si="377"/>
        <v>2.6223950338357636</v>
      </c>
      <c r="AE1029" s="3">
        <f t="shared" si="378"/>
        <v>2.3643188084837403</v>
      </c>
      <c r="AF1029" s="3">
        <f t="shared" si="379"/>
        <v>3.5075705470900327</v>
      </c>
      <c r="AG1029" t="str">
        <f t="shared" si="380"/>
        <v>Cluster 2</v>
      </c>
      <c r="AH1029" t="str">
        <f t="shared" si="381"/>
        <v>Not Applicable</v>
      </c>
      <c r="AI1029" t="e">
        <f t="shared" si="382"/>
        <v>#N/A</v>
      </c>
      <c r="AJ1029">
        <f t="shared" si="383"/>
        <v>36.700000000000003</v>
      </c>
      <c r="AK1029" t="str">
        <f t="shared" si="384"/>
        <v>no - Medium</v>
      </c>
      <c r="AL1029" t="str">
        <f t="shared" si="385"/>
        <v>Q1 - Low</v>
      </c>
      <c r="AM1029">
        <f t="shared" si="386"/>
        <v>0</v>
      </c>
      <c r="AN1029">
        <f t="shared" si="387"/>
        <v>1</v>
      </c>
      <c r="AO1029">
        <f t="shared" si="388"/>
        <v>0</v>
      </c>
      <c r="AP1029">
        <f t="shared" si="389"/>
        <v>3</v>
      </c>
      <c r="AQ1029">
        <f t="shared" si="390"/>
        <v>215.9</v>
      </c>
    </row>
    <row r="1030" spans="1:43" x14ac:dyDescent="0.25">
      <c r="A1030" t="s">
        <v>47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  <c r="U1030">
        <f t="shared" si="368"/>
        <v>0</v>
      </c>
      <c r="V1030" t="str">
        <f t="shared" si="369"/>
        <v>&lt;=3 calls</v>
      </c>
      <c r="W1030" t="str">
        <f t="shared" si="370"/>
        <v>Q3</v>
      </c>
      <c r="X1030" t="str">
        <f t="shared" si="371"/>
        <v>Not Applicable</v>
      </c>
      <c r="Y1030" t="str">
        <f t="shared" si="372"/>
        <v>Medium</v>
      </c>
      <c r="Z1030" s="3">
        <f t="shared" si="373"/>
        <v>-3.4429148087770596E-2</v>
      </c>
      <c r="AA1030" s="3">
        <f t="shared" si="374"/>
        <v>-0.63431266675572584</v>
      </c>
      <c r="AB1030" s="3">
        <f t="shared" si="375"/>
        <v>-1.5893196291614957</v>
      </c>
      <c r="AC1030" s="3">
        <f t="shared" si="376"/>
        <v>-0.34638962005053869</v>
      </c>
      <c r="AD1030" s="3">
        <f t="shared" si="377"/>
        <v>1.3566718283544252</v>
      </c>
      <c r="AE1030" s="3">
        <f t="shared" si="378"/>
        <v>1.7462704767479753</v>
      </c>
      <c r="AF1030" s="3">
        <f t="shared" si="379"/>
        <v>3.5011944684739613</v>
      </c>
      <c r="AG1030" t="str">
        <f t="shared" si="380"/>
        <v>Cluster 1</v>
      </c>
      <c r="AH1030" t="str">
        <f t="shared" si="381"/>
        <v>Not Applicable</v>
      </c>
      <c r="AI1030" t="e">
        <f t="shared" si="382"/>
        <v>#N/A</v>
      </c>
      <c r="AJ1030">
        <f t="shared" si="383"/>
        <v>30.33</v>
      </c>
      <c r="AK1030" t="str">
        <f t="shared" si="384"/>
        <v>no - High</v>
      </c>
      <c r="AL1030" t="str">
        <f t="shared" si="385"/>
        <v>Q2 - Medium</v>
      </c>
      <c r="AM1030">
        <f t="shared" si="386"/>
        <v>0</v>
      </c>
      <c r="AN1030">
        <f t="shared" si="387"/>
        <v>1</v>
      </c>
      <c r="AO1030">
        <f t="shared" si="388"/>
        <v>0</v>
      </c>
      <c r="AP1030">
        <f t="shared" si="389"/>
        <v>1</v>
      </c>
      <c r="AQ1030">
        <f t="shared" si="390"/>
        <v>178.4</v>
      </c>
    </row>
    <row r="1031" spans="1:43" x14ac:dyDescent="0.25">
      <c r="A1031" t="s">
        <v>55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  <c r="U1031">
        <f t="shared" si="368"/>
        <v>0</v>
      </c>
      <c r="V1031" t="str">
        <f t="shared" si="369"/>
        <v>&lt;=3 calls</v>
      </c>
      <c r="W1031" t="str">
        <f t="shared" si="370"/>
        <v>Q2</v>
      </c>
      <c r="X1031" t="str">
        <f t="shared" si="371"/>
        <v>Not Applicable</v>
      </c>
      <c r="Y1031" t="str">
        <f t="shared" si="372"/>
        <v>Low</v>
      </c>
      <c r="Z1031" s="3">
        <f t="shared" si="373"/>
        <v>-1.367457037053289</v>
      </c>
      <c r="AA1031" s="3">
        <f t="shared" si="374"/>
        <v>-1.1935220087681286</v>
      </c>
      <c r="AB1031" s="3">
        <f t="shared" si="375"/>
        <v>-2.1771630112430791</v>
      </c>
      <c r="AC1031" s="3">
        <f t="shared" si="376"/>
        <v>0.41445190259141979</v>
      </c>
      <c r="AD1031" s="3">
        <f t="shared" si="377"/>
        <v>1.8864947340877989</v>
      </c>
      <c r="AE1031" s="3">
        <f t="shared" si="378"/>
        <v>2.8646540263506779</v>
      </c>
      <c r="AF1031" s="3">
        <f t="shared" si="379"/>
        <v>4.566576726568087</v>
      </c>
      <c r="AG1031" t="str">
        <f t="shared" si="380"/>
        <v>Cluster 1</v>
      </c>
      <c r="AH1031" t="str">
        <f t="shared" si="381"/>
        <v>Not Applicable</v>
      </c>
      <c r="AI1031" t="e">
        <f t="shared" si="382"/>
        <v>#N/A</v>
      </c>
      <c r="AJ1031">
        <f t="shared" si="383"/>
        <v>18.09</v>
      </c>
      <c r="AK1031" t="str">
        <f t="shared" si="384"/>
        <v>no - Low</v>
      </c>
      <c r="AL1031" t="str">
        <f t="shared" si="385"/>
        <v>Q3 - High</v>
      </c>
      <c r="AM1031">
        <f t="shared" si="386"/>
        <v>0</v>
      </c>
      <c r="AN1031">
        <f t="shared" si="387"/>
        <v>1</v>
      </c>
      <c r="AO1031">
        <f t="shared" si="388"/>
        <v>0</v>
      </c>
      <c r="AP1031">
        <f t="shared" si="389"/>
        <v>1</v>
      </c>
      <c r="AQ1031">
        <f t="shared" si="390"/>
        <v>106.4</v>
      </c>
    </row>
    <row r="1032" spans="1:43" x14ac:dyDescent="0.25">
      <c r="A1032" t="s">
        <v>50</v>
      </c>
      <c r="B1032">
        <v>109</v>
      </c>
      <c r="C1032" t="s">
        <v>28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  <c r="U1032">
        <f t="shared" si="368"/>
        <v>0</v>
      </c>
      <c r="V1032" t="str">
        <f t="shared" si="369"/>
        <v>&lt;=3 calls</v>
      </c>
      <c r="W1032" t="str">
        <f t="shared" si="370"/>
        <v>Q3</v>
      </c>
      <c r="X1032" t="str">
        <f t="shared" si="371"/>
        <v>Not Applicable</v>
      </c>
      <c r="Y1032" t="str">
        <f t="shared" si="372"/>
        <v>High</v>
      </c>
      <c r="Z1032" s="3">
        <f t="shared" si="373"/>
        <v>-0.17698907510213888</v>
      </c>
      <c r="AA1032" s="3">
        <f t="shared" si="374"/>
        <v>0.79654682401622157</v>
      </c>
      <c r="AB1032" s="3">
        <f t="shared" si="375"/>
        <v>-1.6191089897399544</v>
      </c>
      <c r="AC1032" s="3">
        <f t="shared" si="376"/>
        <v>0.41445190259141979</v>
      </c>
      <c r="AD1032" s="3">
        <f t="shared" si="377"/>
        <v>2.5077674531952359</v>
      </c>
      <c r="AE1032" s="3">
        <f t="shared" si="378"/>
        <v>1.8598645853325515</v>
      </c>
      <c r="AF1032" s="3">
        <f t="shared" si="379"/>
        <v>2.9375661613388604</v>
      </c>
      <c r="AG1032" t="str">
        <f t="shared" si="380"/>
        <v>Cluster 2</v>
      </c>
      <c r="AH1032" t="str">
        <f t="shared" si="381"/>
        <v>Not Applicable</v>
      </c>
      <c r="AI1032" t="e">
        <f t="shared" si="382"/>
        <v>#N/A</v>
      </c>
      <c r="AJ1032">
        <f t="shared" si="383"/>
        <v>29.02</v>
      </c>
      <c r="AK1032" t="str">
        <f t="shared" si="384"/>
        <v>no - Medium</v>
      </c>
      <c r="AL1032" t="str">
        <f t="shared" si="385"/>
        <v>Q3 - High</v>
      </c>
      <c r="AM1032">
        <f t="shared" si="386"/>
        <v>0</v>
      </c>
      <c r="AN1032">
        <f t="shared" si="387"/>
        <v>0</v>
      </c>
      <c r="AO1032">
        <f t="shared" si="388"/>
        <v>1</v>
      </c>
      <c r="AP1032">
        <f t="shared" si="389"/>
        <v>2</v>
      </c>
      <c r="AQ1032">
        <f t="shared" si="390"/>
        <v>170.7</v>
      </c>
    </row>
    <row r="1033" spans="1:43" x14ac:dyDescent="0.25">
      <c r="A1033" t="s">
        <v>30</v>
      </c>
      <c r="B1033">
        <v>162</v>
      </c>
      <c r="C1033" t="s">
        <v>28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  <c r="U1033">
        <f t="shared" si="368"/>
        <v>0</v>
      </c>
      <c r="V1033" t="str">
        <f t="shared" si="369"/>
        <v>&lt;=3 calls</v>
      </c>
      <c r="W1033" t="str">
        <f t="shared" si="370"/>
        <v>Q4</v>
      </c>
      <c r="X1033" t="str">
        <f t="shared" si="371"/>
        <v>Not Applicable</v>
      </c>
      <c r="Y1033" t="str">
        <f t="shared" si="372"/>
        <v>Medium</v>
      </c>
      <c r="Z1033" s="3">
        <f t="shared" si="373"/>
        <v>7.850793694958573E-2</v>
      </c>
      <c r="AA1033" s="3">
        <f t="shared" si="374"/>
        <v>-0.33779241067085808</v>
      </c>
      <c r="AB1033" s="3">
        <f t="shared" si="375"/>
        <v>-1.4522885705005859</v>
      </c>
      <c r="AC1033" s="3">
        <f t="shared" si="376"/>
        <v>0.74052684086654508</v>
      </c>
      <c r="AD1033" s="3">
        <f t="shared" si="377"/>
        <v>2.1990218043963785</v>
      </c>
      <c r="AE1033" s="3">
        <f t="shared" si="378"/>
        <v>1.6666701242061461</v>
      </c>
      <c r="AF1033" s="3">
        <f t="shared" si="379"/>
        <v>2.9529445828921266</v>
      </c>
      <c r="AG1033" t="str">
        <f t="shared" si="380"/>
        <v>Cluster 2</v>
      </c>
      <c r="AH1033" t="str">
        <f t="shared" si="381"/>
        <v>&gt;16 messages</v>
      </c>
      <c r="AI1033" t="e">
        <f t="shared" si="382"/>
        <v>#N/A</v>
      </c>
      <c r="AJ1033">
        <f t="shared" si="383"/>
        <v>31.37</v>
      </c>
      <c r="AK1033" t="str">
        <f t="shared" si="384"/>
        <v>no - Medium</v>
      </c>
      <c r="AL1033" t="str">
        <f t="shared" si="385"/>
        <v>Q4 - Very High</v>
      </c>
      <c r="AM1033">
        <f t="shared" si="386"/>
        <v>0</v>
      </c>
      <c r="AN1033">
        <f t="shared" si="387"/>
        <v>0</v>
      </c>
      <c r="AO1033">
        <f t="shared" si="388"/>
        <v>1</v>
      </c>
      <c r="AP1033">
        <f t="shared" si="389"/>
        <v>0</v>
      </c>
      <c r="AQ1033">
        <f t="shared" si="390"/>
        <v>184.5</v>
      </c>
    </row>
    <row r="1034" spans="1:43" x14ac:dyDescent="0.25">
      <c r="A1034" t="s">
        <v>70</v>
      </c>
      <c r="B1034">
        <v>124</v>
      </c>
      <c r="C1034" t="s">
        <v>28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  <c r="U1034">
        <f t="shared" si="368"/>
        <v>0</v>
      </c>
      <c r="V1034" t="str">
        <f t="shared" si="369"/>
        <v>&lt;=3 calls</v>
      </c>
      <c r="W1034" t="str">
        <f t="shared" si="370"/>
        <v>Q3</v>
      </c>
      <c r="X1034" t="str">
        <f t="shared" si="371"/>
        <v>Not Applicable</v>
      </c>
      <c r="Y1034" t="str">
        <f t="shared" si="372"/>
        <v>Medium</v>
      </c>
      <c r="Z1034" s="3">
        <f t="shared" si="373"/>
        <v>-0.3528746993406448</v>
      </c>
      <c r="AA1034" s="3">
        <f t="shared" si="374"/>
        <v>8.0122044213855451E-2</v>
      </c>
      <c r="AB1034" s="3">
        <f t="shared" si="375"/>
        <v>0.61509305364444167</v>
      </c>
      <c r="AC1034" s="3">
        <f t="shared" si="376"/>
        <v>-0.49131181483948333</v>
      </c>
      <c r="AD1034" s="3">
        <f t="shared" si="377"/>
        <v>2.1101478684686072</v>
      </c>
      <c r="AE1034" s="3">
        <f t="shared" si="378"/>
        <v>0.8664103297204323</v>
      </c>
      <c r="AF1034" s="3">
        <f t="shared" si="379"/>
        <v>2.24691114468061</v>
      </c>
      <c r="AG1034" t="str">
        <f t="shared" si="380"/>
        <v>Cluster 2</v>
      </c>
      <c r="AH1034" t="str">
        <f t="shared" si="381"/>
        <v>&gt;16 messages</v>
      </c>
      <c r="AI1034" t="e">
        <f t="shared" si="382"/>
        <v>#N/A</v>
      </c>
      <c r="AJ1034">
        <f t="shared" si="383"/>
        <v>27.4</v>
      </c>
      <c r="AK1034" t="str">
        <f t="shared" si="384"/>
        <v>no - Medium</v>
      </c>
      <c r="AL1034" t="str">
        <f t="shared" si="385"/>
        <v>Q2 - Medium</v>
      </c>
      <c r="AM1034">
        <f t="shared" si="386"/>
        <v>0</v>
      </c>
      <c r="AN1034">
        <f t="shared" si="387"/>
        <v>0</v>
      </c>
      <c r="AO1034">
        <f t="shared" si="388"/>
        <v>1</v>
      </c>
      <c r="AP1034">
        <f t="shared" si="389"/>
        <v>1</v>
      </c>
      <c r="AQ1034">
        <f t="shared" si="390"/>
        <v>161.19999999999999</v>
      </c>
    </row>
    <row r="1035" spans="1:43" x14ac:dyDescent="0.25">
      <c r="A1035" t="s">
        <v>52</v>
      </c>
      <c r="B1035">
        <v>177</v>
      </c>
      <c r="C1035" t="s">
        <v>25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  <c r="U1035">
        <f t="shared" si="368"/>
        <v>0</v>
      </c>
      <c r="V1035" t="str">
        <f t="shared" si="369"/>
        <v>&lt;=3 calls</v>
      </c>
      <c r="W1035" t="str">
        <f t="shared" si="370"/>
        <v>Q4</v>
      </c>
      <c r="X1035" t="str">
        <f t="shared" si="371"/>
        <v>Not Applicable</v>
      </c>
      <c r="Y1035" t="str">
        <f t="shared" si="372"/>
        <v>High</v>
      </c>
      <c r="Z1035" s="3">
        <f t="shared" si="373"/>
        <v>-1.7655139761193814</v>
      </c>
      <c r="AA1035" s="3">
        <f t="shared" si="374"/>
        <v>1.1408287320879142</v>
      </c>
      <c r="AB1035" s="3">
        <f t="shared" si="375"/>
        <v>0.19804200554602108</v>
      </c>
      <c r="AC1035" s="3">
        <f t="shared" si="376"/>
        <v>-0.99853949660078922</v>
      </c>
      <c r="AD1035" s="3">
        <f t="shared" si="377"/>
        <v>2.5699155799150608</v>
      </c>
      <c r="AE1035" s="3">
        <f t="shared" si="378"/>
        <v>2.3355580827850622</v>
      </c>
      <c r="AF1035" s="3">
        <f t="shared" si="379"/>
        <v>3.5078764271614675</v>
      </c>
      <c r="AG1035" t="str">
        <f t="shared" si="380"/>
        <v>Cluster 2</v>
      </c>
      <c r="AH1035" t="str">
        <f t="shared" si="381"/>
        <v>Not Applicable</v>
      </c>
      <c r="AI1035" t="e">
        <f t="shared" si="382"/>
        <v>#N/A</v>
      </c>
      <c r="AJ1035">
        <f t="shared" si="383"/>
        <v>14.43</v>
      </c>
      <c r="AK1035" t="str">
        <f t="shared" si="384"/>
        <v>no - Medium</v>
      </c>
      <c r="AL1035" t="str">
        <f t="shared" si="385"/>
        <v>Q1 - Low</v>
      </c>
      <c r="AM1035">
        <f t="shared" si="386"/>
        <v>0</v>
      </c>
      <c r="AN1035">
        <f t="shared" si="387"/>
        <v>0</v>
      </c>
      <c r="AO1035">
        <f t="shared" si="388"/>
        <v>0</v>
      </c>
      <c r="AP1035">
        <f t="shared" si="389"/>
        <v>2</v>
      </c>
      <c r="AQ1035">
        <f t="shared" si="390"/>
        <v>84.9</v>
      </c>
    </row>
    <row r="1036" spans="1:43" x14ac:dyDescent="0.25">
      <c r="A1036" t="s">
        <v>51</v>
      </c>
      <c r="B1036">
        <v>91</v>
      </c>
      <c r="C1036" t="s">
        <v>28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  <c r="U1036">
        <f t="shared" si="368"/>
        <v>0</v>
      </c>
      <c r="V1036" t="str">
        <f t="shared" si="369"/>
        <v>&lt;=3 calls</v>
      </c>
      <c r="W1036" t="str">
        <f t="shared" si="370"/>
        <v>Q2</v>
      </c>
      <c r="X1036" t="str">
        <f t="shared" si="371"/>
        <v>Not Applicable</v>
      </c>
      <c r="Y1036" t="str">
        <f t="shared" si="372"/>
        <v>Medium</v>
      </c>
      <c r="Z1036" s="3">
        <f t="shared" si="373"/>
        <v>0.69688476321970139</v>
      </c>
      <c r="AA1036" s="3">
        <f t="shared" si="374"/>
        <v>0.5955498719050023</v>
      </c>
      <c r="AB1036" s="3">
        <f t="shared" si="375"/>
        <v>0.62700879787582497</v>
      </c>
      <c r="AC1036" s="3">
        <f t="shared" si="376"/>
        <v>0.12460751301353053</v>
      </c>
      <c r="AD1036" s="3">
        <f t="shared" si="377"/>
        <v>3.0556663725078144</v>
      </c>
      <c r="AE1036" s="3">
        <f t="shared" si="378"/>
        <v>1.1175844881023305</v>
      </c>
      <c r="AF1036" s="3">
        <f t="shared" si="379"/>
        <v>1.0774475374786607</v>
      </c>
      <c r="AG1036" t="str">
        <f t="shared" si="380"/>
        <v>Cluster 3</v>
      </c>
      <c r="AH1036" t="str">
        <f t="shared" si="381"/>
        <v>Not Applicable</v>
      </c>
      <c r="AI1036" t="e">
        <f t="shared" si="382"/>
        <v>#N/A</v>
      </c>
      <c r="AJ1036">
        <f t="shared" si="383"/>
        <v>37.04</v>
      </c>
      <c r="AK1036" t="str">
        <f t="shared" si="384"/>
        <v>no - Low</v>
      </c>
      <c r="AL1036" t="str">
        <f t="shared" si="385"/>
        <v>Q3 - High</v>
      </c>
      <c r="AM1036">
        <f t="shared" si="386"/>
        <v>0</v>
      </c>
      <c r="AN1036">
        <f t="shared" si="387"/>
        <v>0</v>
      </c>
      <c r="AO1036">
        <f t="shared" si="388"/>
        <v>1</v>
      </c>
      <c r="AP1036">
        <f t="shared" si="389"/>
        <v>1</v>
      </c>
      <c r="AQ1036">
        <f t="shared" si="390"/>
        <v>217.9</v>
      </c>
    </row>
    <row r="1037" spans="1:43" x14ac:dyDescent="0.25">
      <c r="A1037" t="s">
        <v>70</v>
      </c>
      <c r="B1037">
        <v>24</v>
      </c>
      <c r="C1037" t="s">
        <v>28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  <c r="U1037">
        <f t="shared" si="368"/>
        <v>1</v>
      </c>
      <c r="V1037" t="str">
        <f t="shared" si="369"/>
        <v>&lt;=3 calls</v>
      </c>
      <c r="W1037" t="str">
        <f t="shared" si="370"/>
        <v>Q1</v>
      </c>
      <c r="X1037" t="str">
        <f t="shared" si="371"/>
        <v>Not Applicable</v>
      </c>
      <c r="Y1037" t="str">
        <f t="shared" si="372"/>
        <v>Medium</v>
      </c>
      <c r="Z1037" s="3">
        <f t="shared" si="373"/>
        <v>1.1615930967340695</v>
      </c>
      <c r="AA1037" s="3">
        <f t="shared" si="374"/>
        <v>-0.32386192884136727</v>
      </c>
      <c r="AB1037" s="3">
        <f t="shared" si="375"/>
        <v>-0.32227882589105583</v>
      </c>
      <c r="AC1037" s="3">
        <f t="shared" si="376"/>
        <v>1.8274433017836287</v>
      </c>
      <c r="AD1037" s="3">
        <f t="shared" si="377"/>
        <v>3.6855649528607164</v>
      </c>
      <c r="AE1037" s="3">
        <f t="shared" si="378"/>
        <v>2.2130516790587302</v>
      </c>
      <c r="AF1037" s="3">
        <f t="shared" si="379"/>
        <v>2.0522686097619176</v>
      </c>
      <c r="AG1037" t="str">
        <f t="shared" si="380"/>
        <v>Cluster 3</v>
      </c>
      <c r="AH1037" t="str">
        <f t="shared" si="381"/>
        <v>Not Applicable</v>
      </c>
      <c r="AI1037">
        <f t="shared" si="382"/>
        <v>41.31</v>
      </c>
      <c r="AJ1037" t="e">
        <f t="shared" si="383"/>
        <v>#N/A</v>
      </c>
      <c r="AK1037" t="str">
        <f t="shared" si="384"/>
        <v>no - Medium</v>
      </c>
      <c r="AL1037" t="str">
        <f t="shared" si="385"/>
        <v>Q4 - Very High</v>
      </c>
      <c r="AM1037">
        <f t="shared" si="386"/>
        <v>0</v>
      </c>
      <c r="AN1037">
        <f t="shared" si="387"/>
        <v>0</v>
      </c>
      <c r="AO1037">
        <f t="shared" si="388"/>
        <v>1</v>
      </c>
      <c r="AP1037">
        <f t="shared" si="389"/>
        <v>0</v>
      </c>
      <c r="AQ1037">
        <f t="shared" si="390"/>
        <v>243</v>
      </c>
    </row>
    <row r="1038" spans="1:43" x14ac:dyDescent="0.25">
      <c r="A1038" t="s">
        <v>72</v>
      </c>
      <c r="B1038">
        <v>48</v>
      </c>
      <c r="C1038" t="s">
        <v>28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  <c r="U1038">
        <f t="shared" si="368"/>
        <v>0</v>
      </c>
      <c r="V1038" t="str">
        <f t="shared" si="369"/>
        <v>&lt;=3 calls</v>
      </c>
      <c r="W1038" t="str">
        <f t="shared" si="370"/>
        <v>Q1</v>
      </c>
      <c r="X1038" t="str">
        <f t="shared" si="371"/>
        <v>Not Applicable</v>
      </c>
      <c r="Y1038" t="str">
        <f t="shared" si="372"/>
        <v>Low</v>
      </c>
      <c r="Z1038" s="3">
        <f t="shared" si="373"/>
        <v>-0.96384581511650746</v>
      </c>
      <c r="AA1038" s="3">
        <f t="shared" si="374"/>
        <v>-3.0263754037625152</v>
      </c>
      <c r="AB1038" s="3">
        <f t="shared" si="375"/>
        <v>-1.67272983878118</v>
      </c>
      <c r="AC1038" s="3">
        <f t="shared" si="376"/>
        <v>-0.49131181483948333</v>
      </c>
      <c r="AD1038" s="3">
        <f t="shared" si="377"/>
        <v>2.195184162608399</v>
      </c>
      <c r="AE1038" s="3">
        <f t="shared" si="378"/>
        <v>3.6231697797323972</v>
      </c>
      <c r="AF1038" s="3">
        <f t="shared" si="379"/>
        <v>5.4254847707615479</v>
      </c>
      <c r="AG1038" t="str">
        <f t="shared" si="380"/>
        <v>Cluster 1</v>
      </c>
      <c r="AH1038" t="str">
        <f t="shared" si="381"/>
        <v>Not Applicable</v>
      </c>
      <c r="AI1038" t="e">
        <f t="shared" si="382"/>
        <v>#N/A</v>
      </c>
      <c r="AJ1038">
        <f t="shared" si="383"/>
        <v>21.79</v>
      </c>
      <c r="AK1038" t="str">
        <f t="shared" si="384"/>
        <v>no - Low</v>
      </c>
      <c r="AL1038" t="str">
        <f t="shared" si="385"/>
        <v>Q2 - Medium</v>
      </c>
      <c r="AM1038">
        <f t="shared" si="386"/>
        <v>0</v>
      </c>
      <c r="AN1038">
        <f t="shared" si="387"/>
        <v>0</v>
      </c>
      <c r="AO1038">
        <f t="shared" si="388"/>
        <v>1</v>
      </c>
      <c r="AP1038">
        <f t="shared" si="389"/>
        <v>0</v>
      </c>
      <c r="AQ1038">
        <f t="shared" si="390"/>
        <v>128.19999999999999</v>
      </c>
    </row>
    <row r="1039" spans="1:43" x14ac:dyDescent="0.25">
      <c r="A1039" t="s">
        <v>34</v>
      </c>
      <c r="B1039">
        <v>86</v>
      </c>
      <c r="C1039" t="s">
        <v>25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  <c r="U1039">
        <f t="shared" si="368"/>
        <v>0</v>
      </c>
      <c r="V1039" t="str">
        <f t="shared" si="369"/>
        <v>&lt;=3 calls</v>
      </c>
      <c r="W1039" t="str">
        <f t="shared" si="370"/>
        <v>Q2</v>
      </c>
      <c r="X1039" t="str">
        <f t="shared" si="371"/>
        <v>Not Applicable</v>
      </c>
      <c r="Y1039" t="str">
        <f t="shared" si="372"/>
        <v>Medium</v>
      </c>
      <c r="Z1039" s="3">
        <f t="shared" si="373"/>
        <v>-0.99902293996420843</v>
      </c>
      <c r="AA1039" s="3">
        <f t="shared" si="374"/>
        <v>-0.62436232259180402</v>
      </c>
      <c r="AB1039" s="3">
        <f t="shared" si="375"/>
        <v>-0.91210816534453665</v>
      </c>
      <c r="AC1039" s="3">
        <f t="shared" si="376"/>
        <v>-0.16523687656435807</v>
      </c>
      <c r="AD1039" s="3">
        <f t="shared" si="377"/>
        <v>0.91959723041235264</v>
      </c>
      <c r="AE1039" s="3">
        <f t="shared" si="378"/>
        <v>1.4990395842378159</v>
      </c>
      <c r="AF1039" s="3">
        <f t="shared" si="379"/>
        <v>3.4130016530968303</v>
      </c>
      <c r="AG1039" t="str">
        <f t="shared" si="380"/>
        <v>Cluster 1</v>
      </c>
      <c r="AH1039" t="str">
        <f t="shared" si="381"/>
        <v>Not Applicable</v>
      </c>
      <c r="AI1039" t="e">
        <f t="shared" si="382"/>
        <v>#N/A</v>
      </c>
      <c r="AJ1039">
        <f t="shared" si="383"/>
        <v>21.47</v>
      </c>
      <c r="AK1039" t="str">
        <f t="shared" si="384"/>
        <v>no - High</v>
      </c>
      <c r="AL1039" t="str">
        <f t="shared" si="385"/>
        <v>Q2 - Medium</v>
      </c>
      <c r="AM1039">
        <f t="shared" si="386"/>
        <v>0</v>
      </c>
      <c r="AN1039">
        <f t="shared" si="387"/>
        <v>0</v>
      </c>
      <c r="AO1039">
        <f t="shared" si="388"/>
        <v>0</v>
      </c>
      <c r="AP1039">
        <f t="shared" si="389"/>
        <v>2</v>
      </c>
      <c r="AQ1039">
        <f t="shared" si="390"/>
        <v>126.3</v>
      </c>
    </row>
    <row r="1040" spans="1:43" x14ac:dyDescent="0.25">
      <c r="A1040" t="s">
        <v>42</v>
      </c>
      <c r="B1040">
        <v>163</v>
      </c>
      <c r="C1040" t="s">
        <v>28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  <c r="U1040">
        <f t="shared" si="368"/>
        <v>0</v>
      </c>
      <c r="V1040" t="str">
        <f t="shared" si="369"/>
        <v>&gt;3 calls</v>
      </c>
      <c r="W1040" t="str">
        <f t="shared" si="370"/>
        <v>Q4</v>
      </c>
      <c r="X1040" t="str">
        <f t="shared" si="371"/>
        <v>Not Applicable</v>
      </c>
      <c r="Y1040" t="str">
        <f t="shared" si="372"/>
        <v>Medium</v>
      </c>
      <c r="Z1040" s="3">
        <f t="shared" si="373"/>
        <v>-2.8874865217081255E-2</v>
      </c>
      <c r="AA1040" s="3">
        <f t="shared" si="374"/>
        <v>0.3089799599840557</v>
      </c>
      <c r="AB1040" s="3">
        <f t="shared" si="375"/>
        <v>-0.94984135541058434</v>
      </c>
      <c r="AC1040" s="3">
        <f t="shared" si="376"/>
        <v>0.12460751301353053</v>
      </c>
      <c r="AD1040" s="3">
        <f t="shared" si="377"/>
        <v>1.9808509562812966</v>
      </c>
      <c r="AE1040" s="3">
        <f t="shared" si="378"/>
        <v>1.0069895760437078</v>
      </c>
      <c r="AF1040" s="3">
        <f t="shared" si="379"/>
        <v>2.4706852291461256</v>
      </c>
      <c r="AG1040" t="str">
        <f t="shared" si="380"/>
        <v>Cluster 2</v>
      </c>
      <c r="AH1040" t="str">
        <f t="shared" si="381"/>
        <v>Not Applicable</v>
      </c>
      <c r="AI1040" t="e">
        <f t="shared" si="382"/>
        <v>#N/A</v>
      </c>
      <c r="AJ1040">
        <f t="shared" si="383"/>
        <v>30.38</v>
      </c>
      <c r="AK1040" t="str">
        <f t="shared" si="384"/>
        <v>no - Low</v>
      </c>
      <c r="AL1040" t="str">
        <f t="shared" si="385"/>
        <v>Q3 - High</v>
      </c>
      <c r="AM1040">
        <f t="shared" si="386"/>
        <v>0</v>
      </c>
      <c r="AN1040">
        <f t="shared" si="387"/>
        <v>0</v>
      </c>
      <c r="AO1040">
        <f t="shared" si="388"/>
        <v>1</v>
      </c>
      <c r="AP1040">
        <f t="shared" si="389"/>
        <v>4</v>
      </c>
      <c r="AQ1040">
        <f t="shared" si="390"/>
        <v>178.7</v>
      </c>
    </row>
    <row r="1041" spans="1:43" x14ac:dyDescent="0.25">
      <c r="A1041" t="s">
        <v>69</v>
      </c>
      <c r="B1041">
        <v>91</v>
      </c>
      <c r="C1041" t="s">
        <v>28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  <c r="U1041">
        <f t="shared" si="368"/>
        <v>0</v>
      </c>
      <c r="V1041" t="str">
        <f t="shared" si="369"/>
        <v>&lt;=3 calls</v>
      </c>
      <c r="W1041" t="str">
        <f t="shared" si="370"/>
        <v>Q2</v>
      </c>
      <c r="X1041" t="str">
        <f t="shared" si="371"/>
        <v>Not Applicable</v>
      </c>
      <c r="Y1041" t="str">
        <f t="shared" si="372"/>
        <v>High</v>
      </c>
      <c r="Z1041" s="3">
        <f t="shared" si="373"/>
        <v>-0.39360610705903543</v>
      </c>
      <c r="AA1041" s="3">
        <f t="shared" si="374"/>
        <v>1.0930670801010898</v>
      </c>
      <c r="AB1041" s="3">
        <f t="shared" si="375"/>
        <v>-2.3459693878543444</v>
      </c>
      <c r="AC1041" s="3">
        <f t="shared" si="376"/>
        <v>-5.6545230472650088E-2</v>
      </c>
      <c r="AD1041" s="3">
        <f t="shared" si="377"/>
        <v>2.7295391278353023</v>
      </c>
      <c r="AE1041" s="3">
        <f t="shared" si="378"/>
        <v>2.6184902407596984</v>
      </c>
      <c r="AF1041" s="3">
        <f t="shared" si="379"/>
        <v>3.7765855519931844</v>
      </c>
      <c r="AG1041" t="str">
        <f t="shared" si="380"/>
        <v>Cluster 2</v>
      </c>
      <c r="AH1041" t="str">
        <f t="shared" si="381"/>
        <v>Not Applicable</v>
      </c>
      <c r="AI1041" t="e">
        <f t="shared" si="382"/>
        <v>#N/A</v>
      </c>
      <c r="AJ1041">
        <f t="shared" si="383"/>
        <v>27.03</v>
      </c>
      <c r="AK1041" t="str">
        <f t="shared" si="384"/>
        <v>no - Medium</v>
      </c>
      <c r="AL1041" t="str">
        <f t="shared" si="385"/>
        <v>Q2 - Medium</v>
      </c>
      <c r="AM1041">
        <f t="shared" si="386"/>
        <v>0</v>
      </c>
      <c r="AN1041">
        <f t="shared" si="387"/>
        <v>0</v>
      </c>
      <c r="AO1041">
        <f t="shared" si="388"/>
        <v>1</v>
      </c>
      <c r="AP1041">
        <f t="shared" si="389"/>
        <v>0</v>
      </c>
      <c r="AQ1041">
        <f t="shared" si="390"/>
        <v>159</v>
      </c>
    </row>
    <row r="1042" spans="1:43" x14ac:dyDescent="0.25">
      <c r="A1042" t="s">
        <v>37</v>
      </c>
      <c r="B1042">
        <v>56</v>
      </c>
      <c r="C1042" t="s">
        <v>28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  <c r="U1042">
        <f t="shared" si="368"/>
        <v>0</v>
      </c>
      <c r="V1042" t="str">
        <f t="shared" si="369"/>
        <v>&lt;=3 calls</v>
      </c>
      <c r="W1042" t="str">
        <f t="shared" si="370"/>
        <v>Q1</v>
      </c>
      <c r="X1042" t="str">
        <f t="shared" si="371"/>
        <v>Not Applicable</v>
      </c>
      <c r="Y1042" t="str">
        <f t="shared" si="372"/>
        <v>Low</v>
      </c>
      <c r="Z1042" s="3">
        <f t="shared" si="373"/>
        <v>-0.54357174456765611</v>
      </c>
      <c r="AA1042" s="3">
        <f t="shared" si="374"/>
        <v>-0.76366714088670862</v>
      </c>
      <c r="AB1042" s="3">
        <f t="shared" si="375"/>
        <v>-0.65194774962599822</v>
      </c>
      <c r="AC1042" s="3">
        <f t="shared" si="376"/>
        <v>0.52314354868312773</v>
      </c>
      <c r="AD1042" s="3">
        <f t="shared" si="377"/>
        <v>1.6447755505050268</v>
      </c>
      <c r="AE1042" s="3">
        <f t="shared" si="378"/>
        <v>1.2559350239298148</v>
      </c>
      <c r="AF1042" s="3">
        <f t="shared" si="379"/>
        <v>2.9067953070569064</v>
      </c>
      <c r="AG1042" t="str">
        <f t="shared" si="380"/>
        <v>Cluster 2</v>
      </c>
      <c r="AH1042" t="str">
        <f t="shared" si="381"/>
        <v>Not Applicable</v>
      </c>
      <c r="AI1042" t="e">
        <f t="shared" si="382"/>
        <v>#N/A</v>
      </c>
      <c r="AJ1042">
        <f t="shared" si="383"/>
        <v>25.65</v>
      </c>
      <c r="AK1042" t="str">
        <f t="shared" si="384"/>
        <v>no - Medium</v>
      </c>
      <c r="AL1042" t="str">
        <f t="shared" si="385"/>
        <v>Q3 - High</v>
      </c>
      <c r="AM1042">
        <f t="shared" si="386"/>
        <v>0</v>
      </c>
      <c r="AN1042">
        <f t="shared" si="387"/>
        <v>0</v>
      </c>
      <c r="AO1042">
        <f t="shared" si="388"/>
        <v>1</v>
      </c>
      <c r="AP1042">
        <f t="shared" si="389"/>
        <v>3</v>
      </c>
      <c r="AQ1042">
        <f t="shared" si="390"/>
        <v>150.9</v>
      </c>
    </row>
    <row r="1043" spans="1:43" x14ac:dyDescent="0.25">
      <c r="A1043" t="s">
        <v>20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  <c r="U1043">
        <f t="shared" si="368"/>
        <v>0</v>
      </c>
      <c r="V1043" t="str">
        <f t="shared" si="369"/>
        <v>&lt;=3 calls</v>
      </c>
      <c r="W1043" t="str">
        <f t="shared" si="370"/>
        <v>Q4</v>
      </c>
      <c r="X1043" t="str">
        <f t="shared" si="371"/>
        <v>Low</v>
      </c>
      <c r="Y1043" t="str">
        <f t="shared" si="372"/>
        <v>Medium</v>
      </c>
      <c r="Z1043" s="3">
        <f t="shared" si="373"/>
        <v>0.73391331569096574</v>
      </c>
      <c r="AA1043" s="3">
        <f t="shared" si="374"/>
        <v>0.16569500402358273</v>
      </c>
      <c r="AB1043" s="3">
        <f t="shared" si="375"/>
        <v>3.0181014736401033</v>
      </c>
      <c r="AC1043" s="3">
        <f t="shared" si="376"/>
        <v>-0.78115620441737255</v>
      </c>
      <c r="AD1043" s="3">
        <f t="shared" si="377"/>
        <v>4.5341297167229078</v>
      </c>
      <c r="AE1043" s="3">
        <f t="shared" si="378"/>
        <v>3.2070586384092201</v>
      </c>
      <c r="AF1043" s="3">
        <f t="shared" si="379"/>
        <v>2.8305684821817403</v>
      </c>
      <c r="AG1043" t="str">
        <f t="shared" si="380"/>
        <v>Cluster 3</v>
      </c>
      <c r="AH1043" t="str">
        <f t="shared" si="381"/>
        <v>&gt;16 messages</v>
      </c>
      <c r="AI1043" t="e">
        <f t="shared" si="382"/>
        <v>#N/A</v>
      </c>
      <c r="AJ1043">
        <f t="shared" si="383"/>
        <v>37.380000000000003</v>
      </c>
      <c r="AK1043" t="str">
        <f t="shared" si="384"/>
        <v>yes - Medium</v>
      </c>
      <c r="AL1043" t="str">
        <f t="shared" si="385"/>
        <v>Q1 - Low</v>
      </c>
      <c r="AM1043">
        <f t="shared" si="386"/>
        <v>1</v>
      </c>
      <c r="AN1043">
        <f t="shared" si="387"/>
        <v>1</v>
      </c>
      <c r="AO1043">
        <f t="shared" si="388"/>
        <v>0</v>
      </c>
      <c r="AP1043">
        <f t="shared" si="389"/>
        <v>3</v>
      </c>
      <c r="AQ1043">
        <f t="shared" si="390"/>
        <v>219.9</v>
      </c>
    </row>
    <row r="1044" spans="1:43" x14ac:dyDescent="0.25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  <c r="U1044">
        <f t="shared" si="368"/>
        <v>0</v>
      </c>
      <c r="V1044" t="str">
        <f t="shared" si="369"/>
        <v>&lt;=3 calls</v>
      </c>
      <c r="W1044" t="str">
        <f t="shared" si="370"/>
        <v>Q1</v>
      </c>
      <c r="X1044" t="str">
        <f t="shared" si="371"/>
        <v>Not Applicable</v>
      </c>
      <c r="Y1044" t="str">
        <f t="shared" si="372"/>
        <v>Medium</v>
      </c>
      <c r="Z1044" s="3">
        <f t="shared" si="373"/>
        <v>-0.22697762093834561</v>
      </c>
      <c r="AA1044" s="3">
        <f t="shared" si="374"/>
        <v>-0.15470607805469752</v>
      </c>
      <c r="AB1044" s="3">
        <f t="shared" si="375"/>
        <v>-0.67577923808876494</v>
      </c>
      <c r="AC1044" s="3">
        <f t="shared" si="376"/>
        <v>-5.6545230472650088E-2</v>
      </c>
      <c r="AD1044" s="3">
        <f t="shared" si="377"/>
        <v>1.5189836791769744</v>
      </c>
      <c r="AE1044" s="3">
        <f t="shared" si="378"/>
        <v>0.73166095475632309</v>
      </c>
      <c r="AF1044" s="3">
        <f t="shared" si="379"/>
        <v>2.6006430142993198</v>
      </c>
      <c r="AG1044" t="str">
        <f t="shared" si="380"/>
        <v>Cluster 2</v>
      </c>
      <c r="AH1044" t="str">
        <f t="shared" si="381"/>
        <v>Not Applicable</v>
      </c>
      <c r="AI1044" t="e">
        <f t="shared" si="382"/>
        <v>#N/A</v>
      </c>
      <c r="AJ1044">
        <f t="shared" si="383"/>
        <v>28.56</v>
      </c>
      <c r="AK1044" t="str">
        <f t="shared" si="384"/>
        <v>no - Low</v>
      </c>
      <c r="AL1044" t="str">
        <f t="shared" si="385"/>
        <v>Q2 - Medium</v>
      </c>
      <c r="AM1044">
        <f t="shared" si="386"/>
        <v>0</v>
      </c>
      <c r="AN1044">
        <f t="shared" si="387"/>
        <v>1</v>
      </c>
      <c r="AO1044">
        <f t="shared" si="388"/>
        <v>0</v>
      </c>
      <c r="AP1044">
        <f t="shared" si="389"/>
        <v>2</v>
      </c>
      <c r="AQ1044">
        <f t="shared" si="390"/>
        <v>168</v>
      </c>
    </row>
    <row r="1045" spans="1:43" x14ac:dyDescent="0.25">
      <c r="A1045" t="s">
        <v>71</v>
      </c>
      <c r="B1045">
        <v>108</v>
      </c>
      <c r="C1045" t="s">
        <v>28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  <c r="U1045">
        <f t="shared" si="368"/>
        <v>1</v>
      </c>
      <c r="V1045" t="str">
        <f t="shared" si="369"/>
        <v>&gt;3 calls</v>
      </c>
      <c r="W1045" t="str">
        <f t="shared" si="370"/>
        <v>Q3</v>
      </c>
      <c r="X1045" t="str">
        <f t="shared" si="371"/>
        <v>Not Applicable</v>
      </c>
      <c r="Y1045" t="str">
        <f t="shared" si="372"/>
        <v>Medium</v>
      </c>
      <c r="Z1045" s="3">
        <f t="shared" si="373"/>
        <v>-0.33621185072857568</v>
      </c>
      <c r="AA1045" s="3">
        <f t="shared" si="374"/>
        <v>-0.56466025760827354</v>
      </c>
      <c r="AB1045" s="3">
        <f t="shared" si="375"/>
        <v>1.177118989891361</v>
      </c>
      <c r="AC1045" s="3">
        <f t="shared" si="376"/>
        <v>-0.23769797395883072</v>
      </c>
      <c r="AD1045" s="3">
        <f t="shared" si="377"/>
        <v>2.439484960697837</v>
      </c>
      <c r="AE1045" s="3">
        <f t="shared" si="378"/>
        <v>1.3689372002687219</v>
      </c>
      <c r="AF1045" s="3">
        <f t="shared" si="379"/>
        <v>2.4076734087264002</v>
      </c>
      <c r="AG1045" t="str">
        <f t="shared" si="380"/>
        <v>Cluster 2</v>
      </c>
      <c r="AH1045" t="str">
        <f t="shared" si="381"/>
        <v>&gt;16 messages</v>
      </c>
      <c r="AI1045">
        <f t="shared" si="382"/>
        <v>27.56</v>
      </c>
      <c r="AJ1045" t="e">
        <f t="shared" si="383"/>
        <v>#N/A</v>
      </c>
      <c r="AK1045" t="str">
        <f t="shared" si="384"/>
        <v>no - Low</v>
      </c>
      <c r="AL1045" t="str">
        <f t="shared" si="385"/>
        <v>Q2 - Medium</v>
      </c>
      <c r="AM1045">
        <f t="shared" si="386"/>
        <v>0</v>
      </c>
      <c r="AN1045">
        <f t="shared" si="387"/>
        <v>0</v>
      </c>
      <c r="AO1045">
        <f t="shared" si="388"/>
        <v>1</v>
      </c>
      <c r="AP1045">
        <f t="shared" si="389"/>
        <v>4</v>
      </c>
      <c r="AQ1045">
        <f t="shared" si="390"/>
        <v>162.1</v>
      </c>
    </row>
    <row r="1046" spans="1:43" x14ac:dyDescent="0.25">
      <c r="A1046" t="s">
        <v>26</v>
      </c>
      <c r="B1046">
        <v>159</v>
      </c>
      <c r="C1046" t="s">
        <v>28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  <c r="U1046">
        <f t="shared" si="368"/>
        <v>0</v>
      </c>
      <c r="V1046" t="str">
        <f t="shared" si="369"/>
        <v>&gt;3 calls</v>
      </c>
      <c r="W1046" t="str">
        <f t="shared" si="370"/>
        <v>Q4</v>
      </c>
      <c r="X1046" t="str">
        <f t="shared" si="371"/>
        <v>Not Applicable</v>
      </c>
      <c r="Y1046" t="str">
        <f t="shared" si="372"/>
        <v>Medium</v>
      </c>
      <c r="Z1046" s="3">
        <f t="shared" si="373"/>
        <v>0.34326208711912642</v>
      </c>
      <c r="AA1046" s="3">
        <f t="shared" si="374"/>
        <v>-9.3013944238382787E-2</v>
      </c>
      <c r="AB1046" s="3">
        <f t="shared" si="375"/>
        <v>0.25364881195914402</v>
      </c>
      <c r="AC1046" s="3">
        <f t="shared" si="376"/>
        <v>2.2622098861504618</v>
      </c>
      <c r="AD1046" s="3">
        <f t="shared" si="377"/>
        <v>3.8523532321247527</v>
      </c>
      <c r="AE1046" s="3">
        <f t="shared" si="378"/>
        <v>2.3039990761893394</v>
      </c>
      <c r="AF1046" s="3">
        <f t="shared" si="379"/>
        <v>1.9432442103607646</v>
      </c>
      <c r="AG1046" t="str">
        <f t="shared" si="380"/>
        <v>Cluster 3</v>
      </c>
      <c r="AH1046" t="str">
        <f t="shared" si="381"/>
        <v>Not Applicable</v>
      </c>
      <c r="AI1046" t="e">
        <f t="shared" si="382"/>
        <v>#N/A</v>
      </c>
      <c r="AJ1046">
        <f t="shared" si="383"/>
        <v>33.799999999999997</v>
      </c>
      <c r="AK1046" t="str">
        <f t="shared" si="384"/>
        <v>no - High</v>
      </c>
      <c r="AL1046" t="str">
        <f t="shared" si="385"/>
        <v>Q4 - Very High</v>
      </c>
      <c r="AM1046">
        <f t="shared" si="386"/>
        <v>0</v>
      </c>
      <c r="AN1046">
        <f t="shared" si="387"/>
        <v>0</v>
      </c>
      <c r="AO1046">
        <f t="shared" si="388"/>
        <v>1</v>
      </c>
      <c r="AP1046">
        <f t="shared" si="389"/>
        <v>5</v>
      </c>
      <c r="AQ1046">
        <f t="shared" si="390"/>
        <v>198.8</v>
      </c>
    </row>
    <row r="1047" spans="1:43" x14ac:dyDescent="0.25">
      <c r="A1047" t="s">
        <v>75</v>
      </c>
      <c r="B1047">
        <v>136</v>
      </c>
      <c r="C1047" t="s">
        <v>28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  <c r="U1047">
        <f t="shared" si="368"/>
        <v>0</v>
      </c>
      <c r="V1047" t="str">
        <f t="shared" si="369"/>
        <v>&lt;=3 calls</v>
      </c>
      <c r="W1047" t="str">
        <f t="shared" si="370"/>
        <v>Q4</v>
      </c>
      <c r="X1047" t="str">
        <f t="shared" si="371"/>
        <v>Low</v>
      </c>
      <c r="Y1047" t="str">
        <f t="shared" si="372"/>
        <v>Medium</v>
      </c>
      <c r="Z1047" s="3">
        <f t="shared" si="373"/>
        <v>1.4170901087857941</v>
      </c>
      <c r="AA1047" s="3">
        <f t="shared" si="374"/>
        <v>0.5955498719050023</v>
      </c>
      <c r="AB1047" s="3">
        <f t="shared" si="375"/>
        <v>-1.1305634762532333</v>
      </c>
      <c r="AC1047" s="3">
        <f t="shared" si="376"/>
        <v>-0.41885071744501134</v>
      </c>
      <c r="AD1047" s="3">
        <f t="shared" si="377"/>
        <v>2.9568370427995685</v>
      </c>
      <c r="AE1047" s="3">
        <f t="shared" si="378"/>
        <v>1.9535694826871643</v>
      </c>
      <c r="AF1047" s="3">
        <f t="shared" si="379"/>
        <v>2.6248775494680685</v>
      </c>
      <c r="AG1047" t="str">
        <f t="shared" si="380"/>
        <v>Cluster 2</v>
      </c>
      <c r="AH1047" t="str">
        <f t="shared" si="381"/>
        <v>Not Applicable</v>
      </c>
      <c r="AI1047" t="e">
        <f t="shared" si="382"/>
        <v>#N/A</v>
      </c>
      <c r="AJ1047">
        <f t="shared" si="383"/>
        <v>43.66</v>
      </c>
      <c r="AK1047" t="str">
        <f t="shared" si="384"/>
        <v>yes - High</v>
      </c>
      <c r="AL1047" t="str">
        <f t="shared" si="385"/>
        <v>Q2 - Medium</v>
      </c>
      <c r="AM1047">
        <f t="shared" si="386"/>
        <v>1</v>
      </c>
      <c r="AN1047">
        <f t="shared" si="387"/>
        <v>0</v>
      </c>
      <c r="AO1047">
        <f t="shared" si="388"/>
        <v>1</v>
      </c>
      <c r="AP1047">
        <f t="shared" si="389"/>
        <v>3</v>
      </c>
      <c r="AQ1047">
        <f t="shared" si="390"/>
        <v>256.8</v>
      </c>
    </row>
    <row r="1048" spans="1:43" x14ac:dyDescent="0.25">
      <c r="A1048" t="s">
        <v>58</v>
      </c>
      <c r="B1048">
        <v>45</v>
      </c>
      <c r="C1048" t="s">
        <v>25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  <c r="U1048">
        <f t="shared" si="368"/>
        <v>0</v>
      </c>
      <c r="V1048" t="str">
        <f t="shared" si="369"/>
        <v>&lt;=3 calls</v>
      </c>
      <c r="W1048" t="str">
        <f t="shared" si="370"/>
        <v>Q1</v>
      </c>
      <c r="X1048" t="str">
        <f t="shared" si="371"/>
        <v>Not Applicable</v>
      </c>
      <c r="Y1048" t="str">
        <f t="shared" si="372"/>
        <v>High</v>
      </c>
      <c r="Z1048" s="3">
        <f t="shared" si="373"/>
        <v>0.30623353464786202</v>
      </c>
      <c r="AA1048" s="3">
        <f t="shared" si="374"/>
        <v>1.0751564606060307</v>
      </c>
      <c r="AB1048" s="3">
        <f t="shared" si="375"/>
        <v>1.2168381373293058</v>
      </c>
      <c r="AC1048" s="3">
        <f t="shared" si="376"/>
        <v>-0.92607839920631685</v>
      </c>
      <c r="AD1048" s="3">
        <f t="shared" si="377"/>
        <v>3.306411364790407</v>
      </c>
      <c r="AE1048" s="3">
        <f t="shared" si="378"/>
        <v>1.8942166313443136</v>
      </c>
      <c r="AF1048" s="3">
        <f t="shared" si="379"/>
        <v>2.0600381500612155</v>
      </c>
      <c r="AG1048" t="str">
        <f t="shared" si="380"/>
        <v>Cluster 2</v>
      </c>
      <c r="AH1048" t="str">
        <f t="shared" si="381"/>
        <v>&gt;16 messages</v>
      </c>
      <c r="AI1048" t="e">
        <f t="shared" si="382"/>
        <v>#N/A</v>
      </c>
      <c r="AJ1048">
        <f t="shared" si="383"/>
        <v>33.46</v>
      </c>
      <c r="AK1048" t="str">
        <f t="shared" si="384"/>
        <v>no - Low</v>
      </c>
      <c r="AL1048" t="str">
        <f t="shared" si="385"/>
        <v>Q1 - Low</v>
      </c>
      <c r="AM1048">
        <f t="shared" si="386"/>
        <v>0</v>
      </c>
      <c r="AN1048">
        <f t="shared" si="387"/>
        <v>0</v>
      </c>
      <c r="AO1048">
        <f t="shared" si="388"/>
        <v>0</v>
      </c>
      <c r="AP1048">
        <f t="shared" si="389"/>
        <v>1</v>
      </c>
      <c r="AQ1048">
        <f t="shared" si="390"/>
        <v>196.8</v>
      </c>
    </row>
    <row r="1049" spans="1:43" x14ac:dyDescent="0.25">
      <c r="A1049" t="s">
        <v>60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  <c r="U1049">
        <f t="shared" si="368"/>
        <v>0</v>
      </c>
      <c r="V1049" t="str">
        <f t="shared" si="369"/>
        <v>&lt;=3 calls</v>
      </c>
      <c r="W1049" t="str">
        <f t="shared" si="370"/>
        <v>Q3</v>
      </c>
      <c r="X1049" t="str">
        <f t="shared" si="371"/>
        <v>Not Applicable</v>
      </c>
      <c r="Y1049" t="str">
        <f t="shared" si="372"/>
        <v>Medium</v>
      </c>
      <c r="Z1049" s="3">
        <f t="shared" si="373"/>
        <v>-0.74352592791248417</v>
      </c>
      <c r="AA1049" s="3">
        <f t="shared" si="374"/>
        <v>0.62142076673119906</v>
      </c>
      <c r="AB1049" s="3">
        <f t="shared" si="375"/>
        <v>-0.246812445758961</v>
      </c>
      <c r="AC1049" s="3">
        <f t="shared" si="376"/>
        <v>0.34199080519694713</v>
      </c>
      <c r="AD1049" s="3">
        <f t="shared" si="377"/>
        <v>2.2501144560970872</v>
      </c>
      <c r="AE1049" s="3">
        <f t="shared" si="378"/>
        <v>1.0568200741013998</v>
      </c>
      <c r="AF1049" s="3">
        <f t="shared" si="379"/>
        <v>2.2739222221769784</v>
      </c>
      <c r="AG1049" t="str">
        <f t="shared" si="380"/>
        <v>Cluster 2</v>
      </c>
      <c r="AH1049" t="str">
        <f t="shared" si="381"/>
        <v>Not Applicable</v>
      </c>
      <c r="AI1049" t="e">
        <f t="shared" si="382"/>
        <v>#N/A</v>
      </c>
      <c r="AJ1049">
        <f t="shared" si="383"/>
        <v>23.82</v>
      </c>
      <c r="AK1049" t="str">
        <f t="shared" si="384"/>
        <v>no - Medium</v>
      </c>
      <c r="AL1049" t="str">
        <f t="shared" si="385"/>
        <v>Q3 - High</v>
      </c>
      <c r="AM1049">
        <f t="shared" si="386"/>
        <v>0</v>
      </c>
      <c r="AN1049">
        <f t="shared" si="387"/>
        <v>1</v>
      </c>
      <c r="AO1049">
        <f t="shared" si="388"/>
        <v>0</v>
      </c>
      <c r="AP1049">
        <f t="shared" si="389"/>
        <v>2</v>
      </c>
      <c r="AQ1049">
        <f t="shared" si="390"/>
        <v>140.1</v>
      </c>
    </row>
    <row r="1050" spans="1:43" x14ac:dyDescent="0.25">
      <c r="A1050" t="s">
        <v>60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  <c r="U1050">
        <f t="shared" si="368"/>
        <v>0</v>
      </c>
      <c r="V1050" t="str">
        <f t="shared" si="369"/>
        <v>&gt;3 calls</v>
      </c>
      <c r="W1050" t="str">
        <f t="shared" si="370"/>
        <v>Q4</v>
      </c>
      <c r="X1050" t="str">
        <f t="shared" si="371"/>
        <v>Not Applicable</v>
      </c>
      <c r="Y1050" t="str">
        <f t="shared" si="372"/>
        <v>Medium</v>
      </c>
      <c r="Z1050" s="3">
        <f t="shared" si="373"/>
        <v>0.25994784405878152</v>
      </c>
      <c r="AA1050" s="3">
        <f t="shared" si="374"/>
        <v>-0.20445779887430629</v>
      </c>
      <c r="AB1050" s="3">
        <f t="shared" si="375"/>
        <v>0.62899475524772208</v>
      </c>
      <c r="AC1050" s="3">
        <f t="shared" si="376"/>
        <v>-0.45508126614224731</v>
      </c>
      <c r="AD1050" s="3">
        <f t="shared" si="377"/>
        <v>2.2739648859764761</v>
      </c>
      <c r="AE1050" s="3">
        <f t="shared" si="378"/>
        <v>0.84386564930331631</v>
      </c>
      <c r="AF1050" s="3">
        <f t="shared" si="379"/>
        <v>2.0623535500719097</v>
      </c>
      <c r="AG1050" t="str">
        <f t="shared" si="380"/>
        <v>Cluster 2</v>
      </c>
      <c r="AH1050" t="str">
        <f t="shared" si="381"/>
        <v>Not Applicable</v>
      </c>
      <c r="AI1050" t="e">
        <f t="shared" si="382"/>
        <v>#N/A</v>
      </c>
      <c r="AJ1050">
        <f t="shared" si="383"/>
        <v>33.03</v>
      </c>
      <c r="AK1050" t="str">
        <f t="shared" si="384"/>
        <v>no - Low</v>
      </c>
      <c r="AL1050" t="str">
        <f t="shared" si="385"/>
        <v>Q2 - Medium</v>
      </c>
      <c r="AM1050">
        <f t="shared" si="386"/>
        <v>0</v>
      </c>
      <c r="AN1050">
        <f t="shared" si="387"/>
        <v>1</v>
      </c>
      <c r="AO1050">
        <f t="shared" si="388"/>
        <v>0</v>
      </c>
      <c r="AP1050">
        <f t="shared" si="389"/>
        <v>5</v>
      </c>
      <c r="AQ1050">
        <f t="shared" si="390"/>
        <v>194.3</v>
      </c>
    </row>
    <row r="1051" spans="1:43" x14ac:dyDescent="0.25">
      <c r="A1051" t="s">
        <v>27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  <c r="U1051">
        <f t="shared" si="368"/>
        <v>0</v>
      </c>
      <c r="V1051" t="str">
        <f t="shared" si="369"/>
        <v>&lt;=3 calls</v>
      </c>
      <c r="W1051" t="str">
        <f t="shared" si="370"/>
        <v>Q4</v>
      </c>
      <c r="X1051" t="str">
        <f t="shared" si="371"/>
        <v>Not Applicable</v>
      </c>
      <c r="Y1051" t="str">
        <f t="shared" si="372"/>
        <v>Medium</v>
      </c>
      <c r="Z1051" s="3">
        <f t="shared" si="373"/>
        <v>-1.1600971432142086</v>
      </c>
      <c r="AA1051" s="3">
        <f t="shared" si="374"/>
        <v>0.27514878982672197</v>
      </c>
      <c r="AB1051" s="3">
        <f t="shared" si="375"/>
        <v>0.77396964339622087</v>
      </c>
      <c r="AC1051" s="3">
        <f t="shared" si="376"/>
        <v>-0.52754236353671935</v>
      </c>
      <c r="AD1051" s="3">
        <f t="shared" si="377"/>
        <v>2.2409417764425941</v>
      </c>
      <c r="AE1051" s="3">
        <f t="shared" si="378"/>
        <v>1.5161999183688342</v>
      </c>
      <c r="AF1051" s="3">
        <f t="shared" si="379"/>
        <v>2.7524360736477842</v>
      </c>
      <c r="AG1051" t="str">
        <f t="shared" si="380"/>
        <v>Cluster 2</v>
      </c>
      <c r="AH1051" t="str">
        <f t="shared" si="381"/>
        <v>Not Applicable</v>
      </c>
      <c r="AI1051" t="e">
        <f t="shared" si="382"/>
        <v>#N/A</v>
      </c>
      <c r="AJ1051">
        <f t="shared" si="383"/>
        <v>19.989999999999998</v>
      </c>
      <c r="AK1051" t="str">
        <f t="shared" si="384"/>
        <v>no - Medium</v>
      </c>
      <c r="AL1051" t="str">
        <f t="shared" si="385"/>
        <v>Q2 - Medium</v>
      </c>
      <c r="AM1051">
        <f t="shared" si="386"/>
        <v>0</v>
      </c>
      <c r="AN1051">
        <f t="shared" si="387"/>
        <v>1</v>
      </c>
      <c r="AO1051">
        <f t="shared" si="388"/>
        <v>0</v>
      </c>
      <c r="AP1051">
        <f t="shared" si="389"/>
        <v>1</v>
      </c>
      <c r="AQ1051">
        <f t="shared" si="390"/>
        <v>117.6</v>
      </c>
    </row>
    <row r="1052" spans="1:43" x14ac:dyDescent="0.25">
      <c r="A1052" t="s">
        <v>73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  <c r="U1052">
        <f t="shared" si="368"/>
        <v>0</v>
      </c>
      <c r="V1052" t="str">
        <f t="shared" si="369"/>
        <v>&lt;=3 calls</v>
      </c>
      <c r="W1052" t="str">
        <f t="shared" si="370"/>
        <v>Q3</v>
      </c>
      <c r="X1052" t="str">
        <f t="shared" si="371"/>
        <v>High</v>
      </c>
      <c r="Y1052" t="str">
        <f t="shared" si="372"/>
        <v>Medium</v>
      </c>
      <c r="Z1052" s="3">
        <f t="shared" si="373"/>
        <v>0.24883927831740177</v>
      </c>
      <c r="AA1052" s="3">
        <f t="shared" si="374"/>
        <v>-0.27013007035619008</v>
      </c>
      <c r="AB1052" s="3">
        <f t="shared" si="375"/>
        <v>0.4462866770331762</v>
      </c>
      <c r="AC1052" s="3">
        <f t="shared" si="376"/>
        <v>0.48691299998589177</v>
      </c>
      <c r="AD1052" s="3">
        <f t="shared" si="377"/>
        <v>2.5288268186962308</v>
      </c>
      <c r="AE1052" s="3">
        <f t="shared" si="378"/>
        <v>0.75574288550851809</v>
      </c>
      <c r="AF1052" s="3">
        <f t="shared" si="379"/>
        <v>1.6575070253353927</v>
      </c>
      <c r="AG1052" t="str">
        <f t="shared" si="380"/>
        <v>Cluster 2</v>
      </c>
      <c r="AH1052" t="str">
        <f t="shared" si="381"/>
        <v>Not Applicable</v>
      </c>
      <c r="AI1052" t="e">
        <f t="shared" si="382"/>
        <v>#N/A</v>
      </c>
      <c r="AJ1052">
        <f t="shared" si="383"/>
        <v>32.93</v>
      </c>
      <c r="AK1052" t="str">
        <f t="shared" si="384"/>
        <v>yes - High</v>
      </c>
      <c r="AL1052" t="str">
        <f t="shared" si="385"/>
        <v>Q3 - High</v>
      </c>
      <c r="AM1052">
        <f t="shared" si="386"/>
        <v>1</v>
      </c>
      <c r="AN1052">
        <f t="shared" si="387"/>
        <v>1</v>
      </c>
      <c r="AO1052">
        <f t="shared" si="388"/>
        <v>0</v>
      </c>
      <c r="AP1052">
        <f t="shared" si="389"/>
        <v>0</v>
      </c>
      <c r="AQ1052">
        <f t="shared" si="390"/>
        <v>193.7</v>
      </c>
    </row>
    <row r="1053" spans="1:43" x14ac:dyDescent="0.25">
      <c r="A1053" t="s">
        <v>48</v>
      </c>
      <c r="B1053">
        <v>58</v>
      </c>
      <c r="C1053" t="s">
        <v>28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  <c r="U1053">
        <f t="shared" si="368"/>
        <v>0</v>
      </c>
      <c r="V1053" t="str">
        <f t="shared" si="369"/>
        <v>&lt;=3 calls</v>
      </c>
      <c r="W1053" t="str">
        <f t="shared" si="370"/>
        <v>Q1</v>
      </c>
      <c r="X1053" t="str">
        <f t="shared" si="371"/>
        <v>Not Applicable</v>
      </c>
      <c r="Y1053" t="str">
        <f t="shared" si="372"/>
        <v>Medium</v>
      </c>
      <c r="Z1053" s="3">
        <f t="shared" si="373"/>
        <v>1.1634445243576326</v>
      </c>
      <c r="AA1053" s="3">
        <f t="shared" si="374"/>
        <v>0.62142076673119906</v>
      </c>
      <c r="AB1053" s="3">
        <f t="shared" si="375"/>
        <v>-0.38980137653556213</v>
      </c>
      <c r="AC1053" s="3">
        <f t="shared" si="376"/>
        <v>-0.88984785050908088</v>
      </c>
      <c r="AD1053" s="3">
        <f t="shared" si="377"/>
        <v>2.7738012489858708</v>
      </c>
      <c r="AE1053" s="3">
        <f t="shared" si="378"/>
        <v>1.6381517758703557</v>
      </c>
      <c r="AF1053" s="3">
        <f t="shared" si="379"/>
        <v>2.3818289427872066</v>
      </c>
      <c r="AG1053" t="str">
        <f t="shared" si="380"/>
        <v>Cluster 2</v>
      </c>
      <c r="AH1053" t="str">
        <f t="shared" si="381"/>
        <v>Not Applicable</v>
      </c>
      <c r="AI1053" t="e">
        <f t="shared" si="382"/>
        <v>#N/A</v>
      </c>
      <c r="AJ1053">
        <f t="shared" si="383"/>
        <v>41.33</v>
      </c>
      <c r="AK1053" t="str">
        <f t="shared" si="384"/>
        <v>no - Medium</v>
      </c>
      <c r="AL1053" t="str">
        <f t="shared" si="385"/>
        <v>Q1 - Low</v>
      </c>
      <c r="AM1053">
        <f t="shared" si="386"/>
        <v>0</v>
      </c>
      <c r="AN1053">
        <f t="shared" si="387"/>
        <v>0</v>
      </c>
      <c r="AO1053">
        <f t="shared" si="388"/>
        <v>1</v>
      </c>
      <c r="AP1053">
        <f t="shared" si="389"/>
        <v>2</v>
      </c>
      <c r="AQ1053">
        <f t="shared" si="390"/>
        <v>243.1</v>
      </c>
    </row>
    <row r="1054" spans="1:43" x14ac:dyDescent="0.25">
      <c r="A1054" t="s">
        <v>62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  <c r="U1054">
        <f t="shared" si="368"/>
        <v>0</v>
      </c>
      <c r="V1054" t="str">
        <f t="shared" si="369"/>
        <v>&lt;=3 calls</v>
      </c>
      <c r="W1054" t="str">
        <f t="shared" si="370"/>
        <v>Q2</v>
      </c>
      <c r="X1054" t="str">
        <f t="shared" si="371"/>
        <v>Not Applicable</v>
      </c>
      <c r="Y1054" t="str">
        <f t="shared" si="372"/>
        <v>Low</v>
      </c>
      <c r="Z1054" s="3">
        <f t="shared" si="373"/>
        <v>-0.64540026386363325</v>
      </c>
      <c r="AA1054" s="3">
        <f t="shared" si="374"/>
        <v>-1.4104395115416224</v>
      </c>
      <c r="AB1054" s="3">
        <f t="shared" si="375"/>
        <v>-0.28057372108121387</v>
      </c>
      <c r="AC1054" s="3">
        <f t="shared" si="376"/>
        <v>-1.8318421166372201</v>
      </c>
      <c r="AD1054" s="3">
        <f t="shared" si="377"/>
        <v>1.2262695638859051</v>
      </c>
      <c r="AE1054" s="3">
        <f t="shared" si="378"/>
        <v>2.416660561510513</v>
      </c>
      <c r="AF1054" s="3">
        <f t="shared" si="379"/>
        <v>4.2634211023317512</v>
      </c>
      <c r="AG1054" t="str">
        <f t="shared" si="380"/>
        <v>Cluster 1</v>
      </c>
      <c r="AH1054" t="str">
        <f t="shared" si="381"/>
        <v>Not Applicable</v>
      </c>
      <c r="AI1054" t="e">
        <f t="shared" si="382"/>
        <v>#N/A</v>
      </c>
      <c r="AJ1054">
        <f t="shared" si="383"/>
        <v>24.72</v>
      </c>
      <c r="AK1054" t="str">
        <f t="shared" si="384"/>
        <v>no - Medium</v>
      </c>
      <c r="AL1054" t="str">
        <f t="shared" si="385"/>
        <v>Q1 - Low</v>
      </c>
      <c r="AM1054">
        <f t="shared" si="386"/>
        <v>0</v>
      </c>
      <c r="AN1054">
        <f t="shared" si="387"/>
        <v>1</v>
      </c>
      <c r="AO1054">
        <f t="shared" si="388"/>
        <v>0</v>
      </c>
      <c r="AP1054">
        <f t="shared" si="389"/>
        <v>1</v>
      </c>
      <c r="AQ1054">
        <f t="shared" si="390"/>
        <v>145.4</v>
      </c>
    </row>
    <row r="1055" spans="1:43" x14ac:dyDescent="0.25">
      <c r="A1055" t="s">
        <v>66</v>
      </c>
      <c r="B1055">
        <v>116</v>
      </c>
      <c r="C1055" t="s">
        <v>28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  <c r="U1055">
        <f t="shared" si="368"/>
        <v>0</v>
      </c>
      <c r="V1055" t="str">
        <f t="shared" si="369"/>
        <v>&lt;=3 calls</v>
      </c>
      <c r="W1055" t="str">
        <f t="shared" si="370"/>
        <v>Q3</v>
      </c>
      <c r="X1055" t="str">
        <f t="shared" si="371"/>
        <v>Not Applicable</v>
      </c>
      <c r="Y1055" t="str">
        <f t="shared" si="372"/>
        <v>Medium</v>
      </c>
      <c r="Z1055" s="3">
        <f t="shared" si="373"/>
        <v>0.90794751230590853</v>
      </c>
      <c r="AA1055" s="3">
        <f t="shared" si="374"/>
        <v>-0.31192151584466132</v>
      </c>
      <c r="AB1055" s="3">
        <f t="shared" si="375"/>
        <v>-0.64201796276651202</v>
      </c>
      <c r="AC1055" s="3">
        <f t="shared" si="376"/>
        <v>-0.52754236353671935</v>
      </c>
      <c r="AD1055" s="3">
        <f t="shared" si="377"/>
        <v>2.1130743165601444</v>
      </c>
      <c r="AE1055" s="3">
        <f t="shared" si="378"/>
        <v>1.269705370150922</v>
      </c>
      <c r="AF1055" s="3">
        <f t="shared" si="379"/>
        <v>2.5998500700375122</v>
      </c>
      <c r="AG1055" t="str">
        <f t="shared" si="380"/>
        <v>Cluster 2</v>
      </c>
      <c r="AH1055" t="str">
        <f t="shared" si="381"/>
        <v>Not Applicable</v>
      </c>
      <c r="AI1055" t="e">
        <f t="shared" si="382"/>
        <v>#N/A</v>
      </c>
      <c r="AJ1055">
        <f t="shared" si="383"/>
        <v>38.979999999999997</v>
      </c>
      <c r="AK1055" t="str">
        <f t="shared" si="384"/>
        <v>no - Low</v>
      </c>
      <c r="AL1055" t="str">
        <f t="shared" si="385"/>
        <v>Q2 - Medium</v>
      </c>
      <c r="AM1055">
        <f t="shared" si="386"/>
        <v>0</v>
      </c>
      <c r="AN1055">
        <f t="shared" si="387"/>
        <v>0</v>
      </c>
      <c r="AO1055">
        <f t="shared" si="388"/>
        <v>1</v>
      </c>
      <c r="AP1055">
        <f t="shared" si="389"/>
        <v>2</v>
      </c>
      <c r="AQ1055">
        <f t="shared" si="390"/>
        <v>229.3</v>
      </c>
    </row>
    <row r="1056" spans="1:43" x14ac:dyDescent="0.25">
      <c r="A1056" t="s">
        <v>60</v>
      </c>
      <c r="B1056">
        <v>62</v>
      </c>
      <c r="C1056" t="s">
        <v>28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  <c r="U1056">
        <f t="shared" si="368"/>
        <v>1</v>
      </c>
      <c r="V1056" t="str">
        <f t="shared" si="369"/>
        <v>&lt;=3 calls</v>
      </c>
      <c r="W1056" t="str">
        <f t="shared" si="370"/>
        <v>Q1</v>
      </c>
      <c r="X1056" t="str">
        <f t="shared" si="371"/>
        <v>Not Applicable</v>
      </c>
      <c r="Y1056" t="str">
        <f t="shared" si="372"/>
        <v>Medium</v>
      </c>
      <c r="Z1056" s="3">
        <f t="shared" si="373"/>
        <v>0.11368506179728702</v>
      </c>
      <c r="AA1056" s="3">
        <f t="shared" si="374"/>
        <v>1.6439841564756467E-2</v>
      </c>
      <c r="AB1056" s="3">
        <f t="shared" si="375"/>
        <v>1.7113415229317184</v>
      </c>
      <c r="AC1056" s="3">
        <f t="shared" si="376"/>
        <v>0.30576025649971117</v>
      </c>
      <c r="AD1056" s="3">
        <f t="shared" si="377"/>
        <v>3.3659808481063132</v>
      </c>
      <c r="AE1056" s="3">
        <f t="shared" si="378"/>
        <v>1.7422323909948265</v>
      </c>
      <c r="AF1056" s="3">
        <f t="shared" si="379"/>
        <v>1.6555725108386536</v>
      </c>
      <c r="AG1056" t="str">
        <f t="shared" si="380"/>
        <v>Cluster 3</v>
      </c>
      <c r="AH1056" t="str">
        <f t="shared" si="381"/>
        <v>&gt;16 messages</v>
      </c>
      <c r="AI1056">
        <f t="shared" si="382"/>
        <v>31.69</v>
      </c>
      <c r="AJ1056" t="e">
        <f t="shared" si="383"/>
        <v>#N/A</v>
      </c>
      <c r="AK1056" t="str">
        <f t="shared" si="384"/>
        <v>no - Low</v>
      </c>
      <c r="AL1056" t="str">
        <f t="shared" si="385"/>
        <v>Q3 - High</v>
      </c>
      <c r="AM1056">
        <f t="shared" si="386"/>
        <v>0</v>
      </c>
      <c r="AN1056">
        <f t="shared" si="387"/>
        <v>0</v>
      </c>
      <c r="AO1056">
        <f t="shared" si="388"/>
        <v>1</v>
      </c>
      <c r="AP1056">
        <f t="shared" si="389"/>
        <v>2</v>
      </c>
      <c r="AQ1056">
        <f t="shared" si="390"/>
        <v>186.4</v>
      </c>
    </row>
    <row r="1057" spans="1:43" x14ac:dyDescent="0.25">
      <c r="A1057" t="s">
        <v>46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  <c r="U1057">
        <f t="shared" si="368"/>
        <v>0</v>
      </c>
      <c r="V1057" t="str">
        <f t="shared" si="369"/>
        <v>&lt;=3 calls</v>
      </c>
      <c r="W1057" t="str">
        <f t="shared" si="370"/>
        <v>Q2</v>
      </c>
      <c r="X1057" t="str">
        <f t="shared" si="371"/>
        <v>Not Applicable</v>
      </c>
      <c r="Y1057" t="str">
        <f t="shared" si="372"/>
        <v>High</v>
      </c>
      <c r="Z1057" s="3">
        <f t="shared" si="373"/>
        <v>-1.928439606992945</v>
      </c>
      <c r="AA1057" s="3">
        <f t="shared" si="374"/>
        <v>1.7935713092411814</v>
      </c>
      <c r="AB1057" s="3">
        <f t="shared" si="375"/>
        <v>0.72233475172689277</v>
      </c>
      <c r="AC1057" s="3">
        <f t="shared" si="376"/>
        <v>0.19706861040800316</v>
      </c>
      <c r="AD1057" s="3">
        <f t="shared" si="377"/>
        <v>3.6146163031059033</v>
      </c>
      <c r="AE1057" s="3">
        <f t="shared" si="378"/>
        <v>2.7379519517173274</v>
      </c>
      <c r="AF1057" s="3">
        <f t="shared" si="379"/>
        <v>3.1507635203465298</v>
      </c>
      <c r="AG1057" t="str">
        <f t="shared" si="380"/>
        <v>Cluster 2</v>
      </c>
      <c r="AH1057" t="str">
        <f t="shared" si="381"/>
        <v>Not Applicable</v>
      </c>
      <c r="AI1057" t="e">
        <f t="shared" si="382"/>
        <v>#N/A</v>
      </c>
      <c r="AJ1057">
        <f t="shared" si="383"/>
        <v>12.94</v>
      </c>
      <c r="AK1057" t="str">
        <f t="shared" si="384"/>
        <v>no - Low</v>
      </c>
      <c r="AL1057" t="str">
        <f t="shared" si="385"/>
        <v>Q3 - High</v>
      </c>
      <c r="AM1057">
        <f t="shared" si="386"/>
        <v>0</v>
      </c>
      <c r="AN1057">
        <f t="shared" si="387"/>
        <v>1</v>
      </c>
      <c r="AO1057">
        <f t="shared" si="388"/>
        <v>0</v>
      </c>
      <c r="AP1057">
        <f t="shared" si="389"/>
        <v>0</v>
      </c>
      <c r="AQ1057">
        <f t="shared" si="390"/>
        <v>76.099999999999994</v>
      </c>
    </row>
    <row r="1058" spans="1:43" x14ac:dyDescent="0.25">
      <c r="A1058" t="s">
        <v>71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  <c r="U1058">
        <f t="shared" si="368"/>
        <v>0</v>
      </c>
      <c r="V1058" t="str">
        <f t="shared" si="369"/>
        <v>&lt;=3 calls</v>
      </c>
      <c r="W1058" t="str">
        <f t="shared" si="370"/>
        <v>Q2</v>
      </c>
      <c r="X1058" t="str">
        <f t="shared" si="371"/>
        <v>Not Applicable</v>
      </c>
      <c r="Y1058" t="str">
        <f t="shared" si="372"/>
        <v>Medium</v>
      </c>
      <c r="Z1058" s="3">
        <f t="shared" si="373"/>
        <v>-0.32325185736363282</v>
      </c>
      <c r="AA1058" s="3">
        <f t="shared" si="374"/>
        <v>-0.30197117168073956</v>
      </c>
      <c r="AB1058" s="3">
        <f t="shared" si="375"/>
        <v>0.37677816901677275</v>
      </c>
      <c r="AC1058" s="3">
        <f t="shared" si="376"/>
        <v>-1.541997727059331</v>
      </c>
      <c r="AD1058" s="3">
        <f t="shared" si="377"/>
        <v>1.7704552963984126</v>
      </c>
      <c r="AE1058" s="3">
        <f t="shared" si="378"/>
        <v>1.6478462096685638</v>
      </c>
      <c r="AF1058" s="3">
        <f t="shared" si="379"/>
        <v>3.2087820594258054</v>
      </c>
      <c r="AG1058" t="str">
        <f t="shared" si="380"/>
        <v>Cluster 2</v>
      </c>
      <c r="AH1058" t="str">
        <f t="shared" si="381"/>
        <v>Not Applicable</v>
      </c>
      <c r="AI1058" t="e">
        <f t="shared" si="382"/>
        <v>#N/A</v>
      </c>
      <c r="AJ1058">
        <f t="shared" si="383"/>
        <v>27.68</v>
      </c>
      <c r="AK1058" t="str">
        <f t="shared" si="384"/>
        <v>no - Low</v>
      </c>
      <c r="AL1058" t="str">
        <f t="shared" si="385"/>
        <v>Q1 - Low</v>
      </c>
      <c r="AM1058">
        <f t="shared" si="386"/>
        <v>0</v>
      </c>
      <c r="AN1058">
        <f t="shared" si="387"/>
        <v>1</v>
      </c>
      <c r="AO1058">
        <f t="shared" si="388"/>
        <v>0</v>
      </c>
      <c r="AP1058">
        <f t="shared" si="389"/>
        <v>2</v>
      </c>
      <c r="AQ1058">
        <f t="shared" si="390"/>
        <v>162.80000000000001</v>
      </c>
    </row>
    <row r="1059" spans="1:43" x14ac:dyDescent="0.25">
      <c r="A1059" t="s">
        <v>55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  <c r="U1059">
        <f t="shared" si="368"/>
        <v>0</v>
      </c>
      <c r="V1059" t="str">
        <f t="shared" si="369"/>
        <v>&lt;=3 calls</v>
      </c>
      <c r="W1059" t="str">
        <f t="shared" si="370"/>
        <v>Q1</v>
      </c>
      <c r="X1059" t="str">
        <f t="shared" si="371"/>
        <v>Not Applicable</v>
      </c>
      <c r="Y1059" t="str">
        <f t="shared" si="372"/>
        <v>Medium</v>
      </c>
      <c r="Z1059" s="3">
        <f t="shared" si="373"/>
        <v>3.7776529231195094E-2</v>
      </c>
      <c r="AA1059" s="3">
        <f t="shared" si="374"/>
        <v>-1.938139742536206E-2</v>
      </c>
      <c r="AB1059" s="3">
        <f t="shared" si="375"/>
        <v>-1.5952775012771874</v>
      </c>
      <c r="AC1059" s="3">
        <f t="shared" si="376"/>
        <v>2.8056681166090036</v>
      </c>
      <c r="AD1059" s="3">
        <f t="shared" si="377"/>
        <v>4.1080479653528528</v>
      </c>
      <c r="AE1059" s="3">
        <f t="shared" si="378"/>
        <v>3.2277680510477227</v>
      </c>
      <c r="AF1059" s="3">
        <f t="shared" si="379"/>
        <v>3.4584555942051818</v>
      </c>
      <c r="AG1059" t="str">
        <f t="shared" si="380"/>
        <v>Cluster 2</v>
      </c>
      <c r="AH1059" t="str">
        <f t="shared" si="381"/>
        <v>Not Applicable</v>
      </c>
      <c r="AI1059" t="e">
        <f t="shared" si="382"/>
        <v>#N/A</v>
      </c>
      <c r="AJ1059">
        <f t="shared" si="383"/>
        <v>30.99</v>
      </c>
      <c r="AK1059" t="str">
        <f t="shared" si="384"/>
        <v>no - Medium</v>
      </c>
      <c r="AL1059" t="str">
        <f t="shared" si="385"/>
        <v>Q4 - Very High</v>
      </c>
      <c r="AM1059">
        <f t="shared" si="386"/>
        <v>0</v>
      </c>
      <c r="AN1059">
        <f t="shared" si="387"/>
        <v>1</v>
      </c>
      <c r="AO1059">
        <f t="shared" si="388"/>
        <v>0</v>
      </c>
      <c r="AP1059">
        <f t="shared" si="389"/>
        <v>1</v>
      </c>
      <c r="AQ1059">
        <f t="shared" si="390"/>
        <v>182.3</v>
      </c>
    </row>
    <row r="1060" spans="1:43" x14ac:dyDescent="0.25">
      <c r="A1060" t="s">
        <v>33</v>
      </c>
      <c r="B1060">
        <v>107</v>
      </c>
      <c r="C1060" t="s">
        <v>28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  <c r="U1060">
        <f t="shared" si="368"/>
        <v>0</v>
      </c>
      <c r="V1060" t="str">
        <f t="shared" si="369"/>
        <v>&lt;=3 calls</v>
      </c>
      <c r="W1060" t="str">
        <f t="shared" si="370"/>
        <v>Q3</v>
      </c>
      <c r="X1060" t="str">
        <f t="shared" si="371"/>
        <v>High</v>
      </c>
      <c r="Y1060" t="str">
        <f t="shared" si="372"/>
        <v>High</v>
      </c>
      <c r="Z1060" s="3">
        <f t="shared" si="373"/>
        <v>0.26179927168234463</v>
      </c>
      <c r="AA1060" s="3">
        <f t="shared" si="374"/>
        <v>0.94779205530783261</v>
      </c>
      <c r="AB1060" s="3">
        <f t="shared" si="375"/>
        <v>0.89114112833815828</v>
      </c>
      <c r="AC1060" s="3">
        <f t="shared" si="376"/>
        <v>0.34199080519694713</v>
      </c>
      <c r="AD1060" s="3">
        <f t="shared" si="377"/>
        <v>3.2807598786353869</v>
      </c>
      <c r="AE1060" s="3">
        <f t="shared" si="378"/>
        <v>1.3703790936135569</v>
      </c>
      <c r="AF1060" s="3">
        <f t="shared" si="379"/>
        <v>0.99623909738704219</v>
      </c>
      <c r="AG1060" t="str">
        <f t="shared" si="380"/>
        <v>Cluster 3</v>
      </c>
      <c r="AH1060" t="str">
        <f t="shared" si="381"/>
        <v>Not Applicable</v>
      </c>
      <c r="AI1060" t="e">
        <f t="shared" si="382"/>
        <v>#N/A</v>
      </c>
      <c r="AJ1060">
        <f t="shared" si="383"/>
        <v>33.049999999999997</v>
      </c>
      <c r="AK1060" t="str">
        <f t="shared" si="384"/>
        <v>yes - High</v>
      </c>
      <c r="AL1060" t="str">
        <f t="shared" si="385"/>
        <v>Q3 - High</v>
      </c>
      <c r="AM1060">
        <f t="shared" si="386"/>
        <v>1</v>
      </c>
      <c r="AN1060">
        <f t="shared" si="387"/>
        <v>0</v>
      </c>
      <c r="AO1060">
        <f t="shared" si="388"/>
        <v>1</v>
      </c>
      <c r="AP1060">
        <f t="shared" si="389"/>
        <v>2</v>
      </c>
      <c r="AQ1060">
        <f t="shared" si="390"/>
        <v>194.4</v>
      </c>
    </row>
    <row r="1061" spans="1:43" x14ac:dyDescent="0.25">
      <c r="A1061" t="s">
        <v>46</v>
      </c>
      <c r="B1061">
        <v>55</v>
      </c>
      <c r="C1061" t="s">
        <v>25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  <c r="U1061">
        <f t="shared" si="368"/>
        <v>0</v>
      </c>
      <c r="V1061" t="str">
        <f t="shared" si="369"/>
        <v>&lt;=3 calls</v>
      </c>
      <c r="W1061" t="str">
        <f t="shared" si="370"/>
        <v>Q1</v>
      </c>
      <c r="X1061" t="str">
        <f t="shared" si="371"/>
        <v>Not Applicable</v>
      </c>
      <c r="Y1061" t="str">
        <f t="shared" si="372"/>
        <v>Low</v>
      </c>
      <c r="Z1061" s="3">
        <f t="shared" si="373"/>
        <v>0.1673764628806205</v>
      </c>
      <c r="AA1061" s="3">
        <f t="shared" si="374"/>
        <v>-1.6233768766495482</v>
      </c>
      <c r="AB1061" s="3">
        <f t="shared" si="375"/>
        <v>0.98646708218922552</v>
      </c>
      <c r="AC1061" s="3">
        <f t="shared" si="376"/>
        <v>0.81298793826101701</v>
      </c>
      <c r="AD1061" s="3">
        <f t="shared" si="377"/>
        <v>2.9973894090241799</v>
      </c>
      <c r="AE1061" s="3">
        <f t="shared" si="378"/>
        <v>2.0730253389593898</v>
      </c>
      <c r="AF1061" s="3">
        <f t="shared" si="379"/>
        <v>2.7587179708344713</v>
      </c>
      <c r="AG1061" t="str">
        <f t="shared" si="380"/>
        <v>Cluster 2</v>
      </c>
      <c r="AH1061" t="str">
        <f t="shared" si="381"/>
        <v>&gt;16 messages</v>
      </c>
      <c r="AI1061" t="e">
        <f t="shared" si="382"/>
        <v>#N/A</v>
      </c>
      <c r="AJ1061">
        <f t="shared" si="383"/>
        <v>32.18</v>
      </c>
      <c r="AK1061" t="str">
        <f t="shared" si="384"/>
        <v>no - Medium</v>
      </c>
      <c r="AL1061" t="str">
        <f t="shared" si="385"/>
        <v>Q4 - Very High</v>
      </c>
      <c r="AM1061">
        <f t="shared" si="386"/>
        <v>0</v>
      </c>
      <c r="AN1061">
        <f t="shared" si="387"/>
        <v>0</v>
      </c>
      <c r="AO1061">
        <f t="shared" si="388"/>
        <v>0</v>
      </c>
      <c r="AP1061">
        <f t="shared" si="389"/>
        <v>2</v>
      </c>
      <c r="AQ1061">
        <f t="shared" si="390"/>
        <v>189.3</v>
      </c>
    </row>
    <row r="1062" spans="1:43" x14ac:dyDescent="0.25">
      <c r="A1062" t="s">
        <v>47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  <c r="U1062">
        <f t="shared" si="368"/>
        <v>0</v>
      </c>
      <c r="V1062" t="str">
        <f t="shared" si="369"/>
        <v>&lt;=3 calls</v>
      </c>
      <c r="W1062" t="str">
        <f t="shared" si="370"/>
        <v>Q2</v>
      </c>
      <c r="X1062" t="str">
        <f t="shared" si="371"/>
        <v>Not Applicable</v>
      </c>
      <c r="Y1062" t="str">
        <f t="shared" si="372"/>
        <v>Medium</v>
      </c>
      <c r="Z1062" s="3">
        <f t="shared" si="373"/>
        <v>-0.37324040319984009</v>
      </c>
      <c r="AA1062" s="3">
        <f t="shared" si="374"/>
        <v>-0.62635239142458887</v>
      </c>
      <c r="AB1062" s="3">
        <f t="shared" si="375"/>
        <v>-3.5216561520175111</v>
      </c>
      <c r="AC1062" s="3">
        <f t="shared" si="376"/>
        <v>-0.27392852265606671</v>
      </c>
      <c r="AD1062" s="3">
        <f t="shared" si="377"/>
        <v>2.7236684208609874</v>
      </c>
      <c r="AE1062" s="3">
        <f t="shared" si="378"/>
        <v>3.6067609576171527</v>
      </c>
      <c r="AF1062" s="3">
        <f t="shared" si="379"/>
        <v>5.1574295481361077</v>
      </c>
      <c r="AG1062" t="str">
        <f t="shared" si="380"/>
        <v>Cluster 1</v>
      </c>
      <c r="AH1062" t="str">
        <f t="shared" si="381"/>
        <v>&gt;16 messages</v>
      </c>
      <c r="AI1062" t="e">
        <f t="shared" si="382"/>
        <v>#N/A</v>
      </c>
      <c r="AJ1062">
        <f t="shared" si="383"/>
        <v>27.22</v>
      </c>
      <c r="AK1062" t="str">
        <f t="shared" si="384"/>
        <v>no - Medium</v>
      </c>
      <c r="AL1062" t="str">
        <f t="shared" si="385"/>
        <v>Q2 - Medium</v>
      </c>
      <c r="AM1062">
        <f t="shared" si="386"/>
        <v>0</v>
      </c>
      <c r="AN1062">
        <f t="shared" si="387"/>
        <v>1</v>
      </c>
      <c r="AO1062">
        <f t="shared" si="388"/>
        <v>0</v>
      </c>
      <c r="AP1062">
        <f t="shared" si="389"/>
        <v>3</v>
      </c>
      <c r="AQ1062">
        <f t="shared" si="390"/>
        <v>160.1</v>
      </c>
    </row>
    <row r="1063" spans="1:43" x14ac:dyDescent="0.25">
      <c r="A1063" t="s">
        <v>58</v>
      </c>
      <c r="B1063">
        <v>30</v>
      </c>
      <c r="C1063" t="s">
        <v>28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  <c r="U1063">
        <f t="shared" si="368"/>
        <v>0</v>
      </c>
      <c r="V1063" t="str">
        <f t="shared" si="369"/>
        <v>&lt;=3 calls</v>
      </c>
      <c r="W1063" t="str">
        <f t="shared" si="370"/>
        <v>Q1</v>
      </c>
      <c r="X1063" t="str">
        <f t="shared" si="371"/>
        <v>Not Applicable</v>
      </c>
      <c r="Y1063" t="str">
        <f t="shared" si="372"/>
        <v>High</v>
      </c>
      <c r="Z1063" s="3">
        <f t="shared" si="373"/>
        <v>-0.65280597435788623</v>
      </c>
      <c r="AA1063" s="3">
        <f t="shared" si="374"/>
        <v>0.80649716818014328</v>
      </c>
      <c r="AB1063" s="3">
        <f t="shared" si="375"/>
        <v>-6.8076282288209319E-2</v>
      </c>
      <c r="AC1063" s="3">
        <f t="shared" si="376"/>
        <v>-1.1434616913897337</v>
      </c>
      <c r="AD1063" s="3">
        <f t="shared" si="377"/>
        <v>2.0671329861947978</v>
      </c>
      <c r="AE1063" s="3">
        <f t="shared" si="378"/>
        <v>1.5455524392028872</v>
      </c>
      <c r="AF1063" s="3">
        <f t="shared" si="379"/>
        <v>2.9162348845793211</v>
      </c>
      <c r="AG1063" t="str">
        <f t="shared" si="380"/>
        <v>Cluster 2</v>
      </c>
      <c r="AH1063" t="str">
        <f t="shared" si="381"/>
        <v>Not Applicable</v>
      </c>
      <c r="AI1063" t="e">
        <f t="shared" si="382"/>
        <v>#N/A</v>
      </c>
      <c r="AJ1063">
        <f t="shared" si="383"/>
        <v>24.65</v>
      </c>
      <c r="AK1063" t="str">
        <f t="shared" si="384"/>
        <v>no - Medium</v>
      </c>
      <c r="AL1063" t="str">
        <f t="shared" si="385"/>
        <v>Q1 - Low</v>
      </c>
      <c r="AM1063">
        <f t="shared" si="386"/>
        <v>0</v>
      </c>
      <c r="AN1063">
        <f t="shared" si="387"/>
        <v>0</v>
      </c>
      <c r="AO1063">
        <f t="shared" si="388"/>
        <v>1</v>
      </c>
      <c r="AP1063">
        <f t="shared" si="389"/>
        <v>3</v>
      </c>
      <c r="AQ1063">
        <f t="shared" si="390"/>
        <v>145</v>
      </c>
    </row>
    <row r="1064" spans="1:43" x14ac:dyDescent="0.25">
      <c r="A1064" t="s">
        <v>42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  <c r="U1064">
        <f t="shared" si="368"/>
        <v>0</v>
      </c>
      <c r="V1064" t="str">
        <f t="shared" si="369"/>
        <v>&gt;3 calls</v>
      </c>
      <c r="W1064" t="str">
        <f t="shared" si="370"/>
        <v>Q4</v>
      </c>
      <c r="X1064" t="str">
        <f t="shared" si="371"/>
        <v>Not Applicable</v>
      </c>
      <c r="Y1064" t="str">
        <f t="shared" si="372"/>
        <v>Low</v>
      </c>
      <c r="Z1064" s="3">
        <f t="shared" si="373"/>
        <v>0.74872473667947126</v>
      </c>
      <c r="AA1064" s="3">
        <f t="shared" si="374"/>
        <v>-1.6094463948200577</v>
      </c>
      <c r="AB1064" s="3">
        <f t="shared" si="375"/>
        <v>-0.70358264129532644</v>
      </c>
      <c r="AC1064" s="3">
        <f t="shared" si="376"/>
        <v>0.45068245128865581</v>
      </c>
      <c r="AD1064" s="3">
        <f t="shared" si="377"/>
        <v>2.3710347820840103</v>
      </c>
      <c r="AE1064" s="3">
        <f t="shared" si="378"/>
        <v>1.9618994964438634</v>
      </c>
      <c r="AF1064" s="3">
        <f t="shared" si="379"/>
        <v>3.1743177740171507</v>
      </c>
      <c r="AG1064" t="str">
        <f t="shared" si="380"/>
        <v>Cluster 2</v>
      </c>
      <c r="AH1064" t="str">
        <f t="shared" si="381"/>
        <v>Not Applicable</v>
      </c>
      <c r="AI1064" t="e">
        <f t="shared" si="382"/>
        <v>#N/A</v>
      </c>
      <c r="AJ1064">
        <f t="shared" si="383"/>
        <v>37.520000000000003</v>
      </c>
      <c r="AK1064" t="str">
        <f t="shared" si="384"/>
        <v>no - High</v>
      </c>
      <c r="AL1064" t="str">
        <f t="shared" si="385"/>
        <v>Q3 - High</v>
      </c>
      <c r="AM1064">
        <f t="shared" si="386"/>
        <v>0</v>
      </c>
      <c r="AN1064">
        <f t="shared" si="387"/>
        <v>1</v>
      </c>
      <c r="AO1064">
        <f t="shared" si="388"/>
        <v>0</v>
      </c>
      <c r="AP1064">
        <f t="shared" si="389"/>
        <v>4</v>
      </c>
      <c r="AQ1064">
        <f t="shared" si="390"/>
        <v>220.7</v>
      </c>
    </row>
    <row r="1065" spans="1:43" x14ac:dyDescent="0.25">
      <c r="A1065" t="s">
        <v>27</v>
      </c>
      <c r="B1065">
        <v>40</v>
      </c>
      <c r="C1065" t="s">
        <v>25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  <c r="U1065">
        <f t="shared" si="368"/>
        <v>1</v>
      </c>
      <c r="V1065" t="str">
        <f t="shared" si="369"/>
        <v>&lt;=3 calls</v>
      </c>
      <c r="W1065" t="str">
        <f t="shared" si="370"/>
        <v>Q1</v>
      </c>
      <c r="X1065" t="str">
        <f t="shared" si="371"/>
        <v>Not Applicable</v>
      </c>
      <c r="Y1065" t="str">
        <f t="shared" si="372"/>
        <v>Low</v>
      </c>
      <c r="Z1065" s="3">
        <f t="shared" si="373"/>
        <v>0.82278184162200008</v>
      </c>
      <c r="AA1065" s="3">
        <f t="shared" si="374"/>
        <v>-1.3069559322368365</v>
      </c>
      <c r="AB1065" s="3">
        <f t="shared" si="375"/>
        <v>-1.5932915439052904</v>
      </c>
      <c r="AC1065" s="3">
        <f t="shared" si="376"/>
        <v>-0.99853949660078922</v>
      </c>
      <c r="AD1065" s="3">
        <f t="shared" si="377"/>
        <v>1.9413275291979915</v>
      </c>
      <c r="AE1065" s="3">
        <f t="shared" si="378"/>
        <v>2.4332617692849676</v>
      </c>
      <c r="AF1065" s="3">
        <f t="shared" si="379"/>
        <v>4.0090863173677915</v>
      </c>
      <c r="AG1065" t="str">
        <f t="shared" si="380"/>
        <v>Cluster 1</v>
      </c>
      <c r="AH1065" t="str">
        <f t="shared" si="381"/>
        <v>&gt;16 messages</v>
      </c>
      <c r="AI1065">
        <f t="shared" si="382"/>
        <v>38.200000000000003</v>
      </c>
      <c r="AJ1065" t="e">
        <f t="shared" si="383"/>
        <v>#N/A</v>
      </c>
      <c r="AK1065" t="str">
        <f t="shared" si="384"/>
        <v>no - Medium</v>
      </c>
      <c r="AL1065" t="str">
        <f t="shared" si="385"/>
        <v>Q1 - Low</v>
      </c>
      <c r="AM1065">
        <f t="shared" si="386"/>
        <v>0</v>
      </c>
      <c r="AN1065">
        <f t="shared" si="387"/>
        <v>0</v>
      </c>
      <c r="AO1065">
        <f t="shared" si="388"/>
        <v>0</v>
      </c>
      <c r="AP1065">
        <f t="shared" si="389"/>
        <v>1</v>
      </c>
      <c r="AQ1065">
        <f t="shared" si="390"/>
        <v>224.7</v>
      </c>
    </row>
    <row r="1066" spans="1:43" x14ac:dyDescent="0.25">
      <c r="A1066" t="s">
        <v>71</v>
      </c>
      <c r="B1066">
        <v>72</v>
      </c>
      <c r="C1066" t="s">
        <v>25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  <c r="U1066">
        <f t="shared" si="368"/>
        <v>0</v>
      </c>
      <c r="V1066" t="str">
        <f t="shared" si="369"/>
        <v>&lt;=3 calls</v>
      </c>
      <c r="W1066" t="str">
        <f t="shared" si="370"/>
        <v>Q1</v>
      </c>
      <c r="X1066" t="str">
        <f t="shared" si="371"/>
        <v>Not Applicable</v>
      </c>
      <c r="Y1066" t="str">
        <f t="shared" si="372"/>
        <v>Low</v>
      </c>
      <c r="Z1066" s="3">
        <f t="shared" si="373"/>
        <v>-0.61577742188662188</v>
      </c>
      <c r="AA1066" s="3">
        <f t="shared" si="374"/>
        <v>-0.7537167967227868</v>
      </c>
      <c r="AB1066" s="3">
        <f t="shared" si="375"/>
        <v>-0.74727370347706545</v>
      </c>
      <c r="AC1066" s="3">
        <f t="shared" si="376"/>
        <v>8.8376964316294535E-2</v>
      </c>
      <c r="AD1066" s="3">
        <f t="shared" si="377"/>
        <v>1.2069454847494674</v>
      </c>
      <c r="AE1066" s="3">
        <f t="shared" si="378"/>
        <v>1.2302436013641713</v>
      </c>
      <c r="AF1066" s="3">
        <f t="shared" si="379"/>
        <v>3.0935871143767466</v>
      </c>
      <c r="AG1066" t="str">
        <f t="shared" si="380"/>
        <v>Cluster 1</v>
      </c>
      <c r="AH1066" t="str">
        <f t="shared" si="381"/>
        <v>Not Applicable</v>
      </c>
      <c r="AI1066" t="e">
        <f t="shared" si="382"/>
        <v>#N/A</v>
      </c>
      <c r="AJ1066">
        <f t="shared" si="383"/>
        <v>24.99</v>
      </c>
      <c r="AK1066" t="str">
        <f t="shared" si="384"/>
        <v>no - Medium</v>
      </c>
      <c r="AL1066" t="str">
        <f t="shared" si="385"/>
        <v>Q3 - High</v>
      </c>
      <c r="AM1066">
        <f t="shared" si="386"/>
        <v>0</v>
      </c>
      <c r="AN1066">
        <f t="shared" si="387"/>
        <v>0</v>
      </c>
      <c r="AO1066">
        <f t="shared" si="388"/>
        <v>0</v>
      </c>
      <c r="AP1066">
        <f t="shared" si="389"/>
        <v>1</v>
      </c>
      <c r="AQ1066">
        <f t="shared" si="390"/>
        <v>147</v>
      </c>
    </row>
    <row r="1067" spans="1:43" x14ac:dyDescent="0.25">
      <c r="A1067" t="s">
        <v>44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  <c r="U1067">
        <f t="shared" si="368"/>
        <v>0</v>
      </c>
      <c r="V1067" t="str">
        <f t="shared" si="369"/>
        <v>&lt;=3 calls</v>
      </c>
      <c r="W1067" t="str">
        <f t="shared" si="370"/>
        <v>Q2</v>
      </c>
      <c r="X1067" t="str">
        <f t="shared" si="371"/>
        <v>Not Applicable</v>
      </c>
      <c r="Y1067" t="str">
        <f t="shared" si="372"/>
        <v>Medium</v>
      </c>
      <c r="Z1067" s="3">
        <f t="shared" si="373"/>
        <v>1.4911472137283228</v>
      </c>
      <c r="AA1067" s="3">
        <f t="shared" si="374"/>
        <v>0.26320837683001602</v>
      </c>
      <c r="AB1067" s="3">
        <f t="shared" si="375"/>
        <v>-9.7865642866667935E-2</v>
      </c>
      <c r="AC1067" s="3">
        <f t="shared" si="376"/>
        <v>-5.6545230472650088E-2</v>
      </c>
      <c r="AD1067" s="3">
        <f t="shared" si="377"/>
        <v>3.0830931131291162</v>
      </c>
      <c r="AE1067" s="3">
        <f t="shared" si="378"/>
        <v>1.5184115745693403</v>
      </c>
      <c r="AF1067" s="3">
        <f t="shared" si="379"/>
        <v>1.7622951725939959</v>
      </c>
      <c r="AG1067" t="str">
        <f t="shared" si="380"/>
        <v>Cluster 2</v>
      </c>
      <c r="AH1067" t="str">
        <f t="shared" si="381"/>
        <v>&gt;16 messages</v>
      </c>
      <c r="AI1067" t="e">
        <f t="shared" si="382"/>
        <v>#N/A</v>
      </c>
      <c r="AJ1067">
        <f t="shared" si="383"/>
        <v>44.34</v>
      </c>
      <c r="AK1067" t="str">
        <f t="shared" si="384"/>
        <v>no - Medium</v>
      </c>
      <c r="AL1067" t="str">
        <f t="shared" si="385"/>
        <v>Q2 - Medium</v>
      </c>
      <c r="AM1067">
        <f t="shared" si="386"/>
        <v>0</v>
      </c>
      <c r="AN1067">
        <f t="shared" si="387"/>
        <v>1</v>
      </c>
      <c r="AO1067">
        <f t="shared" si="388"/>
        <v>0</v>
      </c>
      <c r="AP1067">
        <f t="shared" si="389"/>
        <v>1</v>
      </c>
      <c r="AQ1067">
        <f t="shared" si="390"/>
        <v>260.8</v>
      </c>
    </row>
    <row r="1068" spans="1:43" x14ac:dyDescent="0.25">
      <c r="A1068" t="s">
        <v>34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  <c r="U1068">
        <f t="shared" si="368"/>
        <v>0</v>
      </c>
      <c r="V1068" t="str">
        <f t="shared" si="369"/>
        <v>&lt;=3 calls</v>
      </c>
      <c r="W1068" t="str">
        <f t="shared" si="370"/>
        <v>Q1</v>
      </c>
      <c r="X1068" t="str">
        <f t="shared" si="371"/>
        <v>Not Applicable</v>
      </c>
      <c r="Y1068" t="str">
        <f t="shared" si="372"/>
        <v>Low</v>
      </c>
      <c r="Z1068" s="3">
        <f t="shared" si="373"/>
        <v>-0.46025750150731126</v>
      </c>
      <c r="AA1068" s="3">
        <f t="shared" si="374"/>
        <v>-0.71789555773266889</v>
      </c>
      <c r="AB1068" s="3">
        <f t="shared" si="375"/>
        <v>-0.85054348681572234</v>
      </c>
      <c r="AC1068" s="3">
        <f t="shared" si="376"/>
        <v>-0.45508126614224731</v>
      </c>
      <c r="AD1068" s="3">
        <f t="shared" si="377"/>
        <v>0.8307698579440822</v>
      </c>
      <c r="AE1068" s="3">
        <f t="shared" si="378"/>
        <v>1.2875302642129738</v>
      </c>
      <c r="AF1068" s="3">
        <f t="shared" si="379"/>
        <v>3.2596456564571907</v>
      </c>
      <c r="AG1068" t="str">
        <f t="shared" si="380"/>
        <v>Cluster 1</v>
      </c>
      <c r="AH1068" t="str">
        <f t="shared" si="381"/>
        <v>Not Applicable</v>
      </c>
      <c r="AI1068" t="e">
        <f t="shared" si="382"/>
        <v>#N/A</v>
      </c>
      <c r="AJ1068">
        <f t="shared" si="383"/>
        <v>26.42</v>
      </c>
      <c r="AK1068" t="str">
        <f t="shared" si="384"/>
        <v>no - Low</v>
      </c>
      <c r="AL1068" t="str">
        <f t="shared" si="385"/>
        <v>Q2 - Medium</v>
      </c>
      <c r="AM1068">
        <f t="shared" si="386"/>
        <v>0</v>
      </c>
      <c r="AN1068">
        <f t="shared" si="387"/>
        <v>1</v>
      </c>
      <c r="AO1068">
        <f t="shared" si="388"/>
        <v>0</v>
      </c>
      <c r="AP1068">
        <f t="shared" si="389"/>
        <v>0</v>
      </c>
      <c r="AQ1068">
        <f t="shared" si="390"/>
        <v>155.4</v>
      </c>
    </row>
    <row r="1069" spans="1:43" x14ac:dyDescent="0.25">
      <c r="A1069" t="s">
        <v>32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  <c r="U1069">
        <f t="shared" si="368"/>
        <v>0</v>
      </c>
      <c r="V1069" t="str">
        <f t="shared" si="369"/>
        <v>&lt;=3 calls</v>
      </c>
      <c r="W1069" t="str">
        <f t="shared" si="370"/>
        <v>Q2</v>
      </c>
      <c r="X1069" t="str">
        <f t="shared" si="371"/>
        <v>Not Applicable</v>
      </c>
      <c r="Y1069" t="str">
        <f t="shared" si="372"/>
        <v>High</v>
      </c>
      <c r="Z1069" s="3">
        <f t="shared" si="373"/>
        <v>-0.26030331816248375</v>
      </c>
      <c r="AA1069" s="3">
        <f t="shared" si="374"/>
        <v>1.0970472177666588</v>
      </c>
      <c r="AB1069" s="3">
        <f t="shared" si="375"/>
        <v>0.54757050299993537</v>
      </c>
      <c r="AC1069" s="3">
        <f t="shared" si="376"/>
        <v>-1.7593810192427477</v>
      </c>
      <c r="AD1069" s="3">
        <f t="shared" si="377"/>
        <v>2.8136083964912286</v>
      </c>
      <c r="AE1069" s="3">
        <f t="shared" si="378"/>
        <v>2.1602142120825003</v>
      </c>
      <c r="AF1069" s="3">
        <f t="shared" si="379"/>
        <v>3.0686574711688648</v>
      </c>
      <c r="AG1069" t="str">
        <f t="shared" si="380"/>
        <v>Cluster 2</v>
      </c>
      <c r="AH1069" t="str">
        <f t="shared" si="381"/>
        <v>Not Applicable</v>
      </c>
      <c r="AI1069" t="e">
        <f t="shared" si="382"/>
        <v>#N/A</v>
      </c>
      <c r="AJ1069">
        <f t="shared" si="383"/>
        <v>28.25</v>
      </c>
      <c r="AK1069" t="str">
        <f t="shared" si="384"/>
        <v>no - High</v>
      </c>
      <c r="AL1069" t="str">
        <f t="shared" si="385"/>
        <v>Q1 - Low</v>
      </c>
      <c r="AM1069">
        <f t="shared" si="386"/>
        <v>0</v>
      </c>
      <c r="AN1069">
        <f t="shared" si="387"/>
        <v>1</v>
      </c>
      <c r="AO1069">
        <f t="shared" si="388"/>
        <v>0</v>
      </c>
      <c r="AP1069">
        <f t="shared" si="389"/>
        <v>1</v>
      </c>
      <c r="AQ1069">
        <f t="shared" si="390"/>
        <v>166.2</v>
      </c>
    </row>
    <row r="1070" spans="1:43" x14ac:dyDescent="0.25">
      <c r="A1070" t="s">
        <v>24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  <c r="U1070">
        <f t="shared" si="368"/>
        <v>0</v>
      </c>
      <c r="V1070" t="str">
        <f t="shared" si="369"/>
        <v>&lt;=3 calls</v>
      </c>
      <c r="W1070" t="str">
        <f t="shared" si="370"/>
        <v>Q4</v>
      </c>
      <c r="X1070" t="str">
        <f t="shared" si="371"/>
        <v>Not Applicable</v>
      </c>
      <c r="Y1070" t="str">
        <f t="shared" si="372"/>
        <v>High</v>
      </c>
      <c r="Z1070" s="3">
        <f t="shared" si="373"/>
        <v>0.58394767818234505</v>
      </c>
      <c r="AA1070" s="3">
        <f t="shared" si="374"/>
        <v>1.2005307970714449</v>
      </c>
      <c r="AB1070" s="3">
        <f t="shared" si="375"/>
        <v>-1.11864773202185</v>
      </c>
      <c r="AC1070" s="3">
        <f t="shared" si="376"/>
        <v>0.19706861040800316</v>
      </c>
      <c r="AD1070" s="3">
        <f t="shared" si="377"/>
        <v>2.9661888979660764</v>
      </c>
      <c r="AE1070" s="3">
        <f t="shared" si="378"/>
        <v>1.7528485020495412</v>
      </c>
      <c r="AF1070" s="3">
        <f t="shared" si="379"/>
        <v>2.3122887284803846</v>
      </c>
      <c r="AG1070" t="str">
        <f t="shared" si="380"/>
        <v>Cluster 2</v>
      </c>
      <c r="AH1070" t="str">
        <f t="shared" si="381"/>
        <v>Not Applicable</v>
      </c>
      <c r="AI1070" t="e">
        <f t="shared" si="382"/>
        <v>#N/A</v>
      </c>
      <c r="AJ1070">
        <f t="shared" si="383"/>
        <v>36.01</v>
      </c>
      <c r="AK1070" t="str">
        <f t="shared" si="384"/>
        <v>no - High</v>
      </c>
      <c r="AL1070" t="str">
        <f t="shared" si="385"/>
        <v>Q3 - High</v>
      </c>
      <c r="AM1070">
        <f t="shared" si="386"/>
        <v>0</v>
      </c>
      <c r="AN1070">
        <f t="shared" si="387"/>
        <v>1</v>
      </c>
      <c r="AO1070">
        <f t="shared" si="388"/>
        <v>0</v>
      </c>
      <c r="AP1070">
        <f t="shared" si="389"/>
        <v>0</v>
      </c>
      <c r="AQ1070">
        <f t="shared" si="390"/>
        <v>211.8</v>
      </c>
    </row>
    <row r="1071" spans="1:43" x14ac:dyDescent="0.25">
      <c r="A1071" t="s">
        <v>35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  <c r="U1071">
        <f t="shared" si="368"/>
        <v>0</v>
      </c>
      <c r="V1071" t="str">
        <f t="shared" si="369"/>
        <v>&lt;=3 calls</v>
      </c>
      <c r="W1071" t="str">
        <f t="shared" si="370"/>
        <v>Q2</v>
      </c>
      <c r="X1071" t="str">
        <f t="shared" si="371"/>
        <v>Not Applicable</v>
      </c>
      <c r="Y1071" t="str">
        <f t="shared" si="372"/>
        <v>High</v>
      </c>
      <c r="Z1071" s="3">
        <f t="shared" si="373"/>
        <v>-0.32510328498719648</v>
      </c>
      <c r="AA1071" s="3">
        <f t="shared" si="374"/>
        <v>1.8274024793985151</v>
      </c>
      <c r="AB1071" s="3">
        <f t="shared" si="375"/>
        <v>-0.34213839961002823</v>
      </c>
      <c r="AC1071" s="3">
        <f t="shared" si="376"/>
        <v>-0.56377291223395598</v>
      </c>
      <c r="AD1071" s="3">
        <f t="shared" si="377"/>
        <v>3.0121033039742251</v>
      </c>
      <c r="AE1071" s="3">
        <f t="shared" si="378"/>
        <v>1.9697691612668156</v>
      </c>
      <c r="AF1071" s="3">
        <f t="shared" si="379"/>
        <v>2.585964961777925</v>
      </c>
      <c r="AG1071" t="str">
        <f t="shared" si="380"/>
        <v>Cluster 2</v>
      </c>
      <c r="AH1071" t="str">
        <f t="shared" si="381"/>
        <v>Not Applicable</v>
      </c>
      <c r="AI1071" t="e">
        <f t="shared" si="382"/>
        <v>#N/A</v>
      </c>
      <c r="AJ1071">
        <f t="shared" si="383"/>
        <v>27.66</v>
      </c>
      <c r="AK1071" t="str">
        <f t="shared" si="384"/>
        <v>no - Medium</v>
      </c>
      <c r="AL1071" t="str">
        <f t="shared" si="385"/>
        <v>Q2 - Medium</v>
      </c>
      <c r="AM1071">
        <f t="shared" si="386"/>
        <v>0</v>
      </c>
      <c r="AN1071">
        <f t="shared" si="387"/>
        <v>1</v>
      </c>
      <c r="AO1071">
        <f t="shared" si="388"/>
        <v>0</v>
      </c>
      <c r="AP1071">
        <f t="shared" si="389"/>
        <v>0</v>
      </c>
      <c r="AQ1071">
        <f t="shared" si="390"/>
        <v>162.69999999999999</v>
      </c>
    </row>
    <row r="1072" spans="1:43" x14ac:dyDescent="0.25">
      <c r="A1072" t="s">
        <v>75</v>
      </c>
      <c r="B1072">
        <v>81</v>
      </c>
      <c r="C1072" t="s">
        <v>25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  <c r="U1072">
        <f t="shared" si="368"/>
        <v>0</v>
      </c>
      <c r="V1072" t="str">
        <f t="shared" si="369"/>
        <v>&lt;=3 calls</v>
      </c>
      <c r="W1072" t="str">
        <f t="shared" si="370"/>
        <v>Q2</v>
      </c>
      <c r="X1072" t="str">
        <f t="shared" si="371"/>
        <v>Low</v>
      </c>
      <c r="Y1072" t="str">
        <f t="shared" si="372"/>
        <v>High</v>
      </c>
      <c r="Z1072" s="3">
        <f t="shared" si="373"/>
        <v>1.0523588669438395</v>
      </c>
      <c r="AA1072" s="3">
        <f t="shared" si="374"/>
        <v>1.2741633438844655</v>
      </c>
      <c r="AB1072" s="3">
        <f t="shared" si="375"/>
        <v>1.4055040876595437</v>
      </c>
      <c r="AC1072" s="3">
        <f t="shared" si="376"/>
        <v>-0.85361730181184459</v>
      </c>
      <c r="AD1072" s="3">
        <f t="shared" si="377"/>
        <v>3.8976754153554642</v>
      </c>
      <c r="AE1072" s="3">
        <f t="shared" si="378"/>
        <v>2.3313205807255217</v>
      </c>
      <c r="AF1072" s="3">
        <f t="shared" si="379"/>
        <v>1.9178732118579622</v>
      </c>
      <c r="AG1072" t="str">
        <f t="shared" si="380"/>
        <v>Cluster 3</v>
      </c>
      <c r="AH1072" t="str">
        <f t="shared" si="381"/>
        <v>&gt;16 messages</v>
      </c>
      <c r="AI1072" t="e">
        <f t="shared" si="382"/>
        <v>#N/A</v>
      </c>
      <c r="AJ1072">
        <f t="shared" si="383"/>
        <v>40.31</v>
      </c>
      <c r="AK1072" t="str">
        <f t="shared" si="384"/>
        <v>yes - Low</v>
      </c>
      <c r="AL1072" t="str">
        <f t="shared" si="385"/>
        <v>Q1 - Low</v>
      </c>
      <c r="AM1072">
        <f t="shared" si="386"/>
        <v>1</v>
      </c>
      <c r="AN1072">
        <f t="shared" si="387"/>
        <v>0</v>
      </c>
      <c r="AO1072">
        <f t="shared" si="388"/>
        <v>0</v>
      </c>
      <c r="AP1072">
        <f t="shared" si="389"/>
        <v>1</v>
      </c>
      <c r="AQ1072">
        <f t="shared" si="390"/>
        <v>237.1</v>
      </c>
    </row>
    <row r="1073" spans="1:43" x14ac:dyDescent="0.25">
      <c r="A1073" t="s">
        <v>53</v>
      </c>
      <c r="B1073">
        <v>81</v>
      </c>
      <c r="C1073" t="s">
        <v>25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  <c r="U1073">
        <f t="shared" si="368"/>
        <v>0</v>
      </c>
      <c r="V1073" t="str">
        <f t="shared" si="369"/>
        <v>&gt;3 calls</v>
      </c>
      <c r="W1073" t="str">
        <f t="shared" si="370"/>
        <v>Q2</v>
      </c>
      <c r="X1073" t="str">
        <f t="shared" si="371"/>
        <v>Not Applicable</v>
      </c>
      <c r="Y1073" t="str">
        <f t="shared" si="372"/>
        <v>Medium</v>
      </c>
      <c r="Z1073" s="3">
        <f t="shared" si="373"/>
        <v>-0.26030331816248375</v>
      </c>
      <c r="AA1073" s="3">
        <f t="shared" si="374"/>
        <v>0.34679126780695851</v>
      </c>
      <c r="AB1073" s="3">
        <f t="shared" si="375"/>
        <v>0.39067987062005322</v>
      </c>
      <c r="AC1073" s="3">
        <f t="shared" si="376"/>
        <v>1.0666017791416695</v>
      </c>
      <c r="AD1073" s="3">
        <f t="shared" si="377"/>
        <v>2.9267441494366788</v>
      </c>
      <c r="AE1073" s="3">
        <f t="shared" si="378"/>
        <v>1.2158503680344193</v>
      </c>
      <c r="AF1073" s="3">
        <f t="shared" si="379"/>
        <v>1.5462059754887247</v>
      </c>
      <c r="AG1073" t="str">
        <f t="shared" si="380"/>
        <v>Cluster 2</v>
      </c>
      <c r="AH1073" t="str">
        <f t="shared" si="381"/>
        <v>Not Applicable</v>
      </c>
      <c r="AI1073" t="e">
        <f t="shared" si="382"/>
        <v>#N/A</v>
      </c>
      <c r="AJ1073">
        <f t="shared" si="383"/>
        <v>28.25</v>
      </c>
      <c r="AK1073" t="str">
        <f t="shared" si="384"/>
        <v>no - Low</v>
      </c>
      <c r="AL1073" t="str">
        <f t="shared" si="385"/>
        <v>Q4 - Very High</v>
      </c>
      <c r="AM1073">
        <f t="shared" si="386"/>
        <v>0</v>
      </c>
      <c r="AN1073">
        <f t="shared" si="387"/>
        <v>0</v>
      </c>
      <c r="AO1073">
        <f t="shared" si="388"/>
        <v>0</v>
      </c>
      <c r="AP1073">
        <f t="shared" si="389"/>
        <v>4</v>
      </c>
      <c r="AQ1073">
        <f t="shared" si="390"/>
        <v>166.2</v>
      </c>
    </row>
    <row r="1074" spans="1:43" x14ac:dyDescent="0.25">
      <c r="A1074" t="s">
        <v>35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  <c r="U1074">
        <f t="shared" si="368"/>
        <v>1</v>
      </c>
      <c r="V1074" t="str">
        <f t="shared" si="369"/>
        <v>&gt;3 calls</v>
      </c>
      <c r="W1074" t="str">
        <f t="shared" si="370"/>
        <v>Q1</v>
      </c>
      <c r="X1074" t="str">
        <f t="shared" si="371"/>
        <v>Not Applicable</v>
      </c>
      <c r="Y1074" t="str">
        <f t="shared" si="372"/>
        <v>Low</v>
      </c>
      <c r="Z1074" s="3">
        <f t="shared" si="373"/>
        <v>-1.0841886106481164</v>
      </c>
      <c r="AA1074" s="3">
        <f t="shared" si="374"/>
        <v>-1.480091920689075</v>
      </c>
      <c r="AB1074" s="3">
        <f t="shared" si="375"/>
        <v>1.2128662225855116</v>
      </c>
      <c r="AC1074" s="3">
        <f t="shared" si="376"/>
        <v>-0.70869510702289995</v>
      </c>
      <c r="AD1074" s="3">
        <f t="shared" si="377"/>
        <v>2.2845593523053975</v>
      </c>
      <c r="AE1074" s="3">
        <f t="shared" si="378"/>
        <v>2.3107207243098884</v>
      </c>
      <c r="AF1074" s="3">
        <f t="shared" si="379"/>
        <v>3.6687394425475861</v>
      </c>
      <c r="AG1074" t="str">
        <f t="shared" si="380"/>
        <v>Cluster 1</v>
      </c>
      <c r="AH1074" t="str">
        <f t="shared" si="381"/>
        <v>Not Applicable</v>
      </c>
      <c r="AI1074">
        <f t="shared" si="382"/>
        <v>20.69</v>
      </c>
      <c r="AJ1074" t="e">
        <f t="shared" si="383"/>
        <v>#N/A</v>
      </c>
      <c r="AK1074" t="str">
        <f t="shared" si="384"/>
        <v>no - Low</v>
      </c>
      <c r="AL1074" t="str">
        <f t="shared" si="385"/>
        <v>Q1 - Low</v>
      </c>
      <c r="AM1074">
        <f t="shared" si="386"/>
        <v>0</v>
      </c>
      <c r="AN1074">
        <f t="shared" si="387"/>
        <v>1</v>
      </c>
      <c r="AO1074">
        <f t="shared" si="388"/>
        <v>0</v>
      </c>
      <c r="AP1074">
        <f t="shared" si="389"/>
        <v>6</v>
      </c>
      <c r="AQ1074">
        <f t="shared" si="390"/>
        <v>121.7</v>
      </c>
    </row>
    <row r="1075" spans="1:43" x14ac:dyDescent="0.25">
      <c r="A1075" t="s">
        <v>68</v>
      </c>
      <c r="B1075">
        <v>111</v>
      </c>
      <c r="C1075" t="s">
        <v>28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  <c r="U1075">
        <f t="shared" si="368"/>
        <v>0</v>
      </c>
      <c r="V1075" t="str">
        <f t="shared" si="369"/>
        <v>&lt;=3 calls</v>
      </c>
      <c r="W1075" t="str">
        <f t="shared" si="370"/>
        <v>Q3</v>
      </c>
      <c r="X1075" t="str">
        <f t="shared" si="371"/>
        <v>Not Applicable</v>
      </c>
      <c r="Y1075" t="str">
        <f t="shared" si="372"/>
        <v>Medium</v>
      </c>
      <c r="Z1075" s="3">
        <f t="shared" si="373"/>
        <v>-7.1457700559034998E-2</v>
      </c>
      <c r="AA1075" s="3">
        <f t="shared" si="374"/>
        <v>1.6439841564756467E-2</v>
      </c>
      <c r="AB1075" s="3">
        <f t="shared" si="375"/>
        <v>-0.99551837496422058</v>
      </c>
      <c r="AC1075" s="3">
        <f t="shared" si="376"/>
        <v>0.34199080519694713</v>
      </c>
      <c r="AD1075" s="3">
        <f t="shared" si="377"/>
        <v>1.9225764378997818</v>
      </c>
      <c r="AE1075" s="3">
        <f t="shared" si="378"/>
        <v>1.0551734535565789</v>
      </c>
      <c r="AF1075" s="3">
        <f t="shared" si="379"/>
        <v>2.5554807521508791</v>
      </c>
      <c r="AG1075" t="str">
        <f t="shared" si="380"/>
        <v>Cluster 2</v>
      </c>
      <c r="AH1075" t="str">
        <f t="shared" si="381"/>
        <v>Not Applicable</v>
      </c>
      <c r="AI1075" t="e">
        <f t="shared" si="382"/>
        <v>#N/A</v>
      </c>
      <c r="AJ1075">
        <f t="shared" si="383"/>
        <v>29.99</v>
      </c>
      <c r="AK1075" t="str">
        <f t="shared" si="384"/>
        <v>no - Low</v>
      </c>
      <c r="AL1075" t="str">
        <f t="shared" si="385"/>
        <v>Q3 - High</v>
      </c>
      <c r="AM1075">
        <f t="shared" si="386"/>
        <v>0</v>
      </c>
      <c r="AN1075">
        <f t="shared" si="387"/>
        <v>0</v>
      </c>
      <c r="AO1075">
        <f t="shared" si="388"/>
        <v>1</v>
      </c>
      <c r="AP1075">
        <f t="shared" si="389"/>
        <v>0</v>
      </c>
      <c r="AQ1075">
        <f t="shared" si="390"/>
        <v>176.4</v>
      </c>
    </row>
    <row r="1076" spans="1:43" x14ac:dyDescent="0.25">
      <c r="A1076" t="s">
        <v>62</v>
      </c>
      <c r="B1076">
        <v>3</v>
      </c>
      <c r="C1076" t="s">
        <v>28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  <c r="U1076">
        <f t="shared" si="368"/>
        <v>0</v>
      </c>
      <c r="V1076" t="str">
        <f t="shared" si="369"/>
        <v>&lt;=3 calls</v>
      </c>
      <c r="W1076" t="str">
        <f t="shared" si="370"/>
        <v>Q1</v>
      </c>
      <c r="X1076" t="str">
        <f t="shared" si="371"/>
        <v>Not Applicable</v>
      </c>
      <c r="Y1076" t="str">
        <f t="shared" si="372"/>
        <v>High</v>
      </c>
      <c r="Z1076" s="3">
        <f t="shared" si="373"/>
        <v>-2.0895138102429449</v>
      </c>
      <c r="AA1076" s="3">
        <f t="shared" si="374"/>
        <v>0.87216943966202709</v>
      </c>
      <c r="AB1076" s="3">
        <f t="shared" si="375"/>
        <v>1.6001279101054735</v>
      </c>
      <c r="AC1076" s="3">
        <f t="shared" si="376"/>
        <v>0.41445190259141979</v>
      </c>
      <c r="AD1076" s="3">
        <f t="shared" si="377"/>
        <v>3.6678874147346003</v>
      </c>
      <c r="AE1076" s="3">
        <f t="shared" si="378"/>
        <v>2.8033778202262574</v>
      </c>
      <c r="AF1076" s="3">
        <f t="shared" si="379"/>
        <v>3.2038190209037358</v>
      </c>
      <c r="AG1076" t="str">
        <f t="shared" si="380"/>
        <v>Cluster 2</v>
      </c>
      <c r="AH1076" t="str">
        <f t="shared" si="381"/>
        <v>&gt;16 messages</v>
      </c>
      <c r="AI1076" t="e">
        <f t="shared" si="382"/>
        <v>#N/A</v>
      </c>
      <c r="AJ1076">
        <f t="shared" si="383"/>
        <v>11.46</v>
      </c>
      <c r="AK1076" t="str">
        <f t="shared" si="384"/>
        <v>no - Low</v>
      </c>
      <c r="AL1076" t="str">
        <f t="shared" si="385"/>
        <v>Q3 - High</v>
      </c>
      <c r="AM1076">
        <f t="shared" si="386"/>
        <v>0</v>
      </c>
      <c r="AN1076">
        <f t="shared" si="387"/>
        <v>0</v>
      </c>
      <c r="AO1076">
        <f t="shared" si="388"/>
        <v>1</v>
      </c>
      <c r="AP1076">
        <f t="shared" si="389"/>
        <v>2</v>
      </c>
      <c r="AQ1076">
        <f t="shared" si="390"/>
        <v>67.400000000000006</v>
      </c>
    </row>
    <row r="1077" spans="1:43" x14ac:dyDescent="0.25">
      <c r="A1077" t="s">
        <v>53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  <c r="U1077">
        <f t="shared" si="368"/>
        <v>1</v>
      </c>
      <c r="V1077" t="str">
        <f t="shared" si="369"/>
        <v>&lt;=3 calls</v>
      </c>
      <c r="W1077" t="str">
        <f t="shared" si="370"/>
        <v>Q1</v>
      </c>
      <c r="X1077" t="str">
        <f t="shared" si="371"/>
        <v>Not Applicable</v>
      </c>
      <c r="Y1077" t="str">
        <f t="shared" si="372"/>
        <v>High</v>
      </c>
      <c r="Z1077" s="3">
        <f t="shared" si="373"/>
        <v>0.91535322280016107</v>
      </c>
      <c r="AA1077" s="3">
        <f t="shared" si="374"/>
        <v>2.7030327658236293</v>
      </c>
      <c r="AB1077" s="3">
        <f t="shared" si="375"/>
        <v>-0.15347244927979034</v>
      </c>
      <c r="AC1077" s="3">
        <f t="shared" si="376"/>
        <v>-0.23769797395883072</v>
      </c>
      <c r="AD1077" s="3">
        <f t="shared" si="377"/>
        <v>4.3218911261031536</v>
      </c>
      <c r="AE1077" s="3">
        <f t="shared" si="378"/>
        <v>2.8678060909201748</v>
      </c>
      <c r="AF1077" s="3">
        <f t="shared" si="379"/>
        <v>2.4020575855604531</v>
      </c>
      <c r="AG1077" t="str">
        <f t="shared" si="380"/>
        <v>Cluster 3</v>
      </c>
      <c r="AH1077" t="str">
        <f t="shared" si="381"/>
        <v>Not Applicable</v>
      </c>
      <c r="AI1077">
        <f t="shared" si="382"/>
        <v>39.049999999999997</v>
      </c>
      <c r="AJ1077" t="e">
        <f t="shared" si="383"/>
        <v>#N/A</v>
      </c>
      <c r="AK1077" t="str">
        <f t="shared" si="384"/>
        <v>no - Low</v>
      </c>
      <c r="AL1077" t="str">
        <f t="shared" si="385"/>
        <v>Q2 - Medium</v>
      </c>
      <c r="AM1077">
        <f t="shared" si="386"/>
        <v>0</v>
      </c>
      <c r="AN1077">
        <f t="shared" si="387"/>
        <v>1</v>
      </c>
      <c r="AO1077">
        <f t="shared" si="388"/>
        <v>0</v>
      </c>
      <c r="AP1077">
        <f t="shared" si="389"/>
        <v>1</v>
      </c>
      <c r="AQ1077">
        <f t="shared" si="390"/>
        <v>229.7</v>
      </c>
    </row>
    <row r="1078" spans="1:43" x14ac:dyDescent="0.25">
      <c r="A1078" t="s">
        <v>40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  <c r="U1078">
        <f t="shared" si="368"/>
        <v>0</v>
      </c>
      <c r="V1078" t="str">
        <f t="shared" si="369"/>
        <v>&lt;=3 calls</v>
      </c>
      <c r="W1078" t="str">
        <f t="shared" si="370"/>
        <v>Q1</v>
      </c>
      <c r="X1078" t="str">
        <f t="shared" si="371"/>
        <v>Not Applicable</v>
      </c>
      <c r="Y1078" t="str">
        <f t="shared" si="372"/>
        <v>High</v>
      </c>
      <c r="Z1078" s="3">
        <f t="shared" si="373"/>
        <v>-7.8863411053287993E-2</v>
      </c>
      <c r="AA1078" s="3">
        <f t="shared" si="374"/>
        <v>1.5468027739759214</v>
      </c>
      <c r="AB1078" s="3">
        <f t="shared" si="375"/>
        <v>-0.51293073359319141</v>
      </c>
      <c r="AC1078" s="3">
        <f t="shared" si="376"/>
        <v>1.6100600096002116</v>
      </c>
      <c r="AD1078" s="3">
        <f t="shared" si="377"/>
        <v>3.7926701292124196</v>
      </c>
      <c r="AE1078" s="3">
        <f t="shared" si="378"/>
        <v>2.2922062366115417</v>
      </c>
      <c r="AF1078" s="3">
        <f t="shared" si="379"/>
        <v>2.030781168245742</v>
      </c>
      <c r="AG1078" t="str">
        <f t="shared" si="380"/>
        <v>Cluster 3</v>
      </c>
      <c r="AH1078" t="str">
        <f t="shared" si="381"/>
        <v>&gt;16 messages</v>
      </c>
      <c r="AI1078" t="e">
        <f t="shared" si="382"/>
        <v>#N/A</v>
      </c>
      <c r="AJ1078">
        <f t="shared" si="383"/>
        <v>29.92</v>
      </c>
      <c r="AK1078" t="str">
        <f t="shared" si="384"/>
        <v>no - High</v>
      </c>
      <c r="AL1078" t="str">
        <f t="shared" si="385"/>
        <v>Q4 - Very High</v>
      </c>
      <c r="AM1078">
        <f t="shared" si="386"/>
        <v>0</v>
      </c>
      <c r="AN1078">
        <f t="shared" si="387"/>
        <v>1</v>
      </c>
      <c r="AO1078">
        <f t="shared" si="388"/>
        <v>0</v>
      </c>
      <c r="AP1078">
        <f t="shared" si="389"/>
        <v>1</v>
      </c>
      <c r="AQ1078">
        <f t="shared" si="390"/>
        <v>176</v>
      </c>
    </row>
    <row r="1079" spans="1:43" x14ac:dyDescent="0.25">
      <c r="A1079" t="s">
        <v>36</v>
      </c>
      <c r="B1079">
        <v>163</v>
      </c>
      <c r="C1079" t="s">
        <v>25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  <c r="U1079">
        <f t="shared" si="368"/>
        <v>1</v>
      </c>
      <c r="V1079" t="str">
        <f t="shared" si="369"/>
        <v>&lt;=3 calls</v>
      </c>
      <c r="W1079" t="str">
        <f t="shared" si="370"/>
        <v>Q4</v>
      </c>
      <c r="X1079" t="str">
        <f t="shared" si="371"/>
        <v>Not Applicable</v>
      </c>
      <c r="Y1079" t="str">
        <f t="shared" si="372"/>
        <v>High</v>
      </c>
      <c r="Z1079" s="3">
        <f t="shared" si="373"/>
        <v>1.2486101950415407</v>
      </c>
      <c r="AA1079" s="3">
        <f t="shared" si="374"/>
        <v>1.3796369920220364</v>
      </c>
      <c r="AB1079" s="3">
        <f t="shared" si="375"/>
        <v>-0.65989157911358676</v>
      </c>
      <c r="AC1079" s="3">
        <f t="shared" si="376"/>
        <v>-0.23769797395883072</v>
      </c>
      <c r="AD1079" s="3">
        <f t="shared" si="377"/>
        <v>3.3787124973736313</v>
      </c>
      <c r="AE1079" s="3">
        <f t="shared" si="378"/>
        <v>1.9885630168356352</v>
      </c>
      <c r="AF1079" s="3">
        <f t="shared" si="379"/>
        <v>2.1196857323537666</v>
      </c>
      <c r="AG1079" t="str">
        <f t="shared" si="380"/>
        <v>Cluster 2</v>
      </c>
      <c r="AH1079" t="str">
        <f t="shared" si="381"/>
        <v>Not Applicable</v>
      </c>
      <c r="AI1079">
        <f t="shared" si="382"/>
        <v>42.11</v>
      </c>
      <c r="AJ1079" t="e">
        <f t="shared" si="383"/>
        <v>#N/A</v>
      </c>
      <c r="AK1079" t="str">
        <f t="shared" si="384"/>
        <v>no - High</v>
      </c>
      <c r="AL1079" t="str">
        <f t="shared" si="385"/>
        <v>Q2 - Medium</v>
      </c>
      <c r="AM1079">
        <f t="shared" si="386"/>
        <v>0</v>
      </c>
      <c r="AN1079">
        <f t="shared" si="387"/>
        <v>0</v>
      </c>
      <c r="AO1079">
        <f t="shared" si="388"/>
        <v>0</v>
      </c>
      <c r="AP1079">
        <f t="shared" si="389"/>
        <v>0</v>
      </c>
      <c r="AQ1079">
        <f t="shared" si="390"/>
        <v>247.7</v>
      </c>
    </row>
    <row r="1080" spans="1:43" x14ac:dyDescent="0.25">
      <c r="A1080" t="s">
        <v>70</v>
      </c>
      <c r="B1080">
        <v>87</v>
      </c>
      <c r="C1080" t="s">
        <v>28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  <c r="U1080">
        <f t="shared" si="368"/>
        <v>0</v>
      </c>
      <c r="V1080" t="str">
        <f t="shared" si="369"/>
        <v>&lt;=3 calls</v>
      </c>
      <c r="W1080" t="str">
        <f t="shared" si="370"/>
        <v>Q2</v>
      </c>
      <c r="X1080" t="str">
        <f t="shared" si="371"/>
        <v>Not Applicable</v>
      </c>
      <c r="Y1080" t="str">
        <f t="shared" si="372"/>
        <v>High</v>
      </c>
      <c r="Z1080" s="3">
        <f t="shared" si="373"/>
        <v>-1.2008285509325993</v>
      </c>
      <c r="AA1080" s="3">
        <f t="shared" si="374"/>
        <v>1.2423222425599167</v>
      </c>
      <c r="AB1080" s="3">
        <f t="shared" si="375"/>
        <v>0.8970990004538496</v>
      </c>
      <c r="AC1080" s="3">
        <f t="shared" si="376"/>
        <v>1.0303712304444337</v>
      </c>
      <c r="AD1080" s="3">
        <f t="shared" si="377"/>
        <v>3.5762736328877383</v>
      </c>
      <c r="AE1080" s="3">
        <f t="shared" si="378"/>
        <v>2.2026813778294989</v>
      </c>
      <c r="AF1080" s="3">
        <f t="shared" si="379"/>
        <v>2.2167267326365825</v>
      </c>
      <c r="AG1080" t="str">
        <f t="shared" si="380"/>
        <v>Cluster 2</v>
      </c>
      <c r="AH1080" t="str">
        <f t="shared" si="381"/>
        <v>Not Applicable</v>
      </c>
      <c r="AI1080" t="e">
        <f t="shared" si="382"/>
        <v>#N/A</v>
      </c>
      <c r="AJ1080">
        <f t="shared" si="383"/>
        <v>19.62</v>
      </c>
      <c r="AK1080" t="str">
        <f t="shared" si="384"/>
        <v>no - Medium</v>
      </c>
      <c r="AL1080" t="str">
        <f t="shared" si="385"/>
        <v>Q4 - Very High</v>
      </c>
      <c r="AM1080">
        <f t="shared" si="386"/>
        <v>0</v>
      </c>
      <c r="AN1080">
        <f t="shared" si="387"/>
        <v>0</v>
      </c>
      <c r="AO1080">
        <f t="shared" si="388"/>
        <v>1</v>
      </c>
      <c r="AP1080">
        <f t="shared" si="389"/>
        <v>2</v>
      </c>
      <c r="AQ1080">
        <f t="shared" si="390"/>
        <v>115.4</v>
      </c>
    </row>
    <row r="1081" spans="1:43" x14ac:dyDescent="0.25">
      <c r="A1081" t="s">
        <v>58</v>
      </c>
      <c r="B1081">
        <v>58</v>
      </c>
      <c r="C1081" t="s">
        <v>28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  <c r="U1081">
        <f t="shared" si="368"/>
        <v>1</v>
      </c>
      <c r="V1081" t="str">
        <f t="shared" si="369"/>
        <v>&lt;=3 calls</v>
      </c>
      <c r="W1081" t="str">
        <f t="shared" si="370"/>
        <v>Q1</v>
      </c>
      <c r="X1081" t="str">
        <f t="shared" si="371"/>
        <v>Not Applicable</v>
      </c>
      <c r="Y1081" t="str">
        <f t="shared" si="372"/>
        <v>Medium</v>
      </c>
      <c r="Z1081" s="3">
        <f t="shared" si="373"/>
        <v>-1.2600742348866223</v>
      </c>
      <c r="AA1081" s="3">
        <f t="shared" si="374"/>
        <v>0.18758576118421047</v>
      </c>
      <c r="AB1081" s="3">
        <f t="shared" si="375"/>
        <v>1.1989645209822299</v>
      </c>
      <c r="AC1081" s="3">
        <f t="shared" si="376"/>
        <v>1.320215620022323</v>
      </c>
      <c r="AD1081" s="3">
        <f t="shared" si="377"/>
        <v>3.4200649168917132</v>
      </c>
      <c r="AE1081" s="3">
        <f t="shared" si="378"/>
        <v>2.1916798810841973</v>
      </c>
      <c r="AF1081" s="3">
        <f t="shared" si="379"/>
        <v>2.4310650683486363</v>
      </c>
      <c r="AG1081" t="str">
        <f t="shared" si="380"/>
        <v>Cluster 2</v>
      </c>
      <c r="AH1081" t="str">
        <f t="shared" si="381"/>
        <v>Not Applicable</v>
      </c>
      <c r="AI1081">
        <f t="shared" si="382"/>
        <v>19.07</v>
      </c>
      <c r="AJ1081" t="e">
        <f t="shared" si="383"/>
        <v>#N/A</v>
      </c>
      <c r="AK1081" t="str">
        <f t="shared" si="384"/>
        <v>no - Low</v>
      </c>
      <c r="AL1081" t="str">
        <f t="shared" si="385"/>
        <v>Q4 - Very High</v>
      </c>
      <c r="AM1081">
        <f t="shared" si="386"/>
        <v>0</v>
      </c>
      <c r="AN1081">
        <f t="shared" si="387"/>
        <v>0</v>
      </c>
      <c r="AO1081">
        <f t="shared" si="388"/>
        <v>1</v>
      </c>
      <c r="AP1081">
        <f t="shared" si="389"/>
        <v>0</v>
      </c>
      <c r="AQ1081">
        <f t="shared" si="390"/>
        <v>112.2</v>
      </c>
    </row>
    <row r="1082" spans="1:43" x14ac:dyDescent="0.25">
      <c r="A1082" t="s">
        <v>60</v>
      </c>
      <c r="B1082">
        <v>109</v>
      </c>
      <c r="C1082" t="s">
        <v>25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  <c r="U1082">
        <f t="shared" si="368"/>
        <v>0</v>
      </c>
      <c r="V1082" t="str">
        <f t="shared" si="369"/>
        <v>&lt;=3 calls</v>
      </c>
      <c r="W1082" t="str">
        <f t="shared" si="370"/>
        <v>Q3</v>
      </c>
      <c r="X1082" t="str">
        <f t="shared" si="371"/>
        <v>Not Applicable</v>
      </c>
      <c r="Y1082" t="str">
        <f t="shared" si="372"/>
        <v>Low</v>
      </c>
      <c r="Z1082" s="3">
        <f t="shared" si="373"/>
        <v>-0.32695471261075959</v>
      </c>
      <c r="AA1082" s="3">
        <f t="shared" si="374"/>
        <v>-0.91889250984388815</v>
      </c>
      <c r="AB1082" s="3">
        <f t="shared" si="375"/>
        <v>0.18215434657084292</v>
      </c>
      <c r="AC1082" s="3">
        <f t="shared" si="376"/>
        <v>0.45068245128865581</v>
      </c>
      <c r="AD1082" s="3">
        <f t="shared" si="377"/>
        <v>1.9903609867130858</v>
      </c>
      <c r="AE1082" s="3">
        <f t="shared" si="378"/>
        <v>1.0897512131765612</v>
      </c>
      <c r="AF1082" s="3">
        <f t="shared" si="379"/>
        <v>2.5325044039073425</v>
      </c>
      <c r="AG1082" t="str">
        <f t="shared" si="380"/>
        <v>Cluster 2</v>
      </c>
      <c r="AH1082" t="str">
        <f t="shared" si="381"/>
        <v>Not Applicable</v>
      </c>
      <c r="AI1082" t="e">
        <f t="shared" si="382"/>
        <v>#N/A</v>
      </c>
      <c r="AJ1082">
        <f t="shared" si="383"/>
        <v>27.64</v>
      </c>
      <c r="AK1082" t="str">
        <f t="shared" si="384"/>
        <v>no - Medium</v>
      </c>
      <c r="AL1082" t="str">
        <f t="shared" si="385"/>
        <v>Q3 - High</v>
      </c>
      <c r="AM1082">
        <f t="shared" si="386"/>
        <v>0</v>
      </c>
      <c r="AN1082">
        <f t="shared" si="387"/>
        <v>0</v>
      </c>
      <c r="AO1082">
        <f t="shared" si="388"/>
        <v>0</v>
      </c>
      <c r="AP1082">
        <f t="shared" si="389"/>
        <v>0</v>
      </c>
      <c r="AQ1082">
        <f t="shared" si="390"/>
        <v>162.6</v>
      </c>
    </row>
    <row r="1083" spans="1:43" x14ac:dyDescent="0.25">
      <c r="A1083" t="s">
        <v>33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  <c r="U1083">
        <f t="shared" si="368"/>
        <v>0</v>
      </c>
      <c r="V1083" t="str">
        <f t="shared" si="369"/>
        <v>&gt;3 calls</v>
      </c>
      <c r="W1083" t="str">
        <f t="shared" si="370"/>
        <v>Q3</v>
      </c>
      <c r="X1083" t="str">
        <f t="shared" si="371"/>
        <v>Not Applicable</v>
      </c>
      <c r="Y1083" t="str">
        <f t="shared" si="372"/>
        <v>Medium</v>
      </c>
      <c r="Z1083" s="3">
        <f t="shared" si="373"/>
        <v>0.9097989399294717</v>
      </c>
      <c r="AA1083" s="3">
        <f t="shared" si="374"/>
        <v>0.27713885865950622</v>
      </c>
      <c r="AB1083" s="3">
        <f t="shared" si="375"/>
        <v>1.768934286716739</v>
      </c>
      <c r="AC1083" s="3">
        <f t="shared" si="376"/>
        <v>5.2146415619058542E-2</v>
      </c>
      <c r="AD1083" s="3">
        <f t="shared" si="377"/>
        <v>3.7486564018737982</v>
      </c>
      <c r="AE1083" s="3">
        <f t="shared" si="378"/>
        <v>2.0090763592904723</v>
      </c>
      <c r="AF1083" s="3">
        <f t="shared" si="379"/>
        <v>1.4213904514982176</v>
      </c>
      <c r="AG1083" t="str">
        <f t="shared" si="380"/>
        <v>Cluster 3</v>
      </c>
      <c r="AH1083" t="str">
        <f t="shared" si="381"/>
        <v>Not Applicable</v>
      </c>
      <c r="AI1083" t="e">
        <f t="shared" si="382"/>
        <v>#N/A</v>
      </c>
      <c r="AJ1083">
        <f t="shared" si="383"/>
        <v>39</v>
      </c>
      <c r="AK1083" t="str">
        <f t="shared" si="384"/>
        <v>no - Medium</v>
      </c>
      <c r="AL1083" t="str">
        <f t="shared" si="385"/>
        <v>Q3 - High</v>
      </c>
      <c r="AM1083">
        <f t="shared" si="386"/>
        <v>0</v>
      </c>
      <c r="AN1083">
        <f t="shared" si="387"/>
        <v>1</v>
      </c>
      <c r="AO1083">
        <f t="shared" si="388"/>
        <v>0</v>
      </c>
      <c r="AP1083">
        <f t="shared" si="389"/>
        <v>4</v>
      </c>
      <c r="AQ1083">
        <f t="shared" si="390"/>
        <v>229.4</v>
      </c>
    </row>
    <row r="1084" spans="1:43" x14ac:dyDescent="0.25">
      <c r="A1084" t="s">
        <v>55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  <c r="U1084">
        <f t="shared" si="368"/>
        <v>0</v>
      </c>
      <c r="V1084" t="str">
        <f t="shared" si="369"/>
        <v>&lt;=3 calls</v>
      </c>
      <c r="W1084" t="str">
        <f t="shared" si="370"/>
        <v>Q4</v>
      </c>
      <c r="X1084" t="str">
        <f t="shared" si="371"/>
        <v>Not Applicable</v>
      </c>
      <c r="Y1084" t="str">
        <f t="shared" si="372"/>
        <v>Low</v>
      </c>
      <c r="Z1084" s="3">
        <f t="shared" si="373"/>
        <v>-0.75278306603030021</v>
      </c>
      <c r="AA1084" s="3">
        <f t="shared" si="374"/>
        <v>-1.5119330220136245</v>
      </c>
      <c r="AB1084" s="3">
        <f t="shared" si="375"/>
        <v>-2.083823014763909</v>
      </c>
      <c r="AC1084" s="3">
        <f t="shared" si="376"/>
        <v>1.71875165569192</v>
      </c>
      <c r="AD1084" s="3">
        <f t="shared" si="377"/>
        <v>2.9815221823975864</v>
      </c>
      <c r="AE1084" s="3">
        <f t="shared" si="378"/>
        <v>3.1857572754936454</v>
      </c>
      <c r="AF1084" s="3">
        <f t="shared" si="379"/>
        <v>4.4055220249809812</v>
      </c>
      <c r="AG1084" t="str">
        <f t="shared" si="380"/>
        <v>Cluster 1</v>
      </c>
      <c r="AH1084" t="str">
        <f t="shared" si="381"/>
        <v>Not Applicable</v>
      </c>
      <c r="AI1084" t="e">
        <f t="shared" si="382"/>
        <v>#N/A</v>
      </c>
      <c r="AJ1084">
        <f t="shared" si="383"/>
        <v>23.73</v>
      </c>
      <c r="AK1084" t="str">
        <f t="shared" si="384"/>
        <v>no - Medium</v>
      </c>
      <c r="AL1084" t="str">
        <f t="shared" si="385"/>
        <v>Q4 - Very High</v>
      </c>
      <c r="AM1084">
        <f t="shared" si="386"/>
        <v>0</v>
      </c>
      <c r="AN1084">
        <f t="shared" si="387"/>
        <v>1</v>
      </c>
      <c r="AO1084">
        <f t="shared" si="388"/>
        <v>0</v>
      </c>
      <c r="AP1084">
        <f t="shared" si="389"/>
        <v>2</v>
      </c>
      <c r="AQ1084">
        <f t="shared" si="390"/>
        <v>139.6</v>
      </c>
    </row>
    <row r="1085" spans="1:43" x14ac:dyDescent="0.25">
      <c r="A1085" t="s">
        <v>52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  <c r="U1085">
        <f t="shared" si="368"/>
        <v>1</v>
      </c>
      <c r="V1085" t="str">
        <f t="shared" si="369"/>
        <v>&gt;3 calls</v>
      </c>
      <c r="W1085" t="str">
        <f t="shared" si="370"/>
        <v>Q4</v>
      </c>
      <c r="X1085" t="str">
        <f t="shared" si="371"/>
        <v>Not Applicable</v>
      </c>
      <c r="Y1085" t="str">
        <f t="shared" si="372"/>
        <v>High</v>
      </c>
      <c r="Z1085" s="3">
        <f t="shared" si="373"/>
        <v>1.5466900424352195</v>
      </c>
      <c r="AA1085" s="3">
        <f t="shared" si="374"/>
        <v>1.0174444644552849</v>
      </c>
      <c r="AB1085" s="3">
        <f t="shared" si="375"/>
        <v>-8.4975611312920959E-3</v>
      </c>
      <c r="AC1085" s="3">
        <f t="shared" si="376"/>
        <v>-0.67246455832566399</v>
      </c>
      <c r="AD1085" s="3">
        <f t="shared" si="377"/>
        <v>3.4126337177076844</v>
      </c>
      <c r="AE1085" s="3">
        <f t="shared" si="378"/>
        <v>1.9697015297674603</v>
      </c>
      <c r="AF1085" s="3">
        <f t="shared" si="379"/>
        <v>2.0281467751376323</v>
      </c>
      <c r="AG1085" t="str">
        <f t="shared" si="380"/>
        <v>Cluster 2</v>
      </c>
      <c r="AH1085" t="str">
        <f t="shared" si="381"/>
        <v>Not Applicable</v>
      </c>
      <c r="AI1085">
        <f t="shared" si="382"/>
        <v>44.85</v>
      </c>
      <c r="AJ1085" t="e">
        <f t="shared" si="383"/>
        <v>#N/A</v>
      </c>
      <c r="AK1085" t="str">
        <f t="shared" si="384"/>
        <v>no - Low</v>
      </c>
      <c r="AL1085" t="str">
        <f t="shared" si="385"/>
        <v>Q1 - Low</v>
      </c>
      <c r="AM1085">
        <f t="shared" si="386"/>
        <v>0</v>
      </c>
      <c r="AN1085">
        <f t="shared" si="387"/>
        <v>1</v>
      </c>
      <c r="AO1085">
        <f t="shared" si="388"/>
        <v>0</v>
      </c>
      <c r="AP1085">
        <f t="shared" si="389"/>
        <v>5</v>
      </c>
      <c r="AQ1085">
        <f t="shared" si="390"/>
        <v>263.8</v>
      </c>
    </row>
    <row r="1086" spans="1:43" x14ac:dyDescent="0.25">
      <c r="A1086" t="s">
        <v>72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  <c r="U1086">
        <f t="shared" si="368"/>
        <v>0</v>
      </c>
      <c r="V1086" t="str">
        <f t="shared" si="369"/>
        <v>&lt;=3 calls</v>
      </c>
      <c r="W1086" t="str">
        <f t="shared" si="370"/>
        <v>Q3</v>
      </c>
      <c r="X1086" t="str">
        <f t="shared" si="371"/>
        <v>Not Applicable</v>
      </c>
      <c r="Y1086" t="str">
        <f t="shared" si="372"/>
        <v>Medium</v>
      </c>
      <c r="Z1086" s="3">
        <f t="shared" si="373"/>
        <v>-1.2211942547917949</v>
      </c>
      <c r="AA1086" s="3">
        <f t="shared" si="374"/>
        <v>-7.4409844286555072E-3</v>
      </c>
      <c r="AB1086" s="3">
        <f t="shared" si="375"/>
        <v>-0.11573925921374321</v>
      </c>
      <c r="AC1086" s="3">
        <f t="shared" si="376"/>
        <v>-0.99853949660078922</v>
      </c>
      <c r="AD1086" s="3">
        <f t="shared" si="377"/>
        <v>1.3475976730875179</v>
      </c>
      <c r="AE1086" s="3">
        <f t="shared" si="378"/>
        <v>1.5817229462143041</v>
      </c>
      <c r="AF1086" s="3">
        <f t="shared" si="379"/>
        <v>3.3447982702475234</v>
      </c>
      <c r="AG1086" t="str">
        <f t="shared" si="380"/>
        <v>Cluster 1</v>
      </c>
      <c r="AH1086" t="str">
        <f t="shared" si="381"/>
        <v>1-16 messages</v>
      </c>
      <c r="AI1086" t="e">
        <f t="shared" si="382"/>
        <v>#N/A</v>
      </c>
      <c r="AJ1086">
        <f t="shared" si="383"/>
        <v>19.43</v>
      </c>
      <c r="AK1086" t="str">
        <f t="shared" si="384"/>
        <v>no - High</v>
      </c>
      <c r="AL1086" t="str">
        <f t="shared" si="385"/>
        <v>Q1 - Low</v>
      </c>
      <c r="AM1086">
        <f t="shared" si="386"/>
        <v>0</v>
      </c>
      <c r="AN1086">
        <f t="shared" si="387"/>
        <v>1</v>
      </c>
      <c r="AO1086">
        <f t="shared" si="388"/>
        <v>0</v>
      </c>
      <c r="AP1086">
        <f t="shared" si="389"/>
        <v>1</v>
      </c>
      <c r="AQ1086">
        <f t="shared" si="390"/>
        <v>114.3</v>
      </c>
    </row>
    <row r="1087" spans="1:43" x14ac:dyDescent="0.25">
      <c r="A1087" t="s">
        <v>20</v>
      </c>
      <c r="B1087">
        <v>149</v>
      </c>
      <c r="C1087" t="s">
        <v>25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  <c r="U1087">
        <f t="shared" si="368"/>
        <v>0</v>
      </c>
      <c r="V1087" t="str">
        <f t="shared" si="369"/>
        <v>&lt;=3 calls</v>
      </c>
      <c r="W1087" t="str">
        <f t="shared" si="370"/>
        <v>Q4</v>
      </c>
      <c r="X1087" t="str">
        <f t="shared" si="371"/>
        <v>Not Applicable</v>
      </c>
      <c r="Y1087" t="str">
        <f t="shared" si="372"/>
        <v>Low</v>
      </c>
      <c r="Z1087" s="3">
        <f t="shared" si="373"/>
        <v>0.29697639653004593</v>
      </c>
      <c r="AA1087" s="3">
        <f t="shared" si="374"/>
        <v>-1.2611843490827961</v>
      </c>
      <c r="AB1087" s="3">
        <f t="shared" si="375"/>
        <v>-0.91012220797263954</v>
      </c>
      <c r="AC1087" s="3">
        <f t="shared" si="376"/>
        <v>-0.92607839920631685</v>
      </c>
      <c r="AD1087" s="3">
        <f t="shared" si="377"/>
        <v>1.3281217782739205</v>
      </c>
      <c r="AE1087" s="3">
        <f t="shared" si="378"/>
        <v>1.8343185594080691</v>
      </c>
      <c r="AF1087" s="3">
        <f t="shared" si="379"/>
        <v>3.6007695978571448</v>
      </c>
      <c r="AG1087" t="str">
        <f t="shared" si="380"/>
        <v>Cluster 1</v>
      </c>
      <c r="AH1087" t="str">
        <f t="shared" si="381"/>
        <v>Not Applicable</v>
      </c>
      <c r="AI1087" t="e">
        <f t="shared" si="382"/>
        <v>#N/A</v>
      </c>
      <c r="AJ1087">
        <f t="shared" si="383"/>
        <v>33.369999999999997</v>
      </c>
      <c r="AK1087" t="str">
        <f t="shared" si="384"/>
        <v>no - Low</v>
      </c>
      <c r="AL1087" t="str">
        <f t="shared" si="385"/>
        <v>Q1 - Low</v>
      </c>
      <c r="AM1087">
        <f t="shared" si="386"/>
        <v>0</v>
      </c>
      <c r="AN1087">
        <f t="shared" si="387"/>
        <v>0</v>
      </c>
      <c r="AO1087">
        <f t="shared" si="388"/>
        <v>0</v>
      </c>
      <c r="AP1087">
        <f t="shared" si="389"/>
        <v>2</v>
      </c>
      <c r="AQ1087">
        <f t="shared" si="390"/>
        <v>196.3</v>
      </c>
    </row>
    <row r="1088" spans="1:43" x14ac:dyDescent="0.25">
      <c r="A1088" t="s">
        <v>27</v>
      </c>
      <c r="B1088">
        <v>56</v>
      </c>
      <c r="C1088" t="s">
        <v>28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  <c r="U1088">
        <f t="shared" si="368"/>
        <v>0</v>
      </c>
      <c r="V1088" t="str">
        <f t="shared" si="369"/>
        <v>&lt;=3 calls</v>
      </c>
      <c r="W1088" t="str">
        <f t="shared" si="370"/>
        <v>Q1</v>
      </c>
      <c r="X1088" t="str">
        <f t="shared" si="371"/>
        <v>Not Applicable</v>
      </c>
      <c r="Y1088" t="str">
        <f t="shared" si="372"/>
        <v>Medium</v>
      </c>
      <c r="Z1088" s="3">
        <f t="shared" si="373"/>
        <v>1.3504387143375178</v>
      </c>
      <c r="AA1088" s="3">
        <f t="shared" si="374"/>
        <v>-0.24226910669720905</v>
      </c>
      <c r="AB1088" s="3">
        <f t="shared" si="375"/>
        <v>-1.162338794203589</v>
      </c>
      <c r="AC1088" s="3">
        <f t="shared" si="376"/>
        <v>-2.1216865062151089</v>
      </c>
      <c r="AD1088" s="3">
        <f t="shared" si="377"/>
        <v>2.7172141540280887</v>
      </c>
      <c r="AE1088" s="3">
        <f t="shared" si="378"/>
        <v>2.7811803509314816</v>
      </c>
      <c r="AF1088" s="3">
        <f t="shared" si="379"/>
        <v>4.0108198077156416</v>
      </c>
      <c r="AG1088" t="str">
        <f t="shared" si="380"/>
        <v>Cluster 1</v>
      </c>
      <c r="AH1088" t="str">
        <f t="shared" si="381"/>
        <v>Not Applicable</v>
      </c>
      <c r="AI1088" t="e">
        <f t="shared" si="382"/>
        <v>#N/A</v>
      </c>
      <c r="AJ1088">
        <f t="shared" si="383"/>
        <v>43.04</v>
      </c>
      <c r="AK1088" t="str">
        <f t="shared" si="384"/>
        <v>no - Medium</v>
      </c>
      <c r="AL1088" t="str">
        <f t="shared" si="385"/>
        <v>Q1 - Low</v>
      </c>
      <c r="AM1088">
        <f t="shared" si="386"/>
        <v>0</v>
      </c>
      <c r="AN1088">
        <f t="shared" si="387"/>
        <v>0</v>
      </c>
      <c r="AO1088">
        <f t="shared" si="388"/>
        <v>1</v>
      </c>
      <c r="AP1088">
        <f t="shared" si="389"/>
        <v>1</v>
      </c>
      <c r="AQ1088">
        <f t="shared" si="390"/>
        <v>253.2</v>
      </c>
    </row>
    <row r="1089" spans="1:43" x14ac:dyDescent="0.25">
      <c r="A1089" t="s">
        <v>52</v>
      </c>
      <c r="B1089">
        <v>129</v>
      </c>
      <c r="C1089" t="s">
        <v>25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  <c r="U1089">
        <f t="shared" si="368"/>
        <v>0</v>
      </c>
      <c r="V1089" t="str">
        <f t="shared" si="369"/>
        <v>&lt;=3 calls</v>
      </c>
      <c r="W1089" t="str">
        <f t="shared" si="370"/>
        <v>Q4</v>
      </c>
      <c r="X1089" t="str">
        <f t="shared" si="371"/>
        <v>Not Applicable</v>
      </c>
      <c r="Y1089" t="str">
        <f t="shared" si="372"/>
        <v>High</v>
      </c>
      <c r="Z1089" s="3">
        <f t="shared" si="373"/>
        <v>-1.5229769574325998</v>
      </c>
      <c r="AA1089" s="3">
        <f t="shared" si="374"/>
        <v>0.80649716818014328</v>
      </c>
      <c r="AB1089" s="3">
        <f t="shared" si="375"/>
        <v>1.077821121296499</v>
      </c>
      <c r="AC1089" s="3">
        <f t="shared" si="376"/>
        <v>8.8376964316294535E-2</v>
      </c>
      <c r="AD1089" s="3">
        <f t="shared" si="377"/>
        <v>3.0064666878594433</v>
      </c>
      <c r="AE1089" s="3">
        <f t="shared" si="378"/>
        <v>2.0345528630359682</v>
      </c>
      <c r="AF1089" s="3">
        <f t="shared" si="379"/>
        <v>2.6907190042379345</v>
      </c>
      <c r="AG1089" t="str">
        <f t="shared" si="380"/>
        <v>Cluster 2</v>
      </c>
      <c r="AH1089" t="str">
        <f t="shared" si="381"/>
        <v>Not Applicable</v>
      </c>
      <c r="AI1089" t="e">
        <f t="shared" si="382"/>
        <v>#N/A</v>
      </c>
      <c r="AJ1089">
        <f t="shared" si="383"/>
        <v>16.66</v>
      </c>
      <c r="AK1089" t="str">
        <f t="shared" si="384"/>
        <v>no - Medium</v>
      </c>
      <c r="AL1089" t="str">
        <f t="shared" si="385"/>
        <v>Q3 - High</v>
      </c>
      <c r="AM1089">
        <f t="shared" si="386"/>
        <v>0</v>
      </c>
      <c r="AN1089">
        <f t="shared" si="387"/>
        <v>0</v>
      </c>
      <c r="AO1089">
        <f t="shared" si="388"/>
        <v>0</v>
      </c>
      <c r="AP1089">
        <f t="shared" si="389"/>
        <v>0</v>
      </c>
      <c r="AQ1089">
        <f t="shared" si="390"/>
        <v>98</v>
      </c>
    </row>
    <row r="1090" spans="1:43" x14ac:dyDescent="0.25">
      <c r="A1090" t="s">
        <v>56</v>
      </c>
      <c r="B1090">
        <v>92</v>
      </c>
      <c r="C1090" t="s">
        <v>25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  <c r="U1090">
        <f t="shared" ref="U1090:U1153" si="391">IF(T1090="yes",1,0)</f>
        <v>0</v>
      </c>
      <c r="V1090" t="str">
        <f t="shared" ref="V1090:V1153" si="392">IF(S1090&gt;3,"&gt;3 calls","&lt;=3 calls")</f>
        <v>&lt;=3 calls</v>
      </c>
      <c r="W1090" t="str">
        <f t="shared" ref="W1090:W1153" si="393">IF(B1090&lt;=_xlfn.QUARTILE.INC($B$2:$B$4251,1),"Q1",
IF(B1090&lt;=_xlfn.QUARTILE.INC($B$2:$B$4251,2),"Q2",
IF(B1090&lt;=_xlfn.QUARTILE.INC($B$2:$B$4251,3),"Q3","Q4")))</f>
        <v>Q2</v>
      </c>
      <c r="X1090" t="str">
        <f t="shared" ref="X1090:X1153" si="394">IF(D1090="no","Not Applicable",IF(R1090&gt;2.84,"High","Low"))</f>
        <v>Not Applicable</v>
      </c>
      <c r="Y1090" t="str">
        <f t="shared" ref="Y1090:Y1153" si="395">IF(J1090&lt;=165,"Low",IF(J1090&lt;=233,"Medium","High"))</f>
        <v>Medium</v>
      </c>
      <c r="Z1090" s="3">
        <f t="shared" ref="Z1090:Z1153" si="396">(G1090-AVERAGE($G$2:$G$4251))/_xlfn.STDEV.S($G$2:$G$4251)</f>
        <v>1.2800844646421157</v>
      </c>
      <c r="AA1090" s="3">
        <f t="shared" ref="AA1090:AA1153" si="397">(J1090-AVERAGE($J$2:$J$4251))/_xlfn.STDEV.S($J$2:$J$4251)</f>
        <v>0.22539706900711323</v>
      </c>
      <c r="AB1090" s="3">
        <f t="shared" ref="AB1090:AB1153" si="398">(M1090-AVERAGE($M$2:$M$4251))/_xlfn.STDEV.S($M$2:$M$4251)</f>
        <v>-0.62613030379133394</v>
      </c>
      <c r="AC1090" s="3">
        <f t="shared" ref="AC1090:AC1153" si="399">(P1090-AVERAGE($P$2:$P$4251))/_xlfn.STDEV.S($P$2:$P$4251)</f>
        <v>-0.41885071744501134</v>
      </c>
      <c r="AD1090" s="3">
        <f t="shared" ref="AD1090:AD1153" si="400">SQRT((Z1090-$BQ$13)^2+(AA1090-$BR$13)^2+(AB1090-$BS$13)^2+(AC1090-$BT$13)^2)</f>
        <v>2.6791596034933947</v>
      </c>
      <c r="AE1090" s="3">
        <f t="shared" ref="AE1090:AE1153" si="401">SQRT((Z1090-$BQ$14)^2+(AA1090-$BR$14)^2+(AB1090-$BS$14)^2+(AC1090-$BT$14)^2)</f>
        <v>1.5022966272228393</v>
      </c>
      <c r="AF1090" s="3">
        <f t="shared" ref="AF1090:AF1153" si="402">SQRT((Z1090-$BQ$15)^2+(AA1090-$BR$15)^2+(AB1090-$BS$15)^2+(AC1090-$BT$15)^2)</f>
        <v>2.3099554392540456</v>
      </c>
      <c r="AG1090" t="str">
        <f t="shared" ref="AG1090:AG1153" si="403">IF(AD1090=MIN(AD1090:AF1090),"Cluster 1",IF(AE1090=MIN(AD1090:AF1090),"Cluster 2","Cluster 3"))</f>
        <v>Cluster 2</v>
      </c>
      <c r="AH1090" t="str">
        <f t="shared" ref="AH1090:AH1153" si="404">IF(E1090="no","Not Applicable",IF(F1090=0,"0 messages",IF(F1090&lt;=16,"1-16 messages","&gt;16 messages")))</f>
        <v>Not Applicable</v>
      </c>
      <c r="AI1090" t="e">
        <f t="shared" ref="AI1090:AI1153" si="405">IF(T1090="yes",I1090,NA())</f>
        <v>#N/A</v>
      </c>
      <c r="AJ1090">
        <f t="shared" ref="AJ1090:AJ1153" si="406">IF(T1090="no",I1090,NA())</f>
        <v>42.4</v>
      </c>
      <c r="AK1090" t="str">
        <f t="shared" ref="AK1090:AK1153" si="407">D1090&amp;" - "&amp;IF(Q1090&lt;=3,"Low",IF(Q1090&lt;=6,"Medium","High"))</f>
        <v>no - Low</v>
      </c>
      <c r="AL1090" t="str">
        <f t="shared" ref="AL1090:AL1153" si="408">IF(P1090&lt;=8.5,"Q1 - Low",IF(P1090&lt;=10.3,"Q2 - Medium",IF(P1090&lt;=12,"Q3 - High","Q4 - Very High")))</f>
        <v>Q2 - Medium</v>
      </c>
      <c r="AM1090">
        <f t="shared" ref="AM1090:AM1153" si="409">IF(D1090="yes",1,0)</f>
        <v>0</v>
      </c>
      <c r="AN1090">
        <f t="shared" ref="AN1090:AN1153" si="410">IF(C1090="area_code_415",1,0)</f>
        <v>0</v>
      </c>
      <c r="AO1090">
        <f t="shared" ref="AO1090:AO1153" si="411">IF(C1090="area_code_510",1,0)</f>
        <v>0</v>
      </c>
      <c r="AP1090">
        <f t="shared" ref="AP1090:AP1153" si="412">S1090</f>
        <v>0</v>
      </c>
      <c r="AQ1090">
        <f t="shared" ref="AQ1090:AQ1153" si="413">G1090</f>
        <v>249.4</v>
      </c>
    </row>
    <row r="1091" spans="1:43" x14ac:dyDescent="0.25">
      <c r="A1091" t="s">
        <v>31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  <c r="U1091">
        <f t="shared" si="391"/>
        <v>0</v>
      </c>
      <c r="V1091" t="str">
        <f t="shared" si="392"/>
        <v>&lt;=3 calls</v>
      </c>
      <c r="W1091" t="str">
        <f t="shared" si="393"/>
        <v>Q1</v>
      </c>
      <c r="X1091" t="str">
        <f t="shared" si="394"/>
        <v>Not Applicable</v>
      </c>
      <c r="Y1091" t="str">
        <f t="shared" si="395"/>
        <v>Medium</v>
      </c>
      <c r="Z1091" s="3">
        <f t="shared" si="396"/>
        <v>-0.9379258283866222</v>
      </c>
      <c r="AA1091" s="3">
        <f t="shared" si="397"/>
        <v>0.65326186805574848</v>
      </c>
      <c r="AB1091" s="3">
        <f t="shared" si="398"/>
        <v>1.9158951322371345</v>
      </c>
      <c r="AC1091" s="3">
        <f t="shared" si="399"/>
        <v>1.5375989122057394</v>
      </c>
      <c r="AD1091" s="3">
        <f t="shared" si="400"/>
        <v>4.2046379949504145</v>
      </c>
      <c r="AE1091" s="3">
        <f t="shared" si="401"/>
        <v>2.709487128656757</v>
      </c>
      <c r="AF1091" s="3">
        <f t="shared" si="402"/>
        <v>2.2368863029069308</v>
      </c>
      <c r="AG1091" t="str">
        <f t="shared" si="403"/>
        <v>Cluster 3</v>
      </c>
      <c r="AH1091" t="str">
        <f t="shared" si="404"/>
        <v>&gt;16 messages</v>
      </c>
      <c r="AI1091" t="e">
        <f t="shared" si="405"/>
        <v>#N/A</v>
      </c>
      <c r="AJ1091">
        <f t="shared" si="406"/>
        <v>22.03</v>
      </c>
      <c r="AK1091" t="str">
        <f t="shared" si="407"/>
        <v>no - Medium</v>
      </c>
      <c r="AL1091" t="str">
        <f t="shared" si="408"/>
        <v>Q4 - Very High</v>
      </c>
      <c r="AM1091">
        <f t="shared" si="409"/>
        <v>0</v>
      </c>
      <c r="AN1091">
        <f t="shared" si="410"/>
        <v>1</v>
      </c>
      <c r="AO1091">
        <f t="shared" si="411"/>
        <v>0</v>
      </c>
      <c r="AP1091">
        <f t="shared" si="412"/>
        <v>1</v>
      </c>
      <c r="AQ1091">
        <f t="shared" si="413"/>
        <v>129.6</v>
      </c>
    </row>
    <row r="1092" spans="1:43" x14ac:dyDescent="0.25">
      <c r="A1092" t="s">
        <v>64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  <c r="U1092">
        <f t="shared" si="391"/>
        <v>0</v>
      </c>
      <c r="V1092" t="str">
        <f t="shared" si="392"/>
        <v>&lt;=3 calls</v>
      </c>
      <c r="W1092" t="str">
        <f t="shared" si="393"/>
        <v>Q3</v>
      </c>
      <c r="X1092" t="str">
        <f t="shared" si="394"/>
        <v>Not Applicable</v>
      </c>
      <c r="Y1092" t="str">
        <f t="shared" si="395"/>
        <v>High</v>
      </c>
      <c r="Z1092" s="3">
        <f t="shared" si="396"/>
        <v>0.75983330242085101</v>
      </c>
      <c r="AA1092" s="3">
        <f t="shared" si="397"/>
        <v>1.3418256841991341</v>
      </c>
      <c r="AB1092" s="3">
        <f t="shared" si="398"/>
        <v>-1.7680557926322473</v>
      </c>
      <c r="AC1092" s="3">
        <f t="shared" si="399"/>
        <v>-0.34638962005053869</v>
      </c>
      <c r="AD1092" s="3">
        <f t="shared" si="400"/>
        <v>3.0981086192801324</v>
      </c>
      <c r="AE1092" s="3">
        <f t="shared" si="401"/>
        <v>2.3714657638227572</v>
      </c>
      <c r="AF1092" s="3">
        <f t="shared" si="402"/>
        <v>3.1063519956870715</v>
      </c>
      <c r="AG1092" t="str">
        <f t="shared" si="403"/>
        <v>Cluster 2</v>
      </c>
      <c r="AH1092" t="str">
        <f t="shared" si="404"/>
        <v>Not Applicable</v>
      </c>
      <c r="AI1092" t="e">
        <f t="shared" si="405"/>
        <v>#N/A</v>
      </c>
      <c r="AJ1092">
        <f t="shared" si="406"/>
        <v>37.619999999999997</v>
      </c>
      <c r="AK1092" t="str">
        <f t="shared" si="407"/>
        <v>no - High</v>
      </c>
      <c r="AL1092" t="str">
        <f t="shared" si="408"/>
        <v>Q2 - Medium</v>
      </c>
      <c r="AM1092">
        <f t="shared" si="409"/>
        <v>0</v>
      </c>
      <c r="AN1092">
        <f t="shared" si="410"/>
        <v>1</v>
      </c>
      <c r="AO1092">
        <f t="shared" si="411"/>
        <v>0</v>
      </c>
      <c r="AP1092">
        <f t="shared" si="412"/>
        <v>0</v>
      </c>
      <c r="AQ1092">
        <f t="shared" si="413"/>
        <v>221.3</v>
      </c>
    </row>
    <row r="1093" spans="1:43" x14ac:dyDescent="0.25">
      <c r="A1093" t="s">
        <v>37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  <c r="U1093">
        <f t="shared" si="391"/>
        <v>0</v>
      </c>
      <c r="V1093" t="str">
        <f t="shared" si="392"/>
        <v>&lt;=3 calls</v>
      </c>
      <c r="W1093" t="str">
        <f t="shared" si="393"/>
        <v>Q4</v>
      </c>
      <c r="X1093" t="str">
        <f t="shared" si="394"/>
        <v>Not Applicable</v>
      </c>
      <c r="Y1093" t="str">
        <f t="shared" si="395"/>
        <v>Medium</v>
      </c>
      <c r="Z1093" s="3">
        <f t="shared" si="396"/>
        <v>0.74872473667947126</v>
      </c>
      <c r="AA1093" s="3">
        <f t="shared" si="397"/>
        <v>-0.44525612764121253</v>
      </c>
      <c r="AB1093" s="3">
        <f t="shared" si="398"/>
        <v>0.11065988118254236</v>
      </c>
      <c r="AC1093" s="3">
        <f t="shared" si="399"/>
        <v>0.77675738956378104</v>
      </c>
      <c r="AD1093" s="3">
        <f t="shared" si="400"/>
        <v>2.7849975155522544</v>
      </c>
      <c r="AE1093" s="3">
        <f t="shared" si="401"/>
        <v>1.1723648758228238</v>
      </c>
      <c r="AF1093" s="3">
        <f t="shared" si="402"/>
        <v>1.7299328433479437</v>
      </c>
      <c r="AG1093" t="str">
        <f t="shared" si="403"/>
        <v>Cluster 2</v>
      </c>
      <c r="AH1093" t="str">
        <f t="shared" si="404"/>
        <v>Not Applicable</v>
      </c>
      <c r="AI1093" t="e">
        <f t="shared" si="405"/>
        <v>#N/A</v>
      </c>
      <c r="AJ1093">
        <f t="shared" si="406"/>
        <v>37.520000000000003</v>
      </c>
      <c r="AK1093" t="str">
        <f t="shared" si="407"/>
        <v>no - High</v>
      </c>
      <c r="AL1093" t="str">
        <f t="shared" si="408"/>
        <v>Q4 - Very High</v>
      </c>
      <c r="AM1093">
        <f t="shared" si="409"/>
        <v>0</v>
      </c>
      <c r="AN1093">
        <f t="shared" si="410"/>
        <v>1</v>
      </c>
      <c r="AO1093">
        <f t="shared" si="411"/>
        <v>0</v>
      </c>
      <c r="AP1093">
        <f t="shared" si="412"/>
        <v>1</v>
      </c>
      <c r="AQ1093">
        <f t="shared" si="413"/>
        <v>220.7</v>
      </c>
    </row>
    <row r="1094" spans="1:43" x14ac:dyDescent="0.25">
      <c r="A1094" t="s">
        <v>52</v>
      </c>
      <c r="B1094">
        <v>66</v>
      </c>
      <c r="C1094" t="s">
        <v>25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  <c r="U1094">
        <f t="shared" si="391"/>
        <v>0</v>
      </c>
      <c r="V1094" t="str">
        <f t="shared" si="392"/>
        <v>&lt;=3 calls</v>
      </c>
      <c r="W1094" t="str">
        <f t="shared" si="393"/>
        <v>Q1</v>
      </c>
      <c r="X1094" t="str">
        <f t="shared" si="394"/>
        <v>Not Applicable</v>
      </c>
      <c r="Y1094" t="str">
        <f t="shared" si="395"/>
        <v>High</v>
      </c>
      <c r="Z1094" s="3">
        <f t="shared" si="396"/>
        <v>-1.7155254302831746</v>
      </c>
      <c r="AA1094" s="3">
        <f t="shared" si="397"/>
        <v>1.2303818295632101</v>
      </c>
      <c r="AB1094" s="3">
        <f t="shared" si="398"/>
        <v>-0.31632095377536446</v>
      </c>
      <c r="AC1094" s="3">
        <f t="shared" si="399"/>
        <v>-0.38262016874777532</v>
      </c>
      <c r="AD1094" s="3">
        <f t="shared" si="400"/>
        <v>2.516973309614408</v>
      </c>
      <c r="AE1094" s="3">
        <f t="shared" si="401"/>
        <v>2.168714847045945</v>
      </c>
      <c r="AF1094" s="3">
        <f t="shared" si="402"/>
        <v>3.3273853901049284</v>
      </c>
      <c r="AG1094" t="str">
        <f t="shared" si="403"/>
        <v>Cluster 2</v>
      </c>
      <c r="AH1094" t="str">
        <f t="shared" si="404"/>
        <v>Not Applicable</v>
      </c>
      <c r="AI1094" t="e">
        <f t="shared" si="405"/>
        <v>#N/A</v>
      </c>
      <c r="AJ1094">
        <f t="shared" si="406"/>
        <v>14.89</v>
      </c>
      <c r="AK1094" t="str">
        <f t="shared" si="407"/>
        <v>no - Medium</v>
      </c>
      <c r="AL1094" t="str">
        <f t="shared" si="408"/>
        <v>Q2 - Medium</v>
      </c>
      <c r="AM1094">
        <f t="shared" si="409"/>
        <v>0</v>
      </c>
      <c r="AN1094">
        <f t="shared" si="410"/>
        <v>0</v>
      </c>
      <c r="AO1094">
        <f t="shared" si="411"/>
        <v>0</v>
      </c>
      <c r="AP1094">
        <f t="shared" si="412"/>
        <v>1</v>
      </c>
      <c r="AQ1094">
        <f t="shared" si="413"/>
        <v>87.6</v>
      </c>
    </row>
    <row r="1095" spans="1:43" x14ac:dyDescent="0.25">
      <c r="A1095" t="s">
        <v>48</v>
      </c>
      <c r="B1095">
        <v>76</v>
      </c>
      <c r="C1095" t="s">
        <v>25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  <c r="U1095">
        <f t="shared" si="391"/>
        <v>0</v>
      </c>
      <c r="V1095" t="str">
        <f t="shared" si="392"/>
        <v>&lt;=3 calls</v>
      </c>
      <c r="W1095" t="str">
        <f t="shared" si="393"/>
        <v>Q2</v>
      </c>
      <c r="X1095" t="str">
        <f t="shared" si="394"/>
        <v>Not Applicable</v>
      </c>
      <c r="Y1095" t="str">
        <f t="shared" si="395"/>
        <v>Low</v>
      </c>
      <c r="Z1095" s="3">
        <f t="shared" si="396"/>
        <v>0.43213061305016065</v>
      </c>
      <c r="AA1095" s="3">
        <f t="shared" si="397"/>
        <v>-0.76565720971949336</v>
      </c>
      <c r="AB1095" s="3">
        <f t="shared" si="398"/>
        <v>-0.48909924513042419</v>
      </c>
      <c r="AC1095" s="3">
        <f t="shared" si="399"/>
        <v>-0.67246455832566399</v>
      </c>
      <c r="AD1095" s="3">
        <f t="shared" si="400"/>
        <v>1.5729633444778641</v>
      </c>
      <c r="AE1095" s="3">
        <f t="shared" si="401"/>
        <v>1.2101216812047577</v>
      </c>
      <c r="AF1095" s="3">
        <f t="shared" si="402"/>
        <v>2.9076752369500745</v>
      </c>
      <c r="AG1095" t="str">
        <f t="shared" si="403"/>
        <v>Cluster 2</v>
      </c>
      <c r="AH1095" t="str">
        <f t="shared" si="404"/>
        <v>Not Applicable</v>
      </c>
      <c r="AI1095" t="e">
        <f t="shared" si="405"/>
        <v>#N/A</v>
      </c>
      <c r="AJ1095">
        <f t="shared" si="406"/>
        <v>34.61</v>
      </c>
      <c r="AK1095" t="str">
        <f t="shared" si="407"/>
        <v>no - Low</v>
      </c>
      <c r="AL1095" t="str">
        <f t="shared" si="408"/>
        <v>Q1 - Low</v>
      </c>
      <c r="AM1095">
        <f t="shared" si="409"/>
        <v>0</v>
      </c>
      <c r="AN1095">
        <f t="shared" si="410"/>
        <v>0</v>
      </c>
      <c r="AO1095">
        <f t="shared" si="411"/>
        <v>0</v>
      </c>
      <c r="AP1095">
        <f t="shared" si="412"/>
        <v>0</v>
      </c>
      <c r="AQ1095">
        <f t="shared" si="413"/>
        <v>203.6</v>
      </c>
    </row>
    <row r="1096" spans="1:43" x14ac:dyDescent="0.25">
      <c r="A1096" t="s">
        <v>66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  <c r="U1096">
        <f t="shared" si="391"/>
        <v>0</v>
      </c>
      <c r="V1096" t="str">
        <f t="shared" si="392"/>
        <v>&lt;=3 calls</v>
      </c>
      <c r="W1096" t="str">
        <f t="shared" si="393"/>
        <v>Q2</v>
      </c>
      <c r="X1096" t="str">
        <f t="shared" si="394"/>
        <v>Not Applicable</v>
      </c>
      <c r="Y1096" t="str">
        <f t="shared" si="395"/>
        <v>High</v>
      </c>
      <c r="Z1096" s="3">
        <f t="shared" si="396"/>
        <v>0.61727337540648264</v>
      </c>
      <c r="AA1096" s="3">
        <f t="shared" si="397"/>
        <v>0.69107317587865125</v>
      </c>
      <c r="AB1096" s="3">
        <f t="shared" si="398"/>
        <v>0.57735986357839397</v>
      </c>
      <c r="AC1096" s="3">
        <f t="shared" si="399"/>
        <v>-0.52754236353671935</v>
      </c>
      <c r="AD1096" s="3">
        <f t="shared" si="400"/>
        <v>2.8612203715295168</v>
      </c>
      <c r="AE1096" s="3">
        <f t="shared" si="401"/>
        <v>1.2125402722391894</v>
      </c>
      <c r="AF1096" s="3">
        <f t="shared" si="402"/>
        <v>1.6594956490296293</v>
      </c>
      <c r="AG1096" t="str">
        <f t="shared" si="403"/>
        <v>Cluster 2</v>
      </c>
      <c r="AH1096" t="str">
        <f t="shared" si="404"/>
        <v>Not Applicable</v>
      </c>
      <c r="AI1096" t="e">
        <f t="shared" si="405"/>
        <v>#N/A</v>
      </c>
      <c r="AJ1096">
        <f t="shared" si="406"/>
        <v>36.31</v>
      </c>
      <c r="AK1096" t="str">
        <f t="shared" si="407"/>
        <v>no - Low</v>
      </c>
      <c r="AL1096" t="str">
        <f t="shared" si="408"/>
        <v>Q2 - Medium</v>
      </c>
      <c r="AM1096">
        <f t="shared" si="409"/>
        <v>0</v>
      </c>
      <c r="AN1096">
        <f t="shared" si="410"/>
        <v>1</v>
      </c>
      <c r="AO1096">
        <f t="shared" si="411"/>
        <v>0</v>
      </c>
      <c r="AP1096">
        <f t="shared" si="412"/>
        <v>2</v>
      </c>
      <c r="AQ1096">
        <f t="shared" si="413"/>
        <v>213.6</v>
      </c>
    </row>
    <row r="1097" spans="1:43" x14ac:dyDescent="0.25">
      <c r="A1097" t="s">
        <v>45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  <c r="U1097">
        <f t="shared" si="391"/>
        <v>0</v>
      </c>
      <c r="V1097" t="str">
        <f t="shared" si="392"/>
        <v>&lt;=3 calls</v>
      </c>
      <c r="W1097" t="str">
        <f t="shared" si="393"/>
        <v>Q2</v>
      </c>
      <c r="X1097" t="str">
        <f t="shared" si="394"/>
        <v>Not Applicable</v>
      </c>
      <c r="Y1097" t="str">
        <f t="shared" si="395"/>
        <v>Medium</v>
      </c>
      <c r="Z1097" s="3">
        <f t="shared" si="396"/>
        <v>2.4816535866252237E-2</v>
      </c>
      <c r="AA1097" s="3">
        <f t="shared" si="397"/>
        <v>0.40848340162327323</v>
      </c>
      <c r="AB1097" s="3">
        <f t="shared" si="398"/>
        <v>0.71041900749550946</v>
      </c>
      <c r="AC1097" s="3">
        <f t="shared" si="399"/>
        <v>0.95791013304996164</v>
      </c>
      <c r="AD1097" s="3">
        <f t="shared" si="400"/>
        <v>3.1293800816031943</v>
      </c>
      <c r="AE1097" s="3">
        <f t="shared" si="401"/>
        <v>1.2608574618349297</v>
      </c>
      <c r="AF1097" s="3">
        <f t="shared" si="402"/>
        <v>1.1774987825874081</v>
      </c>
      <c r="AG1097" t="str">
        <f t="shared" si="403"/>
        <v>Cluster 3</v>
      </c>
      <c r="AH1097" t="str">
        <f t="shared" si="404"/>
        <v>&gt;16 messages</v>
      </c>
      <c r="AI1097" t="e">
        <f t="shared" si="405"/>
        <v>#N/A</v>
      </c>
      <c r="AJ1097">
        <f t="shared" si="406"/>
        <v>30.87</v>
      </c>
      <c r="AK1097" t="str">
        <f t="shared" si="407"/>
        <v>no - Medium</v>
      </c>
      <c r="AL1097" t="str">
        <f t="shared" si="408"/>
        <v>Q4 - Very High</v>
      </c>
      <c r="AM1097">
        <f t="shared" si="409"/>
        <v>0</v>
      </c>
      <c r="AN1097">
        <f t="shared" si="410"/>
        <v>1</v>
      </c>
      <c r="AO1097">
        <f t="shared" si="411"/>
        <v>0</v>
      </c>
      <c r="AP1097">
        <f t="shared" si="412"/>
        <v>2</v>
      </c>
      <c r="AQ1097">
        <f t="shared" si="413"/>
        <v>181.6</v>
      </c>
    </row>
    <row r="1098" spans="1:43" x14ac:dyDescent="0.25">
      <c r="A1098" t="s">
        <v>42</v>
      </c>
      <c r="B1098">
        <v>141</v>
      </c>
      <c r="C1098" t="s">
        <v>28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  <c r="U1098">
        <f t="shared" si="391"/>
        <v>0</v>
      </c>
      <c r="V1098" t="str">
        <f t="shared" si="392"/>
        <v>&lt;=3 calls</v>
      </c>
      <c r="W1098" t="str">
        <f t="shared" si="393"/>
        <v>Q4</v>
      </c>
      <c r="X1098" t="str">
        <f t="shared" si="394"/>
        <v>Not Applicable</v>
      </c>
      <c r="Y1098" t="str">
        <f t="shared" si="395"/>
        <v>High</v>
      </c>
      <c r="Z1098" s="3">
        <f t="shared" si="396"/>
        <v>0.65059907263062089</v>
      </c>
      <c r="AA1098" s="3">
        <f t="shared" si="397"/>
        <v>2.5577577410303713</v>
      </c>
      <c r="AB1098" s="3">
        <f t="shared" si="398"/>
        <v>-0.79493668040259935</v>
      </c>
      <c r="AC1098" s="3">
        <f t="shared" si="399"/>
        <v>-0.88984785050908088</v>
      </c>
      <c r="AD1098" s="3">
        <f t="shared" si="400"/>
        <v>3.9289059423091781</v>
      </c>
      <c r="AE1098" s="3">
        <f t="shared" si="401"/>
        <v>2.8964042083268948</v>
      </c>
      <c r="AF1098" s="3">
        <f t="shared" si="402"/>
        <v>3.0564706398909061</v>
      </c>
      <c r="AG1098" t="str">
        <f t="shared" si="403"/>
        <v>Cluster 2</v>
      </c>
      <c r="AH1098" t="str">
        <f t="shared" si="404"/>
        <v>&gt;16 messages</v>
      </c>
      <c r="AI1098" t="e">
        <f t="shared" si="405"/>
        <v>#N/A</v>
      </c>
      <c r="AJ1098">
        <f t="shared" si="406"/>
        <v>36.619999999999997</v>
      </c>
      <c r="AK1098" t="str">
        <f t="shared" si="407"/>
        <v>no - Medium</v>
      </c>
      <c r="AL1098" t="str">
        <f t="shared" si="408"/>
        <v>Q1 - Low</v>
      </c>
      <c r="AM1098">
        <f t="shared" si="409"/>
        <v>0</v>
      </c>
      <c r="AN1098">
        <f t="shared" si="410"/>
        <v>0</v>
      </c>
      <c r="AO1098">
        <f t="shared" si="411"/>
        <v>1</v>
      </c>
      <c r="AP1098">
        <f t="shared" si="412"/>
        <v>1</v>
      </c>
      <c r="AQ1098">
        <f t="shared" si="413"/>
        <v>215.4</v>
      </c>
    </row>
    <row r="1099" spans="1:43" x14ac:dyDescent="0.25">
      <c r="A1099" t="s">
        <v>34</v>
      </c>
      <c r="B1099">
        <v>46</v>
      </c>
      <c r="C1099" t="s">
        <v>28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  <c r="U1099">
        <f t="shared" si="391"/>
        <v>0</v>
      </c>
      <c r="V1099" t="str">
        <f t="shared" si="392"/>
        <v>&lt;=3 calls</v>
      </c>
      <c r="W1099" t="str">
        <f t="shared" si="393"/>
        <v>Q1</v>
      </c>
      <c r="X1099" t="str">
        <f t="shared" si="394"/>
        <v>Not Applicable</v>
      </c>
      <c r="Y1099" t="str">
        <f t="shared" si="395"/>
        <v>Medium</v>
      </c>
      <c r="Z1099" s="3">
        <f t="shared" si="396"/>
        <v>0.35066779761337891</v>
      </c>
      <c r="AA1099" s="3">
        <f t="shared" si="397"/>
        <v>-0.49898798612639034</v>
      </c>
      <c r="AB1099" s="3">
        <f t="shared" si="398"/>
        <v>0.20002796291791819</v>
      </c>
      <c r="AC1099" s="3">
        <f t="shared" si="399"/>
        <v>-2.0314681775414092E-2</v>
      </c>
      <c r="AD1099" s="3">
        <f t="shared" si="400"/>
        <v>2.115459045239402</v>
      </c>
      <c r="AE1099" s="3">
        <f t="shared" si="401"/>
        <v>0.64216881489699951</v>
      </c>
      <c r="AF1099" s="3">
        <f t="shared" si="402"/>
        <v>2.0855681723614867</v>
      </c>
      <c r="AG1099" t="str">
        <f t="shared" si="403"/>
        <v>Cluster 2</v>
      </c>
      <c r="AH1099" t="str">
        <f t="shared" si="404"/>
        <v>Not Applicable</v>
      </c>
      <c r="AI1099" t="e">
        <f t="shared" si="405"/>
        <v>#N/A</v>
      </c>
      <c r="AJ1099">
        <f t="shared" si="406"/>
        <v>33.86</v>
      </c>
      <c r="AK1099" t="str">
        <f t="shared" si="407"/>
        <v>no - Low</v>
      </c>
      <c r="AL1099" t="str">
        <f t="shared" si="408"/>
        <v>Q2 - Medium</v>
      </c>
      <c r="AM1099">
        <f t="shared" si="409"/>
        <v>0</v>
      </c>
      <c r="AN1099">
        <f t="shared" si="410"/>
        <v>0</v>
      </c>
      <c r="AO1099">
        <f t="shared" si="411"/>
        <v>1</v>
      </c>
      <c r="AP1099">
        <f t="shared" si="412"/>
        <v>3</v>
      </c>
      <c r="AQ1099">
        <f t="shared" si="413"/>
        <v>199.2</v>
      </c>
    </row>
    <row r="1100" spans="1:43" x14ac:dyDescent="0.25">
      <c r="A1100" t="s">
        <v>74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  <c r="U1100">
        <f t="shared" si="391"/>
        <v>0</v>
      </c>
      <c r="V1100" t="str">
        <f t="shared" si="392"/>
        <v>&lt;=3 calls</v>
      </c>
      <c r="W1100" t="str">
        <f t="shared" si="393"/>
        <v>Q4</v>
      </c>
      <c r="X1100" t="str">
        <f t="shared" si="394"/>
        <v>Not Applicable</v>
      </c>
      <c r="Y1100" t="str">
        <f t="shared" si="395"/>
        <v>Low</v>
      </c>
      <c r="Z1100" s="3">
        <f t="shared" si="396"/>
        <v>-1.2082342614268522</v>
      </c>
      <c r="AA1100" s="3">
        <f t="shared" si="397"/>
        <v>-1.2412836607549527</v>
      </c>
      <c r="AB1100" s="3">
        <f t="shared" si="398"/>
        <v>0.46614625075214861</v>
      </c>
      <c r="AC1100" s="3">
        <f t="shared" si="399"/>
        <v>-1.0710005939952616</v>
      </c>
      <c r="AD1100" s="3">
        <f t="shared" si="400"/>
        <v>1.5020669843657306</v>
      </c>
      <c r="AE1100" s="3">
        <f t="shared" si="401"/>
        <v>2.0892462172686579</v>
      </c>
      <c r="AF1100" s="3">
        <f t="shared" si="402"/>
        <v>3.8044308756003482</v>
      </c>
      <c r="AG1100" t="str">
        <f t="shared" si="403"/>
        <v>Cluster 1</v>
      </c>
      <c r="AH1100" t="str">
        <f t="shared" si="404"/>
        <v>Not Applicable</v>
      </c>
      <c r="AI1100" t="e">
        <f t="shared" si="405"/>
        <v>#N/A</v>
      </c>
      <c r="AJ1100">
        <f t="shared" si="406"/>
        <v>19.55</v>
      </c>
      <c r="AK1100" t="str">
        <f t="shared" si="407"/>
        <v>no - Medium</v>
      </c>
      <c r="AL1100" t="str">
        <f t="shared" si="408"/>
        <v>Q1 - Low</v>
      </c>
      <c r="AM1100">
        <f t="shared" si="409"/>
        <v>0</v>
      </c>
      <c r="AN1100">
        <f t="shared" si="410"/>
        <v>1</v>
      </c>
      <c r="AO1100">
        <f t="shared" si="411"/>
        <v>0</v>
      </c>
      <c r="AP1100">
        <f t="shared" si="412"/>
        <v>3</v>
      </c>
      <c r="AQ1100">
        <f t="shared" si="413"/>
        <v>115</v>
      </c>
    </row>
    <row r="1101" spans="1:43" x14ac:dyDescent="0.25">
      <c r="A1101" t="s">
        <v>59</v>
      </c>
      <c r="B1101">
        <v>171</v>
      </c>
      <c r="C1101" t="s">
        <v>25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  <c r="U1101">
        <f t="shared" si="391"/>
        <v>1</v>
      </c>
      <c r="V1101" t="str">
        <f t="shared" si="392"/>
        <v>&lt;=3 calls</v>
      </c>
      <c r="W1101" t="str">
        <f t="shared" si="393"/>
        <v>Q4</v>
      </c>
      <c r="X1101" t="str">
        <f t="shared" si="394"/>
        <v>Not Applicable</v>
      </c>
      <c r="Y1101" t="str">
        <f t="shared" si="395"/>
        <v>Medium</v>
      </c>
      <c r="Z1101" s="3">
        <f t="shared" si="396"/>
        <v>1.670735693213955</v>
      </c>
      <c r="AA1101" s="3">
        <f t="shared" si="397"/>
        <v>0.59355980307221801</v>
      </c>
      <c r="AB1101" s="3">
        <f t="shared" si="398"/>
        <v>-1.2814962365174234</v>
      </c>
      <c r="AC1101" s="3">
        <f t="shared" si="399"/>
        <v>-0.23769797395883072</v>
      </c>
      <c r="AD1101" s="3">
        <f t="shared" si="400"/>
        <v>3.214437197870653</v>
      </c>
      <c r="AE1101" s="3">
        <f t="shared" si="401"/>
        <v>2.2005462793212729</v>
      </c>
      <c r="AF1101" s="3">
        <f t="shared" si="402"/>
        <v>2.7114943031131116</v>
      </c>
      <c r="AG1101" t="str">
        <f t="shared" si="403"/>
        <v>Cluster 2</v>
      </c>
      <c r="AH1101" t="str">
        <f t="shared" si="404"/>
        <v>Not Applicable</v>
      </c>
      <c r="AI1101">
        <f t="shared" si="405"/>
        <v>45.99</v>
      </c>
      <c r="AJ1101" t="e">
        <f t="shared" si="406"/>
        <v>#N/A</v>
      </c>
      <c r="AK1101" t="str">
        <f t="shared" si="407"/>
        <v>no - Medium</v>
      </c>
      <c r="AL1101" t="str">
        <f t="shared" si="408"/>
        <v>Q2 - Medium</v>
      </c>
      <c r="AM1101">
        <f t="shared" si="409"/>
        <v>0</v>
      </c>
      <c r="AN1101">
        <f t="shared" si="410"/>
        <v>0</v>
      </c>
      <c r="AO1101">
        <f t="shared" si="411"/>
        <v>0</v>
      </c>
      <c r="AP1101">
        <f t="shared" si="412"/>
        <v>1</v>
      </c>
      <c r="AQ1101">
        <f t="shared" si="413"/>
        <v>270.5</v>
      </c>
    </row>
    <row r="1102" spans="1:43" x14ac:dyDescent="0.25">
      <c r="A1102" t="s">
        <v>38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  <c r="U1102">
        <f t="shared" si="391"/>
        <v>0</v>
      </c>
      <c r="V1102" t="str">
        <f t="shared" si="392"/>
        <v>&lt;=3 calls</v>
      </c>
      <c r="W1102" t="str">
        <f t="shared" si="393"/>
        <v>Q1</v>
      </c>
      <c r="X1102" t="str">
        <f t="shared" si="394"/>
        <v>Not Applicable</v>
      </c>
      <c r="Y1102" t="str">
        <f t="shared" si="395"/>
        <v>Low</v>
      </c>
      <c r="Z1102" s="3">
        <f t="shared" si="396"/>
        <v>0.77649615103291947</v>
      </c>
      <c r="AA1102" s="3">
        <f t="shared" si="397"/>
        <v>-0.93680312933894738</v>
      </c>
      <c r="AB1102" s="3">
        <f t="shared" si="398"/>
        <v>0.53366880139665485</v>
      </c>
      <c r="AC1102" s="3">
        <f t="shared" si="399"/>
        <v>0.95791013304996164</v>
      </c>
      <c r="AD1102" s="3">
        <f t="shared" si="400"/>
        <v>3.0570385180061597</v>
      </c>
      <c r="AE1102" s="3">
        <f t="shared" si="401"/>
        <v>1.6379684332404336</v>
      </c>
      <c r="AF1102" s="3">
        <f t="shared" si="402"/>
        <v>2.0050926851422464</v>
      </c>
      <c r="AG1102" t="str">
        <f t="shared" si="403"/>
        <v>Cluster 2</v>
      </c>
      <c r="AH1102" t="str">
        <f t="shared" si="404"/>
        <v>Not Applicable</v>
      </c>
      <c r="AI1102" t="e">
        <f t="shared" si="405"/>
        <v>#N/A</v>
      </c>
      <c r="AJ1102">
        <f t="shared" si="406"/>
        <v>37.770000000000003</v>
      </c>
      <c r="AK1102" t="str">
        <f t="shared" si="407"/>
        <v>no - Medium</v>
      </c>
      <c r="AL1102" t="str">
        <f t="shared" si="408"/>
        <v>Q4 - Very High</v>
      </c>
      <c r="AM1102">
        <f t="shared" si="409"/>
        <v>0</v>
      </c>
      <c r="AN1102">
        <f t="shared" si="410"/>
        <v>1</v>
      </c>
      <c r="AO1102">
        <f t="shared" si="411"/>
        <v>0</v>
      </c>
      <c r="AP1102">
        <f t="shared" si="412"/>
        <v>1</v>
      </c>
      <c r="AQ1102">
        <f t="shared" si="413"/>
        <v>222.2</v>
      </c>
    </row>
    <row r="1103" spans="1:43" x14ac:dyDescent="0.25">
      <c r="A1103" t="s">
        <v>41</v>
      </c>
      <c r="B1103">
        <v>88</v>
      </c>
      <c r="C1103" t="s">
        <v>28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  <c r="U1103">
        <f t="shared" si="391"/>
        <v>0</v>
      </c>
      <c r="V1103" t="str">
        <f t="shared" si="392"/>
        <v>&lt;=3 calls</v>
      </c>
      <c r="W1103" t="str">
        <f t="shared" si="393"/>
        <v>Q2</v>
      </c>
      <c r="X1103" t="str">
        <f t="shared" si="394"/>
        <v>Not Applicable</v>
      </c>
      <c r="Y1103" t="str">
        <f t="shared" si="395"/>
        <v>High</v>
      </c>
      <c r="Z1103" s="3">
        <f t="shared" si="396"/>
        <v>-2.1913423295389221</v>
      </c>
      <c r="AA1103" s="3">
        <f t="shared" si="397"/>
        <v>1.2423222425599167</v>
      </c>
      <c r="AB1103" s="3">
        <f t="shared" si="398"/>
        <v>0.23776115298396588</v>
      </c>
      <c r="AC1103" s="3">
        <f t="shared" si="399"/>
        <v>-0.52754236353671935</v>
      </c>
      <c r="AD1103" s="3">
        <f t="shared" si="400"/>
        <v>2.864013700337138</v>
      </c>
      <c r="AE1103" s="3">
        <f t="shared" si="401"/>
        <v>2.5846038518083083</v>
      </c>
      <c r="AF1103" s="3">
        <f t="shared" si="402"/>
        <v>3.6273653890731574</v>
      </c>
      <c r="AG1103" t="str">
        <f t="shared" si="403"/>
        <v>Cluster 2</v>
      </c>
      <c r="AH1103" t="str">
        <f t="shared" si="404"/>
        <v>Not Applicable</v>
      </c>
      <c r="AI1103" t="e">
        <f t="shared" si="405"/>
        <v>#N/A</v>
      </c>
      <c r="AJ1103">
        <f t="shared" si="406"/>
        <v>10.52</v>
      </c>
      <c r="AK1103" t="str">
        <f t="shared" si="407"/>
        <v>no - Low</v>
      </c>
      <c r="AL1103" t="str">
        <f t="shared" si="408"/>
        <v>Q2 - Medium</v>
      </c>
      <c r="AM1103">
        <f t="shared" si="409"/>
        <v>0</v>
      </c>
      <c r="AN1103">
        <f t="shared" si="410"/>
        <v>0</v>
      </c>
      <c r="AO1103">
        <f t="shared" si="411"/>
        <v>1</v>
      </c>
      <c r="AP1103">
        <f t="shared" si="412"/>
        <v>3</v>
      </c>
      <c r="AQ1103">
        <f t="shared" si="413"/>
        <v>61.9</v>
      </c>
    </row>
    <row r="1104" spans="1:43" x14ac:dyDescent="0.25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  <c r="U1104">
        <f t="shared" si="391"/>
        <v>0</v>
      </c>
      <c r="V1104" t="str">
        <f t="shared" si="392"/>
        <v>&lt;=3 calls</v>
      </c>
      <c r="W1104" t="str">
        <f t="shared" si="393"/>
        <v>Q2</v>
      </c>
      <c r="X1104" t="str">
        <f t="shared" si="394"/>
        <v>Not Applicable</v>
      </c>
      <c r="Y1104" t="str">
        <f t="shared" si="395"/>
        <v>High</v>
      </c>
      <c r="Z1104" s="3">
        <f t="shared" si="396"/>
        <v>-0.72501165167685189</v>
      </c>
      <c r="AA1104" s="3">
        <f t="shared" si="397"/>
        <v>0.97366295013402882</v>
      </c>
      <c r="AB1104" s="3">
        <f t="shared" si="398"/>
        <v>-1.2814962365174234</v>
      </c>
      <c r="AC1104" s="3">
        <f t="shared" si="399"/>
        <v>0.19706861040800316</v>
      </c>
      <c r="AD1104" s="3">
        <f t="shared" si="400"/>
        <v>2.3416185474245954</v>
      </c>
      <c r="AE1104" s="3">
        <f t="shared" si="401"/>
        <v>1.7761559832816933</v>
      </c>
      <c r="AF1104" s="3">
        <f t="shared" si="402"/>
        <v>2.9709060456789684</v>
      </c>
      <c r="AG1104" t="str">
        <f t="shared" si="403"/>
        <v>Cluster 2</v>
      </c>
      <c r="AH1104" t="str">
        <f t="shared" si="404"/>
        <v>Not Applicable</v>
      </c>
      <c r="AI1104" t="e">
        <f t="shared" si="405"/>
        <v>#N/A</v>
      </c>
      <c r="AJ1104">
        <f t="shared" si="406"/>
        <v>23.99</v>
      </c>
      <c r="AK1104" t="str">
        <f t="shared" si="407"/>
        <v>no - Low</v>
      </c>
      <c r="AL1104" t="str">
        <f t="shared" si="408"/>
        <v>Q3 - High</v>
      </c>
      <c r="AM1104">
        <f t="shared" si="409"/>
        <v>0</v>
      </c>
      <c r="AN1104">
        <f t="shared" si="410"/>
        <v>1</v>
      </c>
      <c r="AO1104">
        <f t="shared" si="411"/>
        <v>0</v>
      </c>
      <c r="AP1104">
        <f t="shared" si="412"/>
        <v>2</v>
      </c>
      <c r="AQ1104">
        <f t="shared" si="413"/>
        <v>141.1</v>
      </c>
    </row>
    <row r="1105" spans="1:43" x14ac:dyDescent="0.25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  <c r="U1105">
        <f t="shared" si="391"/>
        <v>1</v>
      </c>
      <c r="V1105" t="str">
        <f t="shared" si="392"/>
        <v>&lt;=3 calls</v>
      </c>
      <c r="W1105" t="str">
        <f t="shared" si="393"/>
        <v>Q2</v>
      </c>
      <c r="X1105" t="str">
        <f t="shared" si="394"/>
        <v>Not Applicable</v>
      </c>
      <c r="Y1105" t="str">
        <f t="shared" si="395"/>
        <v>Medium</v>
      </c>
      <c r="Z1105" s="3">
        <f t="shared" si="396"/>
        <v>0.16552503525705686</v>
      </c>
      <c r="AA1105" s="3">
        <f t="shared" si="397"/>
        <v>-0.31391158467744557</v>
      </c>
      <c r="AB1105" s="3">
        <f t="shared" si="398"/>
        <v>1.0976806950154714</v>
      </c>
      <c r="AC1105" s="3">
        <f t="shared" si="399"/>
        <v>0.12460751301353053</v>
      </c>
      <c r="AD1105" s="3">
        <f t="shared" si="400"/>
        <v>2.7375485891610851</v>
      </c>
      <c r="AE1105" s="3">
        <f t="shared" si="401"/>
        <v>1.1603314012818151</v>
      </c>
      <c r="AF1105" s="3">
        <f t="shared" si="402"/>
        <v>1.7884534222571731</v>
      </c>
      <c r="AG1105" t="str">
        <f t="shared" si="403"/>
        <v>Cluster 2</v>
      </c>
      <c r="AH1105" t="str">
        <f t="shared" si="404"/>
        <v>Not Applicable</v>
      </c>
      <c r="AI1105">
        <f t="shared" si="405"/>
        <v>32.159999999999997</v>
      </c>
      <c r="AJ1105" t="e">
        <f t="shared" si="406"/>
        <v>#N/A</v>
      </c>
      <c r="AK1105" t="str">
        <f t="shared" si="407"/>
        <v>no - Medium</v>
      </c>
      <c r="AL1105" t="str">
        <f t="shared" si="408"/>
        <v>Q3 - High</v>
      </c>
      <c r="AM1105">
        <f t="shared" si="409"/>
        <v>0</v>
      </c>
      <c r="AN1105">
        <f t="shared" si="410"/>
        <v>1</v>
      </c>
      <c r="AO1105">
        <f t="shared" si="411"/>
        <v>0</v>
      </c>
      <c r="AP1105">
        <f t="shared" si="412"/>
        <v>3</v>
      </c>
      <c r="AQ1105">
        <f t="shared" si="413"/>
        <v>189.2</v>
      </c>
    </row>
    <row r="1106" spans="1:43" x14ac:dyDescent="0.25">
      <c r="A1106" t="s">
        <v>57</v>
      </c>
      <c r="B1106">
        <v>139</v>
      </c>
      <c r="C1106" t="s">
        <v>28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  <c r="U1106">
        <f t="shared" si="391"/>
        <v>0</v>
      </c>
      <c r="V1106" t="str">
        <f t="shared" si="392"/>
        <v>&lt;=3 calls</v>
      </c>
      <c r="W1106" t="str">
        <f t="shared" si="393"/>
        <v>Q4</v>
      </c>
      <c r="X1106" t="str">
        <f t="shared" si="394"/>
        <v>Not Applicable</v>
      </c>
      <c r="Y1106" t="str">
        <f t="shared" si="395"/>
        <v>Medium</v>
      </c>
      <c r="Z1106" s="3">
        <f t="shared" si="396"/>
        <v>0.29142211365935605</v>
      </c>
      <c r="AA1106" s="3">
        <f t="shared" si="397"/>
        <v>-0.28207048335289608</v>
      </c>
      <c r="AB1106" s="3">
        <f t="shared" si="398"/>
        <v>-0.94388348329489247</v>
      </c>
      <c r="AC1106" s="3">
        <f t="shared" si="399"/>
        <v>-0.16523687656435807</v>
      </c>
      <c r="AD1106" s="3">
        <f t="shared" si="400"/>
        <v>1.69799069556246</v>
      </c>
      <c r="AE1106" s="3">
        <f t="shared" si="401"/>
        <v>1.0405334503620089</v>
      </c>
      <c r="AF1106" s="3">
        <f t="shared" si="402"/>
        <v>2.69856393669445</v>
      </c>
      <c r="AG1106" t="str">
        <f t="shared" si="403"/>
        <v>Cluster 2</v>
      </c>
      <c r="AH1106" t="str">
        <f t="shared" si="404"/>
        <v>Not Applicable</v>
      </c>
      <c r="AI1106" t="e">
        <f t="shared" si="405"/>
        <v>#N/A</v>
      </c>
      <c r="AJ1106">
        <f t="shared" si="406"/>
        <v>33.32</v>
      </c>
      <c r="AK1106" t="str">
        <f t="shared" si="407"/>
        <v>no - Low</v>
      </c>
      <c r="AL1106" t="str">
        <f t="shared" si="408"/>
        <v>Q2 - Medium</v>
      </c>
      <c r="AM1106">
        <f t="shared" si="409"/>
        <v>0</v>
      </c>
      <c r="AN1106">
        <f t="shared" si="410"/>
        <v>0</v>
      </c>
      <c r="AO1106">
        <f t="shared" si="411"/>
        <v>1</v>
      </c>
      <c r="AP1106">
        <f t="shared" si="412"/>
        <v>3</v>
      </c>
      <c r="AQ1106">
        <f t="shared" si="413"/>
        <v>196</v>
      </c>
    </row>
    <row r="1107" spans="1:43" x14ac:dyDescent="0.25">
      <c r="A1107" t="s">
        <v>38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  <c r="U1107">
        <f t="shared" si="391"/>
        <v>0</v>
      </c>
      <c r="V1107" t="str">
        <f t="shared" si="392"/>
        <v>&lt;=3 calls</v>
      </c>
      <c r="W1107" t="str">
        <f t="shared" si="393"/>
        <v>Q2</v>
      </c>
      <c r="X1107" t="str">
        <f t="shared" si="394"/>
        <v>Not Applicable</v>
      </c>
      <c r="Y1107" t="str">
        <f t="shared" si="395"/>
        <v>Medium</v>
      </c>
      <c r="Z1107" s="3">
        <f t="shared" si="396"/>
        <v>-0.16032622649006978</v>
      </c>
      <c r="AA1107" s="3">
        <f t="shared" si="397"/>
        <v>9.6042594876130483E-2</v>
      </c>
      <c r="AB1107" s="3">
        <f t="shared" si="398"/>
        <v>-0.59435498584097812</v>
      </c>
      <c r="AC1107" s="3">
        <f t="shared" si="399"/>
        <v>1.2839850713250869</v>
      </c>
      <c r="AD1107" s="3">
        <f t="shared" si="400"/>
        <v>2.6995364600707177</v>
      </c>
      <c r="AE1107" s="3">
        <f t="shared" si="401"/>
        <v>1.4271664904666179</v>
      </c>
      <c r="AF1107" s="3">
        <f t="shared" si="402"/>
        <v>2.1877182825424448</v>
      </c>
      <c r="AG1107" t="str">
        <f t="shared" si="403"/>
        <v>Cluster 2</v>
      </c>
      <c r="AH1107" t="str">
        <f t="shared" si="404"/>
        <v>Not Applicable</v>
      </c>
      <c r="AI1107" t="e">
        <f t="shared" si="405"/>
        <v>#N/A</v>
      </c>
      <c r="AJ1107">
        <f t="shared" si="406"/>
        <v>29.17</v>
      </c>
      <c r="AK1107" t="str">
        <f t="shared" si="407"/>
        <v>no - Medium</v>
      </c>
      <c r="AL1107" t="str">
        <f t="shared" si="408"/>
        <v>Q4 - Very High</v>
      </c>
      <c r="AM1107">
        <f t="shared" si="409"/>
        <v>0</v>
      </c>
      <c r="AN1107">
        <f t="shared" si="410"/>
        <v>1</v>
      </c>
      <c r="AO1107">
        <f t="shared" si="411"/>
        <v>0</v>
      </c>
      <c r="AP1107">
        <f t="shared" si="412"/>
        <v>0</v>
      </c>
      <c r="AQ1107">
        <f t="shared" si="413"/>
        <v>171.6</v>
      </c>
    </row>
    <row r="1108" spans="1:43" x14ac:dyDescent="0.25">
      <c r="A1108" t="s">
        <v>36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  <c r="U1108">
        <f t="shared" si="391"/>
        <v>0</v>
      </c>
      <c r="V1108" t="str">
        <f t="shared" si="392"/>
        <v>&lt;=3 calls</v>
      </c>
      <c r="W1108" t="str">
        <f t="shared" si="393"/>
        <v>Q4</v>
      </c>
      <c r="X1108" t="str">
        <f t="shared" si="394"/>
        <v>High</v>
      </c>
      <c r="Y1108" t="str">
        <f t="shared" si="395"/>
        <v>Low</v>
      </c>
      <c r="Z1108" s="3">
        <f t="shared" si="396"/>
        <v>-0.11589196352455239</v>
      </c>
      <c r="AA1108" s="3">
        <f t="shared" si="397"/>
        <v>-0.77361748505063033</v>
      </c>
      <c r="AB1108" s="3">
        <f t="shared" si="398"/>
        <v>1.1949926062384357</v>
      </c>
      <c r="AC1108" s="3">
        <f t="shared" si="399"/>
        <v>0.41445190259141979</v>
      </c>
      <c r="AD1108" s="3">
        <f t="shared" si="400"/>
        <v>2.7661458366147582</v>
      </c>
      <c r="AE1108" s="3">
        <f t="shared" si="401"/>
        <v>1.4871760719268634</v>
      </c>
      <c r="AF1108" s="3">
        <f t="shared" si="402"/>
        <v>2.1844501707300328</v>
      </c>
      <c r="AG1108" t="str">
        <f t="shared" si="403"/>
        <v>Cluster 2</v>
      </c>
      <c r="AH1108" t="str">
        <f t="shared" si="404"/>
        <v>Not Applicable</v>
      </c>
      <c r="AI1108" t="e">
        <f t="shared" si="405"/>
        <v>#N/A</v>
      </c>
      <c r="AJ1108">
        <f t="shared" si="406"/>
        <v>29.58</v>
      </c>
      <c r="AK1108" t="str">
        <f t="shared" si="407"/>
        <v>yes - Low</v>
      </c>
      <c r="AL1108" t="str">
        <f t="shared" si="408"/>
        <v>Q3 - High</v>
      </c>
      <c r="AM1108">
        <f t="shared" si="409"/>
        <v>1</v>
      </c>
      <c r="AN1108">
        <f t="shared" si="410"/>
        <v>1</v>
      </c>
      <c r="AO1108">
        <f t="shared" si="411"/>
        <v>0</v>
      </c>
      <c r="AP1108">
        <f t="shared" si="412"/>
        <v>2</v>
      </c>
      <c r="AQ1108">
        <f t="shared" si="413"/>
        <v>174</v>
      </c>
    </row>
    <row r="1109" spans="1:43" x14ac:dyDescent="0.25">
      <c r="A1109" t="s">
        <v>59</v>
      </c>
      <c r="B1109">
        <v>45</v>
      </c>
      <c r="C1109" t="s">
        <v>28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  <c r="U1109">
        <f t="shared" si="391"/>
        <v>1</v>
      </c>
      <c r="V1109" t="str">
        <f t="shared" si="392"/>
        <v>&lt;=3 calls</v>
      </c>
      <c r="W1109" t="str">
        <f t="shared" si="393"/>
        <v>Q1</v>
      </c>
      <c r="X1109" t="str">
        <f t="shared" si="394"/>
        <v>Not Applicable</v>
      </c>
      <c r="Y1109" t="str">
        <f t="shared" si="395"/>
        <v>Medium</v>
      </c>
      <c r="Z1109" s="3">
        <f t="shared" si="396"/>
        <v>-1.8821539164038645</v>
      </c>
      <c r="AA1109" s="3">
        <f t="shared" si="397"/>
        <v>-0.25619958852669927</v>
      </c>
      <c r="AB1109" s="3">
        <f t="shared" si="398"/>
        <v>-0.32426478326295349</v>
      </c>
      <c r="AC1109" s="3">
        <f t="shared" si="399"/>
        <v>-1.0347700452980251</v>
      </c>
      <c r="AD1109" s="3">
        <f t="shared" si="400"/>
        <v>1.3376328433180826</v>
      </c>
      <c r="AE1109" s="3">
        <f t="shared" si="401"/>
        <v>2.1872444514745721</v>
      </c>
      <c r="AF1109" s="3">
        <f t="shared" si="402"/>
        <v>3.9722556510740072</v>
      </c>
      <c r="AG1109" t="str">
        <f t="shared" si="403"/>
        <v>Cluster 1</v>
      </c>
      <c r="AH1109" t="str">
        <f t="shared" si="404"/>
        <v>Not Applicable</v>
      </c>
      <c r="AI1109">
        <f t="shared" si="405"/>
        <v>13.36</v>
      </c>
      <c r="AJ1109" t="e">
        <f t="shared" si="406"/>
        <v>#N/A</v>
      </c>
      <c r="AK1109" t="str">
        <f t="shared" si="407"/>
        <v>no - Medium</v>
      </c>
      <c r="AL1109" t="str">
        <f t="shared" si="408"/>
        <v>Q1 - Low</v>
      </c>
      <c r="AM1109">
        <f t="shared" si="409"/>
        <v>0</v>
      </c>
      <c r="AN1109">
        <f t="shared" si="410"/>
        <v>0</v>
      </c>
      <c r="AO1109">
        <f t="shared" si="411"/>
        <v>1</v>
      </c>
      <c r="AP1109">
        <f t="shared" si="412"/>
        <v>1</v>
      </c>
      <c r="AQ1109">
        <f t="shared" si="413"/>
        <v>78.599999999999994</v>
      </c>
    </row>
    <row r="1110" spans="1:43" x14ac:dyDescent="0.25">
      <c r="A1110" t="s">
        <v>51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  <c r="U1110">
        <f t="shared" si="391"/>
        <v>0</v>
      </c>
      <c r="V1110" t="str">
        <f t="shared" si="392"/>
        <v>&lt;=3 calls</v>
      </c>
      <c r="W1110" t="str">
        <f t="shared" si="393"/>
        <v>Q2</v>
      </c>
      <c r="X1110" t="str">
        <f t="shared" si="394"/>
        <v>Not Applicable</v>
      </c>
      <c r="Y1110" t="str">
        <f t="shared" si="395"/>
        <v>Low</v>
      </c>
      <c r="Z1110" s="3">
        <f t="shared" si="396"/>
        <v>0.38214206721395394</v>
      </c>
      <c r="AA1110" s="3">
        <f t="shared" si="397"/>
        <v>-0.71391542006709985</v>
      </c>
      <c r="AB1110" s="3">
        <f t="shared" si="398"/>
        <v>0.96263559372645879</v>
      </c>
      <c r="AC1110" s="3">
        <f t="shared" si="399"/>
        <v>-0.49131181483948333</v>
      </c>
      <c r="AD1110" s="3">
        <f t="shared" si="400"/>
        <v>2.4703973818642528</v>
      </c>
      <c r="AE1110" s="3">
        <f t="shared" si="401"/>
        <v>1.3504674643448824</v>
      </c>
      <c r="AF1110" s="3">
        <f t="shared" si="402"/>
        <v>2.3547104960454135</v>
      </c>
      <c r="AG1110" t="str">
        <f t="shared" si="403"/>
        <v>Cluster 2</v>
      </c>
      <c r="AH1110" t="str">
        <f t="shared" si="404"/>
        <v>Not Applicable</v>
      </c>
      <c r="AI1110" t="e">
        <f t="shared" si="405"/>
        <v>#N/A</v>
      </c>
      <c r="AJ1110">
        <f t="shared" si="406"/>
        <v>34.15</v>
      </c>
      <c r="AK1110" t="str">
        <f t="shared" si="407"/>
        <v>no - High</v>
      </c>
      <c r="AL1110" t="str">
        <f t="shared" si="408"/>
        <v>Q2 - Medium</v>
      </c>
      <c r="AM1110">
        <f t="shared" si="409"/>
        <v>0</v>
      </c>
      <c r="AN1110">
        <f t="shared" si="410"/>
        <v>1</v>
      </c>
      <c r="AO1110">
        <f t="shared" si="411"/>
        <v>0</v>
      </c>
      <c r="AP1110">
        <f t="shared" si="412"/>
        <v>1</v>
      </c>
      <c r="AQ1110">
        <f t="shared" si="413"/>
        <v>200.9</v>
      </c>
    </row>
    <row r="1111" spans="1:43" x14ac:dyDescent="0.25">
      <c r="A1111" t="s">
        <v>71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  <c r="U1111">
        <f t="shared" si="391"/>
        <v>0</v>
      </c>
      <c r="V1111" t="str">
        <f t="shared" si="392"/>
        <v>&lt;=3 calls</v>
      </c>
      <c r="W1111" t="str">
        <f t="shared" si="393"/>
        <v>Q3</v>
      </c>
      <c r="X1111" t="str">
        <f t="shared" si="394"/>
        <v>Not Applicable</v>
      </c>
      <c r="Y1111" t="str">
        <f t="shared" si="395"/>
        <v>High</v>
      </c>
      <c r="Z1111" s="3">
        <f t="shared" si="396"/>
        <v>-0.72130879642972523</v>
      </c>
      <c r="AA1111" s="3">
        <f t="shared" si="397"/>
        <v>1.0632160476093246</v>
      </c>
      <c r="AB1111" s="3">
        <f t="shared" si="398"/>
        <v>0.30329774625657507</v>
      </c>
      <c r="AC1111" s="3">
        <f t="shared" si="399"/>
        <v>-1.3970755322703865</v>
      </c>
      <c r="AD1111" s="3">
        <f t="shared" si="400"/>
        <v>2.4881284612707137</v>
      </c>
      <c r="AE1111" s="3">
        <f t="shared" si="401"/>
        <v>1.9221145411899347</v>
      </c>
      <c r="AF1111" s="3">
        <f t="shared" si="402"/>
        <v>3.0328642203570899</v>
      </c>
      <c r="AG1111" t="str">
        <f t="shared" si="403"/>
        <v>Cluster 2</v>
      </c>
      <c r="AH1111" t="str">
        <f t="shared" si="404"/>
        <v>Not Applicable</v>
      </c>
      <c r="AI1111" t="e">
        <f t="shared" si="405"/>
        <v>#N/A</v>
      </c>
      <c r="AJ1111">
        <f t="shared" si="406"/>
        <v>24.02</v>
      </c>
      <c r="AK1111" t="str">
        <f t="shared" si="407"/>
        <v>no - Low</v>
      </c>
      <c r="AL1111" t="str">
        <f t="shared" si="408"/>
        <v>Q1 - Low</v>
      </c>
      <c r="AM1111">
        <f t="shared" si="409"/>
        <v>0</v>
      </c>
      <c r="AN1111">
        <f t="shared" si="410"/>
        <v>1</v>
      </c>
      <c r="AO1111">
        <f t="shared" si="411"/>
        <v>0</v>
      </c>
      <c r="AP1111">
        <f t="shared" si="412"/>
        <v>1</v>
      </c>
      <c r="AQ1111">
        <f t="shared" si="413"/>
        <v>141.30000000000001</v>
      </c>
    </row>
    <row r="1112" spans="1:43" x14ac:dyDescent="0.25">
      <c r="A1112" t="s">
        <v>74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  <c r="U1112">
        <f t="shared" si="391"/>
        <v>0</v>
      </c>
      <c r="V1112" t="str">
        <f t="shared" si="392"/>
        <v>&lt;=3 calls</v>
      </c>
      <c r="W1112" t="str">
        <f t="shared" si="393"/>
        <v>Q2</v>
      </c>
      <c r="X1112" t="str">
        <f t="shared" si="394"/>
        <v>Not Applicable</v>
      </c>
      <c r="Y1112" t="str">
        <f t="shared" si="395"/>
        <v>Medium</v>
      </c>
      <c r="Z1112" s="3">
        <f t="shared" si="396"/>
        <v>1.0282903078375178</v>
      </c>
      <c r="AA1112" s="3">
        <f t="shared" si="397"/>
        <v>-0.4810773666313311</v>
      </c>
      <c r="AB1112" s="3">
        <f t="shared" si="398"/>
        <v>-2.7193293737710258</v>
      </c>
      <c r="AC1112" s="3">
        <f t="shared" si="399"/>
        <v>-1.0710005939952616</v>
      </c>
      <c r="AD1112" s="3">
        <f t="shared" si="400"/>
        <v>2.7100510792509862</v>
      </c>
      <c r="AE1112" s="3">
        <f t="shared" si="401"/>
        <v>3.1353805040647993</v>
      </c>
      <c r="AF1112" s="3">
        <f t="shared" si="402"/>
        <v>4.5074210984098029</v>
      </c>
      <c r="AG1112" t="str">
        <f t="shared" si="403"/>
        <v>Cluster 1</v>
      </c>
      <c r="AH1112" t="str">
        <f t="shared" si="404"/>
        <v>Not Applicable</v>
      </c>
      <c r="AI1112" t="e">
        <f t="shared" si="405"/>
        <v>#N/A</v>
      </c>
      <c r="AJ1112">
        <f t="shared" si="406"/>
        <v>40.090000000000003</v>
      </c>
      <c r="AK1112" t="str">
        <f t="shared" si="407"/>
        <v>no - Low</v>
      </c>
      <c r="AL1112" t="str">
        <f t="shared" si="408"/>
        <v>Q1 - Low</v>
      </c>
      <c r="AM1112">
        <f t="shared" si="409"/>
        <v>0</v>
      </c>
      <c r="AN1112">
        <f t="shared" si="410"/>
        <v>1</v>
      </c>
      <c r="AO1112">
        <f t="shared" si="411"/>
        <v>0</v>
      </c>
      <c r="AP1112">
        <f t="shared" si="412"/>
        <v>2</v>
      </c>
      <c r="AQ1112">
        <f t="shared" si="413"/>
        <v>235.8</v>
      </c>
    </row>
    <row r="1113" spans="1:43" x14ac:dyDescent="0.25">
      <c r="A1113" t="s">
        <v>59</v>
      </c>
      <c r="B1113">
        <v>110</v>
      </c>
      <c r="C1113" t="s">
        <v>28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  <c r="U1113">
        <f t="shared" si="391"/>
        <v>0</v>
      </c>
      <c r="V1113" t="str">
        <f t="shared" si="392"/>
        <v>&lt;=3 calls</v>
      </c>
      <c r="W1113" t="str">
        <f t="shared" si="393"/>
        <v>Q3</v>
      </c>
      <c r="X1113" t="str">
        <f t="shared" si="394"/>
        <v>Not Applicable</v>
      </c>
      <c r="Y1113" t="str">
        <f t="shared" si="395"/>
        <v>Medium</v>
      </c>
      <c r="Z1113" s="3">
        <f t="shared" si="396"/>
        <v>8.9616502690964939E-2</v>
      </c>
      <c r="AA1113" s="3">
        <f t="shared" si="397"/>
        <v>-0.69799486940482536</v>
      </c>
      <c r="AB1113" s="3">
        <f t="shared" si="398"/>
        <v>-1.7660698352603503</v>
      </c>
      <c r="AC1113" s="3">
        <f t="shared" si="399"/>
        <v>-1.4333060809676228</v>
      </c>
      <c r="AD1113" s="3">
        <f t="shared" si="400"/>
        <v>1.4328602074667434</v>
      </c>
      <c r="AE1113" s="3">
        <f t="shared" si="401"/>
        <v>2.3808815468278355</v>
      </c>
      <c r="AF1113" s="3">
        <f t="shared" si="402"/>
        <v>4.1574157244505843</v>
      </c>
      <c r="AG1113" t="str">
        <f t="shared" si="403"/>
        <v>Cluster 1</v>
      </c>
      <c r="AH1113" t="str">
        <f t="shared" si="404"/>
        <v>Not Applicable</v>
      </c>
      <c r="AI1113" t="e">
        <f t="shared" si="405"/>
        <v>#N/A</v>
      </c>
      <c r="AJ1113">
        <f t="shared" si="406"/>
        <v>31.47</v>
      </c>
      <c r="AK1113" t="str">
        <f t="shared" si="407"/>
        <v>no - Medium</v>
      </c>
      <c r="AL1113" t="str">
        <f t="shared" si="408"/>
        <v>Q1 - Low</v>
      </c>
      <c r="AM1113">
        <f t="shared" si="409"/>
        <v>0</v>
      </c>
      <c r="AN1113">
        <f t="shared" si="410"/>
        <v>0</v>
      </c>
      <c r="AO1113">
        <f t="shared" si="411"/>
        <v>1</v>
      </c>
      <c r="AP1113">
        <f t="shared" si="412"/>
        <v>3</v>
      </c>
      <c r="AQ1113">
        <f t="shared" si="413"/>
        <v>185.1</v>
      </c>
    </row>
    <row r="1114" spans="1:43" x14ac:dyDescent="0.25">
      <c r="A1114" t="s">
        <v>46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  <c r="U1114">
        <f t="shared" si="391"/>
        <v>0</v>
      </c>
      <c r="V1114" t="str">
        <f t="shared" si="392"/>
        <v>&lt;=3 calls</v>
      </c>
      <c r="W1114" t="str">
        <f t="shared" si="393"/>
        <v>Q3</v>
      </c>
      <c r="X1114" t="str">
        <f t="shared" si="394"/>
        <v>Not Applicable</v>
      </c>
      <c r="Y1114" t="str">
        <f t="shared" si="395"/>
        <v>Low</v>
      </c>
      <c r="Z1114" s="3">
        <f t="shared" si="396"/>
        <v>1.3708044181967136</v>
      </c>
      <c r="AA1114" s="3">
        <f t="shared" si="397"/>
        <v>-2.4134342032649352</v>
      </c>
      <c r="AB1114" s="3">
        <f t="shared" si="398"/>
        <v>-0.93991156855109814</v>
      </c>
      <c r="AC1114" s="3">
        <f t="shared" si="399"/>
        <v>0.55937409738036437</v>
      </c>
      <c r="AD1114" s="3">
        <f t="shared" si="400"/>
        <v>3.1707677353402999</v>
      </c>
      <c r="AE1114" s="3">
        <f t="shared" si="401"/>
        <v>2.98330396439132</v>
      </c>
      <c r="AF1114" s="3">
        <f t="shared" si="402"/>
        <v>3.968178052511111</v>
      </c>
      <c r="AG1114" t="str">
        <f t="shared" si="403"/>
        <v>Cluster 2</v>
      </c>
      <c r="AH1114" t="str">
        <f t="shared" si="404"/>
        <v>Not Applicable</v>
      </c>
      <c r="AI1114" t="e">
        <f t="shared" si="405"/>
        <v>#N/A</v>
      </c>
      <c r="AJ1114">
        <f t="shared" si="406"/>
        <v>43.23</v>
      </c>
      <c r="AK1114" t="str">
        <f t="shared" si="407"/>
        <v>no - Low</v>
      </c>
      <c r="AL1114" t="str">
        <f t="shared" si="408"/>
        <v>Q3 - High</v>
      </c>
      <c r="AM1114">
        <f t="shared" si="409"/>
        <v>0</v>
      </c>
      <c r="AN1114">
        <f t="shared" si="410"/>
        <v>1</v>
      </c>
      <c r="AO1114">
        <f t="shared" si="411"/>
        <v>0</v>
      </c>
      <c r="AP1114">
        <f t="shared" si="412"/>
        <v>2</v>
      </c>
      <c r="AQ1114">
        <f t="shared" si="413"/>
        <v>254.3</v>
      </c>
    </row>
    <row r="1115" spans="1:43" x14ac:dyDescent="0.25">
      <c r="A1115" t="s">
        <v>35</v>
      </c>
      <c r="B1115">
        <v>10</v>
      </c>
      <c r="C1115" t="s">
        <v>28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  <c r="U1115">
        <f t="shared" si="391"/>
        <v>0</v>
      </c>
      <c r="V1115" t="str">
        <f t="shared" si="392"/>
        <v>&lt;=3 calls</v>
      </c>
      <c r="W1115" t="str">
        <f t="shared" si="393"/>
        <v>Q1</v>
      </c>
      <c r="X1115" t="str">
        <f t="shared" si="394"/>
        <v>Not Applicable</v>
      </c>
      <c r="Y1115" t="str">
        <f t="shared" si="395"/>
        <v>Medium</v>
      </c>
      <c r="Z1115" s="3">
        <f t="shared" si="396"/>
        <v>5.0736522596137423E-2</v>
      </c>
      <c r="AA1115" s="3">
        <f t="shared" si="397"/>
        <v>0.29106934048899702</v>
      </c>
      <c r="AB1115" s="3">
        <f t="shared" si="398"/>
        <v>0.1166177532982343</v>
      </c>
      <c r="AC1115" s="3">
        <f t="shared" si="399"/>
        <v>-0.56377291223395598</v>
      </c>
      <c r="AD1115" s="3">
        <f t="shared" si="400"/>
        <v>2.0513499362492391</v>
      </c>
      <c r="AE1115" s="3">
        <f t="shared" si="401"/>
        <v>0.64709748311280868</v>
      </c>
      <c r="AF1115" s="3">
        <f t="shared" si="402"/>
        <v>2.1516118944531111</v>
      </c>
      <c r="AG1115" t="str">
        <f t="shared" si="403"/>
        <v>Cluster 2</v>
      </c>
      <c r="AH1115" t="str">
        <f t="shared" si="404"/>
        <v>Not Applicable</v>
      </c>
      <c r="AI1115" t="e">
        <f t="shared" si="405"/>
        <v>#N/A</v>
      </c>
      <c r="AJ1115">
        <f t="shared" si="406"/>
        <v>31.11</v>
      </c>
      <c r="AK1115" t="str">
        <f t="shared" si="407"/>
        <v>no - Medium</v>
      </c>
      <c r="AL1115" t="str">
        <f t="shared" si="408"/>
        <v>Q2 - Medium</v>
      </c>
      <c r="AM1115">
        <f t="shared" si="409"/>
        <v>0</v>
      </c>
      <c r="AN1115">
        <f t="shared" si="410"/>
        <v>0</v>
      </c>
      <c r="AO1115">
        <f t="shared" si="411"/>
        <v>1</v>
      </c>
      <c r="AP1115">
        <f t="shared" si="412"/>
        <v>2</v>
      </c>
      <c r="AQ1115">
        <f t="shared" si="413"/>
        <v>183</v>
      </c>
    </row>
    <row r="1116" spans="1:43" x14ac:dyDescent="0.25">
      <c r="A1116" t="s">
        <v>69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  <c r="U1116">
        <f t="shared" si="391"/>
        <v>0</v>
      </c>
      <c r="V1116" t="str">
        <f t="shared" si="392"/>
        <v>&lt;=3 calls</v>
      </c>
      <c r="W1116" t="str">
        <f t="shared" si="393"/>
        <v>Q2</v>
      </c>
      <c r="X1116" t="str">
        <f t="shared" si="394"/>
        <v>Not Applicable</v>
      </c>
      <c r="Y1116" t="str">
        <f t="shared" si="395"/>
        <v>High</v>
      </c>
      <c r="Z1116" s="3">
        <f t="shared" si="396"/>
        <v>-0.31029186399869052</v>
      </c>
      <c r="AA1116" s="3">
        <f t="shared" si="397"/>
        <v>1.485110640159607</v>
      </c>
      <c r="AB1116" s="3">
        <f t="shared" si="398"/>
        <v>3.6019729409778916</v>
      </c>
      <c r="AC1116" s="3">
        <f t="shared" si="399"/>
        <v>-0.99853949660078922</v>
      </c>
      <c r="AD1116" s="3">
        <f t="shared" si="400"/>
        <v>5.2753795398306433</v>
      </c>
      <c r="AE1116" s="3">
        <f t="shared" si="401"/>
        <v>4.0339961388414514</v>
      </c>
      <c r="AF1116" s="3">
        <f t="shared" si="402"/>
        <v>3.5660370731544142</v>
      </c>
      <c r="AG1116" t="str">
        <f t="shared" si="403"/>
        <v>Cluster 3</v>
      </c>
      <c r="AH1116" t="str">
        <f t="shared" si="404"/>
        <v>&gt;16 messages</v>
      </c>
      <c r="AI1116" t="e">
        <f t="shared" si="405"/>
        <v>#N/A</v>
      </c>
      <c r="AJ1116">
        <f t="shared" si="406"/>
        <v>27.8</v>
      </c>
      <c r="AK1116" t="str">
        <f t="shared" si="407"/>
        <v>no - Medium</v>
      </c>
      <c r="AL1116" t="str">
        <f t="shared" si="408"/>
        <v>Q1 - Low</v>
      </c>
      <c r="AM1116">
        <f t="shared" si="409"/>
        <v>0</v>
      </c>
      <c r="AN1116">
        <f t="shared" si="410"/>
        <v>1</v>
      </c>
      <c r="AO1116">
        <f t="shared" si="411"/>
        <v>0</v>
      </c>
      <c r="AP1116">
        <f t="shared" si="412"/>
        <v>2</v>
      </c>
      <c r="AQ1116">
        <f t="shared" si="413"/>
        <v>163.5</v>
      </c>
    </row>
    <row r="1117" spans="1:43" x14ac:dyDescent="0.25">
      <c r="A1117" t="s">
        <v>59</v>
      </c>
      <c r="B1117">
        <v>121</v>
      </c>
      <c r="C1117" t="s">
        <v>25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  <c r="U1117">
        <f t="shared" si="391"/>
        <v>0</v>
      </c>
      <c r="V1117" t="str">
        <f t="shared" si="392"/>
        <v>&lt;=3 calls</v>
      </c>
      <c r="W1117" t="str">
        <f t="shared" si="393"/>
        <v>Q3</v>
      </c>
      <c r="X1117" t="str">
        <f t="shared" si="394"/>
        <v>Not Applicable</v>
      </c>
      <c r="Y1117" t="str">
        <f t="shared" si="395"/>
        <v>Medium</v>
      </c>
      <c r="Z1117" s="3">
        <f t="shared" si="396"/>
        <v>0.5117420008633794</v>
      </c>
      <c r="AA1117" s="3">
        <f t="shared" si="397"/>
        <v>0.20549638067926973</v>
      </c>
      <c r="AB1117" s="3">
        <f t="shared" si="398"/>
        <v>-1.8057889826982951</v>
      </c>
      <c r="AC1117" s="3">
        <f t="shared" si="399"/>
        <v>-0.92607839920631685</v>
      </c>
      <c r="AD1117" s="3">
        <f t="shared" si="400"/>
        <v>2.0960309369632615</v>
      </c>
      <c r="AE1117" s="3">
        <f t="shared" si="401"/>
        <v>2.1029987373821726</v>
      </c>
      <c r="AF1117" s="3">
        <f t="shared" si="402"/>
        <v>3.5287195539111544</v>
      </c>
      <c r="AG1117" t="str">
        <f t="shared" si="403"/>
        <v>Cluster 1</v>
      </c>
      <c r="AH1117" t="str">
        <f t="shared" si="404"/>
        <v>Not Applicable</v>
      </c>
      <c r="AI1117" t="e">
        <f t="shared" si="405"/>
        <v>#N/A</v>
      </c>
      <c r="AJ1117">
        <f t="shared" si="406"/>
        <v>35.340000000000003</v>
      </c>
      <c r="AK1117" t="str">
        <f t="shared" si="407"/>
        <v>no - Low</v>
      </c>
      <c r="AL1117" t="str">
        <f t="shared" si="408"/>
        <v>Q1 - Low</v>
      </c>
      <c r="AM1117">
        <f t="shared" si="409"/>
        <v>0</v>
      </c>
      <c r="AN1117">
        <f t="shared" si="410"/>
        <v>0</v>
      </c>
      <c r="AO1117">
        <f t="shared" si="411"/>
        <v>0</v>
      </c>
      <c r="AP1117">
        <f t="shared" si="412"/>
        <v>2</v>
      </c>
      <c r="AQ1117">
        <f t="shared" si="413"/>
        <v>207.9</v>
      </c>
    </row>
    <row r="1118" spans="1:43" x14ac:dyDescent="0.25">
      <c r="A1118" t="s">
        <v>51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  <c r="U1118">
        <f t="shared" si="391"/>
        <v>0</v>
      </c>
      <c r="V1118" t="str">
        <f t="shared" si="392"/>
        <v>&lt;=3 calls</v>
      </c>
      <c r="W1118" t="str">
        <f t="shared" si="393"/>
        <v>Q3</v>
      </c>
      <c r="X1118" t="str">
        <f t="shared" si="394"/>
        <v>Not Applicable</v>
      </c>
      <c r="Y1118" t="str">
        <f t="shared" si="395"/>
        <v>Medium</v>
      </c>
      <c r="Z1118" s="3">
        <f t="shared" si="396"/>
        <v>1.2652730436536097</v>
      </c>
      <c r="AA1118" s="3">
        <f t="shared" si="397"/>
        <v>-0.50296812379195877</v>
      </c>
      <c r="AB1118" s="3">
        <f t="shared" si="398"/>
        <v>0.13250541227341189</v>
      </c>
      <c r="AC1118" s="3">
        <f t="shared" si="399"/>
        <v>-1.5057671783620949</v>
      </c>
      <c r="AD1118" s="3">
        <f t="shared" si="400"/>
        <v>2.6299945999578593</v>
      </c>
      <c r="AE1118" s="3">
        <f t="shared" si="401"/>
        <v>2.034400473914014</v>
      </c>
      <c r="AF1118" s="3">
        <f t="shared" si="402"/>
        <v>3.0595259405201372</v>
      </c>
      <c r="AG1118" t="str">
        <f t="shared" si="403"/>
        <v>Cluster 2</v>
      </c>
      <c r="AH1118" t="str">
        <f t="shared" si="404"/>
        <v>Not Applicable</v>
      </c>
      <c r="AI1118" t="e">
        <f t="shared" si="405"/>
        <v>#N/A</v>
      </c>
      <c r="AJ1118">
        <f t="shared" si="406"/>
        <v>42.26</v>
      </c>
      <c r="AK1118" t="str">
        <f t="shared" si="407"/>
        <v>no - Low</v>
      </c>
      <c r="AL1118" t="str">
        <f t="shared" si="408"/>
        <v>Q1 - Low</v>
      </c>
      <c r="AM1118">
        <f t="shared" si="409"/>
        <v>0</v>
      </c>
      <c r="AN1118">
        <f t="shared" si="410"/>
        <v>1</v>
      </c>
      <c r="AO1118">
        <f t="shared" si="411"/>
        <v>0</v>
      </c>
      <c r="AP1118">
        <f t="shared" si="412"/>
        <v>3</v>
      </c>
      <c r="AQ1118">
        <f t="shared" si="413"/>
        <v>248.6</v>
      </c>
    </row>
    <row r="1119" spans="1:43" x14ac:dyDescent="0.25">
      <c r="A1119" t="s">
        <v>50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  <c r="U1119">
        <f t="shared" si="391"/>
        <v>0</v>
      </c>
      <c r="V1119" t="str">
        <f t="shared" si="392"/>
        <v>&lt;=3 calls</v>
      </c>
      <c r="W1119" t="str">
        <f t="shared" si="393"/>
        <v>Q3</v>
      </c>
      <c r="X1119" t="str">
        <f t="shared" si="394"/>
        <v>Not Applicable</v>
      </c>
      <c r="Y1119" t="str">
        <f t="shared" si="395"/>
        <v>Medium</v>
      </c>
      <c r="Z1119" s="3">
        <f t="shared" si="396"/>
        <v>9.5170785561654814E-2</v>
      </c>
      <c r="AA1119" s="3">
        <f t="shared" si="397"/>
        <v>-5.1222498749911548E-2</v>
      </c>
      <c r="AB1119" s="3">
        <f t="shared" si="398"/>
        <v>-1.0610549682368298</v>
      </c>
      <c r="AC1119" s="3">
        <f t="shared" si="399"/>
        <v>1.5375989122057394</v>
      </c>
      <c r="AD1119" s="3">
        <f t="shared" si="400"/>
        <v>2.9227921145370988</v>
      </c>
      <c r="AE1119" s="3">
        <f t="shared" si="401"/>
        <v>1.8712908066997336</v>
      </c>
      <c r="AF1119" s="3">
        <f t="shared" si="402"/>
        <v>2.5417995242893632</v>
      </c>
      <c r="AG1119" t="str">
        <f t="shared" si="403"/>
        <v>Cluster 2</v>
      </c>
      <c r="AH1119" t="str">
        <f t="shared" si="404"/>
        <v>&gt;16 messages</v>
      </c>
      <c r="AI1119" t="e">
        <f t="shared" si="405"/>
        <v>#N/A</v>
      </c>
      <c r="AJ1119">
        <f t="shared" si="406"/>
        <v>31.52</v>
      </c>
      <c r="AK1119" t="str">
        <f t="shared" si="407"/>
        <v>no - Medium</v>
      </c>
      <c r="AL1119" t="str">
        <f t="shared" si="408"/>
        <v>Q4 - Very High</v>
      </c>
      <c r="AM1119">
        <f t="shared" si="409"/>
        <v>0</v>
      </c>
      <c r="AN1119">
        <f t="shared" si="410"/>
        <v>1</v>
      </c>
      <c r="AO1119">
        <f t="shared" si="411"/>
        <v>0</v>
      </c>
      <c r="AP1119">
        <f t="shared" si="412"/>
        <v>2</v>
      </c>
      <c r="AQ1119">
        <f t="shared" si="413"/>
        <v>185.4</v>
      </c>
    </row>
    <row r="1120" spans="1:43" x14ac:dyDescent="0.25">
      <c r="A1120" t="s">
        <v>51</v>
      </c>
      <c r="B1120">
        <v>51</v>
      </c>
      <c r="C1120" t="s">
        <v>25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  <c r="U1120">
        <f t="shared" si="391"/>
        <v>0</v>
      </c>
      <c r="V1120" t="str">
        <f t="shared" si="392"/>
        <v>&lt;=3 calls</v>
      </c>
      <c r="W1120" t="str">
        <f t="shared" si="393"/>
        <v>Q1</v>
      </c>
      <c r="X1120" t="str">
        <f t="shared" si="394"/>
        <v>Not Applicable</v>
      </c>
      <c r="Y1120" t="str">
        <f t="shared" si="395"/>
        <v>Medium</v>
      </c>
      <c r="Z1120" s="3">
        <f t="shared" si="396"/>
        <v>0.32474781088349419</v>
      </c>
      <c r="AA1120" s="3">
        <f t="shared" si="397"/>
        <v>0.41445360812162652</v>
      </c>
      <c r="AB1120" s="3">
        <f t="shared" si="398"/>
        <v>-0.63407413327892292</v>
      </c>
      <c r="AC1120" s="3">
        <f t="shared" si="399"/>
        <v>-0.49131181483948333</v>
      </c>
      <c r="AD1120" s="3">
        <f t="shared" si="400"/>
        <v>2.0367378774958671</v>
      </c>
      <c r="AE1120" s="3">
        <f t="shared" si="401"/>
        <v>0.95951562772731347</v>
      </c>
      <c r="AF1120" s="3">
        <f t="shared" si="402"/>
        <v>2.3860090733439199</v>
      </c>
      <c r="AG1120" t="str">
        <f t="shared" si="403"/>
        <v>Cluster 2</v>
      </c>
      <c r="AH1120" t="str">
        <f t="shared" si="404"/>
        <v>Not Applicable</v>
      </c>
      <c r="AI1120" t="e">
        <f t="shared" si="405"/>
        <v>#N/A</v>
      </c>
      <c r="AJ1120">
        <f t="shared" si="406"/>
        <v>33.630000000000003</v>
      </c>
      <c r="AK1120" t="str">
        <f t="shared" si="407"/>
        <v>no - Medium</v>
      </c>
      <c r="AL1120" t="str">
        <f t="shared" si="408"/>
        <v>Q2 - Medium</v>
      </c>
      <c r="AM1120">
        <f t="shared" si="409"/>
        <v>0</v>
      </c>
      <c r="AN1120">
        <f t="shared" si="410"/>
        <v>0</v>
      </c>
      <c r="AO1120">
        <f t="shared" si="411"/>
        <v>0</v>
      </c>
      <c r="AP1120">
        <f t="shared" si="412"/>
        <v>1</v>
      </c>
      <c r="AQ1120">
        <f t="shared" si="413"/>
        <v>197.8</v>
      </c>
    </row>
    <row r="1121" spans="1:43" x14ac:dyDescent="0.25">
      <c r="A1121" t="s">
        <v>54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  <c r="U1121">
        <f t="shared" si="391"/>
        <v>1</v>
      </c>
      <c r="V1121" t="str">
        <f t="shared" si="392"/>
        <v>&lt;=3 calls</v>
      </c>
      <c r="W1121" t="str">
        <f t="shared" si="393"/>
        <v>Q1</v>
      </c>
      <c r="X1121" t="str">
        <f t="shared" si="394"/>
        <v>Low</v>
      </c>
      <c r="Y1121" t="str">
        <f t="shared" si="395"/>
        <v>Low</v>
      </c>
      <c r="Z1121" s="3">
        <f t="shared" si="396"/>
        <v>-0.8916401377975417</v>
      </c>
      <c r="AA1121" s="3">
        <f t="shared" si="397"/>
        <v>-1.219392903594325</v>
      </c>
      <c r="AB1121" s="3">
        <f t="shared" si="398"/>
        <v>-0.15744436402358516</v>
      </c>
      <c r="AC1121" s="3">
        <f t="shared" si="399"/>
        <v>-0.41885071744501134</v>
      </c>
      <c r="AD1121" s="3">
        <f t="shared" si="400"/>
        <v>1.0523828173311665</v>
      </c>
      <c r="AE1121" s="3">
        <f t="shared" si="401"/>
        <v>1.5754890795987164</v>
      </c>
      <c r="AF1121" s="3">
        <f t="shared" si="402"/>
        <v>3.4433736488588824</v>
      </c>
      <c r="AG1121" t="str">
        <f t="shared" si="403"/>
        <v>Cluster 1</v>
      </c>
      <c r="AH1121" t="str">
        <f t="shared" si="404"/>
        <v>Not Applicable</v>
      </c>
      <c r="AI1121">
        <f t="shared" si="405"/>
        <v>22.46</v>
      </c>
      <c r="AJ1121" t="e">
        <f t="shared" si="406"/>
        <v>#N/A</v>
      </c>
      <c r="AK1121" t="str">
        <f t="shared" si="407"/>
        <v>yes - Low</v>
      </c>
      <c r="AL1121" t="str">
        <f t="shared" si="408"/>
        <v>Q2 - Medium</v>
      </c>
      <c r="AM1121">
        <f t="shared" si="409"/>
        <v>1</v>
      </c>
      <c r="AN1121">
        <f t="shared" si="410"/>
        <v>1</v>
      </c>
      <c r="AO1121">
        <f t="shared" si="411"/>
        <v>0</v>
      </c>
      <c r="AP1121">
        <f t="shared" si="412"/>
        <v>2</v>
      </c>
      <c r="AQ1121">
        <f t="shared" si="413"/>
        <v>132.1</v>
      </c>
    </row>
    <row r="1122" spans="1:43" x14ac:dyDescent="0.25">
      <c r="A1122" t="s">
        <v>46</v>
      </c>
      <c r="B1122">
        <v>111</v>
      </c>
      <c r="C1122" t="s">
        <v>28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  <c r="U1122">
        <f t="shared" si="391"/>
        <v>0</v>
      </c>
      <c r="V1122" t="str">
        <f t="shared" si="392"/>
        <v>&lt;=3 calls</v>
      </c>
      <c r="W1122" t="str">
        <f t="shared" si="393"/>
        <v>Q3</v>
      </c>
      <c r="X1122" t="str">
        <f t="shared" si="394"/>
        <v>Not Applicable</v>
      </c>
      <c r="Y1122" t="str">
        <f t="shared" si="395"/>
        <v>Medium</v>
      </c>
      <c r="Z1122" s="3">
        <f t="shared" si="396"/>
        <v>0.31178781751855134</v>
      </c>
      <c r="AA1122" s="3">
        <f t="shared" si="397"/>
        <v>0.54977828875096257</v>
      </c>
      <c r="AB1122" s="3">
        <f t="shared" si="398"/>
        <v>0.26755051356242449</v>
      </c>
      <c r="AC1122" s="3">
        <f t="shared" si="399"/>
        <v>-0.34638962005053869</v>
      </c>
      <c r="AD1122" s="3">
        <f t="shared" si="400"/>
        <v>2.4812276912214224</v>
      </c>
      <c r="AE1122" s="3">
        <f t="shared" si="401"/>
        <v>0.76878921436320358</v>
      </c>
      <c r="AF1122" s="3">
        <f t="shared" si="402"/>
        <v>1.7394202645014782</v>
      </c>
      <c r="AG1122" t="str">
        <f t="shared" si="403"/>
        <v>Cluster 2</v>
      </c>
      <c r="AH1122" t="str">
        <f t="shared" si="404"/>
        <v>Not Applicable</v>
      </c>
      <c r="AI1122" t="e">
        <f t="shared" si="405"/>
        <v>#N/A</v>
      </c>
      <c r="AJ1122">
        <f t="shared" si="406"/>
        <v>33.51</v>
      </c>
      <c r="AK1122" t="str">
        <f t="shared" si="407"/>
        <v>no - High</v>
      </c>
      <c r="AL1122" t="str">
        <f t="shared" si="408"/>
        <v>Q2 - Medium</v>
      </c>
      <c r="AM1122">
        <f t="shared" si="409"/>
        <v>0</v>
      </c>
      <c r="AN1122">
        <f t="shared" si="410"/>
        <v>0</v>
      </c>
      <c r="AO1122">
        <f t="shared" si="411"/>
        <v>1</v>
      </c>
      <c r="AP1122">
        <f t="shared" si="412"/>
        <v>0</v>
      </c>
      <c r="AQ1122">
        <f t="shared" si="413"/>
        <v>197.1</v>
      </c>
    </row>
    <row r="1123" spans="1:43" x14ac:dyDescent="0.25">
      <c r="A1123" t="s">
        <v>38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  <c r="U1123">
        <f t="shared" si="391"/>
        <v>0</v>
      </c>
      <c r="V1123" t="str">
        <f t="shared" si="392"/>
        <v>&lt;=3 calls</v>
      </c>
      <c r="W1123" t="str">
        <f t="shared" si="393"/>
        <v>Q3</v>
      </c>
      <c r="X1123" t="str">
        <f t="shared" si="394"/>
        <v>Not Applicable</v>
      </c>
      <c r="Y1123" t="str">
        <f t="shared" si="395"/>
        <v>Medium</v>
      </c>
      <c r="Z1123" s="3">
        <f t="shared" si="396"/>
        <v>-0.47506892249581723</v>
      </c>
      <c r="AA1123" s="3">
        <f t="shared" si="397"/>
        <v>-0.3178917223430146</v>
      </c>
      <c r="AB1123" s="3">
        <f t="shared" si="398"/>
        <v>0.33507306420693078</v>
      </c>
      <c r="AC1123" s="3">
        <f t="shared" si="399"/>
        <v>0.84921848695825297</v>
      </c>
      <c r="AD1123" s="3">
        <f t="shared" si="400"/>
        <v>2.4377968409727941</v>
      </c>
      <c r="AE1123" s="3">
        <f t="shared" si="401"/>
        <v>1.0771219175210536</v>
      </c>
      <c r="AF1123" s="3">
        <f t="shared" si="402"/>
        <v>2.0922547198062498</v>
      </c>
      <c r="AG1123" t="str">
        <f t="shared" si="403"/>
        <v>Cluster 2</v>
      </c>
      <c r="AH1123" t="str">
        <f t="shared" si="404"/>
        <v>Not Applicable</v>
      </c>
      <c r="AI1123" t="e">
        <f t="shared" si="405"/>
        <v>#N/A</v>
      </c>
      <c r="AJ1123">
        <f t="shared" si="406"/>
        <v>26.28</v>
      </c>
      <c r="AK1123" t="str">
        <f t="shared" si="407"/>
        <v>no - Medium</v>
      </c>
      <c r="AL1123" t="str">
        <f t="shared" si="408"/>
        <v>Q4 - Very High</v>
      </c>
      <c r="AM1123">
        <f t="shared" si="409"/>
        <v>0</v>
      </c>
      <c r="AN1123">
        <f t="shared" si="410"/>
        <v>1</v>
      </c>
      <c r="AO1123">
        <f t="shared" si="411"/>
        <v>0</v>
      </c>
      <c r="AP1123">
        <f t="shared" si="412"/>
        <v>2</v>
      </c>
      <c r="AQ1123">
        <f t="shared" si="413"/>
        <v>154.6</v>
      </c>
    </row>
    <row r="1124" spans="1:43" x14ac:dyDescent="0.25">
      <c r="A1124" t="s">
        <v>37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  <c r="U1124">
        <f t="shared" si="391"/>
        <v>1</v>
      </c>
      <c r="V1124" t="str">
        <f t="shared" si="392"/>
        <v>&lt;=3 calls</v>
      </c>
      <c r="W1124" t="str">
        <f t="shared" si="393"/>
        <v>Q4</v>
      </c>
      <c r="X1124" t="str">
        <f t="shared" si="394"/>
        <v>Not Applicable</v>
      </c>
      <c r="Y1124" t="str">
        <f t="shared" si="395"/>
        <v>Low</v>
      </c>
      <c r="Z1124" s="3">
        <f t="shared" si="396"/>
        <v>-1.5451940889153584</v>
      </c>
      <c r="AA1124" s="3">
        <f t="shared" si="397"/>
        <v>-1.1457603567813042</v>
      </c>
      <c r="AB1124" s="3">
        <f t="shared" si="398"/>
        <v>0.19009817605843199</v>
      </c>
      <c r="AC1124" s="3">
        <f t="shared" si="399"/>
        <v>0.23329915910523916</v>
      </c>
      <c r="AD1124" s="3">
        <f t="shared" si="400"/>
        <v>1.8043955111628263</v>
      </c>
      <c r="AE1124" s="3">
        <f t="shared" si="401"/>
        <v>1.9470381048583874</v>
      </c>
      <c r="AF1124" s="3">
        <f t="shared" si="402"/>
        <v>3.5108505526206213</v>
      </c>
      <c r="AG1124" t="str">
        <f t="shared" si="403"/>
        <v>Cluster 1</v>
      </c>
      <c r="AH1124" t="str">
        <f t="shared" si="404"/>
        <v>Not Applicable</v>
      </c>
      <c r="AI1124">
        <f t="shared" si="405"/>
        <v>16.46</v>
      </c>
      <c r="AJ1124" t="e">
        <f t="shared" si="406"/>
        <v>#N/A</v>
      </c>
      <c r="AK1124" t="str">
        <f t="shared" si="407"/>
        <v>no - Medium</v>
      </c>
      <c r="AL1124" t="str">
        <f t="shared" si="408"/>
        <v>Q3 - High</v>
      </c>
      <c r="AM1124">
        <f t="shared" si="409"/>
        <v>0</v>
      </c>
      <c r="AN1124">
        <f t="shared" si="410"/>
        <v>1</v>
      </c>
      <c r="AO1124">
        <f t="shared" si="411"/>
        <v>0</v>
      </c>
      <c r="AP1124">
        <f t="shared" si="412"/>
        <v>2</v>
      </c>
      <c r="AQ1124">
        <f t="shared" si="413"/>
        <v>96.8</v>
      </c>
    </row>
    <row r="1125" spans="1:43" x14ac:dyDescent="0.25">
      <c r="A1125" t="s">
        <v>71</v>
      </c>
      <c r="B1125">
        <v>114</v>
      </c>
      <c r="C1125" t="s">
        <v>28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  <c r="U1125">
        <f t="shared" si="391"/>
        <v>0</v>
      </c>
      <c r="V1125" t="str">
        <f t="shared" si="392"/>
        <v>&lt;=3 calls</v>
      </c>
      <c r="W1125" t="str">
        <f t="shared" si="393"/>
        <v>Q3</v>
      </c>
      <c r="X1125" t="str">
        <f t="shared" si="394"/>
        <v>Not Applicable</v>
      </c>
      <c r="Y1125" t="str">
        <f t="shared" si="395"/>
        <v>High</v>
      </c>
      <c r="Z1125" s="3">
        <f t="shared" si="396"/>
        <v>-0.1529205159958168</v>
      </c>
      <c r="AA1125" s="3">
        <f t="shared" si="397"/>
        <v>1.516951741484156</v>
      </c>
      <c r="AB1125" s="3">
        <f t="shared" si="398"/>
        <v>-0.13559883293271563</v>
      </c>
      <c r="AC1125" s="3">
        <f t="shared" si="399"/>
        <v>-5.6545230472650088E-2</v>
      </c>
      <c r="AD1125" s="3">
        <f t="shared" si="400"/>
        <v>2.9478612587691617</v>
      </c>
      <c r="AE1125" s="3">
        <f t="shared" si="401"/>
        <v>1.5317022154407691</v>
      </c>
      <c r="AF1125" s="3">
        <f t="shared" si="402"/>
        <v>2.0005842528172146</v>
      </c>
      <c r="AG1125" t="str">
        <f t="shared" si="403"/>
        <v>Cluster 2</v>
      </c>
      <c r="AH1125" t="str">
        <f t="shared" si="404"/>
        <v>Not Applicable</v>
      </c>
      <c r="AI1125" t="e">
        <f t="shared" si="405"/>
        <v>#N/A</v>
      </c>
      <c r="AJ1125">
        <f t="shared" si="406"/>
        <v>29.24</v>
      </c>
      <c r="AK1125" t="str">
        <f t="shared" si="407"/>
        <v>no - High</v>
      </c>
      <c r="AL1125" t="str">
        <f t="shared" si="408"/>
        <v>Q2 - Medium</v>
      </c>
      <c r="AM1125">
        <f t="shared" si="409"/>
        <v>0</v>
      </c>
      <c r="AN1125">
        <f t="shared" si="410"/>
        <v>0</v>
      </c>
      <c r="AO1125">
        <f t="shared" si="411"/>
        <v>1</v>
      </c>
      <c r="AP1125">
        <f t="shared" si="412"/>
        <v>1</v>
      </c>
      <c r="AQ1125">
        <f t="shared" si="413"/>
        <v>172</v>
      </c>
    </row>
    <row r="1126" spans="1:43" x14ac:dyDescent="0.25">
      <c r="A1126" t="s">
        <v>35</v>
      </c>
      <c r="B1126">
        <v>185</v>
      </c>
      <c r="C1126" t="s">
        <v>25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  <c r="U1126">
        <f t="shared" si="391"/>
        <v>0</v>
      </c>
      <c r="V1126" t="str">
        <f t="shared" si="392"/>
        <v>&lt;=3 calls</v>
      </c>
      <c r="W1126" t="str">
        <f t="shared" si="393"/>
        <v>Q4</v>
      </c>
      <c r="X1126" t="str">
        <f t="shared" si="394"/>
        <v>Not Applicable</v>
      </c>
      <c r="Y1126" t="str">
        <f t="shared" si="395"/>
        <v>High</v>
      </c>
      <c r="Z1126" s="3">
        <f t="shared" si="396"/>
        <v>-0.5398688893205299</v>
      </c>
      <c r="AA1126" s="3">
        <f t="shared" si="397"/>
        <v>0.88609992149151728</v>
      </c>
      <c r="AB1126" s="3">
        <f t="shared" si="398"/>
        <v>-0.91608008008833097</v>
      </c>
      <c r="AC1126" s="3">
        <f t="shared" si="399"/>
        <v>1.2839850713250869</v>
      </c>
      <c r="AD1126" s="3">
        <f t="shared" si="400"/>
        <v>2.9987870734447406</v>
      </c>
      <c r="AE1126" s="3">
        <f t="shared" si="401"/>
        <v>1.8879755996950243</v>
      </c>
      <c r="AF1126" s="3">
        <f t="shared" si="402"/>
        <v>2.4771313687869485</v>
      </c>
      <c r="AG1126" t="str">
        <f t="shared" si="403"/>
        <v>Cluster 2</v>
      </c>
      <c r="AH1126" t="str">
        <f t="shared" si="404"/>
        <v>&gt;16 messages</v>
      </c>
      <c r="AI1126" t="e">
        <f t="shared" si="405"/>
        <v>#N/A</v>
      </c>
      <c r="AJ1126">
        <f t="shared" si="406"/>
        <v>25.69</v>
      </c>
      <c r="AK1126" t="str">
        <f t="shared" si="407"/>
        <v>no - Low</v>
      </c>
      <c r="AL1126" t="str">
        <f t="shared" si="408"/>
        <v>Q4 - Very High</v>
      </c>
      <c r="AM1126">
        <f t="shared" si="409"/>
        <v>0</v>
      </c>
      <c r="AN1126">
        <f t="shared" si="410"/>
        <v>0</v>
      </c>
      <c r="AO1126">
        <f t="shared" si="411"/>
        <v>0</v>
      </c>
      <c r="AP1126">
        <f t="shared" si="412"/>
        <v>2</v>
      </c>
      <c r="AQ1126">
        <f t="shared" si="413"/>
        <v>151.1</v>
      </c>
    </row>
    <row r="1127" spans="1:43" x14ac:dyDescent="0.25">
      <c r="A1127" t="s">
        <v>26</v>
      </c>
      <c r="B1127">
        <v>101</v>
      </c>
      <c r="C1127" t="s">
        <v>25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  <c r="U1127">
        <f t="shared" si="391"/>
        <v>0</v>
      </c>
      <c r="V1127" t="str">
        <f t="shared" si="392"/>
        <v>&lt;=3 calls</v>
      </c>
      <c r="W1127" t="str">
        <f t="shared" si="393"/>
        <v>Q3</v>
      </c>
      <c r="X1127" t="str">
        <f t="shared" si="394"/>
        <v>Not Applicable</v>
      </c>
      <c r="Y1127" t="str">
        <f t="shared" si="395"/>
        <v>Medium</v>
      </c>
      <c r="Z1127" s="3">
        <f t="shared" si="396"/>
        <v>0.54321627046395393</v>
      </c>
      <c r="AA1127" s="3">
        <f t="shared" si="397"/>
        <v>0.5696789770788061</v>
      </c>
      <c r="AB1127" s="3">
        <f t="shared" si="398"/>
        <v>-0.55860775314682765</v>
      </c>
      <c r="AC1127" s="3">
        <f t="shared" si="399"/>
        <v>-0.96230894790355315</v>
      </c>
      <c r="AD1127" s="3">
        <f t="shared" si="400"/>
        <v>2.2453632845261526</v>
      </c>
      <c r="AE1127" s="3">
        <f t="shared" si="401"/>
        <v>1.3629743895294999</v>
      </c>
      <c r="AF1127" s="3">
        <f t="shared" si="402"/>
        <v>2.5833586846445762</v>
      </c>
      <c r="AG1127" t="str">
        <f t="shared" si="403"/>
        <v>Cluster 2</v>
      </c>
      <c r="AH1127" t="str">
        <f t="shared" si="404"/>
        <v>Not Applicable</v>
      </c>
      <c r="AI1127" t="e">
        <f t="shared" si="405"/>
        <v>#N/A</v>
      </c>
      <c r="AJ1127">
        <f t="shared" si="406"/>
        <v>35.630000000000003</v>
      </c>
      <c r="AK1127" t="str">
        <f t="shared" si="407"/>
        <v>no - Low</v>
      </c>
      <c r="AL1127" t="str">
        <f t="shared" si="408"/>
        <v>Q1 - Low</v>
      </c>
      <c r="AM1127">
        <f t="shared" si="409"/>
        <v>0</v>
      </c>
      <c r="AN1127">
        <f t="shared" si="410"/>
        <v>0</v>
      </c>
      <c r="AO1127">
        <f t="shared" si="411"/>
        <v>0</v>
      </c>
      <c r="AP1127">
        <f t="shared" si="412"/>
        <v>3</v>
      </c>
      <c r="AQ1127">
        <f t="shared" si="413"/>
        <v>209.6</v>
      </c>
    </row>
    <row r="1128" spans="1:43" x14ac:dyDescent="0.25">
      <c r="A1128" t="s">
        <v>37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  <c r="U1128">
        <f t="shared" si="391"/>
        <v>0</v>
      </c>
      <c r="V1128" t="str">
        <f t="shared" si="392"/>
        <v>&lt;=3 calls</v>
      </c>
      <c r="W1128" t="str">
        <f t="shared" si="393"/>
        <v>Q2</v>
      </c>
      <c r="X1128" t="str">
        <f t="shared" si="394"/>
        <v>Not Applicable</v>
      </c>
      <c r="Y1128" t="str">
        <f t="shared" si="395"/>
        <v>Low</v>
      </c>
      <c r="Z1128" s="3">
        <f t="shared" si="396"/>
        <v>1.2356502016765982</v>
      </c>
      <c r="AA1128" s="3">
        <f t="shared" si="397"/>
        <v>-1.4840720583546436</v>
      </c>
      <c r="AB1128" s="3">
        <f t="shared" si="398"/>
        <v>0.51579518504957966</v>
      </c>
      <c r="AC1128" s="3">
        <f t="shared" si="399"/>
        <v>8.8376964316294535E-2</v>
      </c>
      <c r="AD1128" s="3">
        <f t="shared" si="400"/>
        <v>2.9520597963811905</v>
      </c>
      <c r="AE1128" s="3">
        <f t="shared" si="401"/>
        <v>2.000788958394788</v>
      </c>
      <c r="AF1128" s="3">
        <f t="shared" si="402"/>
        <v>2.7003066253036603</v>
      </c>
      <c r="AG1128" t="str">
        <f t="shared" si="403"/>
        <v>Cluster 2</v>
      </c>
      <c r="AH1128" t="str">
        <f t="shared" si="404"/>
        <v>&gt;16 messages</v>
      </c>
      <c r="AI1128" t="e">
        <f t="shared" si="405"/>
        <v>#N/A</v>
      </c>
      <c r="AJ1128">
        <f t="shared" si="406"/>
        <v>41.99</v>
      </c>
      <c r="AK1128" t="str">
        <f t="shared" si="407"/>
        <v>no - Medium</v>
      </c>
      <c r="AL1128" t="str">
        <f t="shared" si="408"/>
        <v>Q3 - High</v>
      </c>
      <c r="AM1128">
        <f t="shared" si="409"/>
        <v>0</v>
      </c>
      <c r="AN1128">
        <f t="shared" si="410"/>
        <v>1</v>
      </c>
      <c r="AO1128">
        <f t="shared" si="411"/>
        <v>0</v>
      </c>
      <c r="AP1128">
        <f t="shared" si="412"/>
        <v>3</v>
      </c>
      <c r="AQ1128">
        <f t="shared" si="413"/>
        <v>247</v>
      </c>
    </row>
    <row r="1129" spans="1:43" x14ac:dyDescent="0.25">
      <c r="A1129" t="s">
        <v>62</v>
      </c>
      <c r="B1129">
        <v>7</v>
      </c>
      <c r="C1129" t="s">
        <v>25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  <c r="U1129">
        <f t="shared" si="391"/>
        <v>0</v>
      </c>
      <c r="V1129" t="str">
        <f t="shared" si="392"/>
        <v>&lt;=3 calls</v>
      </c>
      <c r="W1129" t="str">
        <f t="shared" si="393"/>
        <v>Q1</v>
      </c>
      <c r="X1129" t="str">
        <f t="shared" si="394"/>
        <v>Not Applicable</v>
      </c>
      <c r="Y1129" t="str">
        <f t="shared" si="395"/>
        <v>Medium</v>
      </c>
      <c r="Z1129" s="3">
        <f t="shared" si="396"/>
        <v>0.76168473004441406</v>
      </c>
      <c r="AA1129" s="3">
        <f t="shared" si="397"/>
        <v>-0.68406438757533461</v>
      </c>
      <c r="AB1129" s="3">
        <f t="shared" si="398"/>
        <v>0.92291644628851399</v>
      </c>
      <c r="AC1129" s="3">
        <f t="shared" si="399"/>
        <v>0.19706861040800316</v>
      </c>
      <c r="AD1129" s="3">
        <f t="shared" si="400"/>
        <v>2.8868545714498337</v>
      </c>
      <c r="AE1129" s="3">
        <f t="shared" si="401"/>
        <v>1.3923787266292209</v>
      </c>
      <c r="AF1129" s="3">
        <f t="shared" si="402"/>
        <v>1.8824207075036168</v>
      </c>
      <c r="AG1129" t="str">
        <f t="shared" si="403"/>
        <v>Cluster 2</v>
      </c>
      <c r="AH1129" t="str">
        <f t="shared" si="404"/>
        <v>&gt;16 messages</v>
      </c>
      <c r="AI1129" t="e">
        <f t="shared" si="405"/>
        <v>#N/A</v>
      </c>
      <c r="AJ1129">
        <f t="shared" si="406"/>
        <v>37.64</v>
      </c>
      <c r="AK1129" t="str">
        <f t="shared" si="407"/>
        <v>no - High</v>
      </c>
      <c r="AL1129" t="str">
        <f t="shared" si="408"/>
        <v>Q3 - High</v>
      </c>
      <c r="AM1129">
        <f t="shared" si="409"/>
        <v>0</v>
      </c>
      <c r="AN1129">
        <f t="shared" si="410"/>
        <v>0</v>
      </c>
      <c r="AO1129">
        <f t="shared" si="411"/>
        <v>0</v>
      </c>
      <c r="AP1129">
        <f t="shared" si="412"/>
        <v>1</v>
      </c>
      <c r="AQ1129">
        <f t="shared" si="413"/>
        <v>221.4</v>
      </c>
    </row>
    <row r="1130" spans="1:43" x14ac:dyDescent="0.25">
      <c r="A1130" t="s">
        <v>70</v>
      </c>
      <c r="B1130">
        <v>126</v>
      </c>
      <c r="C1130" t="s">
        <v>25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  <c r="U1130">
        <f t="shared" si="391"/>
        <v>1</v>
      </c>
      <c r="V1130" t="str">
        <f t="shared" si="392"/>
        <v>&lt;=3 calls</v>
      </c>
      <c r="W1130" t="str">
        <f t="shared" si="393"/>
        <v>Q3</v>
      </c>
      <c r="X1130" t="str">
        <f t="shared" si="394"/>
        <v>Not Applicable</v>
      </c>
      <c r="Y1130" t="str">
        <f t="shared" si="395"/>
        <v>Medium</v>
      </c>
      <c r="Z1130" s="3">
        <f t="shared" si="396"/>
        <v>2.6112609259840713</v>
      </c>
      <c r="AA1130" s="3">
        <f t="shared" si="397"/>
        <v>-0.64227294208686336</v>
      </c>
      <c r="AB1130" s="3">
        <f t="shared" si="398"/>
        <v>-0.13758479030461276</v>
      </c>
      <c r="AC1130" s="3">
        <f t="shared" si="399"/>
        <v>-0.81738675311460851</v>
      </c>
      <c r="AD1130" s="3">
        <f t="shared" si="400"/>
        <v>3.7344720798734703</v>
      </c>
      <c r="AE1130" s="3">
        <f t="shared" si="401"/>
        <v>2.8139383138936274</v>
      </c>
      <c r="AF1130" s="3">
        <f t="shared" si="402"/>
        <v>3.1448713731156857</v>
      </c>
      <c r="AG1130" t="str">
        <f t="shared" si="403"/>
        <v>Cluster 2</v>
      </c>
      <c r="AH1130" t="str">
        <f t="shared" si="404"/>
        <v>Not Applicable</v>
      </c>
      <c r="AI1130">
        <f t="shared" si="405"/>
        <v>54.62</v>
      </c>
      <c r="AJ1130" t="e">
        <f t="shared" si="406"/>
        <v>#N/A</v>
      </c>
      <c r="AK1130" t="str">
        <f t="shared" si="407"/>
        <v>no - Medium</v>
      </c>
      <c r="AL1130" t="str">
        <f t="shared" si="408"/>
        <v>Q1 - Low</v>
      </c>
      <c r="AM1130">
        <f t="shared" si="409"/>
        <v>0</v>
      </c>
      <c r="AN1130">
        <f t="shared" si="410"/>
        <v>0</v>
      </c>
      <c r="AO1130">
        <f t="shared" si="411"/>
        <v>0</v>
      </c>
      <c r="AP1130">
        <f t="shared" si="412"/>
        <v>1</v>
      </c>
      <c r="AQ1130">
        <f t="shared" si="413"/>
        <v>321.3</v>
      </c>
    </row>
    <row r="1131" spans="1:43" x14ac:dyDescent="0.25">
      <c r="A1131" t="s">
        <v>44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  <c r="U1131">
        <f t="shared" si="391"/>
        <v>0</v>
      </c>
      <c r="V1131" t="str">
        <f t="shared" si="392"/>
        <v>&lt;=3 calls</v>
      </c>
      <c r="W1131" t="str">
        <f t="shared" si="393"/>
        <v>Q1</v>
      </c>
      <c r="X1131" t="str">
        <f t="shared" si="394"/>
        <v>Not Applicable</v>
      </c>
      <c r="Y1131" t="str">
        <f t="shared" si="395"/>
        <v>Low</v>
      </c>
      <c r="Z1131" s="3">
        <f t="shared" si="396"/>
        <v>1.1745530900990118</v>
      </c>
      <c r="AA1131" s="3">
        <f t="shared" si="397"/>
        <v>-2.7895572126611774</v>
      </c>
      <c r="AB1131" s="3">
        <f t="shared" si="398"/>
        <v>-0.22893882941188573</v>
      </c>
      <c r="AC1131" s="3">
        <f t="shared" si="399"/>
        <v>0.37822135389418376</v>
      </c>
      <c r="AD1131" s="3">
        <f t="shared" si="400"/>
        <v>3.2288117920011121</v>
      </c>
      <c r="AE1131" s="3">
        <f t="shared" si="401"/>
        <v>3.0588672387544329</v>
      </c>
      <c r="AF1131" s="3">
        <f t="shared" si="402"/>
        <v>4.0358533150357312</v>
      </c>
      <c r="AG1131" t="str">
        <f t="shared" si="403"/>
        <v>Cluster 2</v>
      </c>
      <c r="AH1131" t="str">
        <f t="shared" si="404"/>
        <v>Not Applicable</v>
      </c>
      <c r="AI1131" t="e">
        <f t="shared" si="405"/>
        <v>#N/A</v>
      </c>
      <c r="AJ1131">
        <f t="shared" si="406"/>
        <v>41.43</v>
      </c>
      <c r="AK1131" t="str">
        <f t="shared" si="407"/>
        <v>no - Low</v>
      </c>
      <c r="AL1131" t="str">
        <f t="shared" si="408"/>
        <v>Q3 - High</v>
      </c>
      <c r="AM1131">
        <f t="shared" si="409"/>
        <v>0</v>
      </c>
      <c r="AN1131">
        <f t="shared" si="410"/>
        <v>1</v>
      </c>
      <c r="AO1131">
        <f t="shared" si="411"/>
        <v>0</v>
      </c>
      <c r="AP1131">
        <f t="shared" si="412"/>
        <v>0</v>
      </c>
      <c r="AQ1131">
        <f t="shared" si="413"/>
        <v>243.7</v>
      </c>
    </row>
    <row r="1132" spans="1:43" x14ac:dyDescent="0.25">
      <c r="A1132" t="s">
        <v>67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  <c r="U1132">
        <f t="shared" si="391"/>
        <v>0</v>
      </c>
      <c r="V1132" t="str">
        <f t="shared" si="392"/>
        <v>&lt;=3 calls</v>
      </c>
      <c r="W1132" t="str">
        <f t="shared" si="393"/>
        <v>Q3</v>
      </c>
      <c r="X1132" t="str">
        <f t="shared" si="394"/>
        <v>Not Applicable</v>
      </c>
      <c r="Y1132" t="str">
        <f t="shared" si="395"/>
        <v>Medium</v>
      </c>
      <c r="Z1132" s="3">
        <f t="shared" si="396"/>
        <v>1.3189644447369433</v>
      </c>
      <c r="AA1132" s="3">
        <f t="shared" si="397"/>
        <v>0.27912892749229046</v>
      </c>
      <c r="AB1132" s="3">
        <f t="shared" si="398"/>
        <v>-0.2865315931969058</v>
      </c>
      <c r="AC1132" s="3">
        <f t="shared" si="399"/>
        <v>0.30576025649971117</v>
      </c>
      <c r="AD1132" s="3">
        <f t="shared" si="400"/>
        <v>3.0377317070574281</v>
      </c>
      <c r="AE1132" s="3">
        <f t="shared" si="401"/>
        <v>1.4117966755159739</v>
      </c>
      <c r="AF1132" s="3">
        <f t="shared" si="402"/>
        <v>1.6608810258214997</v>
      </c>
      <c r="AG1132" t="str">
        <f t="shared" si="403"/>
        <v>Cluster 2</v>
      </c>
      <c r="AH1132" t="str">
        <f t="shared" si="404"/>
        <v>Not Applicable</v>
      </c>
      <c r="AI1132" t="e">
        <f t="shared" si="405"/>
        <v>#N/A</v>
      </c>
      <c r="AJ1132">
        <f t="shared" si="406"/>
        <v>42.76</v>
      </c>
      <c r="AK1132" t="str">
        <f t="shared" si="407"/>
        <v>no - Medium</v>
      </c>
      <c r="AL1132" t="str">
        <f t="shared" si="408"/>
        <v>Q3 - High</v>
      </c>
      <c r="AM1132">
        <f t="shared" si="409"/>
        <v>0</v>
      </c>
      <c r="AN1132">
        <f t="shared" si="410"/>
        <v>1</v>
      </c>
      <c r="AO1132">
        <f t="shared" si="411"/>
        <v>0</v>
      </c>
      <c r="AP1132">
        <f t="shared" si="412"/>
        <v>3</v>
      </c>
      <c r="AQ1132">
        <f t="shared" si="413"/>
        <v>251.5</v>
      </c>
    </row>
    <row r="1133" spans="1:43" x14ac:dyDescent="0.25">
      <c r="A1133" t="s">
        <v>44</v>
      </c>
      <c r="B1133">
        <v>97</v>
      </c>
      <c r="C1133" t="s">
        <v>28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  <c r="U1133">
        <f t="shared" si="391"/>
        <v>1</v>
      </c>
      <c r="V1133" t="str">
        <f t="shared" si="392"/>
        <v>&lt;=3 calls</v>
      </c>
      <c r="W1133" t="str">
        <f t="shared" si="393"/>
        <v>Q2</v>
      </c>
      <c r="X1133" t="str">
        <f t="shared" si="394"/>
        <v>Low</v>
      </c>
      <c r="Y1133" t="str">
        <f t="shared" si="395"/>
        <v>Low</v>
      </c>
      <c r="Z1133" s="3">
        <f t="shared" si="396"/>
        <v>1.0486560116967132</v>
      </c>
      <c r="AA1133" s="3">
        <f t="shared" si="397"/>
        <v>-0.84725003186365166</v>
      </c>
      <c r="AB1133" s="3">
        <f t="shared" si="398"/>
        <v>0.80375900397467959</v>
      </c>
      <c r="AC1133" s="3">
        <f t="shared" si="399"/>
        <v>-1.0710005939952616</v>
      </c>
      <c r="AD1133" s="3">
        <f t="shared" si="400"/>
        <v>2.7347598863143627</v>
      </c>
      <c r="AE1133" s="3">
        <f t="shared" si="401"/>
        <v>1.900153377011758</v>
      </c>
      <c r="AF1133" s="3">
        <f t="shared" si="402"/>
        <v>2.7824906247001495</v>
      </c>
      <c r="AG1133" t="str">
        <f t="shared" si="403"/>
        <v>Cluster 2</v>
      </c>
      <c r="AH1133" t="str">
        <f t="shared" si="404"/>
        <v>Not Applicable</v>
      </c>
      <c r="AI1133">
        <f t="shared" si="405"/>
        <v>40.270000000000003</v>
      </c>
      <c r="AJ1133" t="e">
        <f t="shared" si="406"/>
        <v>#N/A</v>
      </c>
      <c r="AK1133" t="str">
        <f t="shared" si="407"/>
        <v>yes - Low</v>
      </c>
      <c r="AL1133" t="str">
        <f t="shared" si="408"/>
        <v>Q1 - Low</v>
      </c>
      <c r="AM1133">
        <f t="shared" si="409"/>
        <v>1</v>
      </c>
      <c r="AN1133">
        <f t="shared" si="410"/>
        <v>0</v>
      </c>
      <c r="AO1133">
        <f t="shared" si="411"/>
        <v>1</v>
      </c>
      <c r="AP1133">
        <f t="shared" si="412"/>
        <v>0</v>
      </c>
      <c r="AQ1133">
        <f t="shared" si="413"/>
        <v>236.9</v>
      </c>
    </row>
    <row r="1134" spans="1:43" x14ac:dyDescent="0.25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  <c r="U1134">
        <f t="shared" si="391"/>
        <v>0</v>
      </c>
      <c r="V1134" t="str">
        <f t="shared" si="392"/>
        <v>&lt;=3 calls</v>
      </c>
      <c r="W1134" t="str">
        <f t="shared" si="393"/>
        <v>Q1</v>
      </c>
      <c r="X1134" t="str">
        <f t="shared" si="394"/>
        <v>Not Applicable</v>
      </c>
      <c r="Y1134" t="str">
        <f t="shared" si="395"/>
        <v>Medium</v>
      </c>
      <c r="Z1134" s="3">
        <f t="shared" si="396"/>
        <v>-0.38064611369409307</v>
      </c>
      <c r="AA1134" s="3">
        <f t="shared" si="397"/>
        <v>0.32888064831189923</v>
      </c>
      <c r="AB1134" s="3">
        <f t="shared" si="398"/>
        <v>0.12257562541392569</v>
      </c>
      <c r="AC1134" s="3">
        <f t="shared" si="399"/>
        <v>-0.34638962005053869</v>
      </c>
      <c r="AD1134" s="3">
        <f t="shared" si="400"/>
        <v>1.9588020771612502</v>
      </c>
      <c r="AE1134" s="3">
        <f t="shared" si="401"/>
        <v>0.62294823021567625</v>
      </c>
      <c r="AF1134" s="3">
        <f t="shared" si="402"/>
        <v>2.2224363697452527</v>
      </c>
      <c r="AG1134" t="str">
        <f t="shared" si="403"/>
        <v>Cluster 2</v>
      </c>
      <c r="AH1134" t="str">
        <f t="shared" si="404"/>
        <v>Not Applicable</v>
      </c>
      <c r="AI1134" t="e">
        <f t="shared" si="405"/>
        <v>#N/A</v>
      </c>
      <c r="AJ1134">
        <f t="shared" si="406"/>
        <v>27.15</v>
      </c>
      <c r="AK1134" t="str">
        <f t="shared" si="407"/>
        <v>no - Low</v>
      </c>
      <c r="AL1134" t="str">
        <f t="shared" si="408"/>
        <v>Q2 - Medium</v>
      </c>
      <c r="AM1134">
        <f t="shared" si="409"/>
        <v>0</v>
      </c>
      <c r="AN1134">
        <f t="shared" si="410"/>
        <v>1</v>
      </c>
      <c r="AO1134">
        <f t="shared" si="411"/>
        <v>0</v>
      </c>
      <c r="AP1134">
        <f t="shared" si="412"/>
        <v>2</v>
      </c>
      <c r="AQ1134">
        <f t="shared" si="413"/>
        <v>159.69999999999999</v>
      </c>
    </row>
    <row r="1135" spans="1:43" x14ac:dyDescent="0.25">
      <c r="A1135" t="s">
        <v>59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  <c r="U1135">
        <f t="shared" si="391"/>
        <v>1</v>
      </c>
      <c r="V1135" t="str">
        <f t="shared" si="392"/>
        <v>&gt;3 calls</v>
      </c>
      <c r="W1135" t="str">
        <f t="shared" si="393"/>
        <v>Q2</v>
      </c>
      <c r="X1135" t="str">
        <f t="shared" si="394"/>
        <v>Low</v>
      </c>
      <c r="Y1135" t="str">
        <f t="shared" si="395"/>
        <v>Medium</v>
      </c>
      <c r="Z1135" s="3">
        <f t="shared" si="396"/>
        <v>-0.59356029040386338</v>
      </c>
      <c r="AA1135" s="3">
        <f t="shared" si="397"/>
        <v>0.40251319512492051</v>
      </c>
      <c r="AB1135" s="3">
        <f t="shared" si="398"/>
        <v>-1.317243469211574</v>
      </c>
      <c r="AC1135" s="3">
        <f t="shared" si="399"/>
        <v>-0.38262016874777532</v>
      </c>
      <c r="AD1135" s="3">
        <f t="shared" si="400"/>
        <v>1.6167986191330466</v>
      </c>
      <c r="AE1135" s="3">
        <f t="shared" si="401"/>
        <v>1.5478563374251211</v>
      </c>
      <c r="AF1135" s="3">
        <f t="shared" si="402"/>
        <v>3.1902477502199877</v>
      </c>
      <c r="AG1135" t="str">
        <f t="shared" si="403"/>
        <v>Cluster 2</v>
      </c>
      <c r="AH1135" t="str">
        <f t="shared" si="404"/>
        <v>Not Applicable</v>
      </c>
      <c r="AI1135">
        <f t="shared" si="405"/>
        <v>25.19</v>
      </c>
      <c r="AJ1135" t="e">
        <f t="shared" si="406"/>
        <v>#N/A</v>
      </c>
      <c r="AK1135" t="str">
        <f t="shared" si="407"/>
        <v>yes - Low</v>
      </c>
      <c r="AL1135" t="str">
        <f t="shared" si="408"/>
        <v>Q2 - Medium</v>
      </c>
      <c r="AM1135">
        <f t="shared" si="409"/>
        <v>1</v>
      </c>
      <c r="AN1135">
        <f t="shared" si="410"/>
        <v>1</v>
      </c>
      <c r="AO1135">
        <f t="shared" si="411"/>
        <v>0</v>
      </c>
      <c r="AP1135">
        <f t="shared" si="412"/>
        <v>4</v>
      </c>
      <c r="AQ1135">
        <f t="shared" si="413"/>
        <v>148.19999999999999</v>
      </c>
    </row>
    <row r="1136" spans="1:43" x14ac:dyDescent="0.25">
      <c r="A1136" t="s">
        <v>45</v>
      </c>
      <c r="B1136">
        <v>190</v>
      </c>
      <c r="C1136" t="s">
        <v>25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  <c r="U1136">
        <f t="shared" si="391"/>
        <v>0</v>
      </c>
      <c r="V1136" t="str">
        <f t="shared" si="392"/>
        <v>&lt;=3 calls</v>
      </c>
      <c r="W1136" t="str">
        <f t="shared" si="393"/>
        <v>Q4</v>
      </c>
      <c r="X1136" t="str">
        <f t="shared" si="394"/>
        <v>Not Applicable</v>
      </c>
      <c r="Y1136" t="str">
        <f t="shared" si="395"/>
        <v>High</v>
      </c>
      <c r="Z1136" s="3">
        <f t="shared" si="396"/>
        <v>-0.54357174456765611</v>
      </c>
      <c r="AA1136" s="3">
        <f t="shared" si="397"/>
        <v>1.3617263725269777</v>
      </c>
      <c r="AB1136" s="3">
        <f t="shared" si="398"/>
        <v>-0.40966095025453453</v>
      </c>
      <c r="AC1136" s="3">
        <f t="shared" si="399"/>
        <v>1.6100600096002116</v>
      </c>
      <c r="AD1136" s="3">
        <f t="shared" si="400"/>
        <v>3.5981928322999983</v>
      </c>
      <c r="AE1136" s="3">
        <f t="shared" si="401"/>
        <v>2.2158258694683317</v>
      </c>
      <c r="AF1136" s="3">
        <f t="shared" si="402"/>
        <v>2.2074367282427576</v>
      </c>
      <c r="AG1136" t="str">
        <f t="shared" si="403"/>
        <v>Cluster 3</v>
      </c>
      <c r="AH1136" t="str">
        <f t="shared" si="404"/>
        <v>Not Applicable</v>
      </c>
      <c r="AI1136" t="e">
        <f t="shared" si="405"/>
        <v>#N/A</v>
      </c>
      <c r="AJ1136">
        <f t="shared" si="406"/>
        <v>25.65</v>
      </c>
      <c r="AK1136" t="str">
        <f t="shared" si="407"/>
        <v>no - Low</v>
      </c>
      <c r="AL1136" t="str">
        <f t="shared" si="408"/>
        <v>Q4 - Very High</v>
      </c>
      <c r="AM1136">
        <f t="shared" si="409"/>
        <v>0</v>
      </c>
      <c r="AN1136">
        <f t="shared" si="410"/>
        <v>0</v>
      </c>
      <c r="AO1136">
        <f t="shared" si="411"/>
        <v>0</v>
      </c>
      <c r="AP1136">
        <f t="shared" si="412"/>
        <v>1</v>
      </c>
      <c r="AQ1136">
        <f t="shared" si="413"/>
        <v>150.9</v>
      </c>
    </row>
    <row r="1137" spans="1:43" x14ac:dyDescent="0.25">
      <c r="A1137" t="s">
        <v>72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  <c r="U1137">
        <f t="shared" si="391"/>
        <v>0</v>
      </c>
      <c r="V1137" t="str">
        <f t="shared" si="392"/>
        <v>&lt;=3 calls</v>
      </c>
      <c r="W1137" t="str">
        <f t="shared" si="393"/>
        <v>Q1</v>
      </c>
      <c r="X1137" t="str">
        <f t="shared" si="394"/>
        <v>Not Applicable</v>
      </c>
      <c r="Y1137" t="str">
        <f t="shared" si="395"/>
        <v>High</v>
      </c>
      <c r="Z1137" s="3">
        <f t="shared" si="396"/>
        <v>0.55987911907602295</v>
      </c>
      <c r="AA1137" s="3">
        <f t="shared" si="397"/>
        <v>1.0015239137930099</v>
      </c>
      <c r="AB1137" s="3">
        <f t="shared" si="398"/>
        <v>0.81567474820606289</v>
      </c>
      <c r="AC1137" s="3">
        <f t="shared" si="399"/>
        <v>0.45068245128865581</v>
      </c>
      <c r="AD1137" s="3">
        <f t="shared" si="400"/>
        <v>3.4409991585823865</v>
      </c>
      <c r="AE1137" s="3">
        <f t="shared" si="401"/>
        <v>1.4781592419753657</v>
      </c>
      <c r="AF1137" s="3">
        <f t="shared" si="402"/>
        <v>0.72762234703841011</v>
      </c>
      <c r="AG1137" t="str">
        <f t="shared" si="403"/>
        <v>Cluster 3</v>
      </c>
      <c r="AH1137" t="str">
        <f t="shared" si="404"/>
        <v>&gt;16 messages</v>
      </c>
      <c r="AI1137" t="e">
        <f t="shared" si="405"/>
        <v>#N/A</v>
      </c>
      <c r="AJ1137">
        <f t="shared" si="406"/>
        <v>35.79</v>
      </c>
      <c r="AK1137" t="str">
        <f t="shared" si="407"/>
        <v>no - Low</v>
      </c>
      <c r="AL1137" t="str">
        <f t="shared" si="408"/>
        <v>Q3 - High</v>
      </c>
      <c r="AM1137">
        <f t="shared" si="409"/>
        <v>0</v>
      </c>
      <c r="AN1137">
        <f t="shared" si="410"/>
        <v>1</v>
      </c>
      <c r="AO1137">
        <f t="shared" si="411"/>
        <v>0</v>
      </c>
      <c r="AP1137">
        <f t="shared" si="412"/>
        <v>1</v>
      </c>
      <c r="AQ1137">
        <f t="shared" si="413"/>
        <v>210.5</v>
      </c>
    </row>
    <row r="1138" spans="1:43" x14ac:dyDescent="0.25">
      <c r="A1138" t="s">
        <v>49</v>
      </c>
      <c r="B1138">
        <v>73</v>
      </c>
      <c r="C1138" t="s">
        <v>28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  <c r="U1138">
        <f t="shared" si="391"/>
        <v>0</v>
      </c>
      <c r="V1138" t="str">
        <f t="shared" si="392"/>
        <v>&lt;=3 calls</v>
      </c>
      <c r="W1138" t="str">
        <f t="shared" si="393"/>
        <v>Q1</v>
      </c>
      <c r="X1138" t="str">
        <f t="shared" si="394"/>
        <v>Not Applicable</v>
      </c>
      <c r="Y1138" t="str">
        <f t="shared" si="395"/>
        <v>Low</v>
      </c>
      <c r="Z1138" s="3">
        <f t="shared" si="396"/>
        <v>1.378210128690966</v>
      </c>
      <c r="AA1138" s="3">
        <f t="shared" si="397"/>
        <v>-2.1885564251603036</v>
      </c>
      <c r="AB1138" s="3">
        <f t="shared" si="398"/>
        <v>-0.93593965380730337</v>
      </c>
      <c r="AC1138" s="3">
        <f t="shared" si="399"/>
        <v>0.12460751301353053</v>
      </c>
      <c r="AD1138" s="3">
        <f t="shared" si="400"/>
        <v>2.8874548616868365</v>
      </c>
      <c r="AE1138" s="3">
        <f t="shared" si="401"/>
        <v>2.753316627779153</v>
      </c>
      <c r="AF1138" s="3">
        <f t="shared" si="402"/>
        <v>3.8502089978767891</v>
      </c>
      <c r="AG1138" t="str">
        <f t="shared" si="403"/>
        <v>Cluster 2</v>
      </c>
      <c r="AH1138" t="str">
        <f t="shared" si="404"/>
        <v>Not Applicable</v>
      </c>
      <c r="AI1138" t="e">
        <f t="shared" si="405"/>
        <v>#N/A</v>
      </c>
      <c r="AJ1138">
        <f t="shared" si="406"/>
        <v>43.3</v>
      </c>
      <c r="AK1138" t="str">
        <f t="shared" si="407"/>
        <v>no - High</v>
      </c>
      <c r="AL1138" t="str">
        <f t="shared" si="408"/>
        <v>Q3 - High</v>
      </c>
      <c r="AM1138">
        <f t="shared" si="409"/>
        <v>0</v>
      </c>
      <c r="AN1138">
        <f t="shared" si="410"/>
        <v>0</v>
      </c>
      <c r="AO1138">
        <f t="shared" si="411"/>
        <v>1</v>
      </c>
      <c r="AP1138">
        <f t="shared" si="412"/>
        <v>0</v>
      </c>
      <c r="AQ1138">
        <f t="shared" si="413"/>
        <v>254.7</v>
      </c>
    </row>
    <row r="1139" spans="1:43" x14ac:dyDescent="0.25">
      <c r="A1139" t="s">
        <v>27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  <c r="U1139">
        <f t="shared" si="391"/>
        <v>1</v>
      </c>
      <c r="V1139" t="str">
        <f t="shared" si="392"/>
        <v>&lt;=3 calls</v>
      </c>
      <c r="W1139" t="str">
        <f t="shared" si="393"/>
        <v>Q3</v>
      </c>
      <c r="X1139" t="str">
        <f t="shared" si="394"/>
        <v>Not Applicable</v>
      </c>
      <c r="Y1139" t="str">
        <f t="shared" si="395"/>
        <v>Low</v>
      </c>
      <c r="Z1139" s="3">
        <f t="shared" si="396"/>
        <v>1.9280841328892422</v>
      </c>
      <c r="AA1139" s="3">
        <f t="shared" si="397"/>
        <v>-0.85919044486035767</v>
      </c>
      <c r="AB1139" s="3">
        <f t="shared" si="398"/>
        <v>0.83950623666883006</v>
      </c>
      <c r="AC1139" s="3">
        <f t="shared" si="399"/>
        <v>-0.67246455832566399</v>
      </c>
      <c r="AD1139" s="3">
        <f t="shared" si="400"/>
        <v>3.4762863346382575</v>
      </c>
      <c r="AE1139" s="3">
        <f t="shared" si="401"/>
        <v>2.3691129031028875</v>
      </c>
      <c r="AF1139" s="3">
        <f t="shared" si="402"/>
        <v>2.6722322531742058</v>
      </c>
      <c r="AG1139" t="str">
        <f t="shared" si="403"/>
        <v>Cluster 2</v>
      </c>
      <c r="AH1139" t="str">
        <f t="shared" si="404"/>
        <v>Not Applicable</v>
      </c>
      <c r="AI1139">
        <f t="shared" si="405"/>
        <v>48.35</v>
      </c>
      <c r="AJ1139" t="e">
        <f t="shared" si="406"/>
        <v>#N/A</v>
      </c>
      <c r="AK1139" t="str">
        <f t="shared" si="407"/>
        <v>no - High</v>
      </c>
      <c r="AL1139" t="str">
        <f t="shared" si="408"/>
        <v>Q1 - Low</v>
      </c>
      <c r="AM1139">
        <f t="shared" si="409"/>
        <v>0</v>
      </c>
      <c r="AN1139">
        <f t="shared" si="410"/>
        <v>1</v>
      </c>
      <c r="AO1139">
        <f t="shared" si="411"/>
        <v>0</v>
      </c>
      <c r="AP1139">
        <f t="shared" si="412"/>
        <v>0</v>
      </c>
      <c r="AQ1139">
        <f t="shared" si="413"/>
        <v>284.39999999999998</v>
      </c>
    </row>
    <row r="1140" spans="1:43" x14ac:dyDescent="0.25">
      <c r="A1140" t="s">
        <v>57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  <c r="U1140">
        <f t="shared" si="391"/>
        <v>1</v>
      </c>
      <c r="V1140" t="str">
        <f t="shared" si="392"/>
        <v>&gt;3 calls</v>
      </c>
      <c r="W1140" t="str">
        <f t="shared" si="393"/>
        <v>Q2</v>
      </c>
      <c r="X1140" t="str">
        <f t="shared" si="394"/>
        <v>Not Applicable</v>
      </c>
      <c r="Y1140" t="str">
        <f t="shared" si="395"/>
        <v>Low</v>
      </c>
      <c r="Z1140" s="3">
        <f t="shared" si="396"/>
        <v>-3.3373760285245555</v>
      </c>
      <c r="AA1140" s="3">
        <f t="shared" si="397"/>
        <v>-0.80744865520796461</v>
      </c>
      <c r="AB1140" s="3">
        <f t="shared" si="398"/>
        <v>-0.66386349385738164</v>
      </c>
      <c r="AC1140" s="3">
        <f t="shared" si="399"/>
        <v>-1.2521533374814422</v>
      </c>
      <c r="AD1140" s="3">
        <f t="shared" si="400"/>
        <v>2.3826396654692128</v>
      </c>
      <c r="AE1140" s="3">
        <f t="shared" si="401"/>
        <v>3.714654062710272</v>
      </c>
      <c r="AF1140" s="3">
        <f t="shared" si="402"/>
        <v>5.4699486136299882</v>
      </c>
      <c r="AG1140" t="str">
        <f t="shared" si="403"/>
        <v>Cluster 1</v>
      </c>
      <c r="AH1140" t="str">
        <f t="shared" si="404"/>
        <v>Not Applicable</v>
      </c>
      <c r="AI1140">
        <f t="shared" si="405"/>
        <v>0</v>
      </c>
      <c r="AJ1140" t="e">
        <f t="shared" si="406"/>
        <v>#N/A</v>
      </c>
      <c r="AK1140" t="str">
        <f t="shared" si="407"/>
        <v>no - Low</v>
      </c>
      <c r="AL1140" t="str">
        <f t="shared" si="408"/>
        <v>Q1 - Low</v>
      </c>
      <c r="AM1140">
        <f t="shared" si="409"/>
        <v>0</v>
      </c>
      <c r="AN1140">
        <f t="shared" si="410"/>
        <v>1</v>
      </c>
      <c r="AO1140">
        <f t="shared" si="411"/>
        <v>0</v>
      </c>
      <c r="AP1140">
        <f t="shared" si="412"/>
        <v>4</v>
      </c>
      <c r="AQ1140">
        <f t="shared" si="413"/>
        <v>0</v>
      </c>
    </row>
    <row r="1141" spans="1:43" x14ac:dyDescent="0.25">
      <c r="A1141" t="s">
        <v>73</v>
      </c>
      <c r="B1141">
        <v>106</v>
      </c>
      <c r="C1141" t="s">
        <v>25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  <c r="U1141">
        <f t="shared" si="391"/>
        <v>1</v>
      </c>
      <c r="V1141" t="str">
        <f t="shared" si="392"/>
        <v>&lt;=3 calls</v>
      </c>
      <c r="W1141" t="str">
        <f t="shared" si="393"/>
        <v>Q3</v>
      </c>
      <c r="X1141" t="str">
        <f t="shared" si="394"/>
        <v>High</v>
      </c>
      <c r="Y1141" t="str">
        <f t="shared" si="395"/>
        <v>Medium</v>
      </c>
      <c r="Z1141" s="3">
        <f t="shared" si="396"/>
        <v>-0.86201729582053033</v>
      </c>
      <c r="AA1141" s="3">
        <f t="shared" si="397"/>
        <v>-0.24624924436277754</v>
      </c>
      <c r="AB1141" s="3">
        <f t="shared" si="398"/>
        <v>-0.36994180281658973</v>
      </c>
      <c r="AC1141" s="3">
        <f t="shared" si="399"/>
        <v>0.16083806171076653</v>
      </c>
      <c r="AD1141" s="3">
        <f t="shared" si="400"/>
        <v>1.5269897726018931</v>
      </c>
      <c r="AE1141" s="3">
        <f t="shared" si="401"/>
        <v>0.98307595241112655</v>
      </c>
      <c r="AF1141" s="3">
        <f t="shared" si="402"/>
        <v>2.7570235564440333</v>
      </c>
      <c r="AG1141" t="str">
        <f t="shared" si="403"/>
        <v>Cluster 2</v>
      </c>
      <c r="AH1141" t="str">
        <f t="shared" si="404"/>
        <v>Not Applicable</v>
      </c>
      <c r="AI1141">
        <f t="shared" si="405"/>
        <v>22.73</v>
      </c>
      <c r="AJ1141" t="e">
        <f t="shared" si="406"/>
        <v>#N/A</v>
      </c>
      <c r="AK1141" t="str">
        <f t="shared" si="407"/>
        <v>yes - Low</v>
      </c>
      <c r="AL1141" t="str">
        <f t="shared" si="408"/>
        <v>Q3 - High</v>
      </c>
      <c r="AM1141">
        <f t="shared" si="409"/>
        <v>1</v>
      </c>
      <c r="AN1141">
        <f t="shared" si="410"/>
        <v>0</v>
      </c>
      <c r="AO1141">
        <f t="shared" si="411"/>
        <v>0</v>
      </c>
      <c r="AP1141">
        <f t="shared" si="412"/>
        <v>1</v>
      </c>
      <c r="AQ1141">
        <f t="shared" si="413"/>
        <v>133.69999999999999</v>
      </c>
    </row>
    <row r="1142" spans="1:43" x14ac:dyDescent="0.25">
      <c r="A1142" t="s">
        <v>58</v>
      </c>
      <c r="B1142">
        <v>111</v>
      </c>
      <c r="C1142" t="s">
        <v>25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  <c r="U1142">
        <f t="shared" si="391"/>
        <v>0</v>
      </c>
      <c r="V1142" t="str">
        <f t="shared" si="392"/>
        <v>&lt;=3 calls</v>
      </c>
      <c r="W1142" t="str">
        <f t="shared" si="393"/>
        <v>Q3</v>
      </c>
      <c r="X1142" t="str">
        <f t="shared" si="394"/>
        <v>Not Applicable</v>
      </c>
      <c r="Y1142" t="str">
        <f t="shared" si="395"/>
        <v>Medium</v>
      </c>
      <c r="Z1142" s="3">
        <f t="shared" si="396"/>
        <v>0.82648469686912673</v>
      </c>
      <c r="AA1142" s="3">
        <f t="shared" si="397"/>
        <v>-0.16465642221861929</v>
      </c>
      <c r="AB1142" s="3">
        <f t="shared" si="398"/>
        <v>0.58331773569408596</v>
      </c>
      <c r="AC1142" s="3">
        <f t="shared" si="399"/>
        <v>1.591586692182255E-2</v>
      </c>
      <c r="AD1142" s="3">
        <f t="shared" si="400"/>
        <v>2.7518766944877213</v>
      </c>
      <c r="AE1142" s="3">
        <f t="shared" si="401"/>
        <v>1.0250373588956829</v>
      </c>
      <c r="AF1142" s="3">
        <f t="shared" si="402"/>
        <v>1.5901502547240638</v>
      </c>
      <c r="AG1142" t="str">
        <f t="shared" si="403"/>
        <v>Cluster 2</v>
      </c>
      <c r="AH1142" t="str">
        <f t="shared" si="404"/>
        <v>Not Applicable</v>
      </c>
      <c r="AI1142" t="e">
        <f t="shared" si="405"/>
        <v>#N/A</v>
      </c>
      <c r="AJ1142">
        <f t="shared" si="406"/>
        <v>38.229999999999997</v>
      </c>
      <c r="AK1142" t="str">
        <f t="shared" si="407"/>
        <v>no - Low</v>
      </c>
      <c r="AL1142" t="str">
        <f t="shared" si="408"/>
        <v>Q2 - Medium</v>
      </c>
      <c r="AM1142">
        <f t="shared" si="409"/>
        <v>0</v>
      </c>
      <c r="AN1142">
        <f t="shared" si="410"/>
        <v>0</v>
      </c>
      <c r="AO1142">
        <f t="shared" si="411"/>
        <v>0</v>
      </c>
      <c r="AP1142">
        <f t="shared" si="412"/>
        <v>0</v>
      </c>
      <c r="AQ1142">
        <f t="shared" si="413"/>
        <v>224.9</v>
      </c>
    </row>
    <row r="1143" spans="1:43" x14ac:dyDescent="0.25">
      <c r="A1143" t="s">
        <v>64</v>
      </c>
      <c r="B1143">
        <v>59</v>
      </c>
      <c r="C1143" t="s">
        <v>25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  <c r="U1143">
        <f t="shared" si="391"/>
        <v>0</v>
      </c>
      <c r="V1143" t="str">
        <f t="shared" si="392"/>
        <v>&lt;=3 calls</v>
      </c>
      <c r="W1143" t="str">
        <f t="shared" si="393"/>
        <v>Q1</v>
      </c>
      <c r="X1143" t="str">
        <f t="shared" si="394"/>
        <v>Not Applicable</v>
      </c>
      <c r="Y1143" t="str">
        <f t="shared" si="395"/>
        <v>Medium</v>
      </c>
      <c r="Z1143" s="3">
        <f t="shared" si="396"/>
        <v>-0.5269088959555871</v>
      </c>
      <c r="AA1143" s="3">
        <f t="shared" si="397"/>
        <v>0.19355596768256375</v>
      </c>
      <c r="AB1143" s="3">
        <f t="shared" si="398"/>
        <v>1.3181219632960646</v>
      </c>
      <c r="AC1143" s="3">
        <f t="shared" si="399"/>
        <v>0.59560464607760044</v>
      </c>
      <c r="AD1143" s="3">
        <f t="shared" si="400"/>
        <v>3.0932239918920597</v>
      </c>
      <c r="AE1143" s="3">
        <f t="shared" si="401"/>
        <v>1.5515435223722747</v>
      </c>
      <c r="AF1143" s="3">
        <f t="shared" si="402"/>
        <v>1.8018157340899434</v>
      </c>
      <c r="AG1143" t="str">
        <f t="shared" si="403"/>
        <v>Cluster 2</v>
      </c>
      <c r="AH1143" t="str">
        <f t="shared" si="404"/>
        <v>Not Applicable</v>
      </c>
      <c r="AI1143" t="e">
        <f t="shared" si="405"/>
        <v>#N/A</v>
      </c>
      <c r="AJ1143">
        <f t="shared" si="406"/>
        <v>25.81</v>
      </c>
      <c r="AK1143" t="str">
        <f t="shared" si="407"/>
        <v>no - Medium</v>
      </c>
      <c r="AL1143" t="str">
        <f t="shared" si="408"/>
        <v>Q3 - High</v>
      </c>
      <c r="AM1143">
        <f t="shared" si="409"/>
        <v>0</v>
      </c>
      <c r="AN1143">
        <f t="shared" si="410"/>
        <v>0</v>
      </c>
      <c r="AO1143">
        <f t="shared" si="411"/>
        <v>0</v>
      </c>
      <c r="AP1143">
        <f t="shared" si="412"/>
        <v>1</v>
      </c>
      <c r="AQ1143">
        <f t="shared" si="413"/>
        <v>151.80000000000001</v>
      </c>
    </row>
    <row r="1144" spans="1:43" x14ac:dyDescent="0.25">
      <c r="A1144" t="s">
        <v>65</v>
      </c>
      <c r="B1144">
        <v>71</v>
      </c>
      <c r="C1144" t="s">
        <v>28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  <c r="U1144">
        <f t="shared" si="391"/>
        <v>0</v>
      </c>
      <c r="V1144" t="str">
        <f t="shared" si="392"/>
        <v>&lt;=3 calls</v>
      </c>
      <c r="W1144" t="str">
        <f t="shared" si="393"/>
        <v>Q1</v>
      </c>
      <c r="X1144" t="str">
        <f t="shared" si="394"/>
        <v>Not Applicable</v>
      </c>
      <c r="Y1144" t="str">
        <f t="shared" si="395"/>
        <v>Low</v>
      </c>
      <c r="Z1144" s="3">
        <f t="shared" si="396"/>
        <v>-0.71945736880616207</v>
      </c>
      <c r="AA1144" s="3">
        <f t="shared" si="397"/>
        <v>-0.7397863148932966</v>
      </c>
      <c r="AB1144" s="3">
        <f t="shared" si="398"/>
        <v>0.38670795587625895</v>
      </c>
      <c r="AC1144" s="3">
        <f t="shared" si="399"/>
        <v>-1.6869199218482758</v>
      </c>
      <c r="AD1144" s="3">
        <f t="shared" si="400"/>
        <v>1.5941246073492896</v>
      </c>
      <c r="AE1144" s="3">
        <f t="shared" si="401"/>
        <v>2.0149800403724791</v>
      </c>
      <c r="AF1144" s="3">
        <f t="shared" si="402"/>
        <v>3.6849770504634662</v>
      </c>
      <c r="AG1144" t="str">
        <f t="shared" si="403"/>
        <v>Cluster 1</v>
      </c>
      <c r="AH1144" t="str">
        <f t="shared" si="404"/>
        <v>&gt;16 messages</v>
      </c>
      <c r="AI1144" t="e">
        <f t="shared" si="405"/>
        <v>#N/A</v>
      </c>
      <c r="AJ1144">
        <f t="shared" si="406"/>
        <v>24.04</v>
      </c>
      <c r="AK1144" t="str">
        <f t="shared" si="407"/>
        <v>no - Low</v>
      </c>
      <c r="AL1144" t="str">
        <f t="shared" si="408"/>
        <v>Q1 - Low</v>
      </c>
      <c r="AM1144">
        <f t="shared" si="409"/>
        <v>0</v>
      </c>
      <c r="AN1144">
        <f t="shared" si="410"/>
        <v>0</v>
      </c>
      <c r="AO1144">
        <f t="shared" si="411"/>
        <v>1</v>
      </c>
      <c r="AP1144">
        <f t="shared" si="412"/>
        <v>2</v>
      </c>
      <c r="AQ1144">
        <f t="shared" si="413"/>
        <v>141.4</v>
      </c>
    </row>
    <row r="1145" spans="1:43" x14ac:dyDescent="0.25">
      <c r="A1145" t="s">
        <v>59</v>
      </c>
      <c r="B1145">
        <v>55</v>
      </c>
      <c r="C1145" t="s">
        <v>25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  <c r="U1145">
        <f t="shared" si="391"/>
        <v>1</v>
      </c>
      <c r="V1145" t="str">
        <f t="shared" si="392"/>
        <v>&lt;=3 calls</v>
      </c>
      <c r="W1145" t="str">
        <f t="shared" si="393"/>
        <v>Q1</v>
      </c>
      <c r="X1145" t="str">
        <f t="shared" si="394"/>
        <v>Not Applicable</v>
      </c>
      <c r="Y1145" t="str">
        <f t="shared" si="395"/>
        <v>Medium</v>
      </c>
      <c r="Z1145" s="3">
        <f t="shared" si="396"/>
        <v>1.9521526919955643</v>
      </c>
      <c r="AA1145" s="3">
        <f t="shared" si="397"/>
        <v>0.61147042256727724</v>
      </c>
      <c r="AB1145" s="3">
        <f t="shared" si="398"/>
        <v>0.59920539466926348</v>
      </c>
      <c r="AC1145" s="3">
        <f t="shared" si="399"/>
        <v>1.6462905582974481</v>
      </c>
      <c r="AD1145" s="3">
        <f t="shared" si="400"/>
        <v>4.568627151884832</v>
      </c>
      <c r="AE1145" s="3">
        <f t="shared" si="401"/>
        <v>2.6933466018840213</v>
      </c>
      <c r="AF1145" s="3">
        <f t="shared" si="402"/>
        <v>1.2790143794426621</v>
      </c>
      <c r="AG1145" t="str">
        <f t="shared" si="403"/>
        <v>Cluster 3</v>
      </c>
      <c r="AH1145" t="str">
        <f t="shared" si="404"/>
        <v>Not Applicable</v>
      </c>
      <c r="AI1145">
        <f t="shared" si="405"/>
        <v>48.57</v>
      </c>
      <c r="AJ1145" t="e">
        <f t="shared" si="406"/>
        <v>#N/A</v>
      </c>
      <c r="AK1145" t="str">
        <f t="shared" si="407"/>
        <v>no - High</v>
      </c>
      <c r="AL1145" t="str">
        <f t="shared" si="408"/>
        <v>Q4 - Very High</v>
      </c>
      <c r="AM1145">
        <f t="shared" si="409"/>
        <v>0</v>
      </c>
      <c r="AN1145">
        <f t="shared" si="410"/>
        <v>0</v>
      </c>
      <c r="AO1145">
        <f t="shared" si="411"/>
        <v>0</v>
      </c>
      <c r="AP1145">
        <f t="shared" si="412"/>
        <v>0</v>
      </c>
      <c r="AQ1145">
        <f t="shared" si="413"/>
        <v>285.7</v>
      </c>
    </row>
    <row r="1146" spans="1:43" x14ac:dyDescent="0.25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  <c r="U1146">
        <f t="shared" si="391"/>
        <v>0</v>
      </c>
      <c r="V1146" t="str">
        <f t="shared" si="392"/>
        <v>&lt;=3 calls</v>
      </c>
      <c r="W1146" t="str">
        <f t="shared" si="393"/>
        <v>Q1</v>
      </c>
      <c r="X1146" t="str">
        <f t="shared" si="394"/>
        <v>Not Applicable</v>
      </c>
      <c r="Y1146" t="str">
        <f t="shared" si="395"/>
        <v>High</v>
      </c>
      <c r="Z1146" s="3">
        <f t="shared" si="396"/>
        <v>-2.2561422963636346</v>
      </c>
      <c r="AA1146" s="3">
        <f t="shared" si="397"/>
        <v>1.2343619672287787</v>
      </c>
      <c r="AB1146" s="3">
        <f t="shared" si="398"/>
        <v>-0.82472604098105795</v>
      </c>
      <c r="AC1146" s="3">
        <f t="shared" si="399"/>
        <v>0.59560464607760044</v>
      </c>
      <c r="AD1146" s="3">
        <f t="shared" si="400"/>
        <v>3.0243911811481601</v>
      </c>
      <c r="AE1146" s="3">
        <f t="shared" si="401"/>
        <v>2.7656365387887449</v>
      </c>
      <c r="AF1146" s="3">
        <f t="shared" si="402"/>
        <v>3.7617215357811928</v>
      </c>
      <c r="AG1146" t="str">
        <f t="shared" si="403"/>
        <v>Cluster 2</v>
      </c>
      <c r="AH1146" t="str">
        <f t="shared" si="404"/>
        <v>Not Applicable</v>
      </c>
      <c r="AI1146" t="e">
        <f t="shared" si="405"/>
        <v>#N/A</v>
      </c>
      <c r="AJ1146">
        <f t="shared" si="406"/>
        <v>9.93</v>
      </c>
      <c r="AK1146" t="str">
        <f t="shared" si="407"/>
        <v>no - Medium</v>
      </c>
      <c r="AL1146" t="str">
        <f t="shared" si="408"/>
        <v>Q3 - High</v>
      </c>
      <c r="AM1146">
        <f t="shared" si="409"/>
        <v>0</v>
      </c>
      <c r="AN1146">
        <f t="shared" si="410"/>
        <v>1</v>
      </c>
      <c r="AO1146">
        <f t="shared" si="411"/>
        <v>0</v>
      </c>
      <c r="AP1146">
        <f t="shared" si="412"/>
        <v>1</v>
      </c>
      <c r="AQ1146">
        <f t="shared" si="413"/>
        <v>58.4</v>
      </c>
    </row>
    <row r="1147" spans="1:43" x14ac:dyDescent="0.25">
      <c r="A1147" t="s">
        <v>59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  <c r="U1147">
        <f t="shared" si="391"/>
        <v>0</v>
      </c>
      <c r="V1147" t="str">
        <f t="shared" si="392"/>
        <v>&lt;=3 calls</v>
      </c>
      <c r="W1147" t="str">
        <f t="shared" si="393"/>
        <v>Q4</v>
      </c>
      <c r="X1147" t="str">
        <f t="shared" si="394"/>
        <v>Not Applicable</v>
      </c>
      <c r="Y1147" t="str">
        <f t="shared" si="395"/>
        <v>Medium</v>
      </c>
      <c r="Z1147" s="3">
        <f t="shared" si="396"/>
        <v>-1.6636854568234043</v>
      </c>
      <c r="AA1147" s="3">
        <f t="shared" si="397"/>
        <v>2.2410048063109745E-2</v>
      </c>
      <c r="AB1147" s="3">
        <f t="shared" si="398"/>
        <v>0.52771092928096297</v>
      </c>
      <c r="AC1147" s="3">
        <f t="shared" si="399"/>
        <v>1.0303712304444337</v>
      </c>
      <c r="AD1147" s="3">
        <f t="shared" si="400"/>
        <v>2.8181747122632852</v>
      </c>
      <c r="AE1147" s="3">
        <f t="shared" si="401"/>
        <v>2.0269423294484832</v>
      </c>
      <c r="AF1147" s="3">
        <f t="shared" si="402"/>
        <v>2.8766094112652549</v>
      </c>
      <c r="AG1147" t="str">
        <f t="shared" si="403"/>
        <v>Cluster 2</v>
      </c>
      <c r="AH1147" t="str">
        <f t="shared" si="404"/>
        <v>1-16 messages</v>
      </c>
      <c r="AI1147" t="e">
        <f t="shared" si="405"/>
        <v>#N/A</v>
      </c>
      <c r="AJ1147">
        <f t="shared" si="406"/>
        <v>15.37</v>
      </c>
      <c r="AK1147" t="str">
        <f t="shared" si="407"/>
        <v>no - Medium</v>
      </c>
      <c r="AL1147" t="str">
        <f t="shared" si="408"/>
        <v>Q4 - Very High</v>
      </c>
      <c r="AM1147">
        <f t="shared" si="409"/>
        <v>0</v>
      </c>
      <c r="AN1147">
        <f t="shared" si="410"/>
        <v>1</v>
      </c>
      <c r="AO1147">
        <f t="shared" si="411"/>
        <v>0</v>
      </c>
      <c r="AP1147">
        <f t="shared" si="412"/>
        <v>0</v>
      </c>
      <c r="AQ1147">
        <f t="shared" si="413"/>
        <v>90.4</v>
      </c>
    </row>
    <row r="1148" spans="1:43" x14ac:dyDescent="0.25">
      <c r="A1148" t="s">
        <v>66</v>
      </c>
      <c r="B1148">
        <v>123</v>
      </c>
      <c r="C1148" t="s">
        <v>25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  <c r="U1148">
        <f t="shared" si="391"/>
        <v>0</v>
      </c>
      <c r="V1148" t="str">
        <f t="shared" si="392"/>
        <v>&lt;=3 calls</v>
      </c>
      <c r="W1148" t="str">
        <f t="shared" si="393"/>
        <v>Q3</v>
      </c>
      <c r="X1148" t="str">
        <f t="shared" si="394"/>
        <v>Not Applicable</v>
      </c>
      <c r="Y1148" t="str">
        <f t="shared" si="395"/>
        <v>Medium</v>
      </c>
      <c r="Z1148" s="3">
        <f t="shared" si="396"/>
        <v>-1.2193428271682316</v>
      </c>
      <c r="AA1148" s="3">
        <f t="shared" si="397"/>
        <v>0.32689057947911498</v>
      </c>
      <c r="AB1148" s="3">
        <f t="shared" si="398"/>
        <v>0.9944109116768145</v>
      </c>
      <c r="AC1148" s="3">
        <f t="shared" si="399"/>
        <v>0.26952970780247515</v>
      </c>
      <c r="AD1148" s="3">
        <f t="shared" si="400"/>
        <v>2.7199504497966789</v>
      </c>
      <c r="AE1148" s="3">
        <f t="shared" si="401"/>
        <v>1.6294642388738725</v>
      </c>
      <c r="AF1148" s="3">
        <f t="shared" si="402"/>
        <v>2.4314968562982893</v>
      </c>
      <c r="AG1148" t="str">
        <f t="shared" si="403"/>
        <v>Cluster 2</v>
      </c>
      <c r="AH1148" t="str">
        <f t="shared" si="404"/>
        <v>Not Applicable</v>
      </c>
      <c r="AI1148" t="e">
        <f t="shared" si="405"/>
        <v>#N/A</v>
      </c>
      <c r="AJ1148">
        <f t="shared" si="406"/>
        <v>19.45</v>
      </c>
      <c r="AK1148" t="str">
        <f t="shared" si="407"/>
        <v>no - Low</v>
      </c>
      <c r="AL1148" t="str">
        <f t="shared" si="408"/>
        <v>Q3 - High</v>
      </c>
      <c r="AM1148">
        <f t="shared" si="409"/>
        <v>0</v>
      </c>
      <c r="AN1148">
        <f t="shared" si="410"/>
        <v>0</v>
      </c>
      <c r="AO1148">
        <f t="shared" si="411"/>
        <v>0</v>
      </c>
      <c r="AP1148">
        <f t="shared" si="412"/>
        <v>0</v>
      </c>
      <c r="AQ1148">
        <f t="shared" si="413"/>
        <v>114.4</v>
      </c>
    </row>
    <row r="1149" spans="1:43" x14ac:dyDescent="0.25">
      <c r="A1149" t="s">
        <v>51</v>
      </c>
      <c r="B1149">
        <v>105</v>
      </c>
      <c r="C1149" t="s">
        <v>25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  <c r="U1149">
        <f t="shared" si="391"/>
        <v>0</v>
      </c>
      <c r="V1149" t="str">
        <f t="shared" si="392"/>
        <v>&lt;=3 calls</v>
      </c>
      <c r="W1149" t="str">
        <f t="shared" si="393"/>
        <v>Q3</v>
      </c>
      <c r="X1149" t="str">
        <f t="shared" si="394"/>
        <v>Not Applicable</v>
      </c>
      <c r="Y1149" t="str">
        <f t="shared" si="395"/>
        <v>Medium</v>
      </c>
      <c r="Z1149" s="3">
        <f t="shared" si="396"/>
        <v>-0.60281742852167952</v>
      </c>
      <c r="AA1149" s="3">
        <f t="shared" si="397"/>
        <v>0.44828477827896024</v>
      </c>
      <c r="AB1149" s="3">
        <f t="shared" si="398"/>
        <v>-0.73535795924568215</v>
      </c>
      <c r="AC1149" s="3">
        <f t="shared" si="399"/>
        <v>0.92167958435272568</v>
      </c>
      <c r="AD1149" s="3">
        <f t="shared" si="400"/>
        <v>2.4531960029181001</v>
      </c>
      <c r="AE1149" s="3">
        <f t="shared" si="401"/>
        <v>1.3980674801327346</v>
      </c>
      <c r="AF1149" s="3">
        <f t="shared" si="402"/>
        <v>2.4271412668561436</v>
      </c>
      <c r="AG1149" t="str">
        <f t="shared" si="403"/>
        <v>Cluster 2</v>
      </c>
      <c r="AH1149" t="str">
        <f t="shared" si="404"/>
        <v>Not Applicable</v>
      </c>
      <c r="AI1149" t="e">
        <f t="shared" si="405"/>
        <v>#N/A</v>
      </c>
      <c r="AJ1149">
        <f t="shared" si="406"/>
        <v>25.11</v>
      </c>
      <c r="AK1149" t="str">
        <f t="shared" si="407"/>
        <v>no - Low</v>
      </c>
      <c r="AL1149" t="str">
        <f t="shared" si="408"/>
        <v>Q4 - Very High</v>
      </c>
      <c r="AM1149">
        <f t="shared" si="409"/>
        <v>0</v>
      </c>
      <c r="AN1149">
        <f t="shared" si="410"/>
        <v>0</v>
      </c>
      <c r="AO1149">
        <f t="shared" si="411"/>
        <v>0</v>
      </c>
      <c r="AP1149">
        <f t="shared" si="412"/>
        <v>2</v>
      </c>
      <c r="AQ1149">
        <f t="shared" si="413"/>
        <v>147.69999999999999</v>
      </c>
    </row>
    <row r="1150" spans="1:43" x14ac:dyDescent="0.25">
      <c r="A1150" t="s">
        <v>39</v>
      </c>
      <c r="B1150">
        <v>50</v>
      </c>
      <c r="C1150" t="s">
        <v>25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  <c r="U1150">
        <f t="shared" si="391"/>
        <v>0</v>
      </c>
      <c r="V1150" t="str">
        <f t="shared" si="392"/>
        <v>&lt;=3 calls</v>
      </c>
      <c r="W1150" t="str">
        <f t="shared" si="393"/>
        <v>Q1</v>
      </c>
      <c r="X1150" t="str">
        <f t="shared" si="394"/>
        <v>Not Applicable</v>
      </c>
      <c r="Y1150" t="str">
        <f t="shared" si="395"/>
        <v>High</v>
      </c>
      <c r="Z1150" s="3">
        <f t="shared" si="396"/>
        <v>2.2668953880013119</v>
      </c>
      <c r="AA1150" s="3">
        <f t="shared" si="397"/>
        <v>0.80251703051457479</v>
      </c>
      <c r="AB1150" s="3">
        <f t="shared" si="398"/>
        <v>-0.13162691818892081</v>
      </c>
      <c r="AC1150" s="3">
        <f t="shared" si="399"/>
        <v>1.2115239739306143</v>
      </c>
      <c r="AD1150" s="3">
        <f t="shared" si="400"/>
        <v>4.4234130733996855</v>
      </c>
      <c r="AE1150" s="3">
        <f t="shared" si="401"/>
        <v>2.6959162207694973</v>
      </c>
      <c r="AF1150" s="3">
        <f t="shared" si="402"/>
        <v>1.7231788418190752</v>
      </c>
      <c r="AG1150" t="str">
        <f t="shared" si="403"/>
        <v>Cluster 3</v>
      </c>
      <c r="AH1150" t="str">
        <f t="shared" si="404"/>
        <v>&gt;16 messages</v>
      </c>
      <c r="AI1150" t="e">
        <f t="shared" si="405"/>
        <v>#N/A</v>
      </c>
      <c r="AJ1150">
        <f t="shared" si="406"/>
        <v>51.46</v>
      </c>
      <c r="AK1150" t="str">
        <f t="shared" si="407"/>
        <v>no - High</v>
      </c>
      <c r="AL1150" t="str">
        <f t="shared" si="408"/>
        <v>Q4 - Very High</v>
      </c>
      <c r="AM1150">
        <f t="shared" si="409"/>
        <v>0</v>
      </c>
      <c r="AN1150">
        <f t="shared" si="410"/>
        <v>0</v>
      </c>
      <c r="AO1150">
        <f t="shared" si="411"/>
        <v>0</v>
      </c>
      <c r="AP1150">
        <f t="shared" si="412"/>
        <v>3</v>
      </c>
      <c r="AQ1150">
        <f t="shared" si="413"/>
        <v>302.7</v>
      </c>
    </row>
    <row r="1151" spans="1:43" x14ac:dyDescent="0.25">
      <c r="A1151" t="s">
        <v>42</v>
      </c>
      <c r="B1151">
        <v>97</v>
      </c>
      <c r="C1151" t="s">
        <v>25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  <c r="U1151">
        <f t="shared" si="391"/>
        <v>0</v>
      </c>
      <c r="V1151" t="str">
        <f t="shared" si="392"/>
        <v>&lt;=3 calls</v>
      </c>
      <c r="W1151" t="str">
        <f t="shared" si="393"/>
        <v>Q2</v>
      </c>
      <c r="X1151" t="str">
        <f t="shared" si="394"/>
        <v>Not Applicable</v>
      </c>
      <c r="Y1151" t="str">
        <f t="shared" si="395"/>
        <v>Medium</v>
      </c>
      <c r="Z1151" s="3">
        <f t="shared" si="396"/>
        <v>-0.19550335133777108</v>
      </c>
      <c r="AA1151" s="3">
        <f t="shared" si="397"/>
        <v>-0.68207431874255031</v>
      </c>
      <c r="AB1151" s="3">
        <f t="shared" si="398"/>
        <v>-0.17134606562686563</v>
      </c>
      <c r="AC1151" s="3">
        <f t="shared" si="399"/>
        <v>0.92167958435272568</v>
      </c>
      <c r="AD1151" s="3">
        <f t="shared" si="400"/>
        <v>2.2644671259221032</v>
      </c>
      <c r="AE1151" s="3">
        <f t="shared" si="401"/>
        <v>1.1757124083256216</v>
      </c>
      <c r="AF1151" s="3">
        <f t="shared" si="402"/>
        <v>2.3741920667460237</v>
      </c>
      <c r="AG1151" t="str">
        <f t="shared" si="403"/>
        <v>Cluster 2</v>
      </c>
      <c r="AH1151" t="str">
        <f t="shared" si="404"/>
        <v>Not Applicable</v>
      </c>
      <c r="AI1151" t="e">
        <f t="shared" si="405"/>
        <v>#N/A</v>
      </c>
      <c r="AJ1151">
        <f t="shared" si="406"/>
        <v>28.85</v>
      </c>
      <c r="AK1151" t="str">
        <f t="shared" si="407"/>
        <v>no - Medium</v>
      </c>
      <c r="AL1151" t="str">
        <f t="shared" si="408"/>
        <v>Q4 - Very High</v>
      </c>
      <c r="AM1151">
        <f t="shared" si="409"/>
        <v>0</v>
      </c>
      <c r="AN1151">
        <f t="shared" si="410"/>
        <v>0</v>
      </c>
      <c r="AO1151">
        <f t="shared" si="411"/>
        <v>0</v>
      </c>
      <c r="AP1151">
        <f t="shared" si="412"/>
        <v>3</v>
      </c>
      <c r="AQ1151">
        <f t="shared" si="413"/>
        <v>169.7</v>
      </c>
    </row>
    <row r="1152" spans="1:43" x14ac:dyDescent="0.25">
      <c r="A1152" t="s">
        <v>75</v>
      </c>
      <c r="B1152">
        <v>51</v>
      </c>
      <c r="C1152" t="s">
        <v>28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  <c r="U1152">
        <f t="shared" si="391"/>
        <v>0</v>
      </c>
      <c r="V1152" t="str">
        <f t="shared" si="392"/>
        <v>&lt;=3 calls</v>
      </c>
      <c r="W1152" t="str">
        <f t="shared" si="393"/>
        <v>Q1</v>
      </c>
      <c r="X1152" t="str">
        <f t="shared" si="394"/>
        <v>Not Applicable</v>
      </c>
      <c r="Y1152" t="str">
        <f t="shared" si="395"/>
        <v>Medium</v>
      </c>
      <c r="Z1152" s="3">
        <f t="shared" si="396"/>
        <v>0.86906753221108057</v>
      </c>
      <c r="AA1152" s="3">
        <f t="shared" si="397"/>
        <v>-0.11490470139901053</v>
      </c>
      <c r="AB1152" s="3">
        <f t="shared" si="398"/>
        <v>0.85142198090021348</v>
      </c>
      <c r="AC1152" s="3">
        <f t="shared" si="399"/>
        <v>1.6825211069946842</v>
      </c>
      <c r="AD1152" s="3">
        <f t="shared" si="400"/>
        <v>3.8601152791598921</v>
      </c>
      <c r="AE1152" s="3">
        <f t="shared" si="401"/>
        <v>2.0794898727788302</v>
      </c>
      <c r="AF1152" s="3">
        <f t="shared" si="402"/>
        <v>1.3221445811921551</v>
      </c>
      <c r="AG1152" t="str">
        <f t="shared" si="403"/>
        <v>Cluster 3</v>
      </c>
      <c r="AH1152" t="str">
        <f t="shared" si="404"/>
        <v>Not Applicable</v>
      </c>
      <c r="AI1152" t="e">
        <f t="shared" si="405"/>
        <v>#N/A</v>
      </c>
      <c r="AJ1152">
        <f t="shared" si="406"/>
        <v>38.619999999999997</v>
      </c>
      <c r="AK1152" t="str">
        <f t="shared" si="407"/>
        <v>no - Low</v>
      </c>
      <c r="AL1152" t="str">
        <f t="shared" si="408"/>
        <v>Q4 - Very High</v>
      </c>
      <c r="AM1152">
        <f t="shared" si="409"/>
        <v>0</v>
      </c>
      <c r="AN1152">
        <f t="shared" si="410"/>
        <v>0</v>
      </c>
      <c r="AO1152">
        <f t="shared" si="411"/>
        <v>1</v>
      </c>
      <c r="AP1152">
        <f t="shared" si="412"/>
        <v>0</v>
      </c>
      <c r="AQ1152">
        <f t="shared" si="413"/>
        <v>227.2</v>
      </c>
    </row>
    <row r="1153" spans="1:43" x14ac:dyDescent="0.25">
      <c r="A1153" t="s">
        <v>64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  <c r="U1153">
        <f t="shared" si="391"/>
        <v>1</v>
      </c>
      <c r="V1153" t="str">
        <f t="shared" si="392"/>
        <v>&lt;=3 calls</v>
      </c>
      <c r="W1153" t="str">
        <f t="shared" si="393"/>
        <v>Q1</v>
      </c>
      <c r="X1153" t="str">
        <f t="shared" si="394"/>
        <v>Not Applicable</v>
      </c>
      <c r="Y1153" t="str">
        <f t="shared" si="395"/>
        <v>Medium</v>
      </c>
      <c r="Z1153" s="3">
        <f t="shared" si="396"/>
        <v>0.69503333559613822</v>
      </c>
      <c r="AA1153" s="3">
        <f t="shared" si="397"/>
        <v>0.40649333279048899</v>
      </c>
      <c r="AB1153" s="3">
        <f t="shared" si="398"/>
        <v>1.5246615299733781</v>
      </c>
      <c r="AC1153" s="3">
        <f t="shared" si="399"/>
        <v>1.591586692182255E-2</v>
      </c>
      <c r="AD1153" s="3">
        <f t="shared" si="400"/>
        <v>3.5010516125240576</v>
      </c>
      <c r="AE1153" s="3">
        <f t="shared" si="401"/>
        <v>1.724283695623678</v>
      </c>
      <c r="AF1153" s="3">
        <f t="shared" si="402"/>
        <v>1.2995946031089822</v>
      </c>
      <c r="AG1153" t="str">
        <f t="shared" si="403"/>
        <v>Cluster 3</v>
      </c>
      <c r="AH1153" t="str">
        <f t="shared" si="404"/>
        <v>Not Applicable</v>
      </c>
      <c r="AI1153">
        <f t="shared" si="405"/>
        <v>37.03</v>
      </c>
      <c r="AJ1153" t="e">
        <f t="shared" si="406"/>
        <v>#N/A</v>
      </c>
      <c r="AK1153" t="str">
        <f t="shared" si="407"/>
        <v>no - Medium</v>
      </c>
      <c r="AL1153" t="str">
        <f t="shared" si="408"/>
        <v>Q2 - Medium</v>
      </c>
      <c r="AM1153">
        <f t="shared" si="409"/>
        <v>0</v>
      </c>
      <c r="AN1153">
        <f t="shared" si="410"/>
        <v>1</v>
      </c>
      <c r="AO1153">
        <f t="shared" si="411"/>
        <v>0</v>
      </c>
      <c r="AP1153">
        <f t="shared" si="412"/>
        <v>1</v>
      </c>
      <c r="AQ1153">
        <f t="shared" si="413"/>
        <v>217.8</v>
      </c>
    </row>
    <row r="1154" spans="1:43" x14ac:dyDescent="0.25">
      <c r="A1154" t="s">
        <v>45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  <c r="U1154">
        <f t="shared" ref="U1154:U1217" si="414">IF(T1154="yes",1,0)</f>
        <v>0</v>
      </c>
      <c r="V1154" t="str">
        <f t="shared" ref="V1154:V1217" si="415">IF(S1154&gt;3,"&gt;3 calls","&lt;=3 calls")</f>
        <v>&lt;=3 calls</v>
      </c>
      <c r="W1154" t="str">
        <f t="shared" ref="W1154:W1217" si="416">IF(B1154&lt;=_xlfn.QUARTILE.INC($B$2:$B$4251,1),"Q1",
IF(B1154&lt;=_xlfn.QUARTILE.INC($B$2:$B$4251,2),"Q2",
IF(B1154&lt;=_xlfn.QUARTILE.INC($B$2:$B$4251,3),"Q3","Q4")))</f>
        <v>Q1</v>
      </c>
      <c r="X1154" t="str">
        <f t="shared" ref="X1154:X1217" si="417">IF(D1154="no","Not Applicable",IF(R1154&gt;2.84,"High","Low"))</f>
        <v>Not Applicable</v>
      </c>
      <c r="Y1154" t="str">
        <f t="shared" ref="Y1154:Y1217" si="418">IF(J1154&lt;=165,"Low",IF(J1154&lt;=233,"Medium","High"))</f>
        <v>Low</v>
      </c>
      <c r="Z1154" s="3">
        <f t="shared" ref="Z1154:Z1217" si="419">(G1154-AVERAGE($G$2:$G$4251))/_xlfn.STDEV.S($G$2:$G$4251)</f>
        <v>-1.0379029200590359</v>
      </c>
      <c r="AA1154" s="3">
        <f t="shared" ref="AA1154:AA1217" si="420">(J1154-AVERAGE($J$2:$J$4251))/_xlfn.STDEV.S($J$2:$J$4251)</f>
        <v>-1.5179032285119773</v>
      </c>
      <c r="AB1154" s="3">
        <f t="shared" ref="AB1154:AB1217" si="421">(M1154-AVERAGE($M$2:$M$4251))/_xlfn.STDEV.S($M$2:$M$4251)</f>
        <v>-1.2874541086331153</v>
      </c>
      <c r="AC1154" s="3">
        <f t="shared" ref="AC1154:AC1217" si="422">(P1154-AVERAGE($P$2:$P$4251))/_xlfn.STDEV.S($P$2:$P$4251)</f>
        <v>1.0303712304444337</v>
      </c>
      <c r="AD1154" s="3">
        <f t="shared" ref="AD1154:AD1217" si="423">SQRT((Z1154-$BQ$13)^2+(AA1154-$BR$13)^2+(AB1154-$BS$13)^2+(AC1154-$BT$13)^2)</f>
        <v>2.1153480998262753</v>
      </c>
      <c r="AE1154" s="3">
        <f t="shared" ref="AE1154:AE1217" si="424">SQRT((Z1154-$BQ$14)^2+(AA1154-$BR$14)^2+(AB1154-$BS$14)^2+(AC1154-$BT$14)^2)</f>
        <v>2.4699140950563492</v>
      </c>
      <c r="AF1154" s="3">
        <f t="shared" ref="AF1154:AF1217" si="425">SQRT((Z1154-$BQ$15)^2+(AA1154-$BR$15)^2+(AB1154-$BS$15)^2+(AC1154-$BT$15)^2)</f>
        <v>3.9656340842893476</v>
      </c>
      <c r="AG1154" t="str">
        <f t="shared" ref="AG1154:AG1217" si="426">IF(AD1154=MIN(AD1154:AF1154),"Cluster 1",IF(AE1154=MIN(AD1154:AF1154),"Cluster 2","Cluster 3"))</f>
        <v>Cluster 1</v>
      </c>
      <c r="AH1154" t="str">
        <f t="shared" ref="AH1154:AH1217" si="427">IF(E1154="no","Not Applicable",IF(F1154=0,"0 messages",IF(F1154&lt;=16,"1-16 messages","&gt;16 messages")))</f>
        <v>Not Applicable</v>
      </c>
      <c r="AI1154" t="e">
        <f t="shared" ref="AI1154:AI1217" si="428">IF(T1154="yes",I1154,NA())</f>
        <v>#N/A</v>
      </c>
      <c r="AJ1154">
        <f t="shared" ref="AJ1154:AJ1217" si="429">IF(T1154="no",I1154,NA())</f>
        <v>21.11</v>
      </c>
      <c r="AK1154" t="str">
        <f t="shared" ref="AK1154:AK1217" si="430">D1154&amp;" - "&amp;IF(Q1154&lt;=3,"Low",IF(Q1154&lt;=6,"Medium","High"))</f>
        <v>no - High</v>
      </c>
      <c r="AL1154" t="str">
        <f t="shared" ref="AL1154:AL1217" si="431">IF(P1154&lt;=8.5,"Q1 - Low",IF(P1154&lt;=10.3,"Q2 - Medium",IF(P1154&lt;=12,"Q3 - High","Q4 - Very High")))</f>
        <v>Q4 - Very High</v>
      </c>
      <c r="AM1154">
        <f t="shared" ref="AM1154:AM1217" si="432">IF(D1154="yes",1,0)</f>
        <v>0</v>
      </c>
      <c r="AN1154">
        <f t="shared" ref="AN1154:AN1217" si="433">IF(C1154="area_code_415",1,0)</f>
        <v>1</v>
      </c>
      <c r="AO1154">
        <f t="shared" ref="AO1154:AO1217" si="434">IF(C1154="area_code_510",1,0)</f>
        <v>0</v>
      </c>
      <c r="AP1154">
        <f t="shared" ref="AP1154:AP1217" si="435">S1154</f>
        <v>2</v>
      </c>
      <c r="AQ1154">
        <f t="shared" ref="AQ1154:AQ1217" si="436">G1154</f>
        <v>124.2</v>
      </c>
    </row>
    <row r="1155" spans="1:43" x14ac:dyDescent="0.25">
      <c r="A1155" t="s">
        <v>44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  <c r="U1155">
        <f t="shared" si="414"/>
        <v>0</v>
      </c>
      <c r="V1155" t="str">
        <f t="shared" si="415"/>
        <v>&lt;=3 calls</v>
      </c>
      <c r="W1155" t="str">
        <f t="shared" si="416"/>
        <v>Q1</v>
      </c>
      <c r="X1155" t="str">
        <f t="shared" si="417"/>
        <v>Not Applicable</v>
      </c>
      <c r="Y1155" t="str">
        <f t="shared" si="418"/>
        <v>Medium</v>
      </c>
      <c r="Z1155" s="3">
        <f t="shared" si="419"/>
        <v>0.48026773126280431</v>
      </c>
      <c r="AA1155" s="3">
        <f t="shared" si="420"/>
        <v>0.64132145505904259</v>
      </c>
      <c r="AB1155" s="3">
        <f t="shared" si="421"/>
        <v>1.0142704853957869</v>
      </c>
      <c r="AC1155" s="3">
        <f t="shared" si="422"/>
        <v>1.2115239739306143</v>
      </c>
      <c r="AD1155" s="3">
        <f t="shared" si="423"/>
        <v>3.7193080741801285</v>
      </c>
      <c r="AE1155" s="3">
        <f t="shared" si="424"/>
        <v>1.7715770543120617</v>
      </c>
      <c r="AF1155" s="3">
        <f t="shared" si="425"/>
        <v>0.66612158655046272</v>
      </c>
      <c r="AG1155" t="str">
        <f t="shared" si="426"/>
        <v>Cluster 3</v>
      </c>
      <c r="AH1155" t="str">
        <f t="shared" si="427"/>
        <v>Not Applicable</v>
      </c>
      <c r="AI1155" t="e">
        <f t="shared" si="428"/>
        <v>#N/A</v>
      </c>
      <c r="AJ1155">
        <f t="shared" si="429"/>
        <v>35.049999999999997</v>
      </c>
      <c r="AK1155" t="str">
        <f t="shared" si="430"/>
        <v>no - Low</v>
      </c>
      <c r="AL1155" t="str">
        <f t="shared" si="431"/>
        <v>Q4 - Very High</v>
      </c>
      <c r="AM1155">
        <f t="shared" si="432"/>
        <v>0</v>
      </c>
      <c r="AN1155">
        <f t="shared" si="433"/>
        <v>1</v>
      </c>
      <c r="AO1155">
        <f t="shared" si="434"/>
        <v>0</v>
      </c>
      <c r="AP1155">
        <f t="shared" si="435"/>
        <v>1</v>
      </c>
      <c r="AQ1155">
        <f t="shared" si="436"/>
        <v>206.2</v>
      </c>
    </row>
    <row r="1156" spans="1:43" x14ac:dyDescent="0.25">
      <c r="A1156" t="s">
        <v>31</v>
      </c>
      <c r="B1156">
        <v>63</v>
      </c>
      <c r="C1156" t="s">
        <v>28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  <c r="U1156">
        <f t="shared" si="414"/>
        <v>0</v>
      </c>
      <c r="V1156" t="str">
        <f t="shared" si="415"/>
        <v>&lt;=3 calls</v>
      </c>
      <c r="W1156" t="str">
        <f t="shared" si="416"/>
        <v>Q1</v>
      </c>
      <c r="X1156" t="str">
        <f t="shared" si="417"/>
        <v>Not Applicable</v>
      </c>
      <c r="Y1156" t="str">
        <f t="shared" si="418"/>
        <v>Low</v>
      </c>
      <c r="Z1156" s="3">
        <f t="shared" si="419"/>
        <v>-0.87682871680903574</v>
      </c>
      <c r="AA1156" s="3">
        <f t="shared" si="420"/>
        <v>-2.6502523943662726</v>
      </c>
      <c r="AB1156" s="3">
        <f t="shared" si="421"/>
        <v>-0.79692263777449646</v>
      </c>
      <c r="AC1156" s="3">
        <f t="shared" si="422"/>
        <v>-0.12900632786712207</v>
      </c>
      <c r="AD1156" s="3">
        <f t="shared" si="423"/>
        <v>1.8810567567350294</v>
      </c>
      <c r="AE1156" s="3">
        <f t="shared" si="424"/>
        <v>2.9059240657134113</v>
      </c>
      <c r="AF1156" s="3">
        <f t="shared" si="425"/>
        <v>4.6206509097015989</v>
      </c>
      <c r="AG1156" t="str">
        <f t="shared" si="426"/>
        <v>Cluster 1</v>
      </c>
      <c r="AH1156" t="str">
        <f t="shared" si="427"/>
        <v>Not Applicable</v>
      </c>
      <c r="AI1156" t="e">
        <f t="shared" si="428"/>
        <v>#N/A</v>
      </c>
      <c r="AJ1156">
        <f t="shared" si="429"/>
        <v>22.59</v>
      </c>
      <c r="AK1156" t="str">
        <f t="shared" si="430"/>
        <v>no - Low</v>
      </c>
      <c r="AL1156" t="str">
        <f t="shared" si="431"/>
        <v>Q2 - Medium</v>
      </c>
      <c r="AM1156">
        <f t="shared" si="432"/>
        <v>0</v>
      </c>
      <c r="AN1156">
        <f t="shared" si="433"/>
        <v>0</v>
      </c>
      <c r="AO1156">
        <f t="shared" si="434"/>
        <v>1</v>
      </c>
      <c r="AP1156">
        <f t="shared" si="435"/>
        <v>3</v>
      </c>
      <c r="AQ1156">
        <f t="shared" si="436"/>
        <v>132.9</v>
      </c>
    </row>
    <row r="1157" spans="1:43" x14ac:dyDescent="0.25">
      <c r="A1157" t="s">
        <v>26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  <c r="U1157">
        <f t="shared" si="414"/>
        <v>0</v>
      </c>
      <c r="V1157" t="str">
        <f t="shared" si="415"/>
        <v>&lt;=3 calls</v>
      </c>
      <c r="W1157" t="str">
        <f t="shared" si="416"/>
        <v>Q3</v>
      </c>
      <c r="X1157" t="str">
        <f t="shared" si="417"/>
        <v>Not Applicable</v>
      </c>
      <c r="Y1157" t="str">
        <f t="shared" si="418"/>
        <v>High</v>
      </c>
      <c r="Z1157" s="3">
        <f t="shared" si="419"/>
        <v>-1.3952284514067375</v>
      </c>
      <c r="AA1157" s="3">
        <f t="shared" si="420"/>
        <v>0.7448050343638285</v>
      </c>
      <c r="AB1157" s="3">
        <f t="shared" si="421"/>
        <v>1.2486134552796611</v>
      </c>
      <c r="AC1157" s="3">
        <f t="shared" si="422"/>
        <v>-0.92607839920631685</v>
      </c>
      <c r="AD1157" s="3">
        <f t="shared" si="423"/>
        <v>2.874417682082993</v>
      </c>
      <c r="AE1157" s="3">
        <f t="shared" si="424"/>
        <v>2.217668535424195</v>
      </c>
      <c r="AF1157" s="3">
        <f t="shared" si="425"/>
        <v>3.0941607028319691</v>
      </c>
      <c r="AG1157" t="str">
        <f t="shared" si="426"/>
        <v>Cluster 2</v>
      </c>
      <c r="AH1157" t="str">
        <f t="shared" si="427"/>
        <v>&gt;16 messages</v>
      </c>
      <c r="AI1157" t="e">
        <f t="shared" si="428"/>
        <v>#N/A</v>
      </c>
      <c r="AJ1157">
        <f t="shared" si="429"/>
        <v>17.829999999999998</v>
      </c>
      <c r="AK1157" t="str">
        <f t="shared" si="430"/>
        <v>no - Medium</v>
      </c>
      <c r="AL1157" t="str">
        <f t="shared" si="431"/>
        <v>Q1 - Low</v>
      </c>
      <c r="AM1157">
        <f t="shared" si="432"/>
        <v>0</v>
      </c>
      <c r="AN1157">
        <f t="shared" si="433"/>
        <v>1</v>
      </c>
      <c r="AO1157">
        <f t="shared" si="434"/>
        <v>0</v>
      </c>
      <c r="AP1157">
        <f t="shared" si="435"/>
        <v>3</v>
      </c>
      <c r="AQ1157">
        <f t="shared" si="436"/>
        <v>104.9</v>
      </c>
    </row>
    <row r="1158" spans="1:43" x14ac:dyDescent="0.25">
      <c r="A1158" t="s">
        <v>74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  <c r="U1158">
        <f t="shared" si="414"/>
        <v>1</v>
      </c>
      <c r="V1158" t="str">
        <f t="shared" si="415"/>
        <v>&lt;=3 calls</v>
      </c>
      <c r="W1158" t="str">
        <f t="shared" si="416"/>
        <v>Q3</v>
      </c>
      <c r="X1158" t="str">
        <f t="shared" si="417"/>
        <v>Not Applicable</v>
      </c>
      <c r="Y1158" t="str">
        <f t="shared" si="418"/>
        <v>High</v>
      </c>
      <c r="Z1158" s="3">
        <f t="shared" si="419"/>
        <v>1.1986216492053339</v>
      </c>
      <c r="AA1158" s="3">
        <f t="shared" si="420"/>
        <v>1.0055040514585782</v>
      </c>
      <c r="AB1158" s="3">
        <f t="shared" si="421"/>
        <v>1.3836585565686736</v>
      </c>
      <c r="AC1158" s="3">
        <f t="shared" si="422"/>
        <v>1.2477545226278501</v>
      </c>
      <c r="AD1158" s="3">
        <f t="shared" si="423"/>
        <v>4.4260831629182205</v>
      </c>
      <c r="AE1158" s="3">
        <f t="shared" si="424"/>
        <v>2.4329271681140168</v>
      </c>
      <c r="AF1158" s="3">
        <f t="shared" si="425"/>
        <v>0.49805325581348975</v>
      </c>
      <c r="AG1158" t="str">
        <f t="shared" si="426"/>
        <v>Cluster 3</v>
      </c>
      <c r="AH1158" t="str">
        <f t="shared" si="427"/>
        <v>Not Applicable</v>
      </c>
      <c r="AI1158">
        <f t="shared" si="428"/>
        <v>41.65</v>
      </c>
      <c r="AJ1158" t="e">
        <f t="shared" si="429"/>
        <v>#N/A</v>
      </c>
      <c r="AK1158" t="str">
        <f t="shared" si="430"/>
        <v>no - High</v>
      </c>
      <c r="AL1158" t="str">
        <f t="shared" si="431"/>
        <v>Q4 - Very High</v>
      </c>
      <c r="AM1158">
        <f t="shared" si="432"/>
        <v>0</v>
      </c>
      <c r="AN1158">
        <f t="shared" si="433"/>
        <v>1</v>
      </c>
      <c r="AO1158">
        <f t="shared" si="434"/>
        <v>0</v>
      </c>
      <c r="AP1158">
        <f t="shared" si="435"/>
        <v>1</v>
      </c>
      <c r="AQ1158">
        <f t="shared" si="436"/>
        <v>245</v>
      </c>
    </row>
    <row r="1159" spans="1:43" x14ac:dyDescent="0.25">
      <c r="A1159" t="s">
        <v>55</v>
      </c>
      <c r="B1159">
        <v>162</v>
      </c>
      <c r="C1159" t="s">
        <v>25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  <c r="U1159">
        <f t="shared" si="414"/>
        <v>0</v>
      </c>
      <c r="V1159" t="str">
        <f t="shared" si="415"/>
        <v>&lt;=3 calls</v>
      </c>
      <c r="W1159" t="str">
        <f t="shared" si="416"/>
        <v>Q4</v>
      </c>
      <c r="X1159" t="str">
        <f t="shared" si="417"/>
        <v>Not Applicable</v>
      </c>
      <c r="Y1159" t="str">
        <f t="shared" si="418"/>
        <v>Medium</v>
      </c>
      <c r="Z1159" s="3">
        <f t="shared" si="419"/>
        <v>7.850793694958573E-2</v>
      </c>
      <c r="AA1159" s="3">
        <f t="shared" si="420"/>
        <v>0.47415567310515699</v>
      </c>
      <c r="AB1159" s="3">
        <f t="shared" si="421"/>
        <v>-0.39774520602315122</v>
      </c>
      <c r="AC1159" s="3">
        <f t="shared" si="422"/>
        <v>0.48691299998589177</v>
      </c>
      <c r="AD1159" s="3">
        <f t="shared" si="423"/>
        <v>2.4310358748908891</v>
      </c>
      <c r="AE1159" s="3">
        <f t="shared" si="424"/>
        <v>0.79137387938416615</v>
      </c>
      <c r="AF1159" s="3">
        <f t="shared" si="425"/>
        <v>1.8282805607828843</v>
      </c>
      <c r="AG1159" t="str">
        <f t="shared" si="426"/>
        <v>Cluster 2</v>
      </c>
      <c r="AH1159" t="str">
        <f t="shared" si="427"/>
        <v>Not Applicable</v>
      </c>
      <c r="AI1159" t="e">
        <f t="shared" si="428"/>
        <v>#N/A</v>
      </c>
      <c r="AJ1159">
        <f t="shared" si="429"/>
        <v>31.37</v>
      </c>
      <c r="AK1159" t="str">
        <f t="shared" si="430"/>
        <v>no - Low</v>
      </c>
      <c r="AL1159" t="str">
        <f t="shared" si="431"/>
        <v>Q3 - High</v>
      </c>
      <c r="AM1159">
        <f t="shared" si="432"/>
        <v>0</v>
      </c>
      <c r="AN1159">
        <f t="shared" si="433"/>
        <v>0</v>
      </c>
      <c r="AO1159">
        <f t="shared" si="434"/>
        <v>0</v>
      </c>
      <c r="AP1159">
        <f t="shared" si="435"/>
        <v>1</v>
      </c>
      <c r="AQ1159">
        <f t="shared" si="436"/>
        <v>184.5</v>
      </c>
    </row>
    <row r="1160" spans="1:43" x14ac:dyDescent="0.25">
      <c r="A1160" t="s">
        <v>36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  <c r="U1160">
        <f t="shared" si="414"/>
        <v>0</v>
      </c>
      <c r="V1160" t="str">
        <f t="shared" si="415"/>
        <v>&lt;=3 calls</v>
      </c>
      <c r="W1160" t="str">
        <f t="shared" si="416"/>
        <v>Q2</v>
      </c>
      <c r="X1160" t="str">
        <f t="shared" si="417"/>
        <v>Not Applicable</v>
      </c>
      <c r="Y1160" t="str">
        <f t="shared" si="418"/>
        <v>Medium</v>
      </c>
      <c r="Z1160" s="3">
        <f t="shared" si="419"/>
        <v>-1.6803483054354735</v>
      </c>
      <c r="AA1160" s="3">
        <f t="shared" si="420"/>
        <v>-0.41540509514944729</v>
      </c>
      <c r="AB1160" s="3">
        <f t="shared" si="421"/>
        <v>0.48799178184301811</v>
      </c>
      <c r="AC1160" s="3">
        <f t="shared" si="422"/>
        <v>0.74052684086654508</v>
      </c>
      <c r="AD1160" s="3">
        <f t="shared" si="423"/>
        <v>2.4593044232252708</v>
      </c>
      <c r="AE1160" s="3">
        <f t="shared" si="424"/>
        <v>1.944903031476402</v>
      </c>
      <c r="AF1160" s="3">
        <f t="shared" si="425"/>
        <v>3.0849825538561499</v>
      </c>
      <c r="AG1160" t="str">
        <f t="shared" si="426"/>
        <v>Cluster 2</v>
      </c>
      <c r="AH1160" t="str">
        <f t="shared" si="427"/>
        <v>Not Applicable</v>
      </c>
      <c r="AI1160" t="e">
        <f t="shared" si="428"/>
        <v>#N/A</v>
      </c>
      <c r="AJ1160">
        <f t="shared" si="429"/>
        <v>15.22</v>
      </c>
      <c r="AK1160" t="str">
        <f t="shared" si="430"/>
        <v>no - Low</v>
      </c>
      <c r="AL1160" t="str">
        <f t="shared" si="431"/>
        <v>Q4 - Very High</v>
      </c>
      <c r="AM1160">
        <f t="shared" si="432"/>
        <v>0</v>
      </c>
      <c r="AN1160">
        <f t="shared" si="433"/>
        <v>1</v>
      </c>
      <c r="AO1160">
        <f t="shared" si="434"/>
        <v>0</v>
      </c>
      <c r="AP1160">
        <f t="shared" si="435"/>
        <v>3</v>
      </c>
      <c r="AQ1160">
        <f t="shared" si="436"/>
        <v>89.5</v>
      </c>
    </row>
    <row r="1161" spans="1:43" x14ac:dyDescent="0.25">
      <c r="A1161" t="s">
        <v>38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  <c r="U1161">
        <f t="shared" si="414"/>
        <v>0</v>
      </c>
      <c r="V1161" t="str">
        <f t="shared" si="415"/>
        <v>&lt;=3 calls</v>
      </c>
      <c r="W1161" t="str">
        <f t="shared" si="416"/>
        <v>Q2</v>
      </c>
      <c r="X1161" t="str">
        <f t="shared" si="417"/>
        <v>Low</v>
      </c>
      <c r="Y1161" t="str">
        <f t="shared" si="418"/>
        <v>Medium</v>
      </c>
      <c r="Z1161" s="3">
        <f t="shared" si="419"/>
        <v>1.0245874525903911</v>
      </c>
      <c r="AA1161" s="3">
        <f t="shared" si="420"/>
        <v>-0.10694442606787302</v>
      </c>
      <c r="AB1161" s="3">
        <f t="shared" si="421"/>
        <v>-0.59435498584097812</v>
      </c>
      <c r="AC1161" s="3">
        <f t="shared" si="422"/>
        <v>-0.60000346093119195</v>
      </c>
      <c r="AD1161" s="3">
        <f t="shared" si="423"/>
        <v>2.2849612075693515</v>
      </c>
      <c r="AE1161" s="3">
        <f t="shared" si="424"/>
        <v>1.3320955523520417</v>
      </c>
      <c r="AF1161" s="3">
        <f t="shared" si="425"/>
        <v>2.5155336215394528</v>
      </c>
      <c r="AG1161" t="str">
        <f t="shared" si="426"/>
        <v>Cluster 2</v>
      </c>
      <c r="AH1161" t="str">
        <f t="shared" si="427"/>
        <v>Not Applicable</v>
      </c>
      <c r="AI1161" t="e">
        <f t="shared" si="428"/>
        <v>#N/A</v>
      </c>
      <c r="AJ1161">
        <f t="shared" si="429"/>
        <v>40.049999999999997</v>
      </c>
      <c r="AK1161" t="str">
        <f t="shared" si="430"/>
        <v>yes - Medium</v>
      </c>
      <c r="AL1161" t="str">
        <f t="shared" si="431"/>
        <v>Q2 - Medium</v>
      </c>
      <c r="AM1161">
        <f t="shared" si="432"/>
        <v>1</v>
      </c>
      <c r="AN1161">
        <f t="shared" si="433"/>
        <v>1</v>
      </c>
      <c r="AO1161">
        <f t="shared" si="434"/>
        <v>0</v>
      </c>
      <c r="AP1161">
        <f t="shared" si="435"/>
        <v>1</v>
      </c>
      <c r="AQ1161">
        <f t="shared" si="436"/>
        <v>235.6</v>
      </c>
    </row>
    <row r="1162" spans="1:43" x14ac:dyDescent="0.25">
      <c r="A1162" t="s">
        <v>64</v>
      </c>
      <c r="B1162">
        <v>129</v>
      </c>
      <c r="C1162" t="s">
        <v>25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  <c r="U1162">
        <f t="shared" si="414"/>
        <v>0</v>
      </c>
      <c r="V1162" t="str">
        <f t="shared" si="415"/>
        <v>&gt;3 calls</v>
      </c>
      <c r="W1162" t="str">
        <f t="shared" si="416"/>
        <v>Q4</v>
      </c>
      <c r="X1162" t="str">
        <f t="shared" si="417"/>
        <v>Not Applicable</v>
      </c>
      <c r="Y1162" t="str">
        <f t="shared" si="418"/>
        <v>High</v>
      </c>
      <c r="Z1162" s="3">
        <f t="shared" si="419"/>
        <v>0.10627935130303402</v>
      </c>
      <c r="AA1162" s="3">
        <f t="shared" si="420"/>
        <v>1.2363520360615634</v>
      </c>
      <c r="AB1162" s="3">
        <f t="shared" si="421"/>
        <v>-2.0182864214912994</v>
      </c>
      <c r="AC1162" s="3">
        <f t="shared" si="422"/>
        <v>0.45068245128865581</v>
      </c>
      <c r="AD1162" s="3">
        <f t="shared" si="423"/>
        <v>3.0604756563296798</v>
      </c>
      <c r="AE1162" s="3">
        <f t="shared" si="424"/>
        <v>2.4117330716027996</v>
      </c>
      <c r="AF1162" s="3">
        <f t="shared" si="425"/>
        <v>3.2041225904042383</v>
      </c>
      <c r="AG1162" t="str">
        <f t="shared" si="426"/>
        <v>Cluster 2</v>
      </c>
      <c r="AH1162" t="str">
        <f t="shared" si="427"/>
        <v>Not Applicable</v>
      </c>
      <c r="AI1162" t="e">
        <f t="shared" si="428"/>
        <v>#N/A</v>
      </c>
      <c r="AJ1162">
        <f t="shared" si="429"/>
        <v>31.62</v>
      </c>
      <c r="AK1162" t="str">
        <f t="shared" si="430"/>
        <v>no - Medium</v>
      </c>
      <c r="AL1162" t="str">
        <f t="shared" si="431"/>
        <v>Q3 - High</v>
      </c>
      <c r="AM1162">
        <f t="shared" si="432"/>
        <v>0</v>
      </c>
      <c r="AN1162">
        <f t="shared" si="433"/>
        <v>0</v>
      </c>
      <c r="AO1162">
        <f t="shared" si="434"/>
        <v>0</v>
      </c>
      <c r="AP1162">
        <f t="shared" si="435"/>
        <v>4</v>
      </c>
      <c r="AQ1162">
        <f t="shared" si="436"/>
        <v>186</v>
      </c>
    </row>
    <row r="1163" spans="1:43" x14ac:dyDescent="0.25">
      <c r="A1163" t="s">
        <v>57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  <c r="U1163">
        <f t="shared" si="414"/>
        <v>0</v>
      </c>
      <c r="V1163" t="str">
        <f t="shared" si="415"/>
        <v>&lt;=3 calls</v>
      </c>
      <c r="W1163" t="str">
        <f t="shared" si="416"/>
        <v>Q2</v>
      </c>
      <c r="X1163" t="str">
        <f t="shared" si="417"/>
        <v>Not Applicable</v>
      </c>
      <c r="Y1163" t="str">
        <f t="shared" si="418"/>
        <v>Low</v>
      </c>
      <c r="Z1163" s="3">
        <f t="shared" si="419"/>
        <v>0.80797042063349456</v>
      </c>
      <c r="AA1163" s="3">
        <f t="shared" si="420"/>
        <v>-0.88506133968655443</v>
      </c>
      <c r="AB1163" s="3">
        <f t="shared" si="421"/>
        <v>-0.99949028970801546</v>
      </c>
      <c r="AC1163" s="3">
        <f t="shared" si="422"/>
        <v>-1.0710005939952616</v>
      </c>
      <c r="AD1163" s="3">
        <f t="shared" si="423"/>
        <v>1.8130111090869152</v>
      </c>
      <c r="AE1163" s="3">
        <f t="shared" si="424"/>
        <v>1.8926629090213716</v>
      </c>
      <c r="AF1163" s="3">
        <f t="shared" si="425"/>
        <v>3.4463511853405064</v>
      </c>
      <c r="AG1163" t="str">
        <f t="shared" si="426"/>
        <v>Cluster 1</v>
      </c>
      <c r="AH1163" t="str">
        <f t="shared" si="427"/>
        <v>Not Applicable</v>
      </c>
      <c r="AI1163" t="e">
        <f t="shared" si="428"/>
        <v>#N/A</v>
      </c>
      <c r="AJ1163">
        <f t="shared" si="429"/>
        <v>38.06</v>
      </c>
      <c r="AK1163" t="str">
        <f t="shared" si="430"/>
        <v>no - High</v>
      </c>
      <c r="AL1163" t="str">
        <f t="shared" si="431"/>
        <v>Q1 - Low</v>
      </c>
      <c r="AM1163">
        <f t="shared" si="432"/>
        <v>0</v>
      </c>
      <c r="AN1163">
        <f t="shared" si="433"/>
        <v>1</v>
      </c>
      <c r="AO1163">
        <f t="shared" si="434"/>
        <v>0</v>
      </c>
      <c r="AP1163">
        <f t="shared" si="435"/>
        <v>1</v>
      </c>
      <c r="AQ1163">
        <f t="shared" si="436"/>
        <v>223.9</v>
      </c>
    </row>
    <row r="1164" spans="1:43" x14ac:dyDescent="0.25">
      <c r="A1164" t="s">
        <v>73</v>
      </c>
      <c r="B1164">
        <v>96</v>
      </c>
      <c r="C1164" t="s">
        <v>28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  <c r="U1164">
        <f t="shared" si="414"/>
        <v>0</v>
      </c>
      <c r="V1164" t="str">
        <f t="shared" si="415"/>
        <v>&lt;=3 calls</v>
      </c>
      <c r="W1164" t="str">
        <f t="shared" si="416"/>
        <v>Q2</v>
      </c>
      <c r="X1164" t="str">
        <f t="shared" si="417"/>
        <v>Not Applicable</v>
      </c>
      <c r="Y1164" t="str">
        <f t="shared" si="418"/>
        <v>Low</v>
      </c>
      <c r="Z1164" s="3">
        <f t="shared" si="419"/>
        <v>-1.4063444228575282E-2</v>
      </c>
      <c r="AA1164" s="3">
        <f t="shared" si="420"/>
        <v>-0.7537167967227868</v>
      </c>
      <c r="AB1164" s="3">
        <f t="shared" si="421"/>
        <v>1.2704589863705311</v>
      </c>
      <c r="AC1164" s="3">
        <f t="shared" si="422"/>
        <v>-1.3246144348759143</v>
      </c>
      <c r="AD1164" s="3">
        <f t="shared" si="423"/>
        <v>2.508602170202245</v>
      </c>
      <c r="AE1164" s="3">
        <f t="shared" si="424"/>
        <v>1.9841764607153529</v>
      </c>
      <c r="AF1164" s="3">
        <f t="shared" si="425"/>
        <v>3.0952911989294956</v>
      </c>
      <c r="AG1164" t="str">
        <f t="shared" si="426"/>
        <v>Cluster 2</v>
      </c>
      <c r="AH1164" t="str">
        <f t="shared" si="427"/>
        <v>Not Applicable</v>
      </c>
      <c r="AI1164" t="e">
        <f t="shared" si="428"/>
        <v>#N/A</v>
      </c>
      <c r="AJ1164">
        <f t="shared" si="429"/>
        <v>30.52</v>
      </c>
      <c r="AK1164" t="str">
        <f t="shared" si="430"/>
        <v>no - Low</v>
      </c>
      <c r="AL1164" t="str">
        <f t="shared" si="431"/>
        <v>Q1 - Low</v>
      </c>
      <c r="AM1164">
        <f t="shared" si="432"/>
        <v>0</v>
      </c>
      <c r="AN1164">
        <f t="shared" si="433"/>
        <v>0</v>
      </c>
      <c r="AO1164">
        <f t="shared" si="434"/>
        <v>1</v>
      </c>
      <c r="AP1164">
        <f t="shared" si="435"/>
        <v>1</v>
      </c>
      <c r="AQ1164">
        <f t="shared" si="436"/>
        <v>179.5</v>
      </c>
    </row>
    <row r="1165" spans="1:43" x14ac:dyDescent="0.25">
      <c r="A1165" t="s">
        <v>75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  <c r="U1165">
        <f t="shared" si="414"/>
        <v>0</v>
      </c>
      <c r="V1165" t="str">
        <f t="shared" si="415"/>
        <v>&lt;=3 calls</v>
      </c>
      <c r="W1165" t="str">
        <f t="shared" si="416"/>
        <v>Q4</v>
      </c>
      <c r="X1165" t="str">
        <f t="shared" si="417"/>
        <v>Not Applicable</v>
      </c>
      <c r="Y1165" t="str">
        <f t="shared" si="418"/>
        <v>High</v>
      </c>
      <c r="Z1165" s="3">
        <f t="shared" si="419"/>
        <v>-0.2010576342084604</v>
      </c>
      <c r="AA1165" s="3">
        <f t="shared" si="420"/>
        <v>1.0612259787765403</v>
      </c>
      <c r="AB1165" s="3">
        <f t="shared" si="421"/>
        <v>-6.8076282288209319E-2</v>
      </c>
      <c r="AC1165" s="3">
        <f t="shared" si="422"/>
        <v>-0.49131181483948333</v>
      </c>
      <c r="AD1165" s="3">
        <f t="shared" si="423"/>
        <v>2.4523880045367115</v>
      </c>
      <c r="AE1165" s="3">
        <f t="shared" si="424"/>
        <v>1.1885480343321342</v>
      </c>
      <c r="AF1165" s="3">
        <f t="shared" si="425"/>
        <v>2.1934187778520555</v>
      </c>
      <c r="AG1165" t="str">
        <f t="shared" si="426"/>
        <v>Cluster 2</v>
      </c>
      <c r="AH1165" t="str">
        <f t="shared" si="427"/>
        <v>Not Applicable</v>
      </c>
      <c r="AI1165" t="e">
        <f t="shared" si="428"/>
        <v>#N/A</v>
      </c>
      <c r="AJ1165">
        <f t="shared" si="429"/>
        <v>28.8</v>
      </c>
      <c r="AK1165" t="str">
        <f t="shared" si="430"/>
        <v>no - Medium</v>
      </c>
      <c r="AL1165" t="str">
        <f t="shared" si="431"/>
        <v>Q2 - Medium</v>
      </c>
      <c r="AM1165">
        <f t="shared" si="432"/>
        <v>0</v>
      </c>
      <c r="AN1165">
        <f t="shared" si="433"/>
        <v>1</v>
      </c>
      <c r="AO1165">
        <f t="shared" si="434"/>
        <v>0</v>
      </c>
      <c r="AP1165">
        <f t="shared" si="435"/>
        <v>1</v>
      </c>
      <c r="AQ1165">
        <f t="shared" si="436"/>
        <v>169.4</v>
      </c>
    </row>
    <row r="1166" spans="1:43" x14ac:dyDescent="0.25">
      <c r="A1166" t="s">
        <v>74</v>
      </c>
      <c r="B1166">
        <v>80</v>
      </c>
      <c r="C1166" t="s">
        <v>25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  <c r="U1166">
        <f t="shared" si="414"/>
        <v>0</v>
      </c>
      <c r="V1166" t="str">
        <f t="shared" si="415"/>
        <v>&lt;=3 calls</v>
      </c>
      <c r="W1166" t="str">
        <f t="shared" si="416"/>
        <v>Q2</v>
      </c>
      <c r="X1166" t="str">
        <f t="shared" si="417"/>
        <v>Not Applicable</v>
      </c>
      <c r="Y1166" t="str">
        <f t="shared" si="418"/>
        <v>Low</v>
      </c>
      <c r="Z1166" s="3">
        <f t="shared" si="419"/>
        <v>-1.1508400050963925</v>
      </c>
      <c r="AA1166" s="3">
        <f t="shared" si="420"/>
        <v>-1.1119291866239698</v>
      </c>
      <c r="AB1166" s="3">
        <f t="shared" si="421"/>
        <v>0.48799178184301811</v>
      </c>
      <c r="AC1166" s="3">
        <f t="shared" si="422"/>
        <v>-0.74492565572013658</v>
      </c>
      <c r="AD1166" s="3">
        <f t="shared" si="423"/>
        <v>1.5213360292512452</v>
      </c>
      <c r="AE1166" s="3">
        <f t="shared" si="424"/>
        <v>1.8313572685560038</v>
      </c>
      <c r="AF1166" s="3">
        <f t="shared" si="425"/>
        <v>3.5204084388445422</v>
      </c>
      <c r="AG1166" t="str">
        <f t="shared" si="426"/>
        <v>Cluster 1</v>
      </c>
      <c r="AH1166" t="str">
        <f t="shared" si="427"/>
        <v>Not Applicable</v>
      </c>
      <c r="AI1166" t="e">
        <f t="shared" si="428"/>
        <v>#N/A</v>
      </c>
      <c r="AJ1166">
        <f t="shared" si="429"/>
        <v>20.079999999999998</v>
      </c>
      <c r="AK1166" t="str">
        <f t="shared" si="430"/>
        <v>no - Medium</v>
      </c>
      <c r="AL1166" t="str">
        <f t="shared" si="431"/>
        <v>Q1 - Low</v>
      </c>
      <c r="AM1166">
        <f t="shared" si="432"/>
        <v>0</v>
      </c>
      <c r="AN1166">
        <f t="shared" si="433"/>
        <v>0</v>
      </c>
      <c r="AO1166">
        <f t="shared" si="434"/>
        <v>0</v>
      </c>
      <c r="AP1166">
        <f t="shared" si="435"/>
        <v>1</v>
      </c>
      <c r="AQ1166">
        <f t="shared" si="436"/>
        <v>118.1</v>
      </c>
    </row>
    <row r="1167" spans="1:43" x14ac:dyDescent="0.25">
      <c r="A1167" t="s">
        <v>43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  <c r="U1167">
        <f t="shared" si="414"/>
        <v>1</v>
      </c>
      <c r="V1167" t="str">
        <f t="shared" si="415"/>
        <v>&gt;3 calls</v>
      </c>
      <c r="W1167" t="str">
        <f t="shared" si="416"/>
        <v>Q3</v>
      </c>
      <c r="X1167" t="str">
        <f t="shared" si="417"/>
        <v>Not Applicable</v>
      </c>
      <c r="Y1167" t="str">
        <f t="shared" si="418"/>
        <v>Medium</v>
      </c>
      <c r="Z1167" s="3">
        <f t="shared" si="419"/>
        <v>-1.2637770901337488</v>
      </c>
      <c r="AA1167" s="3">
        <f t="shared" si="420"/>
        <v>-0.12883518322850132</v>
      </c>
      <c r="AB1167" s="3">
        <f t="shared" si="421"/>
        <v>0.16626668759566532</v>
      </c>
      <c r="AC1167" s="3">
        <f t="shared" si="422"/>
        <v>-2.2303781523068174</v>
      </c>
      <c r="AD1167" s="3">
        <f t="shared" si="423"/>
        <v>1.9241920058895499</v>
      </c>
      <c r="AE1167" s="3">
        <f t="shared" si="424"/>
        <v>2.5721513080835767</v>
      </c>
      <c r="AF1167" s="3">
        <f t="shared" si="425"/>
        <v>4.1868138038158396</v>
      </c>
      <c r="AG1167" t="str">
        <f t="shared" si="426"/>
        <v>Cluster 1</v>
      </c>
      <c r="AH1167" t="str">
        <f t="shared" si="427"/>
        <v>Not Applicable</v>
      </c>
      <c r="AI1167">
        <f t="shared" si="428"/>
        <v>19.04</v>
      </c>
      <c r="AJ1167" t="e">
        <f t="shared" si="429"/>
        <v>#N/A</v>
      </c>
      <c r="AK1167" t="str">
        <f t="shared" si="430"/>
        <v>no - Medium</v>
      </c>
      <c r="AL1167" t="str">
        <f t="shared" si="431"/>
        <v>Q1 - Low</v>
      </c>
      <c r="AM1167">
        <f t="shared" si="432"/>
        <v>0</v>
      </c>
      <c r="AN1167">
        <f t="shared" si="433"/>
        <v>1</v>
      </c>
      <c r="AO1167">
        <f t="shared" si="434"/>
        <v>0</v>
      </c>
      <c r="AP1167">
        <f t="shared" si="435"/>
        <v>4</v>
      </c>
      <c r="AQ1167">
        <f t="shared" si="436"/>
        <v>112</v>
      </c>
    </row>
    <row r="1168" spans="1:43" x14ac:dyDescent="0.25">
      <c r="A1168" t="s">
        <v>53</v>
      </c>
      <c r="B1168">
        <v>97</v>
      </c>
      <c r="C1168" t="s">
        <v>25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  <c r="U1168">
        <f t="shared" si="414"/>
        <v>0</v>
      </c>
      <c r="V1168" t="str">
        <f t="shared" si="415"/>
        <v>&lt;=3 calls</v>
      </c>
      <c r="W1168" t="str">
        <f t="shared" si="416"/>
        <v>Q2</v>
      </c>
      <c r="X1168" t="str">
        <f t="shared" si="417"/>
        <v>Not Applicable</v>
      </c>
      <c r="Y1168" t="str">
        <f t="shared" si="418"/>
        <v>Medium</v>
      </c>
      <c r="Z1168" s="3">
        <f t="shared" si="419"/>
        <v>-0.21957191044409261</v>
      </c>
      <c r="AA1168" s="3">
        <f t="shared" si="420"/>
        <v>0.51196698092805981</v>
      </c>
      <c r="AB1168" s="3">
        <f t="shared" si="421"/>
        <v>-0.17333202299876274</v>
      </c>
      <c r="AC1168" s="3">
        <f t="shared" si="422"/>
        <v>-0.63623400962842791</v>
      </c>
      <c r="AD1168" s="3">
        <f t="shared" si="423"/>
        <v>1.9263483055602704</v>
      </c>
      <c r="AE1168" s="3">
        <f t="shared" si="424"/>
        <v>0.86322634263637432</v>
      </c>
      <c r="AF1168" s="3">
        <f t="shared" si="425"/>
        <v>2.4040594091885121</v>
      </c>
      <c r="AG1168" t="str">
        <f t="shared" si="426"/>
        <v>Cluster 2</v>
      </c>
      <c r="AH1168" t="str">
        <f t="shared" si="427"/>
        <v>&gt;16 messages</v>
      </c>
      <c r="AI1168" t="e">
        <f t="shared" si="428"/>
        <v>#N/A</v>
      </c>
      <c r="AJ1168">
        <f t="shared" si="429"/>
        <v>28.63</v>
      </c>
      <c r="AK1168" t="str">
        <f t="shared" si="430"/>
        <v>no - High</v>
      </c>
      <c r="AL1168" t="str">
        <f t="shared" si="431"/>
        <v>Q1 - Low</v>
      </c>
      <c r="AM1168">
        <f t="shared" si="432"/>
        <v>0</v>
      </c>
      <c r="AN1168">
        <f t="shared" si="433"/>
        <v>0</v>
      </c>
      <c r="AO1168">
        <f t="shared" si="434"/>
        <v>0</v>
      </c>
      <c r="AP1168">
        <f t="shared" si="435"/>
        <v>0</v>
      </c>
      <c r="AQ1168">
        <f t="shared" si="436"/>
        <v>168.4</v>
      </c>
    </row>
    <row r="1169" spans="1:43" x14ac:dyDescent="0.25">
      <c r="A1169" t="s">
        <v>64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  <c r="U1169">
        <f t="shared" si="414"/>
        <v>0</v>
      </c>
      <c r="V1169" t="str">
        <f t="shared" si="415"/>
        <v>&lt;=3 calls</v>
      </c>
      <c r="W1169" t="str">
        <f t="shared" si="416"/>
        <v>Q2</v>
      </c>
      <c r="X1169" t="str">
        <f t="shared" si="417"/>
        <v>Not Applicable</v>
      </c>
      <c r="Y1169" t="str">
        <f t="shared" si="418"/>
        <v>Medium</v>
      </c>
      <c r="Z1169" s="3">
        <f t="shared" si="419"/>
        <v>0.63023336877142555</v>
      </c>
      <c r="AA1169" s="3">
        <f t="shared" si="420"/>
        <v>-0.2382889690316406</v>
      </c>
      <c r="AB1169" s="3">
        <f t="shared" si="421"/>
        <v>2.6407695729796274</v>
      </c>
      <c r="AC1169" s="3">
        <f t="shared" si="422"/>
        <v>0.37822135389418376</v>
      </c>
      <c r="AD1169" s="3">
        <f t="shared" si="423"/>
        <v>4.2886550007221249</v>
      </c>
      <c r="AE1169" s="3">
        <f t="shared" si="424"/>
        <v>2.7514888809500384</v>
      </c>
      <c r="AF1169" s="3">
        <f t="shared" si="425"/>
        <v>2.1791788381783865</v>
      </c>
      <c r="AG1169" t="str">
        <f t="shared" si="426"/>
        <v>Cluster 3</v>
      </c>
      <c r="AH1169" t="str">
        <f t="shared" si="427"/>
        <v>&gt;16 messages</v>
      </c>
      <c r="AI1169" t="e">
        <f t="shared" si="428"/>
        <v>#N/A</v>
      </c>
      <c r="AJ1169">
        <f t="shared" si="429"/>
        <v>36.43</v>
      </c>
      <c r="AK1169" t="str">
        <f t="shared" si="430"/>
        <v>no - High</v>
      </c>
      <c r="AL1169" t="str">
        <f t="shared" si="431"/>
        <v>Q3 - High</v>
      </c>
      <c r="AM1169">
        <f t="shared" si="432"/>
        <v>0</v>
      </c>
      <c r="AN1169">
        <f t="shared" si="433"/>
        <v>1</v>
      </c>
      <c r="AO1169">
        <f t="shared" si="434"/>
        <v>0</v>
      </c>
      <c r="AP1169">
        <f t="shared" si="435"/>
        <v>0</v>
      </c>
      <c r="AQ1169">
        <f t="shared" si="436"/>
        <v>214.3</v>
      </c>
    </row>
    <row r="1170" spans="1:43" x14ac:dyDescent="0.25">
      <c r="A1170" t="s">
        <v>20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  <c r="U1170">
        <f t="shared" si="414"/>
        <v>1</v>
      </c>
      <c r="V1170" t="str">
        <f t="shared" si="415"/>
        <v>&gt;3 calls</v>
      </c>
      <c r="W1170" t="str">
        <f t="shared" si="416"/>
        <v>Q1</v>
      </c>
      <c r="X1170" t="str">
        <f t="shared" si="417"/>
        <v>Not Applicable</v>
      </c>
      <c r="Y1170" t="str">
        <f t="shared" si="418"/>
        <v>High</v>
      </c>
      <c r="Z1170" s="3">
        <f t="shared" si="419"/>
        <v>1.2115816425702763</v>
      </c>
      <c r="AA1170" s="3">
        <f t="shared" si="420"/>
        <v>0.83037799417355584</v>
      </c>
      <c r="AB1170" s="3">
        <f t="shared" si="421"/>
        <v>1.6835381197251575</v>
      </c>
      <c r="AC1170" s="3">
        <f t="shared" si="422"/>
        <v>-2.1941476036095811</v>
      </c>
      <c r="AD1170" s="3">
        <f t="shared" si="423"/>
        <v>4.107157447984334</v>
      </c>
      <c r="AE1170" s="3">
        <f t="shared" si="424"/>
        <v>3.13146004234676</v>
      </c>
      <c r="AF1170" s="3">
        <f t="shared" si="425"/>
        <v>3.2777037222872289</v>
      </c>
      <c r="AG1170" t="str">
        <f t="shared" si="426"/>
        <v>Cluster 2</v>
      </c>
      <c r="AH1170" t="str">
        <f t="shared" si="427"/>
        <v>Not Applicable</v>
      </c>
      <c r="AI1170">
        <f t="shared" si="428"/>
        <v>41.77</v>
      </c>
      <c r="AJ1170" t="e">
        <f t="shared" si="429"/>
        <v>#N/A</v>
      </c>
      <c r="AK1170" t="str">
        <f t="shared" si="430"/>
        <v>no - Medium</v>
      </c>
      <c r="AL1170" t="str">
        <f t="shared" si="431"/>
        <v>Q1 - Low</v>
      </c>
      <c r="AM1170">
        <f t="shared" si="432"/>
        <v>0</v>
      </c>
      <c r="AN1170">
        <f t="shared" si="433"/>
        <v>1</v>
      </c>
      <c r="AO1170">
        <f t="shared" si="434"/>
        <v>0</v>
      </c>
      <c r="AP1170">
        <f t="shared" si="435"/>
        <v>4</v>
      </c>
      <c r="AQ1170">
        <f t="shared" si="436"/>
        <v>245.7</v>
      </c>
    </row>
    <row r="1171" spans="1:43" x14ac:dyDescent="0.25">
      <c r="A1171" t="s">
        <v>72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  <c r="U1171">
        <f t="shared" si="414"/>
        <v>0</v>
      </c>
      <c r="V1171" t="str">
        <f t="shared" si="415"/>
        <v>&lt;=3 calls</v>
      </c>
      <c r="W1171" t="str">
        <f t="shared" si="416"/>
        <v>Q1</v>
      </c>
      <c r="X1171" t="str">
        <f t="shared" si="417"/>
        <v>Low</v>
      </c>
      <c r="Y1171" t="str">
        <f t="shared" si="418"/>
        <v>High</v>
      </c>
      <c r="Z1171" s="3">
        <f t="shared" si="419"/>
        <v>-0.69353738207627691</v>
      </c>
      <c r="AA1171" s="3">
        <f t="shared" si="420"/>
        <v>1.4353589193399985</v>
      </c>
      <c r="AB1171" s="3">
        <f t="shared" si="421"/>
        <v>-0.14155670504840701</v>
      </c>
      <c r="AC1171" s="3">
        <f t="shared" si="422"/>
        <v>-0.49131181483948333</v>
      </c>
      <c r="AD1171" s="3">
        <f t="shared" si="423"/>
        <v>2.6496378927247393</v>
      </c>
      <c r="AE1171" s="3">
        <f t="shared" si="424"/>
        <v>1.6741191498251051</v>
      </c>
      <c r="AF1171" s="3">
        <f t="shared" si="425"/>
        <v>2.5660804533489339</v>
      </c>
      <c r="AG1171" t="str">
        <f t="shared" si="426"/>
        <v>Cluster 2</v>
      </c>
      <c r="AH1171" t="str">
        <f t="shared" si="427"/>
        <v>&gt;16 messages</v>
      </c>
      <c r="AI1171" t="e">
        <f t="shared" si="428"/>
        <v>#N/A</v>
      </c>
      <c r="AJ1171">
        <f t="shared" si="429"/>
        <v>24.28</v>
      </c>
      <c r="AK1171" t="str">
        <f t="shared" si="430"/>
        <v>yes - Medium</v>
      </c>
      <c r="AL1171" t="str">
        <f t="shared" si="431"/>
        <v>Q2 - Medium</v>
      </c>
      <c r="AM1171">
        <f t="shared" si="432"/>
        <v>1</v>
      </c>
      <c r="AN1171">
        <f t="shared" si="433"/>
        <v>1</v>
      </c>
      <c r="AO1171">
        <f t="shared" si="434"/>
        <v>0</v>
      </c>
      <c r="AP1171">
        <f t="shared" si="435"/>
        <v>1</v>
      </c>
      <c r="AQ1171">
        <f t="shared" si="436"/>
        <v>142.80000000000001</v>
      </c>
    </row>
    <row r="1172" spans="1:43" x14ac:dyDescent="0.25">
      <c r="A1172" t="s">
        <v>29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  <c r="U1172">
        <f t="shared" si="414"/>
        <v>0</v>
      </c>
      <c r="V1172" t="str">
        <f t="shared" si="415"/>
        <v>&lt;=3 calls</v>
      </c>
      <c r="W1172" t="str">
        <f t="shared" si="416"/>
        <v>Q1</v>
      </c>
      <c r="X1172" t="str">
        <f t="shared" si="417"/>
        <v>Not Applicable</v>
      </c>
      <c r="Y1172" t="str">
        <f t="shared" si="418"/>
        <v>Medium</v>
      </c>
      <c r="Z1172" s="3">
        <f t="shared" si="419"/>
        <v>0.40991348156740226</v>
      </c>
      <c r="AA1172" s="3">
        <f t="shared" si="420"/>
        <v>0.6074902849017082</v>
      </c>
      <c r="AB1172" s="3">
        <f t="shared" si="421"/>
        <v>2.9235628934755595E-2</v>
      </c>
      <c r="AC1172" s="3">
        <f t="shared" si="422"/>
        <v>-2.0314681775414092E-2</v>
      </c>
      <c r="AD1172" s="3">
        <f t="shared" si="423"/>
        <v>2.5672924150108845</v>
      </c>
      <c r="AE1172" s="3">
        <f t="shared" si="424"/>
        <v>0.73371719137247604</v>
      </c>
      <c r="AF1172" s="3">
        <f t="shared" si="425"/>
        <v>1.5766075889892863</v>
      </c>
      <c r="AG1172" t="str">
        <f t="shared" si="426"/>
        <v>Cluster 2</v>
      </c>
      <c r="AH1172" t="str">
        <f t="shared" si="427"/>
        <v>Not Applicable</v>
      </c>
      <c r="AI1172" t="e">
        <f t="shared" si="428"/>
        <v>#N/A</v>
      </c>
      <c r="AJ1172">
        <f t="shared" si="429"/>
        <v>34.409999999999997</v>
      </c>
      <c r="AK1172" t="str">
        <f t="shared" si="430"/>
        <v>no - Low</v>
      </c>
      <c r="AL1172" t="str">
        <f t="shared" si="431"/>
        <v>Q2 - Medium</v>
      </c>
      <c r="AM1172">
        <f t="shared" si="432"/>
        <v>0</v>
      </c>
      <c r="AN1172">
        <f t="shared" si="433"/>
        <v>1</v>
      </c>
      <c r="AO1172">
        <f t="shared" si="434"/>
        <v>0</v>
      </c>
      <c r="AP1172">
        <f t="shared" si="435"/>
        <v>3</v>
      </c>
      <c r="AQ1172">
        <f t="shared" si="436"/>
        <v>202.4</v>
      </c>
    </row>
    <row r="1173" spans="1:43" x14ac:dyDescent="0.25">
      <c r="A1173" t="s">
        <v>51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  <c r="U1173">
        <f t="shared" si="414"/>
        <v>0</v>
      </c>
      <c r="V1173" t="str">
        <f t="shared" si="415"/>
        <v>&lt;=3 calls</v>
      </c>
      <c r="W1173" t="str">
        <f t="shared" si="416"/>
        <v>Q1</v>
      </c>
      <c r="X1173" t="str">
        <f t="shared" si="417"/>
        <v>Not Applicable</v>
      </c>
      <c r="Y1173" t="str">
        <f t="shared" si="418"/>
        <v>Low</v>
      </c>
      <c r="Z1173" s="3">
        <f t="shared" si="419"/>
        <v>-1.1749085642027144</v>
      </c>
      <c r="AA1173" s="3">
        <f t="shared" si="420"/>
        <v>-1.5338237791742524</v>
      </c>
      <c r="AB1173" s="3">
        <f t="shared" si="421"/>
        <v>0.33705902157882794</v>
      </c>
      <c r="AC1173" s="3">
        <f t="shared" si="422"/>
        <v>0.63183519477483641</v>
      </c>
      <c r="AD1173" s="3">
        <f t="shared" si="423"/>
        <v>2.1831568342962666</v>
      </c>
      <c r="AE1173" s="3">
        <f t="shared" si="424"/>
        <v>2.0605460483039688</v>
      </c>
      <c r="AF1173" s="3">
        <f t="shared" si="425"/>
        <v>3.4242555791336171</v>
      </c>
      <c r="AG1173" t="str">
        <f t="shared" si="426"/>
        <v>Cluster 2</v>
      </c>
      <c r="AH1173" t="str">
        <f t="shared" si="427"/>
        <v>Not Applicable</v>
      </c>
      <c r="AI1173" t="e">
        <f t="shared" si="428"/>
        <v>#N/A</v>
      </c>
      <c r="AJ1173">
        <f t="shared" si="429"/>
        <v>19.86</v>
      </c>
      <c r="AK1173" t="str">
        <f t="shared" si="430"/>
        <v>no - Low</v>
      </c>
      <c r="AL1173" t="str">
        <f t="shared" si="431"/>
        <v>Q3 - High</v>
      </c>
      <c r="AM1173">
        <f t="shared" si="432"/>
        <v>0</v>
      </c>
      <c r="AN1173">
        <f t="shared" si="433"/>
        <v>1</v>
      </c>
      <c r="AO1173">
        <f t="shared" si="434"/>
        <v>0</v>
      </c>
      <c r="AP1173">
        <f t="shared" si="435"/>
        <v>1</v>
      </c>
      <c r="AQ1173">
        <f t="shared" si="436"/>
        <v>116.8</v>
      </c>
    </row>
    <row r="1174" spans="1:43" x14ac:dyDescent="0.25">
      <c r="A1174" t="s">
        <v>24</v>
      </c>
      <c r="B1174">
        <v>45</v>
      </c>
      <c r="C1174" t="s">
        <v>28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  <c r="U1174">
        <f t="shared" si="414"/>
        <v>0</v>
      </c>
      <c r="V1174" t="str">
        <f t="shared" si="415"/>
        <v>&lt;=3 calls</v>
      </c>
      <c r="W1174" t="str">
        <f t="shared" si="416"/>
        <v>Q1</v>
      </c>
      <c r="X1174" t="str">
        <f t="shared" si="417"/>
        <v>Not Applicable</v>
      </c>
      <c r="Y1174" t="str">
        <f t="shared" si="418"/>
        <v>High</v>
      </c>
      <c r="Z1174" s="3">
        <f t="shared" si="419"/>
        <v>-0.45470321863662189</v>
      </c>
      <c r="AA1174" s="3">
        <f t="shared" si="420"/>
        <v>1.1965506594058763</v>
      </c>
      <c r="AB1174" s="3">
        <f t="shared" si="421"/>
        <v>-0.16538819351117423</v>
      </c>
      <c r="AC1174" s="3">
        <f t="shared" si="422"/>
        <v>0.26952970780247515</v>
      </c>
      <c r="AD1174" s="3">
        <f t="shared" si="423"/>
        <v>2.7258880985149094</v>
      </c>
      <c r="AE1174" s="3">
        <f t="shared" si="424"/>
        <v>1.318517355025757</v>
      </c>
      <c r="AF1174" s="3">
        <f t="shared" si="425"/>
        <v>2.0115939215912859</v>
      </c>
      <c r="AG1174" t="str">
        <f t="shared" si="426"/>
        <v>Cluster 2</v>
      </c>
      <c r="AH1174" t="str">
        <f t="shared" si="427"/>
        <v>Not Applicable</v>
      </c>
      <c r="AI1174" t="e">
        <f t="shared" si="428"/>
        <v>#N/A</v>
      </c>
      <c r="AJ1174">
        <f t="shared" si="429"/>
        <v>26.47</v>
      </c>
      <c r="AK1174" t="str">
        <f t="shared" si="430"/>
        <v>no - Low</v>
      </c>
      <c r="AL1174" t="str">
        <f t="shared" si="431"/>
        <v>Q3 - High</v>
      </c>
      <c r="AM1174">
        <f t="shared" si="432"/>
        <v>0</v>
      </c>
      <c r="AN1174">
        <f t="shared" si="433"/>
        <v>0</v>
      </c>
      <c r="AO1174">
        <f t="shared" si="434"/>
        <v>1</v>
      </c>
      <c r="AP1174">
        <f t="shared" si="435"/>
        <v>1</v>
      </c>
      <c r="AQ1174">
        <f t="shared" si="436"/>
        <v>155.69999999999999</v>
      </c>
    </row>
    <row r="1175" spans="1:43" x14ac:dyDescent="0.25">
      <c r="A1175" t="s">
        <v>64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  <c r="U1175">
        <f t="shared" si="414"/>
        <v>0</v>
      </c>
      <c r="V1175" t="str">
        <f t="shared" si="415"/>
        <v>&lt;=3 calls</v>
      </c>
      <c r="W1175" t="str">
        <f t="shared" si="416"/>
        <v>Q1</v>
      </c>
      <c r="X1175" t="str">
        <f t="shared" si="417"/>
        <v>Not Applicable</v>
      </c>
      <c r="Y1175" t="str">
        <f t="shared" si="418"/>
        <v>High</v>
      </c>
      <c r="Z1175" s="3">
        <f t="shared" si="419"/>
        <v>-0.78055448038374853</v>
      </c>
      <c r="AA1175" s="3">
        <f t="shared" si="420"/>
        <v>1.192570521740308</v>
      </c>
      <c r="AB1175" s="3">
        <f t="shared" si="421"/>
        <v>-1.2934119807488067</v>
      </c>
      <c r="AC1175" s="3">
        <f t="shared" si="422"/>
        <v>-0.74492565572013658</v>
      </c>
      <c r="AD1175" s="3">
        <f t="shared" si="423"/>
        <v>2.2375601311341224</v>
      </c>
      <c r="AE1175" s="3">
        <f t="shared" si="424"/>
        <v>2.0638116509666578</v>
      </c>
      <c r="AF1175" s="3">
        <f t="shared" si="425"/>
        <v>3.3929281927106101</v>
      </c>
      <c r="AG1175" t="str">
        <f t="shared" si="426"/>
        <v>Cluster 2</v>
      </c>
      <c r="AH1175" t="str">
        <f t="shared" si="427"/>
        <v>&gt;16 messages</v>
      </c>
      <c r="AI1175" t="e">
        <f t="shared" si="428"/>
        <v>#N/A</v>
      </c>
      <c r="AJ1175">
        <f t="shared" si="429"/>
        <v>23.48</v>
      </c>
      <c r="AK1175" t="str">
        <f t="shared" si="430"/>
        <v>no - Low</v>
      </c>
      <c r="AL1175" t="str">
        <f t="shared" si="431"/>
        <v>Q1 - Low</v>
      </c>
      <c r="AM1175">
        <f t="shared" si="432"/>
        <v>0</v>
      </c>
      <c r="AN1175">
        <f t="shared" si="433"/>
        <v>1</v>
      </c>
      <c r="AO1175">
        <f t="shared" si="434"/>
        <v>0</v>
      </c>
      <c r="AP1175">
        <f t="shared" si="435"/>
        <v>2</v>
      </c>
      <c r="AQ1175">
        <f t="shared" si="436"/>
        <v>138.1</v>
      </c>
    </row>
    <row r="1176" spans="1:43" x14ac:dyDescent="0.25">
      <c r="A1176" t="s">
        <v>74</v>
      </c>
      <c r="B1176">
        <v>141</v>
      </c>
      <c r="C1176" t="s">
        <v>25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  <c r="U1176">
        <f t="shared" si="414"/>
        <v>0</v>
      </c>
      <c r="V1176" t="str">
        <f t="shared" si="415"/>
        <v>&lt;=3 calls</v>
      </c>
      <c r="W1176" t="str">
        <f t="shared" si="416"/>
        <v>Q4</v>
      </c>
      <c r="X1176" t="str">
        <f t="shared" si="417"/>
        <v>Not Applicable</v>
      </c>
      <c r="Y1176" t="str">
        <f t="shared" si="418"/>
        <v>Low</v>
      </c>
      <c r="Z1176" s="3">
        <f t="shared" si="419"/>
        <v>-2.376485091895244</v>
      </c>
      <c r="AA1176" s="3">
        <f t="shared" si="420"/>
        <v>-0.75968700322114013</v>
      </c>
      <c r="AB1176" s="3">
        <f t="shared" si="421"/>
        <v>0.4562164638926624</v>
      </c>
      <c r="AC1176" s="3">
        <f t="shared" si="422"/>
        <v>-5.6545230472650088E-2</v>
      </c>
      <c r="AD1176" s="3">
        <f t="shared" si="423"/>
        <v>2.2278094255314231</v>
      </c>
      <c r="AE1176" s="3">
        <f t="shared" si="424"/>
        <v>2.5369541895508072</v>
      </c>
      <c r="AF1176" s="3">
        <f t="shared" si="425"/>
        <v>3.9886261147508097</v>
      </c>
      <c r="AG1176" t="str">
        <f t="shared" si="426"/>
        <v>Cluster 1</v>
      </c>
      <c r="AH1176" t="str">
        <f t="shared" si="427"/>
        <v>Not Applicable</v>
      </c>
      <c r="AI1176" t="e">
        <f t="shared" si="428"/>
        <v>#N/A</v>
      </c>
      <c r="AJ1176">
        <f t="shared" si="429"/>
        <v>8.82</v>
      </c>
      <c r="AK1176" t="str">
        <f t="shared" si="430"/>
        <v>no - Low</v>
      </c>
      <c r="AL1176" t="str">
        <f t="shared" si="431"/>
        <v>Q2 - Medium</v>
      </c>
      <c r="AM1176">
        <f t="shared" si="432"/>
        <v>0</v>
      </c>
      <c r="AN1176">
        <f t="shared" si="433"/>
        <v>0</v>
      </c>
      <c r="AO1176">
        <f t="shared" si="434"/>
        <v>0</v>
      </c>
      <c r="AP1176">
        <f t="shared" si="435"/>
        <v>3</v>
      </c>
      <c r="AQ1176">
        <f t="shared" si="436"/>
        <v>51.9</v>
      </c>
    </row>
    <row r="1177" spans="1:43" x14ac:dyDescent="0.25">
      <c r="A1177" t="s">
        <v>57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  <c r="U1177">
        <f t="shared" si="414"/>
        <v>0</v>
      </c>
      <c r="V1177" t="str">
        <f t="shared" si="415"/>
        <v>&lt;=3 calls</v>
      </c>
      <c r="W1177" t="str">
        <f t="shared" si="416"/>
        <v>Q1</v>
      </c>
      <c r="X1177" t="str">
        <f t="shared" si="417"/>
        <v>Not Applicable</v>
      </c>
      <c r="Y1177" t="str">
        <f t="shared" si="418"/>
        <v>Low</v>
      </c>
      <c r="Z1177" s="3">
        <f t="shared" si="419"/>
        <v>-0.16217765411363289</v>
      </c>
      <c r="AA1177" s="3">
        <f t="shared" si="420"/>
        <v>-0.93680312933894738</v>
      </c>
      <c r="AB1177" s="3">
        <f t="shared" si="421"/>
        <v>-0.69365285443584024</v>
      </c>
      <c r="AC1177" s="3">
        <f t="shared" si="422"/>
        <v>-1.1434616913897337</v>
      </c>
      <c r="AD1177" s="3">
        <f t="shared" si="423"/>
        <v>0.90574276603216486</v>
      </c>
      <c r="AE1177" s="3">
        <f t="shared" si="424"/>
        <v>1.6409023788074371</v>
      </c>
      <c r="AF1177" s="3">
        <f t="shared" si="425"/>
        <v>3.5446792908995608</v>
      </c>
      <c r="AG1177" t="str">
        <f t="shared" si="426"/>
        <v>Cluster 1</v>
      </c>
      <c r="AH1177" t="str">
        <f t="shared" si="427"/>
        <v>&gt;16 messages</v>
      </c>
      <c r="AI1177" t="e">
        <f t="shared" si="428"/>
        <v>#N/A</v>
      </c>
      <c r="AJ1177">
        <f t="shared" si="429"/>
        <v>29.16</v>
      </c>
      <c r="AK1177" t="str">
        <f t="shared" si="430"/>
        <v>no - Low</v>
      </c>
      <c r="AL1177" t="str">
        <f t="shared" si="431"/>
        <v>Q1 - Low</v>
      </c>
      <c r="AM1177">
        <f t="shared" si="432"/>
        <v>0</v>
      </c>
      <c r="AN1177">
        <f t="shared" si="433"/>
        <v>1</v>
      </c>
      <c r="AO1177">
        <f t="shared" si="434"/>
        <v>0</v>
      </c>
      <c r="AP1177">
        <f t="shared" si="435"/>
        <v>0</v>
      </c>
      <c r="AQ1177">
        <f t="shared" si="436"/>
        <v>171.5</v>
      </c>
    </row>
    <row r="1178" spans="1:43" x14ac:dyDescent="0.25">
      <c r="A1178" t="s">
        <v>20</v>
      </c>
      <c r="B1178">
        <v>94</v>
      </c>
      <c r="C1178" t="s">
        <v>28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  <c r="U1178">
        <f t="shared" si="414"/>
        <v>0</v>
      </c>
      <c r="V1178" t="str">
        <f t="shared" si="415"/>
        <v>&lt;=3 calls</v>
      </c>
      <c r="W1178" t="str">
        <f t="shared" si="416"/>
        <v>Q2</v>
      </c>
      <c r="X1178" t="str">
        <f t="shared" si="417"/>
        <v>Not Applicable</v>
      </c>
      <c r="Y1178" t="str">
        <f t="shared" si="418"/>
        <v>Medium</v>
      </c>
      <c r="Z1178" s="3">
        <f t="shared" si="419"/>
        <v>0.25624498881165475</v>
      </c>
      <c r="AA1178" s="3">
        <f t="shared" si="420"/>
        <v>0.53783787575425601</v>
      </c>
      <c r="AB1178" s="3">
        <f t="shared" si="421"/>
        <v>-0.20113542620532424</v>
      </c>
      <c r="AC1178" s="3">
        <f t="shared" si="422"/>
        <v>1.8274433017836287</v>
      </c>
      <c r="AD1178" s="3">
        <f t="shared" si="423"/>
        <v>3.5462257452232246</v>
      </c>
      <c r="AE1178" s="3">
        <f t="shared" si="424"/>
        <v>1.932598136135804</v>
      </c>
      <c r="AF1178" s="3">
        <f t="shared" si="425"/>
        <v>1.70122134818111</v>
      </c>
      <c r="AG1178" t="str">
        <f t="shared" si="426"/>
        <v>Cluster 3</v>
      </c>
      <c r="AH1178" t="str">
        <f t="shared" si="427"/>
        <v>Not Applicable</v>
      </c>
      <c r="AI1178" t="e">
        <f t="shared" si="428"/>
        <v>#N/A</v>
      </c>
      <c r="AJ1178">
        <f t="shared" si="429"/>
        <v>33</v>
      </c>
      <c r="AK1178" t="str">
        <f t="shared" si="430"/>
        <v>no - Medium</v>
      </c>
      <c r="AL1178" t="str">
        <f t="shared" si="431"/>
        <v>Q4 - Very High</v>
      </c>
      <c r="AM1178">
        <f t="shared" si="432"/>
        <v>0</v>
      </c>
      <c r="AN1178">
        <f t="shared" si="433"/>
        <v>0</v>
      </c>
      <c r="AO1178">
        <f t="shared" si="434"/>
        <v>1</v>
      </c>
      <c r="AP1178">
        <f t="shared" si="435"/>
        <v>1</v>
      </c>
      <c r="AQ1178">
        <f t="shared" si="436"/>
        <v>194.1</v>
      </c>
    </row>
    <row r="1179" spans="1:43" x14ac:dyDescent="0.25">
      <c r="A1179" t="s">
        <v>36</v>
      </c>
      <c r="B1179">
        <v>40</v>
      </c>
      <c r="C1179" t="s">
        <v>28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  <c r="U1179">
        <f t="shared" si="414"/>
        <v>0</v>
      </c>
      <c r="V1179" t="str">
        <f t="shared" si="415"/>
        <v>&lt;=3 calls</v>
      </c>
      <c r="W1179" t="str">
        <f t="shared" si="416"/>
        <v>Q1</v>
      </c>
      <c r="X1179" t="str">
        <f t="shared" si="417"/>
        <v>Not Applicable</v>
      </c>
      <c r="Y1179" t="str">
        <f t="shared" si="418"/>
        <v>Low</v>
      </c>
      <c r="Z1179" s="3">
        <f t="shared" si="419"/>
        <v>-1.1952742680619097</v>
      </c>
      <c r="AA1179" s="3">
        <f t="shared" si="420"/>
        <v>-1.440290544033388</v>
      </c>
      <c r="AB1179" s="3">
        <f t="shared" si="421"/>
        <v>-1.8474940875081372</v>
      </c>
      <c r="AC1179" s="3">
        <f t="shared" si="422"/>
        <v>-0.34638962005053869</v>
      </c>
      <c r="AD1179" s="3">
        <f t="shared" si="423"/>
        <v>1.173644136896385</v>
      </c>
      <c r="AE1179" s="3">
        <f t="shared" si="424"/>
        <v>2.6526095829162664</v>
      </c>
      <c r="AF1179" s="3">
        <f t="shared" si="425"/>
        <v>4.5492015385875311</v>
      </c>
      <c r="AG1179" t="str">
        <f t="shared" si="426"/>
        <v>Cluster 1</v>
      </c>
      <c r="AH1179" t="str">
        <f t="shared" si="427"/>
        <v>Not Applicable</v>
      </c>
      <c r="AI1179" t="e">
        <f t="shared" si="428"/>
        <v>#N/A</v>
      </c>
      <c r="AJ1179">
        <f t="shared" si="429"/>
        <v>19.670000000000002</v>
      </c>
      <c r="AK1179" t="str">
        <f t="shared" si="430"/>
        <v>no - Medium</v>
      </c>
      <c r="AL1179" t="str">
        <f t="shared" si="431"/>
        <v>Q2 - Medium</v>
      </c>
      <c r="AM1179">
        <f t="shared" si="432"/>
        <v>0</v>
      </c>
      <c r="AN1179">
        <f t="shared" si="433"/>
        <v>0</v>
      </c>
      <c r="AO1179">
        <f t="shared" si="434"/>
        <v>1</v>
      </c>
      <c r="AP1179">
        <f t="shared" si="435"/>
        <v>1</v>
      </c>
      <c r="AQ1179">
        <f t="shared" si="436"/>
        <v>115.7</v>
      </c>
    </row>
    <row r="1180" spans="1:43" x14ac:dyDescent="0.25">
      <c r="A1180" t="s">
        <v>26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  <c r="U1180">
        <f t="shared" si="414"/>
        <v>1</v>
      </c>
      <c r="V1180" t="str">
        <f t="shared" si="415"/>
        <v>&lt;=3 calls</v>
      </c>
      <c r="W1180" t="str">
        <f t="shared" si="416"/>
        <v>Q3</v>
      </c>
      <c r="X1180" t="str">
        <f t="shared" si="417"/>
        <v>Not Applicable</v>
      </c>
      <c r="Y1180" t="str">
        <f t="shared" si="418"/>
        <v>Medium</v>
      </c>
      <c r="Z1180" s="3">
        <f t="shared" si="419"/>
        <v>1.655924272225449</v>
      </c>
      <c r="AA1180" s="3">
        <f t="shared" si="420"/>
        <v>0.14778438452852347</v>
      </c>
      <c r="AB1180" s="3">
        <f t="shared" si="421"/>
        <v>0.27152242830621875</v>
      </c>
      <c r="AC1180" s="3">
        <f t="shared" si="422"/>
        <v>-2.085455957517873</v>
      </c>
      <c r="AD1180" s="3">
        <f t="shared" si="423"/>
        <v>3.3416054007857645</v>
      </c>
      <c r="AE1180" s="3">
        <f t="shared" si="424"/>
        <v>2.6808163681005737</v>
      </c>
      <c r="AF1180" s="3">
        <f t="shared" si="425"/>
        <v>3.3477195438673348</v>
      </c>
      <c r="AG1180" t="str">
        <f t="shared" si="426"/>
        <v>Cluster 2</v>
      </c>
      <c r="AH1180" t="str">
        <f t="shared" si="427"/>
        <v>Not Applicable</v>
      </c>
      <c r="AI1180">
        <f t="shared" si="428"/>
        <v>45.85</v>
      </c>
      <c r="AJ1180" t="e">
        <f t="shared" si="429"/>
        <v>#N/A</v>
      </c>
      <c r="AK1180" t="str">
        <f t="shared" si="430"/>
        <v>no - High</v>
      </c>
      <c r="AL1180" t="str">
        <f t="shared" si="431"/>
        <v>Q1 - Low</v>
      </c>
      <c r="AM1180">
        <f t="shared" si="432"/>
        <v>0</v>
      </c>
      <c r="AN1180">
        <f t="shared" si="433"/>
        <v>1</v>
      </c>
      <c r="AO1180">
        <f t="shared" si="434"/>
        <v>0</v>
      </c>
      <c r="AP1180">
        <f t="shared" si="435"/>
        <v>3</v>
      </c>
      <c r="AQ1180">
        <f t="shared" si="436"/>
        <v>269.7</v>
      </c>
    </row>
    <row r="1181" spans="1:43" x14ac:dyDescent="0.25">
      <c r="A1181" t="s">
        <v>58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  <c r="U1181">
        <f t="shared" si="414"/>
        <v>0</v>
      </c>
      <c r="V1181" t="str">
        <f t="shared" si="415"/>
        <v>&lt;=3 calls</v>
      </c>
      <c r="W1181" t="str">
        <f t="shared" si="416"/>
        <v>Q4</v>
      </c>
      <c r="X1181" t="str">
        <f t="shared" si="417"/>
        <v>Not Applicable</v>
      </c>
      <c r="Y1181" t="str">
        <f t="shared" si="418"/>
        <v>Medium</v>
      </c>
      <c r="Z1181" s="3">
        <f t="shared" si="419"/>
        <v>1.224541635935219</v>
      </c>
      <c r="AA1181" s="3">
        <f t="shared" si="420"/>
        <v>0.55574849524931524</v>
      </c>
      <c r="AB1181" s="3">
        <f t="shared" si="421"/>
        <v>-0.67776519546066205</v>
      </c>
      <c r="AC1181" s="3">
        <f t="shared" si="422"/>
        <v>-0.41885071744501134</v>
      </c>
      <c r="AD1181" s="3">
        <f t="shared" si="423"/>
        <v>2.7947287217815133</v>
      </c>
      <c r="AE1181" s="3">
        <f t="shared" si="424"/>
        <v>1.5630611606053075</v>
      </c>
      <c r="AF1181" s="3">
        <f t="shared" si="425"/>
        <v>2.2529562257698412</v>
      </c>
      <c r="AG1181" t="str">
        <f t="shared" si="426"/>
        <v>Cluster 2</v>
      </c>
      <c r="AH1181" t="str">
        <f t="shared" si="427"/>
        <v>Not Applicable</v>
      </c>
      <c r="AI1181" t="e">
        <f t="shared" si="428"/>
        <v>#N/A</v>
      </c>
      <c r="AJ1181">
        <f t="shared" si="429"/>
        <v>41.89</v>
      </c>
      <c r="AK1181" t="str">
        <f t="shared" si="430"/>
        <v>no - High</v>
      </c>
      <c r="AL1181" t="str">
        <f t="shared" si="431"/>
        <v>Q2 - Medium</v>
      </c>
      <c r="AM1181">
        <f t="shared" si="432"/>
        <v>0</v>
      </c>
      <c r="AN1181">
        <f t="shared" si="433"/>
        <v>1</v>
      </c>
      <c r="AO1181">
        <f t="shared" si="434"/>
        <v>0</v>
      </c>
      <c r="AP1181">
        <f t="shared" si="435"/>
        <v>0</v>
      </c>
      <c r="AQ1181">
        <f t="shared" si="436"/>
        <v>246.4</v>
      </c>
    </row>
    <row r="1182" spans="1:43" x14ac:dyDescent="0.25">
      <c r="A1182" t="s">
        <v>45</v>
      </c>
      <c r="B1182">
        <v>105</v>
      </c>
      <c r="C1182" t="s">
        <v>28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  <c r="U1182">
        <f t="shared" si="414"/>
        <v>0</v>
      </c>
      <c r="V1182" t="str">
        <f t="shared" si="415"/>
        <v>&lt;=3 calls</v>
      </c>
      <c r="W1182" t="str">
        <f t="shared" si="416"/>
        <v>Q3</v>
      </c>
      <c r="X1182" t="str">
        <f t="shared" si="417"/>
        <v>Not Applicable</v>
      </c>
      <c r="Y1182" t="str">
        <f t="shared" si="418"/>
        <v>High</v>
      </c>
      <c r="Z1182" s="3">
        <f t="shared" si="419"/>
        <v>0.87277038745820723</v>
      </c>
      <c r="AA1182" s="3">
        <f t="shared" si="420"/>
        <v>1.359736303694193</v>
      </c>
      <c r="AB1182" s="3">
        <f t="shared" si="421"/>
        <v>-1.1365213483689245</v>
      </c>
      <c r="AC1182" s="3">
        <f t="shared" si="422"/>
        <v>0.99414068174719761</v>
      </c>
      <c r="AD1182" s="3">
        <f t="shared" si="423"/>
        <v>3.6153643639711257</v>
      </c>
      <c r="AE1182" s="3">
        <f t="shared" si="424"/>
        <v>2.2114717803334041</v>
      </c>
      <c r="AF1182" s="3">
        <f t="shared" si="425"/>
        <v>2.1703353165236128</v>
      </c>
      <c r="AG1182" t="str">
        <f t="shared" si="426"/>
        <v>Cluster 3</v>
      </c>
      <c r="AH1182" t="str">
        <f t="shared" si="427"/>
        <v>Not Applicable</v>
      </c>
      <c r="AI1182" t="e">
        <f t="shared" si="428"/>
        <v>#N/A</v>
      </c>
      <c r="AJ1182">
        <f t="shared" si="429"/>
        <v>38.659999999999997</v>
      </c>
      <c r="AK1182" t="str">
        <f t="shared" si="430"/>
        <v>no - Medium</v>
      </c>
      <c r="AL1182" t="str">
        <f t="shared" si="431"/>
        <v>Q4 - Very High</v>
      </c>
      <c r="AM1182">
        <f t="shared" si="432"/>
        <v>0</v>
      </c>
      <c r="AN1182">
        <f t="shared" si="433"/>
        <v>0</v>
      </c>
      <c r="AO1182">
        <f t="shared" si="434"/>
        <v>1</v>
      </c>
      <c r="AP1182">
        <f t="shared" si="435"/>
        <v>1</v>
      </c>
      <c r="AQ1182">
        <f t="shared" si="436"/>
        <v>227.4</v>
      </c>
    </row>
    <row r="1183" spans="1:43" x14ac:dyDescent="0.25">
      <c r="A1183" t="s">
        <v>55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  <c r="U1183">
        <f t="shared" si="414"/>
        <v>0</v>
      </c>
      <c r="V1183" t="str">
        <f t="shared" si="415"/>
        <v>&lt;=3 calls</v>
      </c>
      <c r="W1183" t="str">
        <f t="shared" si="416"/>
        <v>Q3</v>
      </c>
      <c r="X1183" t="str">
        <f t="shared" si="417"/>
        <v>Not Applicable</v>
      </c>
      <c r="Y1183" t="str">
        <f t="shared" si="418"/>
        <v>Low</v>
      </c>
      <c r="Z1183" s="3">
        <f t="shared" si="419"/>
        <v>0.17663360099843661</v>
      </c>
      <c r="AA1183" s="3">
        <f t="shared" si="420"/>
        <v>-1.685069010465863</v>
      </c>
      <c r="AB1183" s="3">
        <f t="shared" si="421"/>
        <v>-0.18326180985824894</v>
      </c>
      <c r="AC1183" s="3">
        <f t="shared" si="422"/>
        <v>0.70429629216930834</v>
      </c>
      <c r="AD1183" s="3">
        <f t="shared" si="423"/>
        <v>2.3292645411883339</v>
      </c>
      <c r="AE1183" s="3">
        <f t="shared" si="424"/>
        <v>1.8439835024072297</v>
      </c>
      <c r="AF1183" s="3">
        <f t="shared" si="425"/>
        <v>3.0618747543723552</v>
      </c>
      <c r="AG1183" t="str">
        <f t="shared" si="426"/>
        <v>Cluster 2</v>
      </c>
      <c r="AH1183" t="str">
        <f t="shared" si="427"/>
        <v>Not Applicable</v>
      </c>
      <c r="AI1183" t="e">
        <f t="shared" si="428"/>
        <v>#N/A</v>
      </c>
      <c r="AJ1183">
        <f t="shared" si="429"/>
        <v>32.270000000000003</v>
      </c>
      <c r="AK1183" t="str">
        <f t="shared" si="430"/>
        <v>no - Medium</v>
      </c>
      <c r="AL1183" t="str">
        <f t="shared" si="431"/>
        <v>Q4 - Very High</v>
      </c>
      <c r="AM1183">
        <f t="shared" si="432"/>
        <v>0</v>
      </c>
      <c r="AN1183">
        <f t="shared" si="433"/>
        <v>1</v>
      </c>
      <c r="AO1183">
        <f t="shared" si="434"/>
        <v>0</v>
      </c>
      <c r="AP1183">
        <f t="shared" si="435"/>
        <v>0</v>
      </c>
      <c r="AQ1183">
        <f t="shared" si="436"/>
        <v>189.8</v>
      </c>
    </row>
    <row r="1184" spans="1:43" x14ac:dyDescent="0.25">
      <c r="A1184" t="s">
        <v>49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  <c r="U1184">
        <f t="shared" si="414"/>
        <v>0</v>
      </c>
      <c r="V1184" t="str">
        <f t="shared" si="415"/>
        <v>&gt;3 calls</v>
      </c>
      <c r="W1184" t="str">
        <f t="shared" si="416"/>
        <v>Q4</v>
      </c>
      <c r="X1184" t="str">
        <f t="shared" si="417"/>
        <v>High</v>
      </c>
      <c r="Y1184" t="str">
        <f t="shared" si="418"/>
        <v>Low</v>
      </c>
      <c r="Z1184" s="3">
        <f t="shared" si="419"/>
        <v>0.15997075238636752</v>
      </c>
      <c r="AA1184" s="3">
        <f t="shared" si="420"/>
        <v>-0.78157776038176785</v>
      </c>
      <c r="AB1184" s="3">
        <f t="shared" si="421"/>
        <v>-5.6160538056825991E-2</v>
      </c>
      <c r="AC1184" s="3">
        <f t="shared" si="422"/>
        <v>0.45068245128865581</v>
      </c>
      <c r="AD1184" s="3">
        <f t="shared" si="423"/>
        <v>2.0948873300370319</v>
      </c>
      <c r="AE1184" s="3">
        <f t="shared" si="424"/>
        <v>0.917999518015573</v>
      </c>
      <c r="AF1184" s="3">
        <f t="shared" si="425"/>
        <v>2.3014980566152916</v>
      </c>
      <c r="AG1184" t="str">
        <f t="shared" si="426"/>
        <v>Cluster 2</v>
      </c>
      <c r="AH1184" t="str">
        <f t="shared" si="427"/>
        <v>&gt;16 messages</v>
      </c>
      <c r="AI1184" t="e">
        <f t="shared" si="428"/>
        <v>#N/A</v>
      </c>
      <c r="AJ1184">
        <f t="shared" si="429"/>
        <v>32.11</v>
      </c>
      <c r="AK1184" t="str">
        <f t="shared" si="430"/>
        <v>yes - Medium</v>
      </c>
      <c r="AL1184" t="str">
        <f t="shared" si="431"/>
        <v>Q3 - High</v>
      </c>
      <c r="AM1184">
        <f t="shared" si="432"/>
        <v>1</v>
      </c>
      <c r="AN1184">
        <f t="shared" si="433"/>
        <v>1</v>
      </c>
      <c r="AO1184">
        <f t="shared" si="434"/>
        <v>0</v>
      </c>
      <c r="AP1184">
        <f t="shared" si="435"/>
        <v>4</v>
      </c>
      <c r="AQ1184">
        <f t="shared" si="436"/>
        <v>188.9</v>
      </c>
    </row>
    <row r="1185" spans="1:43" x14ac:dyDescent="0.25">
      <c r="A1185" t="s">
        <v>64</v>
      </c>
      <c r="B1185">
        <v>101</v>
      </c>
      <c r="C1185" t="s">
        <v>28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  <c r="U1185">
        <f t="shared" si="414"/>
        <v>0</v>
      </c>
      <c r="V1185" t="str">
        <f t="shared" si="415"/>
        <v>&lt;=3 calls</v>
      </c>
      <c r="W1185" t="str">
        <f t="shared" si="416"/>
        <v>Q3</v>
      </c>
      <c r="X1185" t="str">
        <f t="shared" si="417"/>
        <v>Not Applicable</v>
      </c>
      <c r="Y1185" t="str">
        <f t="shared" si="418"/>
        <v>Medium</v>
      </c>
      <c r="Z1185" s="3">
        <f t="shared" si="419"/>
        <v>-3.3373760285245555</v>
      </c>
      <c r="AA1185" s="3">
        <f t="shared" si="420"/>
        <v>-0.1606762845530508</v>
      </c>
      <c r="AB1185" s="3">
        <f t="shared" si="421"/>
        <v>-0.63010221853512816</v>
      </c>
      <c r="AC1185" s="3">
        <f t="shared" si="422"/>
        <v>-1.1072311426924974</v>
      </c>
      <c r="AD1185" s="3">
        <f t="shared" si="423"/>
        <v>2.5131879923174605</v>
      </c>
      <c r="AE1185" s="3">
        <f t="shared" si="424"/>
        <v>3.5758754499198</v>
      </c>
      <c r="AF1185" s="3">
        <f t="shared" si="425"/>
        <v>5.2208865704925627</v>
      </c>
      <c r="AG1185" t="str">
        <f t="shared" si="426"/>
        <v>Cluster 1</v>
      </c>
      <c r="AH1185" t="str">
        <f t="shared" si="427"/>
        <v>Not Applicable</v>
      </c>
      <c r="AI1185" t="e">
        <f t="shared" si="428"/>
        <v>#N/A</v>
      </c>
      <c r="AJ1185">
        <f t="shared" si="429"/>
        <v>0</v>
      </c>
      <c r="AK1185" t="str">
        <f t="shared" si="430"/>
        <v>no - Medium</v>
      </c>
      <c r="AL1185" t="str">
        <f t="shared" si="431"/>
        <v>Q1 - Low</v>
      </c>
      <c r="AM1185">
        <f t="shared" si="432"/>
        <v>0</v>
      </c>
      <c r="AN1185">
        <f t="shared" si="433"/>
        <v>0</v>
      </c>
      <c r="AO1185">
        <f t="shared" si="434"/>
        <v>1</v>
      </c>
      <c r="AP1185">
        <f t="shared" si="435"/>
        <v>1</v>
      </c>
      <c r="AQ1185">
        <f t="shared" si="436"/>
        <v>0</v>
      </c>
    </row>
    <row r="1186" spans="1:43" x14ac:dyDescent="0.25">
      <c r="A1186" t="s">
        <v>39</v>
      </c>
      <c r="B1186">
        <v>98</v>
      </c>
      <c r="C1186" t="s">
        <v>25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  <c r="U1186">
        <f t="shared" si="414"/>
        <v>0</v>
      </c>
      <c r="V1186" t="str">
        <f t="shared" si="415"/>
        <v>&lt;=3 calls</v>
      </c>
      <c r="W1186" t="str">
        <f t="shared" si="416"/>
        <v>Q2</v>
      </c>
      <c r="X1186" t="str">
        <f t="shared" si="417"/>
        <v>Not Applicable</v>
      </c>
      <c r="Y1186" t="str">
        <f t="shared" si="418"/>
        <v>Medium</v>
      </c>
      <c r="Z1186" s="3">
        <f t="shared" si="419"/>
        <v>-1.2915485044871973</v>
      </c>
      <c r="AA1186" s="3">
        <f t="shared" si="420"/>
        <v>0.54977828875096257</v>
      </c>
      <c r="AB1186" s="3">
        <f t="shared" si="421"/>
        <v>0.8553938956440077</v>
      </c>
      <c r="AC1186" s="3">
        <f t="shared" si="422"/>
        <v>0.26952970780247515</v>
      </c>
      <c r="AD1186" s="3">
        <f t="shared" si="423"/>
        <v>2.7460891212301668</v>
      </c>
      <c r="AE1186" s="3">
        <f t="shared" si="424"/>
        <v>1.6657426831050981</v>
      </c>
      <c r="AF1186" s="3">
        <f t="shared" si="425"/>
        <v>2.4512021358708216</v>
      </c>
      <c r="AG1186" t="str">
        <f t="shared" si="426"/>
        <v>Cluster 2</v>
      </c>
      <c r="AH1186" t="str">
        <f t="shared" si="427"/>
        <v>&gt;16 messages</v>
      </c>
      <c r="AI1186" t="e">
        <f t="shared" si="428"/>
        <v>#N/A</v>
      </c>
      <c r="AJ1186">
        <f t="shared" si="429"/>
        <v>18.79</v>
      </c>
      <c r="AK1186" t="str">
        <f t="shared" si="430"/>
        <v>no - Medium</v>
      </c>
      <c r="AL1186" t="str">
        <f t="shared" si="431"/>
        <v>Q3 - High</v>
      </c>
      <c r="AM1186">
        <f t="shared" si="432"/>
        <v>0</v>
      </c>
      <c r="AN1186">
        <f t="shared" si="433"/>
        <v>0</v>
      </c>
      <c r="AO1186">
        <f t="shared" si="434"/>
        <v>0</v>
      </c>
      <c r="AP1186">
        <f t="shared" si="435"/>
        <v>1</v>
      </c>
      <c r="AQ1186">
        <f t="shared" si="436"/>
        <v>110.5</v>
      </c>
    </row>
    <row r="1187" spans="1:43" x14ac:dyDescent="0.25">
      <c r="A1187" t="s">
        <v>42</v>
      </c>
      <c r="B1187">
        <v>104</v>
      </c>
      <c r="C1187" t="s">
        <v>25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  <c r="U1187">
        <f t="shared" si="414"/>
        <v>0</v>
      </c>
      <c r="V1187" t="str">
        <f t="shared" si="415"/>
        <v>&gt;3 calls</v>
      </c>
      <c r="W1187" t="str">
        <f t="shared" si="416"/>
        <v>Q3</v>
      </c>
      <c r="X1187" t="str">
        <f t="shared" si="417"/>
        <v>Not Applicable</v>
      </c>
      <c r="Y1187" t="str">
        <f t="shared" si="418"/>
        <v>Medium</v>
      </c>
      <c r="Z1187" s="3">
        <f t="shared" si="419"/>
        <v>-0.2343833314325986</v>
      </c>
      <c r="AA1187" s="3">
        <f t="shared" si="420"/>
        <v>0.378632369131508</v>
      </c>
      <c r="AB1187" s="3">
        <f t="shared" si="421"/>
        <v>0.30528370362847218</v>
      </c>
      <c r="AC1187" s="3">
        <f t="shared" si="422"/>
        <v>0.52314354868312773</v>
      </c>
      <c r="AD1187" s="3">
        <f t="shared" si="423"/>
        <v>2.5515736143130368</v>
      </c>
      <c r="AE1187" s="3">
        <f t="shared" si="424"/>
        <v>0.7517814371461129</v>
      </c>
      <c r="AF1187" s="3">
        <f t="shared" si="425"/>
        <v>1.6185866517478933</v>
      </c>
      <c r="AG1187" t="str">
        <f t="shared" si="426"/>
        <v>Cluster 2</v>
      </c>
      <c r="AH1187" t="str">
        <f t="shared" si="427"/>
        <v>Not Applicable</v>
      </c>
      <c r="AI1187" t="e">
        <f t="shared" si="428"/>
        <v>#N/A</v>
      </c>
      <c r="AJ1187">
        <f t="shared" si="429"/>
        <v>28.49</v>
      </c>
      <c r="AK1187" t="str">
        <f t="shared" si="430"/>
        <v>no - Low</v>
      </c>
      <c r="AL1187" t="str">
        <f t="shared" si="431"/>
        <v>Q3 - High</v>
      </c>
      <c r="AM1187">
        <f t="shared" si="432"/>
        <v>0</v>
      </c>
      <c r="AN1187">
        <f t="shared" si="433"/>
        <v>0</v>
      </c>
      <c r="AO1187">
        <f t="shared" si="434"/>
        <v>0</v>
      </c>
      <c r="AP1187">
        <f t="shared" si="435"/>
        <v>4</v>
      </c>
      <c r="AQ1187">
        <f t="shared" si="436"/>
        <v>167.6</v>
      </c>
    </row>
    <row r="1188" spans="1:43" x14ac:dyDescent="0.25">
      <c r="A1188" t="s">
        <v>38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  <c r="U1188">
        <f t="shared" si="414"/>
        <v>0</v>
      </c>
      <c r="V1188" t="str">
        <f t="shared" si="415"/>
        <v>&lt;=3 calls</v>
      </c>
      <c r="W1188" t="str">
        <f t="shared" si="416"/>
        <v>Q3</v>
      </c>
      <c r="X1188" t="str">
        <f t="shared" si="417"/>
        <v>Not Applicable</v>
      </c>
      <c r="Y1188" t="str">
        <f t="shared" si="418"/>
        <v>Medium</v>
      </c>
      <c r="Z1188" s="3">
        <f t="shared" si="419"/>
        <v>-0.89349156542110486</v>
      </c>
      <c r="AA1188" s="3">
        <f t="shared" si="420"/>
        <v>-5.321256758269579E-2</v>
      </c>
      <c r="AB1188" s="3">
        <f t="shared" si="421"/>
        <v>-0.49108520250232129</v>
      </c>
      <c r="AC1188" s="3">
        <f t="shared" si="422"/>
        <v>-3.7158306488934985</v>
      </c>
      <c r="AD1188" s="3">
        <f t="shared" si="423"/>
        <v>2.9227522771184664</v>
      </c>
      <c r="AE1188" s="3">
        <f t="shared" si="424"/>
        <v>3.8535335527539427</v>
      </c>
      <c r="AF1188" s="3">
        <f t="shared" si="425"/>
        <v>5.3997185862783317</v>
      </c>
      <c r="AG1188" t="str">
        <f t="shared" si="426"/>
        <v>Cluster 1</v>
      </c>
      <c r="AH1188" t="str">
        <f t="shared" si="427"/>
        <v>Not Applicable</v>
      </c>
      <c r="AI1188" t="e">
        <f t="shared" si="428"/>
        <v>#N/A</v>
      </c>
      <c r="AJ1188">
        <f t="shared" si="429"/>
        <v>22.44</v>
      </c>
      <c r="AK1188" t="str">
        <f t="shared" si="430"/>
        <v>no - Low</v>
      </c>
      <c r="AL1188" t="str">
        <f t="shared" si="431"/>
        <v>Q1 - Low</v>
      </c>
      <c r="AM1188">
        <f t="shared" si="432"/>
        <v>0</v>
      </c>
      <c r="AN1188">
        <f t="shared" si="433"/>
        <v>1</v>
      </c>
      <c r="AO1188">
        <f t="shared" si="434"/>
        <v>0</v>
      </c>
      <c r="AP1188">
        <f t="shared" si="435"/>
        <v>3</v>
      </c>
      <c r="AQ1188">
        <f t="shared" si="436"/>
        <v>132</v>
      </c>
    </row>
    <row r="1189" spans="1:43" x14ac:dyDescent="0.25">
      <c r="A1189" t="s">
        <v>69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  <c r="U1189">
        <f t="shared" si="414"/>
        <v>0</v>
      </c>
      <c r="V1189" t="str">
        <f t="shared" si="415"/>
        <v>&lt;=3 calls</v>
      </c>
      <c r="W1189" t="str">
        <f t="shared" si="416"/>
        <v>Q1</v>
      </c>
      <c r="X1189" t="str">
        <f t="shared" si="417"/>
        <v>Not Applicable</v>
      </c>
      <c r="Y1189" t="str">
        <f t="shared" si="418"/>
        <v>Medium</v>
      </c>
      <c r="Z1189" s="3">
        <f t="shared" si="419"/>
        <v>0.61357052015935643</v>
      </c>
      <c r="AA1189" s="3">
        <f t="shared" si="420"/>
        <v>9.0072388377777202E-2</v>
      </c>
      <c r="AB1189" s="3">
        <f t="shared" si="421"/>
        <v>1.1135683539906496</v>
      </c>
      <c r="AC1189" s="3">
        <f t="shared" si="422"/>
        <v>-1.6506893731510393</v>
      </c>
      <c r="AD1189" s="3">
        <f t="shared" si="423"/>
        <v>2.9465972718974345</v>
      </c>
      <c r="AE1189" s="3">
        <f t="shared" si="424"/>
        <v>2.0855195285587511</v>
      </c>
      <c r="AF1189" s="3">
        <f t="shared" si="425"/>
        <v>2.8313155820654163</v>
      </c>
      <c r="AG1189" t="str">
        <f t="shared" si="426"/>
        <v>Cluster 2</v>
      </c>
      <c r="AH1189" t="str">
        <f t="shared" si="427"/>
        <v>Not Applicable</v>
      </c>
      <c r="AI1189" t="e">
        <f t="shared" si="428"/>
        <v>#N/A</v>
      </c>
      <c r="AJ1189">
        <f t="shared" si="429"/>
        <v>36.28</v>
      </c>
      <c r="AK1189" t="str">
        <f t="shared" si="430"/>
        <v>no - Medium</v>
      </c>
      <c r="AL1189" t="str">
        <f t="shared" si="431"/>
        <v>Q1 - Low</v>
      </c>
      <c r="AM1189">
        <f t="shared" si="432"/>
        <v>0</v>
      </c>
      <c r="AN1189">
        <f t="shared" si="433"/>
        <v>1</v>
      </c>
      <c r="AO1189">
        <f t="shared" si="434"/>
        <v>0</v>
      </c>
      <c r="AP1189">
        <f t="shared" si="435"/>
        <v>1</v>
      </c>
      <c r="AQ1189">
        <f t="shared" si="436"/>
        <v>213.4</v>
      </c>
    </row>
    <row r="1190" spans="1:43" x14ac:dyDescent="0.25">
      <c r="A1190" t="s">
        <v>65</v>
      </c>
      <c r="B1190">
        <v>126</v>
      </c>
      <c r="C1190" t="s">
        <v>28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  <c r="U1190">
        <f t="shared" si="414"/>
        <v>0</v>
      </c>
      <c r="V1190" t="str">
        <f t="shared" si="415"/>
        <v>&lt;=3 calls</v>
      </c>
      <c r="W1190" t="str">
        <f t="shared" si="416"/>
        <v>Q3</v>
      </c>
      <c r="X1190" t="str">
        <f t="shared" si="417"/>
        <v>Not Applicable</v>
      </c>
      <c r="Y1190" t="str">
        <f t="shared" si="418"/>
        <v>Low</v>
      </c>
      <c r="Z1190" s="3">
        <f t="shared" si="419"/>
        <v>-8.9971976794667202E-2</v>
      </c>
      <c r="AA1190" s="3">
        <f t="shared" si="420"/>
        <v>-2.0273608497047713</v>
      </c>
      <c r="AB1190" s="3">
        <f t="shared" si="421"/>
        <v>2.7249671562858468E-2</v>
      </c>
      <c r="AC1190" s="3">
        <f t="shared" si="422"/>
        <v>0.12460751301353053</v>
      </c>
      <c r="AD1190" s="3">
        <f t="shared" si="423"/>
        <v>2.0502695590037896</v>
      </c>
      <c r="AE1190" s="3">
        <f t="shared" si="424"/>
        <v>2.0333608996987458</v>
      </c>
      <c r="AF1190" s="3">
        <f t="shared" si="425"/>
        <v>3.4735439873808698</v>
      </c>
      <c r="AG1190" t="str">
        <f t="shared" si="426"/>
        <v>Cluster 2</v>
      </c>
      <c r="AH1190" t="str">
        <f t="shared" si="427"/>
        <v>Not Applicable</v>
      </c>
      <c r="AI1190" t="e">
        <f t="shared" si="428"/>
        <v>#N/A</v>
      </c>
      <c r="AJ1190">
        <f t="shared" si="429"/>
        <v>29.82</v>
      </c>
      <c r="AK1190" t="str">
        <f t="shared" si="430"/>
        <v>no - Low</v>
      </c>
      <c r="AL1190" t="str">
        <f t="shared" si="431"/>
        <v>Q3 - High</v>
      </c>
      <c r="AM1190">
        <f t="shared" si="432"/>
        <v>0</v>
      </c>
      <c r="AN1190">
        <f t="shared" si="433"/>
        <v>0</v>
      </c>
      <c r="AO1190">
        <f t="shared" si="434"/>
        <v>1</v>
      </c>
      <c r="AP1190">
        <f t="shared" si="435"/>
        <v>0</v>
      </c>
      <c r="AQ1190">
        <f t="shared" si="436"/>
        <v>175.4</v>
      </c>
    </row>
    <row r="1191" spans="1:43" x14ac:dyDescent="0.25">
      <c r="A1191" t="s">
        <v>62</v>
      </c>
      <c r="B1191">
        <v>87</v>
      </c>
      <c r="C1191" t="s">
        <v>28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  <c r="U1191">
        <f t="shared" si="414"/>
        <v>0</v>
      </c>
      <c r="V1191" t="str">
        <f t="shared" si="415"/>
        <v>&lt;=3 calls</v>
      </c>
      <c r="W1191" t="str">
        <f t="shared" si="416"/>
        <v>Q2</v>
      </c>
      <c r="X1191" t="str">
        <f t="shared" si="417"/>
        <v>Not Applicable</v>
      </c>
      <c r="Y1191" t="str">
        <f t="shared" si="418"/>
        <v>Medium</v>
      </c>
      <c r="Z1191" s="3">
        <f t="shared" si="419"/>
        <v>-1.8080968114613358</v>
      </c>
      <c r="AA1191" s="3">
        <f t="shared" si="420"/>
        <v>0.48211594843629452</v>
      </c>
      <c r="AB1191" s="3">
        <f t="shared" si="421"/>
        <v>-0.73337200187378504</v>
      </c>
      <c r="AC1191" s="3">
        <f t="shared" si="422"/>
        <v>-0.27392852265606671</v>
      </c>
      <c r="AD1191" s="3">
        <f t="shared" si="423"/>
        <v>1.8568679061528284</v>
      </c>
      <c r="AE1191" s="3">
        <f t="shared" si="424"/>
        <v>2.0284282575457717</v>
      </c>
      <c r="AF1191" s="3">
        <f t="shared" si="425"/>
        <v>3.5750641911887349</v>
      </c>
      <c r="AG1191" t="str">
        <f t="shared" si="426"/>
        <v>Cluster 1</v>
      </c>
      <c r="AH1191" t="str">
        <f t="shared" si="427"/>
        <v>&gt;16 messages</v>
      </c>
      <c r="AI1191" t="e">
        <f t="shared" si="428"/>
        <v>#N/A</v>
      </c>
      <c r="AJ1191">
        <f t="shared" si="429"/>
        <v>14.04</v>
      </c>
      <c r="AK1191" t="str">
        <f t="shared" si="430"/>
        <v>no - Low</v>
      </c>
      <c r="AL1191" t="str">
        <f t="shared" si="431"/>
        <v>Q2 - Medium</v>
      </c>
      <c r="AM1191">
        <f t="shared" si="432"/>
        <v>0</v>
      </c>
      <c r="AN1191">
        <f t="shared" si="433"/>
        <v>0</v>
      </c>
      <c r="AO1191">
        <f t="shared" si="434"/>
        <v>1</v>
      </c>
      <c r="AP1191">
        <f t="shared" si="435"/>
        <v>3</v>
      </c>
      <c r="AQ1191">
        <f t="shared" si="436"/>
        <v>82.6</v>
      </c>
    </row>
    <row r="1192" spans="1:43" x14ac:dyDescent="0.25">
      <c r="A1192" t="s">
        <v>35</v>
      </c>
      <c r="B1192">
        <v>125</v>
      </c>
      <c r="C1192" t="s">
        <v>28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  <c r="U1192">
        <f t="shared" si="414"/>
        <v>1</v>
      </c>
      <c r="V1192" t="str">
        <f t="shared" si="415"/>
        <v>&gt;3 calls</v>
      </c>
      <c r="W1192" t="str">
        <f t="shared" si="416"/>
        <v>Q3</v>
      </c>
      <c r="X1192" t="str">
        <f t="shared" si="417"/>
        <v>Not Applicable</v>
      </c>
      <c r="Y1192" t="str">
        <f t="shared" si="418"/>
        <v>Low</v>
      </c>
      <c r="Z1192" s="3">
        <f t="shared" si="419"/>
        <v>-0.68613167158202437</v>
      </c>
      <c r="AA1192" s="3">
        <f t="shared" si="420"/>
        <v>-2.2303478706487749</v>
      </c>
      <c r="AB1192" s="3">
        <f t="shared" si="421"/>
        <v>0.64885432896669448</v>
      </c>
      <c r="AC1192" s="3">
        <f t="shared" si="422"/>
        <v>-0.52754236353671935</v>
      </c>
      <c r="AD1192" s="3">
        <f t="shared" si="423"/>
        <v>2.1340585809200614</v>
      </c>
      <c r="AE1192" s="3">
        <f t="shared" si="424"/>
        <v>2.4788185049333875</v>
      </c>
      <c r="AF1192" s="3">
        <f t="shared" si="425"/>
        <v>3.9667211061532726</v>
      </c>
      <c r="AG1192" t="str">
        <f t="shared" si="426"/>
        <v>Cluster 1</v>
      </c>
      <c r="AH1192" t="str">
        <f t="shared" si="427"/>
        <v>Not Applicable</v>
      </c>
      <c r="AI1192">
        <f t="shared" si="428"/>
        <v>24.34</v>
      </c>
      <c r="AJ1192" t="e">
        <f t="shared" si="429"/>
        <v>#N/A</v>
      </c>
      <c r="AK1192" t="str">
        <f t="shared" si="430"/>
        <v>no - High</v>
      </c>
      <c r="AL1192" t="str">
        <f t="shared" si="431"/>
        <v>Q2 - Medium</v>
      </c>
      <c r="AM1192">
        <f t="shared" si="432"/>
        <v>0</v>
      </c>
      <c r="AN1192">
        <f t="shared" si="433"/>
        <v>0</v>
      </c>
      <c r="AO1192">
        <f t="shared" si="434"/>
        <v>1</v>
      </c>
      <c r="AP1192">
        <f t="shared" si="435"/>
        <v>4</v>
      </c>
      <c r="AQ1192">
        <f t="shared" si="436"/>
        <v>143.19999999999999</v>
      </c>
    </row>
    <row r="1193" spans="1:43" x14ac:dyDescent="0.25">
      <c r="A1193" t="s">
        <v>29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  <c r="U1193">
        <f t="shared" si="414"/>
        <v>0</v>
      </c>
      <c r="V1193" t="str">
        <f t="shared" si="415"/>
        <v>&lt;=3 calls</v>
      </c>
      <c r="W1193" t="str">
        <f t="shared" si="416"/>
        <v>Q2</v>
      </c>
      <c r="X1193" t="str">
        <f t="shared" si="417"/>
        <v>Not Applicable</v>
      </c>
      <c r="Y1193" t="str">
        <f t="shared" si="418"/>
        <v>High</v>
      </c>
      <c r="Z1193" s="3">
        <f t="shared" si="419"/>
        <v>-1.0138343609527141</v>
      </c>
      <c r="AA1193" s="3">
        <f t="shared" si="420"/>
        <v>1.3856071985203897</v>
      </c>
      <c r="AB1193" s="3">
        <f t="shared" si="421"/>
        <v>0.70048922063602326</v>
      </c>
      <c r="AC1193" s="3">
        <f t="shared" si="422"/>
        <v>-0.49131181483948333</v>
      </c>
      <c r="AD1193" s="3">
        <f t="shared" si="423"/>
        <v>2.9735064073239328</v>
      </c>
      <c r="AE1193" s="3">
        <f t="shared" si="424"/>
        <v>1.9182908714968256</v>
      </c>
      <c r="AF1193" s="3">
        <f t="shared" si="425"/>
        <v>2.5530255347214252</v>
      </c>
      <c r="AG1193" t="str">
        <f t="shared" si="426"/>
        <v>Cluster 2</v>
      </c>
      <c r="AH1193" t="str">
        <f t="shared" si="427"/>
        <v>Not Applicable</v>
      </c>
      <c r="AI1193" t="e">
        <f t="shared" si="428"/>
        <v>#N/A</v>
      </c>
      <c r="AJ1193">
        <f t="shared" si="429"/>
        <v>21.34</v>
      </c>
      <c r="AK1193" t="str">
        <f t="shared" si="430"/>
        <v>no - High</v>
      </c>
      <c r="AL1193" t="str">
        <f t="shared" si="431"/>
        <v>Q2 - Medium</v>
      </c>
      <c r="AM1193">
        <f t="shared" si="432"/>
        <v>0</v>
      </c>
      <c r="AN1193">
        <f t="shared" si="433"/>
        <v>1</v>
      </c>
      <c r="AO1193">
        <f t="shared" si="434"/>
        <v>0</v>
      </c>
      <c r="AP1193">
        <f t="shared" si="435"/>
        <v>1</v>
      </c>
      <c r="AQ1193">
        <f t="shared" si="436"/>
        <v>125.5</v>
      </c>
    </row>
    <row r="1194" spans="1:43" x14ac:dyDescent="0.25">
      <c r="A1194" t="s">
        <v>67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  <c r="U1194">
        <f t="shared" si="414"/>
        <v>1</v>
      </c>
      <c r="V1194" t="str">
        <f t="shared" si="415"/>
        <v>&gt;3 calls</v>
      </c>
      <c r="W1194" t="str">
        <f t="shared" si="416"/>
        <v>Q1</v>
      </c>
      <c r="X1194" t="str">
        <f t="shared" si="417"/>
        <v>Not Applicable</v>
      </c>
      <c r="Y1194" t="str">
        <f t="shared" si="418"/>
        <v>High</v>
      </c>
      <c r="Z1194" s="3">
        <f t="shared" si="419"/>
        <v>-1.8136510943320254</v>
      </c>
      <c r="AA1194" s="3">
        <f t="shared" si="420"/>
        <v>1.1129677684289339</v>
      </c>
      <c r="AB1194" s="3">
        <f t="shared" si="421"/>
        <v>0.57735986357839397</v>
      </c>
      <c r="AC1194" s="3">
        <f t="shared" si="422"/>
        <v>0.55937409738036437</v>
      </c>
      <c r="AD1194" s="3">
        <f t="shared" si="423"/>
        <v>3.1696013327445658</v>
      </c>
      <c r="AE1194" s="3">
        <f t="shared" si="424"/>
        <v>2.2747024725059743</v>
      </c>
      <c r="AF1194" s="3">
        <f t="shared" si="425"/>
        <v>2.8813486544174864</v>
      </c>
      <c r="AG1194" t="str">
        <f t="shared" si="426"/>
        <v>Cluster 2</v>
      </c>
      <c r="AH1194" t="str">
        <f t="shared" si="427"/>
        <v>&gt;16 messages</v>
      </c>
      <c r="AI1194">
        <f t="shared" si="428"/>
        <v>13.99</v>
      </c>
      <c r="AJ1194" t="e">
        <f t="shared" si="429"/>
        <v>#N/A</v>
      </c>
      <c r="AK1194" t="str">
        <f t="shared" si="430"/>
        <v>no - Low</v>
      </c>
      <c r="AL1194" t="str">
        <f t="shared" si="431"/>
        <v>Q3 - High</v>
      </c>
      <c r="AM1194">
        <f t="shared" si="432"/>
        <v>0</v>
      </c>
      <c r="AN1194">
        <f t="shared" si="433"/>
        <v>1</v>
      </c>
      <c r="AO1194">
        <f t="shared" si="434"/>
        <v>0</v>
      </c>
      <c r="AP1194">
        <f t="shared" si="435"/>
        <v>6</v>
      </c>
      <c r="AQ1194">
        <f t="shared" si="436"/>
        <v>82.3</v>
      </c>
    </row>
    <row r="1195" spans="1:43" x14ac:dyDescent="0.25">
      <c r="A1195" t="s">
        <v>61</v>
      </c>
      <c r="B1195">
        <v>232</v>
      </c>
      <c r="C1195" t="s">
        <v>25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  <c r="U1195">
        <f t="shared" si="414"/>
        <v>0</v>
      </c>
      <c r="V1195" t="str">
        <f t="shared" si="415"/>
        <v>&lt;=3 calls</v>
      </c>
      <c r="W1195" t="str">
        <f t="shared" si="416"/>
        <v>Q4</v>
      </c>
      <c r="X1195" t="str">
        <f t="shared" si="417"/>
        <v>Not Applicable</v>
      </c>
      <c r="Y1195" t="str">
        <f t="shared" si="418"/>
        <v>Medium</v>
      </c>
      <c r="Z1195" s="3">
        <f t="shared" si="419"/>
        <v>-0.271411883903863</v>
      </c>
      <c r="AA1195" s="3">
        <f t="shared" si="420"/>
        <v>-8.5053668907245278E-2</v>
      </c>
      <c r="AB1195" s="3">
        <f t="shared" si="421"/>
        <v>-1.6330106913432352</v>
      </c>
      <c r="AC1195" s="3">
        <f t="shared" si="422"/>
        <v>0.55937409738036437</v>
      </c>
      <c r="AD1195" s="3">
        <f t="shared" si="423"/>
        <v>2.0494676241971419</v>
      </c>
      <c r="AE1195" s="3">
        <f t="shared" si="424"/>
        <v>1.7494347190393345</v>
      </c>
      <c r="AF1195" s="3">
        <f t="shared" si="425"/>
        <v>3.1497184207049673</v>
      </c>
      <c r="AG1195" t="str">
        <f t="shared" si="426"/>
        <v>Cluster 2</v>
      </c>
      <c r="AH1195" t="str">
        <f t="shared" si="427"/>
        <v>Not Applicable</v>
      </c>
      <c r="AI1195" t="e">
        <f t="shared" si="428"/>
        <v>#N/A</v>
      </c>
      <c r="AJ1195">
        <f t="shared" si="429"/>
        <v>28.15</v>
      </c>
      <c r="AK1195" t="str">
        <f t="shared" si="430"/>
        <v>no - Low</v>
      </c>
      <c r="AL1195" t="str">
        <f t="shared" si="431"/>
        <v>Q3 - High</v>
      </c>
      <c r="AM1195">
        <f t="shared" si="432"/>
        <v>0</v>
      </c>
      <c r="AN1195">
        <f t="shared" si="433"/>
        <v>0</v>
      </c>
      <c r="AO1195">
        <f t="shared" si="434"/>
        <v>0</v>
      </c>
      <c r="AP1195">
        <f t="shared" si="435"/>
        <v>1</v>
      </c>
      <c r="AQ1195">
        <f t="shared" si="436"/>
        <v>165.6</v>
      </c>
    </row>
    <row r="1196" spans="1:43" x14ac:dyDescent="0.25">
      <c r="A1196" t="s">
        <v>46</v>
      </c>
      <c r="B1196">
        <v>133</v>
      </c>
      <c r="C1196" t="s">
        <v>25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  <c r="U1196">
        <f t="shared" si="414"/>
        <v>0</v>
      </c>
      <c r="V1196" t="str">
        <f t="shared" si="415"/>
        <v>&lt;=3 calls</v>
      </c>
      <c r="W1196" t="str">
        <f t="shared" si="416"/>
        <v>Q4</v>
      </c>
      <c r="X1196" t="str">
        <f t="shared" si="417"/>
        <v>Not Applicable</v>
      </c>
      <c r="Y1196" t="str">
        <f t="shared" si="418"/>
        <v>Medium</v>
      </c>
      <c r="Z1196" s="3">
        <f t="shared" si="419"/>
        <v>-0.33621185072857568</v>
      </c>
      <c r="AA1196" s="3">
        <f t="shared" si="420"/>
        <v>0.23733748200381924</v>
      </c>
      <c r="AB1196" s="3">
        <f t="shared" si="421"/>
        <v>1.1890347341227439</v>
      </c>
      <c r="AC1196" s="3">
        <f t="shared" si="422"/>
        <v>0.70429629216930834</v>
      </c>
      <c r="AD1196" s="3">
        <f t="shared" si="423"/>
        <v>3.109359688132368</v>
      </c>
      <c r="AE1196" s="3">
        <f t="shared" si="424"/>
        <v>1.4419446435449688</v>
      </c>
      <c r="AF1196" s="3">
        <f t="shared" si="425"/>
        <v>1.5780656006368794</v>
      </c>
      <c r="AG1196" t="str">
        <f t="shared" si="426"/>
        <v>Cluster 2</v>
      </c>
      <c r="AH1196" t="str">
        <f t="shared" si="427"/>
        <v>Not Applicable</v>
      </c>
      <c r="AI1196" t="e">
        <f t="shared" si="428"/>
        <v>#N/A</v>
      </c>
      <c r="AJ1196">
        <f t="shared" si="429"/>
        <v>27.56</v>
      </c>
      <c r="AK1196" t="str">
        <f t="shared" si="430"/>
        <v>no - Medium</v>
      </c>
      <c r="AL1196" t="str">
        <f t="shared" si="431"/>
        <v>Q4 - Very High</v>
      </c>
      <c r="AM1196">
        <f t="shared" si="432"/>
        <v>0</v>
      </c>
      <c r="AN1196">
        <f t="shared" si="433"/>
        <v>0</v>
      </c>
      <c r="AO1196">
        <f t="shared" si="434"/>
        <v>0</v>
      </c>
      <c r="AP1196">
        <f t="shared" si="435"/>
        <v>1</v>
      </c>
      <c r="AQ1196">
        <f t="shared" si="436"/>
        <v>162.1</v>
      </c>
    </row>
    <row r="1197" spans="1:43" x14ac:dyDescent="0.25">
      <c r="A1197" t="s">
        <v>58</v>
      </c>
      <c r="B1197">
        <v>103</v>
      </c>
      <c r="C1197" t="s">
        <v>28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  <c r="U1197">
        <f t="shared" si="414"/>
        <v>0</v>
      </c>
      <c r="V1197" t="str">
        <f t="shared" si="415"/>
        <v>&lt;=3 calls</v>
      </c>
      <c r="W1197" t="str">
        <f t="shared" si="416"/>
        <v>Q3</v>
      </c>
      <c r="X1197" t="str">
        <f t="shared" si="417"/>
        <v>Not Applicable</v>
      </c>
      <c r="Y1197" t="str">
        <f t="shared" si="418"/>
        <v>Medium</v>
      </c>
      <c r="Z1197" s="3">
        <f t="shared" si="419"/>
        <v>-0.25289760766823077</v>
      </c>
      <c r="AA1197" s="3">
        <f t="shared" si="420"/>
        <v>-0.15470607805469752</v>
      </c>
      <c r="AB1197" s="3">
        <f t="shared" si="421"/>
        <v>-0.64797583488220345</v>
      </c>
      <c r="AC1197" s="3">
        <f t="shared" si="422"/>
        <v>-0.92607839920631685</v>
      </c>
      <c r="AD1197" s="3">
        <f t="shared" si="423"/>
        <v>1.1840900366932856</v>
      </c>
      <c r="AE1197" s="3">
        <f t="shared" si="424"/>
        <v>1.1684969210995824</v>
      </c>
      <c r="AF1197" s="3">
        <f t="shared" si="425"/>
        <v>3.0542922083916757</v>
      </c>
      <c r="AG1197" t="str">
        <f t="shared" si="426"/>
        <v>Cluster 2</v>
      </c>
      <c r="AH1197" t="str">
        <f t="shared" si="427"/>
        <v>Not Applicable</v>
      </c>
      <c r="AI1197" t="e">
        <f t="shared" si="428"/>
        <v>#N/A</v>
      </c>
      <c r="AJ1197">
        <f t="shared" si="429"/>
        <v>28.32</v>
      </c>
      <c r="AK1197" t="str">
        <f t="shared" si="430"/>
        <v>no - Medium</v>
      </c>
      <c r="AL1197" t="str">
        <f t="shared" si="431"/>
        <v>Q1 - Low</v>
      </c>
      <c r="AM1197">
        <f t="shared" si="432"/>
        <v>0</v>
      </c>
      <c r="AN1197">
        <f t="shared" si="433"/>
        <v>0</v>
      </c>
      <c r="AO1197">
        <f t="shared" si="434"/>
        <v>1</v>
      </c>
      <c r="AP1197">
        <f t="shared" si="435"/>
        <v>1</v>
      </c>
      <c r="AQ1197">
        <f t="shared" si="436"/>
        <v>166.6</v>
      </c>
    </row>
    <row r="1198" spans="1:43" x14ac:dyDescent="0.25">
      <c r="A1198" t="s">
        <v>35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  <c r="U1198">
        <f t="shared" si="414"/>
        <v>0</v>
      </c>
      <c r="V1198" t="str">
        <f t="shared" si="415"/>
        <v>&lt;=3 calls</v>
      </c>
      <c r="W1198" t="str">
        <f t="shared" si="416"/>
        <v>Q4</v>
      </c>
      <c r="X1198" t="str">
        <f t="shared" si="417"/>
        <v>Not Applicable</v>
      </c>
      <c r="Y1198" t="str">
        <f t="shared" si="418"/>
        <v>High</v>
      </c>
      <c r="Z1198" s="3">
        <f t="shared" si="419"/>
        <v>-0.82128588810213921</v>
      </c>
      <c r="AA1198" s="3">
        <f t="shared" si="420"/>
        <v>0.65724200572131697</v>
      </c>
      <c r="AB1198" s="3">
        <f t="shared" si="421"/>
        <v>0.20002796291791819</v>
      </c>
      <c r="AC1198" s="3">
        <f t="shared" si="422"/>
        <v>-0.31015907135330267</v>
      </c>
      <c r="AD1198" s="3">
        <f t="shared" si="423"/>
        <v>2.1666419681017262</v>
      </c>
      <c r="AE1198" s="3">
        <f t="shared" si="424"/>
        <v>1.1147588975074989</v>
      </c>
      <c r="AF1198" s="3">
        <f t="shared" si="425"/>
        <v>2.4064574339066436</v>
      </c>
      <c r="AG1198" t="str">
        <f t="shared" si="426"/>
        <v>Cluster 2</v>
      </c>
      <c r="AH1198" t="str">
        <f t="shared" si="427"/>
        <v>&gt;16 messages</v>
      </c>
      <c r="AI1198" t="e">
        <f t="shared" si="428"/>
        <v>#N/A</v>
      </c>
      <c r="AJ1198">
        <f t="shared" si="429"/>
        <v>23.1</v>
      </c>
      <c r="AK1198" t="str">
        <f t="shared" si="430"/>
        <v>no - Medium</v>
      </c>
      <c r="AL1198" t="str">
        <f t="shared" si="431"/>
        <v>Q2 - Medium</v>
      </c>
      <c r="AM1198">
        <f t="shared" si="432"/>
        <v>0</v>
      </c>
      <c r="AN1198">
        <f t="shared" si="433"/>
        <v>1</v>
      </c>
      <c r="AO1198">
        <f t="shared" si="434"/>
        <v>0</v>
      </c>
      <c r="AP1198">
        <f t="shared" si="435"/>
        <v>1</v>
      </c>
      <c r="AQ1198">
        <f t="shared" si="436"/>
        <v>135.9</v>
      </c>
    </row>
    <row r="1199" spans="1:43" x14ac:dyDescent="0.25">
      <c r="A1199" t="s">
        <v>57</v>
      </c>
      <c r="B1199">
        <v>95</v>
      </c>
      <c r="C1199" t="s">
        <v>25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  <c r="U1199">
        <f t="shared" si="414"/>
        <v>0</v>
      </c>
      <c r="V1199" t="str">
        <f t="shared" si="415"/>
        <v>&lt;=3 calls</v>
      </c>
      <c r="W1199" t="str">
        <f t="shared" si="416"/>
        <v>Q2</v>
      </c>
      <c r="X1199" t="str">
        <f t="shared" si="417"/>
        <v>Not Applicable</v>
      </c>
      <c r="Y1199" t="str">
        <f t="shared" si="418"/>
        <v>Medium</v>
      </c>
      <c r="Z1199" s="3">
        <f t="shared" si="419"/>
        <v>-0.2695604562802999</v>
      </c>
      <c r="AA1199" s="3">
        <f t="shared" si="420"/>
        <v>0.30698989115127151</v>
      </c>
      <c r="AB1199" s="3">
        <f t="shared" si="421"/>
        <v>0.84943602352831626</v>
      </c>
      <c r="AC1199" s="3">
        <f t="shared" si="422"/>
        <v>-0.16523687656435807</v>
      </c>
      <c r="AD1199" s="3">
        <f t="shared" si="423"/>
        <v>2.5217072748384806</v>
      </c>
      <c r="AE1199" s="3">
        <f t="shared" si="424"/>
        <v>0.95694849198034493</v>
      </c>
      <c r="AF1199" s="3">
        <f t="shared" si="425"/>
        <v>1.8634627049215653</v>
      </c>
      <c r="AG1199" t="str">
        <f t="shared" si="426"/>
        <v>Cluster 2</v>
      </c>
      <c r="AH1199" t="str">
        <f t="shared" si="427"/>
        <v>&gt;16 messages</v>
      </c>
      <c r="AI1199" t="e">
        <f t="shared" si="428"/>
        <v>#N/A</v>
      </c>
      <c r="AJ1199">
        <f t="shared" si="429"/>
        <v>28.17</v>
      </c>
      <c r="AK1199" t="str">
        <f t="shared" si="430"/>
        <v>no - Medium</v>
      </c>
      <c r="AL1199" t="str">
        <f t="shared" si="431"/>
        <v>Q2 - Medium</v>
      </c>
      <c r="AM1199">
        <f t="shared" si="432"/>
        <v>0</v>
      </c>
      <c r="AN1199">
        <f t="shared" si="433"/>
        <v>0</v>
      </c>
      <c r="AO1199">
        <f t="shared" si="434"/>
        <v>0</v>
      </c>
      <c r="AP1199">
        <f t="shared" si="435"/>
        <v>0</v>
      </c>
      <c r="AQ1199">
        <f t="shared" si="436"/>
        <v>165.7</v>
      </c>
    </row>
    <row r="1200" spans="1:43" x14ac:dyDescent="0.25">
      <c r="A1200" t="s">
        <v>38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  <c r="U1200">
        <f t="shared" si="414"/>
        <v>0</v>
      </c>
      <c r="V1200" t="str">
        <f t="shared" si="415"/>
        <v>&lt;=3 calls</v>
      </c>
      <c r="W1200" t="str">
        <f t="shared" si="416"/>
        <v>Q4</v>
      </c>
      <c r="X1200" t="str">
        <f t="shared" si="417"/>
        <v>Not Applicable</v>
      </c>
      <c r="Y1200" t="str">
        <f t="shared" si="418"/>
        <v>Medium</v>
      </c>
      <c r="Z1200" s="3">
        <f t="shared" si="419"/>
        <v>-7.7011983429724873E-2</v>
      </c>
      <c r="AA1200" s="3">
        <f t="shared" si="420"/>
        <v>-0.50296812379195877</v>
      </c>
      <c r="AB1200" s="3">
        <f t="shared" si="421"/>
        <v>0.67864368954515319</v>
      </c>
      <c r="AC1200" s="3">
        <f t="shared" si="422"/>
        <v>-0.20146742526159472</v>
      </c>
      <c r="AD1200" s="3">
        <f t="shared" si="423"/>
        <v>2.1341149158532509</v>
      </c>
      <c r="AE1200" s="3">
        <f t="shared" si="424"/>
        <v>0.87181085101275146</v>
      </c>
      <c r="AF1200" s="3">
        <f t="shared" si="425"/>
        <v>2.2283765045027351</v>
      </c>
      <c r="AG1200" t="str">
        <f t="shared" si="426"/>
        <v>Cluster 2</v>
      </c>
      <c r="AH1200" t="str">
        <f t="shared" si="427"/>
        <v>Not Applicable</v>
      </c>
      <c r="AI1200" t="e">
        <f t="shared" si="428"/>
        <v>#N/A</v>
      </c>
      <c r="AJ1200">
        <f t="shared" si="429"/>
        <v>29.94</v>
      </c>
      <c r="AK1200" t="str">
        <f t="shared" si="430"/>
        <v>no - Medium</v>
      </c>
      <c r="AL1200" t="str">
        <f t="shared" si="431"/>
        <v>Q2 - Medium</v>
      </c>
      <c r="AM1200">
        <f t="shared" si="432"/>
        <v>0</v>
      </c>
      <c r="AN1200">
        <f t="shared" si="433"/>
        <v>1</v>
      </c>
      <c r="AO1200">
        <f t="shared" si="434"/>
        <v>0</v>
      </c>
      <c r="AP1200">
        <f t="shared" si="435"/>
        <v>1</v>
      </c>
      <c r="AQ1200">
        <f t="shared" si="436"/>
        <v>176.1</v>
      </c>
    </row>
    <row r="1201" spans="1:43" x14ac:dyDescent="0.25">
      <c r="A1201" t="s">
        <v>30</v>
      </c>
      <c r="B1201">
        <v>99</v>
      </c>
      <c r="C1201" t="s">
        <v>28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  <c r="U1201">
        <f t="shared" si="414"/>
        <v>0</v>
      </c>
      <c r="V1201" t="str">
        <f t="shared" si="415"/>
        <v>&lt;=3 calls</v>
      </c>
      <c r="W1201" t="str">
        <f t="shared" si="416"/>
        <v>Q2</v>
      </c>
      <c r="X1201" t="str">
        <f t="shared" si="417"/>
        <v>Not Applicable</v>
      </c>
      <c r="Y1201" t="str">
        <f t="shared" si="418"/>
        <v>Medium</v>
      </c>
      <c r="Z1201" s="3">
        <f t="shared" si="419"/>
        <v>-0.70279452019409294</v>
      </c>
      <c r="AA1201" s="3">
        <f t="shared" si="420"/>
        <v>8.6092250712208732E-2</v>
      </c>
      <c r="AB1201" s="3">
        <f t="shared" si="421"/>
        <v>5.1081160025625134E-2</v>
      </c>
      <c r="AC1201" s="3">
        <f t="shared" si="422"/>
        <v>-0.41885071744501134</v>
      </c>
      <c r="AD1201" s="3">
        <f t="shared" si="423"/>
        <v>1.6463394449076298</v>
      </c>
      <c r="AE1201" s="3">
        <f t="shared" si="424"/>
        <v>0.8242434237901467</v>
      </c>
      <c r="AF1201" s="3">
        <f t="shared" si="425"/>
        <v>2.5784338028081786</v>
      </c>
      <c r="AG1201" t="str">
        <f t="shared" si="426"/>
        <v>Cluster 2</v>
      </c>
      <c r="AH1201" t="str">
        <f t="shared" si="427"/>
        <v>Not Applicable</v>
      </c>
      <c r="AI1201" t="e">
        <f t="shared" si="428"/>
        <v>#N/A</v>
      </c>
      <c r="AJ1201">
        <f t="shared" si="429"/>
        <v>24.19</v>
      </c>
      <c r="AK1201" t="str">
        <f t="shared" si="430"/>
        <v>no - Low</v>
      </c>
      <c r="AL1201" t="str">
        <f t="shared" si="431"/>
        <v>Q2 - Medium</v>
      </c>
      <c r="AM1201">
        <f t="shared" si="432"/>
        <v>0</v>
      </c>
      <c r="AN1201">
        <f t="shared" si="433"/>
        <v>0</v>
      </c>
      <c r="AO1201">
        <f t="shared" si="434"/>
        <v>1</v>
      </c>
      <c r="AP1201">
        <f t="shared" si="435"/>
        <v>0</v>
      </c>
      <c r="AQ1201">
        <f t="shared" si="436"/>
        <v>142.30000000000001</v>
      </c>
    </row>
    <row r="1202" spans="1:43" x14ac:dyDescent="0.25">
      <c r="A1202" t="s">
        <v>47</v>
      </c>
      <c r="B1202">
        <v>141</v>
      </c>
      <c r="C1202" t="s">
        <v>25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  <c r="U1202">
        <f t="shared" si="414"/>
        <v>0</v>
      </c>
      <c r="V1202" t="str">
        <f t="shared" si="415"/>
        <v>&lt;=3 calls</v>
      </c>
      <c r="W1202" t="str">
        <f t="shared" si="416"/>
        <v>Q4</v>
      </c>
      <c r="X1202" t="str">
        <f t="shared" si="417"/>
        <v>Not Applicable</v>
      </c>
      <c r="Y1202" t="str">
        <f t="shared" si="418"/>
        <v>Medium</v>
      </c>
      <c r="Z1202" s="3">
        <f t="shared" si="419"/>
        <v>-1.7969882457199562</v>
      </c>
      <c r="AA1202" s="3">
        <f t="shared" si="420"/>
        <v>-0.19052731704481607</v>
      </c>
      <c r="AB1202" s="3">
        <f t="shared" si="421"/>
        <v>-0.99353241759232347</v>
      </c>
      <c r="AC1202" s="3">
        <f t="shared" si="422"/>
        <v>0.16083806171076653</v>
      </c>
      <c r="AD1202" s="3">
        <f t="shared" si="423"/>
        <v>1.6241992252815067</v>
      </c>
      <c r="AE1202" s="3">
        <f t="shared" si="424"/>
        <v>2.0684397406493873</v>
      </c>
      <c r="AF1202" s="3">
        <f t="shared" si="425"/>
        <v>3.7307992170566298</v>
      </c>
      <c r="AG1202" t="str">
        <f t="shared" si="426"/>
        <v>Cluster 1</v>
      </c>
      <c r="AH1202" t="str">
        <f t="shared" si="427"/>
        <v>Not Applicable</v>
      </c>
      <c r="AI1202" t="e">
        <f t="shared" si="428"/>
        <v>#N/A</v>
      </c>
      <c r="AJ1202">
        <f t="shared" si="429"/>
        <v>14.14</v>
      </c>
      <c r="AK1202" t="str">
        <f t="shared" si="430"/>
        <v>no - High</v>
      </c>
      <c r="AL1202" t="str">
        <f t="shared" si="431"/>
        <v>Q3 - High</v>
      </c>
      <c r="AM1202">
        <f t="shared" si="432"/>
        <v>0</v>
      </c>
      <c r="AN1202">
        <f t="shared" si="433"/>
        <v>0</v>
      </c>
      <c r="AO1202">
        <f t="shared" si="434"/>
        <v>0</v>
      </c>
      <c r="AP1202">
        <f t="shared" si="435"/>
        <v>1</v>
      </c>
      <c r="AQ1202">
        <f t="shared" si="436"/>
        <v>83.2</v>
      </c>
    </row>
    <row r="1203" spans="1:43" x14ac:dyDescent="0.25">
      <c r="A1203" t="s">
        <v>20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  <c r="U1203">
        <f t="shared" si="414"/>
        <v>0</v>
      </c>
      <c r="V1203" t="str">
        <f t="shared" si="415"/>
        <v>&lt;=3 calls</v>
      </c>
      <c r="W1203" t="str">
        <f t="shared" si="416"/>
        <v>Q1</v>
      </c>
      <c r="X1203" t="str">
        <f t="shared" si="417"/>
        <v>Low</v>
      </c>
      <c r="Y1203" t="str">
        <f t="shared" si="418"/>
        <v>Medium</v>
      </c>
      <c r="Z1203" s="3">
        <f t="shared" si="419"/>
        <v>1.0134788868490119</v>
      </c>
      <c r="AA1203" s="3">
        <f t="shared" si="420"/>
        <v>-0.33580234183807328</v>
      </c>
      <c r="AB1203" s="3">
        <f t="shared" si="421"/>
        <v>-1.206029856385328</v>
      </c>
      <c r="AC1203" s="3">
        <f t="shared" si="422"/>
        <v>-1.6506893731510393</v>
      </c>
      <c r="AD1203" s="3">
        <f t="shared" si="423"/>
        <v>2.2273528501223994</v>
      </c>
      <c r="AE1203" s="3">
        <f t="shared" si="424"/>
        <v>2.3063360743827497</v>
      </c>
      <c r="AF1203" s="3">
        <f t="shared" si="425"/>
        <v>3.6982795266245208</v>
      </c>
      <c r="AG1203" t="str">
        <f t="shared" si="426"/>
        <v>Cluster 1</v>
      </c>
      <c r="AH1203" t="str">
        <f t="shared" si="427"/>
        <v>&gt;16 messages</v>
      </c>
      <c r="AI1203" t="e">
        <f t="shared" si="428"/>
        <v>#N/A</v>
      </c>
      <c r="AJ1203">
        <f t="shared" si="429"/>
        <v>39.950000000000003</v>
      </c>
      <c r="AK1203" t="str">
        <f t="shared" si="430"/>
        <v>yes - High</v>
      </c>
      <c r="AL1203" t="str">
        <f t="shared" si="431"/>
        <v>Q1 - Low</v>
      </c>
      <c r="AM1203">
        <f t="shared" si="432"/>
        <v>1</v>
      </c>
      <c r="AN1203">
        <f t="shared" si="433"/>
        <v>1</v>
      </c>
      <c r="AO1203">
        <f t="shared" si="434"/>
        <v>0</v>
      </c>
      <c r="AP1203">
        <f t="shared" si="435"/>
        <v>2</v>
      </c>
      <c r="AQ1203">
        <f t="shared" si="436"/>
        <v>235</v>
      </c>
    </row>
    <row r="1204" spans="1:43" x14ac:dyDescent="0.25">
      <c r="A1204" t="s">
        <v>61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  <c r="U1204">
        <f t="shared" si="414"/>
        <v>0</v>
      </c>
      <c r="V1204" t="str">
        <f t="shared" si="415"/>
        <v>&lt;=3 calls</v>
      </c>
      <c r="W1204" t="str">
        <f t="shared" si="416"/>
        <v>Q1</v>
      </c>
      <c r="X1204" t="str">
        <f t="shared" si="417"/>
        <v>Not Applicable</v>
      </c>
      <c r="Y1204" t="str">
        <f t="shared" si="418"/>
        <v>Low</v>
      </c>
      <c r="Z1204" s="3">
        <f t="shared" si="419"/>
        <v>-1.3804170304182317</v>
      </c>
      <c r="AA1204" s="3">
        <f t="shared" si="420"/>
        <v>-1.1616809074435785</v>
      </c>
      <c r="AB1204" s="3">
        <f t="shared" si="421"/>
        <v>-0.39774520602315122</v>
      </c>
      <c r="AC1204" s="3">
        <f t="shared" si="422"/>
        <v>-1.3246144348759143</v>
      </c>
      <c r="AD1204" s="3">
        <f t="shared" si="423"/>
        <v>0.79933922777623678</v>
      </c>
      <c r="AE1204" s="3">
        <f t="shared" si="424"/>
        <v>2.2732924049896579</v>
      </c>
      <c r="AF1204" s="3">
        <f t="shared" si="425"/>
        <v>4.2067533224691713</v>
      </c>
      <c r="AG1204" t="str">
        <f t="shared" si="426"/>
        <v>Cluster 1</v>
      </c>
      <c r="AH1204" t="str">
        <f t="shared" si="427"/>
        <v>Not Applicable</v>
      </c>
      <c r="AI1204" t="e">
        <f t="shared" si="428"/>
        <v>#N/A</v>
      </c>
      <c r="AJ1204">
        <f t="shared" si="429"/>
        <v>17.97</v>
      </c>
      <c r="AK1204" t="str">
        <f t="shared" si="430"/>
        <v>no - High</v>
      </c>
      <c r="AL1204" t="str">
        <f t="shared" si="431"/>
        <v>Q1 - Low</v>
      </c>
      <c r="AM1204">
        <f t="shared" si="432"/>
        <v>0</v>
      </c>
      <c r="AN1204">
        <f t="shared" si="433"/>
        <v>1</v>
      </c>
      <c r="AO1204">
        <f t="shared" si="434"/>
        <v>0</v>
      </c>
      <c r="AP1204">
        <f t="shared" si="435"/>
        <v>2</v>
      </c>
      <c r="AQ1204">
        <f t="shared" si="436"/>
        <v>105.7</v>
      </c>
    </row>
    <row r="1205" spans="1:43" x14ac:dyDescent="0.25">
      <c r="A1205" t="s">
        <v>53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  <c r="U1205">
        <f t="shared" si="414"/>
        <v>1</v>
      </c>
      <c r="V1205" t="str">
        <f t="shared" si="415"/>
        <v>&lt;=3 calls</v>
      </c>
      <c r="W1205" t="str">
        <f t="shared" si="416"/>
        <v>Q2</v>
      </c>
      <c r="X1205" t="str">
        <f t="shared" si="417"/>
        <v>High</v>
      </c>
      <c r="Y1205" t="str">
        <f t="shared" si="418"/>
        <v>Medium</v>
      </c>
      <c r="Z1205" s="3">
        <f t="shared" si="419"/>
        <v>-0.57134315892110443</v>
      </c>
      <c r="AA1205" s="3">
        <f t="shared" si="420"/>
        <v>-0.56267018877548935</v>
      </c>
      <c r="AB1205" s="3">
        <f t="shared" si="421"/>
        <v>0.27748030042191069</v>
      </c>
      <c r="AC1205" s="3">
        <f t="shared" si="422"/>
        <v>2.7694375679117673</v>
      </c>
      <c r="AD1205" s="3">
        <f t="shared" si="423"/>
        <v>4.0268622459105847</v>
      </c>
      <c r="AE1205" s="3">
        <f t="shared" si="424"/>
        <v>2.8965169611562556</v>
      </c>
      <c r="AF1205" s="3">
        <f t="shared" si="425"/>
        <v>2.9264315240565089</v>
      </c>
      <c r="AG1205" t="str">
        <f t="shared" si="426"/>
        <v>Cluster 2</v>
      </c>
      <c r="AH1205" t="str">
        <f t="shared" si="427"/>
        <v>Not Applicable</v>
      </c>
      <c r="AI1205">
        <f t="shared" si="428"/>
        <v>25.4</v>
      </c>
      <c r="AJ1205" t="e">
        <f t="shared" si="429"/>
        <v>#N/A</v>
      </c>
      <c r="AK1205" t="str">
        <f t="shared" si="430"/>
        <v>yes - Low</v>
      </c>
      <c r="AL1205" t="str">
        <f t="shared" si="431"/>
        <v>Q4 - Very High</v>
      </c>
      <c r="AM1205">
        <f t="shared" si="432"/>
        <v>1</v>
      </c>
      <c r="AN1205">
        <f t="shared" si="433"/>
        <v>1</v>
      </c>
      <c r="AO1205">
        <f t="shared" si="434"/>
        <v>0</v>
      </c>
      <c r="AP1205">
        <f t="shared" si="435"/>
        <v>3</v>
      </c>
      <c r="AQ1205">
        <f t="shared" si="436"/>
        <v>149.4</v>
      </c>
    </row>
    <row r="1206" spans="1:43" x14ac:dyDescent="0.25">
      <c r="A1206" t="s">
        <v>60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  <c r="U1206">
        <f t="shared" si="414"/>
        <v>0</v>
      </c>
      <c r="V1206" t="str">
        <f t="shared" si="415"/>
        <v>&lt;=3 calls</v>
      </c>
      <c r="W1206" t="str">
        <f t="shared" si="416"/>
        <v>Q1</v>
      </c>
      <c r="X1206" t="str">
        <f t="shared" si="417"/>
        <v>Not Applicable</v>
      </c>
      <c r="Y1206" t="str">
        <f t="shared" si="418"/>
        <v>Medium</v>
      </c>
      <c r="Z1206" s="3">
        <f t="shared" si="419"/>
        <v>1.563352891047288</v>
      </c>
      <c r="AA1206" s="3">
        <f t="shared" si="420"/>
        <v>0.32490051064633074</v>
      </c>
      <c r="AB1206" s="3">
        <f t="shared" si="421"/>
        <v>0.20201392028981532</v>
      </c>
      <c r="AC1206" s="3">
        <f t="shared" si="422"/>
        <v>5.2146415619058542E-2</v>
      </c>
      <c r="AD1206" s="3">
        <f t="shared" si="423"/>
        <v>3.2981796421089498</v>
      </c>
      <c r="AE1206" s="3">
        <f t="shared" si="424"/>
        <v>1.6103296173196764</v>
      </c>
      <c r="AF1206" s="3">
        <f t="shared" si="425"/>
        <v>1.519320243139</v>
      </c>
      <c r="AG1206" t="str">
        <f t="shared" si="426"/>
        <v>Cluster 3</v>
      </c>
      <c r="AH1206" t="str">
        <f t="shared" si="427"/>
        <v>&gt;16 messages</v>
      </c>
      <c r="AI1206" t="e">
        <f t="shared" si="428"/>
        <v>#N/A</v>
      </c>
      <c r="AJ1206">
        <f t="shared" si="429"/>
        <v>45</v>
      </c>
      <c r="AK1206" t="str">
        <f t="shared" si="430"/>
        <v>no - High</v>
      </c>
      <c r="AL1206" t="str">
        <f t="shared" si="431"/>
        <v>Q3 - High</v>
      </c>
      <c r="AM1206">
        <f t="shared" si="432"/>
        <v>0</v>
      </c>
      <c r="AN1206">
        <f t="shared" si="433"/>
        <v>1</v>
      </c>
      <c r="AO1206">
        <f t="shared" si="434"/>
        <v>0</v>
      </c>
      <c r="AP1206">
        <f t="shared" si="435"/>
        <v>0</v>
      </c>
      <c r="AQ1206">
        <f t="shared" si="436"/>
        <v>264.7</v>
      </c>
    </row>
    <row r="1207" spans="1:43" x14ac:dyDescent="0.25">
      <c r="A1207" t="s">
        <v>44</v>
      </c>
      <c r="B1207">
        <v>107</v>
      </c>
      <c r="C1207" t="s">
        <v>28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  <c r="U1207">
        <f t="shared" si="414"/>
        <v>0</v>
      </c>
      <c r="V1207" t="str">
        <f t="shared" si="415"/>
        <v>&lt;=3 calls</v>
      </c>
      <c r="W1207" t="str">
        <f t="shared" si="416"/>
        <v>Q3</v>
      </c>
      <c r="X1207" t="str">
        <f t="shared" si="417"/>
        <v>Not Applicable</v>
      </c>
      <c r="Y1207" t="str">
        <f t="shared" si="418"/>
        <v>Medium</v>
      </c>
      <c r="Z1207" s="3">
        <f t="shared" si="419"/>
        <v>-0.36953754795271332</v>
      </c>
      <c r="AA1207" s="3">
        <f t="shared" si="420"/>
        <v>0.42440395228554828</v>
      </c>
      <c r="AB1207" s="3">
        <f t="shared" si="421"/>
        <v>1.2128662225855116</v>
      </c>
      <c r="AC1207" s="3">
        <f t="shared" si="422"/>
        <v>-1.6869199218482758</v>
      </c>
      <c r="AD1207" s="3">
        <f t="shared" si="423"/>
        <v>2.7919608558896525</v>
      </c>
      <c r="AE1207" s="3">
        <f t="shared" si="424"/>
        <v>2.1525380393107896</v>
      </c>
      <c r="AF1207" s="3">
        <f t="shared" si="425"/>
        <v>3.0776280802819231</v>
      </c>
      <c r="AG1207" t="str">
        <f t="shared" si="426"/>
        <v>Cluster 2</v>
      </c>
      <c r="AH1207" t="str">
        <f t="shared" si="427"/>
        <v>&gt;16 messages</v>
      </c>
      <c r="AI1207" t="e">
        <f t="shared" si="428"/>
        <v>#N/A</v>
      </c>
      <c r="AJ1207">
        <f t="shared" si="429"/>
        <v>27.25</v>
      </c>
      <c r="AK1207" t="str">
        <f t="shared" si="430"/>
        <v>no - Low</v>
      </c>
      <c r="AL1207" t="str">
        <f t="shared" si="431"/>
        <v>Q1 - Low</v>
      </c>
      <c r="AM1207">
        <f t="shared" si="432"/>
        <v>0</v>
      </c>
      <c r="AN1207">
        <f t="shared" si="433"/>
        <v>0</v>
      </c>
      <c r="AO1207">
        <f t="shared" si="434"/>
        <v>1</v>
      </c>
      <c r="AP1207">
        <f t="shared" si="435"/>
        <v>1</v>
      </c>
      <c r="AQ1207">
        <f t="shared" si="436"/>
        <v>160.30000000000001</v>
      </c>
    </row>
    <row r="1208" spans="1:43" x14ac:dyDescent="0.25">
      <c r="A1208" t="s">
        <v>44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  <c r="U1208">
        <f t="shared" si="414"/>
        <v>0</v>
      </c>
      <c r="V1208" t="str">
        <f t="shared" si="415"/>
        <v>&lt;=3 calls</v>
      </c>
      <c r="W1208" t="str">
        <f t="shared" si="416"/>
        <v>Q3</v>
      </c>
      <c r="X1208" t="str">
        <f t="shared" si="417"/>
        <v>Low</v>
      </c>
      <c r="Y1208" t="str">
        <f t="shared" si="418"/>
        <v>Low</v>
      </c>
      <c r="Z1208" s="3">
        <f t="shared" si="419"/>
        <v>-1.5618569375274272</v>
      </c>
      <c r="AA1208" s="3">
        <f t="shared" si="420"/>
        <v>-0.8094387240407489</v>
      </c>
      <c r="AB1208" s="3">
        <f t="shared" si="421"/>
        <v>-0.94785539803868668</v>
      </c>
      <c r="AC1208" s="3">
        <f t="shared" si="422"/>
        <v>5.2146415619058542E-2</v>
      </c>
      <c r="AD1208" s="3">
        <f t="shared" si="423"/>
        <v>1.209019419842648</v>
      </c>
      <c r="AE1208" s="3">
        <f t="shared" si="424"/>
        <v>1.9989340273086209</v>
      </c>
      <c r="AF1208" s="3">
        <f t="shared" si="425"/>
        <v>3.8117904629593515</v>
      </c>
      <c r="AG1208" t="str">
        <f t="shared" si="426"/>
        <v>Cluster 1</v>
      </c>
      <c r="AH1208" t="str">
        <f t="shared" si="427"/>
        <v>&gt;16 messages</v>
      </c>
      <c r="AI1208" t="e">
        <f t="shared" si="428"/>
        <v>#N/A</v>
      </c>
      <c r="AJ1208">
        <f t="shared" si="429"/>
        <v>16.3</v>
      </c>
      <c r="AK1208" t="str">
        <f t="shared" si="430"/>
        <v>yes - Low</v>
      </c>
      <c r="AL1208" t="str">
        <f t="shared" si="431"/>
        <v>Q3 - High</v>
      </c>
      <c r="AM1208">
        <f t="shared" si="432"/>
        <v>1</v>
      </c>
      <c r="AN1208">
        <f t="shared" si="433"/>
        <v>1</v>
      </c>
      <c r="AO1208">
        <f t="shared" si="434"/>
        <v>0</v>
      </c>
      <c r="AP1208">
        <f t="shared" si="435"/>
        <v>1</v>
      </c>
      <c r="AQ1208">
        <f t="shared" si="436"/>
        <v>95.9</v>
      </c>
    </row>
    <row r="1209" spans="1:43" x14ac:dyDescent="0.25">
      <c r="A1209" t="s">
        <v>59</v>
      </c>
      <c r="B1209">
        <v>78</v>
      </c>
      <c r="C1209" t="s">
        <v>25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  <c r="U1209">
        <f t="shared" si="414"/>
        <v>0</v>
      </c>
      <c r="V1209" t="str">
        <f t="shared" si="415"/>
        <v>&lt;=3 calls</v>
      </c>
      <c r="W1209" t="str">
        <f t="shared" si="416"/>
        <v>Q2</v>
      </c>
      <c r="X1209" t="str">
        <f t="shared" si="417"/>
        <v>Not Applicable</v>
      </c>
      <c r="Y1209" t="str">
        <f t="shared" si="418"/>
        <v>Medium</v>
      </c>
      <c r="Z1209" s="3">
        <f t="shared" si="419"/>
        <v>-0.73241736217110487</v>
      </c>
      <c r="AA1209" s="3">
        <f t="shared" si="420"/>
        <v>-9.8984150736736068E-2</v>
      </c>
      <c r="AB1209" s="3">
        <f t="shared" si="421"/>
        <v>1.0400879312304514</v>
      </c>
      <c r="AC1209" s="3">
        <f t="shared" si="422"/>
        <v>0.52314354868312773</v>
      </c>
      <c r="AD1209" s="3">
        <f t="shared" si="423"/>
        <v>2.7139187655009582</v>
      </c>
      <c r="AE1209" s="3">
        <f t="shared" si="424"/>
        <v>1.3790196270273924</v>
      </c>
      <c r="AF1209" s="3">
        <f t="shared" si="425"/>
        <v>2.1066644720304404</v>
      </c>
      <c r="AG1209" t="str">
        <f t="shared" si="426"/>
        <v>Cluster 2</v>
      </c>
      <c r="AH1209" t="str">
        <f t="shared" si="427"/>
        <v>Not Applicable</v>
      </c>
      <c r="AI1209" t="e">
        <f t="shared" si="428"/>
        <v>#N/A</v>
      </c>
      <c r="AJ1209">
        <f t="shared" si="429"/>
        <v>23.92</v>
      </c>
      <c r="AK1209" t="str">
        <f t="shared" si="430"/>
        <v>no - Medium</v>
      </c>
      <c r="AL1209" t="str">
        <f t="shared" si="431"/>
        <v>Q3 - High</v>
      </c>
      <c r="AM1209">
        <f t="shared" si="432"/>
        <v>0</v>
      </c>
      <c r="AN1209">
        <f t="shared" si="433"/>
        <v>0</v>
      </c>
      <c r="AO1209">
        <f t="shared" si="434"/>
        <v>0</v>
      </c>
      <c r="AP1209">
        <f t="shared" si="435"/>
        <v>0</v>
      </c>
      <c r="AQ1209">
        <f t="shared" si="436"/>
        <v>140.69999999999999</v>
      </c>
    </row>
    <row r="1210" spans="1:43" x14ac:dyDescent="0.25">
      <c r="A1210" t="s">
        <v>61</v>
      </c>
      <c r="B1210">
        <v>55</v>
      </c>
      <c r="C1210" t="s">
        <v>28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  <c r="U1210">
        <f t="shared" si="414"/>
        <v>0</v>
      </c>
      <c r="V1210" t="str">
        <f t="shared" si="415"/>
        <v>&lt;=3 calls</v>
      </c>
      <c r="W1210" t="str">
        <f t="shared" si="416"/>
        <v>Q1</v>
      </c>
      <c r="X1210" t="str">
        <f t="shared" si="417"/>
        <v>Not Applicable</v>
      </c>
      <c r="Y1210" t="str">
        <f t="shared" si="418"/>
        <v>Medium</v>
      </c>
      <c r="Z1210" s="3">
        <f t="shared" si="419"/>
        <v>-1.1212171631193808</v>
      </c>
      <c r="AA1210" s="3">
        <f t="shared" si="420"/>
        <v>0.62938104206233658</v>
      </c>
      <c r="AB1210" s="3">
        <f t="shared" si="421"/>
        <v>0.43238497542989573</v>
      </c>
      <c r="AC1210" s="3">
        <f t="shared" si="422"/>
        <v>-2.0492254088206368</v>
      </c>
      <c r="AD1210" s="3">
        <f t="shared" si="423"/>
        <v>2.4129187423572702</v>
      </c>
      <c r="AE1210" s="3">
        <f t="shared" si="424"/>
        <v>2.4575455165906006</v>
      </c>
      <c r="AF1210" s="3">
        <f t="shared" si="425"/>
        <v>3.7758287931274284</v>
      </c>
      <c r="AG1210" t="str">
        <f t="shared" si="426"/>
        <v>Cluster 1</v>
      </c>
      <c r="AH1210" t="str">
        <f t="shared" si="427"/>
        <v>Not Applicable</v>
      </c>
      <c r="AI1210" t="e">
        <f t="shared" si="428"/>
        <v>#N/A</v>
      </c>
      <c r="AJ1210">
        <f t="shared" si="429"/>
        <v>20.350000000000001</v>
      </c>
      <c r="AK1210" t="str">
        <f t="shared" si="430"/>
        <v>no - Low</v>
      </c>
      <c r="AL1210" t="str">
        <f t="shared" si="431"/>
        <v>Q1 - Low</v>
      </c>
      <c r="AM1210">
        <f t="shared" si="432"/>
        <v>0</v>
      </c>
      <c r="AN1210">
        <f t="shared" si="433"/>
        <v>0</v>
      </c>
      <c r="AO1210">
        <f t="shared" si="434"/>
        <v>1</v>
      </c>
      <c r="AP1210">
        <f t="shared" si="435"/>
        <v>2</v>
      </c>
      <c r="AQ1210">
        <f t="shared" si="436"/>
        <v>119.7</v>
      </c>
    </row>
    <row r="1211" spans="1:43" x14ac:dyDescent="0.25">
      <c r="A1211" t="s">
        <v>38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  <c r="U1211">
        <f t="shared" si="414"/>
        <v>0</v>
      </c>
      <c r="V1211" t="str">
        <f t="shared" si="415"/>
        <v>&lt;=3 calls</v>
      </c>
      <c r="W1211" t="str">
        <f t="shared" si="416"/>
        <v>Q2</v>
      </c>
      <c r="X1211" t="str">
        <f t="shared" si="417"/>
        <v>Not Applicable</v>
      </c>
      <c r="Y1211" t="str">
        <f t="shared" si="418"/>
        <v>High</v>
      </c>
      <c r="Z1211" s="3">
        <f t="shared" si="419"/>
        <v>-1.4877998325848985</v>
      </c>
      <c r="AA1211" s="3">
        <f t="shared" si="420"/>
        <v>1.2602328620549754</v>
      </c>
      <c r="AB1211" s="3">
        <f t="shared" si="421"/>
        <v>1.0758351639246013</v>
      </c>
      <c r="AC1211" s="3">
        <f t="shared" si="422"/>
        <v>-0.16523687656435807</v>
      </c>
      <c r="AD1211" s="3">
        <f t="shared" si="423"/>
        <v>3.2175335845049053</v>
      </c>
      <c r="AE1211" s="3">
        <f t="shared" si="424"/>
        <v>2.2330382293539772</v>
      </c>
      <c r="AF1211" s="3">
        <f t="shared" si="425"/>
        <v>2.760506674524752</v>
      </c>
      <c r="AG1211" t="str">
        <f t="shared" si="426"/>
        <v>Cluster 2</v>
      </c>
      <c r="AH1211" t="str">
        <f t="shared" si="427"/>
        <v>&gt;16 messages</v>
      </c>
      <c r="AI1211" t="e">
        <f t="shared" si="428"/>
        <v>#N/A</v>
      </c>
      <c r="AJ1211">
        <f t="shared" si="429"/>
        <v>16.98</v>
      </c>
      <c r="AK1211" t="str">
        <f t="shared" si="430"/>
        <v>no - High</v>
      </c>
      <c r="AL1211" t="str">
        <f t="shared" si="431"/>
        <v>Q2 - Medium</v>
      </c>
      <c r="AM1211">
        <f t="shared" si="432"/>
        <v>0</v>
      </c>
      <c r="AN1211">
        <f t="shared" si="433"/>
        <v>1</v>
      </c>
      <c r="AO1211">
        <f t="shared" si="434"/>
        <v>0</v>
      </c>
      <c r="AP1211">
        <f t="shared" si="435"/>
        <v>2</v>
      </c>
      <c r="AQ1211">
        <f t="shared" si="436"/>
        <v>99.9</v>
      </c>
    </row>
    <row r="1212" spans="1:43" x14ac:dyDescent="0.25">
      <c r="A1212" t="s">
        <v>33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  <c r="U1212">
        <f t="shared" si="414"/>
        <v>0</v>
      </c>
      <c r="V1212" t="str">
        <f t="shared" si="415"/>
        <v>&lt;=3 calls</v>
      </c>
      <c r="W1212" t="str">
        <f t="shared" si="416"/>
        <v>Q4</v>
      </c>
      <c r="X1212" t="str">
        <f t="shared" si="417"/>
        <v>Not Applicable</v>
      </c>
      <c r="Y1212" t="str">
        <f t="shared" si="418"/>
        <v>Medium</v>
      </c>
      <c r="Z1212" s="3">
        <f t="shared" si="419"/>
        <v>1.3078558789955641</v>
      </c>
      <c r="AA1212" s="3">
        <f t="shared" si="420"/>
        <v>-0.57262053293941106</v>
      </c>
      <c r="AB1212" s="3">
        <f t="shared" si="421"/>
        <v>-1.0312656076583711</v>
      </c>
      <c r="AC1212" s="3">
        <f t="shared" si="422"/>
        <v>-0.23769797395883072</v>
      </c>
      <c r="AD1212" s="3">
        <f t="shared" si="423"/>
        <v>2.4679817430864639</v>
      </c>
      <c r="AE1212" s="3">
        <f t="shared" si="424"/>
        <v>1.777186077857408</v>
      </c>
      <c r="AF1212" s="3">
        <f t="shared" si="425"/>
        <v>2.868073713566702</v>
      </c>
      <c r="AG1212" t="str">
        <f t="shared" si="426"/>
        <v>Cluster 2</v>
      </c>
      <c r="AH1212" t="str">
        <f t="shared" si="427"/>
        <v>Not Applicable</v>
      </c>
      <c r="AI1212" t="e">
        <f t="shared" si="428"/>
        <v>#N/A</v>
      </c>
      <c r="AJ1212">
        <f t="shared" si="429"/>
        <v>42.65</v>
      </c>
      <c r="AK1212" t="str">
        <f t="shared" si="430"/>
        <v>no - Medium</v>
      </c>
      <c r="AL1212" t="str">
        <f t="shared" si="431"/>
        <v>Q2 - Medium</v>
      </c>
      <c r="AM1212">
        <f t="shared" si="432"/>
        <v>0</v>
      </c>
      <c r="AN1212">
        <f t="shared" si="433"/>
        <v>1</v>
      </c>
      <c r="AO1212">
        <f t="shared" si="434"/>
        <v>0</v>
      </c>
      <c r="AP1212">
        <f t="shared" si="435"/>
        <v>2</v>
      </c>
      <c r="AQ1212">
        <f t="shared" si="436"/>
        <v>250.9</v>
      </c>
    </row>
    <row r="1213" spans="1:43" x14ac:dyDescent="0.25">
      <c r="A1213" t="s">
        <v>68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  <c r="U1213">
        <f t="shared" si="414"/>
        <v>0</v>
      </c>
      <c r="V1213" t="str">
        <f t="shared" si="415"/>
        <v>&lt;=3 calls</v>
      </c>
      <c r="W1213" t="str">
        <f t="shared" si="416"/>
        <v>Q2</v>
      </c>
      <c r="X1213" t="str">
        <f t="shared" si="417"/>
        <v>High</v>
      </c>
      <c r="Y1213" t="str">
        <f t="shared" si="418"/>
        <v>High</v>
      </c>
      <c r="Z1213" s="3">
        <f t="shared" si="419"/>
        <v>0.37658778434326406</v>
      </c>
      <c r="AA1213" s="3">
        <f t="shared" si="420"/>
        <v>1.7776507585789063</v>
      </c>
      <c r="AB1213" s="3">
        <f t="shared" si="421"/>
        <v>-2.0302021657226832</v>
      </c>
      <c r="AC1213" s="3">
        <f t="shared" si="422"/>
        <v>0.34199080519694713</v>
      </c>
      <c r="AD1213" s="3">
        <f t="shared" si="423"/>
        <v>3.5316559130427656</v>
      </c>
      <c r="AE1213" s="3">
        <f t="shared" si="424"/>
        <v>2.7460042103640445</v>
      </c>
      <c r="AF1213" s="3">
        <f t="shared" si="425"/>
        <v>3.2570668950060253</v>
      </c>
      <c r="AG1213" t="str">
        <f t="shared" si="426"/>
        <v>Cluster 2</v>
      </c>
      <c r="AH1213" t="str">
        <f t="shared" si="427"/>
        <v>Not Applicable</v>
      </c>
      <c r="AI1213" t="e">
        <f t="shared" si="428"/>
        <v>#N/A</v>
      </c>
      <c r="AJ1213">
        <f t="shared" si="429"/>
        <v>34.1</v>
      </c>
      <c r="AK1213" t="str">
        <f t="shared" si="430"/>
        <v>yes - Medium</v>
      </c>
      <c r="AL1213" t="str">
        <f t="shared" si="431"/>
        <v>Q3 - High</v>
      </c>
      <c r="AM1213">
        <f t="shared" si="432"/>
        <v>1</v>
      </c>
      <c r="AN1213">
        <f t="shared" si="433"/>
        <v>1</v>
      </c>
      <c r="AO1213">
        <f t="shared" si="434"/>
        <v>0</v>
      </c>
      <c r="AP1213">
        <f t="shared" si="435"/>
        <v>2</v>
      </c>
      <c r="AQ1213">
        <f t="shared" si="436"/>
        <v>200.6</v>
      </c>
    </row>
    <row r="1214" spans="1:43" x14ac:dyDescent="0.25">
      <c r="A1214" t="s">
        <v>31</v>
      </c>
      <c r="B1214">
        <v>11</v>
      </c>
      <c r="C1214" t="s">
        <v>28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  <c r="U1214">
        <f t="shared" si="414"/>
        <v>0</v>
      </c>
      <c r="V1214" t="str">
        <f t="shared" si="415"/>
        <v>&lt;=3 calls</v>
      </c>
      <c r="W1214" t="str">
        <f t="shared" si="416"/>
        <v>Q1</v>
      </c>
      <c r="X1214" t="str">
        <f t="shared" si="417"/>
        <v>Not Applicable</v>
      </c>
      <c r="Y1214" t="str">
        <f t="shared" si="418"/>
        <v>Medium</v>
      </c>
      <c r="Z1214" s="3">
        <f t="shared" si="419"/>
        <v>0.54691912571108059</v>
      </c>
      <c r="AA1214" s="3">
        <f t="shared" si="420"/>
        <v>-7.1123187077755057E-2</v>
      </c>
      <c r="AB1214" s="3">
        <f t="shared" si="421"/>
        <v>0.64488241422290027</v>
      </c>
      <c r="AC1214" s="3">
        <f t="shared" si="422"/>
        <v>-1.1796922400869698</v>
      </c>
      <c r="AD1214" s="3">
        <f t="shared" si="423"/>
        <v>2.4482030906039132</v>
      </c>
      <c r="AE1214" s="3">
        <f t="shared" si="424"/>
        <v>1.4531779475700968</v>
      </c>
      <c r="AF1214" s="3">
        <f t="shared" si="425"/>
        <v>2.4959474998015341</v>
      </c>
      <c r="AG1214" t="str">
        <f t="shared" si="426"/>
        <v>Cluster 2</v>
      </c>
      <c r="AH1214" t="str">
        <f t="shared" si="427"/>
        <v>&gt;16 messages</v>
      </c>
      <c r="AI1214" t="e">
        <f t="shared" si="428"/>
        <v>#N/A</v>
      </c>
      <c r="AJ1214">
        <f t="shared" si="429"/>
        <v>35.67</v>
      </c>
      <c r="AK1214" t="str">
        <f t="shared" si="430"/>
        <v>no - High</v>
      </c>
      <c r="AL1214" t="str">
        <f t="shared" si="431"/>
        <v>Q1 - Low</v>
      </c>
      <c r="AM1214">
        <f t="shared" si="432"/>
        <v>0</v>
      </c>
      <c r="AN1214">
        <f t="shared" si="433"/>
        <v>0</v>
      </c>
      <c r="AO1214">
        <f t="shared" si="434"/>
        <v>1</v>
      </c>
      <c r="AP1214">
        <f t="shared" si="435"/>
        <v>1</v>
      </c>
      <c r="AQ1214">
        <f t="shared" si="436"/>
        <v>209.8</v>
      </c>
    </row>
    <row r="1215" spans="1:43" x14ac:dyDescent="0.25">
      <c r="A1215" t="s">
        <v>31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  <c r="U1215">
        <f t="shared" si="414"/>
        <v>0</v>
      </c>
      <c r="V1215" t="str">
        <f t="shared" si="415"/>
        <v>&lt;=3 calls</v>
      </c>
      <c r="W1215" t="str">
        <f t="shared" si="416"/>
        <v>Q1</v>
      </c>
      <c r="X1215" t="str">
        <f t="shared" si="417"/>
        <v>Not Applicable</v>
      </c>
      <c r="Y1215" t="str">
        <f t="shared" si="418"/>
        <v>High</v>
      </c>
      <c r="Z1215" s="3">
        <f t="shared" si="419"/>
        <v>0.32845066613062046</v>
      </c>
      <c r="AA1215" s="3">
        <f t="shared" si="420"/>
        <v>1.4632198829989789</v>
      </c>
      <c r="AB1215" s="3">
        <f t="shared" si="421"/>
        <v>0.34500285106641698</v>
      </c>
      <c r="AC1215" s="3">
        <f t="shared" si="422"/>
        <v>-0.96230894790355315</v>
      </c>
      <c r="AD1215" s="3">
        <f t="shared" si="423"/>
        <v>3.1052675648209962</v>
      </c>
      <c r="AE1215" s="3">
        <f t="shared" si="424"/>
        <v>1.8149263744142332</v>
      </c>
      <c r="AF1215" s="3">
        <f t="shared" si="425"/>
        <v>2.223787049148247</v>
      </c>
      <c r="AG1215" t="str">
        <f t="shared" si="426"/>
        <v>Cluster 2</v>
      </c>
      <c r="AH1215" t="str">
        <f t="shared" si="427"/>
        <v>&gt;16 messages</v>
      </c>
      <c r="AI1215" t="e">
        <f t="shared" si="428"/>
        <v>#N/A</v>
      </c>
      <c r="AJ1215">
        <f t="shared" si="429"/>
        <v>33.659999999999997</v>
      </c>
      <c r="AK1215" t="str">
        <f t="shared" si="430"/>
        <v>no - Medium</v>
      </c>
      <c r="AL1215" t="str">
        <f t="shared" si="431"/>
        <v>Q1 - Low</v>
      </c>
      <c r="AM1215">
        <f t="shared" si="432"/>
        <v>0</v>
      </c>
      <c r="AN1215">
        <f t="shared" si="433"/>
        <v>1</v>
      </c>
      <c r="AO1215">
        <f t="shared" si="434"/>
        <v>0</v>
      </c>
      <c r="AP1215">
        <f t="shared" si="435"/>
        <v>1</v>
      </c>
      <c r="AQ1215">
        <f t="shared" si="436"/>
        <v>198</v>
      </c>
    </row>
    <row r="1216" spans="1:43" x14ac:dyDescent="0.25">
      <c r="A1216" t="s">
        <v>24</v>
      </c>
      <c r="B1216">
        <v>127</v>
      </c>
      <c r="C1216" t="s">
        <v>28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  <c r="U1216">
        <f t="shared" si="414"/>
        <v>0</v>
      </c>
      <c r="V1216" t="str">
        <f t="shared" si="415"/>
        <v>&lt;=3 calls</v>
      </c>
      <c r="W1216" t="str">
        <f t="shared" si="416"/>
        <v>Q3</v>
      </c>
      <c r="X1216" t="str">
        <f t="shared" si="417"/>
        <v>Not Applicable</v>
      </c>
      <c r="Y1216" t="str">
        <f t="shared" si="418"/>
        <v>Low</v>
      </c>
      <c r="Z1216" s="3">
        <f t="shared" si="419"/>
        <v>1.1023474127800468</v>
      </c>
      <c r="AA1216" s="3">
        <f t="shared" si="420"/>
        <v>-1.4183997868727598</v>
      </c>
      <c r="AB1216" s="3">
        <f t="shared" si="421"/>
        <v>0.98050921007353409</v>
      </c>
      <c r="AC1216" s="3">
        <f t="shared" si="422"/>
        <v>0.37822135389418376</v>
      </c>
      <c r="AD1216" s="3">
        <f t="shared" si="423"/>
        <v>3.2275120227807266</v>
      </c>
      <c r="AE1216" s="3">
        <f t="shared" si="424"/>
        <v>2.0812201895628748</v>
      </c>
      <c r="AF1216" s="3">
        <f t="shared" si="425"/>
        <v>2.499224099134393</v>
      </c>
      <c r="AG1216" t="str">
        <f t="shared" si="426"/>
        <v>Cluster 2</v>
      </c>
      <c r="AH1216" t="str">
        <f t="shared" si="427"/>
        <v>Not Applicable</v>
      </c>
      <c r="AI1216" t="e">
        <f t="shared" si="428"/>
        <v>#N/A</v>
      </c>
      <c r="AJ1216">
        <f t="shared" si="429"/>
        <v>40.770000000000003</v>
      </c>
      <c r="AK1216" t="str">
        <f t="shared" si="430"/>
        <v>no - Medium</v>
      </c>
      <c r="AL1216" t="str">
        <f t="shared" si="431"/>
        <v>Q3 - High</v>
      </c>
      <c r="AM1216">
        <f t="shared" si="432"/>
        <v>0</v>
      </c>
      <c r="AN1216">
        <f t="shared" si="433"/>
        <v>0</v>
      </c>
      <c r="AO1216">
        <f t="shared" si="434"/>
        <v>1</v>
      </c>
      <c r="AP1216">
        <f t="shared" si="435"/>
        <v>1</v>
      </c>
      <c r="AQ1216">
        <f t="shared" si="436"/>
        <v>239.8</v>
      </c>
    </row>
    <row r="1217" spans="1:43" x14ac:dyDescent="0.25">
      <c r="A1217" t="s">
        <v>53</v>
      </c>
      <c r="B1217">
        <v>79</v>
      </c>
      <c r="C1217" t="s">
        <v>28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  <c r="U1217">
        <f t="shared" si="414"/>
        <v>0</v>
      </c>
      <c r="V1217" t="str">
        <f t="shared" si="415"/>
        <v>&lt;=3 calls</v>
      </c>
      <c r="W1217" t="str">
        <f t="shared" si="416"/>
        <v>Q2</v>
      </c>
      <c r="X1217" t="str">
        <f t="shared" si="417"/>
        <v>Not Applicable</v>
      </c>
      <c r="Y1217" t="str">
        <f t="shared" si="418"/>
        <v>Medium</v>
      </c>
      <c r="Z1217" s="3">
        <f t="shared" si="419"/>
        <v>0.75242759192659803</v>
      </c>
      <c r="AA1217" s="3">
        <f t="shared" si="420"/>
        <v>-0.15868621572026659</v>
      </c>
      <c r="AB1217" s="3">
        <f t="shared" si="421"/>
        <v>-0.78500689354311315</v>
      </c>
      <c r="AC1217" s="3">
        <f t="shared" si="422"/>
        <v>0.70429629216930834</v>
      </c>
      <c r="AD1217" s="3">
        <f t="shared" si="423"/>
        <v>2.5941586759276647</v>
      </c>
      <c r="AE1217" s="3">
        <f t="shared" si="424"/>
        <v>1.3052194015665421</v>
      </c>
      <c r="AF1217" s="3">
        <f t="shared" si="425"/>
        <v>2.1627612296693015</v>
      </c>
      <c r="AG1217" t="str">
        <f t="shared" si="426"/>
        <v>Cluster 2</v>
      </c>
      <c r="AH1217" t="str">
        <f t="shared" si="427"/>
        <v>Not Applicable</v>
      </c>
      <c r="AI1217" t="e">
        <f t="shared" si="428"/>
        <v>#N/A</v>
      </c>
      <c r="AJ1217">
        <f t="shared" si="429"/>
        <v>37.549999999999997</v>
      </c>
      <c r="AK1217" t="str">
        <f t="shared" si="430"/>
        <v>no - Low</v>
      </c>
      <c r="AL1217" t="str">
        <f t="shared" si="431"/>
        <v>Q4 - Very High</v>
      </c>
      <c r="AM1217">
        <f t="shared" si="432"/>
        <v>0</v>
      </c>
      <c r="AN1217">
        <f t="shared" si="433"/>
        <v>0</v>
      </c>
      <c r="AO1217">
        <f t="shared" si="434"/>
        <v>1</v>
      </c>
      <c r="AP1217">
        <f t="shared" si="435"/>
        <v>1</v>
      </c>
      <c r="AQ1217">
        <f t="shared" si="436"/>
        <v>220.9</v>
      </c>
    </row>
    <row r="1218" spans="1:43" x14ac:dyDescent="0.25">
      <c r="A1218" t="s">
        <v>53</v>
      </c>
      <c r="B1218">
        <v>83</v>
      </c>
      <c r="C1218" t="s">
        <v>28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  <c r="U1218">
        <f t="shared" ref="U1218:U1281" si="437">IF(T1218="yes",1,0)</f>
        <v>0</v>
      </c>
      <c r="V1218" t="str">
        <f t="shared" ref="V1218:V1281" si="438">IF(S1218&gt;3,"&gt;3 calls","&lt;=3 calls")</f>
        <v>&lt;=3 calls</v>
      </c>
      <c r="W1218" t="str">
        <f t="shared" ref="W1218:W1281" si="439">IF(B1218&lt;=_xlfn.QUARTILE.INC($B$2:$B$4251,1),"Q1",
IF(B1218&lt;=_xlfn.QUARTILE.INC($B$2:$B$4251,2),"Q2",
IF(B1218&lt;=_xlfn.QUARTILE.INC($B$2:$B$4251,3),"Q3","Q4")))</f>
        <v>Q2</v>
      </c>
      <c r="X1218" t="str">
        <f t="shared" ref="X1218:X1281" si="440">IF(D1218="no","Not Applicable",IF(R1218&gt;2.84,"High","Low"))</f>
        <v>Not Applicable</v>
      </c>
      <c r="Y1218" t="str">
        <f t="shared" ref="Y1218:Y1281" si="441">IF(J1218&lt;=165,"Low",IF(J1218&lt;=233,"Medium","High"))</f>
        <v>High</v>
      </c>
      <c r="Z1218" s="3">
        <f t="shared" ref="Z1218:Z1281" si="442">(G1218-AVERAGE($G$2:$G$4251))/_xlfn.STDEV.S($G$2:$G$4251)</f>
        <v>0.85425611122257505</v>
      </c>
      <c r="AA1218" s="3">
        <f t="shared" ref="AA1218:AA1281" si="443">(J1218-AVERAGE($J$2:$J$4251))/_xlfn.STDEV.S($J$2:$J$4251)</f>
        <v>0.68709303821308221</v>
      </c>
      <c r="AB1218" s="3">
        <f t="shared" ref="AB1218:AB1281" si="444">(M1218-AVERAGE($M$2:$M$4251))/_xlfn.STDEV.S($M$2:$M$4251)</f>
        <v>-1.3291592134429573</v>
      </c>
      <c r="AC1218" s="3">
        <f t="shared" ref="AC1218:AC1281" si="445">(P1218-AVERAGE($P$2:$P$4251))/_xlfn.STDEV.S($P$2:$P$4251)</f>
        <v>0.19706861040800316</v>
      </c>
      <c r="AD1218" s="3">
        <f t="shared" ref="AD1218:AD1281" si="446">SQRT((Z1218-$BQ$13)^2+(AA1218-$BR$13)^2+(AB1218-$BS$13)^2+(AC1218-$BT$13)^2)</f>
        <v>2.7974752351740038</v>
      </c>
      <c r="AE1218" s="3">
        <f t="shared" ref="AE1218:AE1281" si="447">SQRT((Z1218-$BQ$14)^2+(AA1218-$BR$14)^2+(AB1218-$BS$14)^2+(AC1218-$BT$14)^2)</f>
        <v>1.7341714444109737</v>
      </c>
      <c r="AF1218" s="3">
        <f t="shared" ref="AF1218:AF1281" si="448">SQRT((Z1218-$BQ$15)^2+(AA1218-$BR$15)^2+(AB1218-$BS$15)^2+(AC1218-$BT$15)^2)</f>
        <v>2.4877366230791065</v>
      </c>
      <c r="AG1218" t="str">
        <f t="shared" ref="AG1218:AG1281" si="449">IF(AD1218=MIN(AD1218:AF1218),"Cluster 1",IF(AE1218=MIN(AD1218:AF1218),"Cluster 2","Cluster 3"))</f>
        <v>Cluster 2</v>
      </c>
      <c r="AH1218" t="str">
        <f t="shared" ref="AH1218:AH1281" si="450">IF(E1218="no","Not Applicable",IF(F1218=0,"0 messages",IF(F1218&lt;=16,"1-16 messages","&gt;16 messages")))</f>
        <v>&gt;16 messages</v>
      </c>
      <c r="AI1218" t="e">
        <f t="shared" ref="AI1218:AI1281" si="451">IF(T1218="yes",I1218,NA())</f>
        <v>#N/A</v>
      </c>
      <c r="AJ1218">
        <f t="shared" ref="AJ1218:AJ1281" si="452">IF(T1218="no",I1218,NA())</f>
        <v>38.49</v>
      </c>
      <c r="AK1218" t="str">
        <f t="shared" ref="AK1218:AK1281" si="453">D1218&amp;" - "&amp;IF(Q1218&lt;=3,"Low",IF(Q1218&lt;=6,"Medium","High"))</f>
        <v>no - High</v>
      </c>
      <c r="AL1218" t="str">
        <f t="shared" ref="AL1218:AL1281" si="454">IF(P1218&lt;=8.5,"Q1 - Low",IF(P1218&lt;=10.3,"Q2 - Medium",IF(P1218&lt;=12,"Q3 - High","Q4 - Very High")))</f>
        <v>Q3 - High</v>
      </c>
      <c r="AM1218">
        <f t="shared" ref="AM1218:AM1281" si="455">IF(D1218="yes",1,0)</f>
        <v>0</v>
      </c>
      <c r="AN1218">
        <f t="shared" ref="AN1218:AN1281" si="456">IF(C1218="area_code_415",1,0)</f>
        <v>0</v>
      </c>
      <c r="AO1218">
        <f t="shared" ref="AO1218:AO1281" si="457">IF(C1218="area_code_510",1,0)</f>
        <v>1</v>
      </c>
      <c r="AP1218">
        <f t="shared" ref="AP1218:AP1281" si="458">S1218</f>
        <v>1</v>
      </c>
      <c r="AQ1218">
        <f t="shared" ref="AQ1218:AQ1281" si="459">G1218</f>
        <v>226.4</v>
      </c>
    </row>
    <row r="1219" spans="1:43" x14ac:dyDescent="0.25">
      <c r="A1219" t="s">
        <v>75</v>
      </c>
      <c r="B1219">
        <v>60</v>
      </c>
      <c r="C1219" t="s">
        <v>28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  <c r="U1219">
        <f t="shared" si="437"/>
        <v>0</v>
      </c>
      <c r="V1219" t="str">
        <f t="shared" si="438"/>
        <v>&lt;=3 calls</v>
      </c>
      <c r="W1219" t="str">
        <f t="shared" si="439"/>
        <v>Q1</v>
      </c>
      <c r="X1219" t="str">
        <f t="shared" si="440"/>
        <v>Not Applicable</v>
      </c>
      <c r="Y1219" t="str">
        <f t="shared" si="441"/>
        <v>High</v>
      </c>
      <c r="Z1219" s="3">
        <f t="shared" si="442"/>
        <v>0.42472490255590767</v>
      </c>
      <c r="AA1219" s="3">
        <f t="shared" si="443"/>
        <v>0.70898379537371059</v>
      </c>
      <c r="AB1219" s="3">
        <f t="shared" si="444"/>
        <v>0.4840198670992239</v>
      </c>
      <c r="AC1219" s="3">
        <f t="shared" si="445"/>
        <v>1.7549822043891561</v>
      </c>
      <c r="AD1219" s="3">
        <f t="shared" si="446"/>
        <v>3.8396234936851563</v>
      </c>
      <c r="AE1219" s="3">
        <f t="shared" si="447"/>
        <v>1.9993216435638885</v>
      </c>
      <c r="AF1219" s="3">
        <f t="shared" si="448"/>
        <v>1.1188679527035406</v>
      </c>
      <c r="AG1219" t="str">
        <f t="shared" si="449"/>
        <v>Cluster 3</v>
      </c>
      <c r="AH1219" t="str">
        <f t="shared" si="450"/>
        <v>Not Applicable</v>
      </c>
      <c r="AI1219" t="e">
        <f t="shared" si="451"/>
        <v>#N/A</v>
      </c>
      <c r="AJ1219">
        <f t="shared" si="452"/>
        <v>34.54</v>
      </c>
      <c r="AK1219" t="str">
        <f t="shared" si="453"/>
        <v>no - Medium</v>
      </c>
      <c r="AL1219" t="str">
        <f t="shared" si="454"/>
        <v>Q4 - Very High</v>
      </c>
      <c r="AM1219">
        <f t="shared" si="455"/>
        <v>0</v>
      </c>
      <c r="AN1219">
        <f t="shared" si="456"/>
        <v>0</v>
      </c>
      <c r="AO1219">
        <f t="shared" si="457"/>
        <v>1</v>
      </c>
      <c r="AP1219">
        <f t="shared" si="458"/>
        <v>2</v>
      </c>
      <c r="AQ1219">
        <f t="shared" si="459"/>
        <v>203.2</v>
      </c>
    </row>
    <row r="1220" spans="1:43" x14ac:dyDescent="0.25">
      <c r="A1220" t="s">
        <v>64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  <c r="U1220">
        <f t="shared" si="437"/>
        <v>0</v>
      </c>
      <c r="V1220" t="str">
        <f t="shared" si="438"/>
        <v>&lt;=3 calls</v>
      </c>
      <c r="W1220" t="str">
        <f t="shared" si="439"/>
        <v>Q3</v>
      </c>
      <c r="X1220" t="str">
        <f t="shared" si="440"/>
        <v>Not Applicable</v>
      </c>
      <c r="Y1220" t="str">
        <f t="shared" si="441"/>
        <v>High</v>
      </c>
      <c r="Z1220" s="3">
        <f t="shared" si="442"/>
        <v>-0.80647446711363369</v>
      </c>
      <c r="AA1220" s="3">
        <f t="shared" si="443"/>
        <v>0.85425882016696775</v>
      </c>
      <c r="AB1220" s="3">
        <f t="shared" si="444"/>
        <v>-0.23092478678378284</v>
      </c>
      <c r="AC1220" s="3">
        <f t="shared" si="445"/>
        <v>-0.60000346093119195</v>
      </c>
      <c r="AD1220" s="3">
        <f t="shared" si="446"/>
        <v>2.0560160064786808</v>
      </c>
      <c r="AE1220" s="3">
        <f t="shared" si="447"/>
        <v>1.339212308866605</v>
      </c>
      <c r="AF1220" s="3">
        <f t="shared" si="448"/>
        <v>2.7128909667627825</v>
      </c>
      <c r="AG1220" t="str">
        <f t="shared" si="449"/>
        <v>Cluster 2</v>
      </c>
      <c r="AH1220" t="str">
        <f t="shared" si="450"/>
        <v>Not Applicable</v>
      </c>
      <c r="AI1220" t="e">
        <f t="shared" si="451"/>
        <v>#N/A</v>
      </c>
      <c r="AJ1220">
        <f t="shared" si="452"/>
        <v>23.24</v>
      </c>
      <c r="AK1220" t="str">
        <f t="shared" si="453"/>
        <v>no - Medium</v>
      </c>
      <c r="AL1220" t="str">
        <f t="shared" si="454"/>
        <v>Q2 - Medium</v>
      </c>
      <c r="AM1220">
        <f t="shared" si="455"/>
        <v>0</v>
      </c>
      <c r="AN1220">
        <f t="shared" si="456"/>
        <v>1</v>
      </c>
      <c r="AO1220">
        <f t="shared" si="457"/>
        <v>0</v>
      </c>
      <c r="AP1220">
        <f t="shared" si="458"/>
        <v>0</v>
      </c>
      <c r="AQ1220">
        <f t="shared" si="459"/>
        <v>136.69999999999999</v>
      </c>
    </row>
    <row r="1221" spans="1:43" x14ac:dyDescent="0.25">
      <c r="A1221" t="s">
        <v>59</v>
      </c>
      <c r="B1221">
        <v>136</v>
      </c>
      <c r="C1221" t="s">
        <v>25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  <c r="U1221">
        <f t="shared" si="437"/>
        <v>0</v>
      </c>
      <c r="V1221" t="str">
        <f t="shared" si="438"/>
        <v>&lt;=3 calls</v>
      </c>
      <c r="W1221" t="str">
        <f t="shared" si="439"/>
        <v>Q4</v>
      </c>
      <c r="X1221" t="str">
        <f t="shared" si="440"/>
        <v>Not Applicable</v>
      </c>
      <c r="Y1221" t="str">
        <f t="shared" si="441"/>
        <v>Medium</v>
      </c>
      <c r="Z1221" s="3">
        <f t="shared" si="442"/>
        <v>-0.51209747496708158</v>
      </c>
      <c r="AA1221" s="3">
        <f t="shared" si="443"/>
        <v>0.17365527935472025</v>
      </c>
      <c r="AB1221" s="3">
        <f t="shared" si="444"/>
        <v>-1.6171230323680572</v>
      </c>
      <c r="AC1221" s="3">
        <f t="shared" si="445"/>
        <v>-1.9043032140316922</v>
      </c>
      <c r="AD1221" s="3">
        <f t="shared" si="446"/>
        <v>1.6775341214645678</v>
      </c>
      <c r="AE1221" s="3">
        <f t="shared" si="447"/>
        <v>2.5561411566465027</v>
      </c>
      <c r="AF1221" s="3">
        <f t="shared" si="448"/>
        <v>4.2724225559659175</v>
      </c>
      <c r="AG1221" t="str">
        <f t="shared" si="449"/>
        <v>Cluster 1</v>
      </c>
      <c r="AH1221" t="str">
        <f t="shared" si="450"/>
        <v>Not Applicable</v>
      </c>
      <c r="AI1221" t="e">
        <f t="shared" si="451"/>
        <v>#N/A</v>
      </c>
      <c r="AJ1221">
        <f t="shared" si="452"/>
        <v>25.94</v>
      </c>
      <c r="AK1221" t="str">
        <f t="shared" si="453"/>
        <v>no - High</v>
      </c>
      <c r="AL1221" t="str">
        <f t="shared" si="454"/>
        <v>Q1 - Low</v>
      </c>
      <c r="AM1221">
        <f t="shared" si="455"/>
        <v>0</v>
      </c>
      <c r="AN1221">
        <f t="shared" si="456"/>
        <v>0</v>
      </c>
      <c r="AO1221">
        <f t="shared" si="457"/>
        <v>0</v>
      </c>
      <c r="AP1221">
        <f t="shared" si="458"/>
        <v>1</v>
      </c>
      <c r="AQ1221">
        <f t="shared" si="459"/>
        <v>152.6</v>
      </c>
    </row>
    <row r="1222" spans="1:43" x14ac:dyDescent="0.25">
      <c r="A1222" t="s">
        <v>58</v>
      </c>
      <c r="B1222">
        <v>172</v>
      </c>
      <c r="C1222" t="s">
        <v>25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  <c r="U1222">
        <f t="shared" si="437"/>
        <v>0</v>
      </c>
      <c r="V1222" t="str">
        <f t="shared" si="438"/>
        <v>&lt;=3 calls</v>
      </c>
      <c r="W1222" t="str">
        <f t="shared" si="439"/>
        <v>Q4</v>
      </c>
      <c r="X1222" t="str">
        <f t="shared" si="440"/>
        <v>Not Applicable</v>
      </c>
      <c r="Y1222" t="str">
        <f t="shared" si="441"/>
        <v>Medium</v>
      </c>
      <c r="Z1222" s="3">
        <f t="shared" si="442"/>
        <v>1.7521985086507363</v>
      </c>
      <c r="AA1222" s="3">
        <f t="shared" si="443"/>
        <v>-0.27013007035619008</v>
      </c>
      <c r="AB1222" s="3">
        <f t="shared" si="444"/>
        <v>0.88319729885056919</v>
      </c>
      <c r="AC1222" s="3">
        <f t="shared" si="445"/>
        <v>-0.52754236353671935</v>
      </c>
      <c r="AD1222" s="3">
        <f t="shared" si="446"/>
        <v>3.4462958418957808</v>
      </c>
      <c r="AE1222" s="3">
        <f t="shared" si="447"/>
        <v>2.0497581034481493</v>
      </c>
      <c r="AF1222" s="3">
        <f t="shared" si="448"/>
        <v>2.1274542381528594</v>
      </c>
      <c r="AG1222" t="str">
        <f t="shared" si="449"/>
        <v>Cluster 2</v>
      </c>
      <c r="AH1222" t="str">
        <f t="shared" si="450"/>
        <v>&gt;16 messages</v>
      </c>
      <c r="AI1222" t="e">
        <f t="shared" si="451"/>
        <v>#N/A</v>
      </c>
      <c r="AJ1222">
        <f t="shared" si="452"/>
        <v>46.73</v>
      </c>
      <c r="AK1222" t="str">
        <f t="shared" si="453"/>
        <v>no - Low</v>
      </c>
      <c r="AL1222" t="str">
        <f t="shared" si="454"/>
        <v>Q2 - Medium</v>
      </c>
      <c r="AM1222">
        <f t="shared" si="455"/>
        <v>0</v>
      </c>
      <c r="AN1222">
        <f t="shared" si="456"/>
        <v>0</v>
      </c>
      <c r="AO1222">
        <f t="shared" si="457"/>
        <v>0</v>
      </c>
      <c r="AP1222">
        <f t="shared" si="458"/>
        <v>1</v>
      </c>
      <c r="AQ1222">
        <f t="shared" si="459"/>
        <v>274.89999999999998</v>
      </c>
    </row>
    <row r="1223" spans="1:43" x14ac:dyDescent="0.25">
      <c r="A1223" t="s">
        <v>31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  <c r="U1223">
        <f t="shared" si="437"/>
        <v>0</v>
      </c>
      <c r="V1223" t="str">
        <f t="shared" si="438"/>
        <v>&lt;=3 calls</v>
      </c>
      <c r="W1223" t="str">
        <f t="shared" si="439"/>
        <v>Q2</v>
      </c>
      <c r="X1223" t="str">
        <f t="shared" si="440"/>
        <v>Not Applicable</v>
      </c>
      <c r="Y1223" t="str">
        <f t="shared" si="441"/>
        <v>Low</v>
      </c>
      <c r="Z1223" s="3">
        <f t="shared" si="442"/>
        <v>0.77834757865648319</v>
      </c>
      <c r="AA1223" s="3">
        <f t="shared" si="443"/>
        <v>-1.0741178788010677</v>
      </c>
      <c r="AB1223" s="3">
        <f t="shared" si="444"/>
        <v>1.4909002546511254</v>
      </c>
      <c r="AC1223" s="3">
        <f t="shared" si="445"/>
        <v>-0.49131181483948333</v>
      </c>
      <c r="AD1223" s="3">
        <f t="shared" si="446"/>
        <v>3.1034434615140465</v>
      </c>
      <c r="AE1223" s="3">
        <f t="shared" si="447"/>
        <v>2.0551703188495525</v>
      </c>
      <c r="AF1223" s="3">
        <f t="shared" si="448"/>
        <v>2.6107640184716154</v>
      </c>
      <c r="AG1223" t="str">
        <f t="shared" si="449"/>
        <v>Cluster 2</v>
      </c>
      <c r="AH1223" t="str">
        <f t="shared" si="450"/>
        <v>Not Applicable</v>
      </c>
      <c r="AI1223" t="e">
        <f t="shared" si="451"/>
        <v>#N/A</v>
      </c>
      <c r="AJ1223">
        <f t="shared" si="452"/>
        <v>37.79</v>
      </c>
      <c r="AK1223" t="str">
        <f t="shared" si="453"/>
        <v>no - Medium</v>
      </c>
      <c r="AL1223" t="str">
        <f t="shared" si="454"/>
        <v>Q2 - Medium</v>
      </c>
      <c r="AM1223">
        <f t="shared" si="455"/>
        <v>0</v>
      </c>
      <c r="AN1223">
        <f t="shared" si="456"/>
        <v>1</v>
      </c>
      <c r="AO1223">
        <f t="shared" si="457"/>
        <v>0</v>
      </c>
      <c r="AP1223">
        <f t="shared" si="458"/>
        <v>3</v>
      </c>
      <c r="AQ1223">
        <f t="shared" si="459"/>
        <v>222.3</v>
      </c>
    </row>
    <row r="1224" spans="1:43" x14ac:dyDescent="0.25">
      <c r="A1224" t="s">
        <v>37</v>
      </c>
      <c r="B1224">
        <v>55</v>
      </c>
      <c r="C1224" t="s">
        <v>28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  <c r="U1224">
        <f t="shared" si="437"/>
        <v>0</v>
      </c>
      <c r="V1224" t="str">
        <f t="shared" si="438"/>
        <v>&lt;=3 calls</v>
      </c>
      <c r="W1224" t="str">
        <f t="shared" si="439"/>
        <v>Q1</v>
      </c>
      <c r="X1224" t="str">
        <f t="shared" si="440"/>
        <v>Not Applicable</v>
      </c>
      <c r="Y1224" t="str">
        <f t="shared" si="441"/>
        <v>Medium</v>
      </c>
      <c r="Z1224" s="3">
        <f t="shared" si="442"/>
        <v>0.7820504339036094</v>
      </c>
      <c r="AA1224" s="3">
        <f t="shared" si="443"/>
        <v>-0.57063046410662688</v>
      </c>
      <c r="AB1224" s="3">
        <f t="shared" si="444"/>
        <v>3.5145908166144135</v>
      </c>
      <c r="AC1224" s="3">
        <f t="shared" si="445"/>
        <v>-0.20146742526159472</v>
      </c>
      <c r="AD1224" s="3">
        <f t="shared" si="446"/>
        <v>4.9375344516982231</v>
      </c>
      <c r="AE1224" s="3">
        <f t="shared" si="447"/>
        <v>3.6510491285940367</v>
      </c>
      <c r="AF1224" s="3">
        <f t="shared" si="448"/>
        <v>3.2064112364304851</v>
      </c>
      <c r="AG1224" t="str">
        <f t="shared" si="449"/>
        <v>Cluster 3</v>
      </c>
      <c r="AH1224" t="str">
        <f t="shared" si="450"/>
        <v>1-16 messages</v>
      </c>
      <c r="AI1224" t="e">
        <f t="shared" si="451"/>
        <v>#N/A</v>
      </c>
      <c r="AJ1224">
        <f t="shared" si="452"/>
        <v>37.83</v>
      </c>
      <c r="AK1224" t="str">
        <f t="shared" si="453"/>
        <v>no - Low</v>
      </c>
      <c r="AL1224" t="str">
        <f t="shared" si="454"/>
        <v>Q2 - Medium</v>
      </c>
      <c r="AM1224">
        <f t="shared" si="455"/>
        <v>0</v>
      </c>
      <c r="AN1224">
        <f t="shared" si="456"/>
        <v>0</v>
      </c>
      <c r="AO1224">
        <f t="shared" si="457"/>
        <v>1</v>
      </c>
      <c r="AP1224">
        <f t="shared" si="458"/>
        <v>1</v>
      </c>
      <c r="AQ1224">
        <f t="shared" si="459"/>
        <v>222.5</v>
      </c>
    </row>
    <row r="1225" spans="1:43" x14ac:dyDescent="0.25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  <c r="U1225">
        <f t="shared" si="437"/>
        <v>0</v>
      </c>
      <c r="V1225" t="str">
        <f t="shared" si="438"/>
        <v>&lt;=3 calls</v>
      </c>
      <c r="W1225" t="str">
        <f t="shared" si="439"/>
        <v>Q3</v>
      </c>
      <c r="X1225" t="str">
        <f t="shared" si="440"/>
        <v>Not Applicable</v>
      </c>
      <c r="Y1225" t="str">
        <f t="shared" si="441"/>
        <v>Low</v>
      </c>
      <c r="Z1225" s="3">
        <f t="shared" si="442"/>
        <v>-0.95273724937512771</v>
      </c>
      <c r="AA1225" s="3">
        <f t="shared" si="443"/>
        <v>-0.85322023836200434</v>
      </c>
      <c r="AB1225" s="3">
        <f t="shared" si="444"/>
        <v>-1.0550970961211379</v>
      </c>
      <c r="AC1225" s="3">
        <f t="shared" si="445"/>
        <v>1.591586692182255E-2</v>
      </c>
      <c r="AD1225" s="3">
        <f t="shared" si="446"/>
        <v>1.0290280874143503</v>
      </c>
      <c r="AE1225" s="3">
        <f t="shared" si="447"/>
        <v>1.6580640031556475</v>
      </c>
      <c r="AF1225" s="3">
        <f t="shared" si="448"/>
        <v>3.5269609683739662</v>
      </c>
      <c r="AG1225" t="str">
        <f t="shared" si="449"/>
        <v>Cluster 1</v>
      </c>
      <c r="AH1225" t="str">
        <f t="shared" si="450"/>
        <v>&gt;16 messages</v>
      </c>
      <c r="AI1225" t="e">
        <f t="shared" si="451"/>
        <v>#N/A</v>
      </c>
      <c r="AJ1225">
        <f t="shared" si="452"/>
        <v>21.9</v>
      </c>
      <c r="AK1225" t="str">
        <f t="shared" si="453"/>
        <v>no - Low</v>
      </c>
      <c r="AL1225" t="str">
        <f t="shared" si="454"/>
        <v>Q2 - Medium</v>
      </c>
      <c r="AM1225">
        <f t="shared" si="455"/>
        <v>0</v>
      </c>
      <c r="AN1225">
        <f t="shared" si="456"/>
        <v>1</v>
      </c>
      <c r="AO1225">
        <f t="shared" si="457"/>
        <v>0</v>
      </c>
      <c r="AP1225">
        <f t="shared" si="458"/>
        <v>2</v>
      </c>
      <c r="AQ1225">
        <f t="shared" si="459"/>
        <v>128.80000000000001</v>
      </c>
    </row>
    <row r="1226" spans="1:43" x14ac:dyDescent="0.25">
      <c r="A1226" t="s">
        <v>48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  <c r="U1226">
        <f t="shared" si="437"/>
        <v>0</v>
      </c>
      <c r="V1226" t="str">
        <f t="shared" si="438"/>
        <v>&lt;=3 calls</v>
      </c>
      <c r="W1226" t="str">
        <f t="shared" si="439"/>
        <v>Q4</v>
      </c>
      <c r="X1226" t="str">
        <f t="shared" si="440"/>
        <v>Not Applicable</v>
      </c>
      <c r="Y1226" t="str">
        <f t="shared" si="441"/>
        <v>Medium</v>
      </c>
      <c r="Z1226" s="3">
        <f t="shared" si="442"/>
        <v>-0.11033768065386253</v>
      </c>
      <c r="AA1226" s="3">
        <f t="shared" si="443"/>
        <v>-0.57461060177219536</v>
      </c>
      <c r="AB1226" s="3">
        <f t="shared" si="444"/>
        <v>0.40259561485143713</v>
      </c>
      <c r="AC1226" s="3">
        <f t="shared" si="445"/>
        <v>-0.70869510702289995</v>
      </c>
      <c r="AD1226" s="3">
        <f t="shared" si="446"/>
        <v>1.7391343197297451</v>
      </c>
      <c r="AE1226" s="3">
        <f t="shared" si="447"/>
        <v>1.0033363001790001</v>
      </c>
      <c r="AF1226" s="3">
        <f t="shared" si="448"/>
        <v>2.6436299439316251</v>
      </c>
      <c r="AG1226" t="str">
        <f t="shared" si="449"/>
        <v>Cluster 2</v>
      </c>
      <c r="AH1226" t="str">
        <f t="shared" si="450"/>
        <v>Not Applicable</v>
      </c>
      <c r="AI1226" t="e">
        <f t="shared" si="451"/>
        <v>#N/A</v>
      </c>
      <c r="AJ1226">
        <f t="shared" si="452"/>
        <v>29.63</v>
      </c>
      <c r="AK1226" t="str">
        <f t="shared" si="453"/>
        <v>no - Low</v>
      </c>
      <c r="AL1226" t="str">
        <f t="shared" si="454"/>
        <v>Q1 - Low</v>
      </c>
      <c r="AM1226">
        <f t="shared" si="455"/>
        <v>0</v>
      </c>
      <c r="AN1226">
        <f t="shared" si="456"/>
        <v>1</v>
      </c>
      <c r="AO1226">
        <f t="shared" si="457"/>
        <v>0</v>
      </c>
      <c r="AP1226">
        <f t="shared" si="458"/>
        <v>0</v>
      </c>
      <c r="AQ1226">
        <f t="shared" si="459"/>
        <v>174.3</v>
      </c>
    </row>
    <row r="1227" spans="1:43" x14ac:dyDescent="0.25">
      <c r="A1227" t="s">
        <v>40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  <c r="U1227">
        <f t="shared" si="437"/>
        <v>0</v>
      </c>
      <c r="V1227" t="str">
        <f t="shared" si="438"/>
        <v>&gt;3 calls</v>
      </c>
      <c r="W1227" t="str">
        <f t="shared" si="439"/>
        <v>Q3</v>
      </c>
      <c r="X1227" t="str">
        <f t="shared" si="440"/>
        <v>Not Applicable</v>
      </c>
      <c r="Y1227" t="str">
        <f t="shared" si="441"/>
        <v>Low</v>
      </c>
      <c r="Z1227" s="3">
        <f t="shared" si="442"/>
        <v>1.1523359586162534</v>
      </c>
      <c r="AA1227" s="3">
        <f t="shared" si="443"/>
        <v>-0.7537167967227868</v>
      </c>
      <c r="AB1227" s="3">
        <f t="shared" si="444"/>
        <v>-0.32625074063485066</v>
      </c>
      <c r="AC1227" s="3">
        <f t="shared" si="445"/>
        <v>-0.88984785050908088</v>
      </c>
      <c r="AD1227" s="3">
        <f t="shared" si="446"/>
        <v>2.2714042034612838</v>
      </c>
      <c r="AE1227" s="3">
        <f t="shared" si="447"/>
        <v>1.671596815623468</v>
      </c>
      <c r="AF1227" s="3">
        <f t="shared" si="448"/>
        <v>2.9033075573392924</v>
      </c>
      <c r="AG1227" t="str">
        <f t="shared" si="449"/>
        <v>Cluster 2</v>
      </c>
      <c r="AH1227" t="str">
        <f t="shared" si="450"/>
        <v>Not Applicable</v>
      </c>
      <c r="AI1227" t="e">
        <f t="shared" si="451"/>
        <v>#N/A</v>
      </c>
      <c r="AJ1227">
        <f t="shared" si="452"/>
        <v>41.23</v>
      </c>
      <c r="AK1227" t="str">
        <f t="shared" si="453"/>
        <v>no - Low</v>
      </c>
      <c r="AL1227" t="str">
        <f t="shared" si="454"/>
        <v>Q1 - Low</v>
      </c>
      <c r="AM1227">
        <f t="shared" si="455"/>
        <v>0</v>
      </c>
      <c r="AN1227">
        <f t="shared" si="456"/>
        <v>1</v>
      </c>
      <c r="AO1227">
        <f t="shared" si="457"/>
        <v>0</v>
      </c>
      <c r="AP1227">
        <f t="shared" si="458"/>
        <v>4</v>
      </c>
      <c r="AQ1227">
        <f t="shared" si="459"/>
        <v>242.5</v>
      </c>
    </row>
    <row r="1228" spans="1:43" x14ac:dyDescent="0.25">
      <c r="A1228" t="s">
        <v>41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  <c r="U1228">
        <f t="shared" si="437"/>
        <v>0</v>
      </c>
      <c r="V1228" t="str">
        <f t="shared" si="438"/>
        <v>&gt;3 calls</v>
      </c>
      <c r="W1228" t="str">
        <f t="shared" si="439"/>
        <v>Q4</v>
      </c>
      <c r="X1228" t="str">
        <f t="shared" si="440"/>
        <v>Not Applicable</v>
      </c>
      <c r="Y1228" t="str">
        <f t="shared" si="441"/>
        <v>High</v>
      </c>
      <c r="Z1228" s="3">
        <f t="shared" si="442"/>
        <v>0.76538758529154027</v>
      </c>
      <c r="AA1228" s="3">
        <f t="shared" si="443"/>
        <v>1.6920777987691791</v>
      </c>
      <c r="AB1228" s="3">
        <f t="shared" si="444"/>
        <v>-0.65790562174168965</v>
      </c>
      <c r="AC1228" s="3">
        <f t="shared" si="445"/>
        <v>0.88544903565548905</v>
      </c>
      <c r="AD1228" s="3">
        <f t="shared" si="446"/>
        <v>3.7464413555556368</v>
      </c>
      <c r="AE1228" s="3">
        <f t="shared" si="447"/>
        <v>2.160047507502675</v>
      </c>
      <c r="AF1228" s="3">
        <f t="shared" si="448"/>
        <v>1.8154304279480067</v>
      </c>
      <c r="AG1228" t="str">
        <f t="shared" si="449"/>
        <v>Cluster 3</v>
      </c>
      <c r="AH1228" t="str">
        <f t="shared" si="450"/>
        <v>Not Applicable</v>
      </c>
      <c r="AI1228" t="e">
        <f t="shared" si="451"/>
        <v>#N/A</v>
      </c>
      <c r="AJ1228">
        <f t="shared" si="452"/>
        <v>37.67</v>
      </c>
      <c r="AK1228" t="str">
        <f t="shared" si="453"/>
        <v>no - Medium</v>
      </c>
      <c r="AL1228" t="str">
        <f t="shared" si="454"/>
        <v>Q4 - Very High</v>
      </c>
      <c r="AM1228">
        <f t="shared" si="455"/>
        <v>0</v>
      </c>
      <c r="AN1228">
        <f t="shared" si="456"/>
        <v>1</v>
      </c>
      <c r="AO1228">
        <f t="shared" si="457"/>
        <v>0</v>
      </c>
      <c r="AP1228">
        <f t="shared" si="458"/>
        <v>4</v>
      </c>
      <c r="AQ1228">
        <f t="shared" si="459"/>
        <v>221.6</v>
      </c>
    </row>
    <row r="1229" spans="1:43" x14ac:dyDescent="0.25">
      <c r="A1229" t="s">
        <v>62</v>
      </c>
      <c r="B1229">
        <v>93</v>
      </c>
      <c r="C1229" t="s">
        <v>25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  <c r="U1229">
        <f t="shared" si="437"/>
        <v>0</v>
      </c>
      <c r="V1229" t="str">
        <f t="shared" si="438"/>
        <v>&lt;=3 calls</v>
      </c>
      <c r="W1229" t="str">
        <f t="shared" si="439"/>
        <v>Q2</v>
      </c>
      <c r="X1229" t="str">
        <f t="shared" si="440"/>
        <v>Not Applicable</v>
      </c>
      <c r="Y1229" t="str">
        <f t="shared" si="441"/>
        <v>Medium</v>
      </c>
      <c r="Z1229" s="3">
        <f t="shared" si="442"/>
        <v>-1.2211942547917949</v>
      </c>
      <c r="AA1229" s="3">
        <f t="shared" si="443"/>
        <v>0.41644367695441076</v>
      </c>
      <c r="AB1229" s="3">
        <f t="shared" si="444"/>
        <v>-1.4741341015914557</v>
      </c>
      <c r="AC1229" s="3">
        <f t="shared" si="445"/>
        <v>0.23329915910523916</v>
      </c>
      <c r="AD1229" s="3">
        <f t="shared" si="446"/>
        <v>1.9496331835703495</v>
      </c>
      <c r="AE1229" s="3">
        <f t="shared" si="447"/>
        <v>1.9728762229612522</v>
      </c>
      <c r="AF1229" s="3">
        <f t="shared" si="448"/>
        <v>3.4617064623929421</v>
      </c>
      <c r="AG1229" t="str">
        <f t="shared" si="449"/>
        <v>Cluster 1</v>
      </c>
      <c r="AH1229" t="str">
        <f t="shared" si="450"/>
        <v>Not Applicable</v>
      </c>
      <c r="AI1229" t="e">
        <f t="shared" si="451"/>
        <v>#N/A</v>
      </c>
      <c r="AJ1229">
        <f t="shared" si="452"/>
        <v>19.43</v>
      </c>
      <c r="AK1229" t="str">
        <f t="shared" si="453"/>
        <v>no - High</v>
      </c>
      <c r="AL1229" t="str">
        <f t="shared" si="454"/>
        <v>Q3 - High</v>
      </c>
      <c r="AM1229">
        <f t="shared" si="455"/>
        <v>0</v>
      </c>
      <c r="AN1229">
        <f t="shared" si="456"/>
        <v>0</v>
      </c>
      <c r="AO1229">
        <f t="shared" si="457"/>
        <v>0</v>
      </c>
      <c r="AP1229">
        <f t="shared" si="458"/>
        <v>0</v>
      </c>
      <c r="AQ1229">
        <f t="shared" si="459"/>
        <v>114.3</v>
      </c>
    </row>
    <row r="1230" spans="1:43" x14ac:dyDescent="0.25">
      <c r="A1230" t="s">
        <v>38</v>
      </c>
      <c r="B1230">
        <v>77</v>
      </c>
      <c r="C1230" t="s">
        <v>28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  <c r="U1230">
        <f t="shared" si="437"/>
        <v>0</v>
      </c>
      <c r="V1230" t="str">
        <f t="shared" si="438"/>
        <v>&lt;=3 calls</v>
      </c>
      <c r="W1230" t="str">
        <f t="shared" si="439"/>
        <v>Q2</v>
      </c>
      <c r="X1230" t="str">
        <f t="shared" si="440"/>
        <v>Not Applicable</v>
      </c>
      <c r="Y1230" t="str">
        <f t="shared" si="441"/>
        <v>Low</v>
      </c>
      <c r="Z1230" s="3">
        <f t="shared" si="442"/>
        <v>-0.65465740198144939</v>
      </c>
      <c r="AA1230" s="3">
        <f t="shared" si="443"/>
        <v>-0.9726243683290654</v>
      </c>
      <c r="AB1230" s="3">
        <f t="shared" si="444"/>
        <v>1.0301581443709651</v>
      </c>
      <c r="AC1230" s="3">
        <f t="shared" si="445"/>
        <v>0.74052684086654508</v>
      </c>
      <c r="AD1230" s="3">
        <f t="shared" si="446"/>
        <v>2.6964767216032515</v>
      </c>
      <c r="AE1230" s="3">
        <f t="shared" si="447"/>
        <v>1.7274780115226445</v>
      </c>
      <c r="AF1230" s="3">
        <f t="shared" si="448"/>
        <v>2.5879284863458336</v>
      </c>
      <c r="AG1230" t="str">
        <f t="shared" si="449"/>
        <v>Cluster 2</v>
      </c>
      <c r="AH1230" t="str">
        <f t="shared" si="450"/>
        <v>Not Applicable</v>
      </c>
      <c r="AI1230" t="e">
        <f t="shared" si="451"/>
        <v>#N/A</v>
      </c>
      <c r="AJ1230">
        <f t="shared" si="452"/>
        <v>24.63</v>
      </c>
      <c r="AK1230" t="str">
        <f t="shared" si="453"/>
        <v>no - Low</v>
      </c>
      <c r="AL1230" t="str">
        <f t="shared" si="454"/>
        <v>Q4 - Very High</v>
      </c>
      <c r="AM1230">
        <f t="shared" si="455"/>
        <v>0</v>
      </c>
      <c r="AN1230">
        <f t="shared" si="456"/>
        <v>0</v>
      </c>
      <c r="AO1230">
        <f t="shared" si="457"/>
        <v>1</v>
      </c>
      <c r="AP1230">
        <f t="shared" si="458"/>
        <v>2</v>
      </c>
      <c r="AQ1230">
        <f t="shared" si="459"/>
        <v>144.9</v>
      </c>
    </row>
    <row r="1231" spans="1:43" x14ac:dyDescent="0.25">
      <c r="A1231" t="s">
        <v>55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  <c r="U1231">
        <f t="shared" si="437"/>
        <v>0</v>
      </c>
      <c r="V1231" t="str">
        <f t="shared" si="438"/>
        <v>&lt;=3 calls</v>
      </c>
      <c r="W1231" t="str">
        <f t="shared" si="439"/>
        <v>Q3</v>
      </c>
      <c r="X1231" t="str">
        <f t="shared" si="440"/>
        <v>Not Applicable</v>
      </c>
      <c r="Y1231" t="str">
        <f t="shared" si="441"/>
        <v>Low</v>
      </c>
      <c r="Z1231" s="3">
        <f t="shared" si="442"/>
        <v>1.0412503012024603</v>
      </c>
      <c r="AA1231" s="3">
        <f t="shared" si="443"/>
        <v>-1.6552179779740976</v>
      </c>
      <c r="AB1231" s="3">
        <f t="shared" si="444"/>
        <v>0.40855348696712851</v>
      </c>
      <c r="AC1231" s="3">
        <f t="shared" si="445"/>
        <v>-0.78115620441737255</v>
      </c>
      <c r="AD1231" s="3">
        <f t="shared" si="446"/>
        <v>2.5744764367404622</v>
      </c>
      <c r="AE1231" s="3">
        <f t="shared" si="447"/>
        <v>2.1450104223000013</v>
      </c>
      <c r="AF1231" s="3">
        <f t="shared" si="448"/>
        <v>3.2518011163383584</v>
      </c>
      <c r="AG1231" t="str">
        <f t="shared" si="449"/>
        <v>Cluster 2</v>
      </c>
      <c r="AH1231" t="str">
        <f t="shared" si="450"/>
        <v>&gt;16 messages</v>
      </c>
      <c r="AI1231" t="e">
        <f t="shared" si="451"/>
        <v>#N/A</v>
      </c>
      <c r="AJ1231">
        <f t="shared" si="452"/>
        <v>40.21</v>
      </c>
      <c r="AK1231" t="str">
        <f t="shared" si="453"/>
        <v>no - Low</v>
      </c>
      <c r="AL1231" t="str">
        <f t="shared" si="454"/>
        <v>Q1 - Low</v>
      </c>
      <c r="AM1231">
        <f t="shared" si="455"/>
        <v>0</v>
      </c>
      <c r="AN1231">
        <f t="shared" si="456"/>
        <v>1</v>
      </c>
      <c r="AO1231">
        <f t="shared" si="457"/>
        <v>0</v>
      </c>
      <c r="AP1231">
        <f t="shared" si="458"/>
        <v>2</v>
      </c>
      <c r="AQ1231">
        <f t="shared" si="459"/>
        <v>236.5</v>
      </c>
    </row>
    <row r="1232" spans="1:43" x14ac:dyDescent="0.25">
      <c r="A1232" t="s">
        <v>55</v>
      </c>
      <c r="B1232">
        <v>133</v>
      </c>
      <c r="C1232" t="s">
        <v>25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  <c r="U1232">
        <f t="shared" si="437"/>
        <v>1</v>
      </c>
      <c r="V1232" t="str">
        <f t="shared" si="438"/>
        <v>&lt;=3 calls</v>
      </c>
      <c r="W1232" t="str">
        <f t="shared" si="439"/>
        <v>Q4</v>
      </c>
      <c r="X1232" t="str">
        <f t="shared" si="440"/>
        <v>Not Applicable</v>
      </c>
      <c r="Y1232" t="str">
        <f t="shared" si="441"/>
        <v>Medium</v>
      </c>
      <c r="Z1232" s="3">
        <f t="shared" si="442"/>
        <v>-0.11589196352455239</v>
      </c>
      <c r="AA1232" s="3">
        <f t="shared" si="443"/>
        <v>0.18360562351864199</v>
      </c>
      <c r="AB1232" s="3">
        <f t="shared" si="444"/>
        <v>0.46813220812404571</v>
      </c>
      <c r="AC1232" s="3">
        <f t="shared" si="445"/>
        <v>1.3926767174167949</v>
      </c>
      <c r="AD1232" s="3">
        <f t="shared" si="446"/>
        <v>3.1722048084549996</v>
      </c>
      <c r="AE1232" s="3">
        <f t="shared" si="447"/>
        <v>1.4852064421201383</v>
      </c>
      <c r="AF1232" s="3">
        <f t="shared" si="448"/>
        <v>1.5325772426358479</v>
      </c>
      <c r="AG1232" t="str">
        <f t="shared" si="449"/>
        <v>Cluster 2</v>
      </c>
      <c r="AH1232" t="str">
        <f t="shared" si="450"/>
        <v>&gt;16 messages</v>
      </c>
      <c r="AI1232">
        <f t="shared" si="451"/>
        <v>29.58</v>
      </c>
      <c r="AJ1232" t="e">
        <f t="shared" si="452"/>
        <v>#N/A</v>
      </c>
      <c r="AK1232" t="str">
        <f t="shared" si="453"/>
        <v>no - High</v>
      </c>
      <c r="AL1232" t="str">
        <f t="shared" si="454"/>
        <v>Q4 - Very High</v>
      </c>
      <c r="AM1232">
        <f t="shared" si="455"/>
        <v>0</v>
      </c>
      <c r="AN1232">
        <f t="shared" si="456"/>
        <v>0</v>
      </c>
      <c r="AO1232">
        <f t="shared" si="457"/>
        <v>0</v>
      </c>
      <c r="AP1232">
        <f t="shared" si="458"/>
        <v>2</v>
      </c>
      <c r="AQ1232">
        <f t="shared" si="459"/>
        <v>174</v>
      </c>
    </row>
    <row r="1233" spans="1:43" x14ac:dyDescent="0.25">
      <c r="A1233" t="s">
        <v>29</v>
      </c>
      <c r="B1233">
        <v>131</v>
      </c>
      <c r="C1233" t="s">
        <v>25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  <c r="U1233">
        <f t="shared" si="437"/>
        <v>0</v>
      </c>
      <c r="V1233" t="str">
        <f t="shared" si="438"/>
        <v>&lt;=3 calls</v>
      </c>
      <c r="W1233" t="str">
        <f t="shared" si="439"/>
        <v>Q4</v>
      </c>
      <c r="X1233" t="str">
        <f t="shared" si="440"/>
        <v>Not Applicable</v>
      </c>
      <c r="Y1233" t="str">
        <f t="shared" si="441"/>
        <v>High</v>
      </c>
      <c r="Z1233" s="3">
        <f t="shared" si="442"/>
        <v>-1.3100627807228293</v>
      </c>
      <c r="AA1233" s="3">
        <f t="shared" si="443"/>
        <v>2.6254200813450401</v>
      </c>
      <c r="AB1233" s="3">
        <f t="shared" si="444"/>
        <v>1.1532875014285944</v>
      </c>
      <c r="AC1233" s="3">
        <f t="shared" si="445"/>
        <v>-1.3246144348759143</v>
      </c>
      <c r="AD1233" s="3">
        <f t="shared" si="446"/>
        <v>4.240498943443785</v>
      </c>
      <c r="AE1233" s="3">
        <f t="shared" si="447"/>
        <v>3.4196155566083855</v>
      </c>
      <c r="AF1233" s="3">
        <f t="shared" si="448"/>
        <v>3.6613808625501245</v>
      </c>
      <c r="AG1233" t="str">
        <f t="shared" si="449"/>
        <v>Cluster 2</v>
      </c>
      <c r="AH1233" t="str">
        <f t="shared" si="450"/>
        <v>Not Applicable</v>
      </c>
      <c r="AI1233" t="e">
        <f t="shared" si="451"/>
        <v>#N/A</v>
      </c>
      <c r="AJ1233">
        <f t="shared" si="452"/>
        <v>18.62</v>
      </c>
      <c r="AK1233" t="str">
        <f t="shared" si="453"/>
        <v>no - High</v>
      </c>
      <c r="AL1233" t="str">
        <f t="shared" si="454"/>
        <v>Q1 - Low</v>
      </c>
      <c r="AM1233">
        <f t="shared" si="455"/>
        <v>0</v>
      </c>
      <c r="AN1233">
        <f t="shared" si="456"/>
        <v>0</v>
      </c>
      <c r="AO1233">
        <f t="shared" si="457"/>
        <v>0</v>
      </c>
      <c r="AP1233">
        <f t="shared" si="458"/>
        <v>1</v>
      </c>
      <c r="AQ1233">
        <f t="shared" si="459"/>
        <v>109.5</v>
      </c>
    </row>
    <row r="1234" spans="1:43" x14ac:dyDescent="0.25">
      <c r="A1234" t="s">
        <v>45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  <c r="U1234">
        <f t="shared" si="437"/>
        <v>0</v>
      </c>
      <c r="V1234" t="str">
        <f t="shared" si="438"/>
        <v>&lt;=3 calls</v>
      </c>
      <c r="W1234" t="str">
        <f t="shared" si="439"/>
        <v>Q3</v>
      </c>
      <c r="X1234" t="str">
        <f t="shared" si="440"/>
        <v>Not Applicable</v>
      </c>
      <c r="Y1234" t="str">
        <f t="shared" si="441"/>
        <v>Low</v>
      </c>
      <c r="Z1234" s="3">
        <f t="shared" si="442"/>
        <v>-0.8675715786912197</v>
      </c>
      <c r="AA1234" s="3">
        <f t="shared" si="443"/>
        <v>-1.5756152246627237</v>
      </c>
      <c r="AB1234" s="3">
        <f t="shared" si="444"/>
        <v>1.0758351639246013</v>
      </c>
      <c r="AC1234" s="3">
        <f t="shared" si="445"/>
        <v>-1.5782282757565671</v>
      </c>
      <c r="AD1234" s="3">
        <f t="shared" si="446"/>
        <v>2.2343477214400056</v>
      </c>
      <c r="AE1234" s="3">
        <f t="shared" si="447"/>
        <v>2.6236367070682558</v>
      </c>
      <c r="AF1234" s="3">
        <f t="shared" si="448"/>
        <v>4.0956842408867145</v>
      </c>
      <c r="AG1234" t="str">
        <f t="shared" si="449"/>
        <v>Cluster 1</v>
      </c>
      <c r="AH1234" t="str">
        <f t="shared" si="450"/>
        <v>Not Applicable</v>
      </c>
      <c r="AI1234" t="e">
        <f t="shared" si="451"/>
        <v>#N/A</v>
      </c>
      <c r="AJ1234">
        <f t="shared" si="452"/>
        <v>22.68</v>
      </c>
      <c r="AK1234" t="str">
        <f t="shared" si="453"/>
        <v>no - Medium</v>
      </c>
      <c r="AL1234" t="str">
        <f t="shared" si="454"/>
        <v>Q1 - Low</v>
      </c>
      <c r="AM1234">
        <f t="shared" si="455"/>
        <v>0</v>
      </c>
      <c r="AN1234">
        <f t="shared" si="456"/>
        <v>1</v>
      </c>
      <c r="AO1234">
        <f t="shared" si="457"/>
        <v>0</v>
      </c>
      <c r="AP1234">
        <f t="shared" si="458"/>
        <v>1</v>
      </c>
      <c r="AQ1234">
        <f t="shared" si="459"/>
        <v>133.4</v>
      </c>
    </row>
    <row r="1235" spans="1:43" x14ac:dyDescent="0.25">
      <c r="A1235" t="s">
        <v>49</v>
      </c>
      <c r="B1235">
        <v>125</v>
      </c>
      <c r="C1235" t="s">
        <v>25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  <c r="U1235">
        <f t="shared" si="437"/>
        <v>0</v>
      </c>
      <c r="V1235" t="str">
        <f t="shared" si="438"/>
        <v>&lt;=3 calls</v>
      </c>
      <c r="W1235" t="str">
        <f t="shared" si="439"/>
        <v>Q3</v>
      </c>
      <c r="X1235" t="str">
        <f t="shared" si="440"/>
        <v>Not Applicable</v>
      </c>
      <c r="Y1235" t="str">
        <f t="shared" si="441"/>
        <v>Medium</v>
      </c>
      <c r="Z1235" s="3">
        <f t="shared" si="442"/>
        <v>-0.7990687566193807</v>
      </c>
      <c r="AA1235" s="3">
        <f t="shared" si="443"/>
        <v>0.19156589884977951</v>
      </c>
      <c r="AB1235" s="3">
        <f t="shared" si="444"/>
        <v>0.75212411230535137</v>
      </c>
      <c r="AC1235" s="3">
        <f t="shared" si="445"/>
        <v>-0.60000346093119195</v>
      </c>
      <c r="AD1235" s="3">
        <f t="shared" si="446"/>
        <v>2.1656728266423357</v>
      </c>
      <c r="AE1235" s="3">
        <f t="shared" si="447"/>
        <v>1.2652680367605467</v>
      </c>
      <c r="AF1235" s="3">
        <f t="shared" si="448"/>
        <v>2.5517969389508193</v>
      </c>
      <c r="AG1235" t="str">
        <f t="shared" si="449"/>
        <v>Cluster 2</v>
      </c>
      <c r="AH1235" t="str">
        <f t="shared" si="450"/>
        <v>Not Applicable</v>
      </c>
      <c r="AI1235" t="e">
        <f t="shared" si="451"/>
        <v>#N/A</v>
      </c>
      <c r="AJ1235">
        <f t="shared" si="452"/>
        <v>23.31</v>
      </c>
      <c r="AK1235" t="str">
        <f t="shared" si="453"/>
        <v>no - Medium</v>
      </c>
      <c r="AL1235" t="str">
        <f t="shared" si="454"/>
        <v>Q2 - Medium</v>
      </c>
      <c r="AM1235">
        <f t="shared" si="455"/>
        <v>0</v>
      </c>
      <c r="AN1235">
        <f t="shared" si="456"/>
        <v>0</v>
      </c>
      <c r="AO1235">
        <f t="shared" si="457"/>
        <v>0</v>
      </c>
      <c r="AP1235">
        <f t="shared" si="458"/>
        <v>1</v>
      </c>
      <c r="AQ1235">
        <f t="shared" si="459"/>
        <v>137.1</v>
      </c>
    </row>
    <row r="1236" spans="1:43" x14ac:dyDescent="0.25">
      <c r="A1236" t="s">
        <v>38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  <c r="U1236">
        <f t="shared" si="437"/>
        <v>0</v>
      </c>
      <c r="V1236" t="str">
        <f t="shared" si="438"/>
        <v>&lt;=3 calls</v>
      </c>
      <c r="W1236" t="str">
        <f t="shared" si="439"/>
        <v>Q2</v>
      </c>
      <c r="X1236" t="str">
        <f t="shared" si="440"/>
        <v>Not Applicable</v>
      </c>
      <c r="Y1236" t="str">
        <f t="shared" si="441"/>
        <v>Medium</v>
      </c>
      <c r="Z1236" s="3">
        <f t="shared" si="442"/>
        <v>0.30993638989498823</v>
      </c>
      <c r="AA1236" s="3">
        <f t="shared" si="443"/>
        <v>-0.19450745471038453</v>
      </c>
      <c r="AB1236" s="3">
        <f t="shared" si="444"/>
        <v>0.22584540875258255</v>
      </c>
      <c r="AC1236" s="3">
        <f t="shared" si="445"/>
        <v>2.117287691361518</v>
      </c>
      <c r="AD1236" s="3">
        <f t="shared" si="446"/>
        <v>3.6857741524626908</v>
      </c>
      <c r="AE1236" s="3">
        <f t="shared" si="447"/>
        <v>2.16051082671776</v>
      </c>
      <c r="AF1236" s="3">
        <f t="shared" si="448"/>
        <v>1.9366680050455858</v>
      </c>
      <c r="AG1236" t="str">
        <f t="shared" si="449"/>
        <v>Cluster 3</v>
      </c>
      <c r="AH1236" t="str">
        <f t="shared" si="450"/>
        <v>Not Applicable</v>
      </c>
      <c r="AI1236" t="e">
        <f t="shared" si="451"/>
        <v>#N/A</v>
      </c>
      <c r="AJ1236">
        <f t="shared" si="452"/>
        <v>33.49</v>
      </c>
      <c r="AK1236" t="str">
        <f t="shared" si="453"/>
        <v>no - High</v>
      </c>
      <c r="AL1236" t="str">
        <f t="shared" si="454"/>
        <v>Q4 - Very High</v>
      </c>
      <c r="AM1236">
        <f t="shared" si="455"/>
        <v>0</v>
      </c>
      <c r="AN1236">
        <f t="shared" si="456"/>
        <v>1</v>
      </c>
      <c r="AO1236">
        <f t="shared" si="457"/>
        <v>0</v>
      </c>
      <c r="AP1236">
        <f t="shared" si="458"/>
        <v>0</v>
      </c>
      <c r="AQ1236">
        <f t="shared" si="459"/>
        <v>197</v>
      </c>
    </row>
    <row r="1237" spans="1:43" x14ac:dyDescent="0.25">
      <c r="A1237" t="s">
        <v>35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  <c r="U1237">
        <f t="shared" si="437"/>
        <v>0</v>
      </c>
      <c r="V1237" t="str">
        <f t="shared" si="438"/>
        <v>&lt;=3 calls</v>
      </c>
      <c r="W1237" t="str">
        <f t="shared" si="439"/>
        <v>Q2</v>
      </c>
      <c r="X1237" t="str">
        <f t="shared" si="440"/>
        <v>Not Applicable</v>
      </c>
      <c r="Y1237" t="str">
        <f t="shared" si="441"/>
        <v>Low</v>
      </c>
      <c r="Z1237" s="3">
        <f t="shared" si="442"/>
        <v>0.33030209375418357</v>
      </c>
      <c r="AA1237" s="3">
        <f t="shared" si="443"/>
        <v>-0.8651606513587109</v>
      </c>
      <c r="AB1237" s="3">
        <f t="shared" si="444"/>
        <v>-0.36596988807279546</v>
      </c>
      <c r="AC1237" s="3">
        <f t="shared" si="445"/>
        <v>-0.34638962005053869</v>
      </c>
      <c r="AD1237" s="3">
        <f t="shared" si="446"/>
        <v>1.6177410244525772</v>
      </c>
      <c r="AE1237" s="3">
        <f t="shared" si="447"/>
        <v>1.0542875099576003</v>
      </c>
      <c r="AF1237" s="3">
        <f t="shared" si="448"/>
        <v>2.7578901872823582</v>
      </c>
      <c r="AG1237" t="str">
        <f t="shared" si="449"/>
        <v>Cluster 2</v>
      </c>
      <c r="AH1237" t="str">
        <f t="shared" si="450"/>
        <v>Not Applicable</v>
      </c>
      <c r="AI1237" t="e">
        <f t="shared" si="451"/>
        <v>#N/A</v>
      </c>
      <c r="AJ1237">
        <f t="shared" si="452"/>
        <v>33.68</v>
      </c>
      <c r="AK1237" t="str">
        <f t="shared" si="453"/>
        <v>no - Low</v>
      </c>
      <c r="AL1237" t="str">
        <f t="shared" si="454"/>
        <v>Q2 - Medium</v>
      </c>
      <c r="AM1237">
        <f t="shared" si="455"/>
        <v>0</v>
      </c>
      <c r="AN1237">
        <f t="shared" si="456"/>
        <v>1</v>
      </c>
      <c r="AO1237">
        <f t="shared" si="457"/>
        <v>0</v>
      </c>
      <c r="AP1237">
        <f t="shared" si="458"/>
        <v>3</v>
      </c>
      <c r="AQ1237">
        <f t="shared" si="459"/>
        <v>198.1</v>
      </c>
    </row>
    <row r="1238" spans="1:43" x14ac:dyDescent="0.25">
      <c r="A1238" t="s">
        <v>43</v>
      </c>
      <c r="B1238">
        <v>145</v>
      </c>
      <c r="C1238" t="s">
        <v>25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  <c r="U1238">
        <f t="shared" si="437"/>
        <v>0</v>
      </c>
      <c r="V1238" t="str">
        <f t="shared" si="438"/>
        <v>&lt;=3 calls</v>
      </c>
      <c r="W1238" t="str">
        <f t="shared" si="439"/>
        <v>Q4</v>
      </c>
      <c r="X1238" t="str">
        <f t="shared" si="440"/>
        <v>Not Applicable</v>
      </c>
      <c r="Y1238" t="str">
        <f t="shared" si="441"/>
        <v>High</v>
      </c>
      <c r="Z1238" s="3">
        <f t="shared" si="442"/>
        <v>-2.6060621172170837</v>
      </c>
      <c r="AA1238" s="3">
        <f t="shared" si="443"/>
        <v>1.2761534127172505</v>
      </c>
      <c r="AB1238" s="3">
        <f t="shared" si="444"/>
        <v>-0.29248946531259723</v>
      </c>
      <c r="AC1238" s="3">
        <f t="shared" si="445"/>
        <v>-9.277577916988608E-2</v>
      </c>
      <c r="AD1238" s="3">
        <f t="shared" si="446"/>
        <v>3.0139570046931112</v>
      </c>
      <c r="AE1238" s="3">
        <f t="shared" si="447"/>
        <v>2.9179247289988997</v>
      </c>
      <c r="AF1238" s="3">
        <f t="shared" si="448"/>
        <v>3.9930730799808729</v>
      </c>
      <c r="AG1238" t="str">
        <f t="shared" si="449"/>
        <v>Cluster 2</v>
      </c>
      <c r="AH1238" t="str">
        <f t="shared" si="450"/>
        <v>Not Applicable</v>
      </c>
      <c r="AI1238" t="e">
        <f t="shared" si="451"/>
        <v>#N/A</v>
      </c>
      <c r="AJ1238">
        <f t="shared" si="452"/>
        <v>6.72</v>
      </c>
      <c r="AK1238" t="str">
        <f t="shared" si="453"/>
        <v>no - Medium</v>
      </c>
      <c r="AL1238" t="str">
        <f t="shared" si="454"/>
        <v>Q2 - Medium</v>
      </c>
      <c r="AM1238">
        <f t="shared" si="455"/>
        <v>0</v>
      </c>
      <c r="AN1238">
        <f t="shared" si="456"/>
        <v>0</v>
      </c>
      <c r="AO1238">
        <f t="shared" si="457"/>
        <v>0</v>
      </c>
      <c r="AP1238">
        <f t="shared" si="458"/>
        <v>0</v>
      </c>
      <c r="AQ1238">
        <f t="shared" si="459"/>
        <v>39.5</v>
      </c>
    </row>
    <row r="1239" spans="1:43" x14ac:dyDescent="0.25">
      <c r="A1239" t="s">
        <v>41</v>
      </c>
      <c r="B1239">
        <v>37</v>
      </c>
      <c r="C1239" t="s">
        <v>25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  <c r="U1239">
        <f t="shared" si="437"/>
        <v>0</v>
      </c>
      <c r="V1239" t="str">
        <f t="shared" si="438"/>
        <v>&lt;=3 calls</v>
      </c>
      <c r="W1239" t="str">
        <f t="shared" si="439"/>
        <v>Q1</v>
      </c>
      <c r="X1239" t="str">
        <f t="shared" si="440"/>
        <v>Not Applicable</v>
      </c>
      <c r="Y1239" t="str">
        <f t="shared" si="441"/>
        <v>Medium</v>
      </c>
      <c r="Z1239" s="3">
        <f t="shared" si="442"/>
        <v>0.35622208048406873</v>
      </c>
      <c r="AA1239" s="3">
        <f t="shared" si="443"/>
        <v>0.14579431569573922</v>
      </c>
      <c r="AB1239" s="3">
        <f t="shared" si="444"/>
        <v>-2.3161800272758857</v>
      </c>
      <c r="AC1239" s="3">
        <f t="shared" si="445"/>
        <v>-0.78115620441737255</v>
      </c>
      <c r="AD1239" s="3">
        <f t="shared" si="446"/>
        <v>2.220901937623128</v>
      </c>
      <c r="AE1239" s="3">
        <f t="shared" si="447"/>
        <v>2.4744787506796388</v>
      </c>
      <c r="AF1239" s="3">
        <f t="shared" si="448"/>
        <v>3.9132703405964642</v>
      </c>
      <c r="AG1239" t="str">
        <f t="shared" si="449"/>
        <v>Cluster 1</v>
      </c>
      <c r="AH1239" t="str">
        <f t="shared" si="450"/>
        <v>Not Applicable</v>
      </c>
      <c r="AI1239" t="e">
        <f t="shared" si="451"/>
        <v>#N/A</v>
      </c>
      <c r="AJ1239">
        <f t="shared" si="452"/>
        <v>33.92</v>
      </c>
      <c r="AK1239" t="str">
        <f t="shared" si="453"/>
        <v>no - Medium</v>
      </c>
      <c r="AL1239" t="str">
        <f t="shared" si="454"/>
        <v>Q1 - Low</v>
      </c>
      <c r="AM1239">
        <f t="shared" si="455"/>
        <v>0</v>
      </c>
      <c r="AN1239">
        <f t="shared" si="456"/>
        <v>0</v>
      </c>
      <c r="AO1239">
        <f t="shared" si="457"/>
        <v>0</v>
      </c>
      <c r="AP1239">
        <f t="shared" si="458"/>
        <v>2</v>
      </c>
      <c r="AQ1239">
        <f t="shared" si="459"/>
        <v>199.5</v>
      </c>
    </row>
    <row r="1240" spans="1:43" x14ac:dyDescent="0.25">
      <c r="A1240" t="s">
        <v>37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  <c r="U1240">
        <f t="shared" si="437"/>
        <v>0</v>
      </c>
      <c r="V1240" t="str">
        <f t="shared" si="438"/>
        <v>&lt;=3 calls</v>
      </c>
      <c r="W1240" t="str">
        <f t="shared" si="439"/>
        <v>Q2</v>
      </c>
      <c r="X1240" t="str">
        <f t="shared" si="440"/>
        <v>Not Applicable</v>
      </c>
      <c r="Y1240" t="str">
        <f t="shared" si="441"/>
        <v>Medium</v>
      </c>
      <c r="Z1240" s="3">
        <f t="shared" si="442"/>
        <v>-0.43433751477742605</v>
      </c>
      <c r="AA1240" s="3">
        <f t="shared" si="443"/>
        <v>0.31097002881684055</v>
      </c>
      <c r="AB1240" s="3">
        <f t="shared" si="444"/>
        <v>0.45224454914886814</v>
      </c>
      <c r="AC1240" s="3">
        <f t="shared" si="445"/>
        <v>-0.96230894790355315</v>
      </c>
      <c r="AD1240" s="3">
        <f t="shared" si="446"/>
        <v>2.0369220185330965</v>
      </c>
      <c r="AE1240" s="3">
        <f t="shared" si="447"/>
        <v>1.1899222995706418</v>
      </c>
      <c r="AF1240" s="3">
        <f t="shared" si="448"/>
        <v>2.5851071251393094</v>
      </c>
      <c r="AG1240" t="str">
        <f t="shared" si="449"/>
        <v>Cluster 2</v>
      </c>
      <c r="AH1240" t="str">
        <f t="shared" si="450"/>
        <v>Not Applicable</v>
      </c>
      <c r="AI1240" t="e">
        <f t="shared" si="451"/>
        <v>#N/A</v>
      </c>
      <c r="AJ1240">
        <f t="shared" si="452"/>
        <v>26.66</v>
      </c>
      <c r="AK1240" t="str">
        <f t="shared" si="453"/>
        <v>no - Medium</v>
      </c>
      <c r="AL1240" t="str">
        <f t="shared" si="454"/>
        <v>Q1 - Low</v>
      </c>
      <c r="AM1240">
        <f t="shared" si="455"/>
        <v>0</v>
      </c>
      <c r="AN1240">
        <f t="shared" si="456"/>
        <v>1</v>
      </c>
      <c r="AO1240">
        <f t="shared" si="457"/>
        <v>0</v>
      </c>
      <c r="AP1240">
        <f t="shared" si="458"/>
        <v>1</v>
      </c>
      <c r="AQ1240">
        <f t="shared" si="459"/>
        <v>156.80000000000001</v>
      </c>
    </row>
    <row r="1241" spans="1:43" x14ac:dyDescent="0.25">
      <c r="A1241" t="s">
        <v>55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  <c r="U1241">
        <f t="shared" si="437"/>
        <v>0</v>
      </c>
      <c r="V1241" t="str">
        <f t="shared" si="438"/>
        <v>&lt;=3 calls</v>
      </c>
      <c r="W1241" t="str">
        <f t="shared" si="439"/>
        <v>Q4</v>
      </c>
      <c r="X1241" t="str">
        <f t="shared" si="440"/>
        <v>Not Applicable</v>
      </c>
      <c r="Y1241" t="str">
        <f t="shared" si="441"/>
        <v>Medium</v>
      </c>
      <c r="Z1241" s="3">
        <f t="shared" si="442"/>
        <v>-2.1672737704326002</v>
      </c>
      <c r="AA1241" s="3">
        <f t="shared" si="443"/>
        <v>0.39853305745935147</v>
      </c>
      <c r="AB1241" s="3">
        <f t="shared" si="444"/>
        <v>-0.32823669800674776</v>
      </c>
      <c r="AC1241" s="3">
        <f t="shared" si="445"/>
        <v>-1.8680726653344564</v>
      </c>
      <c r="AD1241" s="3">
        <f t="shared" si="446"/>
        <v>2.1267907405648265</v>
      </c>
      <c r="AE1241" s="3">
        <f t="shared" si="447"/>
        <v>2.9074626406509836</v>
      </c>
      <c r="AF1241" s="3">
        <f t="shared" si="448"/>
        <v>4.5148022281612841</v>
      </c>
      <c r="AG1241" t="str">
        <f t="shared" si="449"/>
        <v>Cluster 1</v>
      </c>
      <c r="AH1241" t="str">
        <f t="shared" si="450"/>
        <v>Not Applicable</v>
      </c>
      <c r="AI1241" t="e">
        <f t="shared" si="451"/>
        <v>#N/A</v>
      </c>
      <c r="AJ1241">
        <f t="shared" si="452"/>
        <v>10.74</v>
      </c>
      <c r="AK1241" t="str">
        <f t="shared" si="453"/>
        <v>no - Low</v>
      </c>
      <c r="AL1241" t="str">
        <f t="shared" si="454"/>
        <v>Q1 - Low</v>
      </c>
      <c r="AM1241">
        <f t="shared" si="455"/>
        <v>0</v>
      </c>
      <c r="AN1241">
        <f t="shared" si="456"/>
        <v>1</v>
      </c>
      <c r="AO1241">
        <f t="shared" si="457"/>
        <v>0</v>
      </c>
      <c r="AP1241">
        <f t="shared" si="458"/>
        <v>0</v>
      </c>
      <c r="AQ1241">
        <f t="shared" si="459"/>
        <v>63.2</v>
      </c>
    </row>
    <row r="1242" spans="1:43" x14ac:dyDescent="0.25">
      <c r="A1242" t="s">
        <v>33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  <c r="U1242">
        <f t="shared" si="437"/>
        <v>0</v>
      </c>
      <c r="V1242" t="str">
        <f t="shared" si="438"/>
        <v>&lt;=3 calls</v>
      </c>
      <c r="W1242" t="str">
        <f t="shared" si="439"/>
        <v>Q3</v>
      </c>
      <c r="X1242" t="str">
        <f t="shared" si="440"/>
        <v>Not Applicable</v>
      </c>
      <c r="Y1242" t="str">
        <f t="shared" si="441"/>
        <v>Low</v>
      </c>
      <c r="Z1242" s="3">
        <f t="shared" si="442"/>
        <v>0.71169618420820679</v>
      </c>
      <c r="AA1242" s="3">
        <f t="shared" si="443"/>
        <v>-0.73182603956215908</v>
      </c>
      <c r="AB1242" s="3">
        <f t="shared" si="444"/>
        <v>-0.53080434994026615</v>
      </c>
      <c r="AC1242" s="3">
        <f t="shared" si="445"/>
        <v>1.71875165569192</v>
      </c>
      <c r="AD1242" s="3">
        <f t="shared" si="446"/>
        <v>3.2578484040010798</v>
      </c>
      <c r="AE1242" s="3">
        <f t="shared" si="447"/>
        <v>2.0683184770863945</v>
      </c>
      <c r="AF1242" s="3">
        <f t="shared" si="448"/>
        <v>2.4376846436447801</v>
      </c>
      <c r="AG1242" t="str">
        <f t="shared" si="449"/>
        <v>Cluster 2</v>
      </c>
      <c r="AH1242" t="str">
        <f t="shared" si="450"/>
        <v>&gt;16 messages</v>
      </c>
      <c r="AI1242" t="e">
        <f t="shared" si="451"/>
        <v>#N/A</v>
      </c>
      <c r="AJ1242">
        <f t="shared" si="452"/>
        <v>37.18</v>
      </c>
      <c r="AK1242" t="str">
        <f t="shared" si="453"/>
        <v>no - Low</v>
      </c>
      <c r="AL1242" t="str">
        <f t="shared" si="454"/>
        <v>Q4 - Very High</v>
      </c>
      <c r="AM1242">
        <f t="shared" si="455"/>
        <v>0</v>
      </c>
      <c r="AN1242">
        <f t="shared" si="456"/>
        <v>1</v>
      </c>
      <c r="AO1242">
        <f t="shared" si="457"/>
        <v>0</v>
      </c>
      <c r="AP1242">
        <f t="shared" si="458"/>
        <v>0</v>
      </c>
      <c r="AQ1242">
        <f t="shared" si="459"/>
        <v>218.7</v>
      </c>
    </row>
    <row r="1243" spans="1:43" x14ac:dyDescent="0.25">
      <c r="A1243" t="s">
        <v>40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  <c r="U1243">
        <f t="shared" si="437"/>
        <v>0</v>
      </c>
      <c r="V1243" t="str">
        <f t="shared" si="438"/>
        <v>&lt;=3 calls</v>
      </c>
      <c r="W1243" t="str">
        <f t="shared" si="439"/>
        <v>Q1</v>
      </c>
      <c r="X1243" t="str">
        <f t="shared" si="440"/>
        <v>Not Applicable</v>
      </c>
      <c r="Y1243" t="str">
        <f t="shared" si="441"/>
        <v>Low</v>
      </c>
      <c r="Z1243" s="3">
        <f t="shared" si="442"/>
        <v>0.50063343512200009</v>
      </c>
      <c r="AA1243" s="3">
        <f t="shared" si="443"/>
        <v>-1.2512340049188744</v>
      </c>
      <c r="AB1243" s="3">
        <f t="shared" si="444"/>
        <v>-1.6846455830125633</v>
      </c>
      <c r="AC1243" s="3">
        <f t="shared" si="445"/>
        <v>-1.5782282757565671</v>
      </c>
      <c r="AD1243" s="3">
        <f t="shared" si="446"/>
        <v>1.7658161696667793</v>
      </c>
      <c r="AE1243" s="3">
        <f t="shared" si="447"/>
        <v>2.6730236815615132</v>
      </c>
      <c r="AF1243" s="3">
        <f t="shared" si="448"/>
        <v>4.3785847552971582</v>
      </c>
      <c r="AG1243" t="str">
        <f t="shared" si="449"/>
        <v>Cluster 1</v>
      </c>
      <c r="AH1243" t="str">
        <f t="shared" si="450"/>
        <v>&gt;16 messages</v>
      </c>
      <c r="AI1243" t="e">
        <f t="shared" si="451"/>
        <v>#N/A</v>
      </c>
      <c r="AJ1243">
        <f t="shared" si="452"/>
        <v>35.24</v>
      </c>
      <c r="AK1243" t="str">
        <f t="shared" si="453"/>
        <v>no - Low</v>
      </c>
      <c r="AL1243" t="str">
        <f t="shared" si="454"/>
        <v>Q1 - Low</v>
      </c>
      <c r="AM1243">
        <f t="shared" si="455"/>
        <v>0</v>
      </c>
      <c r="AN1243">
        <f t="shared" si="456"/>
        <v>1</v>
      </c>
      <c r="AO1243">
        <f t="shared" si="457"/>
        <v>0</v>
      </c>
      <c r="AP1243">
        <f t="shared" si="458"/>
        <v>1</v>
      </c>
      <c r="AQ1243">
        <f t="shared" si="459"/>
        <v>207.3</v>
      </c>
    </row>
    <row r="1244" spans="1:43" x14ac:dyDescent="0.25">
      <c r="A1244" t="s">
        <v>49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  <c r="U1244">
        <f t="shared" si="437"/>
        <v>1</v>
      </c>
      <c r="V1244" t="str">
        <f t="shared" si="438"/>
        <v>&lt;=3 calls</v>
      </c>
      <c r="W1244" t="str">
        <f t="shared" si="439"/>
        <v>Q2</v>
      </c>
      <c r="X1244" t="str">
        <f t="shared" si="440"/>
        <v>High</v>
      </c>
      <c r="Y1244" t="str">
        <f t="shared" si="441"/>
        <v>High</v>
      </c>
      <c r="Z1244" s="3">
        <f t="shared" si="442"/>
        <v>1.7225756666737255</v>
      </c>
      <c r="AA1244" s="3">
        <f t="shared" si="443"/>
        <v>1.2622229308877602</v>
      </c>
      <c r="AB1244" s="3">
        <f t="shared" si="444"/>
        <v>-0.70159668392342933</v>
      </c>
      <c r="AC1244" s="3">
        <f t="shared" si="445"/>
        <v>0.63183519477483641</v>
      </c>
      <c r="AD1244" s="3">
        <f t="shared" si="446"/>
        <v>3.9092200618217454</v>
      </c>
      <c r="AE1244" s="3">
        <f t="shared" si="447"/>
        <v>2.334936246436683</v>
      </c>
      <c r="AF1244" s="3">
        <f t="shared" si="448"/>
        <v>1.9031166695970165</v>
      </c>
      <c r="AG1244" t="str">
        <f t="shared" si="449"/>
        <v>Cluster 3</v>
      </c>
      <c r="AH1244" t="str">
        <f t="shared" si="450"/>
        <v>Not Applicable</v>
      </c>
      <c r="AI1244">
        <f t="shared" si="451"/>
        <v>46.46</v>
      </c>
      <c r="AJ1244" t="e">
        <f t="shared" si="452"/>
        <v>#N/A</v>
      </c>
      <c r="AK1244" t="str">
        <f t="shared" si="453"/>
        <v>yes - High</v>
      </c>
      <c r="AL1244" t="str">
        <f t="shared" si="454"/>
        <v>Q3 - High</v>
      </c>
      <c r="AM1244">
        <f t="shared" si="455"/>
        <v>1</v>
      </c>
      <c r="AN1244">
        <f t="shared" si="456"/>
        <v>1</v>
      </c>
      <c r="AO1244">
        <f t="shared" si="457"/>
        <v>0</v>
      </c>
      <c r="AP1244">
        <f t="shared" si="458"/>
        <v>1</v>
      </c>
      <c r="AQ1244">
        <f t="shared" si="459"/>
        <v>273.3</v>
      </c>
    </row>
    <row r="1245" spans="1:43" x14ac:dyDescent="0.25">
      <c r="A1245" t="s">
        <v>72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  <c r="U1245">
        <f t="shared" si="437"/>
        <v>0</v>
      </c>
      <c r="V1245" t="str">
        <f t="shared" si="438"/>
        <v>&lt;=3 calls</v>
      </c>
      <c r="W1245" t="str">
        <f t="shared" si="439"/>
        <v>Q2</v>
      </c>
      <c r="X1245" t="str">
        <f t="shared" si="440"/>
        <v>Low</v>
      </c>
      <c r="Y1245" t="str">
        <f t="shared" si="441"/>
        <v>Medium</v>
      </c>
      <c r="Z1245" s="3">
        <f t="shared" si="442"/>
        <v>1.5892728777771739</v>
      </c>
      <c r="AA1245" s="3">
        <f t="shared" si="443"/>
        <v>-0.36167323666427009</v>
      </c>
      <c r="AB1245" s="3">
        <f t="shared" si="444"/>
        <v>0.11860371067013144</v>
      </c>
      <c r="AC1245" s="3">
        <f t="shared" si="445"/>
        <v>1.591586692182255E-2</v>
      </c>
      <c r="AD1245" s="3">
        <f t="shared" si="446"/>
        <v>3.0651516116779054</v>
      </c>
      <c r="AE1245" s="3">
        <f t="shared" si="447"/>
        <v>1.6342937205906245</v>
      </c>
      <c r="AF1245" s="3">
        <f t="shared" si="448"/>
        <v>1.9866246569878847</v>
      </c>
      <c r="AG1245" t="str">
        <f t="shared" si="449"/>
        <v>Cluster 2</v>
      </c>
      <c r="AH1245" t="str">
        <f t="shared" si="450"/>
        <v>Not Applicable</v>
      </c>
      <c r="AI1245" t="e">
        <f t="shared" si="451"/>
        <v>#N/A</v>
      </c>
      <c r="AJ1245">
        <f t="shared" si="452"/>
        <v>45.24</v>
      </c>
      <c r="AK1245" t="str">
        <f t="shared" si="453"/>
        <v>yes - Medium</v>
      </c>
      <c r="AL1245" t="str">
        <f t="shared" si="454"/>
        <v>Q2 - Medium</v>
      </c>
      <c r="AM1245">
        <f t="shared" si="455"/>
        <v>1</v>
      </c>
      <c r="AN1245">
        <f t="shared" si="456"/>
        <v>1</v>
      </c>
      <c r="AO1245">
        <f t="shared" si="457"/>
        <v>0</v>
      </c>
      <c r="AP1245">
        <f t="shared" si="458"/>
        <v>1</v>
      </c>
      <c r="AQ1245">
        <f t="shared" si="459"/>
        <v>266.10000000000002</v>
      </c>
    </row>
    <row r="1246" spans="1:43" x14ac:dyDescent="0.25">
      <c r="A1246" t="s">
        <v>73</v>
      </c>
      <c r="B1246">
        <v>140</v>
      </c>
      <c r="C1246" t="s">
        <v>25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  <c r="U1246">
        <f t="shared" si="437"/>
        <v>0</v>
      </c>
      <c r="V1246" t="str">
        <f t="shared" si="438"/>
        <v>&lt;=3 calls</v>
      </c>
      <c r="W1246" t="str">
        <f t="shared" si="439"/>
        <v>Q4</v>
      </c>
      <c r="X1246" t="str">
        <f t="shared" si="440"/>
        <v>Not Applicable</v>
      </c>
      <c r="Y1246" t="str">
        <f t="shared" si="441"/>
        <v>Low</v>
      </c>
      <c r="Z1246" s="3">
        <f t="shared" si="442"/>
        <v>-1.2489656691452431</v>
      </c>
      <c r="AA1246" s="3">
        <f t="shared" si="443"/>
        <v>-0.8651606513587109</v>
      </c>
      <c r="AB1246" s="3">
        <f t="shared" si="444"/>
        <v>0.9745513379578421</v>
      </c>
      <c r="AC1246" s="3">
        <f t="shared" si="445"/>
        <v>2.1897487887559901</v>
      </c>
      <c r="AD1246" s="3">
        <f t="shared" si="446"/>
        <v>3.7621158775290744</v>
      </c>
      <c r="AE1246" s="3">
        <f t="shared" si="447"/>
        <v>2.8378104699814961</v>
      </c>
      <c r="AF1246" s="3">
        <f t="shared" si="448"/>
        <v>3.1548091306950479</v>
      </c>
      <c r="AG1246" t="str">
        <f t="shared" si="449"/>
        <v>Cluster 2</v>
      </c>
      <c r="AH1246" t="str">
        <f t="shared" si="450"/>
        <v>Not Applicable</v>
      </c>
      <c r="AI1246" t="e">
        <f t="shared" si="451"/>
        <v>#N/A</v>
      </c>
      <c r="AJ1246">
        <f t="shared" si="452"/>
        <v>19.18</v>
      </c>
      <c r="AK1246" t="str">
        <f t="shared" si="453"/>
        <v>no - Medium</v>
      </c>
      <c r="AL1246" t="str">
        <f t="shared" si="454"/>
        <v>Q4 - Very High</v>
      </c>
      <c r="AM1246">
        <f t="shared" si="455"/>
        <v>0</v>
      </c>
      <c r="AN1246">
        <f t="shared" si="456"/>
        <v>0</v>
      </c>
      <c r="AO1246">
        <f t="shared" si="457"/>
        <v>0</v>
      </c>
      <c r="AP1246">
        <f t="shared" si="458"/>
        <v>0</v>
      </c>
      <c r="AQ1246">
        <f t="shared" si="459"/>
        <v>112.8</v>
      </c>
    </row>
    <row r="1247" spans="1:43" x14ac:dyDescent="0.25">
      <c r="A1247" t="s">
        <v>42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  <c r="U1247">
        <f t="shared" si="437"/>
        <v>0</v>
      </c>
      <c r="V1247" t="str">
        <f t="shared" si="438"/>
        <v>&lt;=3 calls</v>
      </c>
      <c r="W1247" t="str">
        <f t="shared" si="439"/>
        <v>Q1</v>
      </c>
      <c r="X1247" t="str">
        <f t="shared" si="440"/>
        <v>Not Applicable</v>
      </c>
      <c r="Y1247" t="str">
        <f t="shared" si="441"/>
        <v>Low</v>
      </c>
      <c r="Z1247" s="3">
        <f t="shared" si="442"/>
        <v>-1.398931306653864</v>
      </c>
      <c r="AA1247" s="3">
        <f t="shared" si="443"/>
        <v>-2.3477619317830514</v>
      </c>
      <c r="AB1247" s="3">
        <f t="shared" si="444"/>
        <v>-0.61818647430374485</v>
      </c>
      <c r="AC1247" s="3">
        <f t="shared" si="445"/>
        <v>2.0085960452698095</v>
      </c>
      <c r="AD1247" s="3">
        <f t="shared" si="446"/>
        <v>3.3426097804275456</v>
      </c>
      <c r="AE1247" s="3">
        <f t="shared" si="447"/>
        <v>3.4475509393120771</v>
      </c>
      <c r="AF1247" s="3">
        <f t="shared" si="448"/>
        <v>4.5385212144588785</v>
      </c>
      <c r="AG1247" t="str">
        <f t="shared" si="449"/>
        <v>Cluster 1</v>
      </c>
      <c r="AH1247" t="str">
        <f t="shared" si="450"/>
        <v>Not Applicable</v>
      </c>
      <c r="AI1247" t="e">
        <f t="shared" si="451"/>
        <v>#N/A</v>
      </c>
      <c r="AJ1247">
        <f t="shared" si="452"/>
        <v>17.8</v>
      </c>
      <c r="AK1247" t="str">
        <f t="shared" si="453"/>
        <v>no - High</v>
      </c>
      <c r="AL1247" t="str">
        <f t="shared" si="454"/>
        <v>Q4 - Very High</v>
      </c>
      <c r="AM1247">
        <f t="shared" si="455"/>
        <v>0</v>
      </c>
      <c r="AN1247">
        <f t="shared" si="456"/>
        <v>1</v>
      </c>
      <c r="AO1247">
        <f t="shared" si="457"/>
        <v>0</v>
      </c>
      <c r="AP1247">
        <f t="shared" si="458"/>
        <v>3</v>
      </c>
      <c r="AQ1247">
        <f t="shared" si="459"/>
        <v>104.7</v>
      </c>
    </row>
    <row r="1248" spans="1:43" x14ac:dyDescent="0.25">
      <c r="A1248" t="s">
        <v>46</v>
      </c>
      <c r="B1248">
        <v>121</v>
      </c>
      <c r="C1248" t="s">
        <v>28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  <c r="U1248">
        <f t="shared" si="437"/>
        <v>0</v>
      </c>
      <c r="V1248" t="str">
        <f t="shared" si="438"/>
        <v>&lt;=3 calls</v>
      </c>
      <c r="W1248" t="str">
        <f t="shared" si="439"/>
        <v>Q3</v>
      </c>
      <c r="X1248" t="str">
        <f t="shared" si="440"/>
        <v>Not Applicable</v>
      </c>
      <c r="Y1248" t="str">
        <f t="shared" si="441"/>
        <v>Medium</v>
      </c>
      <c r="Z1248" s="3">
        <f t="shared" si="442"/>
        <v>0.25069070594096543</v>
      </c>
      <c r="AA1248" s="3">
        <f t="shared" si="443"/>
        <v>-5.1222498749911548E-2</v>
      </c>
      <c r="AB1248" s="3">
        <f t="shared" si="444"/>
        <v>0.36287646741349228</v>
      </c>
      <c r="AC1248" s="3">
        <f t="shared" si="445"/>
        <v>-1.5782282757565671</v>
      </c>
      <c r="AD1248" s="3">
        <f t="shared" si="446"/>
        <v>2.1578197777199475</v>
      </c>
      <c r="AE1248" s="3">
        <f t="shared" si="447"/>
        <v>1.6394979095513986</v>
      </c>
      <c r="AF1248" s="3">
        <f t="shared" si="448"/>
        <v>2.9529173028934368</v>
      </c>
      <c r="AG1248" t="str">
        <f t="shared" si="449"/>
        <v>Cluster 2</v>
      </c>
      <c r="AH1248" t="str">
        <f t="shared" si="450"/>
        <v>&gt;16 messages</v>
      </c>
      <c r="AI1248" t="e">
        <f t="shared" si="451"/>
        <v>#N/A</v>
      </c>
      <c r="AJ1248">
        <f t="shared" si="452"/>
        <v>32.950000000000003</v>
      </c>
      <c r="AK1248" t="str">
        <f t="shared" si="453"/>
        <v>no - Medium</v>
      </c>
      <c r="AL1248" t="str">
        <f t="shared" si="454"/>
        <v>Q1 - Low</v>
      </c>
      <c r="AM1248">
        <f t="shared" si="455"/>
        <v>0</v>
      </c>
      <c r="AN1248">
        <f t="shared" si="456"/>
        <v>0</v>
      </c>
      <c r="AO1248">
        <f t="shared" si="457"/>
        <v>1</v>
      </c>
      <c r="AP1248">
        <f t="shared" si="458"/>
        <v>0</v>
      </c>
      <c r="AQ1248">
        <f t="shared" si="459"/>
        <v>193.8</v>
      </c>
    </row>
    <row r="1249" spans="1:43" x14ac:dyDescent="0.25">
      <c r="A1249" t="s">
        <v>33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  <c r="U1249">
        <f t="shared" si="437"/>
        <v>0</v>
      </c>
      <c r="V1249" t="str">
        <f t="shared" si="438"/>
        <v>&lt;=3 calls</v>
      </c>
      <c r="W1249" t="str">
        <f t="shared" si="439"/>
        <v>Q3</v>
      </c>
      <c r="X1249" t="str">
        <f t="shared" si="440"/>
        <v>Not Applicable</v>
      </c>
      <c r="Y1249" t="str">
        <f t="shared" si="441"/>
        <v>High</v>
      </c>
      <c r="Z1249" s="3">
        <f t="shared" si="442"/>
        <v>-0.21586905519696639</v>
      </c>
      <c r="AA1249" s="3">
        <f t="shared" si="443"/>
        <v>1.9468066093655763</v>
      </c>
      <c r="AB1249" s="3">
        <f t="shared" si="444"/>
        <v>-0.11573925921374321</v>
      </c>
      <c r="AC1249" s="3">
        <f t="shared" si="445"/>
        <v>-0.16523687656435807</v>
      </c>
      <c r="AD1249" s="3">
        <f t="shared" si="446"/>
        <v>3.2828763396665175</v>
      </c>
      <c r="AE1249" s="3">
        <f t="shared" si="447"/>
        <v>1.9690998513943405</v>
      </c>
      <c r="AF1249" s="3">
        <f t="shared" si="448"/>
        <v>2.2310157749285855</v>
      </c>
      <c r="AG1249" t="str">
        <f t="shared" si="449"/>
        <v>Cluster 2</v>
      </c>
      <c r="AH1249" t="str">
        <f t="shared" si="450"/>
        <v>Not Applicable</v>
      </c>
      <c r="AI1249" t="e">
        <f t="shared" si="451"/>
        <v>#N/A</v>
      </c>
      <c r="AJ1249">
        <f t="shared" si="452"/>
        <v>28.66</v>
      </c>
      <c r="AK1249" t="str">
        <f t="shared" si="453"/>
        <v>no - Medium</v>
      </c>
      <c r="AL1249" t="str">
        <f t="shared" si="454"/>
        <v>Q2 - Medium</v>
      </c>
      <c r="AM1249">
        <f t="shared" si="455"/>
        <v>0</v>
      </c>
      <c r="AN1249">
        <f t="shared" si="456"/>
        <v>1</v>
      </c>
      <c r="AO1249">
        <f t="shared" si="457"/>
        <v>0</v>
      </c>
      <c r="AP1249">
        <f t="shared" si="458"/>
        <v>1</v>
      </c>
      <c r="AQ1249">
        <f t="shared" si="459"/>
        <v>168.6</v>
      </c>
    </row>
    <row r="1250" spans="1:43" x14ac:dyDescent="0.25">
      <c r="A1250" t="s">
        <v>45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  <c r="U1250">
        <f t="shared" si="437"/>
        <v>0</v>
      </c>
      <c r="V1250" t="str">
        <f t="shared" si="438"/>
        <v>&lt;=3 calls</v>
      </c>
      <c r="W1250" t="str">
        <f t="shared" si="439"/>
        <v>Q3</v>
      </c>
      <c r="X1250" t="str">
        <f t="shared" si="440"/>
        <v>Not Applicable</v>
      </c>
      <c r="Y1250" t="str">
        <f t="shared" si="441"/>
        <v>Medium</v>
      </c>
      <c r="Z1250" s="3">
        <f t="shared" si="442"/>
        <v>1.3504387143375178</v>
      </c>
      <c r="AA1250" s="3">
        <f t="shared" si="443"/>
        <v>1.6439841564756467E-2</v>
      </c>
      <c r="AB1250" s="3">
        <f t="shared" si="444"/>
        <v>-0.10382351498235932</v>
      </c>
      <c r="AC1250" s="3">
        <f t="shared" si="445"/>
        <v>-0.20146742526159472</v>
      </c>
      <c r="AD1250" s="3">
        <f t="shared" si="446"/>
        <v>2.8281617115351998</v>
      </c>
      <c r="AE1250" s="3">
        <f t="shared" si="447"/>
        <v>1.3694244905350097</v>
      </c>
      <c r="AF1250" s="3">
        <f t="shared" si="448"/>
        <v>1.9370462575685772</v>
      </c>
      <c r="AG1250" t="str">
        <f t="shared" si="449"/>
        <v>Cluster 2</v>
      </c>
      <c r="AH1250" t="str">
        <f t="shared" si="450"/>
        <v>Not Applicable</v>
      </c>
      <c r="AI1250" t="e">
        <f t="shared" si="451"/>
        <v>#N/A</v>
      </c>
      <c r="AJ1250">
        <f t="shared" si="452"/>
        <v>43.04</v>
      </c>
      <c r="AK1250" t="str">
        <f t="shared" si="453"/>
        <v>no - High</v>
      </c>
      <c r="AL1250" t="str">
        <f t="shared" si="454"/>
        <v>Q2 - Medium</v>
      </c>
      <c r="AM1250">
        <f t="shared" si="455"/>
        <v>0</v>
      </c>
      <c r="AN1250">
        <f t="shared" si="456"/>
        <v>1</v>
      </c>
      <c r="AO1250">
        <f t="shared" si="457"/>
        <v>0</v>
      </c>
      <c r="AP1250">
        <f t="shared" si="458"/>
        <v>2</v>
      </c>
      <c r="AQ1250">
        <f t="shared" si="459"/>
        <v>253.2</v>
      </c>
    </row>
    <row r="1251" spans="1:43" x14ac:dyDescent="0.25">
      <c r="A1251" t="s">
        <v>24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  <c r="U1251">
        <f t="shared" si="437"/>
        <v>0</v>
      </c>
      <c r="V1251" t="str">
        <f t="shared" si="438"/>
        <v>&lt;=3 calls</v>
      </c>
      <c r="W1251" t="str">
        <f t="shared" si="439"/>
        <v>Q1</v>
      </c>
      <c r="X1251" t="str">
        <f t="shared" si="440"/>
        <v>Not Applicable</v>
      </c>
      <c r="Y1251" t="str">
        <f t="shared" si="441"/>
        <v>Medium</v>
      </c>
      <c r="Z1251" s="3">
        <f t="shared" si="442"/>
        <v>-0.10293197015961006</v>
      </c>
      <c r="AA1251" s="3">
        <f t="shared" si="443"/>
        <v>0.63535124856068925</v>
      </c>
      <c r="AB1251" s="3">
        <f t="shared" si="444"/>
        <v>2.0827155514765021</v>
      </c>
      <c r="AC1251" s="3">
        <f t="shared" si="445"/>
        <v>-0.49131181483948333</v>
      </c>
      <c r="AD1251" s="3">
        <f t="shared" si="446"/>
        <v>3.6388189838693128</v>
      </c>
      <c r="AE1251" s="3">
        <f t="shared" si="447"/>
        <v>2.234582190766655</v>
      </c>
      <c r="AF1251" s="3">
        <f t="shared" si="448"/>
        <v>2.1784654087718049</v>
      </c>
      <c r="AG1251" t="str">
        <f t="shared" si="449"/>
        <v>Cluster 3</v>
      </c>
      <c r="AH1251" t="str">
        <f t="shared" si="450"/>
        <v>1-16 messages</v>
      </c>
      <c r="AI1251" t="e">
        <f t="shared" si="451"/>
        <v>#N/A</v>
      </c>
      <c r="AJ1251">
        <f t="shared" si="452"/>
        <v>29.7</v>
      </c>
      <c r="AK1251" t="str">
        <f t="shared" si="453"/>
        <v>no - Low</v>
      </c>
      <c r="AL1251" t="str">
        <f t="shared" si="454"/>
        <v>Q2 - Medium</v>
      </c>
      <c r="AM1251">
        <f t="shared" si="455"/>
        <v>0</v>
      </c>
      <c r="AN1251">
        <f t="shared" si="456"/>
        <v>1</v>
      </c>
      <c r="AO1251">
        <f t="shared" si="457"/>
        <v>0</v>
      </c>
      <c r="AP1251">
        <f t="shared" si="458"/>
        <v>1</v>
      </c>
      <c r="AQ1251">
        <f t="shared" si="459"/>
        <v>174.7</v>
      </c>
    </row>
    <row r="1252" spans="1:43" x14ac:dyDescent="0.25">
      <c r="A1252" t="s">
        <v>49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  <c r="U1252">
        <f t="shared" si="437"/>
        <v>0</v>
      </c>
      <c r="V1252" t="str">
        <f t="shared" si="438"/>
        <v>&lt;=3 calls</v>
      </c>
      <c r="W1252" t="str">
        <f t="shared" si="439"/>
        <v>Q4</v>
      </c>
      <c r="X1252" t="str">
        <f t="shared" si="440"/>
        <v>Not Applicable</v>
      </c>
      <c r="Y1252" t="str">
        <f t="shared" si="441"/>
        <v>Low</v>
      </c>
      <c r="Z1252" s="3">
        <f t="shared" si="442"/>
        <v>0.44879346166222978</v>
      </c>
      <c r="AA1252" s="3">
        <f t="shared" si="443"/>
        <v>-1.3407871023941702</v>
      </c>
      <c r="AB1252" s="3">
        <f t="shared" si="444"/>
        <v>-0.20709329832101619</v>
      </c>
      <c r="AC1252" s="3">
        <f t="shared" si="445"/>
        <v>1.6462905582974481</v>
      </c>
      <c r="AD1252" s="3">
        <f t="shared" si="446"/>
        <v>3.1379440881276239</v>
      </c>
      <c r="AE1252" s="3">
        <f t="shared" si="447"/>
        <v>2.1799738213396331</v>
      </c>
      <c r="AF1252" s="3">
        <f t="shared" si="448"/>
        <v>2.7672872317916584</v>
      </c>
      <c r="AG1252" t="str">
        <f t="shared" si="449"/>
        <v>Cluster 2</v>
      </c>
      <c r="AH1252" t="str">
        <f t="shared" si="450"/>
        <v>&gt;16 messages</v>
      </c>
      <c r="AI1252" t="e">
        <f t="shared" si="451"/>
        <v>#N/A</v>
      </c>
      <c r="AJ1252">
        <f t="shared" si="452"/>
        <v>34.770000000000003</v>
      </c>
      <c r="AK1252" t="str">
        <f t="shared" si="453"/>
        <v>no - High</v>
      </c>
      <c r="AL1252" t="str">
        <f t="shared" si="454"/>
        <v>Q4 - Very High</v>
      </c>
      <c r="AM1252">
        <f t="shared" si="455"/>
        <v>0</v>
      </c>
      <c r="AN1252">
        <f t="shared" si="456"/>
        <v>1</v>
      </c>
      <c r="AO1252">
        <f t="shared" si="457"/>
        <v>0</v>
      </c>
      <c r="AP1252">
        <f t="shared" si="458"/>
        <v>2</v>
      </c>
      <c r="AQ1252">
        <f t="shared" si="459"/>
        <v>204.5</v>
      </c>
    </row>
    <row r="1253" spans="1:43" x14ac:dyDescent="0.25">
      <c r="A1253" t="s">
        <v>52</v>
      </c>
      <c r="B1253">
        <v>6</v>
      </c>
      <c r="C1253" t="s">
        <v>25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  <c r="U1253">
        <f t="shared" si="437"/>
        <v>0</v>
      </c>
      <c r="V1253" t="str">
        <f t="shared" si="438"/>
        <v>&lt;=3 calls</v>
      </c>
      <c r="W1253" t="str">
        <f t="shared" si="439"/>
        <v>Q1</v>
      </c>
      <c r="X1253" t="str">
        <f t="shared" si="440"/>
        <v>Not Applicable</v>
      </c>
      <c r="Y1253" t="str">
        <f t="shared" si="441"/>
        <v>Low</v>
      </c>
      <c r="Z1253" s="3">
        <f t="shared" si="442"/>
        <v>0.85610753884613822</v>
      </c>
      <c r="AA1253" s="3">
        <f t="shared" si="443"/>
        <v>-0.95670381766679091</v>
      </c>
      <c r="AB1253" s="3">
        <f t="shared" si="444"/>
        <v>-0.71748434289860685</v>
      </c>
      <c r="AC1253" s="3">
        <f t="shared" si="445"/>
        <v>-0.31015907135330267</v>
      </c>
      <c r="AD1253" s="3">
        <f t="shared" si="446"/>
        <v>2.0006762253072505</v>
      </c>
      <c r="AE1253" s="3">
        <f t="shared" si="447"/>
        <v>1.5030584634853006</v>
      </c>
      <c r="AF1253" s="3">
        <f t="shared" si="448"/>
        <v>2.9181610871917125</v>
      </c>
      <c r="AG1253" t="str">
        <f t="shared" si="449"/>
        <v>Cluster 2</v>
      </c>
      <c r="AH1253" t="str">
        <f t="shared" si="450"/>
        <v>Not Applicable</v>
      </c>
      <c r="AI1253" t="e">
        <f t="shared" si="451"/>
        <v>#N/A</v>
      </c>
      <c r="AJ1253">
        <f t="shared" si="452"/>
        <v>38.51</v>
      </c>
      <c r="AK1253" t="str">
        <f t="shared" si="453"/>
        <v>no - Medium</v>
      </c>
      <c r="AL1253" t="str">
        <f t="shared" si="454"/>
        <v>Q2 - Medium</v>
      </c>
      <c r="AM1253">
        <f t="shared" si="455"/>
        <v>0</v>
      </c>
      <c r="AN1253">
        <f t="shared" si="456"/>
        <v>0</v>
      </c>
      <c r="AO1253">
        <f t="shared" si="457"/>
        <v>0</v>
      </c>
      <c r="AP1253">
        <f t="shared" si="458"/>
        <v>3</v>
      </c>
      <c r="AQ1253">
        <f t="shared" si="459"/>
        <v>226.5</v>
      </c>
    </row>
    <row r="1254" spans="1:43" x14ac:dyDescent="0.25">
      <c r="A1254" t="s">
        <v>62</v>
      </c>
      <c r="B1254">
        <v>107</v>
      </c>
      <c r="C1254" t="s">
        <v>28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  <c r="U1254">
        <f t="shared" si="437"/>
        <v>0</v>
      </c>
      <c r="V1254" t="str">
        <f t="shared" si="438"/>
        <v>&lt;=3 calls</v>
      </c>
      <c r="W1254" t="str">
        <f t="shared" si="439"/>
        <v>Q3</v>
      </c>
      <c r="X1254" t="str">
        <f t="shared" si="440"/>
        <v>Low</v>
      </c>
      <c r="Y1254" t="str">
        <f t="shared" si="441"/>
        <v>Low</v>
      </c>
      <c r="Z1254" s="3">
        <f t="shared" si="442"/>
        <v>0.99681603823694287</v>
      </c>
      <c r="AA1254" s="3">
        <f t="shared" si="443"/>
        <v>-0.73779624606051242</v>
      </c>
      <c r="AB1254" s="3">
        <f t="shared" si="444"/>
        <v>1.6279313133120346</v>
      </c>
      <c r="AC1254" s="3">
        <f t="shared" si="445"/>
        <v>-9.277577916988608E-2</v>
      </c>
      <c r="AD1254" s="3">
        <f t="shared" si="446"/>
        <v>3.432943907710547</v>
      </c>
      <c r="AE1254" s="3">
        <f t="shared" si="447"/>
        <v>2.0485978670421887</v>
      </c>
      <c r="AF1254" s="3">
        <f t="shared" si="448"/>
        <v>2.1467190240487097</v>
      </c>
      <c r="AG1254" t="str">
        <f t="shared" si="449"/>
        <v>Cluster 2</v>
      </c>
      <c r="AH1254" t="str">
        <f t="shared" si="450"/>
        <v>Not Applicable</v>
      </c>
      <c r="AI1254" t="e">
        <f t="shared" si="451"/>
        <v>#N/A</v>
      </c>
      <c r="AJ1254">
        <f t="shared" si="452"/>
        <v>39.799999999999997</v>
      </c>
      <c r="AK1254" t="str">
        <f t="shared" si="453"/>
        <v>yes - Low</v>
      </c>
      <c r="AL1254" t="str">
        <f t="shared" si="454"/>
        <v>Q2 - Medium</v>
      </c>
      <c r="AM1254">
        <f t="shared" si="455"/>
        <v>1</v>
      </c>
      <c r="AN1254">
        <f t="shared" si="456"/>
        <v>0</v>
      </c>
      <c r="AO1254">
        <f t="shared" si="457"/>
        <v>1</v>
      </c>
      <c r="AP1254">
        <f t="shared" si="458"/>
        <v>1</v>
      </c>
      <c r="AQ1254">
        <f t="shared" si="459"/>
        <v>234.1</v>
      </c>
    </row>
    <row r="1255" spans="1:43" x14ac:dyDescent="0.25">
      <c r="A1255" t="s">
        <v>50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  <c r="U1255">
        <f t="shared" si="437"/>
        <v>1</v>
      </c>
      <c r="V1255" t="str">
        <f t="shared" si="438"/>
        <v>&lt;=3 calls</v>
      </c>
      <c r="W1255" t="str">
        <f t="shared" si="439"/>
        <v>Q3</v>
      </c>
      <c r="X1255" t="str">
        <f t="shared" si="440"/>
        <v>High</v>
      </c>
      <c r="Y1255" t="str">
        <f t="shared" si="441"/>
        <v>Medium</v>
      </c>
      <c r="Z1255" s="3">
        <f t="shared" si="442"/>
        <v>-0.86942300631478275</v>
      </c>
      <c r="AA1255" s="3">
        <f t="shared" si="443"/>
        <v>-0.3437626171692108</v>
      </c>
      <c r="AB1255" s="3">
        <f t="shared" si="444"/>
        <v>0.80574496134657669</v>
      </c>
      <c r="AC1255" s="3">
        <f t="shared" si="445"/>
        <v>0.95791013304996164</v>
      </c>
      <c r="AD1255" s="3">
        <f t="shared" si="446"/>
        <v>2.7462383014648859</v>
      </c>
      <c r="AE1255" s="3">
        <f t="shared" si="447"/>
        <v>1.5623334684399652</v>
      </c>
      <c r="AF1255" s="3">
        <f t="shared" si="448"/>
        <v>2.3108325176833051</v>
      </c>
      <c r="AG1255" t="str">
        <f t="shared" si="449"/>
        <v>Cluster 2</v>
      </c>
      <c r="AH1255" t="str">
        <f t="shared" si="450"/>
        <v>Not Applicable</v>
      </c>
      <c r="AI1255">
        <f t="shared" si="451"/>
        <v>22.66</v>
      </c>
      <c r="AJ1255" t="e">
        <f t="shared" si="452"/>
        <v>#N/A</v>
      </c>
      <c r="AK1255" t="str">
        <f t="shared" si="453"/>
        <v>yes - Low</v>
      </c>
      <c r="AL1255" t="str">
        <f t="shared" si="454"/>
        <v>Q4 - Very High</v>
      </c>
      <c r="AM1255">
        <f t="shared" si="455"/>
        <v>1</v>
      </c>
      <c r="AN1255">
        <f t="shared" si="456"/>
        <v>1</v>
      </c>
      <c r="AO1255">
        <f t="shared" si="457"/>
        <v>0</v>
      </c>
      <c r="AP1255">
        <f t="shared" si="458"/>
        <v>3</v>
      </c>
      <c r="AQ1255">
        <f t="shared" si="459"/>
        <v>133.30000000000001</v>
      </c>
    </row>
    <row r="1256" spans="1:43" x14ac:dyDescent="0.25">
      <c r="A1256" t="s">
        <v>35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  <c r="U1256">
        <f t="shared" si="437"/>
        <v>0</v>
      </c>
      <c r="V1256" t="str">
        <f t="shared" si="438"/>
        <v>&lt;=3 calls</v>
      </c>
      <c r="W1256" t="str">
        <f t="shared" si="439"/>
        <v>Q4</v>
      </c>
      <c r="X1256" t="str">
        <f t="shared" si="440"/>
        <v>Not Applicable</v>
      </c>
      <c r="Y1256" t="str">
        <f t="shared" si="441"/>
        <v>Medium</v>
      </c>
      <c r="Z1256" s="3">
        <f t="shared" si="442"/>
        <v>-0.85831444057340356</v>
      </c>
      <c r="AA1256" s="3">
        <f t="shared" si="443"/>
        <v>-0.6721239745786286</v>
      </c>
      <c r="AB1256" s="3">
        <f t="shared" si="444"/>
        <v>-0.13957074767650987</v>
      </c>
      <c r="AC1256" s="3">
        <f t="shared" si="445"/>
        <v>1.8636738504808648</v>
      </c>
      <c r="AD1256" s="3">
        <f t="shared" si="446"/>
        <v>3.0114023155297609</v>
      </c>
      <c r="AE1256" s="3">
        <f t="shared" si="447"/>
        <v>2.1636114555699137</v>
      </c>
      <c r="AF1256" s="3">
        <f t="shared" si="448"/>
        <v>2.8799106158644427</v>
      </c>
      <c r="AG1256" t="str">
        <f t="shared" si="449"/>
        <v>Cluster 2</v>
      </c>
      <c r="AH1256" t="str">
        <f t="shared" si="450"/>
        <v>Not Applicable</v>
      </c>
      <c r="AI1256" t="e">
        <f t="shared" si="451"/>
        <v>#N/A</v>
      </c>
      <c r="AJ1256">
        <f t="shared" si="452"/>
        <v>22.76</v>
      </c>
      <c r="AK1256" t="str">
        <f t="shared" si="453"/>
        <v>no - Low</v>
      </c>
      <c r="AL1256" t="str">
        <f t="shared" si="454"/>
        <v>Q4 - Very High</v>
      </c>
      <c r="AM1256">
        <f t="shared" si="455"/>
        <v>0</v>
      </c>
      <c r="AN1256">
        <f t="shared" si="456"/>
        <v>1</v>
      </c>
      <c r="AO1256">
        <f t="shared" si="457"/>
        <v>0</v>
      </c>
      <c r="AP1256">
        <f t="shared" si="458"/>
        <v>1</v>
      </c>
      <c r="AQ1256">
        <f t="shared" si="459"/>
        <v>133.9</v>
      </c>
    </row>
    <row r="1257" spans="1:43" x14ac:dyDescent="0.25">
      <c r="A1257" t="s">
        <v>74</v>
      </c>
      <c r="B1257">
        <v>103</v>
      </c>
      <c r="C1257" t="s">
        <v>28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  <c r="U1257">
        <f t="shared" si="437"/>
        <v>0</v>
      </c>
      <c r="V1257" t="str">
        <f t="shared" si="438"/>
        <v>&lt;=3 calls</v>
      </c>
      <c r="W1257" t="str">
        <f t="shared" si="439"/>
        <v>Q3</v>
      </c>
      <c r="X1257" t="str">
        <f t="shared" si="440"/>
        <v>Not Applicable</v>
      </c>
      <c r="Y1257" t="str">
        <f t="shared" si="441"/>
        <v>Low</v>
      </c>
      <c r="Z1257" s="3">
        <f t="shared" si="442"/>
        <v>-0.37138897557627698</v>
      </c>
      <c r="AA1257" s="3">
        <f t="shared" si="443"/>
        <v>-1.219392903594325</v>
      </c>
      <c r="AB1257" s="3">
        <f t="shared" si="444"/>
        <v>2.2237185248812068</v>
      </c>
      <c r="AC1257" s="3">
        <f t="shared" si="445"/>
        <v>-0.20146742526159472</v>
      </c>
      <c r="AD1257" s="3">
        <f t="shared" si="446"/>
        <v>3.3872260725784455</v>
      </c>
      <c r="AE1257" s="3">
        <f t="shared" si="447"/>
        <v>2.5710624313417947</v>
      </c>
      <c r="AF1257" s="3">
        <f t="shared" si="448"/>
        <v>3.1220864153573906</v>
      </c>
      <c r="AG1257" t="str">
        <f t="shared" si="449"/>
        <v>Cluster 2</v>
      </c>
      <c r="AH1257" t="str">
        <f t="shared" si="450"/>
        <v>Not Applicable</v>
      </c>
      <c r="AI1257" t="e">
        <f t="shared" si="451"/>
        <v>#N/A</v>
      </c>
      <c r="AJ1257">
        <f t="shared" si="452"/>
        <v>27.23</v>
      </c>
      <c r="AK1257" t="str">
        <f t="shared" si="453"/>
        <v>no - Low</v>
      </c>
      <c r="AL1257" t="str">
        <f t="shared" si="454"/>
        <v>Q2 - Medium</v>
      </c>
      <c r="AM1257">
        <f t="shared" si="455"/>
        <v>0</v>
      </c>
      <c r="AN1257">
        <f t="shared" si="456"/>
        <v>0</v>
      </c>
      <c r="AO1257">
        <f t="shared" si="457"/>
        <v>1</v>
      </c>
      <c r="AP1257">
        <f t="shared" si="458"/>
        <v>0</v>
      </c>
      <c r="AQ1257">
        <f t="shared" si="459"/>
        <v>160.19999999999999</v>
      </c>
    </row>
    <row r="1258" spans="1:43" x14ac:dyDescent="0.25">
      <c r="A1258" t="s">
        <v>55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  <c r="U1258">
        <f t="shared" si="437"/>
        <v>0</v>
      </c>
      <c r="V1258" t="str">
        <f t="shared" si="438"/>
        <v>&lt;=3 calls</v>
      </c>
      <c r="W1258" t="str">
        <f t="shared" si="439"/>
        <v>Q3</v>
      </c>
      <c r="X1258" t="str">
        <f t="shared" si="440"/>
        <v>Not Applicable</v>
      </c>
      <c r="Y1258" t="str">
        <f t="shared" si="441"/>
        <v>Medium</v>
      </c>
      <c r="Z1258" s="3">
        <f t="shared" si="442"/>
        <v>0.93201607141223008</v>
      </c>
      <c r="AA1258" s="3">
        <f t="shared" si="443"/>
        <v>0.47614574193794124</v>
      </c>
      <c r="AB1258" s="3">
        <f t="shared" si="444"/>
        <v>0.86333772513159679</v>
      </c>
      <c r="AC1258" s="3">
        <f t="shared" si="445"/>
        <v>0.30576025649971117</v>
      </c>
      <c r="AD1258" s="3">
        <f t="shared" si="446"/>
        <v>3.3299744258761876</v>
      </c>
      <c r="AE1258" s="3">
        <f t="shared" si="447"/>
        <v>1.3907588169867877</v>
      </c>
      <c r="AF1258" s="3">
        <f t="shared" si="448"/>
        <v>0.88300084771393672</v>
      </c>
      <c r="AG1258" t="str">
        <f t="shared" si="449"/>
        <v>Cluster 3</v>
      </c>
      <c r="AH1258" t="str">
        <f t="shared" si="450"/>
        <v>&gt;16 messages</v>
      </c>
      <c r="AI1258" t="e">
        <f t="shared" si="451"/>
        <v>#N/A</v>
      </c>
      <c r="AJ1258">
        <f t="shared" si="452"/>
        <v>39.200000000000003</v>
      </c>
      <c r="AK1258" t="str">
        <f t="shared" si="453"/>
        <v>no - Low</v>
      </c>
      <c r="AL1258" t="str">
        <f t="shared" si="454"/>
        <v>Q3 - High</v>
      </c>
      <c r="AM1258">
        <f t="shared" si="455"/>
        <v>0</v>
      </c>
      <c r="AN1258">
        <f t="shared" si="456"/>
        <v>1</v>
      </c>
      <c r="AO1258">
        <f t="shared" si="457"/>
        <v>0</v>
      </c>
      <c r="AP1258">
        <f t="shared" si="458"/>
        <v>0</v>
      </c>
      <c r="AQ1258">
        <f t="shared" si="459"/>
        <v>230.6</v>
      </c>
    </row>
    <row r="1259" spans="1:43" x14ac:dyDescent="0.25">
      <c r="A1259" t="s">
        <v>62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  <c r="U1259">
        <f t="shared" si="437"/>
        <v>0</v>
      </c>
      <c r="V1259" t="str">
        <f t="shared" si="438"/>
        <v>&lt;=3 calls</v>
      </c>
      <c r="W1259" t="str">
        <f t="shared" si="439"/>
        <v>Q4</v>
      </c>
      <c r="X1259" t="str">
        <f t="shared" si="440"/>
        <v>Not Applicable</v>
      </c>
      <c r="Y1259" t="str">
        <f t="shared" si="441"/>
        <v>High</v>
      </c>
      <c r="Z1259" s="3">
        <f t="shared" si="442"/>
        <v>-1.9895367185705313</v>
      </c>
      <c r="AA1259" s="3">
        <f t="shared" si="443"/>
        <v>1.3318753400352124</v>
      </c>
      <c r="AB1259" s="3">
        <f t="shared" si="444"/>
        <v>0.43635689017369</v>
      </c>
      <c r="AC1259" s="3">
        <f t="shared" si="445"/>
        <v>0.55937409738036437</v>
      </c>
      <c r="AD1259" s="3">
        <f t="shared" si="446"/>
        <v>3.3032702296957077</v>
      </c>
      <c r="AE1259" s="3">
        <f t="shared" si="447"/>
        <v>2.4970893040410993</v>
      </c>
      <c r="AF1259" s="3">
        <f t="shared" si="448"/>
        <v>3.0918143175680832</v>
      </c>
      <c r="AG1259" t="str">
        <f t="shared" si="449"/>
        <v>Cluster 2</v>
      </c>
      <c r="AH1259" t="str">
        <f t="shared" si="450"/>
        <v>Not Applicable</v>
      </c>
      <c r="AI1259" t="e">
        <f t="shared" si="451"/>
        <v>#N/A</v>
      </c>
      <c r="AJ1259">
        <f t="shared" si="452"/>
        <v>12.38</v>
      </c>
      <c r="AK1259" t="str">
        <f t="shared" si="453"/>
        <v>no - Low</v>
      </c>
      <c r="AL1259" t="str">
        <f t="shared" si="454"/>
        <v>Q3 - High</v>
      </c>
      <c r="AM1259">
        <f t="shared" si="455"/>
        <v>0</v>
      </c>
      <c r="AN1259">
        <f t="shared" si="456"/>
        <v>1</v>
      </c>
      <c r="AO1259">
        <f t="shared" si="457"/>
        <v>0</v>
      </c>
      <c r="AP1259">
        <f t="shared" si="458"/>
        <v>2</v>
      </c>
      <c r="AQ1259">
        <f t="shared" si="459"/>
        <v>72.8</v>
      </c>
    </row>
    <row r="1260" spans="1:43" x14ac:dyDescent="0.25">
      <c r="A1260" t="s">
        <v>71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  <c r="U1260">
        <f t="shared" si="437"/>
        <v>0</v>
      </c>
      <c r="V1260" t="str">
        <f t="shared" si="438"/>
        <v>&lt;=3 calls</v>
      </c>
      <c r="W1260" t="str">
        <f t="shared" si="439"/>
        <v>Q1</v>
      </c>
      <c r="X1260" t="str">
        <f t="shared" si="440"/>
        <v>Not Applicable</v>
      </c>
      <c r="Y1260" t="str">
        <f t="shared" si="441"/>
        <v>High</v>
      </c>
      <c r="Z1260" s="3">
        <f t="shared" si="442"/>
        <v>0.29327354128291916</v>
      </c>
      <c r="AA1260" s="3">
        <f t="shared" si="443"/>
        <v>1.9169555768738109</v>
      </c>
      <c r="AB1260" s="3">
        <f t="shared" si="444"/>
        <v>0.21790157926499348</v>
      </c>
      <c r="AC1260" s="3">
        <f t="shared" si="445"/>
        <v>-1.1796922400869698</v>
      </c>
      <c r="AD1260" s="3">
        <f t="shared" si="446"/>
        <v>3.4200526089464365</v>
      </c>
      <c r="AE1260" s="3">
        <f t="shared" si="447"/>
        <v>2.2803251814800056</v>
      </c>
      <c r="AF1260" s="3">
        <f t="shared" si="448"/>
        <v>2.5890164191488463</v>
      </c>
      <c r="AG1260" t="str">
        <f t="shared" si="449"/>
        <v>Cluster 2</v>
      </c>
      <c r="AH1260" t="str">
        <f t="shared" si="450"/>
        <v>Not Applicable</v>
      </c>
      <c r="AI1260" t="e">
        <f t="shared" si="451"/>
        <v>#N/A</v>
      </c>
      <c r="AJ1260">
        <f t="shared" si="452"/>
        <v>33.340000000000003</v>
      </c>
      <c r="AK1260" t="str">
        <f t="shared" si="453"/>
        <v>no - Low</v>
      </c>
      <c r="AL1260" t="str">
        <f t="shared" si="454"/>
        <v>Q1 - Low</v>
      </c>
      <c r="AM1260">
        <f t="shared" si="455"/>
        <v>0</v>
      </c>
      <c r="AN1260">
        <f t="shared" si="456"/>
        <v>1</v>
      </c>
      <c r="AO1260">
        <f t="shared" si="457"/>
        <v>0</v>
      </c>
      <c r="AP1260">
        <f t="shared" si="458"/>
        <v>1</v>
      </c>
      <c r="AQ1260">
        <f t="shared" si="459"/>
        <v>196.1</v>
      </c>
    </row>
    <row r="1261" spans="1:43" x14ac:dyDescent="0.25">
      <c r="A1261" t="s">
        <v>54</v>
      </c>
      <c r="B1261">
        <v>89</v>
      </c>
      <c r="C1261" t="s">
        <v>25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  <c r="U1261">
        <f t="shared" si="437"/>
        <v>0</v>
      </c>
      <c r="V1261" t="str">
        <f t="shared" si="438"/>
        <v>&lt;=3 calls</v>
      </c>
      <c r="W1261" t="str">
        <f t="shared" si="439"/>
        <v>Q2</v>
      </c>
      <c r="X1261" t="str">
        <f t="shared" si="440"/>
        <v>Not Applicable</v>
      </c>
      <c r="Y1261" t="str">
        <f t="shared" si="441"/>
        <v>Medium</v>
      </c>
      <c r="Z1261" s="3">
        <f t="shared" si="442"/>
        <v>0.31178781751855134</v>
      </c>
      <c r="AA1261" s="3">
        <f t="shared" si="443"/>
        <v>-0.68207431874255031</v>
      </c>
      <c r="AB1261" s="3">
        <f t="shared" si="444"/>
        <v>0.53168284402475774</v>
      </c>
      <c r="AC1261" s="3">
        <f t="shared" si="445"/>
        <v>0.92167958435272568</v>
      </c>
      <c r="AD1261" s="3">
        <f t="shared" si="446"/>
        <v>2.8037062571872489</v>
      </c>
      <c r="AE1261" s="3">
        <f t="shared" si="447"/>
        <v>1.3017745282052355</v>
      </c>
      <c r="AF1261" s="3">
        <f t="shared" si="448"/>
        <v>1.8784208974500347</v>
      </c>
      <c r="AG1261" t="str">
        <f t="shared" si="449"/>
        <v>Cluster 2</v>
      </c>
      <c r="AH1261" t="str">
        <f t="shared" si="450"/>
        <v>Not Applicable</v>
      </c>
      <c r="AI1261" t="e">
        <f t="shared" si="451"/>
        <v>#N/A</v>
      </c>
      <c r="AJ1261">
        <f t="shared" si="452"/>
        <v>33.51</v>
      </c>
      <c r="AK1261" t="str">
        <f t="shared" si="453"/>
        <v>no - Low</v>
      </c>
      <c r="AL1261" t="str">
        <f t="shared" si="454"/>
        <v>Q4 - Very High</v>
      </c>
      <c r="AM1261">
        <f t="shared" si="455"/>
        <v>0</v>
      </c>
      <c r="AN1261">
        <f t="shared" si="456"/>
        <v>0</v>
      </c>
      <c r="AO1261">
        <f t="shared" si="457"/>
        <v>0</v>
      </c>
      <c r="AP1261">
        <f t="shared" si="458"/>
        <v>1</v>
      </c>
      <c r="AQ1261">
        <f t="shared" si="459"/>
        <v>197.1</v>
      </c>
    </row>
    <row r="1262" spans="1:43" x14ac:dyDescent="0.25">
      <c r="A1262" t="s">
        <v>36</v>
      </c>
      <c r="B1262">
        <v>64</v>
      </c>
      <c r="C1262" t="s">
        <v>25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  <c r="U1262">
        <f t="shared" si="437"/>
        <v>0</v>
      </c>
      <c r="V1262" t="str">
        <f t="shared" si="438"/>
        <v>&lt;=3 calls</v>
      </c>
      <c r="W1262" t="str">
        <f t="shared" si="439"/>
        <v>Q1</v>
      </c>
      <c r="X1262" t="str">
        <f t="shared" si="440"/>
        <v>Not Applicable</v>
      </c>
      <c r="Y1262" t="str">
        <f t="shared" si="441"/>
        <v>High</v>
      </c>
      <c r="Z1262" s="3">
        <f t="shared" si="442"/>
        <v>0.72835903282027592</v>
      </c>
      <c r="AA1262" s="3">
        <f t="shared" si="443"/>
        <v>2.0522802575031469</v>
      </c>
      <c r="AB1262" s="3">
        <f t="shared" si="444"/>
        <v>-0.91409412271643387</v>
      </c>
      <c r="AC1262" s="3">
        <f t="shared" si="445"/>
        <v>-0.20146742526159472</v>
      </c>
      <c r="AD1262" s="3">
        <f t="shared" si="446"/>
        <v>3.5984265741216843</v>
      </c>
      <c r="AE1262" s="3">
        <f t="shared" si="447"/>
        <v>2.3703413941148508</v>
      </c>
      <c r="AF1262" s="3">
        <f t="shared" si="448"/>
        <v>2.5076608303284447</v>
      </c>
      <c r="AG1262" t="str">
        <f t="shared" si="449"/>
        <v>Cluster 2</v>
      </c>
      <c r="AH1262" t="str">
        <f t="shared" si="450"/>
        <v>Not Applicable</v>
      </c>
      <c r="AI1262" t="e">
        <f t="shared" si="451"/>
        <v>#N/A</v>
      </c>
      <c r="AJ1262">
        <f t="shared" si="452"/>
        <v>37.33</v>
      </c>
      <c r="AK1262" t="str">
        <f t="shared" si="453"/>
        <v>no - Medium</v>
      </c>
      <c r="AL1262" t="str">
        <f t="shared" si="454"/>
        <v>Q2 - Medium</v>
      </c>
      <c r="AM1262">
        <f t="shared" si="455"/>
        <v>0</v>
      </c>
      <c r="AN1262">
        <f t="shared" si="456"/>
        <v>0</v>
      </c>
      <c r="AO1262">
        <f t="shared" si="457"/>
        <v>0</v>
      </c>
      <c r="AP1262">
        <f t="shared" si="458"/>
        <v>1</v>
      </c>
      <c r="AQ1262">
        <f t="shared" si="459"/>
        <v>219.6</v>
      </c>
    </row>
    <row r="1263" spans="1:43" x14ac:dyDescent="0.25">
      <c r="A1263" t="s">
        <v>34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  <c r="U1263">
        <f t="shared" si="437"/>
        <v>0</v>
      </c>
      <c r="V1263" t="str">
        <f t="shared" si="438"/>
        <v>&lt;=3 calls</v>
      </c>
      <c r="W1263" t="str">
        <f t="shared" si="439"/>
        <v>Q4</v>
      </c>
      <c r="X1263" t="str">
        <f t="shared" si="440"/>
        <v>Not Applicable</v>
      </c>
      <c r="Y1263" t="str">
        <f t="shared" si="441"/>
        <v>Medium</v>
      </c>
      <c r="Z1263" s="3">
        <f t="shared" si="442"/>
        <v>0.66170763837200008</v>
      </c>
      <c r="AA1263" s="3">
        <f t="shared" si="443"/>
        <v>-0.2641598638578368</v>
      </c>
      <c r="AB1263" s="3">
        <f t="shared" si="444"/>
        <v>0.20201392028981532</v>
      </c>
      <c r="AC1263" s="3">
        <f t="shared" si="445"/>
        <v>-1.9405337627289283</v>
      </c>
      <c r="AD1263" s="3">
        <f t="shared" si="446"/>
        <v>2.3732202183499727</v>
      </c>
      <c r="AE1263" s="3">
        <f t="shared" si="447"/>
        <v>2.0770455798164353</v>
      </c>
      <c r="AF1263" s="3">
        <f t="shared" si="448"/>
        <v>3.3160311332200867</v>
      </c>
      <c r="AG1263" t="str">
        <f t="shared" si="449"/>
        <v>Cluster 2</v>
      </c>
      <c r="AH1263" t="str">
        <f t="shared" si="450"/>
        <v>Not Applicable</v>
      </c>
      <c r="AI1263" t="e">
        <f t="shared" si="451"/>
        <v>#N/A</v>
      </c>
      <c r="AJ1263">
        <f t="shared" si="452"/>
        <v>36.72</v>
      </c>
      <c r="AK1263" t="str">
        <f t="shared" si="453"/>
        <v>no - High</v>
      </c>
      <c r="AL1263" t="str">
        <f t="shared" si="454"/>
        <v>Q1 - Low</v>
      </c>
      <c r="AM1263">
        <f t="shared" si="455"/>
        <v>0</v>
      </c>
      <c r="AN1263">
        <f t="shared" si="456"/>
        <v>1</v>
      </c>
      <c r="AO1263">
        <f t="shared" si="457"/>
        <v>0</v>
      </c>
      <c r="AP1263">
        <f t="shared" si="458"/>
        <v>2</v>
      </c>
      <c r="AQ1263">
        <f t="shared" si="459"/>
        <v>216</v>
      </c>
    </row>
    <row r="1264" spans="1:43" x14ac:dyDescent="0.25">
      <c r="A1264" t="s">
        <v>64</v>
      </c>
      <c r="B1264">
        <v>128</v>
      </c>
      <c r="C1264" t="s">
        <v>28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  <c r="U1264">
        <f t="shared" si="437"/>
        <v>0</v>
      </c>
      <c r="V1264" t="str">
        <f t="shared" si="438"/>
        <v>&lt;=3 calls</v>
      </c>
      <c r="W1264" t="str">
        <f t="shared" si="439"/>
        <v>Q4</v>
      </c>
      <c r="X1264" t="str">
        <f t="shared" si="440"/>
        <v>Not Applicable</v>
      </c>
      <c r="Y1264" t="str">
        <f t="shared" si="441"/>
        <v>High</v>
      </c>
      <c r="Z1264" s="3">
        <f t="shared" si="442"/>
        <v>0.78945614439786238</v>
      </c>
      <c r="AA1264" s="3">
        <f t="shared" si="443"/>
        <v>1.2303818295632101</v>
      </c>
      <c r="AB1264" s="3">
        <f t="shared" si="444"/>
        <v>-0.18127585248635184</v>
      </c>
      <c r="AC1264" s="3">
        <f t="shared" si="445"/>
        <v>0.19706861040800316</v>
      </c>
      <c r="AD1264" s="3">
        <f t="shared" si="446"/>
        <v>3.2062499724935818</v>
      </c>
      <c r="AE1264" s="3">
        <f t="shared" si="447"/>
        <v>1.4861956204852864</v>
      </c>
      <c r="AF1264" s="3">
        <f t="shared" si="448"/>
        <v>1.4620246094317968</v>
      </c>
      <c r="AG1264" t="str">
        <f t="shared" si="449"/>
        <v>Cluster 3</v>
      </c>
      <c r="AH1264" t="str">
        <f t="shared" si="450"/>
        <v>&gt;16 messages</v>
      </c>
      <c r="AI1264" t="e">
        <f t="shared" si="451"/>
        <v>#N/A</v>
      </c>
      <c r="AJ1264">
        <f t="shared" si="452"/>
        <v>37.89</v>
      </c>
      <c r="AK1264" t="str">
        <f t="shared" si="453"/>
        <v>no - Medium</v>
      </c>
      <c r="AL1264" t="str">
        <f t="shared" si="454"/>
        <v>Q3 - High</v>
      </c>
      <c r="AM1264">
        <f t="shared" si="455"/>
        <v>0</v>
      </c>
      <c r="AN1264">
        <f t="shared" si="456"/>
        <v>0</v>
      </c>
      <c r="AO1264">
        <f t="shared" si="457"/>
        <v>1</v>
      </c>
      <c r="AP1264">
        <f t="shared" si="458"/>
        <v>0</v>
      </c>
      <c r="AQ1264">
        <f t="shared" si="459"/>
        <v>222.9</v>
      </c>
    </row>
    <row r="1265" spans="1:43" x14ac:dyDescent="0.25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  <c r="U1265">
        <f t="shared" si="437"/>
        <v>0</v>
      </c>
      <c r="V1265" t="str">
        <f t="shared" si="438"/>
        <v>&lt;=3 calls</v>
      </c>
      <c r="W1265" t="str">
        <f t="shared" si="439"/>
        <v>Q2</v>
      </c>
      <c r="X1265" t="str">
        <f t="shared" si="440"/>
        <v>Not Applicable</v>
      </c>
      <c r="Y1265" t="str">
        <f t="shared" si="441"/>
        <v>High</v>
      </c>
      <c r="Z1265" s="3">
        <f t="shared" si="442"/>
        <v>-1.1915714128147832</v>
      </c>
      <c r="AA1265" s="3">
        <f t="shared" si="443"/>
        <v>0.72490434603598508</v>
      </c>
      <c r="AB1265" s="3">
        <f t="shared" si="444"/>
        <v>1.0817930360402932</v>
      </c>
      <c r="AC1265" s="3">
        <f t="shared" si="445"/>
        <v>0.52314354868312773</v>
      </c>
      <c r="AD1265" s="3">
        <f t="shared" si="446"/>
        <v>3.1089906921672466</v>
      </c>
      <c r="AE1265" s="3">
        <f t="shared" si="447"/>
        <v>1.8410008386997896</v>
      </c>
      <c r="AF1265" s="3">
        <f t="shared" si="448"/>
        <v>2.261137999372016</v>
      </c>
      <c r="AG1265" t="str">
        <f t="shared" si="449"/>
        <v>Cluster 2</v>
      </c>
      <c r="AH1265" t="str">
        <f t="shared" si="450"/>
        <v>&gt;16 messages</v>
      </c>
      <c r="AI1265" t="e">
        <f t="shared" si="451"/>
        <v>#N/A</v>
      </c>
      <c r="AJ1265">
        <f t="shared" si="452"/>
        <v>19.7</v>
      </c>
      <c r="AK1265" t="str">
        <f t="shared" si="453"/>
        <v>no - Medium</v>
      </c>
      <c r="AL1265" t="str">
        <f t="shared" si="454"/>
        <v>Q3 - High</v>
      </c>
      <c r="AM1265">
        <f t="shared" si="455"/>
        <v>0</v>
      </c>
      <c r="AN1265">
        <f t="shared" si="456"/>
        <v>1</v>
      </c>
      <c r="AO1265">
        <f t="shared" si="457"/>
        <v>0</v>
      </c>
      <c r="AP1265">
        <f t="shared" si="458"/>
        <v>3</v>
      </c>
      <c r="AQ1265">
        <f t="shared" si="459"/>
        <v>115.9</v>
      </c>
    </row>
    <row r="1266" spans="1:43" x14ac:dyDescent="0.25">
      <c r="A1266" t="s">
        <v>35</v>
      </c>
      <c r="B1266">
        <v>114</v>
      </c>
      <c r="C1266" t="s">
        <v>28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  <c r="U1266">
        <f t="shared" si="437"/>
        <v>0</v>
      </c>
      <c r="V1266" t="str">
        <f t="shared" si="438"/>
        <v>&lt;=3 calls</v>
      </c>
      <c r="W1266" t="str">
        <f t="shared" si="439"/>
        <v>Q3</v>
      </c>
      <c r="X1266" t="str">
        <f t="shared" si="440"/>
        <v>Not Applicable</v>
      </c>
      <c r="Y1266" t="str">
        <f t="shared" si="441"/>
        <v>Low</v>
      </c>
      <c r="Z1266" s="3">
        <f t="shared" si="442"/>
        <v>0.17663360099843661</v>
      </c>
      <c r="AA1266" s="3">
        <f t="shared" si="443"/>
        <v>-1.0442668463093023</v>
      </c>
      <c r="AB1266" s="3">
        <f t="shared" si="444"/>
        <v>-0.55264988103113621</v>
      </c>
      <c r="AC1266" s="3">
        <f t="shared" si="445"/>
        <v>0.12460751301353053</v>
      </c>
      <c r="AD1266" s="3">
        <f t="shared" si="446"/>
        <v>1.6885764335524329</v>
      </c>
      <c r="AE1266" s="3">
        <f t="shared" si="447"/>
        <v>1.201100161770698</v>
      </c>
      <c r="AF1266" s="3">
        <f t="shared" si="448"/>
        <v>2.8344298942225645</v>
      </c>
      <c r="AG1266" t="str">
        <f t="shared" si="449"/>
        <v>Cluster 2</v>
      </c>
      <c r="AH1266" t="str">
        <f t="shared" si="450"/>
        <v>Not Applicable</v>
      </c>
      <c r="AI1266" t="e">
        <f t="shared" si="451"/>
        <v>#N/A</v>
      </c>
      <c r="AJ1266">
        <f t="shared" si="452"/>
        <v>32.270000000000003</v>
      </c>
      <c r="AK1266" t="str">
        <f t="shared" si="453"/>
        <v>no - Medium</v>
      </c>
      <c r="AL1266" t="str">
        <f t="shared" si="454"/>
        <v>Q3 - High</v>
      </c>
      <c r="AM1266">
        <f t="shared" si="455"/>
        <v>0</v>
      </c>
      <c r="AN1266">
        <f t="shared" si="456"/>
        <v>0</v>
      </c>
      <c r="AO1266">
        <f t="shared" si="457"/>
        <v>1</v>
      </c>
      <c r="AP1266">
        <f t="shared" si="458"/>
        <v>1</v>
      </c>
      <c r="AQ1266">
        <f t="shared" si="459"/>
        <v>189.8</v>
      </c>
    </row>
    <row r="1267" spans="1:43" x14ac:dyDescent="0.25">
      <c r="A1267" t="s">
        <v>31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  <c r="U1267">
        <f t="shared" si="437"/>
        <v>0</v>
      </c>
      <c r="V1267" t="str">
        <f t="shared" si="438"/>
        <v>&lt;=3 calls</v>
      </c>
      <c r="W1267" t="str">
        <f t="shared" si="439"/>
        <v>Q2</v>
      </c>
      <c r="X1267" t="str">
        <f t="shared" si="440"/>
        <v>Not Applicable</v>
      </c>
      <c r="Y1267" t="str">
        <f t="shared" si="441"/>
        <v>Medium</v>
      </c>
      <c r="Z1267" s="3">
        <f t="shared" si="442"/>
        <v>-0.81202874998432306</v>
      </c>
      <c r="AA1267" s="3">
        <f t="shared" si="443"/>
        <v>4.6290874056521721E-2</v>
      </c>
      <c r="AB1267" s="3">
        <f t="shared" si="444"/>
        <v>0.59920539466926348</v>
      </c>
      <c r="AC1267" s="3">
        <f t="shared" si="445"/>
        <v>0.45068245128865581</v>
      </c>
      <c r="AD1267" s="3">
        <f t="shared" si="446"/>
        <v>2.4066564467706133</v>
      </c>
      <c r="AE1267" s="3">
        <f t="shared" si="447"/>
        <v>1.106207626407592</v>
      </c>
      <c r="AF1267" s="3">
        <f t="shared" si="448"/>
        <v>2.1576365246866955</v>
      </c>
      <c r="AG1267" t="str">
        <f t="shared" si="449"/>
        <v>Cluster 2</v>
      </c>
      <c r="AH1267" t="str">
        <f t="shared" si="450"/>
        <v>Not Applicable</v>
      </c>
      <c r="AI1267" t="e">
        <f t="shared" si="451"/>
        <v>#N/A</v>
      </c>
      <c r="AJ1267">
        <f t="shared" si="452"/>
        <v>23.19</v>
      </c>
      <c r="AK1267" t="str">
        <f t="shared" si="453"/>
        <v>no - Low</v>
      </c>
      <c r="AL1267" t="str">
        <f t="shared" si="454"/>
        <v>Q3 - High</v>
      </c>
      <c r="AM1267">
        <f t="shared" si="455"/>
        <v>0</v>
      </c>
      <c r="AN1267">
        <f t="shared" si="456"/>
        <v>1</v>
      </c>
      <c r="AO1267">
        <f t="shared" si="457"/>
        <v>0</v>
      </c>
      <c r="AP1267">
        <f t="shared" si="458"/>
        <v>3</v>
      </c>
      <c r="AQ1267">
        <f t="shared" si="459"/>
        <v>136.4</v>
      </c>
    </row>
    <row r="1268" spans="1:43" x14ac:dyDescent="0.25">
      <c r="A1268" t="s">
        <v>37</v>
      </c>
      <c r="B1268">
        <v>96</v>
      </c>
      <c r="C1268" t="s">
        <v>25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  <c r="U1268">
        <f t="shared" si="437"/>
        <v>0</v>
      </c>
      <c r="V1268" t="str">
        <f t="shared" si="438"/>
        <v>&lt;=3 calls</v>
      </c>
      <c r="W1268" t="str">
        <f t="shared" si="439"/>
        <v>Q2</v>
      </c>
      <c r="X1268" t="str">
        <f t="shared" si="440"/>
        <v>Not Applicable</v>
      </c>
      <c r="Y1268" t="str">
        <f t="shared" si="441"/>
        <v>High</v>
      </c>
      <c r="Z1268" s="3">
        <f t="shared" si="442"/>
        <v>-0.18069193034926509</v>
      </c>
      <c r="AA1268" s="3">
        <f t="shared" si="443"/>
        <v>1.5388424986447844</v>
      </c>
      <c r="AB1268" s="3">
        <f t="shared" si="444"/>
        <v>-0.75521753296465455</v>
      </c>
      <c r="AC1268" s="3">
        <f t="shared" si="445"/>
        <v>0.70429629216930834</v>
      </c>
      <c r="AD1268" s="3">
        <f t="shared" si="446"/>
        <v>3.1751427138932931</v>
      </c>
      <c r="AE1268" s="3">
        <f t="shared" si="447"/>
        <v>1.8620076795194271</v>
      </c>
      <c r="AF1268" s="3">
        <f t="shared" si="448"/>
        <v>2.2028649399336708</v>
      </c>
      <c r="AG1268" t="str">
        <f t="shared" si="449"/>
        <v>Cluster 2</v>
      </c>
      <c r="AH1268" t="str">
        <f t="shared" si="450"/>
        <v>Not Applicable</v>
      </c>
      <c r="AI1268" t="e">
        <f t="shared" si="451"/>
        <v>#N/A</v>
      </c>
      <c r="AJ1268">
        <f t="shared" si="452"/>
        <v>28.99</v>
      </c>
      <c r="AK1268" t="str">
        <f t="shared" si="453"/>
        <v>no - Medium</v>
      </c>
      <c r="AL1268" t="str">
        <f t="shared" si="454"/>
        <v>Q4 - Very High</v>
      </c>
      <c r="AM1268">
        <f t="shared" si="455"/>
        <v>0</v>
      </c>
      <c r="AN1268">
        <f t="shared" si="456"/>
        <v>0</v>
      </c>
      <c r="AO1268">
        <f t="shared" si="457"/>
        <v>0</v>
      </c>
      <c r="AP1268">
        <f t="shared" si="458"/>
        <v>1</v>
      </c>
      <c r="AQ1268">
        <f t="shared" si="459"/>
        <v>170.5</v>
      </c>
    </row>
    <row r="1269" spans="1:43" x14ac:dyDescent="0.25">
      <c r="A1269" t="s">
        <v>42</v>
      </c>
      <c r="B1269">
        <v>72</v>
      </c>
      <c r="C1269" t="s">
        <v>28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  <c r="U1269">
        <f t="shared" si="437"/>
        <v>0</v>
      </c>
      <c r="V1269" t="str">
        <f t="shared" si="438"/>
        <v>&lt;=3 calls</v>
      </c>
      <c r="W1269" t="str">
        <f t="shared" si="439"/>
        <v>Q1</v>
      </c>
      <c r="X1269" t="str">
        <f t="shared" si="440"/>
        <v>Not Applicable</v>
      </c>
      <c r="Y1269" t="str">
        <f t="shared" si="441"/>
        <v>Low</v>
      </c>
      <c r="Z1269" s="3">
        <f t="shared" si="442"/>
        <v>1.7059128180616558</v>
      </c>
      <c r="AA1269" s="3">
        <f t="shared" si="443"/>
        <v>-1.8363142417574734</v>
      </c>
      <c r="AB1269" s="3">
        <f t="shared" si="444"/>
        <v>-0.29844733742828916</v>
      </c>
      <c r="AC1269" s="3">
        <f t="shared" si="445"/>
        <v>0.88544903565548905</v>
      </c>
      <c r="AD1269" s="3">
        <f t="shared" si="446"/>
        <v>3.4739717751202903</v>
      </c>
      <c r="AE1269" s="3">
        <f t="shared" si="447"/>
        <v>2.6749353908589368</v>
      </c>
      <c r="AF1269" s="3">
        <f t="shared" si="448"/>
        <v>3.2003247954241911</v>
      </c>
      <c r="AG1269" t="str">
        <f t="shared" si="449"/>
        <v>Cluster 2</v>
      </c>
      <c r="AH1269" t="str">
        <f t="shared" si="450"/>
        <v>Not Applicable</v>
      </c>
      <c r="AI1269" t="e">
        <f t="shared" si="451"/>
        <v>#N/A</v>
      </c>
      <c r="AJ1269">
        <f t="shared" si="452"/>
        <v>46.31</v>
      </c>
      <c r="AK1269" t="str">
        <f t="shared" si="453"/>
        <v>no - Low</v>
      </c>
      <c r="AL1269" t="str">
        <f t="shared" si="454"/>
        <v>Q4 - Very High</v>
      </c>
      <c r="AM1269">
        <f t="shared" si="455"/>
        <v>0</v>
      </c>
      <c r="AN1269">
        <f t="shared" si="456"/>
        <v>0</v>
      </c>
      <c r="AO1269">
        <f t="shared" si="457"/>
        <v>1</v>
      </c>
      <c r="AP1269">
        <f t="shared" si="458"/>
        <v>0</v>
      </c>
      <c r="AQ1269">
        <f t="shared" si="459"/>
        <v>272.39999999999998</v>
      </c>
    </row>
    <row r="1270" spans="1:43" x14ac:dyDescent="0.25">
      <c r="A1270" t="s">
        <v>43</v>
      </c>
      <c r="B1270">
        <v>64</v>
      </c>
      <c r="C1270" t="s">
        <v>28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  <c r="U1270">
        <f t="shared" si="437"/>
        <v>0</v>
      </c>
      <c r="V1270" t="str">
        <f t="shared" si="438"/>
        <v>&gt;3 calls</v>
      </c>
      <c r="W1270" t="str">
        <f t="shared" si="439"/>
        <v>Q1</v>
      </c>
      <c r="X1270" t="str">
        <f t="shared" si="440"/>
        <v>Not Applicable</v>
      </c>
      <c r="Y1270" t="str">
        <f t="shared" si="441"/>
        <v>Medium</v>
      </c>
      <c r="Z1270" s="3">
        <f t="shared" si="442"/>
        <v>0.55062198095820691</v>
      </c>
      <c r="AA1270" s="3">
        <f t="shared" si="443"/>
        <v>0.64729166155739526</v>
      </c>
      <c r="AB1270" s="3">
        <f t="shared" si="444"/>
        <v>-0.63010221853512816</v>
      </c>
      <c r="AC1270" s="3">
        <f t="shared" si="445"/>
        <v>-1.5782282757565671</v>
      </c>
      <c r="AD1270" s="3">
        <f t="shared" si="446"/>
        <v>2.3641426889433568</v>
      </c>
      <c r="AE1270" s="3">
        <f t="shared" si="447"/>
        <v>1.9000011466408411</v>
      </c>
      <c r="AF1270" s="3">
        <f t="shared" si="448"/>
        <v>3.1033591575563242</v>
      </c>
      <c r="AG1270" t="str">
        <f t="shared" si="449"/>
        <v>Cluster 2</v>
      </c>
      <c r="AH1270" t="str">
        <f t="shared" si="450"/>
        <v>&gt;16 messages</v>
      </c>
      <c r="AI1270" t="e">
        <f t="shared" si="451"/>
        <v>#N/A</v>
      </c>
      <c r="AJ1270">
        <f t="shared" si="452"/>
        <v>35.700000000000003</v>
      </c>
      <c r="AK1270" t="str">
        <f t="shared" si="453"/>
        <v>no - Medium</v>
      </c>
      <c r="AL1270" t="str">
        <f t="shared" si="454"/>
        <v>Q1 - Low</v>
      </c>
      <c r="AM1270">
        <f t="shared" si="455"/>
        <v>0</v>
      </c>
      <c r="AN1270">
        <f t="shared" si="456"/>
        <v>0</v>
      </c>
      <c r="AO1270">
        <f t="shared" si="457"/>
        <v>1</v>
      </c>
      <c r="AP1270">
        <f t="shared" si="458"/>
        <v>8</v>
      </c>
      <c r="AQ1270">
        <f t="shared" si="459"/>
        <v>210</v>
      </c>
    </row>
    <row r="1271" spans="1:43" x14ac:dyDescent="0.25">
      <c r="A1271" t="s">
        <v>20</v>
      </c>
      <c r="B1271">
        <v>65</v>
      </c>
      <c r="C1271" t="s">
        <v>28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  <c r="U1271">
        <f t="shared" si="437"/>
        <v>0</v>
      </c>
      <c r="V1271" t="str">
        <f t="shared" si="438"/>
        <v>&lt;=3 calls</v>
      </c>
      <c r="W1271" t="str">
        <f t="shared" si="439"/>
        <v>Q1</v>
      </c>
      <c r="X1271" t="str">
        <f t="shared" si="440"/>
        <v>Not Applicable</v>
      </c>
      <c r="Y1271" t="str">
        <f t="shared" si="441"/>
        <v>Medium</v>
      </c>
      <c r="Z1271" s="3">
        <f t="shared" si="442"/>
        <v>-0.48802891586075953</v>
      </c>
      <c r="AA1271" s="3">
        <f t="shared" si="443"/>
        <v>0.39654298862656723</v>
      </c>
      <c r="AB1271" s="3">
        <f t="shared" si="444"/>
        <v>1.5882121658740898</v>
      </c>
      <c r="AC1271" s="3">
        <f t="shared" si="445"/>
        <v>-0.63623400962842791</v>
      </c>
      <c r="AD1271" s="3">
        <f t="shared" si="446"/>
        <v>3.0072603181976767</v>
      </c>
      <c r="AE1271" s="3">
        <f t="shared" si="447"/>
        <v>1.8228083177842513</v>
      </c>
      <c r="AF1271" s="3">
        <f t="shared" si="448"/>
        <v>2.3667796064189233</v>
      </c>
      <c r="AG1271" t="str">
        <f t="shared" si="449"/>
        <v>Cluster 2</v>
      </c>
      <c r="AH1271" t="str">
        <f t="shared" si="450"/>
        <v>Not Applicable</v>
      </c>
      <c r="AI1271" t="e">
        <f t="shared" si="451"/>
        <v>#N/A</v>
      </c>
      <c r="AJ1271">
        <f t="shared" si="452"/>
        <v>26.16</v>
      </c>
      <c r="AK1271" t="str">
        <f t="shared" si="453"/>
        <v>no - Low</v>
      </c>
      <c r="AL1271" t="str">
        <f t="shared" si="454"/>
        <v>Q1 - Low</v>
      </c>
      <c r="AM1271">
        <f t="shared" si="455"/>
        <v>0</v>
      </c>
      <c r="AN1271">
        <f t="shared" si="456"/>
        <v>0</v>
      </c>
      <c r="AO1271">
        <f t="shared" si="457"/>
        <v>1</v>
      </c>
      <c r="AP1271">
        <f t="shared" si="458"/>
        <v>2</v>
      </c>
      <c r="AQ1271">
        <f t="shared" si="459"/>
        <v>153.9</v>
      </c>
    </row>
    <row r="1272" spans="1:43" x14ac:dyDescent="0.25">
      <c r="A1272" t="s">
        <v>49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  <c r="U1272">
        <f t="shared" si="437"/>
        <v>0</v>
      </c>
      <c r="V1272" t="str">
        <f t="shared" si="438"/>
        <v>&lt;=3 calls</v>
      </c>
      <c r="W1272" t="str">
        <f t="shared" si="439"/>
        <v>Q4</v>
      </c>
      <c r="X1272" t="str">
        <f t="shared" si="440"/>
        <v>Not Applicable</v>
      </c>
      <c r="Y1272" t="str">
        <f t="shared" si="441"/>
        <v>Medium</v>
      </c>
      <c r="Z1272" s="3">
        <f t="shared" si="442"/>
        <v>1.3356272933490123</v>
      </c>
      <c r="AA1272" s="3">
        <f t="shared" si="443"/>
        <v>-0.64227294208686336</v>
      </c>
      <c r="AB1272" s="3">
        <f t="shared" si="444"/>
        <v>0.94873389212317838</v>
      </c>
      <c r="AC1272" s="3">
        <f t="shared" si="445"/>
        <v>0.16083806171076653</v>
      </c>
      <c r="AD1272" s="3">
        <f t="shared" si="446"/>
        <v>3.2753980352357148</v>
      </c>
      <c r="AE1272" s="3">
        <f t="shared" si="447"/>
        <v>1.7670256588498636</v>
      </c>
      <c r="AF1272" s="3">
        <f t="shared" si="448"/>
        <v>1.875240536262377</v>
      </c>
      <c r="AG1272" t="str">
        <f t="shared" si="449"/>
        <v>Cluster 2</v>
      </c>
      <c r="AH1272" t="str">
        <f t="shared" si="450"/>
        <v>Not Applicable</v>
      </c>
      <c r="AI1272" t="e">
        <f t="shared" si="451"/>
        <v>#N/A</v>
      </c>
      <c r="AJ1272">
        <f t="shared" si="452"/>
        <v>42.91</v>
      </c>
      <c r="AK1272" t="str">
        <f t="shared" si="453"/>
        <v>no - Low</v>
      </c>
      <c r="AL1272" t="str">
        <f t="shared" si="454"/>
        <v>Q3 - High</v>
      </c>
      <c r="AM1272">
        <f t="shared" si="455"/>
        <v>0</v>
      </c>
      <c r="AN1272">
        <f t="shared" si="456"/>
        <v>1</v>
      </c>
      <c r="AO1272">
        <f t="shared" si="457"/>
        <v>0</v>
      </c>
      <c r="AP1272">
        <f t="shared" si="458"/>
        <v>2</v>
      </c>
      <c r="AQ1272">
        <f t="shared" si="459"/>
        <v>252.4</v>
      </c>
    </row>
    <row r="1273" spans="1:43" x14ac:dyDescent="0.25">
      <c r="A1273" t="s">
        <v>60</v>
      </c>
      <c r="B1273">
        <v>116</v>
      </c>
      <c r="C1273" t="s">
        <v>25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  <c r="U1273">
        <f t="shared" si="437"/>
        <v>0</v>
      </c>
      <c r="V1273" t="str">
        <f t="shared" si="438"/>
        <v>&lt;=3 calls</v>
      </c>
      <c r="W1273" t="str">
        <f t="shared" si="439"/>
        <v>Q3</v>
      </c>
      <c r="X1273" t="str">
        <f t="shared" si="440"/>
        <v>Not Applicable</v>
      </c>
      <c r="Y1273" t="str">
        <f t="shared" si="441"/>
        <v>Medium</v>
      </c>
      <c r="Z1273" s="3">
        <f t="shared" si="442"/>
        <v>0.32659923850705735</v>
      </c>
      <c r="AA1273" s="3">
        <f t="shared" si="443"/>
        <v>-0.63829280442129488</v>
      </c>
      <c r="AB1273" s="3">
        <f t="shared" si="444"/>
        <v>0.77992751551191286</v>
      </c>
      <c r="AC1273" s="3">
        <f t="shared" si="445"/>
        <v>0.63183519477483641</v>
      </c>
      <c r="AD1273" s="3">
        <f t="shared" si="446"/>
        <v>2.778799326745844</v>
      </c>
      <c r="AE1273" s="3">
        <f t="shared" si="447"/>
        <v>1.2335264121931608</v>
      </c>
      <c r="AF1273" s="3">
        <f t="shared" si="448"/>
        <v>1.8224843266357897</v>
      </c>
      <c r="AG1273" t="str">
        <f t="shared" si="449"/>
        <v>Cluster 2</v>
      </c>
      <c r="AH1273" t="str">
        <f t="shared" si="450"/>
        <v>Not Applicable</v>
      </c>
      <c r="AI1273" t="e">
        <f t="shared" si="451"/>
        <v>#N/A</v>
      </c>
      <c r="AJ1273">
        <f t="shared" si="452"/>
        <v>33.64</v>
      </c>
      <c r="AK1273" t="str">
        <f t="shared" si="453"/>
        <v>no - Medium</v>
      </c>
      <c r="AL1273" t="str">
        <f t="shared" si="454"/>
        <v>Q3 - High</v>
      </c>
      <c r="AM1273">
        <f t="shared" si="455"/>
        <v>0</v>
      </c>
      <c r="AN1273">
        <f t="shared" si="456"/>
        <v>0</v>
      </c>
      <c r="AO1273">
        <f t="shared" si="457"/>
        <v>0</v>
      </c>
      <c r="AP1273">
        <f t="shared" si="458"/>
        <v>1</v>
      </c>
      <c r="AQ1273">
        <f t="shared" si="459"/>
        <v>197.9</v>
      </c>
    </row>
    <row r="1274" spans="1:43" x14ac:dyDescent="0.25">
      <c r="A1274" t="s">
        <v>69</v>
      </c>
      <c r="B1274">
        <v>93</v>
      </c>
      <c r="C1274" t="s">
        <v>25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  <c r="U1274">
        <f t="shared" si="437"/>
        <v>0</v>
      </c>
      <c r="V1274" t="str">
        <f t="shared" si="438"/>
        <v>&lt;=3 calls</v>
      </c>
      <c r="W1274" t="str">
        <f t="shared" si="439"/>
        <v>Q2</v>
      </c>
      <c r="X1274" t="str">
        <f t="shared" si="440"/>
        <v>Not Applicable</v>
      </c>
      <c r="Y1274" t="str">
        <f t="shared" si="441"/>
        <v>High</v>
      </c>
      <c r="Z1274" s="3">
        <f t="shared" si="442"/>
        <v>-0.51580033021420779</v>
      </c>
      <c r="AA1274" s="3">
        <f t="shared" si="443"/>
        <v>1.4811305024940387</v>
      </c>
      <c r="AB1274" s="3">
        <f t="shared" si="444"/>
        <v>1.0261862296271702</v>
      </c>
      <c r="AC1274" s="3">
        <f t="shared" si="445"/>
        <v>-1.3246144348759143</v>
      </c>
      <c r="AD1274" s="3">
        <f t="shared" si="446"/>
        <v>3.2559580861994477</v>
      </c>
      <c r="AE1274" s="3">
        <f t="shared" si="447"/>
        <v>2.2950945786667258</v>
      </c>
      <c r="AF1274" s="3">
        <f t="shared" si="448"/>
        <v>2.8166744914816162</v>
      </c>
      <c r="AG1274" t="str">
        <f t="shared" si="449"/>
        <v>Cluster 2</v>
      </c>
      <c r="AH1274" t="str">
        <f t="shared" si="450"/>
        <v>Not Applicable</v>
      </c>
      <c r="AI1274" t="e">
        <f t="shared" si="451"/>
        <v>#N/A</v>
      </c>
      <c r="AJ1274">
        <f t="shared" si="452"/>
        <v>25.91</v>
      </c>
      <c r="AK1274" t="str">
        <f t="shared" si="453"/>
        <v>no - Medium</v>
      </c>
      <c r="AL1274" t="str">
        <f t="shared" si="454"/>
        <v>Q1 - Low</v>
      </c>
      <c r="AM1274">
        <f t="shared" si="455"/>
        <v>0</v>
      </c>
      <c r="AN1274">
        <f t="shared" si="456"/>
        <v>0</v>
      </c>
      <c r="AO1274">
        <f t="shared" si="457"/>
        <v>0</v>
      </c>
      <c r="AP1274">
        <f t="shared" si="458"/>
        <v>3</v>
      </c>
      <c r="AQ1274">
        <f t="shared" si="459"/>
        <v>152.4</v>
      </c>
    </row>
    <row r="1275" spans="1:43" x14ac:dyDescent="0.25">
      <c r="A1275" t="s">
        <v>60</v>
      </c>
      <c r="B1275">
        <v>142</v>
      </c>
      <c r="C1275" t="s">
        <v>28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  <c r="U1275">
        <f t="shared" si="437"/>
        <v>0</v>
      </c>
      <c r="V1275" t="str">
        <f t="shared" si="438"/>
        <v>&lt;=3 calls</v>
      </c>
      <c r="W1275" t="str">
        <f t="shared" si="439"/>
        <v>Q4</v>
      </c>
      <c r="X1275" t="str">
        <f t="shared" si="440"/>
        <v>Not Applicable</v>
      </c>
      <c r="Y1275" t="str">
        <f t="shared" si="441"/>
        <v>Medium</v>
      </c>
      <c r="Z1275" s="3">
        <f t="shared" si="442"/>
        <v>1.0579131498145293</v>
      </c>
      <c r="AA1275" s="3">
        <f t="shared" si="443"/>
        <v>-0.48306743546411529</v>
      </c>
      <c r="AB1275" s="3">
        <f t="shared" si="444"/>
        <v>0.19407009080222681</v>
      </c>
      <c r="AC1275" s="3">
        <f t="shared" si="445"/>
        <v>-0.38262016874777532</v>
      </c>
      <c r="AD1275" s="3">
        <f t="shared" si="446"/>
        <v>2.5118095163134222</v>
      </c>
      <c r="AE1275" s="3">
        <f t="shared" si="447"/>
        <v>1.2395950037947621</v>
      </c>
      <c r="AF1275" s="3">
        <f t="shared" si="448"/>
        <v>2.1826599599166165</v>
      </c>
      <c r="AG1275" t="str">
        <f t="shared" si="449"/>
        <v>Cluster 2</v>
      </c>
      <c r="AH1275" t="str">
        <f t="shared" si="450"/>
        <v>&gt;16 messages</v>
      </c>
      <c r="AI1275" t="e">
        <f t="shared" si="451"/>
        <v>#N/A</v>
      </c>
      <c r="AJ1275">
        <f t="shared" si="452"/>
        <v>40.36</v>
      </c>
      <c r="AK1275" t="str">
        <f t="shared" si="453"/>
        <v>no - Low</v>
      </c>
      <c r="AL1275" t="str">
        <f t="shared" si="454"/>
        <v>Q2 - Medium</v>
      </c>
      <c r="AM1275">
        <f t="shared" si="455"/>
        <v>0</v>
      </c>
      <c r="AN1275">
        <f t="shared" si="456"/>
        <v>0</v>
      </c>
      <c r="AO1275">
        <f t="shared" si="457"/>
        <v>1</v>
      </c>
      <c r="AP1275">
        <f t="shared" si="458"/>
        <v>3</v>
      </c>
      <c r="AQ1275">
        <f t="shared" si="459"/>
        <v>237.4</v>
      </c>
    </row>
    <row r="1276" spans="1:43" x14ac:dyDescent="0.25">
      <c r="A1276" t="s">
        <v>36</v>
      </c>
      <c r="B1276">
        <v>92</v>
      </c>
      <c r="C1276" t="s">
        <v>25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  <c r="U1276">
        <f t="shared" si="437"/>
        <v>0</v>
      </c>
      <c r="V1276" t="str">
        <f t="shared" si="438"/>
        <v>&lt;=3 calls</v>
      </c>
      <c r="W1276" t="str">
        <f t="shared" si="439"/>
        <v>Q2</v>
      </c>
      <c r="X1276" t="str">
        <f t="shared" si="440"/>
        <v>Not Applicable</v>
      </c>
      <c r="Y1276" t="str">
        <f t="shared" si="441"/>
        <v>Medium</v>
      </c>
      <c r="Z1276" s="3">
        <f t="shared" si="442"/>
        <v>1.5800157396593577</v>
      </c>
      <c r="AA1276" s="3">
        <f t="shared" si="443"/>
        <v>-0.38754413149046685</v>
      </c>
      <c r="AB1276" s="3">
        <f t="shared" si="444"/>
        <v>0.20995774977740439</v>
      </c>
      <c r="AC1276" s="3">
        <f t="shared" si="445"/>
        <v>-0.60000346093119195</v>
      </c>
      <c r="AD1276" s="3">
        <f t="shared" si="446"/>
        <v>2.9420364367687926</v>
      </c>
      <c r="AE1276" s="3">
        <f t="shared" si="447"/>
        <v>1.7466329326006098</v>
      </c>
      <c r="AF1276" s="3">
        <f t="shared" si="448"/>
        <v>2.3336398195125998</v>
      </c>
      <c r="AG1276" t="str">
        <f t="shared" si="449"/>
        <v>Cluster 2</v>
      </c>
      <c r="AH1276" t="str">
        <f t="shared" si="450"/>
        <v>Not Applicable</v>
      </c>
      <c r="AI1276" t="e">
        <f t="shared" si="451"/>
        <v>#N/A</v>
      </c>
      <c r="AJ1276">
        <f t="shared" si="452"/>
        <v>45.15</v>
      </c>
      <c r="AK1276" t="str">
        <f t="shared" si="453"/>
        <v>no - Low</v>
      </c>
      <c r="AL1276" t="str">
        <f t="shared" si="454"/>
        <v>Q2 - Medium</v>
      </c>
      <c r="AM1276">
        <f t="shared" si="455"/>
        <v>0</v>
      </c>
      <c r="AN1276">
        <f t="shared" si="456"/>
        <v>0</v>
      </c>
      <c r="AO1276">
        <f t="shared" si="457"/>
        <v>0</v>
      </c>
      <c r="AP1276">
        <f t="shared" si="458"/>
        <v>1</v>
      </c>
      <c r="AQ1276">
        <f t="shared" si="459"/>
        <v>265.60000000000002</v>
      </c>
    </row>
    <row r="1277" spans="1:43" x14ac:dyDescent="0.25">
      <c r="A1277" t="s">
        <v>45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  <c r="U1277">
        <f t="shared" si="437"/>
        <v>0</v>
      </c>
      <c r="V1277" t="str">
        <f t="shared" si="438"/>
        <v>&lt;=3 calls</v>
      </c>
      <c r="W1277" t="str">
        <f t="shared" si="439"/>
        <v>Q1</v>
      </c>
      <c r="X1277" t="str">
        <f t="shared" si="440"/>
        <v>Not Applicable</v>
      </c>
      <c r="Y1277" t="str">
        <f t="shared" si="441"/>
        <v>High</v>
      </c>
      <c r="Z1277" s="3">
        <f t="shared" si="442"/>
        <v>0.3154906727656781</v>
      </c>
      <c r="AA1277" s="3">
        <f t="shared" si="443"/>
        <v>2.1020319783227559</v>
      </c>
      <c r="AB1277" s="3">
        <f t="shared" si="444"/>
        <v>-0.58641115635338903</v>
      </c>
      <c r="AC1277" s="3">
        <f t="shared" si="445"/>
        <v>-1.2883838861786781</v>
      </c>
      <c r="AD1277" s="3">
        <f t="shared" si="446"/>
        <v>3.4069545201054483</v>
      </c>
      <c r="AE1277" s="3">
        <f t="shared" si="447"/>
        <v>2.5537979334618881</v>
      </c>
      <c r="AF1277" s="3">
        <f t="shared" si="448"/>
        <v>3.0718770593631306</v>
      </c>
      <c r="AG1277" t="str">
        <f t="shared" si="449"/>
        <v>Cluster 2</v>
      </c>
      <c r="AH1277" t="str">
        <f t="shared" si="450"/>
        <v>Not Applicable</v>
      </c>
      <c r="AI1277" t="e">
        <f t="shared" si="451"/>
        <v>#N/A</v>
      </c>
      <c r="AJ1277">
        <f t="shared" si="452"/>
        <v>33.54</v>
      </c>
      <c r="AK1277" t="str">
        <f t="shared" si="453"/>
        <v>no - Medium</v>
      </c>
      <c r="AL1277" t="str">
        <f t="shared" si="454"/>
        <v>Q1 - Low</v>
      </c>
      <c r="AM1277">
        <f t="shared" si="455"/>
        <v>0</v>
      </c>
      <c r="AN1277">
        <f t="shared" si="456"/>
        <v>1</v>
      </c>
      <c r="AO1277">
        <f t="shared" si="457"/>
        <v>0</v>
      </c>
      <c r="AP1277">
        <f t="shared" si="458"/>
        <v>1</v>
      </c>
      <c r="AQ1277">
        <f t="shared" si="459"/>
        <v>197.3</v>
      </c>
    </row>
    <row r="1278" spans="1:43" x14ac:dyDescent="0.25">
      <c r="A1278" t="s">
        <v>29</v>
      </c>
      <c r="B1278">
        <v>22</v>
      </c>
      <c r="C1278" t="s">
        <v>25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  <c r="U1278">
        <f t="shared" si="437"/>
        <v>0</v>
      </c>
      <c r="V1278" t="str">
        <f t="shared" si="438"/>
        <v>&lt;=3 calls</v>
      </c>
      <c r="W1278" t="str">
        <f t="shared" si="439"/>
        <v>Q1</v>
      </c>
      <c r="X1278" t="str">
        <f t="shared" si="440"/>
        <v>Not Applicable</v>
      </c>
      <c r="Y1278" t="str">
        <f t="shared" si="441"/>
        <v>Medium</v>
      </c>
      <c r="Z1278" s="3">
        <f t="shared" si="442"/>
        <v>0.34881636998981574</v>
      </c>
      <c r="AA1278" s="3">
        <f t="shared" si="443"/>
        <v>0.43037415878390156</v>
      </c>
      <c r="AB1278" s="3">
        <f t="shared" si="444"/>
        <v>-2.6776242689611833</v>
      </c>
      <c r="AC1278" s="3">
        <f t="shared" si="445"/>
        <v>-2.1941476036095811</v>
      </c>
      <c r="AD1278" s="3">
        <f t="shared" si="446"/>
        <v>2.847048914417051</v>
      </c>
      <c r="AE1278" s="3">
        <f t="shared" si="447"/>
        <v>3.5058308870619248</v>
      </c>
      <c r="AF1278" s="3">
        <f t="shared" si="448"/>
        <v>4.947323811544126</v>
      </c>
      <c r="AG1278" t="str">
        <f t="shared" si="449"/>
        <v>Cluster 1</v>
      </c>
      <c r="AH1278" t="str">
        <f t="shared" si="450"/>
        <v>1-16 messages</v>
      </c>
      <c r="AI1278" t="e">
        <f t="shared" si="451"/>
        <v>#N/A</v>
      </c>
      <c r="AJ1278">
        <f t="shared" si="452"/>
        <v>33.85</v>
      </c>
      <c r="AK1278" t="str">
        <f t="shared" si="453"/>
        <v>no - Low</v>
      </c>
      <c r="AL1278" t="str">
        <f t="shared" si="454"/>
        <v>Q1 - Low</v>
      </c>
      <c r="AM1278">
        <f t="shared" si="455"/>
        <v>0</v>
      </c>
      <c r="AN1278">
        <f t="shared" si="456"/>
        <v>0</v>
      </c>
      <c r="AO1278">
        <f t="shared" si="457"/>
        <v>0</v>
      </c>
      <c r="AP1278">
        <f t="shared" si="458"/>
        <v>1</v>
      </c>
      <c r="AQ1278">
        <f t="shared" si="459"/>
        <v>199.1</v>
      </c>
    </row>
    <row r="1279" spans="1:43" x14ac:dyDescent="0.25">
      <c r="A1279" t="s">
        <v>62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  <c r="U1279">
        <f t="shared" si="437"/>
        <v>0</v>
      </c>
      <c r="V1279" t="str">
        <f t="shared" si="438"/>
        <v>&lt;=3 calls</v>
      </c>
      <c r="W1279" t="str">
        <f t="shared" si="439"/>
        <v>Q1</v>
      </c>
      <c r="X1279" t="str">
        <f t="shared" si="440"/>
        <v>Not Applicable</v>
      </c>
      <c r="Y1279" t="str">
        <f t="shared" si="441"/>
        <v>Medium</v>
      </c>
      <c r="Z1279" s="3">
        <f t="shared" si="442"/>
        <v>0.98941032774268989</v>
      </c>
      <c r="AA1279" s="3">
        <f t="shared" si="443"/>
        <v>0.15375459102687675</v>
      </c>
      <c r="AB1279" s="3">
        <f t="shared" si="444"/>
        <v>0.24173306772776015</v>
      </c>
      <c r="AC1279" s="3">
        <f t="shared" si="445"/>
        <v>0.63183519477483641</v>
      </c>
      <c r="AD1279" s="3">
        <f t="shared" si="446"/>
        <v>3.0811832504476739</v>
      </c>
      <c r="AE1279" s="3">
        <f t="shared" si="447"/>
        <v>1.2083972278580288</v>
      </c>
      <c r="AF1279" s="3">
        <f t="shared" si="448"/>
        <v>1.1944695465982553</v>
      </c>
      <c r="AG1279" t="str">
        <f t="shared" si="449"/>
        <v>Cluster 3</v>
      </c>
      <c r="AH1279" t="str">
        <f t="shared" si="450"/>
        <v>Not Applicable</v>
      </c>
      <c r="AI1279" t="e">
        <f t="shared" si="451"/>
        <v>#N/A</v>
      </c>
      <c r="AJ1279">
        <f t="shared" si="452"/>
        <v>39.729999999999997</v>
      </c>
      <c r="AK1279" t="str">
        <f t="shared" si="453"/>
        <v>no - Low</v>
      </c>
      <c r="AL1279" t="str">
        <f t="shared" si="454"/>
        <v>Q3 - High</v>
      </c>
      <c r="AM1279">
        <f t="shared" si="455"/>
        <v>0</v>
      </c>
      <c r="AN1279">
        <f t="shared" si="456"/>
        <v>1</v>
      </c>
      <c r="AO1279">
        <f t="shared" si="457"/>
        <v>0</v>
      </c>
      <c r="AP1279">
        <f t="shared" si="458"/>
        <v>2</v>
      </c>
      <c r="AQ1279">
        <f t="shared" si="459"/>
        <v>233.7</v>
      </c>
    </row>
    <row r="1280" spans="1:43" x14ac:dyDescent="0.25">
      <c r="A1280" t="s">
        <v>27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  <c r="U1280">
        <f t="shared" si="437"/>
        <v>0</v>
      </c>
      <c r="V1280" t="str">
        <f t="shared" si="438"/>
        <v>&lt;=3 calls</v>
      </c>
      <c r="W1280" t="str">
        <f t="shared" si="439"/>
        <v>Q1</v>
      </c>
      <c r="X1280" t="str">
        <f t="shared" si="440"/>
        <v>Not Applicable</v>
      </c>
      <c r="Y1280" t="str">
        <f t="shared" si="441"/>
        <v>Low</v>
      </c>
      <c r="Z1280" s="3">
        <f t="shared" si="442"/>
        <v>5.2587950219700537E-2</v>
      </c>
      <c r="AA1280" s="3">
        <f t="shared" si="443"/>
        <v>-0.7974983110440429</v>
      </c>
      <c r="AB1280" s="3">
        <f t="shared" si="444"/>
        <v>2.2098168232779263</v>
      </c>
      <c r="AC1280" s="3">
        <f t="shared" si="445"/>
        <v>-1.1796922400869698</v>
      </c>
      <c r="AD1280" s="3">
        <f t="shared" si="446"/>
        <v>3.3888289521784953</v>
      </c>
      <c r="AE1280" s="3">
        <f t="shared" si="447"/>
        <v>2.6293978820996204</v>
      </c>
      <c r="AF1280" s="3">
        <f t="shared" si="448"/>
        <v>3.2161008655912431</v>
      </c>
      <c r="AG1280" t="str">
        <f t="shared" si="449"/>
        <v>Cluster 2</v>
      </c>
      <c r="AH1280" t="str">
        <f t="shared" si="450"/>
        <v>Not Applicable</v>
      </c>
      <c r="AI1280" t="e">
        <f t="shared" si="451"/>
        <v>#N/A</v>
      </c>
      <c r="AJ1280">
        <f t="shared" si="452"/>
        <v>31.13</v>
      </c>
      <c r="AK1280" t="str">
        <f t="shared" si="453"/>
        <v>no - Low</v>
      </c>
      <c r="AL1280" t="str">
        <f t="shared" si="454"/>
        <v>Q1 - Low</v>
      </c>
      <c r="AM1280">
        <f t="shared" si="455"/>
        <v>0</v>
      </c>
      <c r="AN1280">
        <f t="shared" si="456"/>
        <v>1</v>
      </c>
      <c r="AO1280">
        <f t="shared" si="457"/>
        <v>0</v>
      </c>
      <c r="AP1280">
        <f t="shared" si="458"/>
        <v>1</v>
      </c>
      <c r="AQ1280">
        <f t="shared" si="459"/>
        <v>183.1</v>
      </c>
    </row>
    <row r="1281" spans="1:43" x14ac:dyDescent="0.25">
      <c r="A1281" t="s">
        <v>40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  <c r="U1281">
        <f t="shared" si="437"/>
        <v>0</v>
      </c>
      <c r="V1281" t="str">
        <f t="shared" si="438"/>
        <v>&lt;=3 calls</v>
      </c>
      <c r="W1281" t="str">
        <f t="shared" si="439"/>
        <v>Q4</v>
      </c>
      <c r="X1281" t="str">
        <f t="shared" si="440"/>
        <v>Not Applicable</v>
      </c>
      <c r="Y1281" t="str">
        <f t="shared" si="441"/>
        <v>Medium</v>
      </c>
      <c r="Z1281" s="3">
        <f t="shared" si="442"/>
        <v>0.49693057987487338</v>
      </c>
      <c r="AA1281" s="3">
        <f t="shared" si="443"/>
        <v>-1.4707779303027957E-3</v>
      </c>
      <c r="AB1281" s="3">
        <f t="shared" si="444"/>
        <v>-0.12566904607322943</v>
      </c>
      <c r="AC1281" s="3">
        <f t="shared" si="445"/>
        <v>0.77675738956378104</v>
      </c>
      <c r="AD1281" s="3">
        <f t="shared" si="446"/>
        <v>2.6756650026966451</v>
      </c>
      <c r="AE1281" s="3">
        <f t="shared" si="447"/>
        <v>0.93063790798859747</v>
      </c>
      <c r="AF1281" s="3">
        <f t="shared" si="448"/>
        <v>1.60405443327686</v>
      </c>
      <c r="AG1281" t="str">
        <f t="shared" si="449"/>
        <v>Cluster 2</v>
      </c>
      <c r="AH1281" t="str">
        <f t="shared" si="450"/>
        <v>Not Applicable</v>
      </c>
      <c r="AI1281" t="e">
        <f t="shared" si="451"/>
        <v>#N/A</v>
      </c>
      <c r="AJ1281">
        <f t="shared" si="452"/>
        <v>35.21</v>
      </c>
      <c r="AK1281" t="str">
        <f t="shared" si="453"/>
        <v>no - Low</v>
      </c>
      <c r="AL1281" t="str">
        <f t="shared" si="454"/>
        <v>Q4 - Very High</v>
      </c>
      <c r="AM1281">
        <f t="shared" si="455"/>
        <v>0</v>
      </c>
      <c r="AN1281">
        <f t="shared" si="456"/>
        <v>1</v>
      </c>
      <c r="AO1281">
        <f t="shared" si="457"/>
        <v>0</v>
      </c>
      <c r="AP1281">
        <f t="shared" si="458"/>
        <v>1</v>
      </c>
      <c r="AQ1281">
        <f t="shared" si="459"/>
        <v>207.1</v>
      </c>
    </row>
    <row r="1282" spans="1:43" x14ac:dyDescent="0.25">
      <c r="A1282" t="s">
        <v>59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  <c r="U1282">
        <f t="shared" ref="U1282:U1345" si="460">IF(T1282="yes",1,0)</f>
        <v>0</v>
      </c>
      <c r="V1282" t="str">
        <f t="shared" ref="V1282:V1345" si="461">IF(S1282&gt;3,"&gt;3 calls","&lt;=3 calls")</f>
        <v>&lt;=3 calls</v>
      </c>
      <c r="W1282" t="str">
        <f t="shared" ref="W1282:W1345" si="462">IF(B1282&lt;=_xlfn.QUARTILE.INC($B$2:$B$4251,1),"Q1",
IF(B1282&lt;=_xlfn.QUARTILE.INC($B$2:$B$4251,2),"Q2",
IF(B1282&lt;=_xlfn.QUARTILE.INC($B$2:$B$4251,3),"Q3","Q4")))</f>
        <v>Q3</v>
      </c>
      <c r="X1282" t="str">
        <f t="shared" ref="X1282:X1345" si="463">IF(D1282="no","Not Applicable",IF(R1282&gt;2.84,"High","Low"))</f>
        <v>Not Applicable</v>
      </c>
      <c r="Y1282" t="str">
        <f t="shared" ref="Y1282:Y1345" si="464">IF(J1282&lt;=165,"Low",IF(J1282&lt;=233,"Medium","High"))</f>
        <v>Medium</v>
      </c>
      <c r="Z1282" s="3">
        <f t="shared" ref="Z1282:Z1345" si="465">(G1282-AVERAGE($G$2:$G$4251))/_xlfn.STDEV.S($G$2:$G$4251)</f>
        <v>-0.75093163840673716</v>
      </c>
      <c r="AA1282" s="3">
        <f t="shared" ref="AA1282:AA1345" si="466">(J1282-AVERAGE($J$2:$J$4251))/_xlfn.STDEV.S($J$2:$J$4251)</f>
        <v>4.8280942889305963E-2</v>
      </c>
      <c r="AB1282" s="3">
        <f t="shared" ref="AB1282:AB1345" si="467">(M1282-AVERAGE($M$2:$M$4251))/_xlfn.STDEV.S($M$2:$M$4251)</f>
        <v>6.1010946885111335E-2</v>
      </c>
      <c r="AC1282" s="3">
        <f t="shared" ref="AC1282:AC1345" si="468">(P1282-AVERAGE($P$2:$P$4251))/_xlfn.STDEV.S($P$2:$P$4251)</f>
        <v>0.37822135389418376</v>
      </c>
      <c r="AD1282" s="3">
        <f t="shared" ref="AD1282:AD1345" si="469">SQRT((Z1282-$BQ$13)^2+(AA1282-$BR$13)^2+(AB1282-$BS$13)^2+(AC1282-$BT$13)^2)</f>
        <v>2.0460122955915008</v>
      </c>
      <c r="AE1282" s="3">
        <f t="shared" ref="AE1282:AE1345" si="470">SQRT((Z1282-$BQ$14)^2+(AA1282-$BR$14)^2+(AB1282-$BS$14)^2+(AC1282-$BT$14)^2)</f>
        <v>0.8443951108266049</v>
      </c>
      <c r="AF1282" s="3">
        <f t="shared" ref="AF1282:AF1345" si="471">SQRT((Z1282-$BQ$15)^2+(AA1282-$BR$15)^2+(AB1282-$BS$15)^2+(AC1282-$BT$15)^2)</f>
        <v>2.2890696565775683</v>
      </c>
      <c r="AG1282" t="str">
        <f t="shared" ref="AG1282:AG1345" si="472">IF(AD1282=MIN(AD1282:AF1282),"Cluster 1",IF(AE1282=MIN(AD1282:AF1282),"Cluster 2","Cluster 3"))</f>
        <v>Cluster 2</v>
      </c>
      <c r="AH1282" t="str">
        <f t="shared" ref="AH1282:AH1345" si="473">IF(E1282="no","Not Applicable",IF(F1282=0,"0 messages",IF(F1282&lt;=16,"1-16 messages","&gt;16 messages")))</f>
        <v>Not Applicable</v>
      </c>
      <c r="AI1282" t="e">
        <f t="shared" ref="AI1282:AI1345" si="474">IF(T1282="yes",I1282,NA())</f>
        <v>#N/A</v>
      </c>
      <c r="AJ1282">
        <f t="shared" ref="AJ1282:AJ1345" si="475">IF(T1282="no",I1282,NA())</f>
        <v>23.75</v>
      </c>
      <c r="AK1282" t="str">
        <f t="shared" ref="AK1282:AK1345" si="476">D1282&amp;" - "&amp;IF(Q1282&lt;=3,"Low",IF(Q1282&lt;=6,"Medium","High"))</f>
        <v>no - Medium</v>
      </c>
      <c r="AL1282" t="str">
        <f t="shared" ref="AL1282:AL1345" si="477">IF(P1282&lt;=8.5,"Q1 - Low",IF(P1282&lt;=10.3,"Q2 - Medium",IF(P1282&lt;=12,"Q3 - High","Q4 - Very High")))</f>
        <v>Q3 - High</v>
      </c>
      <c r="AM1282">
        <f t="shared" ref="AM1282:AM1345" si="478">IF(D1282="yes",1,0)</f>
        <v>0</v>
      </c>
      <c r="AN1282">
        <f t="shared" ref="AN1282:AN1345" si="479">IF(C1282="area_code_415",1,0)</f>
        <v>1</v>
      </c>
      <c r="AO1282">
        <f t="shared" ref="AO1282:AO1345" si="480">IF(C1282="area_code_510",1,0)</f>
        <v>0</v>
      </c>
      <c r="AP1282">
        <f t="shared" ref="AP1282:AP1345" si="481">S1282</f>
        <v>2</v>
      </c>
      <c r="AQ1282">
        <f t="shared" ref="AQ1282:AQ1345" si="482">G1282</f>
        <v>139.69999999999999</v>
      </c>
    </row>
    <row r="1283" spans="1:43" x14ac:dyDescent="0.25">
      <c r="A1283" t="s">
        <v>74</v>
      </c>
      <c r="B1283">
        <v>134</v>
      </c>
      <c r="C1283" t="s">
        <v>25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  <c r="U1283">
        <f t="shared" si="460"/>
        <v>0</v>
      </c>
      <c r="V1283" t="str">
        <f t="shared" si="461"/>
        <v>&lt;=3 calls</v>
      </c>
      <c r="W1283" t="str">
        <f t="shared" si="462"/>
        <v>Q4</v>
      </c>
      <c r="X1283" t="str">
        <f t="shared" si="463"/>
        <v>Not Applicable</v>
      </c>
      <c r="Y1283" t="str">
        <f t="shared" si="464"/>
        <v>Medium</v>
      </c>
      <c r="Z1283" s="3">
        <f t="shared" si="465"/>
        <v>-5.6646279570529555E-2</v>
      </c>
      <c r="AA1283" s="3">
        <f t="shared" si="466"/>
        <v>0.56768890824602125</v>
      </c>
      <c r="AB1283" s="3">
        <f t="shared" si="467"/>
        <v>-0.12368308870133173</v>
      </c>
      <c r="AC1283" s="3">
        <f t="shared" si="468"/>
        <v>-0.49131181483948333</v>
      </c>
      <c r="AD1283" s="3">
        <f t="shared" si="469"/>
        <v>2.0914731061229697</v>
      </c>
      <c r="AE1283" s="3">
        <f t="shared" si="470"/>
        <v>0.76299692225218729</v>
      </c>
      <c r="AF1283" s="3">
        <f t="shared" si="471"/>
        <v>2.188622592658898</v>
      </c>
      <c r="AG1283" t="str">
        <f t="shared" si="472"/>
        <v>Cluster 2</v>
      </c>
      <c r="AH1283" t="str">
        <f t="shared" si="473"/>
        <v>Not Applicable</v>
      </c>
      <c r="AI1283" t="e">
        <f t="shared" si="474"/>
        <v>#N/A</v>
      </c>
      <c r="AJ1283">
        <f t="shared" si="475"/>
        <v>30.12</v>
      </c>
      <c r="AK1283" t="str">
        <f t="shared" si="476"/>
        <v>no - Low</v>
      </c>
      <c r="AL1283" t="str">
        <f t="shared" si="477"/>
        <v>Q2 - Medium</v>
      </c>
      <c r="AM1283">
        <f t="shared" si="478"/>
        <v>0</v>
      </c>
      <c r="AN1283">
        <f t="shared" si="479"/>
        <v>0</v>
      </c>
      <c r="AO1283">
        <f t="shared" si="480"/>
        <v>0</v>
      </c>
      <c r="AP1283">
        <f t="shared" si="481"/>
        <v>2</v>
      </c>
      <c r="AQ1283">
        <f t="shared" si="482"/>
        <v>177.2</v>
      </c>
    </row>
    <row r="1284" spans="1:43" x14ac:dyDescent="0.25">
      <c r="A1284" t="s">
        <v>65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  <c r="U1284">
        <f t="shared" si="460"/>
        <v>0</v>
      </c>
      <c r="V1284" t="str">
        <f t="shared" si="461"/>
        <v>&lt;=3 calls</v>
      </c>
      <c r="W1284" t="str">
        <f t="shared" si="462"/>
        <v>Q3</v>
      </c>
      <c r="X1284" t="str">
        <f t="shared" si="463"/>
        <v>Not Applicable</v>
      </c>
      <c r="Y1284" t="str">
        <f t="shared" si="464"/>
        <v>Medium</v>
      </c>
      <c r="Z1284" s="3">
        <f t="shared" si="465"/>
        <v>-0.19365192371420742</v>
      </c>
      <c r="AA1284" s="3">
        <f t="shared" si="466"/>
        <v>-0.52684894978537133</v>
      </c>
      <c r="AB1284" s="3">
        <f t="shared" si="467"/>
        <v>0.27946625779380785</v>
      </c>
      <c r="AC1284" s="3">
        <f t="shared" si="468"/>
        <v>-0.27392852265606671</v>
      </c>
      <c r="AD1284" s="3">
        <f t="shared" si="469"/>
        <v>1.7430670760169549</v>
      </c>
      <c r="AE1284" s="3">
        <f t="shared" si="470"/>
        <v>0.68425807135756334</v>
      </c>
      <c r="AF1284" s="3">
        <f t="shared" si="471"/>
        <v>2.4286077050321753</v>
      </c>
      <c r="AG1284" t="str">
        <f t="shared" si="472"/>
        <v>Cluster 2</v>
      </c>
      <c r="AH1284" t="str">
        <f t="shared" si="473"/>
        <v>&gt;16 messages</v>
      </c>
      <c r="AI1284" t="e">
        <f t="shared" si="474"/>
        <v>#N/A</v>
      </c>
      <c r="AJ1284">
        <f t="shared" si="475"/>
        <v>28.87</v>
      </c>
      <c r="AK1284" t="str">
        <f t="shared" si="476"/>
        <v>no - High</v>
      </c>
      <c r="AL1284" t="str">
        <f t="shared" si="477"/>
        <v>Q2 - Medium</v>
      </c>
      <c r="AM1284">
        <f t="shared" si="478"/>
        <v>0</v>
      </c>
      <c r="AN1284">
        <f t="shared" si="479"/>
        <v>1</v>
      </c>
      <c r="AO1284">
        <f t="shared" si="480"/>
        <v>0</v>
      </c>
      <c r="AP1284">
        <f t="shared" si="481"/>
        <v>2</v>
      </c>
      <c r="AQ1284">
        <f t="shared" si="482"/>
        <v>169.8</v>
      </c>
    </row>
    <row r="1285" spans="1:43" x14ac:dyDescent="0.25">
      <c r="A1285" t="s">
        <v>61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  <c r="U1285">
        <f t="shared" si="460"/>
        <v>0</v>
      </c>
      <c r="V1285" t="str">
        <f t="shared" si="461"/>
        <v>&lt;=3 calls</v>
      </c>
      <c r="W1285" t="str">
        <f t="shared" si="462"/>
        <v>Q3</v>
      </c>
      <c r="X1285" t="str">
        <f t="shared" si="463"/>
        <v>Not Applicable</v>
      </c>
      <c r="Y1285" t="str">
        <f t="shared" si="464"/>
        <v>High</v>
      </c>
      <c r="Z1285" s="3">
        <f t="shared" si="465"/>
        <v>-0.1251491016423685</v>
      </c>
      <c r="AA1285" s="3">
        <f t="shared" si="466"/>
        <v>0.87813964616038032</v>
      </c>
      <c r="AB1285" s="3">
        <f t="shared" si="467"/>
        <v>0.41848327382661471</v>
      </c>
      <c r="AC1285" s="3">
        <f t="shared" si="468"/>
        <v>-0.20146742526159472</v>
      </c>
      <c r="AD1285" s="3">
        <f t="shared" si="469"/>
        <v>2.6348665423282469</v>
      </c>
      <c r="AE1285" s="3">
        <f t="shared" si="470"/>
        <v>1.001253669014375</v>
      </c>
      <c r="AF1285" s="3">
        <f t="shared" si="471"/>
        <v>1.7499988924421306</v>
      </c>
      <c r="AG1285" t="str">
        <f t="shared" si="472"/>
        <v>Cluster 2</v>
      </c>
      <c r="AH1285" t="str">
        <f t="shared" si="473"/>
        <v>Not Applicable</v>
      </c>
      <c r="AI1285" t="e">
        <f t="shared" si="474"/>
        <v>#N/A</v>
      </c>
      <c r="AJ1285">
        <f t="shared" si="475"/>
        <v>29.5</v>
      </c>
      <c r="AK1285" t="str">
        <f t="shared" si="476"/>
        <v>no - Low</v>
      </c>
      <c r="AL1285" t="str">
        <f t="shared" si="477"/>
        <v>Q2 - Medium</v>
      </c>
      <c r="AM1285">
        <f t="shared" si="478"/>
        <v>0</v>
      </c>
      <c r="AN1285">
        <f t="shared" si="479"/>
        <v>1</v>
      </c>
      <c r="AO1285">
        <f t="shared" si="480"/>
        <v>0</v>
      </c>
      <c r="AP1285">
        <f t="shared" si="481"/>
        <v>3</v>
      </c>
      <c r="AQ1285">
        <f t="shared" si="482"/>
        <v>173.5</v>
      </c>
    </row>
    <row r="1286" spans="1:43" x14ac:dyDescent="0.25">
      <c r="A1286" t="s">
        <v>75</v>
      </c>
      <c r="B1286">
        <v>62</v>
      </c>
      <c r="C1286" t="s">
        <v>28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  <c r="U1286">
        <f t="shared" si="460"/>
        <v>0</v>
      </c>
      <c r="V1286" t="str">
        <f t="shared" si="461"/>
        <v>&lt;=3 calls</v>
      </c>
      <c r="W1286" t="str">
        <f t="shared" si="462"/>
        <v>Q1</v>
      </c>
      <c r="X1286" t="str">
        <f t="shared" si="463"/>
        <v>Not Applicable</v>
      </c>
      <c r="Y1286" t="str">
        <f t="shared" si="464"/>
        <v>Medium</v>
      </c>
      <c r="Z1286" s="3">
        <f t="shared" si="465"/>
        <v>-0.37694325844696636</v>
      </c>
      <c r="AA1286" s="3">
        <f t="shared" si="466"/>
        <v>-0.55669998227713657</v>
      </c>
      <c r="AB1286" s="3">
        <f t="shared" si="467"/>
        <v>1.2446415405358668</v>
      </c>
      <c r="AC1286" s="3">
        <f t="shared" si="468"/>
        <v>-1.6869199218482758</v>
      </c>
      <c r="AD1286" s="3">
        <f t="shared" si="469"/>
        <v>2.4688031986043453</v>
      </c>
      <c r="AE1286" s="3">
        <f t="shared" si="470"/>
        <v>2.2015522881621661</v>
      </c>
      <c r="AF1286" s="3">
        <f t="shared" si="471"/>
        <v>3.4056828568710111</v>
      </c>
      <c r="AG1286" t="str">
        <f t="shared" si="472"/>
        <v>Cluster 2</v>
      </c>
      <c r="AH1286" t="str">
        <f t="shared" si="473"/>
        <v>Not Applicable</v>
      </c>
      <c r="AI1286" t="e">
        <f t="shared" si="474"/>
        <v>#N/A</v>
      </c>
      <c r="AJ1286">
        <f t="shared" si="475"/>
        <v>27.18</v>
      </c>
      <c r="AK1286" t="str">
        <f t="shared" si="476"/>
        <v>no - Medium</v>
      </c>
      <c r="AL1286" t="str">
        <f t="shared" si="477"/>
        <v>Q1 - Low</v>
      </c>
      <c r="AM1286">
        <f t="shared" si="478"/>
        <v>0</v>
      </c>
      <c r="AN1286">
        <f t="shared" si="479"/>
        <v>0</v>
      </c>
      <c r="AO1286">
        <f t="shared" si="480"/>
        <v>1</v>
      </c>
      <c r="AP1286">
        <f t="shared" si="481"/>
        <v>1</v>
      </c>
      <c r="AQ1286">
        <f t="shared" si="482"/>
        <v>159.9</v>
      </c>
    </row>
    <row r="1287" spans="1:43" x14ac:dyDescent="0.25">
      <c r="A1287" t="s">
        <v>62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  <c r="U1287">
        <f t="shared" si="460"/>
        <v>0</v>
      </c>
      <c r="V1287" t="str">
        <f t="shared" si="461"/>
        <v>&lt;=3 calls</v>
      </c>
      <c r="W1287" t="str">
        <f t="shared" si="462"/>
        <v>Q4</v>
      </c>
      <c r="X1287" t="str">
        <f t="shared" si="463"/>
        <v>Not Applicable</v>
      </c>
      <c r="Y1287" t="str">
        <f t="shared" si="464"/>
        <v>Medium</v>
      </c>
      <c r="Z1287" s="3">
        <f t="shared" si="465"/>
        <v>-1.2063828338032891</v>
      </c>
      <c r="AA1287" s="3">
        <f t="shared" si="466"/>
        <v>-6.7143049412186018E-2</v>
      </c>
      <c r="AB1287" s="3">
        <f t="shared" si="467"/>
        <v>0.23577519561206875</v>
      </c>
      <c r="AC1287" s="3">
        <f t="shared" si="468"/>
        <v>0.41445190259141979</v>
      </c>
      <c r="AD1287" s="3">
        <f t="shared" si="469"/>
        <v>2.10728035229848</v>
      </c>
      <c r="AE1287" s="3">
        <f t="shared" si="470"/>
        <v>1.298933429089874</v>
      </c>
      <c r="AF1287" s="3">
        <f t="shared" si="471"/>
        <v>2.633215833013153</v>
      </c>
      <c r="AG1287" t="str">
        <f t="shared" si="472"/>
        <v>Cluster 2</v>
      </c>
      <c r="AH1287" t="str">
        <f t="shared" si="473"/>
        <v>Not Applicable</v>
      </c>
      <c r="AI1287" t="e">
        <f t="shared" si="474"/>
        <v>#N/A</v>
      </c>
      <c r="AJ1287">
        <f t="shared" si="475"/>
        <v>19.57</v>
      </c>
      <c r="AK1287" t="str">
        <f t="shared" si="476"/>
        <v>no - Low</v>
      </c>
      <c r="AL1287" t="str">
        <f t="shared" si="477"/>
        <v>Q3 - High</v>
      </c>
      <c r="AM1287">
        <f t="shared" si="478"/>
        <v>0</v>
      </c>
      <c r="AN1287">
        <f t="shared" si="479"/>
        <v>1</v>
      </c>
      <c r="AO1287">
        <f t="shared" si="480"/>
        <v>0</v>
      </c>
      <c r="AP1287">
        <f t="shared" si="481"/>
        <v>2</v>
      </c>
      <c r="AQ1287">
        <f t="shared" si="482"/>
        <v>115.1</v>
      </c>
    </row>
    <row r="1288" spans="1:43" x14ac:dyDescent="0.25">
      <c r="A1288" t="s">
        <v>37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  <c r="U1288">
        <f t="shared" si="460"/>
        <v>0</v>
      </c>
      <c r="V1288" t="str">
        <f t="shared" si="461"/>
        <v>&lt;=3 calls</v>
      </c>
      <c r="W1288" t="str">
        <f t="shared" si="462"/>
        <v>Q1</v>
      </c>
      <c r="X1288" t="str">
        <f t="shared" si="463"/>
        <v>Not Applicable</v>
      </c>
      <c r="Y1288" t="str">
        <f t="shared" si="464"/>
        <v>Medium</v>
      </c>
      <c r="Z1288" s="3">
        <f t="shared" si="465"/>
        <v>-1.6303597595992665</v>
      </c>
      <c r="AA1288" s="3">
        <f t="shared" si="466"/>
        <v>0.21942686250875995</v>
      </c>
      <c r="AB1288" s="3">
        <f t="shared" si="467"/>
        <v>-1.4185272951783332</v>
      </c>
      <c r="AC1288" s="3">
        <f t="shared" si="468"/>
        <v>1.0303712304444337</v>
      </c>
      <c r="AD1288" s="3">
        <f t="shared" si="469"/>
        <v>2.4863482720157566</v>
      </c>
      <c r="AE1288" s="3">
        <f t="shared" si="470"/>
        <v>2.4041850289452662</v>
      </c>
      <c r="AF1288" s="3">
        <f t="shared" si="471"/>
        <v>3.657633603445452</v>
      </c>
      <c r="AG1288" t="str">
        <f t="shared" si="472"/>
        <v>Cluster 2</v>
      </c>
      <c r="AH1288" t="str">
        <f t="shared" si="473"/>
        <v>Not Applicable</v>
      </c>
      <c r="AI1288" t="e">
        <f t="shared" si="474"/>
        <v>#N/A</v>
      </c>
      <c r="AJ1288">
        <f t="shared" si="475"/>
        <v>15.67</v>
      </c>
      <c r="AK1288" t="str">
        <f t="shared" si="476"/>
        <v>no - Medium</v>
      </c>
      <c r="AL1288" t="str">
        <f t="shared" si="477"/>
        <v>Q4 - Very High</v>
      </c>
      <c r="AM1288">
        <f t="shared" si="478"/>
        <v>0</v>
      </c>
      <c r="AN1288">
        <f t="shared" si="479"/>
        <v>1</v>
      </c>
      <c r="AO1288">
        <f t="shared" si="480"/>
        <v>0</v>
      </c>
      <c r="AP1288">
        <f t="shared" si="481"/>
        <v>1</v>
      </c>
      <c r="AQ1288">
        <f t="shared" si="482"/>
        <v>92.2</v>
      </c>
    </row>
    <row r="1289" spans="1:43" x14ac:dyDescent="0.25">
      <c r="A1289" t="s">
        <v>34</v>
      </c>
      <c r="B1289">
        <v>36</v>
      </c>
      <c r="C1289" t="s">
        <v>28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  <c r="U1289">
        <f t="shared" si="460"/>
        <v>0</v>
      </c>
      <c r="V1289" t="str">
        <f t="shared" si="461"/>
        <v>&lt;=3 calls</v>
      </c>
      <c r="W1289" t="str">
        <f t="shared" si="462"/>
        <v>Q1</v>
      </c>
      <c r="X1289" t="str">
        <f t="shared" si="463"/>
        <v>Not Applicable</v>
      </c>
      <c r="Y1289" t="str">
        <f t="shared" si="464"/>
        <v>High</v>
      </c>
      <c r="Z1289" s="3">
        <f t="shared" si="465"/>
        <v>-1.1693542813320248</v>
      </c>
      <c r="AA1289" s="3">
        <f t="shared" si="466"/>
        <v>0.70102352004257307</v>
      </c>
      <c r="AB1289" s="3">
        <f t="shared" si="467"/>
        <v>0.41252540171092333</v>
      </c>
      <c r="AC1289" s="3">
        <f t="shared" si="468"/>
        <v>-0.45508126614224731</v>
      </c>
      <c r="AD1289" s="3">
        <f t="shared" si="469"/>
        <v>2.2834899442150505</v>
      </c>
      <c r="AE1289" s="3">
        <f t="shared" si="470"/>
        <v>1.4953593470376296</v>
      </c>
      <c r="AF1289" s="3">
        <f t="shared" si="471"/>
        <v>2.6940439543953909</v>
      </c>
      <c r="AG1289" t="str">
        <f t="shared" si="472"/>
        <v>Cluster 2</v>
      </c>
      <c r="AH1289" t="str">
        <f t="shared" si="473"/>
        <v>Not Applicable</v>
      </c>
      <c r="AI1289" t="e">
        <f t="shared" si="474"/>
        <v>#N/A</v>
      </c>
      <c r="AJ1289">
        <f t="shared" si="475"/>
        <v>19.91</v>
      </c>
      <c r="AK1289" t="str">
        <f t="shared" si="476"/>
        <v>no - Low</v>
      </c>
      <c r="AL1289" t="str">
        <f t="shared" si="477"/>
        <v>Q2 - Medium</v>
      </c>
      <c r="AM1289">
        <f t="shared" si="478"/>
        <v>0</v>
      </c>
      <c r="AN1289">
        <f t="shared" si="479"/>
        <v>0</v>
      </c>
      <c r="AO1289">
        <f t="shared" si="480"/>
        <v>1</v>
      </c>
      <c r="AP1289">
        <f t="shared" si="481"/>
        <v>0</v>
      </c>
      <c r="AQ1289">
        <f t="shared" si="482"/>
        <v>117.1</v>
      </c>
    </row>
    <row r="1290" spans="1:43" x14ac:dyDescent="0.25">
      <c r="A1290" t="s">
        <v>20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  <c r="U1290">
        <f t="shared" si="460"/>
        <v>1</v>
      </c>
      <c r="V1290" t="str">
        <f t="shared" si="461"/>
        <v>&lt;=3 calls</v>
      </c>
      <c r="W1290" t="str">
        <f t="shared" si="462"/>
        <v>Q4</v>
      </c>
      <c r="X1290" t="str">
        <f t="shared" si="463"/>
        <v>Not Applicable</v>
      </c>
      <c r="Y1290" t="str">
        <f t="shared" si="464"/>
        <v>Medium</v>
      </c>
      <c r="Z1290" s="3">
        <f t="shared" si="465"/>
        <v>0.79686185489211536</v>
      </c>
      <c r="AA1290" s="3">
        <f t="shared" si="466"/>
        <v>-0.65819349274913841</v>
      </c>
      <c r="AB1290" s="3">
        <f t="shared" si="467"/>
        <v>4.9095202653728007E-2</v>
      </c>
      <c r="AC1290" s="3">
        <f t="shared" si="468"/>
        <v>-2.085455957517873</v>
      </c>
      <c r="AD1290" s="3">
        <f t="shared" si="469"/>
        <v>2.3715732318247049</v>
      </c>
      <c r="AE1290" s="3">
        <f t="shared" si="470"/>
        <v>2.3280344454818129</v>
      </c>
      <c r="AF1290" s="3">
        <f t="shared" si="471"/>
        <v>3.6352619114435414</v>
      </c>
      <c r="AG1290" t="str">
        <f t="shared" si="472"/>
        <v>Cluster 2</v>
      </c>
      <c r="AH1290" t="str">
        <f t="shared" si="473"/>
        <v>Not Applicable</v>
      </c>
      <c r="AI1290">
        <f t="shared" si="474"/>
        <v>37.96</v>
      </c>
      <c r="AJ1290" t="e">
        <f t="shared" si="475"/>
        <v>#N/A</v>
      </c>
      <c r="AK1290" t="str">
        <f t="shared" si="476"/>
        <v>no - Medium</v>
      </c>
      <c r="AL1290" t="str">
        <f t="shared" si="477"/>
        <v>Q1 - Low</v>
      </c>
      <c r="AM1290">
        <f t="shared" si="478"/>
        <v>0</v>
      </c>
      <c r="AN1290">
        <f t="shared" si="479"/>
        <v>1</v>
      </c>
      <c r="AO1290">
        <f t="shared" si="480"/>
        <v>0</v>
      </c>
      <c r="AP1290">
        <f t="shared" si="481"/>
        <v>0</v>
      </c>
      <c r="AQ1290">
        <f t="shared" si="482"/>
        <v>223.3</v>
      </c>
    </row>
    <row r="1291" spans="1:43" x14ac:dyDescent="0.25">
      <c r="A1291" t="s">
        <v>24</v>
      </c>
      <c r="B1291">
        <v>197</v>
      </c>
      <c r="C1291" t="s">
        <v>28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  <c r="U1291">
        <f t="shared" si="460"/>
        <v>0</v>
      </c>
      <c r="V1291" t="str">
        <f t="shared" si="461"/>
        <v>&lt;=3 calls</v>
      </c>
      <c r="W1291" t="str">
        <f t="shared" si="462"/>
        <v>Q4</v>
      </c>
      <c r="X1291" t="str">
        <f t="shared" si="463"/>
        <v>Not Applicable</v>
      </c>
      <c r="Y1291" t="str">
        <f t="shared" si="464"/>
        <v>Medium</v>
      </c>
      <c r="Z1291" s="3">
        <f t="shared" si="465"/>
        <v>-0.47136606724869046</v>
      </c>
      <c r="AA1291" s="3">
        <f t="shared" si="466"/>
        <v>-0.57063046410662688</v>
      </c>
      <c r="AB1291" s="3">
        <f t="shared" si="467"/>
        <v>0.53168284402475774</v>
      </c>
      <c r="AC1291" s="3">
        <f t="shared" si="468"/>
        <v>0.12460751301353053</v>
      </c>
      <c r="AD1291" s="3">
        <f t="shared" si="469"/>
        <v>2.0185654376848068</v>
      </c>
      <c r="AE1291" s="3">
        <f t="shared" si="470"/>
        <v>0.91979278908334206</v>
      </c>
      <c r="AF1291" s="3">
        <f t="shared" si="471"/>
        <v>2.3701120487191676</v>
      </c>
      <c r="AG1291" t="str">
        <f t="shared" si="472"/>
        <v>Cluster 2</v>
      </c>
      <c r="AH1291" t="str">
        <f t="shared" si="473"/>
        <v>Not Applicable</v>
      </c>
      <c r="AI1291" t="e">
        <f t="shared" si="474"/>
        <v>#N/A</v>
      </c>
      <c r="AJ1291">
        <f t="shared" si="475"/>
        <v>26.32</v>
      </c>
      <c r="AK1291" t="str">
        <f t="shared" si="476"/>
        <v>no - Low</v>
      </c>
      <c r="AL1291" t="str">
        <f t="shared" si="477"/>
        <v>Q3 - High</v>
      </c>
      <c r="AM1291">
        <f t="shared" si="478"/>
        <v>0</v>
      </c>
      <c r="AN1291">
        <f t="shared" si="479"/>
        <v>0</v>
      </c>
      <c r="AO1291">
        <f t="shared" si="480"/>
        <v>1</v>
      </c>
      <c r="AP1291">
        <f t="shared" si="481"/>
        <v>3</v>
      </c>
      <c r="AQ1291">
        <f t="shared" si="482"/>
        <v>154.80000000000001</v>
      </c>
    </row>
    <row r="1292" spans="1:43" x14ac:dyDescent="0.25">
      <c r="A1292" t="s">
        <v>34</v>
      </c>
      <c r="B1292">
        <v>81</v>
      </c>
      <c r="C1292" t="s">
        <v>28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  <c r="U1292">
        <f t="shared" si="460"/>
        <v>1</v>
      </c>
      <c r="V1292" t="str">
        <f t="shared" si="461"/>
        <v>&lt;=3 calls</v>
      </c>
      <c r="W1292" t="str">
        <f t="shared" si="462"/>
        <v>Q2</v>
      </c>
      <c r="X1292" t="str">
        <f t="shared" si="463"/>
        <v>Not Applicable</v>
      </c>
      <c r="Y1292" t="str">
        <f t="shared" si="464"/>
        <v>Medium</v>
      </c>
      <c r="Z1292" s="3">
        <f t="shared" si="465"/>
        <v>1.5022557794697016</v>
      </c>
      <c r="AA1292" s="3">
        <f t="shared" si="466"/>
        <v>0.3089799599840557</v>
      </c>
      <c r="AB1292" s="3">
        <f t="shared" si="467"/>
        <v>1.41543387451903</v>
      </c>
      <c r="AC1292" s="3">
        <f t="shared" si="468"/>
        <v>-0.81738675311460851</v>
      </c>
      <c r="AD1292" s="3">
        <f t="shared" si="469"/>
        <v>3.7205350316374419</v>
      </c>
      <c r="AE1292" s="3">
        <f t="shared" si="470"/>
        <v>2.2413868920659512</v>
      </c>
      <c r="AF1292" s="3">
        <f t="shared" si="471"/>
        <v>2.050670494791571</v>
      </c>
      <c r="AG1292" t="str">
        <f t="shared" si="472"/>
        <v>Cluster 3</v>
      </c>
      <c r="AH1292" t="str">
        <f t="shared" si="473"/>
        <v>Not Applicable</v>
      </c>
      <c r="AI1292">
        <f t="shared" si="474"/>
        <v>44.44</v>
      </c>
      <c r="AJ1292" t="e">
        <f t="shared" si="475"/>
        <v>#N/A</v>
      </c>
      <c r="AK1292" t="str">
        <f t="shared" si="476"/>
        <v>no - Medium</v>
      </c>
      <c r="AL1292" t="str">
        <f t="shared" si="477"/>
        <v>Q1 - Low</v>
      </c>
      <c r="AM1292">
        <f t="shared" si="478"/>
        <v>0</v>
      </c>
      <c r="AN1292">
        <f t="shared" si="479"/>
        <v>0</v>
      </c>
      <c r="AO1292">
        <f t="shared" si="480"/>
        <v>1</v>
      </c>
      <c r="AP1292">
        <f t="shared" si="481"/>
        <v>1</v>
      </c>
      <c r="AQ1292">
        <f t="shared" si="482"/>
        <v>261.39999999999998</v>
      </c>
    </row>
    <row r="1293" spans="1:43" x14ac:dyDescent="0.25">
      <c r="A1293" t="s">
        <v>54</v>
      </c>
      <c r="B1293">
        <v>138</v>
      </c>
      <c r="C1293" t="s">
        <v>28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  <c r="U1293">
        <f t="shared" si="460"/>
        <v>1</v>
      </c>
      <c r="V1293" t="str">
        <f t="shared" si="461"/>
        <v>&gt;3 calls</v>
      </c>
      <c r="W1293" t="str">
        <f t="shared" si="462"/>
        <v>Q4</v>
      </c>
      <c r="X1293" t="str">
        <f t="shared" si="463"/>
        <v>Low</v>
      </c>
      <c r="Y1293" t="str">
        <f t="shared" si="464"/>
        <v>Medium</v>
      </c>
      <c r="Z1293" s="3">
        <f t="shared" si="465"/>
        <v>-2.4764621835676581</v>
      </c>
      <c r="AA1293" s="3">
        <f t="shared" si="466"/>
        <v>-0.28207048335289608</v>
      </c>
      <c r="AB1293" s="3">
        <f t="shared" si="467"/>
        <v>-0.65591966436979254</v>
      </c>
      <c r="AC1293" s="3">
        <f t="shared" si="468"/>
        <v>-0.23769797395883072</v>
      </c>
      <c r="AD1293" s="3">
        <f t="shared" si="469"/>
        <v>1.8425143219666946</v>
      </c>
      <c r="AE1293" s="3">
        <f t="shared" si="470"/>
        <v>2.5882734857720782</v>
      </c>
      <c r="AF1293" s="3">
        <f t="shared" si="471"/>
        <v>4.2430484616192041</v>
      </c>
      <c r="AG1293" t="str">
        <f t="shared" si="472"/>
        <v>Cluster 1</v>
      </c>
      <c r="AH1293" t="str">
        <f t="shared" si="473"/>
        <v>Not Applicable</v>
      </c>
      <c r="AI1293">
        <f t="shared" si="474"/>
        <v>7.91</v>
      </c>
      <c r="AJ1293" t="e">
        <f t="shared" si="475"/>
        <v>#N/A</v>
      </c>
      <c r="AK1293" t="str">
        <f t="shared" si="476"/>
        <v>yes - Medium</v>
      </c>
      <c r="AL1293" t="str">
        <f t="shared" si="477"/>
        <v>Q2 - Medium</v>
      </c>
      <c r="AM1293">
        <f t="shared" si="478"/>
        <v>1</v>
      </c>
      <c r="AN1293">
        <f t="shared" si="479"/>
        <v>0</v>
      </c>
      <c r="AO1293">
        <f t="shared" si="480"/>
        <v>1</v>
      </c>
      <c r="AP1293">
        <f t="shared" si="481"/>
        <v>4</v>
      </c>
      <c r="AQ1293">
        <f t="shared" si="482"/>
        <v>46.5</v>
      </c>
    </row>
    <row r="1294" spans="1:43" x14ac:dyDescent="0.25">
      <c r="A1294" t="s">
        <v>56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  <c r="U1294">
        <f t="shared" si="460"/>
        <v>1</v>
      </c>
      <c r="V1294" t="str">
        <f t="shared" si="461"/>
        <v>&lt;=3 calls</v>
      </c>
      <c r="W1294" t="str">
        <f t="shared" si="462"/>
        <v>Q3</v>
      </c>
      <c r="X1294" t="str">
        <f t="shared" si="463"/>
        <v>Not Applicable</v>
      </c>
      <c r="Y1294" t="str">
        <f t="shared" si="464"/>
        <v>Medium</v>
      </c>
      <c r="Z1294" s="3">
        <f t="shared" si="465"/>
        <v>-0.5620860208032884</v>
      </c>
      <c r="AA1294" s="3">
        <f t="shared" si="466"/>
        <v>-0.58257087710333277</v>
      </c>
      <c r="AB1294" s="3">
        <f t="shared" si="467"/>
        <v>-0.57648136949390283</v>
      </c>
      <c r="AC1294" s="3">
        <f t="shared" si="468"/>
        <v>0.45068245128865581</v>
      </c>
      <c r="AD1294" s="3">
        <f t="shared" si="469"/>
        <v>1.627840081421023</v>
      </c>
      <c r="AE1294" s="3">
        <f t="shared" si="470"/>
        <v>1.0912263573175542</v>
      </c>
      <c r="AF1294" s="3">
        <f t="shared" si="471"/>
        <v>2.7805910514004526</v>
      </c>
      <c r="AG1294" t="str">
        <f t="shared" si="472"/>
        <v>Cluster 2</v>
      </c>
      <c r="AH1294" t="str">
        <f t="shared" si="473"/>
        <v>&gt;16 messages</v>
      </c>
      <c r="AI1294">
        <f t="shared" si="474"/>
        <v>25.48</v>
      </c>
      <c r="AJ1294" t="e">
        <f t="shared" si="475"/>
        <v>#N/A</v>
      </c>
      <c r="AK1294" t="str">
        <f t="shared" si="476"/>
        <v>no - High</v>
      </c>
      <c r="AL1294" t="str">
        <f t="shared" si="477"/>
        <v>Q3 - High</v>
      </c>
      <c r="AM1294">
        <f t="shared" si="478"/>
        <v>0</v>
      </c>
      <c r="AN1294">
        <f t="shared" si="479"/>
        <v>1</v>
      </c>
      <c r="AO1294">
        <f t="shared" si="480"/>
        <v>0</v>
      </c>
      <c r="AP1294">
        <f t="shared" si="481"/>
        <v>0</v>
      </c>
      <c r="AQ1294">
        <f t="shared" si="482"/>
        <v>149.9</v>
      </c>
    </row>
    <row r="1295" spans="1:43" x14ac:dyDescent="0.25">
      <c r="A1295" t="s">
        <v>44</v>
      </c>
      <c r="B1295">
        <v>127</v>
      </c>
      <c r="C1295" t="s">
        <v>28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  <c r="U1295">
        <f t="shared" si="460"/>
        <v>1</v>
      </c>
      <c r="V1295" t="str">
        <f t="shared" si="461"/>
        <v>&lt;=3 calls</v>
      </c>
      <c r="W1295" t="str">
        <f t="shared" si="462"/>
        <v>Q3</v>
      </c>
      <c r="X1295" t="str">
        <f t="shared" si="463"/>
        <v>High</v>
      </c>
      <c r="Y1295" t="str">
        <f t="shared" si="464"/>
        <v>Medium</v>
      </c>
      <c r="Z1295" s="3">
        <f t="shared" si="465"/>
        <v>1.1467816757455636</v>
      </c>
      <c r="AA1295" s="3">
        <f t="shared" si="466"/>
        <v>0.5159471185936283</v>
      </c>
      <c r="AB1295" s="3">
        <f t="shared" si="467"/>
        <v>1.022214314883376</v>
      </c>
      <c r="AC1295" s="3">
        <f t="shared" si="468"/>
        <v>1.320215620022323</v>
      </c>
      <c r="AD1295" s="3">
        <f t="shared" si="469"/>
        <v>4.0471617818421919</v>
      </c>
      <c r="AE1295" s="3">
        <f t="shared" si="470"/>
        <v>2.0902633876892849</v>
      </c>
      <c r="AF1295" s="3">
        <f t="shared" si="471"/>
        <v>0.59906892042944881</v>
      </c>
      <c r="AG1295" t="str">
        <f t="shared" si="472"/>
        <v>Cluster 3</v>
      </c>
      <c r="AH1295" t="str">
        <f t="shared" si="473"/>
        <v>Not Applicable</v>
      </c>
      <c r="AI1295">
        <f t="shared" si="474"/>
        <v>41.17</v>
      </c>
      <c r="AJ1295" t="e">
        <f t="shared" si="475"/>
        <v>#N/A</v>
      </c>
      <c r="AK1295" t="str">
        <f t="shared" si="476"/>
        <v>yes - Medium</v>
      </c>
      <c r="AL1295" t="str">
        <f t="shared" si="477"/>
        <v>Q4 - Very High</v>
      </c>
      <c r="AM1295">
        <f t="shared" si="478"/>
        <v>1</v>
      </c>
      <c r="AN1295">
        <f t="shared" si="479"/>
        <v>0</v>
      </c>
      <c r="AO1295">
        <f t="shared" si="480"/>
        <v>1</v>
      </c>
      <c r="AP1295">
        <f t="shared" si="481"/>
        <v>2</v>
      </c>
      <c r="AQ1295">
        <f t="shared" si="482"/>
        <v>242.2</v>
      </c>
    </row>
    <row r="1296" spans="1:43" x14ac:dyDescent="0.25">
      <c r="A1296" t="s">
        <v>66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  <c r="U1296">
        <f t="shared" si="460"/>
        <v>0</v>
      </c>
      <c r="V1296" t="str">
        <f t="shared" si="461"/>
        <v>&lt;=3 calls</v>
      </c>
      <c r="W1296" t="str">
        <f t="shared" si="462"/>
        <v>Q2</v>
      </c>
      <c r="X1296" t="str">
        <f t="shared" si="463"/>
        <v>Not Applicable</v>
      </c>
      <c r="Y1296" t="str">
        <f t="shared" si="464"/>
        <v>Medium</v>
      </c>
      <c r="Z1296" s="3">
        <f t="shared" si="465"/>
        <v>0.78019900628004624</v>
      </c>
      <c r="AA1296" s="3">
        <f t="shared" si="466"/>
        <v>-0.28605062101846451</v>
      </c>
      <c r="AB1296" s="3">
        <f t="shared" si="467"/>
        <v>0.7382224107020704</v>
      </c>
      <c r="AC1296" s="3">
        <f t="shared" si="468"/>
        <v>0.63183519477483641</v>
      </c>
      <c r="AD1296" s="3">
        <f t="shared" si="469"/>
        <v>3.0599240954117359</v>
      </c>
      <c r="AE1296" s="3">
        <f t="shared" si="470"/>
        <v>1.2785630560141932</v>
      </c>
      <c r="AF1296" s="3">
        <f t="shared" si="471"/>
        <v>1.3806924011985349</v>
      </c>
      <c r="AG1296" t="str">
        <f t="shared" si="472"/>
        <v>Cluster 2</v>
      </c>
      <c r="AH1296" t="str">
        <f t="shared" si="473"/>
        <v>Not Applicable</v>
      </c>
      <c r="AI1296" t="e">
        <f t="shared" si="474"/>
        <v>#N/A</v>
      </c>
      <c r="AJ1296">
        <f t="shared" si="475"/>
        <v>37.81</v>
      </c>
      <c r="AK1296" t="str">
        <f t="shared" si="476"/>
        <v>no - High</v>
      </c>
      <c r="AL1296" t="str">
        <f t="shared" si="477"/>
        <v>Q3 - High</v>
      </c>
      <c r="AM1296">
        <f t="shared" si="478"/>
        <v>0</v>
      </c>
      <c r="AN1296">
        <f t="shared" si="479"/>
        <v>1</v>
      </c>
      <c r="AO1296">
        <f t="shared" si="480"/>
        <v>0</v>
      </c>
      <c r="AP1296">
        <f t="shared" si="481"/>
        <v>2</v>
      </c>
      <c r="AQ1296">
        <f t="shared" si="482"/>
        <v>222.4</v>
      </c>
    </row>
    <row r="1297" spans="1:43" x14ac:dyDescent="0.25">
      <c r="A1297" t="s">
        <v>50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  <c r="U1297">
        <f t="shared" si="460"/>
        <v>0</v>
      </c>
      <c r="V1297" t="str">
        <f t="shared" si="461"/>
        <v>&lt;=3 calls</v>
      </c>
      <c r="W1297" t="str">
        <f t="shared" si="462"/>
        <v>Q2</v>
      </c>
      <c r="X1297" t="str">
        <f t="shared" si="463"/>
        <v>Not Applicable</v>
      </c>
      <c r="Y1297" t="str">
        <f t="shared" si="464"/>
        <v>Medium</v>
      </c>
      <c r="Z1297" s="3">
        <f t="shared" si="465"/>
        <v>-2.0524852577716808</v>
      </c>
      <c r="AA1297" s="3">
        <f t="shared" si="466"/>
        <v>-0.18654717937924703</v>
      </c>
      <c r="AB1297" s="3">
        <f t="shared" si="467"/>
        <v>0.38472199850436184</v>
      </c>
      <c r="AC1297" s="3">
        <f t="shared" si="468"/>
        <v>-0.49131181483948333</v>
      </c>
      <c r="AD1297" s="3">
        <f t="shared" si="469"/>
        <v>1.9863658756801059</v>
      </c>
      <c r="AE1297" s="3">
        <f t="shared" si="470"/>
        <v>2.1533448165675866</v>
      </c>
      <c r="AF1297" s="3">
        <f t="shared" si="471"/>
        <v>3.6507723026793371</v>
      </c>
      <c r="AG1297" t="str">
        <f t="shared" si="472"/>
        <v>Cluster 1</v>
      </c>
      <c r="AH1297" t="str">
        <f t="shared" si="473"/>
        <v>Not Applicable</v>
      </c>
      <c r="AI1297" t="e">
        <f t="shared" si="474"/>
        <v>#N/A</v>
      </c>
      <c r="AJ1297">
        <f t="shared" si="475"/>
        <v>11.8</v>
      </c>
      <c r="AK1297" t="str">
        <f t="shared" si="476"/>
        <v>no - Medium</v>
      </c>
      <c r="AL1297" t="str">
        <f t="shared" si="477"/>
        <v>Q2 - Medium</v>
      </c>
      <c r="AM1297">
        <f t="shared" si="478"/>
        <v>0</v>
      </c>
      <c r="AN1297">
        <f t="shared" si="479"/>
        <v>1</v>
      </c>
      <c r="AO1297">
        <f t="shared" si="480"/>
        <v>0</v>
      </c>
      <c r="AP1297">
        <f t="shared" si="481"/>
        <v>0</v>
      </c>
      <c r="AQ1297">
        <f t="shared" si="482"/>
        <v>69.400000000000006</v>
      </c>
    </row>
    <row r="1298" spans="1:43" x14ac:dyDescent="0.25">
      <c r="A1298" t="s">
        <v>31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  <c r="U1298">
        <f t="shared" si="460"/>
        <v>1</v>
      </c>
      <c r="V1298" t="str">
        <f t="shared" si="461"/>
        <v>&gt;3 calls</v>
      </c>
      <c r="W1298" t="str">
        <f t="shared" si="462"/>
        <v>Q3</v>
      </c>
      <c r="X1298" t="str">
        <f t="shared" si="463"/>
        <v>Not Applicable</v>
      </c>
      <c r="Y1298" t="str">
        <f t="shared" si="464"/>
        <v>Low</v>
      </c>
      <c r="Z1298" s="3">
        <f t="shared" si="465"/>
        <v>-2.2043023229038647</v>
      </c>
      <c r="AA1298" s="3">
        <f t="shared" si="466"/>
        <v>-2.1467649796718322</v>
      </c>
      <c r="AB1298" s="3">
        <f t="shared" si="467"/>
        <v>-6.2118410172517374E-2</v>
      </c>
      <c r="AC1298" s="3">
        <f t="shared" si="468"/>
        <v>1.2477545226278501</v>
      </c>
      <c r="AD1298" s="3">
        <f t="shared" si="469"/>
        <v>2.9491416164851532</v>
      </c>
      <c r="AE1298" s="3">
        <f t="shared" si="470"/>
        <v>3.3208882327361442</v>
      </c>
      <c r="AF1298" s="3">
        <f t="shared" si="471"/>
        <v>4.6215972384627069</v>
      </c>
      <c r="AG1298" t="str">
        <f t="shared" si="472"/>
        <v>Cluster 1</v>
      </c>
      <c r="AH1298" t="str">
        <f t="shared" si="473"/>
        <v>Not Applicable</v>
      </c>
      <c r="AI1298">
        <f t="shared" si="474"/>
        <v>10.4</v>
      </c>
      <c r="AJ1298" t="e">
        <f t="shared" si="475"/>
        <v>#N/A</v>
      </c>
      <c r="AK1298" t="str">
        <f t="shared" si="476"/>
        <v>no - Low</v>
      </c>
      <c r="AL1298" t="str">
        <f t="shared" si="477"/>
        <v>Q4 - Very High</v>
      </c>
      <c r="AM1298">
        <f t="shared" si="478"/>
        <v>0</v>
      </c>
      <c r="AN1298">
        <f t="shared" si="479"/>
        <v>1</v>
      </c>
      <c r="AO1298">
        <f t="shared" si="480"/>
        <v>0</v>
      </c>
      <c r="AP1298">
        <f t="shared" si="481"/>
        <v>5</v>
      </c>
      <c r="AQ1298">
        <f t="shared" si="482"/>
        <v>61.2</v>
      </c>
    </row>
    <row r="1299" spans="1:43" x14ac:dyDescent="0.25">
      <c r="A1299" t="s">
        <v>73</v>
      </c>
      <c r="B1299">
        <v>128</v>
      </c>
      <c r="C1299" t="s">
        <v>25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  <c r="U1299">
        <f t="shared" si="460"/>
        <v>0</v>
      </c>
      <c r="V1299" t="str">
        <f t="shared" si="461"/>
        <v>&lt;=3 calls</v>
      </c>
      <c r="W1299" t="str">
        <f t="shared" si="462"/>
        <v>Q4</v>
      </c>
      <c r="X1299" t="str">
        <f t="shared" si="463"/>
        <v>High</v>
      </c>
      <c r="Y1299" t="str">
        <f t="shared" si="464"/>
        <v>Low</v>
      </c>
      <c r="Z1299" s="3">
        <f t="shared" si="465"/>
        <v>1.2023245044524602</v>
      </c>
      <c r="AA1299" s="3">
        <f t="shared" si="466"/>
        <v>-1.963678647055672</v>
      </c>
      <c r="AB1299" s="3">
        <f t="shared" si="467"/>
        <v>-0.95778518489817288</v>
      </c>
      <c r="AC1299" s="3">
        <f t="shared" si="468"/>
        <v>0.16083806171076653</v>
      </c>
      <c r="AD1299" s="3">
        <f t="shared" si="469"/>
        <v>2.669875812436473</v>
      </c>
      <c r="AE1299" s="3">
        <f t="shared" si="470"/>
        <v>2.4989676639393621</v>
      </c>
      <c r="AF1299" s="3">
        <f t="shared" si="471"/>
        <v>3.6553306166468427</v>
      </c>
      <c r="AG1299" t="str">
        <f t="shared" si="472"/>
        <v>Cluster 2</v>
      </c>
      <c r="AH1299" t="str">
        <f t="shared" si="473"/>
        <v>Not Applicable</v>
      </c>
      <c r="AI1299" t="e">
        <f t="shared" si="474"/>
        <v>#N/A</v>
      </c>
      <c r="AJ1299">
        <f t="shared" si="475"/>
        <v>41.68</v>
      </c>
      <c r="AK1299" t="str">
        <f t="shared" si="476"/>
        <v>yes - Medium</v>
      </c>
      <c r="AL1299" t="str">
        <f t="shared" si="477"/>
        <v>Q3 - High</v>
      </c>
      <c r="AM1299">
        <f t="shared" si="478"/>
        <v>1</v>
      </c>
      <c r="AN1299">
        <f t="shared" si="479"/>
        <v>0</v>
      </c>
      <c r="AO1299">
        <f t="shared" si="480"/>
        <v>0</v>
      </c>
      <c r="AP1299">
        <f t="shared" si="481"/>
        <v>0</v>
      </c>
      <c r="AQ1299">
        <f t="shared" si="482"/>
        <v>245.2</v>
      </c>
    </row>
    <row r="1300" spans="1:43" x14ac:dyDescent="0.25">
      <c r="A1300" t="s">
        <v>63</v>
      </c>
      <c r="B1300">
        <v>81</v>
      </c>
      <c r="C1300" t="s">
        <v>28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  <c r="U1300">
        <f t="shared" si="460"/>
        <v>0</v>
      </c>
      <c r="V1300" t="str">
        <f t="shared" si="461"/>
        <v>&lt;=3 calls</v>
      </c>
      <c r="W1300" t="str">
        <f t="shared" si="462"/>
        <v>Q2</v>
      </c>
      <c r="X1300" t="str">
        <f t="shared" si="463"/>
        <v>High</v>
      </c>
      <c r="Y1300" t="str">
        <f t="shared" si="464"/>
        <v>Medium</v>
      </c>
      <c r="Z1300" s="3">
        <f t="shared" si="465"/>
        <v>0.87277038745820723</v>
      </c>
      <c r="AA1300" s="3">
        <f t="shared" si="466"/>
        <v>0.22539706900711323</v>
      </c>
      <c r="AB1300" s="3">
        <f t="shared" si="467"/>
        <v>1.1453436719410048</v>
      </c>
      <c r="AC1300" s="3">
        <f t="shared" si="468"/>
        <v>0.59560464607760044</v>
      </c>
      <c r="AD1300" s="3">
        <f t="shared" si="469"/>
        <v>3.486734942348404</v>
      </c>
      <c r="AE1300" s="3">
        <f t="shared" si="470"/>
        <v>1.5745123083753503</v>
      </c>
      <c r="AF1300" s="3">
        <f t="shared" si="471"/>
        <v>0.89490639748390599</v>
      </c>
      <c r="AG1300" t="str">
        <f t="shared" si="472"/>
        <v>Cluster 3</v>
      </c>
      <c r="AH1300" t="str">
        <f t="shared" si="473"/>
        <v>Not Applicable</v>
      </c>
      <c r="AI1300" t="e">
        <f t="shared" si="474"/>
        <v>#N/A</v>
      </c>
      <c r="AJ1300">
        <f t="shared" si="475"/>
        <v>38.659999999999997</v>
      </c>
      <c r="AK1300" t="str">
        <f t="shared" si="476"/>
        <v>yes - Low</v>
      </c>
      <c r="AL1300" t="str">
        <f t="shared" si="477"/>
        <v>Q3 - High</v>
      </c>
      <c r="AM1300">
        <f t="shared" si="478"/>
        <v>1</v>
      </c>
      <c r="AN1300">
        <f t="shared" si="479"/>
        <v>0</v>
      </c>
      <c r="AO1300">
        <f t="shared" si="480"/>
        <v>1</v>
      </c>
      <c r="AP1300">
        <f t="shared" si="481"/>
        <v>0</v>
      </c>
      <c r="AQ1300">
        <f t="shared" si="482"/>
        <v>227.4</v>
      </c>
    </row>
    <row r="1301" spans="1:43" x14ac:dyDescent="0.25">
      <c r="A1301" t="s">
        <v>50</v>
      </c>
      <c r="B1301">
        <v>57</v>
      </c>
      <c r="C1301" t="s">
        <v>28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  <c r="U1301">
        <f t="shared" si="460"/>
        <v>0</v>
      </c>
      <c r="V1301" t="str">
        <f t="shared" si="461"/>
        <v>&lt;=3 calls</v>
      </c>
      <c r="W1301" t="str">
        <f t="shared" si="462"/>
        <v>Q1</v>
      </c>
      <c r="X1301" t="str">
        <f t="shared" si="463"/>
        <v>Not Applicable</v>
      </c>
      <c r="Y1301" t="str">
        <f t="shared" si="464"/>
        <v>Low</v>
      </c>
      <c r="Z1301" s="3">
        <f t="shared" si="465"/>
        <v>0.2321764297053332</v>
      </c>
      <c r="AA1301" s="3">
        <f t="shared" si="466"/>
        <v>-0.83928975653251414</v>
      </c>
      <c r="AB1301" s="3">
        <f t="shared" si="467"/>
        <v>0.69453134852033127</v>
      </c>
      <c r="AC1301" s="3">
        <f t="shared" si="468"/>
        <v>0.88544903565548905</v>
      </c>
      <c r="AD1301" s="3">
        <f t="shared" si="469"/>
        <v>2.823196963275695</v>
      </c>
      <c r="AE1301" s="3">
        <f t="shared" si="470"/>
        <v>1.4229219861790834</v>
      </c>
      <c r="AF1301" s="3">
        <f t="shared" si="471"/>
        <v>2.0196467176351782</v>
      </c>
      <c r="AG1301" t="str">
        <f t="shared" si="472"/>
        <v>Cluster 2</v>
      </c>
      <c r="AH1301" t="str">
        <f t="shared" si="473"/>
        <v>Not Applicable</v>
      </c>
      <c r="AI1301" t="e">
        <f t="shared" si="474"/>
        <v>#N/A</v>
      </c>
      <c r="AJ1301">
        <f t="shared" si="475"/>
        <v>32.78</v>
      </c>
      <c r="AK1301" t="str">
        <f t="shared" si="476"/>
        <v>no - Medium</v>
      </c>
      <c r="AL1301" t="str">
        <f t="shared" si="477"/>
        <v>Q4 - Very High</v>
      </c>
      <c r="AM1301">
        <f t="shared" si="478"/>
        <v>0</v>
      </c>
      <c r="AN1301">
        <f t="shared" si="479"/>
        <v>0</v>
      </c>
      <c r="AO1301">
        <f t="shared" si="480"/>
        <v>1</v>
      </c>
      <c r="AP1301">
        <f t="shared" si="481"/>
        <v>1</v>
      </c>
      <c r="AQ1301">
        <f t="shared" si="482"/>
        <v>192.8</v>
      </c>
    </row>
    <row r="1302" spans="1:43" x14ac:dyDescent="0.25">
      <c r="A1302" t="s">
        <v>67</v>
      </c>
      <c r="B1302">
        <v>140</v>
      </c>
      <c r="C1302" t="s">
        <v>25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  <c r="U1302">
        <f t="shared" si="460"/>
        <v>0</v>
      </c>
      <c r="V1302" t="str">
        <f t="shared" si="461"/>
        <v>&lt;=3 calls</v>
      </c>
      <c r="W1302" t="str">
        <f t="shared" si="462"/>
        <v>Q4</v>
      </c>
      <c r="X1302" t="str">
        <f t="shared" si="463"/>
        <v>Not Applicable</v>
      </c>
      <c r="Y1302" t="str">
        <f t="shared" si="464"/>
        <v>Medium</v>
      </c>
      <c r="Z1302" s="3">
        <f t="shared" si="465"/>
        <v>-0.32695471261075959</v>
      </c>
      <c r="AA1302" s="3">
        <f t="shared" si="466"/>
        <v>0.11992342086954245</v>
      </c>
      <c r="AB1302" s="3">
        <f t="shared" si="467"/>
        <v>-1.1702826236911781</v>
      </c>
      <c r="AC1302" s="3">
        <f t="shared" si="468"/>
        <v>-0.74492565572013658</v>
      </c>
      <c r="AD1302" s="3">
        <f t="shared" si="469"/>
        <v>1.3421168058443935</v>
      </c>
      <c r="AE1302" s="3">
        <f t="shared" si="470"/>
        <v>1.4302995010958441</v>
      </c>
      <c r="AF1302" s="3">
        <f t="shared" si="471"/>
        <v>3.207839741187219</v>
      </c>
      <c r="AG1302" t="str">
        <f t="shared" si="472"/>
        <v>Cluster 1</v>
      </c>
      <c r="AH1302" t="str">
        <f t="shared" si="473"/>
        <v>Not Applicable</v>
      </c>
      <c r="AI1302" t="e">
        <f t="shared" si="474"/>
        <v>#N/A</v>
      </c>
      <c r="AJ1302">
        <f t="shared" si="475"/>
        <v>27.64</v>
      </c>
      <c r="AK1302" t="str">
        <f t="shared" si="476"/>
        <v>no - Low</v>
      </c>
      <c r="AL1302" t="str">
        <f t="shared" si="477"/>
        <v>Q1 - Low</v>
      </c>
      <c r="AM1302">
        <f t="shared" si="478"/>
        <v>0</v>
      </c>
      <c r="AN1302">
        <f t="shared" si="479"/>
        <v>0</v>
      </c>
      <c r="AO1302">
        <f t="shared" si="480"/>
        <v>0</v>
      </c>
      <c r="AP1302">
        <f t="shared" si="481"/>
        <v>1</v>
      </c>
      <c r="AQ1302">
        <f t="shared" si="482"/>
        <v>162.6</v>
      </c>
    </row>
    <row r="1303" spans="1:43" x14ac:dyDescent="0.25">
      <c r="A1303" t="s">
        <v>49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  <c r="U1303">
        <f t="shared" si="460"/>
        <v>0</v>
      </c>
      <c r="V1303" t="str">
        <f t="shared" si="461"/>
        <v>&lt;=3 calls</v>
      </c>
      <c r="W1303" t="str">
        <f t="shared" si="462"/>
        <v>Q3</v>
      </c>
      <c r="X1303" t="str">
        <f t="shared" si="463"/>
        <v>Not Applicable</v>
      </c>
      <c r="Y1303" t="str">
        <f t="shared" si="464"/>
        <v>Medium</v>
      </c>
      <c r="Z1303" s="3">
        <f t="shared" si="465"/>
        <v>1.6818442589553348</v>
      </c>
      <c r="AA1303" s="3">
        <f t="shared" si="466"/>
        <v>-0.56068011994270506</v>
      </c>
      <c r="AB1303" s="3">
        <f t="shared" si="467"/>
        <v>-0.62215838904753962</v>
      </c>
      <c r="AC1303" s="3">
        <f t="shared" si="468"/>
        <v>1.591586692182255E-2</v>
      </c>
      <c r="AD1303" s="3">
        <f t="shared" si="469"/>
        <v>2.9257716790508299</v>
      </c>
      <c r="AE1303" s="3">
        <f t="shared" si="470"/>
        <v>1.87890837566979</v>
      </c>
      <c r="AF1303" s="3">
        <f t="shared" si="471"/>
        <v>2.5495986841831133</v>
      </c>
      <c r="AG1303" t="str">
        <f t="shared" si="472"/>
        <v>Cluster 2</v>
      </c>
      <c r="AH1303" t="str">
        <f t="shared" si="473"/>
        <v>Not Applicable</v>
      </c>
      <c r="AI1303" t="e">
        <f t="shared" si="474"/>
        <v>#N/A</v>
      </c>
      <c r="AJ1303">
        <f t="shared" si="475"/>
        <v>46.09</v>
      </c>
      <c r="AK1303" t="str">
        <f t="shared" si="476"/>
        <v>no - Medium</v>
      </c>
      <c r="AL1303" t="str">
        <f t="shared" si="477"/>
        <v>Q2 - Medium</v>
      </c>
      <c r="AM1303">
        <f t="shared" si="478"/>
        <v>0</v>
      </c>
      <c r="AN1303">
        <f t="shared" si="479"/>
        <v>1</v>
      </c>
      <c r="AO1303">
        <f t="shared" si="480"/>
        <v>0</v>
      </c>
      <c r="AP1303">
        <f t="shared" si="481"/>
        <v>1</v>
      </c>
      <c r="AQ1303">
        <f t="shared" si="482"/>
        <v>271.10000000000002</v>
      </c>
    </row>
    <row r="1304" spans="1:43" x14ac:dyDescent="0.25">
      <c r="A1304" t="s">
        <v>74</v>
      </c>
      <c r="B1304">
        <v>107</v>
      </c>
      <c r="C1304" t="s">
        <v>25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  <c r="U1304">
        <f t="shared" si="460"/>
        <v>0</v>
      </c>
      <c r="V1304" t="str">
        <f t="shared" si="461"/>
        <v>&lt;=3 calls</v>
      </c>
      <c r="W1304" t="str">
        <f t="shared" si="462"/>
        <v>Q3</v>
      </c>
      <c r="X1304" t="str">
        <f t="shared" si="463"/>
        <v>Not Applicable</v>
      </c>
      <c r="Y1304" t="str">
        <f t="shared" si="464"/>
        <v>Medium</v>
      </c>
      <c r="Z1304" s="3">
        <f t="shared" si="465"/>
        <v>-1.4229998657601857</v>
      </c>
      <c r="AA1304" s="3">
        <f t="shared" si="466"/>
        <v>-0.21639821187101227</v>
      </c>
      <c r="AB1304" s="3">
        <f t="shared" si="467"/>
        <v>0.52969688665286008</v>
      </c>
      <c r="AC1304" s="3">
        <f t="shared" si="468"/>
        <v>1.5013683635085036</v>
      </c>
      <c r="AD1304" s="3">
        <f t="shared" si="469"/>
        <v>3.0642742866441872</v>
      </c>
      <c r="AE1304" s="3">
        <f t="shared" si="470"/>
        <v>2.1462624626844717</v>
      </c>
      <c r="AF1304" s="3">
        <f t="shared" si="471"/>
        <v>2.7969819830789189</v>
      </c>
      <c r="AG1304" t="str">
        <f t="shared" si="472"/>
        <v>Cluster 2</v>
      </c>
      <c r="AH1304" t="str">
        <f t="shared" si="473"/>
        <v>Not Applicable</v>
      </c>
      <c r="AI1304" t="e">
        <f t="shared" si="474"/>
        <v>#N/A</v>
      </c>
      <c r="AJ1304">
        <f t="shared" si="475"/>
        <v>17.579999999999998</v>
      </c>
      <c r="AK1304" t="str">
        <f t="shared" si="476"/>
        <v>no - Low</v>
      </c>
      <c r="AL1304" t="str">
        <f t="shared" si="477"/>
        <v>Q4 - Very High</v>
      </c>
      <c r="AM1304">
        <f t="shared" si="478"/>
        <v>0</v>
      </c>
      <c r="AN1304">
        <f t="shared" si="479"/>
        <v>0</v>
      </c>
      <c r="AO1304">
        <f t="shared" si="480"/>
        <v>0</v>
      </c>
      <c r="AP1304">
        <f t="shared" si="481"/>
        <v>1</v>
      </c>
      <c r="AQ1304">
        <f t="shared" si="482"/>
        <v>103.4</v>
      </c>
    </row>
    <row r="1305" spans="1:43" x14ac:dyDescent="0.25">
      <c r="A1305" t="s">
        <v>43</v>
      </c>
      <c r="B1305">
        <v>106</v>
      </c>
      <c r="C1305" t="s">
        <v>25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  <c r="U1305">
        <f t="shared" si="460"/>
        <v>0</v>
      </c>
      <c r="V1305" t="str">
        <f t="shared" si="461"/>
        <v>&lt;=3 calls</v>
      </c>
      <c r="W1305" t="str">
        <f t="shared" si="462"/>
        <v>Q3</v>
      </c>
      <c r="X1305" t="str">
        <f t="shared" si="463"/>
        <v>Not Applicable</v>
      </c>
      <c r="Y1305" t="str">
        <f t="shared" si="464"/>
        <v>Medium</v>
      </c>
      <c r="Z1305" s="3">
        <f t="shared" si="465"/>
        <v>-2.3709308090245549</v>
      </c>
      <c r="AA1305" s="3">
        <f t="shared" si="466"/>
        <v>0.39654298862656723</v>
      </c>
      <c r="AB1305" s="3">
        <f t="shared" si="467"/>
        <v>-1.7521681336570696</v>
      </c>
      <c r="AC1305" s="3">
        <f t="shared" si="468"/>
        <v>0.41445190259141979</v>
      </c>
      <c r="AD1305" s="3">
        <f t="shared" si="469"/>
        <v>2.5290738795552001</v>
      </c>
      <c r="AE1305" s="3">
        <f t="shared" si="470"/>
        <v>3.0034018697429863</v>
      </c>
      <c r="AF1305" s="3">
        <f t="shared" si="471"/>
        <v>4.4322264037504828</v>
      </c>
      <c r="AG1305" t="str">
        <f t="shared" si="472"/>
        <v>Cluster 1</v>
      </c>
      <c r="AH1305" t="str">
        <f t="shared" si="473"/>
        <v>Not Applicable</v>
      </c>
      <c r="AI1305" t="e">
        <f t="shared" si="474"/>
        <v>#N/A</v>
      </c>
      <c r="AJ1305">
        <f t="shared" si="475"/>
        <v>8.8699999999999992</v>
      </c>
      <c r="AK1305" t="str">
        <f t="shared" si="476"/>
        <v>no - Low</v>
      </c>
      <c r="AL1305" t="str">
        <f t="shared" si="477"/>
        <v>Q3 - High</v>
      </c>
      <c r="AM1305">
        <f t="shared" si="478"/>
        <v>0</v>
      </c>
      <c r="AN1305">
        <f t="shared" si="479"/>
        <v>0</v>
      </c>
      <c r="AO1305">
        <f t="shared" si="480"/>
        <v>0</v>
      </c>
      <c r="AP1305">
        <f t="shared" si="481"/>
        <v>2</v>
      </c>
      <c r="AQ1305">
        <f t="shared" si="482"/>
        <v>52.2</v>
      </c>
    </row>
    <row r="1306" spans="1:43" x14ac:dyDescent="0.25">
      <c r="A1306" t="s">
        <v>53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  <c r="U1306">
        <f t="shared" si="460"/>
        <v>1</v>
      </c>
      <c r="V1306" t="str">
        <f t="shared" si="461"/>
        <v>&lt;=3 calls</v>
      </c>
      <c r="W1306" t="str">
        <f t="shared" si="462"/>
        <v>Q4</v>
      </c>
      <c r="X1306" t="str">
        <f t="shared" si="463"/>
        <v>Not Applicable</v>
      </c>
      <c r="Y1306" t="str">
        <f t="shared" si="464"/>
        <v>High</v>
      </c>
      <c r="Z1306" s="3">
        <f t="shared" si="465"/>
        <v>-0.27511473915098922</v>
      </c>
      <c r="AA1306" s="3">
        <f t="shared" si="466"/>
        <v>1.4632198829989789</v>
      </c>
      <c r="AB1306" s="3">
        <f t="shared" si="467"/>
        <v>0.18811221868653485</v>
      </c>
      <c r="AC1306" s="3">
        <f t="shared" si="468"/>
        <v>-0.56377291223395598</v>
      </c>
      <c r="AD1306" s="3">
        <f t="shared" si="469"/>
        <v>2.8626588252341088</v>
      </c>
      <c r="AE1306" s="3">
        <f t="shared" si="470"/>
        <v>1.6030990765045023</v>
      </c>
      <c r="AF1306" s="3">
        <f t="shared" si="471"/>
        <v>2.2237440834071829</v>
      </c>
      <c r="AG1306" t="str">
        <f t="shared" si="472"/>
        <v>Cluster 2</v>
      </c>
      <c r="AH1306" t="str">
        <f t="shared" si="473"/>
        <v>Not Applicable</v>
      </c>
      <c r="AI1306">
        <f t="shared" si="474"/>
        <v>28.12</v>
      </c>
      <c r="AJ1306" t="e">
        <f t="shared" si="475"/>
        <v>#N/A</v>
      </c>
      <c r="AK1306" t="str">
        <f t="shared" si="476"/>
        <v>no - Low</v>
      </c>
      <c r="AL1306" t="str">
        <f t="shared" si="477"/>
        <v>Q2 - Medium</v>
      </c>
      <c r="AM1306">
        <f t="shared" si="478"/>
        <v>0</v>
      </c>
      <c r="AN1306">
        <f t="shared" si="479"/>
        <v>1</v>
      </c>
      <c r="AO1306">
        <f t="shared" si="480"/>
        <v>0</v>
      </c>
      <c r="AP1306">
        <f t="shared" si="481"/>
        <v>0</v>
      </c>
      <c r="AQ1306">
        <f t="shared" si="482"/>
        <v>165.4</v>
      </c>
    </row>
    <row r="1307" spans="1:43" x14ac:dyDescent="0.25">
      <c r="A1307" t="s">
        <v>57</v>
      </c>
      <c r="B1307">
        <v>75</v>
      </c>
      <c r="C1307" t="s">
        <v>25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  <c r="U1307">
        <f t="shared" si="460"/>
        <v>0</v>
      </c>
      <c r="V1307" t="str">
        <f t="shared" si="461"/>
        <v>&lt;=3 calls</v>
      </c>
      <c r="W1307" t="str">
        <f t="shared" si="462"/>
        <v>Q2</v>
      </c>
      <c r="X1307" t="str">
        <f t="shared" si="463"/>
        <v>Not Applicable</v>
      </c>
      <c r="Y1307" t="str">
        <f t="shared" si="464"/>
        <v>Medium</v>
      </c>
      <c r="Z1307" s="3">
        <f t="shared" si="465"/>
        <v>-0.60652028376880573</v>
      </c>
      <c r="AA1307" s="3">
        <f t="shared" si="466"/>
        <v>-0.16863655988418833</v>
      </c>
      <c r="AB1307" s="3">
        <f t="shared" si="467"/>
        <v>-1.3013558102363958</v>
      </c>
      <c r="AC1307" s="3">
        <f t="shared" si="468"/>
        <v>2.2259793374532255</v>
      </c>
      <c r="AD1307" s="3">
        <f t="shared" si="469"/>
        <v>3.3680483171541593</v>
      </c>
      <c r="AE1307" s="3">
        <f t="shared" si="470"/>
        <v>2.6542072450276546</v>
      </c>
      <c r="AF1307" s="3">
        <f t="shared" si="471"/>
        <v>3.2780913246018057</v>
      </c>
      <c r="AG1307" t="str">
        <f t="shared" si="472"/>
        <v>Cluster 2</v>
      </c>
      <c r="AH1307" t="str">
        <f t="shared" si="473"/>
        <v>Not Applicable</v>
      </c>
      <c r="AI1307" t="e">
        <f t="shared" si="474"/>
        <v>#N/A</v>
      </c>
      <c r="AJ1307">
        <f t="shared" si="475"/>
        <v>25.08</v>
      </c>
      <c r="AK1307" t="str">
        <f t="shared" si="476"/>
        <v>no - Low</v>
      </c>
      <c r="AL1307" t="str">
        <f t="shared" si="477"/>
        <v>Q4 - Very High</v>
      </c>
      <c r="AM1307">
        <f t="shared" si="478"/>
        <v>0</v>
      </c>
      <c r="AN1307">
        <f t="shared" si="479"/>
        <v>0</v>
      </c>
      <c r="AO1307">
        <f t="shared" si="480"/>
        <v>0</v>
      </c>
      <c r="AP1307">
        <f t="shared" si="481"/>
        <v>2</v>
      </c>
      <c r="AQ1307">
        <f t="shared" si="482"/>
        <v>147.5</v>
      </c>
    </row>
    <row r="1308" spans="1:43" x14ac:dyDescent="0.25">
      <c r="A1308" t="s">
        <v>41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  <c r="U1308">
        <f t="shared" si="460"/>
        <v>0</v>
      </c>
      <c r="V1308" t="str">
        <f t="shared" si="461"/>
        <v>&lt;=3 calls</v>
      </c>
      <c r="W1308" t="str">
        <f t="shared" si="462"/>
        <v>Q2</v>
      </c>
      <c r="X1308" t="str">
        <f t="shared" si="463"/>
        <v>Not Applicable</v>
      </c>
      <c r="Y1308" t="str">
        <f t="shared" si="464"/>
        <v>Medium</v>
      </c>
      <c r="Z1308" s="3">
        <f t="shared" si="465"/>
        <v>0.69503333559613822</v>
      </c>
      <c r="AA1308" s="3">
        <f t="shared" si="466"/>
        <v>0.28907927165621222</v>
      </c>
      <c r="AB1308" s="3">
        <f t="shared" si="467"/>
        <v>0.55948624723131868</v>
      </c>
      <c r="AC1308" s="3">
        <f t="shared" si="468"/>
        <v>0.37822135389418376</v>
      </c>
      <c r="AD1308" s="3">
        <f t="shared" si="469"/>
        <v>2.9776424958395222</v>
      </c>
      <c r="AE1308" s="3">
        <f t="shared" si="470"/>
        <v>1.0112934372741247</v>
      </c>
      <c r="AF1308" s="3">
        <f t="shared" si="471"/>
        <v>1.0858517391973952</v>
      </c>
      <c r="AG1308" t="str">
        <f t="shared" si="472"/>
        <v>Cluster 2</v>
      </c>
      <c r="AH1308" t="str">
        <f t="shared" si="473"/>
        <v>Not Applicable</v>
      </c>
      <c r="AI1308" t="e">
        <f t="shared" si="474"/>
        <v>#N/A</v>
      </c>
      <c r="AJ1308">
        <f t="shared" si="475"/>
        <v>37.03</v>
      </c>
      <c r="AK1308" t="str">
        <f t="shared" si="476"/>
        <v>no - High</v>
      </c>
      <c r="AL1308" t="str">
        <f t="shared" si="477"/>
        <v>Q3 - High</v>
      </c>
      <c r="AM1308">
        <f t="shared" si="478"/>
        <v>0</v>
      </c>
      <c r="AN1308">
        <f t="shared" si="479"/>
        <v>1</v>
      </c>
      <c r="AO1308">
        <f t="shared" si="480"/>
        <v>0</v>
      </c>
      <c r="AP1308">
        <f t="shared" si="481"/>
        <v>0</v>
      </c>
      <c r="AQ1308">
        <f t="shared" si="482"/>
        <v>217.8</v>
      </c>
    </row>
    <row r="1309" spans="1:43" x14ac:dyDescent="0.25">
      <c r="A1309" t="s">
        <v>37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  <c r="U1309">
        <f t="shared" si="460"/>
        <v>0</v>
      </c>
      <c r="V1309" t="str">
        <f t="shared" si="461"/>
        <v>&lt;=3 calls</v>
      </c>
      <c r="W1309" t="str">
        <f t="shared" si="462"/>
        <v>Q4</v>
      </c>
      <c r="X1309" t="str">
        <f t="shared" si="463"/>
        <v>Not Applicable</v>
      </c>
      <c r="Y1309" t="str">
        <f t="shared" si="464"/>
        <v>Low</v>
      </c>
      <c r="Z1309" s="3">
        <f t="shared" si="465"/>
        <v>1.0264388802139541</v>
      </c>
      <c r="AA1309" s="3">
        <f t="shared" si="466"/>
        <v>-1.2591942802500118</v>
      </c>
      <c r="AB1309" s="3">
        <f t="shared" si="467"/>
        <v>0.40458157222333424</v>
      </c>
      <c r="AC1309" s="3">
        <f t="shared" si="468"/>
        <v>1.1028323278389063</v>
      </c>
      <c r="AD1309" s="3">
        <f t="shared" si="469"/>
        <v>3.2509059356110064</v>
      </c>
      <c r="AE1309" s="3">
        <f t="shared" si="470"/>
        <v>2.0047624303489195</v>
      </c>
      <c r="AF1309" s="3">
        <f t="shared" si="471"/>
        <v>2.3387508208627401</v>
      </c>
      <c r="AG1309" t="str">
        <f t="shared" si="472"/>
        <v>Cluster 2</v>
      </c>
      <c r="AH1309" t="str">
        <f t="shared" si="473"/>
        <v>Not Applicable</v>
      </c>
      <c r="AI1309" t="e">
        <f t="shared" si="474"/>
        <v>#N/A</v>
      </c>
      <c r="AJ1309">
        <f t="shared" si="475"/>
        <v>40.07</v>
      </c>
      <c r="AK1309" t="str">
        <f t="shared" si="476"/>
        <v>no - High</v>
      </c>
      <c r="AL1309" t="str">
        <f t="shared" si="477"/>
        <v>Q4 - Very High</v>
      </c>
      <c r="AM1309">
        <f t="shared" si="478"/>
        <v>0</v>
      </c>
      <c r="AN1309">
        <f t="shared" si="479"/>
        <v>1</v>
      </c>
      <c r="AO1309">
        <f t="shared" si="480"/>
        <v>0</v>
      </c>
      <c r="AP1309">
        <f t="shared" si="481"/>
        <v>1</v>
      </c>
      <c r="AQ1309">
        <f t="shared" si="482"/>
        <v>235.7</v>
      </c>
    </row>
    <row r="1310" spans="1:43" x14ac:dyDescent="0.25">
      <c r="A1310" t="s">
        <v>42</v>
      </c>
      <c r="B1310">
        <v>122</v>
      </c>
      <c r="C1310" t="s">
        <v>28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  <c r="U1310">
        <f t="shared" si="460"/>
        <v>0</v>
      </c>
      <c r="V1310" t="str">
        <f t="shared" si="461"/>
        <v>&lt;=3 calls</v>
      </c>
      <c r="W1310" t="str">
        <f t="shared" si="462"/>
        <v>Q3</v>
      </c>
      <c r="X1310" t="str">
        <f t="shared" si="463"/>
        <v>Not Applicable</v>
      </c>
      <c r="Y1310" t="str">
        <f t="shared" si="464"/>
        <v>Low</v>
      </c>
      <c r="Z1310" s="3">
        <f t="shared" si="465"/>
        <v>0.44879346166222978</v>
      </c>
      <c r="AA1310" s="3">
        <f t="shared" si="466"/>
        <v>-1.2054624217648346</v>
      </c>
      <c r="AB1310" s="3">
        <f t="shared" si="467"/>
        <v>8.8814350091672822E-2</v>
      </c>
      <c r="AC1310" s="3">
        <f t="shared" si="468"/>
        <v>-0.60000346093119195</v>
      </c>
      <c r="AD1310" s="3">
        <f t="shared" si="469"/>
        <v>1.8672790957822223</v>
      </c>
      <c r="AE1310" s="3">
        <f t="shared" si="470"/>
        <v>1.4221277591797166</v>
      </c>
      <c r="AF1310" s="3">
        <f t="shared" si="471"/>
        <v>2.9254339003494452</v>
      </c>
      <c r="AG1310" t="str">
        <f t="shared" si="472"/>
        <v>Cluster 2</v>
      </c>
      <c r="AH1310" t="str">
        <f t="shared" si="473"/>
        <v>&gt;16 messages</v>
      </c>
      <c r="AI1310" t="e">
        <f t="shared" si="474"/>
        <v>#N/A</v>
      </c>
      <c r="AJ1310">
        <f t="shared" si="475"/>
        <v>34.770000000000003</v>
      </c>
      <c r="AK1310" t="str">
        <f t="shared" si="476"/>
        <v>no - Medium</v>
      </c>
      <c r="AL1310" t="str">
        <f t="shared" si="477"/>
        <v>Q2 - Medium</v>
      </c>
      <c r="AM1310">
        <f t="shared" si="478"/>
        <v>0</v>
      </c>
      <c r="AN1310">
        <f t="shared" si="479"/>
        <v>0</v>
      </c>
      <c r="AO1310">
        <f t="shared" si="480"/>
        <v>1</v>
      </c>
      <c r="AP1310">
        <f t="shared" si="481"/>
        <v>2</v>
      </c>
      <c r="AQ1310">
        <f t="shared" si="482"/>
        <v>204.5</v>
      </c>
    </row>
    <row r="1311" spans="1:43" x14ac:dyDescent="0.25">
      <c r="A1311" t="s">
        <v>40</v>
      </c>
      <c r="B1311">
        <v>106</v>
      </c>
      <c r="C1311" t="s">
        <v>25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  <c r="U1311">
        <f t="shared" si="460"/>
        <v>0</v>
      </c>
      <c r="V1311" t="str">
        <f t="shared" si="461"/>
        <v>&lt;=3 calls</v>
      </c>
      <c r="W1311" t="str">
        <f t="shared" si="462"/>
        <v>Q3</v>
      </c>
      <c r="X1311" t="str">
        <f t="shared" si="463"/>
        <v>Not Applicable</v>
      </c>
      <c r="Y1311" t="str">
        <f t="shared" si="464"/>
        <v>High</v>
      </c>
      <c r="Z1311" s="3">
        <f t="shared" si="465"/>
        <v>-3.4429148087770596E-2</v>
      </c>
      <c r="AA1311" s="3">
        <f t="shared" si="466"/>
        <v>0.93187150464555757</v>
      </c>
      <c r="AB1311" s="3">
        <f t="shared" si="467"/>
        <v>1.1791049472632575</v>
      </c>
      <c r="AC1311" s="3">
        <f t="shared" si="468"/>
        <v>-0.23769797395883072</v>
      </c>
      <c r="AD1311" s="3">
        <f t="shared" si="469"/>
        <v>3.1613379019993539</v>
      </c>
      <c r="AE1311" s="3">
        <f t="shared" si="470"/>
        <v>1.5219588269375908</v>
      </c>
      <c r="AF1311" s="3">
        <f t="shared" si="471"/>
        <v>1.6243952755314268</v>
      </c>
      <c r="AG1311" t="str">
        <f t="shared" si="472"/>
        <v>Cluster 2</v>
      </c>
      <c r="AH1311" t="str">
        <f t="shared" si="473"/>
        <v>Not Applicable</v>
      </c>
      <c r="AI1311" t="e">
        <f t="shared" si="474"/>
        <v>#N/A</v>
      </c>
      <c r="AJ1311">
        <f t="shared" si="475"/>
        <v>30.33</v>
      </c>
      <c r="AK1311" t="str">
        <f t="shared" si="476"/>
        <v>no - Low</v>
      </c>
      <c r="AL1311" t="str">
        <f t="shared" si="477"/>
        <v>Q2 - Medium</v>
      </c>
      <c r="AM1311">
        <f t="shared" si="478"/>
        <v>0</v>
      </c>
      <c r="AN1311">
        <f t="shared" si="479"/>
        <v>0</v>
      </c>
      <c r="AO1311">
        <f t="shared" si="480"/>
        <v>0</v>
      </c>
      <c r="AP1311">
        <f t="shared" si="481"/>
        <v>0</v>
      </c>
      <c r="AQ1311">
        <f t="shared" si="482"/>
        <v>178.4</v>
      </c>
    </row>
    <row r="1312" spans="1:43" x14ac:dyDescent="0.25">
      <c r="A1312" t="s">
        <v>60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  <c r="U1312">
        <f t="shared" si="460"/>
        <v>0</v>
      </c>
      <c r="V1312" t="str">
        <f t="shared" si="461"/>
        <v>&lt;=3 calls</v>
      </c>
      <c r="W1312" t="str">
        <f t="shared" si="462"/>
        <v>Q1</v>
      </c>
      <c r="X1312" t="str">
        <f t="shared" si="463"/>
        <v>Not Applicable</v>
      </c>
      <c r="Y1312" t="str">
        <f t="shared" si="464"/>
        <v>High</v>
      </c>
      <c r="Z1312" s="3">
        <f t="shared" si="465"/>
        <v>-0.92866869026880616</v>
      </c>
      <c r="AA1312" s="3">
        <f t="shared" si="466"/>
        <v>0.93585164231112605</v>
      </c>
      <c r="AB1312" s="3">
        <f t="shared" si="467"/>
        <v>1.7649623719729437</v>
      </c>
      <c r="AC1312" s="3">
        <f t="shared" si="468"/>
        <v>1.1752934252333782</v>
      </c>
      <c r="AD1312" s="3">
        <f t="shared" si="469"/>
        <v>4.0161583809750905</v>
      </c>
      <c r="AE1312" s="3">
        <f t="shared" si="470"/>
        <v>2.4969282413756262</v>
      </c>
      <c r="AF1312" s="3">
        <f t="shared" si="471"/>
        <v>2.0832122177257633</v>
      </c>
      <c r="AG1312" t="str">
        <f t="shared" si="472"/>
        <v>Cluster 3</v>
      </c>
      <c r="AH1312" t="str">
        <f t="shared" si="473"/>
        <v>&gt;16 messages</v>
      </c>
      <c r="AI1312" t="e">
        <f t="shared" si="474"/>
        <v>#N/A</v>
      </c>
      <c r="AJ1312">
        <f t="shared" si="475"/>
        <v>22.12</v>
      </c>
      <c r="AK1312" t="str">
        <f t="shared" si="476"/>
        <v>no - Medium</v>
      </c>
      <c r="AL1312" t="str">
        <f t="shared" si="477"/>
        <v>Q4 - Very High</v>
      </c>
      <c r="AM1312">
        <f t="shared" si="478"/>
        <v>0</v>
      </c>
      <c r="AN1312">
        <f t="shared" si="479"/>
        <v>1</v>
      </c>
      <c r="AO1312">
        <f t="shared" si="480"/>
        <v>0</v>
      </c>
      <c r="AP1312">
        <f t="shared" si="481"/>
        <v>2</v>
      </c>
      <c r="AQ1312">
        <f t="shared" si="482"/>
        <v>130.1</v>
      </c>
    </row>
    <row r="1313" spans="1:43" x14ac:dyDescent="0.25">
      <c r="A1313" t="s">
        <v>54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  <c r="U1313">
        <f t="shared" si="460"/>
        <v>0</v>
      </c>
      <c r="V1313" t="str">
        <f t="shared" si="461"/>
        <v>&lt;=3 calls</v>
      </c>
      <c r="W1313" t="str">
        <f t="shared" si="462"/>
        <v>Q2</v>
      </c>
      <c r="X1313" t="str">
        <f t="shared" si="463"/>
        <v>Not Applicable</v>
      </c>
      <c r="Y1313" t="str">
        <f t="shared" si="464"/>
        <v>High</v>
      </c>
      <c r="Z1313" s="3">
        <f t="shared" si="465"/>
        <v>-1.4174455828894961</v>
      </c>
      <c r="AA1313" s="3">
        <f t="shared" si="466"/>
        <v>0.7189341395376323</v>
      </c>
      <c r="AB1313" s="3">
        <f t="shared" si="467"/>
        <v>1.1135683539906496</v>
      </c>
      <c r="AC1313" s="3">
        <f t="shared" si="468"/>
        <v>1.6462905582974481</v>
      </c>
      <c r="AD1313" s="3">
        <f t="shared" si="469"/>
        <v>3.8208664327174398</v>
      </c>
      <c r="AE1313" s="3">
        <f t="shared" si="470"/>
        <v>2.5448625422199971</v>
      </c>
      <c r="AF1313" s="3">
        <f t="shared" si="471"/>
        <v>2.5206408750399092</v>
      </c>
      <c r="AG1313" t="str">
        <f t="shared" si="472"/>
        <v>Cluster 3</v>
      </c>
      <c r="AH1313" t="str">
        <f t="shared" si="473"/>
        <v>&gt;16 messages</v>
      </c>
      <c r="AI1313" t="e">
        <f t="shared" si="474"/>
        <v>#N/A</v>
      </c>
      <c r="AJ1313">
        <f t="shared" si="475"/>
        <v>17.63</v>
      </c>
      <c r="AK1313" t="str">
        <f t="shared" si="476"/>
        <v>no - Medium</v>
      </c>
      <c r="AL1313" t="str">
        <f t="shared" si="477"/>
        <v>Q4 - Very High</v>
      </c>
      <c r="AM1313">
        <f t="shared" si="478"/>
        <v>0</v>
      </c>
      <c r="AN1313">
        <f t="shared" si="479"/>
        <v>1</v>
      </c>
      <c r="AO1313">
        <f t="shared" si="480"/>
        <v>0</v>
      </c>
      <c r="AP1313">
        <f t="shared" si="481"/>
        <v>2</v>
      </c>
      <c r="AQ1313">
        <f t="shared" si="482"/>
        <v>103.7</v>
      </c>
    </row>
    <row r="1314" spans="1:43" x14ac:dyDescent="0.25">
      <c r="A1314" t="s">
        <v>53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  <c r="U1314">
        <f t="shared" si="460"/>
        <v>0</v>
      </c>
      <c r="V1314" t="str">
        <f t="shared" si="461"/>
        <v>&lt;=3 calls</v>
      </c>
      <c r="W1314" t="str">
        <f t="shared" si="462"/>
        <v>Q4</v>
      </c>
      <c r="X1314" t="str">
        <f t="shared" si="463"/>
        <v>Not Applicable</v>
      </c>
      <c r="Y1314" t="str">
        <f t="shared" si="464"/>
        <v>Medium</v>
      </c>
      <c r="Z1314" s="3">
        <f t="shared" si="465"/>
        <v>1.1041988404036098</v>
      </c>
      <c r="AA1314" s="3">
        <f t="shared" si="466"/>
        <v>-0.45918660947070333</v>
      </c>
      <c r="AB1314" s="3">
        <f t="shared" si="467"/>
        <v>0.33110114946313596</v>
      </c>
      <c r="AC1314" s="3">
        <f t="shared" si="468"/>
        <v>-1.5782282757565671</v>
      </c>
      <c r="AD1314" s="3">
        <f t="shared" si="469"/>
        <v>2.6127208217331956</v>
      </c>
      <c r="AE1314" s="3">
        <f t="shared" si="470"/>
        <v>2.0076204529340784</v>
      </c>
      <c r="AF1314" s="3">
        <f t="shared" si="471"/>
        <v>3.0388763834286321</v>
      </c>
      <c r="AG1314" t="str">
        <f t="shared" si="472"/>
        <v>Cluster 2</v>
      </c>
      <c r="AH1314" t="str">
        <f t="shared" si="473"/>
        <v>Not Applicable</v>
      </c>
      <c r="AI1314" t="e">
        <f t="shared" si="474"/>
        <v>#N/A</v>
      </c>
      <c r="AJ1314">
        <f t="shared" si="475"/>
        <v>40.78</v>
      </c>
      <c r="AK1314" t="str">
        <f t="shared" si="476"/>
        <v>no - Low</v>
      </c>
      <c r="AL1314" t="str">
        <f t="shared" si="477"/>
        <v>Q1 - Low</v>
      </c>
      <c r="AM1314">
        <f t="shared" si="478"/>
        <v>0</v>
      </c>
      <c r="AN1314">
        <f t="shared" si="479"/>
        <v>1</v>
      </c>
      <c r="AO1314">
        <f t="shared" si="480"/>
        <v>0</v>
      </c>
      <c r="AP1314">
        <f t="shared" si="481"/>
        <v>2</v>
      </c>
      <c r="AQ1314">
        <f t="shared" si="482"/>
        <v>239.9</v>
      </c>
    </row>
    <row r="1315" spans="1:43" x14ac:dyDescent="0.25">
      <c r="A1315" t="s">
        <v>67</v>
      </c>
      <c r="B1315">
        <v>70</v>
      </c>
      <c r="C1315" t="s">
        <v>25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  <c r="U1315">
        <f t="shared" si="460"/>
        <v>0</v>
      </c>
      <c r="V1315" t="str">
        <f t="shared" si="461"/>
        <v>&lt;=3 calls</v>
      </c>
      <c r="W1315" t="str">
        <f t="shared" si="462"/>
        <v>Q1</v>
      </c>
      <c r="X1315" t="str">
        <f t="shared" si="463"/>
        <v>Not Applicable</v>
      </c>
      <c r="Y1315" t="str">
        <f t="shared" si="464"/>
        <v>High</v>
      </c>
      <c r="Z1315" s="3">
        <f t="shared" si="465"/>
        <v>-0.58985743515673661</v>
      </c>
      <c r="AA1315" s="3">
        <f t="shared" si="466"/>
        <v>1.3318753400352124</v>
      </c>
      <c r="AB1315" s="3">
        <f t="shared" si="467"/>
        <v>-0.97367284387335107</v>
      </c>
      <c r="AC1315" s="3">
        <f t="shared" si="468"/>
        <v>-0.49131181483948333</v>
      </c>
      <c r="AD1315" s="3">
        <f t="shared" si="469"/>
        <v>2.4218415129467421</v>
      </c>
      <c r="AE1315" s="3">
        <f t="shared" si="470"/>
        <v>1.8196839894610499</v>
      </c>
      <c r="AF1315" s="3">
        <f t="shared" si="471"/>
        <v>2.9592538466933855</v>
      </c>
      <c r="AG1315" t="str">
        <f t="shared" si="472"/>
        <v>Cluster 2</v>
      </c>
      <c r="AH1315" t="str">
        <f t="shared" si="473"/>
        <v>Not Applicable</v>
      </c>
      <c r="AI1315" t="e">
        <f t="shared" si="474"/>
        <v>#N/A</v>
      </c>
      <c r="AJ1315">
        <f t="shared" si="475"/>
        <v>25.23</v>
      </c>
      <c r="AK1315" t="str">
        <f t="shared" si="476"/>
        <v>no - Medium</v>
      </c>
      <c r="AL1315" t="str">
        <f t="shared" si="477"/>
        <v>Q2 - Medium</v>
      </c>
      <c r="AM1315">
        <f t="shared" si="478"/>
        <v>0</v>
      </c>
      <c r="AN1315">
        <f t="shared" si="479"/>
        <v>0</v>
      </c>
      <c r="AO1315">
        <f t="shared" si="480"/>
        <v>0</v>
      </c>
      <c r="AP1315">
        <f t="shared" si="481"/>
        <v>0</v>
      </c>
      <c r="AQ1315">
        <f t="shared" si="482"/>
        <v>148.4</v>
      </c>
    </row>
    <row r="1316" spans="1:43" x14ac:dyDescent="0.25">
      <c r="A1316" t="s">
        <v>27</v>
      </c>
      <c r="B1316">
        <v>80</v>
      </c>
      <c r="C1316" t="s">
        <v>25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  <c r="U1316">
        <f t="shared" si="460"/>
        <v>0</v>
      </c>
      <c r="V1316" t="str">
        <f t="shared" si="461"/>
        <v>&lt;=3 calls</v>
      </c>
      <c r="W1316" t="str">
        <f t="shared" si="462"/>
        <v>Q2</v>
      </c>
      <c r="X1316" t="str">
        <f t="shared" si="463"/>
        <v>Not Applicable</v>
      </c>
      <c r="Y1316" t="str">
        <f t="shared" si="464"/>
        <v>Medium</v>
      </c>
      <c r="Z1316" s="3">
        <f t="shared" si="465"/>
        <v>-0.5861545799096104</v>
      </c>
      <c r="AA1316" s="3">
        <f t="shared" si="466"/>
        <v>0.21146658717762301</v>
      </c>
      <c r="AB1316" s="3">
        <f t="shared" si="467"/>
        <v>6.2996904257008463E-2</v>
      </c>
      <c r="AC1316" s="3">
        <f t="shared" si="468"/>
        <v>-9.277577916988608E-2</v>
      </c>
      <c r="AD1316" s="3">
        <f t="shared" si="469"/>
        <v>1.8952407575024286</v>
      </c>
      <c r="AE1316" s="3">
        <f t="shared" si="470"/>
        <v>0.63314395218473762</v>
      </c>
      <c r="AF1316" s="3">
        <f t="shared" si="471"/>
        <v>2.2824997260630373</v>
      </c>
      <c r="AG1316" t="str">
        <f t="shared" si="472"/>
        <v>Cluster 2</v>
      </c>
      <c r="AH1316" t="str">
        <f t="shared" si="473"/>
        <v>Not Applicable</v>
      </c>
      <c r="AI1316" t="e">
        <f t="shared" si="474"/>
        <v>#N/A</v>
      </c>
      <c r="AJ1316">
        <f t="shared" si="475"/>
        <v>25.26</v>
      </c>
      <c r="AK1316" t="str">
        <f t="shared" si="476"/>
        <v>no - Low</v>
      </c>
      <c r="AL1316" t="str">
        <f t="shared" si="477"/>
        <v>Q2 - Medium</v>
      </c>
      <c r="AM1316">
        <f t="shared" si="478"/>
        <v>0</v>
      </c>
      <c r="AN1316">
        <f t="shared" si="479"/>
        <v>0</v>
      </c>
      <c r="AO1316">
        <f t="shared" si="480"/>
        <v>0</v>
      </c>
      <c r="AP1316">
        <f t="shared" si="481"/>
        <v>2</v>
      </c>
      <c r="AQ1316">
        <f t="shared" si="482"/>
        <v>148.6</v>
      </c>
    </row>
    <row r="1317" spans="1:43" x14ac:dyDescent="0.25">
      <c r="A1317" t="s">
        <v>56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  <c r="U1317">
        <f t="shared" si="460"/>
        <v>0</v>
      </c>
      <c r="V1317" t="str">
        <f t="shared" si="461"/>
        <v>&lt;=3 calls</v>
      </c>
      <c r="W1317" t="str">
        <f t="shared" si="462"/>
        <v>Q1</v>
      </c>
      <c r="X1317" t="str">
        <f t="shared" si="463"/>
        <v>Not Applicable</v>
      </c>
      <c r="Y1317" t="str">
        <f t="shared" si="464"/>
        <v>Low</v>
      </c>
      <c r="Z1317" s="3">
        <f t="shared" si="465"/>
        <v>0.20070216010475816</v>
      </c>
      <c r="AA1317" s="3">
        <f t="shared" si="466"/>
        <v>-1.4124295803744071</v>
      </c>
      <c r="AB1317" s="3">
        <f t="shared" si="467"/>
        <v>0.13846328438910385</v>
      </c>
      <c r="AC1317" s="3">
        <f t="shared" si="468"/>
        <v>0.95791013304996164</v>
      </c>
      <c r="AD1317" s="3">
        <f t="shared" si="469"/>
        <v>2.5964003110171179</v>
      </c>
      <c r="AE1317" s="3">
        <f t="shared" si="470"/>
        <v>1.7239497036488487</v>
      </c>
      <c r="AF1317" s="3">
        <f t="shared" si="471"/>
        <v>2.6837866134199491</v>
      </c>
      <c r="AG1317" t="str">
        <f t="shared" si="472"/>
        <v>Cluster 2</v>
      </c>
      <c r="AH1317" t="str">
        <f t="shared" si="473"/>
        <v>Not Applicable</v>
      </c>
      <c r="AI1317" t="e">
        <f t="shared" si="474"/>
        <v>#N/A</v>
      </c>
      <c r="AJ1317">
        <f t="shared" si="475"/>
        <v>32.49</v>
      </c>
      <c r="AK1317" t="str">
        <f t="shared" si="476"/>
        <v>no - Low</v>
      </c>
      <c r="AL1317" t="str">
        <f t="shared" si="477"/>
        <v>Q4 - Very High</v>
      </c>
      <c r="AM1317">
        <f t="shared" si="478"/>
        <v>0</v>
      </c>
      <c r="AN1317">
        <f t="shared" si="479"/>
        <v>1</v>
      </c>
      <c r="AO1317">
        <f t="shared" si="480"/>
        <v>0</v>
      </c>
      <c r="AP1317">
        <f t="shared" si="481"/>
        <v>0</v>
      </c>
      <c r="AQ1317">
        <f t="shared" si="482"/>
        <v>191.1</v>
      </c>
    </row>
    <row r="1318" spans="1:43" x14ac:dyDescent="0.25">
      <c r="A1318" t="s">
        <v>60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  <c r="U1318">
        <f t="shared" si="460"/>
        <v>0</v>
      </c>
      <c r="V1318" t="str">
        <f t="shared" si="461"/>
        <v>&lt;=3 calls</v>
      </c>
      <c r="W1318" t="str">
        <f t="shared" si="462"/>
        <v>Q4</v>
      </c>
      <c r="X1318" t="str">
        <f t="shared" si="463"/>
        <v>Not Applicable</v>
      </c>
      <c r="Y1318" t="str">
        <f t="shared" si="464"/>
        <v>Low</v>
      </c>
      <c r="Z1318" s="3">
        <f t="shared" si="465"/>
        <v>0.70799332896108058</v>
      </c>
      <c r="AA1318" s="3">
        <f t="shared" si="466"/>
        <v>-1.7407909377838247</v>
      </c>
      <c r="AB1318" s="3">
        <f t="shared" si="467"/>
        <v>9.0800307463569943E-2</v>
      </c>
      <c r="AC1318" s="3">
        <f t="shared" si="468"/>
        <v>-1.0710005939952616</v>
      </c>
      <c r="AD1318" s="3">
        <f t="shared" si="469"/>
        <v>2.1589114897069059</v>
      </c>
      <c r="AE1318" s="3">
        <f t="shared" si="470"/>
        <v>2.1649236963683878</v>
      </c>
      <c r="AF1318" s="3">
        <f t="shared" si="471"/>
        <v>3.5655140445391931</v>
      </c>
      <c r="AG1318" t="str">
        <f t="shared" si="472"/>
        <v>Cluster 1</v>
      </c>
      <c r="AH1318" t="str">
        <f t="shared" si="473"/>
        <v>&gt;16 messages</v>
      </c>
      <c r="AI1318" t="e">
        <f t="shared" si="474"/>
        <v>#N/A</v>
      </c>
      <c r="AJ1318">
        <f t="shared" si="475"/>
        <v>37.15</v>
      </c>
      <c r="AK1318" t="str">
        <f t="shared" si="476"/>
        <v>no - Medium</v>
      </c>
      <c r="AL1318" t="str">
        <f t="shared" si="477"/>
        <v>Q1 - Low</v>
      </c>
      <c r="AM1318">
        <f t="shared" si="478"/>
        <v>0</v>
      </c>
      <c r="AN1318">
        <f t="shared" si="479"/>
        <v>1</v>
      </c>
      <c r="AO1318">
        <f t="shared" si="480"/>
        <v>0</v>
      </c>
      <c r="AP1318">
        <f t="shared" si="481"/>
        <v>1</v>
      </c>
      <c r="AQ1318">
        <f t="shared" si="482"/>
        <v>218.5</v>
      </c>
    </row>
    <row r="1319" spans="1:43" x14ac:dyDescent="0.25">
      <c r="A1319" t="s">
        <v>64</v>
      </c>
      <c r="B1319">
        <v>137</v>
      </c>
      <c r="C1319" t="s">
        <v>28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  <c r="U1319">
        <f t="shared" si="460"/>
        <v>0</v>
      </c>
      <c r="V1319" t="str">
        <f t="shared" si="461"/>
        <v>&lt;=3 calls</v>
      </c>
      <c r="W1319" t="str">
        <f t="shared" si="462"/>
        <v>Q4</v>
      </c>
      <c r="X1319" t="str">
        <f t="shared" si="463"/>
        <v>Not Applicable</v>
      </c>
      <c r="Y1319" t="str">
        <f t="shared" si="464"/>
        <v>Medium</v>
      </c>
      <c r="Z1319" s="3">
        <f t="shared" si="465"/>
        <v>-1.5322340955504159</v>
      </c>
      <c r="AA1319" s="3">
        <f t="shared" si="466"/>
        <v>-8.704373774002952E-2</v>
      </c>
      <c r="AB1319" s="3">
        <f t="shared" si="467"/>
        <v>1.7530466277415608</v>
      </c>
      <c r="AC1319" s="3">
        <f t="shared" si="468"/>
        <v>-3.7158306488934985</v>
      </c>
      <c r="AD1319" s="3">
        <f t="shared" si="469"/>
        <v>4.0089604783852044</v>
      </c>
      <c r="AE1319" s="3">
        <f t="shared" si="470"/>
        <v>4.3858736673711078</v>
      </c>
      <c r="AF1319" s="3">
        <f t="shared" si="471"/>
        <v>5.5136205468842387</v>
      </c>
      <c r="AG1319" t="str">
        <f t="shared" si="472"/>
        <v>Cluster 1</v>
      </c>
      <c r="AH1319" t="str">
        <f t="shared" si="473"/>
        <v>Not Applicable</v>
      </c>
      <c r="AI1319" t="e">
        <f t="shared" si="474"/>
        <v>#N/A</v>
      </c>
      <c r="AJ1319">
        <f t="shared" si="475"/>
        <v>16.579999999999998</v>
      </c>
      <c r="AK1319" t="str">
        <f t="shared" si="476"/>
        <v>no - Low</v>
      </c>
      <c r="AL1319" t="str">
        <f t="shared" si="477"/>
        <v>Q1 - Low</v>
      </c>
      <c r="AM1319">
        <f t="shared" si="478"/>
        <v>0</v>
      </c>
      <c r="AN1319">
        <f t="shared" si="479"/>
        <v>0</v>
      </c>
      <c r="AO1319">
        <f t="shared" si="480"/>
        <v>1</v>
      </c>
      <c r="AP1319">
        <f t="shared" si="481"/>
        <v>1</v>
      </c>
      <c r="AQ1319">
        <f t="shared" si="482"/>
        <v>97.5</v>
      </c>
    </row>
    <row r="1320" spans="1:43" x14ac:dyDescent="0.25">
      <c r="A1320" t="s">
        <v>74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  <c r="U1320">
        <f t="shared" si="460"/>
        <v>0</v>
      </c>
      <c r="V1320" t="str">
        <f t="shared" si="461"/>
        <v>&lt;=3 calls</v>
      </c>
      <c r="W1320" t="str">
        <f t="shared" si="462"/>
        <v>Q3</v>
      </c>
      <c r="X1320" t="str">
        <f t="shared" si="463"/>
        <v>Not Applicable</v>
      </c>
      <c r="Y1320" t="str">
        <f t="shared" si="464"/>
        <v>Low</v>
      </c>
      <c r="Z1320" s="3">
        <f t="shared" si="465"/>
        <v>-0.95458867699869132</v>
      </c>
      <c r="AA1320" s="3">
        <f t="shared" si="466"/>
        <v>-1.6432775649773916</v>
      </c>
      <c r="AB1320" s="3">
        <f t="shared" si="467"/>
        <v>-4.2258836453544966E-2</v>
      </c>
      <c r="AC1320" s="3">
        <f t="shared" si="468"/>
        <v>0.19706861040800316</v>
      </c>
      <c r="AD1320" s="3">
        <f t="shared" si="469"/>
        <v>1.6631625321162802</v>
      </c>
      <c r="AE1320" s="3">
        <f t="shared" si="470"/>
        <v>1.9110788953569358</v>
      </c>
      <c r="AF1320" s="3">
        <f t="shared" si="471"/>
        <v>3.5409512112315151</v>
      </c>
      <c r="AG1320" t="str">
        <f t="shared" si="472"/>
        <v>Cluster 1</v>
      </c>
      <c r="AH1320" t="str">
        <f t="shared" si="473"/>
        <v>Not Applicable</v>
      </c>
      <c r="AI1320" t="e">
        <f t="shared" si="474"/>
        <v>#N/A</v>
      </c>
      <c r="AJ1320">
        <f t="shared" si="475"/>
        <v>21.88</v>
      </c>
      <c r="AK1320" t="str">
        <f t="shared" si="476"/>
        <v>no - Medium</v>
      </c>
      <c r="AL1320" t="str">
        <f t="shared" si="477"/>
        <v>Q3 - High</v>
      </c>
      <c r="AM1320">
        <f t="shared" si="478"/>
        <v>0</v>
      </c>
      <c r="AN1320">
        <f t="shared" si="479"/>
        <v>1</v>
      </c>
      <c r="AO1320">
        <f t="shared" si="480"/>
        <v>0</v>
      </c>
      <c r="AP1320">
        <f t="shared" si="481"/>
        <v>0</v>
      </c>
      <c r="AQ1320">
        <f t="shared" si="482"/>
        <v>128.69999999999999</v>
      </c>
    </row>
    <row r="1321" spans="1:43" x14ac:dyDescent="0.25">
      <c r="A1321" t="s">
        <v>31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  <c r="U1321">
        <f t="shared" si="460"/>
        <v>0</v>
      </c>
      <c r="V1321" t="str">
        <f t="shared" si="461"/>
        <v>&lt;=3 calls</v>
      </c>
      <c r="W1321" t="str">
        <f t="shared" si="462"/>
        <v>Q2</v>
      </c>
      <c r="X1321" t="str">
        <f t="shared" si="463"/>
        <v>Not Applicable</v>
      </c>
      <c r="Y1321" t="str">
        <f t="shared" si="464"/>
        <v>Medium</v>
      </c>
      <c r="Z1321" s="3">
        <f t="shared" si="465"/>
        <v>1.0431017288260234</v>
      </c>
      <c r="AA1321" s="3">
        <f t="shared" si="466"/>
        <v>-5.321256758269579E-2</v>
      </c>
      <c r="AB1321" s="3">
        <f t="shared" si="467"/>
        <v>0.17818243182704865</v>
      </c>
      <c r="AC1321" s="3">
        <f t="shared" si="468"/>
        <v>-0.27392852265606671</v>
      </c>
      <c r="AD1321" s="3">
        <f t="shared" si="469"/>
        <v>2.6430975671347317</v>
      </c>
      <c r="AE1321" s="3">
        <f t="shared" si="470"/>
        <v>1.0943850367055088</v>
      </c>
      <c r="AF1321" s="3">
        <f t="shared" si="471"/>
        <v>1.8464540253513757</v>
      </c>
      <c r="AG1321" t="str">
        <f t="shared" si="472"/>
        <v>Cluster 2</v>
      </c>
      <c r="AH1321" t="str">
        <f t="shared" si="473"/>
        <v>&gt;16 messages</v>
      </c>
      <c r="AI1321" t="e">
        <f t="shared" si="474"/>
        <v>#N/A</v>
      </c>
      <c r="AJ1321">
        <f t="shared" si="475"/>
        <v>40.22</v>
      </c>
      <c r="AK1321" t="str">
        <f t="shared" si="476"/>
        <v>no - High</v>
      </c>
      <c r="AL1321" t="str">
        <f t="shared" si="477"/>
        <v>Q2 - Medium</v>
      </c>
      <c r="AM1321">
        <f t="shared" si="478"/>
        <v>0</v>
      </c>
      <c r="AN1321">
        <f t="shared" si="479"/>
        <v>1</v>
      </c>
      <c r="AO1321">
        <f t="shared" si="480"/>
        <v>0</v>
      </c>
      <c r="AP1321">
        <f t="shared" si="481"/>
        <v>2</v>
      </c>
      <c r="AQ1321">
        <f t="shared" si="482"/>
        <v>236.6</v>
      </c>
    </row>
    <row r="1322" spans="1:43" x14ac:dyDescent="0.25">
      <c r="A1322" t="s">
        <v>31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  <c r="U1322">
        <f t="shared" si="460"/>
        <v>0</v>
      </c>
      <c r="V1322" t="str">
        <f t="shared" si="461"/>
        <v>&lt;=3 calls</v>
      </c>
      <c r="W1322" t="str">
        <f t="shared" si="462"/>
        <v>Q2</v>
      </c>
      <c r="X1322" t="str">
        <f t="shared" si="463"/>
        <v>Not Applicable</v>
      </c>
      <c r="Y1322" t="str">
        <f t="shared" si="464"/>
        <v>Medium</v>
      </c>
      <c r="Z1322" s="3">
        <f t="shared" si="465"/>
        <v>-1.7469996998837491</v>
      </c>
      <c r="AA1322" s="3">
        <f t="shared" si="466"/>
        <v>0.52788753159033419</v>
      </c>
      <c r="AB1322" s="3">
        <f t="shared" si="467"/>
        <v>1.570338549527015</v>
      </c>
      <c r="AC1322" s="3">
        <f t="shared" si="468"/>
        <v>1.9361349478753367</v>
      </c>
      <c r="AD1322" s="3">
        <f t="shared" si="469"/>
        <v>4.2567566940260004</v>
      </c>
      <c r="AE1322" s="3">
        <f t="shared" si="470"/>
        <v>3.0895395925472924</v>
      </c>
      <c r="AF1322" s="3">
        <f t="shared" si="471"/>
        <v>2.9950846792201742</v>
      </c>
      <c r="AG1322" t="str">
        <f t="shared" si="472"/>
        <v>Cluster 3</v>
      </c>
      <c r="AH1322" t="str">
        <f t="shared" si="473"/>
        <v>Not Applicable</v>
      </c>
      <c r="AI1322" t="e">
        <f t="shared" si="474"/>
        <v>#N/A</v>
      </c>
      <c r="AJ1322">
        <f t="shared" si="475"/>
        <v>14.6</v>
      </c>
      <c r="AK1322" t="str">
        <f t="shared" si="476"/>
        <v>no - High</v>
      </c>
      <c r="AL1322" t="str">
        <f t="shared" si="477"/>
        <v>Q4 - Very High</v>
      </c>
      <c r="AM1322">
        <f t="shared" si="478"/>
        <v>0</v>
      </c>
      <c r="AN1322">
        <f t="shared" si="479"/>
        <v>1</v>
      </c>
      <c r="AO1322">
        <f t="shared" si="480"/>
        <v>0</v>
      </c>
      <c r="AP1322">
        <f t="shared" si="481"/>
        <v>0</v>
      </c>
      <c r="AQ1322">
        <f t="shared" si="482"/>
        <v>85.9</v>
      </c>
    </row>
    <row r="1323" spans="1:43" x14ac:dyDescent="0.25">
      <c r="A1323" t="s">
        <v>69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  <c r="U1323">
        <f t="shared" si="460"/>
        <v>0</v>
      </c>
      <c r="V1323" t="str">
        <f t="shared" si="461"/>
        <v>&lt;=3 calls</v>
      </c>
      <c r="W1323" t="str">
        <f t="shared" si="462"/>
        <v>Q3</v>
      </c>
      <c r="X1323" t="str">
        <f t="shared" si="463"/>
        <v>Not Applicable</v>
      </c>
      <c r="Y1323" t="str">
        <f t="shared" si="464"/>
        <v>Medium</v>
      </c>
      <c r="Z1323" s="3">
        <f t="shared" si="465"/>
        <v>-0.72316022405328884</v>
      </c>
      <c r="AA1323" s="3">
        <f t="shared" si="466"/>
        <v>-0.6462530797524324</v>
      </c>
      <c r="AB1323" s="3">
        <f t="shared" si="467"/>
        <v>1.4670687661883575</v>
      </c>
      <c r="AC1323" s="3">
        <f t="shared" si="468"/>
        <v>0.41445190259141979</v>
      </c>
      <c r="AD1323" s="3">
        <f t="shared" si="469"/>
        <v>2.8790414423862498</v>
      </c>
      <c r="AE1323" s="3">
        <f t="shared" si="470"/>
        <v>1.8068383704773883</v>
      </c>
      <c r="AF1323" s="3">
        <f t="shared" si="471"/>
        <v>2.4980893032638511</v>
      </c>
      <c r="AG1323" t="str">
        <f t="shared" si="472"/>
        <v>Cluster 2</v>
      </c>
      <c r="AH1323" t="str">
        <f t="shared" si="473"/>
        <v>&gt;16 messages</v>
      </c>
      <c r="AI1323" t="e">
        <f t="shared" si="474"/>
        <v>#N/A</v>
      </c>
      <c r="AJ1323">
        <f t="shared" si="475"/>
        <v>24</v>
      </c>
      <c r="AK1323" t="str">
        <f t="shared" si="476"/>
        <v>no - Low</v>
      </c>
      <c r="AL1323" t="str">
        <f t="shared" si="477"/>
        <v>Q3 - High</v>
      </c>
      <c r="AM1323">
        <f t="shared" si="478"/>
        <v>0</v>
      </c>
      <c r="AN1323">
        <f t="shared" si="479"/>
        <v>1</v>
      </c>
      <c r="AO1323">
        <f t="shared" si="480"/>
        <v>0</v>
      </c>
      <c r="AP1323">
        <f t="shared" si="481"/>
        <v>1</v>
      </c>
      <c r="AQ1323">
        <f t="shared" si="482"/>
        <v>141.19999999999999</v>
      </c>
    </row>
    <row r="1324" spans="1:43" x14ac:dyDescent="0.25">
      <c r="A1324" t="s">
        <v>58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  <c r="U1324">
        <f t="shared" si="460"/>
        <v>0</v>
      </c>
      <c r="V1324" t="str">
        <f t="shared" si="461"/>
        <v>&lt;=3 calls</v>
      </c>
      <c r="W1324" t="str">
        <f t="shared" si="462"/>
        <v>Q1</v>
      </c>
      <c r="X1324" t="str">
        <f t="shared" si="463"/>
        <v>Not Applicable</v>
      </c>
      <c r="Y1324" t="str">
        <f t="shared" si="464"/>
        <v>Medium</v>
      </c>
      <c r="Z1324" s="3">
        <f t="shared" si="465"/>
        <v>0.26179927168234463</v>
      </c>
      <c r="AA1324" s="3">
        <f t="shared" si="466"/>
        <v>-0.4810773666313311</v>
      </c>
      <c r="AB1324" s="3">
        <f t="shared" si="467"/>
        <v>0.58728965043788017</v>
      </c>
      <c r="AC1324" s="3">
        <f t="shared" si="468"/>
        <v>0.45068245128865581</v>
      </c>
      <c r="AD1324" s="3">
        <f t="shared" si="469"/>
        <v>2.5466421245052162</v>
      </c>
      <c r="AE1324" s="3">
        <f t="shared" si="470"/>
        <v>0.92086812125805573</v>
      </c>
      <c r="AF1324" s="3">
        <f t="shared" si="471"/>
        <v>1.7918175362447601</v>
      </c>
      <c r="AG1324" t="str">
        <f t="shared" si="472"/>
        <v>Cluster 2</v>
      </c>
      <c r="AH1324" t="str">
        <f t="shared" si="473"/>
        <v>&gt;16 messages</v>
      </c>
      <c r="AI1324" t="e">
        <f t="shared" si="474"/>
        <v>#N/A</v>
      </c>
      <c r="AJ1324">
        <f t="shared" si="475"/>
        <v>33.049999999999997</v>
      </c>
      <c r="AK1324" t="str">
        <f t="shared" si="476"/>
        <v>no - Low</v>
      </c>
      <c r="AL1324" t="str">
        <f t="shared" si="477"/>
        <v>Q3 - High</v>
      </c>
      <c r="AM1324">
        <f t="shared" si="478"/>
        <v>0</v>
      </c>
      <c r="AN1324">
        <f t="shared" si="479"/>
        <v>1</v>
      </c>
      <c r="AO1324">
        <f t="shared" si="480"/>
        <v>0</v>
      </c>
      <c r="AP1324">
        <f t="shared" si="481"/>
        <v>0</v>
      </c>
      <c r="AQ1324">
        <f t="shared" si="482"/>
        <v>194.4</v>
      </c>
    </row>
    <row r="1325" spans="1:43" x14ac:dyDescent="0.25">
      <c r="A1325" t="s">
        <v>69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  <c r="U1325">
        <f t="shared" si="460"/>
        <v>0</v>
      </c>
      <c r="V1325" t="str">
        <f t="shared" si="461"/>
        <v>&lt;=3 calls</v>
      </c>
      <c r="W1325" t="str">
        <f t="shared" si="462"/>
        <v>Q3</v>
      </c>
      <c r="X1325" t="str">
        <f t="shared" si="463"/>
        <v>Not Applicable</v>
      </c>
      <c r="Y1325" t="str">
        <f t="shared" si="464"/>
        <v>Low</v>
      </c>
      <c r="Z1325" s="3">
        <f t="shared" si="465"/>
        <v>-0.2343833314325986</v>
      </c>
      <c r="AA1325" s="3">
        <f t="shared" si="466"/>
        <v>-0.90894216567996633</v>
      </c>
      <c r="AB1325" s="3">
        <f t="shared" si="467"/>
        <v>1.6060857822211645</v>
      </c>
      <c r="AC1325" s="3">
        <f t="shared" si="468"/>
        <v>2.5520542757283513</v>
      </c>
      <c r="AD1325" s="3">
        <f t="shared" si="469"/>
        <v>4.4724974113345963</v>
      </c>
      <c r="AE1325" s="3">
        <f t="shared" si="470"/>
        <v>3.1581013240111155</v>
      </c>
      <c r="AF1325" s="3">
        <f t="shared" si="471"/>
        <v>2.8185057833978022</v>
      </c>
      <c r="AG1325" t="str">
        <f t="shared" si="472"/>
        <v>Cluster 3</v>
      </c>
      <c r="AH1325" t="str">
        <f t="shared" si="473"/>
        <v>Not Applicable</v>
      </c>
      <c r="AI1325" t="e">
        <f t="shared" si="474"/>
        <v>#N/A</v>
      </c>
      <c r="AJ1325">
        <f t="shared" si="475"/>
        <v>28.49</v>
      </c>
      <c r="AK1325" t="str">
        <f t="shared" si="476"/>
        <v>no - Low</v>
      </c>
      <c r="AL1325" t="str">
        <f t="shared" si="477"/>
        <v>Q4 - Very High</v>
      </c>
      <c r="AM1325">
        <f t="shared" si="478"/>
        <v>0</v>
      </c>
      <c r="AN1325">
        <f t="shared" si="479"/>
        <v>1</v>
      </c>
      <c r="AO1325">
        <f t="shared" si="480"/>
        <v>0</v>
      </c>
      <c r="AP1325">
        <f t="shared" si="481"/>
        <v>2</v>
      </c>
      <c r="AQ1325">
        <f t="shared" si="482"/>
        <v>167.6</v>
      </c>
    </row>
    <row r="1326" spans="1:43" x14ac:dyDescent="0.25">
      <c r="A1326" t="s">
        <v>72</v>
      </c>
      <c r="B1326">
        <v>179</v>
      </c>
      <c r="C1326" t="s">
        <v>25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  <c r="U1326">
        <f t="shared" si="460"/>
        <v>0</v>
      </c>
      <c r="V1326" t="str">
        <f t="shared" si="461"/>
        <v>&lt;=3 calls</v>
      </c>
      <c r="W1326" t="str">
        <f t="shared" si="462"/>
        <v>Q4</v>
      </c>
      <c r="X1326" t="str">
        <f t="shared" si="463"/>
        <v>Not Applicable</v>
      </c>
      <c r="Y1326" t="str">
        <f t="shared" si="464"/>
        <v>Low</v>
      </c>
      <c r="Z1326" s="3">
        <f t="shared" si="465"/>
        <v>1.0042217487311957</v>
      </c>
      <c r="AA1326" s="3">
        <f t="shared" si="466"/>
        <v>-0.71590548889988459</v>
      </c>
      <c r="AB1326" s="3">
        <f t="shared" si="467"/>
        <v>-0.18127585248635184</v>
      </c>
      <c r="AC1326" s="3">
        <f t="shared" si="468"/>
        <v>-1.5057671783620949</v>
      </c>
      <c r="AD1326" s="3">
        <f t="shared" si="469"/>
        <v>2.2413665870969548</v>
      </c>
      <c r="AE1326" s="3">
        <f t="shared" si="470"/>
        <v>1.9547832922830404</v>
      </c>
      <c r="AF1326" s="3">
        <f t="shared" si="471"/>
        <v>3.2586241363224437</v>
      </c>
      <c r="AG1326" t="str">
        <f t="shared" si="472"/>
        <v>Cluster 2</v>
      </c>
      <c r="AH1326" t="str">
        <f t="shared" si="473"/>
        <v>Not Applicable</v>
      </c>
      <c r="AI1326" t="e">
        <f t="shared" si="474"/>
        <v>#N/A</v>
      </c>
      <c r="AJ1326">
        <f t="shared" si="475"/>
        <v>39.869999999999997</v>
      </c>
      <c r="AK1326" t="str">
        <f t="shared" si="476"/>
        <v>no - Medium</v>
      </c>
      <c r="AL1326" t="str">
        <f t="shared" si="477"/>
        <v>Q1 - Low</v>
      </c>
      <c r="AM1326">
        <f t="shared" si="478"/>
        <v>0</v>
      </c>
      <c r="AN1326">
        <f t="shared" si="479"/>
        <v>0</v>
      </c>
      <c r="AO1326">
        <f t="shared" si="480"/>
        <v>0</v>
      </c>
      <c r="AP1326">
        <f t="shared" si="481"/>
        <v>1</v>
      </c>
      <c r="AQ1326">
        <f t="shared" si="482"/>
        <v>234.5</v>
      </c>
    </row>
    <row r="1327" spans="1:43" x14ac:dyDescent="0.25">
      <c r="A1327" t="s">
        <v>27</v>
      </c>
      <c r="B1327">
        <v>57</v>
      </c>
      <c r="C1327" t="s">
        <v>28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  <c r="U1327">
        <f t="shared" si="460"/>
        <v>0</v>
      </c>
      <c r="V1327" t="str">
        <f t="shared" si="461"/>
        <v>&lt;=3 calls</v>
      </c>
      <c r="W1327" t="str">
        <f t="shared" si="462"/>
        <v>Q1</v>
      </c>
      <c r="X1327" t="str">
        <f t="shared" si="463"/>
        <v>Not Applicable</v>
      </c>
      <c r="Y1327" t="str">
        <f t="shared" si="464"/>
        <v>Medium</v>
      </c>
      <c r="Z1327" s="3">
        <f t="shared" si="465"/>
        <v>-0.48247463299007021</v>
      </c>
      <c r="AA1327" s="3">
        <f t="shared" si="466"/>
        <v>-6.9133118244970815E-2</v>
      </c>
      <c r="AB1327" s="3">
        <f t="shared" si="467"/>
        <v>1.0520036754618347</v>
      </c>
      <c r="AC1327" s="3">
        <f t="shared" si="468"/>
        <v>-5.6545230472650088E-2</v>
      </c>
      <c r="AD1327" s="3">
        <f t="shared" si="469"/>
        <v>2.4970325675288816</v>
      </c>
      <c r="AE1327" s="3">
        <f t="shared" si="470"/>
        <v>1.1608058648161588</v>
      </c>
      <c r="AF1327" s="3">
        <f t="shared" si="471"/>
        <v>2.1118164854653689</v>
      </c>
      <c r="AG1327" t="str">
        <f t="shared" si="472"/>
        <v>Cluster 2</v>
      </c>
      <c r="AH1327" t="str">
        <f t="shared" si="473"/>
        <v>Not Applicable</v>
      </c>
      <c r="AI1327" t="e">
        <f t="shared" si="474"/>
        <v>#N/A</v>
      </c>
      <c r="AJ1327">
        <f t="shared" si="475"/>
        <v>26.21</v>
      </c>
      <c r="AK1327" t="str">
        <f t="shared" si="476"/>
        <v>no - High</v>
      </c>
      <c r="AL1327" t="str">
        <f t="shared" si="477"/>
        <v>Q2 - Medium</v>
      </c>
      <c r="AM1327">
        <f t="shared" si="478"/>
        <v>0</v>
      </c>
      <c r="AN1327">
        <f t="shared" si="479"/>
        <v>0</v>
      </c>
      <c r="AO1327">
        <f t="shared" si="480"/>
        <v>1</v>
      </c>
      <c r="AP1327">
        <f t="shared" si="481"/>
        <v>1</v>
      </c>
      <c r="AQ1327">
        <f t="shared" si="482"/>
        <v>154.19999999999999</v>
      </c>
    </row>
    <row r="1328" spans="1:43" x14ac:dyDescent="0.25">
      <c r="A1328" t="s">
        <v>42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  <c r="U1328">
        <f t="shared" si="460"/>
        <v>0</v>
      </c>
      <c r="V1328" t="str">
        <f t="shared" si="461"/>
        <v>&lt;=3 calls</v>
      </c>
      <c r="W1328" t="str">
        <f t="shared" si="462"/>
        <v>Q3</v>
      </c>
      <c r="X1328" t="str">
        <f t="shared" si="463"/>
        <v>Not Applicable</v>
      </c>
      <c r="Y1328" t="str">
        <f t="shared" si="464"/>
        <v>Medium</v>
      </c>
      <c r="Z1328" s="3">
        <f t="shared" si="465"/>
        <v>-0.68613167158202437</v>
      </c>
      <c r="AA1328" s="3">
        <f t="shared" si="466"/>
        <v>-0.6024715654311763</v>
      </c>
      <c r="AB1328" s="3">
        <f t="shared" si="467"/>
        <v>0.41848327382661471</v>
      </c>
      <c r="AC1328" s="3">
        <f t="shared" si="468"/>
        <v>0.48691299998589177</v>
      </c>
      <c r="AD1328" s="3">
        <f t="shared" si="469"/>
        <v>2.1164940943757791</v>
      </c>
      <c r="AE1328" s="3">
        <f t="shared" si="470"/>
        <v>1.1162263112509656</v>
      </c>
      <c r="AF1328" s="3">
        <f t="shared" si="471"/>
        <v>2.4520144992088291</v>
      </c>
      <c r="AG1328" t="str">
        <f t="shared" si="472"/>
        <v>Cluster 2</v>
      </c>
      <c r="AH1328" t="str">
        <f t="shared" si="473"/>
        <v>1-16 messages</v>
      </c>
      <c r="AI1328" t="e">
        <f t="shared" si="474"/>
        <v>#N/A</v>
      </c>
      <c r="AJ1328">
        <f t="shared" si="475"/>
        <v>24.34</v>
      </c>
      <c r="AK1328" t="str">
        <f t="shared" si="476"/>
        <v>no - Low</v>
      </c>
      <c r="AL1328" t="str">
        <f t="shared" si="477"/>
        <v>Q3 - High</v>
      </c>
      <c r="AM1328">
        <f t="shared" si="478"/>
        <v>0</v>
      </c>
      <c r="AN1328">
        <f t="shared" si="479"/>
        <v>1</v>
      </c>
      <c r="AO1328">
        <f t="shared" si="480"/>
        <v>0</v>
      </c>
      <c r="AP1328">
        <f t="shared" si="481"/>
        <v>1</v>
      </c>
      <c r="AQ1328">
        <f t="shared" si="482"/>
        <v>143.19999999999999</v>
      </c>
    </row>
    <row r="1329" spans="1:43" x14ac:dyDescent="0.25">
      <c r="A1329" t="s">
        <v>57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  <c r="U1329">
        <f t="shared" si="460"/>
        <v>0</v>
      </c>
      <c r="V1329" t="str">
        <f t="shared" si="461"/>
        <v>&lt;=3 calls</v>
      </c>
      <c r="W1329" t="str">
        <f t="shared" si="462"/>
        <v>Q3</v>
      </c>
      <c r="X1329" t="str">
        <f t="shared" si="463"/>
        <v>High</v>
      </c>
      <c r="Y1329" t="str">
        <f t="shared" si="464"/>
        <v>High</v>
      </c>
      <c r="Z1329" s="3">
        <f t="shared" si="465"/>
        <v>0.66911334886625307</v>
      </c>
      <c r="AA1329" s="3">
        <f t="shared" si="466"/>
        <v>0.98560336313073482</v>
      </c>
      <c r="AB1329" s="3">
        <f t="shared" si="467"/>
        <v>-0.29050350794070007</v>
      </c>
      <c r="AC1329" s="3">
        <f t="shared" si="468"/>
        <v>0.88544903565548905</v>
      </c>
      <c r="AD1329" s="3">
        <f t="shared" si="469"/>
        <v>3.2843360707056561</v>
      </c>
      <c r="AE1329" s="3">
        <f t="shared" si="470"/>
        <v>1.5124612212928683</v>
      </c>
      <c r="AF1329" s="3">
        <f t="shared" si="471"/>
        <v>1.3372413643359831</v>
      </c>
      <c r="AG1329" t="str">
        <f t="shared" si="472"/>
        <v>Cluster 3</v>
      </c>
      <c r="AH1329" t="str">
        <f t="shared" si="473"/>
        <v>&gt;16 messages</v>
      </c>
      <c r="AI1329" t="e">
        <f t="shared" si="474"/>
        <v>#N/A</v>
      </c>
      <c r="AJ1329">
        <f t="shared" si="475"/>
        <v>36.79</v>
      </c>
      <c r="AK1329" t="str">
        <f t="shared" si="476"/>
        <v>yes - Medium</v>
      </c>
      <c r="AL1329" t="str">
        <f t="shared" si="477"/>
        <v>Q4 - Very High</v>
      </c>
      <c r="AM1329">
        <f t="shared" si="478"/>
        <v>1</v>
      </c>
      <c r="AN1329">
        <f t="shared" si="479"/>
        <v>1</v>
      </c>
      <c r="AO1329">
        <f t="shared" si="480"/>
        <v>0</v>
      </c>
      <c r="AP1329">
        <f t="shared" si="481"/>
        <v>1</v>
      </c>
      <c r="AQ1329">
        <f t="shared" si="482"/>
        <v>216.4</v>
      </c>
    </row>
    <row r="1330" spans="1:43" x14ac:dyDescent="0.25">
      <c r="A1330" t="s">
        <v>35</v>
      </c>
      <c r="B1330">
        <v>33</v>
      </c>
      <c r="C1330" t="s">
        <v>28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  <c r="U1330">
        <f t="shared" si="460"/>
        <v>0</v>
      </c>
      <c r="V1330" t="str">
        <f t="shared" si="461"/>
        <v>&lt;=3 calls</v>
      </c>
      <c r="W1330" t="str">
        <f t="shared" si="462"/>
        <v>Q1</v>
      </c>
      <c r="X1330" t="str">
        <f t="shared" si="463"/>
        <v>Not Applicable</v>
      </c>
      <c r="Y1330" t="str">
        <f t="shared" si="464"/>
        <v>Low</v>
      </c>
      <c r="Z1330" s="3">
        <f t="shared" si="465"/>
        <v>-0.33991470597570195</v>
      </c>
      <c r="AA1330" s="3">
        <f t="shared" si="466"/>
        <v>-0.97461443716185014</v>
      </c>
      <c r="AB1330" s="3">
        <f t="shared" si="467"/>
        <v>-0.1892196819739409</v>
      </c>
      <c r="AC1330" s="3">
        <f t="shared" si="468"/>
        <v>-0.63623400962842791</v>
      </c>
      <c r="AD1330" s="3">
        <f t="shared" si="469"/>
        <v>1.1072702660313796</v>
      </c>
      <c r="AE1330" s="3">
        <f t="shared" si="470"/>
        <v>1.2271972586006878</v>
      </c>
      <c r="AF1330" s="3">
        <f t="shared" si="471"/>
        <v>3.1282549098494012</v>
      </c>
      <c r="AG1330" t="str">
        <f t="shared" si="472"/>
        <v>Cluster 1</v>
      </c>
      <c r="AH1330" t="str">
        <f t="shared" si="473"/>
        <v>&gt;16 messages</v>
      </c>
      <c r="AI1330" t="e">
        <f t="shared" si="474"/>
        <v>#N/A</v>
      </c>
      <c r="AJ1330">
        <f t="shared" si="475"/>
        <v>27.52</v>
      </c>
      <c r="AK1330" t="str">
        <f t="shared" si="476"/>
        <v>no - Low</v>
      </c>
      <c r="AL1330" t="str">
        <f t="shared" si="477"/>
        <v>Q1 - Low</v>
      </c>
      <c r="AM1330">
        <f t="shared" si="478"/>
        <v>0</v>
      </c>
      <c r="AN1330">
        <f t="shared" si="479"/>
        <v>0</v>
      </c>
      <c r="AO1330">
        <f t="shared" si="480"/>
        <v>1</v>
      </c>
      <c r="AP1330">
        <f t="shared" si="481"/>
        <v>1</v>
      </c>
      <c r="AQ1330">
        <f t="shared" si="482"/>
        <v>161.9</v>
      </c>
    </row>
    <row r="1331" spans="1:43" x14ac:dyDescent="0.25">
      <c r="A1331" t="s">
        <v>64</v>
      </c>
      <c r="B1331">
        <v>94</v>
      </c>
      <c r="C1331" t="s">
        <v>25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  <c r="U1331">
        <f t="shared" si="460"/>
        <v>0</v>
      </c>
      <c r="V1331" t="str">
        <f t="shared" si="461"/>
        <v>&lt;=3 calls</v>
      </c>
      <c r="W1331" t="str">
        <f t="shared" si="462"/>
        <v>Q2</v>
      </c>
      <c r="X1331" t="str">
        <f t="shared" si="463"/>
        <v>Not Applicable</v>
      </c>
      <c r="Y1331" t="str">
        <f t="shared" si="464"/>
        <v>Medium</v>
      </c>
      <c r="Z1331" s="3">
        <f t="shared" si="465"/>
        <v>-1.1397314393550131</v>
      </c>
      <c r="AA1331" s="3">
        <f t="shared" si="466"/>
        <v>9.8032663708914711E-2</v>
      </c>
      <c r="AB1331" s="3">
        <f t="shared" si="467"/>
        <v>-0.56257966789062241</v>
      </c>
      <c r="AC1331" s="3">
        <f t="shared" si="468"/>
        <v>5.2146415619058542E-2</v>
      </c>
      <c r="AD1331" s="3">
        <f t="shared" si="469"/>
        <v>1.5885682964728425</v>
      </c>
      <c r="AE1331" s="3">
        <f t="shared" si="470"/>
        <v>1.2758578637112967</v>
      </c>
      <c r="AF1331" s="3">
        <f t="shared" si="471"/>
        <v>2.9550088568783135</v>
      </c>
      <c r="AG1331" t="str">
        <f t="shared" si="472"/>
        <v>Cluster 2</v>
      </c>
      <c r="AH1331" t="str">
        <f t="shared" si="473"/>
        <v>Not Applicable</v>
      </c>
      <c r="AI1331" t="e">
        <f t="shared" si="474"/>
        <v>#N/A</v>
      </c>
      <c r="AJ1331">
        <f t="shared" si="475"/>
        <v>20.18</v>
      </c>
      <c r="AK1331" t="str">
        <f t="shared" si="476"/>
        <v>no - Medium</v>
      </c>
      <c r="AL1331" t="str">
        <f t="shared" si="477"/>
        <v>Q3 - High</v>
      </c>
      <c r="AM1331">
        <f t="shared" si="478"/>
        <v>0</v>
      </c>
      <c r="AN1331">
        <f t="shared" si="479"/>
        <v>0</v>
      </c>
      <c r="AO1331">
        <f t="shared" si="480"/>
        <v>0</v>
      </c>
      <c r="AP1331">
        <f t="shared" si="481"/>
        <v>3</v>
      </c>
      <c r="AQ1331">
        <f t="shared" si="482"/>
        <v>118.7</v>
      </c>
    </row>
    <row r="1332" spans="1:43" x14ac:dyDescent="0.25">
      <c r="A1332" t="s">
        <v>55</v>
      </c>
      <c r="B1332">
        <v>100</v>
      </c>
      <c r="C1332" t="s">
        <v>25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  <c r="U1332">
        <f t="shared" si="460"/>
        <v>0</v>
      </c>
      <c r="V1332" t="str">
        <f t="shared" si="461"/>
        <v>&lt;=3 calls</v>
      </c>
      <c r="W1332" t="str">
        <f t="shared" si="462"/>
        <v>Q2</v>
      </c>
      <c r="X1332" t="str">
        <f t="shared" si="463"/>
        <v>Not Applicable</v>
      </c>
      <c r="Y1332" t="str">
        <f t="shared" si="464"/>
        <v>Medium</v>
      </c>
      <c r="Z1332" s="3">
        <f t="shared" si="465"/>
        <v>-2.1469154722828267E-2</v>
      </c>
      <c r="AA1332" s="3">
        <f t="shared" si="466"/>
        <v>-7.1123187077755057E-2</v>
      </c>
      <c r="AB1332" s="3">
        <f t="shared" si="467"/>
        <v>-0.27461584896552249</v>
      </c>
      <c r="AC1332" s="3">
        <f t="shared" si="468"/>
        <v>-2.0314681775414092E-2</v>
      </c>
      <c r="AD1332" s="3">
        <f t="shared" si="469"/>
        <v>1.8183234690396153</v>
      </c>
      <c r="AE1332" s="3">
        <f t="shared" si="470"/>
        <v>0.28521217215136713</v>
      </c>
      <c r="AF1332" s="3">
        <f t="shared" si="471"/>
        <v>2.2037222438924422</v>
      </c>
      <c r="AG1332" t="str">
        <f t="shared" si="472"/>
        <v>Cluster 2</v>
      </c>
      <c r="AH1332" t="str">
        <f t="shared" si="473"/>
        <v>Not Applicable</v>
      </c>
      <c r="AI1332" t="e">
        <f t="shared" si="474"/>
        <v>#N/A</v>
      </c>
      <c r="AJ1332">
        <f t="shared" si="475"/>
        <v>30.45</v>
      </c>
      <c r="AK1332" t="str">
        <f t="shared" si="476"/>
        <v>no - High</v>
      </c>
      <c r="AL1332" t="str">
        <f t="shared" si="477"/>
        <v>Q2 - Medium</v>
      </c>
      <c r="AM1332">
        <f t="shared" si="478"/>
        <v>0</v>
      </c>
      <c r="AN1332">
        <f t="shared" si="479"/>
        <v>0</v>
      </c>
      <c r="AO1332">
        <f t="shared" si="480"/>
        <v>0</v>
      </c>
      <c r="AP1332">
        <f t="shared" si="481"/>
        <v>1</v>
      </c>
      <c r="AQ1332">
        <f t="shared" si="482"/>
        <v>179.1</v>
      </c>
    </row>
    <row r="1333" spans="1:43" x14ac:dyDescent="0.25">
      <c r="A1333" t="s">
        <v>45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  <c r="U1333">
        <f t="shared" si="460"/>
        <v>0</v>
      </c>
      <c r="V1333" t="str">
        <f t="shared" si="461"/>
        <v>&lt;=3 calls</v>
      </c>
      <c r="W1333" t="str">
        <f t="shared" si="462"/>
        <v>Q3</v>
      </c>
      <c r="X1333" t="str">
        <f t="shared" si="463"/>
        <v>Not Applicable</v>
      </c>
      <c r="Y1333" t="str">
        <f t="shared" si="464"/>
        <v>Medium</v>
      </c>
      <c r="Z1333" s="3">
        <f t="shared" si="465"/>
        <v>-0.59911457327455275</v>
      </c>
      <c r="AA1333" s="3">
        <f t="shared" si="466"/>
        <v>0.18161555468585777</v>
      </c>
      <c r="AB1333" s="3">
        <f t="shared" si="467"/>
        <v>-0.76316136245224364</v>
      </c>
      <c r="AC1333" s="3">
        <f t="shared" si="468"/>
        <v>-0.52754236353671935</v>
      </c>
      <c r="AD1333" s="3">
        <f t="shared" si="469"/>
        <v>1.3550768254694485</v>
      </c>
      <c r="AE1333" s="3">
        <f t="shared" si="470"/>
        <v>1.1192134256162558</v>
      </c>
      <c r="AF1333" s="3">
        <f t="shared" si="471"/>
        <v>2.9443240618578299</v>
      </c>
      <c r="AG1333" t="str">
        <f t="shared" si="472"/>
        <v>Cluster 2</v>
      </c>
      <c r="AH1333" t="str">
        <f t="shared" si="473"/>
        <v>Not Applicable</v>
      </c>
      <c r="AI1333" t="e">
        <f t="shared" si="474"/>
        <v>#N/A</v>
      </c>
      <c r="AJ1333">
        <f t="shared" si="475"/>
        <v>25.14</v>
      </c>
      <c r="AK1333" t="str">
        <f t="shared" si="476"/>
        <v>no - Medium</v>
      </c>
      <c r="AL1333" t="str">
        <f t="shared" si="477"/>
        <v>Q2 - Medium</v>
      </c>
      <c r="AM1333">
        <f t="shared" si="478"/>
        <v>0</v>
      </c>
      <c r="AN1333">
        <f t="shared" si="479"/>
        <v>1</v>
      </c>
      <c r="AO1333">
        <f t="shared" si="480"/>
        <v>0</v>
      </c>
      <c r="AP1333">
        <f t="shared" si="481"/>
        <v>2</v>
      </c>
      <c r="AQ1333">
        <f t="shared" si="482"/>
        <v>147.9</v>
      </c>
    </row>
    <row r="1334" spans="1:43" x14ac:dyDescent="0.25">
      <c r="A1334" t="s">
        <v>63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  <c r="U1334">
        <f t="shared" si="460"/>
        <v>0</v>
      </c>
      <c r="V1334" t="str">
        <f t="shared" si="461"/>
        <v>&lt;=3 calls</v>
      </c>
      <c r="W1334" t="str">
        <f t="shared" si="462"/>
        <v>Q4</v>
      </c>
      <c r="X1334" t="str">
        <f t="shared" si="463"/>
        <v>Not Applicable</v>
      </c>
      <c r="Y1334" t="str">
        <f t="shared" si="464"/>
        <v>Low</v>
      </c>
      <c r="Z1334" s="3">
        <f t="shared" si="465"/>
        <v>0.53581055996970095</v>
      </c>
      <c r="AA1334" s="3">
        <f t="shared" si="466"/>
        <v>-1.6631782533052353</v>
      </c>
      <c r="AB1334" s="3">
        <f t="shared" si="467"/>
        <v>-1.8057889826982951</v>
      </c>
      <c r="AC1334" s="3">
        <f t="shared" si="468"/>
        <v>2.2622098861504618</v>
      </c>
      <c r="AD1334" s="3">
        <f t="shared" si="469"/>
        <v>3.7536420577496719</v>
      </c>
      <c r="AE1334" s="3">
        <f t="shared" si="470"/>
        <v>3.3810830036356587</v>
      </c>
      <c r="AF1334" s="3">
        <f t="shared" si="471"/>
        <v>4.0955605058698206</v>
      </c>
      <c r="AG1334" t="str">
        <f t="shared" si="472"/>
        <v>Cluster 2</v>
      </c>
      <c r="AH1334" t="str">
        <f t="shared" si="473"/>
        <v>&gt;16 messages</v>
      </c>
      <c r="AI1334" t="e">
        <f t="shared" si="474"/>
        <v>#N/A</v>
      </c>
      <c r="AJ1334">
        <f t="shared" si="475"/>
        <v>35.56</v>
      </c>
      <c r="AK1334" t="str">
        <f t="shared" si="476"/>
        <v>no - Medium</v>
      </c>
      <c r="AL1334" t="str">
        <f t="shared" si="477"/>
        <v>Q4 - Very High</v>
      </c>
      <c r="AM1334">
        <f t="shared" si="478"/>
        <v>0</v>
      </c>
      <c r="AN1334">
        <f t="shared" si="479"/>
        <v>1</v>
      </c>
      <c r="AO1334">
        <f t="shared" si="480"/>
        <v>0</v>
      </c>
      <c r="AP1334">
        <f t="shared" si="481"/>
        <v>2</v>
      </c>
      <c r="AQ1334">
        <f t="shared" si="482"/>
        <v>209.2</v>
      </c>
    </row>
    <row r="1335" spans="1:43" x14ac:dyDescent="0.25">
      <c r="A1335" t="s">
        <v>51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  <c r="U1335">
        <f t="shared" si="460"/>
        <v>0</v>
      </c>
      <c r="V1335" t="str">
        <f t="shared" si="461"/>
        <v>&lt;=3 calls</v>
      </c>
      <c r="W1335" t="str">
        <f t="shared" si="462"/>
        <v>Q3</v>
      </c>
      <c r="X1335" t="str">
        <f t="shared" si="463"/>
        <v>Not Applicable</v>
      </c>
      <c r="Y1335" t="str">
        <f t="shared" si="464"/>
        <v>High</v>
      </c>
      <c r="Z1335" s="3">
        <f t="shared" si="465"/>
        <v>1.1856616558403916</v>
      </c>
      <c r="AA1335" s="3">
        <f t="shared" si="466"/>
        <v>2.4303933357321736</v>
      </c>
      <c r="AB1335" s="3">
        <f t="shared" si="467"/>
        <v>-0.66982136597307296</v>
      </c>
      <c r="AC1335" s="3">
        <f t="shared" si="468"/>
        <v>0.12460751301353053</v>
      </c>
      <c r="AD1335" s="3">
        <f t="shared" si="469"/>
        <v>4.2330220056528214</v>
      </c>
      <c r="AE1335" s="3">
        <f t="shared" si="470"/>
        <v>2.7886901984829708</v>
      </c>
      <c r="AF1335" s="3">
        <f t="shared" si="471"/>
        <v>2.3738388205370948</v>
      </c>
      <c r="AG1335" t="str">
        <f t="shared" si="472"/>
        <v>Cluster 3</v>
      </c>
      <c r="AH1335" t="str">
        <f t="shared" si="473"/>
        <v>&gt;16 messages</v>
      </c>
      <c r="AI1335" t="e">
        <f t="shared" si="474"/>
        <v>#N/A</v>
      </c>
      <c r="AJ1335">
        <f t="shared" si="475"/>
        <v>41.53</v>
      </c>
      <c r="AK1335" t="str">
        <f t="shared" si="476"/>
        <v>no - Medium</v>
      </c>
      <c r="AL1335" t="str">
        <f t="shared" si="477"/>
        <v>Q3 - High</v>
      </c>
      <c r="AM1335">
        <f t="shared" si="478"/>
        <v>0</v>
      </c>
      <c r="AN1335">
        <f t="shared" si="479"/>
        <v>1</v>
      </c>
      <c r="AO1335">
        <f t="shared" si="480"/>
        <v>0</v>
      </c>
      <c r="AP1335">
        <f t="shared" si="481"/>
        <v>0</v>
      </c>
      <c r="AQ1335">
        <f t="shared" si="482"/>
        <v>244.3</v>
      </c>
    </row>
    <row r="1336" spans="1:43" x14ac:dyDescent="0.25">
      <c r="A1336" t="s">
        <v>55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  <c r="U1336">
        <f t="shared" si="460"/>
        <v>0</v>
      </c>
      <c r="V1336" t="str">
        <f t="shared" si="461"/>
        <v>&lt;=3 calls</v>
      </c>
      <c r="W1336" t="str">
        <f t="shared" si="462"/>
        <v>Q2</v>
      </c>
      <c r="X1336" t="str">
        <f t="shared" si="463"/>
        <v>Not Applicable</v>
      </c>
      <c r="Y1336" t="str">
        <f t="shared" si="464"/>
        <v>High</v>
      </c>
      <c r="Z1336" s="3">
        <f t="shared" si="465"/>
        <v>-9.1823404418230323E-2</v>
      </c>
      <c r="AA1336" s="3">
        <f t="shared" si="466"/>
        <v>1.2363520360615634</v>
      </c>
      <c r="AB1336" s="3">
        <f t="shared" si="467"/>
        <v>-1.1246056041375412</v>
      </c>
      <c r="AC1336" s="3">
        <f t="shared" si="468"/>
        <v>-1.6869199218482758</v>
      </c>
      <c r="AD1336" s="3">
        <f t="shared" si="469"/>
        <v>2.5126561033244714</v>
      </c>
      <c r="AE1336" s="3">
        <f t="shared" si="470"/>
        <v>2.3764331428127079</v>
      </c>
      <c r="AF1336" s="3">
        <f t="shared" si="471"/>
        <v>3.6029749195551792</v>
      </c>
      <c r="AG1336" t="str">
        <f t="shared" si="472"/>
        <v>Cluster 2</v>
      </c>
      <c r="AH1336" t="str">
        <f t="shared" si="473"/>
        <v>&gt;16 messages</v>
      </c>
      <c r="AI1336" t="e">
        <f t="shared" si="474"/>
        <v>#N/A</v>
      </c>
      <c r="AJ1336">
        <f t="shared" si="475"/>
        <v>29.8</v>
      </c>
      <c r="AK1336" t="str">
        <f t="shared" si="476"/>
        <v>no - High</v>
      </c>
      <c r="AL1336" t="str">
        <f t="shared" si="477"/>
        <v>Q1 - Low</v>
      </c>
      <c r="AM1336">
        <f t="shared" si="478"/>
        <v>0</v>
      </c>
      <c r="AN1336">
        <f t="shared" si="479"/>
        <v>1</v>
      </c>
      <c r="AO1336">
        <f t="shared" si="480"/>
        <v>0</v>
      </c>
      <c r="AP1336">
        <f t="shared" si="481"/>
        <v>1</v>
      </c>
      <c r="AQ1336">
        <f t="shared" si="482"/>
        <v>175.3</v>
      </c>
    </row>
    <row r="1337" spans="1:43" x14ac:dyDescent="0.25">
      <c r="A1337" t="s">
        <v>59</v>
      </c>
      <c r="B1337">
        <v>86</v>
      </c>
      <c r="C1337" t="s">
        <v>28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  <c r="U1337">
        <f t="shared" si="460"/>
        <v>0</v>
      </c>
      <c r="V1337" t="str">
        <f t="shared" si="461"/>
        <v>&lt;=3 calls</v>
      </c>
      <c r="W1337" t="str">
        <f t="shared" si="462"/>
        <v>Q2</v>
      </c>
      <c r="X1337" t="str">
        <f t="shared" si="463"/>
        <v>Not Applicable</v>
      </c>
      <c r="Y1337" t="str">
        <f t="shared" si="464"/>
        <v>Low</v>
      </c>
      <c r="Z1337" s="3">
        <f t="shared" si="465"/>
        <v>-0.55097745506190909</v>
      </c>
      <c r="AA1337" s="3">
        <f t="shared" si="466"/>
        <v>-1.5895457064922143</v>
      </c>
      <c r="AB1337" s="3">
        <f t="shared" si="467"/>
        <v>1.403518130287646</v>
      </c>
      <c r="AC1337" s="3">
        <f t="shared" si="468"/>
        <v>-0.45508126614224731</v>
      </c>
      <c r="AD1337" s="3">
        <f t="shared" si="469"/>
        <v>2.5735231133674792</v>
      </c>
      <c r="AE1337" s="3">
        <f t="shared" si="470"/>
        <v>2.2376759841080864</v>
      </c>
      <c r="AF1337" s="3">
        <f t="shared" si="471"/>
        <v>3.3751098359418674</v>
      </c>
      <c r="AG1337" t="str">
        <f t="shared" si="472"/>
        <v>Cluster 2</v>
      </c>
      <c r="AH1337" t="str">
        <f t="shared" si="473"/>
        <v>Not Applicable</v>
      </c>
      <c r="AI1337" t="e">
        <f t="shared" si="474"/>
        <v>#N/A</v>
      </c>
      <c r="AJ1337">
        <f t="shared" si="475"/>
        <v>25.59</v>
      </c>
      <c r="AK1337" t="str">
        <f t="shared" si="476"/>
        <v>no - Low</v>
      </c>
      <c r="AL1337" t="str">
        <f t="shared" si="477"/>
        <v>Q2 - Medium</v>
      </c>
      <c r="AM1337">
        <f t="shared" si="478"/>
        <v>0</v>
      </c>
      <c r="AN1337">
        <f t="shared" si="479"/>
        <v>0</v>
      </c>
      <c r="AO1337">
        <f t="shared" si="480"/>
        <v>1</v>
      </c>
      <c r="AP1337">
        <f t="shared" si="481"/>
        <v>1</v>
      </c>
      <c r="AQ1337">
        <f t="shared" si="482"/>
        <v>150.5</v>
      </c>
    </row>
    <row r="1338" spans="1:43" x14ac:dyDescent="0.25">
      <c r="A1338" t="s">
        <v>35</v>
      </c>
      <c r="B1338">
        <v>94</v>
      </c>
      <c r="C1338" t="s">
        <v>28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  <c r="U1338">
        <f t="shared" si="460"/>
        <v>0</v>
      </c>
      <c r="V1338" t="str">
        <f t="shared" si="461"/>
        <v>&lt;=3 calls</v>
      </c>
      <c r="W1338" t="str">
        <f t="shared" si="462"/>
        <v>Q2</v>
      </c>
      <c r="X1338" t="str">
        <f t="shared" si="463"/>
        <v>Not Applicable</v>
      </c>
      <c r="Y1338" t="str">
        <f t="shared" si="464"/>
        <v>Low</v>
      </c>
      <c r="Z1338" s="3">
        <f t="shared" si="465"/>
        <v>-0.31029186399869052</v>
      </c>
      <c r="AA1338" s="3">
        <f t="shared" si="466"/>
        <v>-1.1238695996206765</v>
      </c>
      <c r="AB1338" s="3">
        <f t="shared" si="467"/>
        <v>1.0500177180899375</v>
      </c>
      <c r="AC1338" s="3">
        <f t="shared" si="468"/>
        <v>0.84921848695825297</v>
      </c>
      <c r="AD1338" s="3">
        <f t="shared" si="469"/>
        <v>2.848371929290034</v>
      </c>
      <c r="AE1338" s="3">
        <f t="shared" si="470"/>
        <v>1.7841169145293658</v>
      </c>
      <c r="AF1338" s="3">
        <f t="shared" si="471"/>
        <v>2.5005846680030928</v>
      </c>
      <c r="AG1338" t="str">
        <f t="shared" si="472"/>
        <v>Cluster 2</v>
      </c>
      <c r="AH1338" t="str">
        <f t="shared" si="473"/>
        <v>Not Applicable</v>
      </c>
      <c r="AI1338" t="e">
        <f t="shared" si="474"/>
        <v>#N/A</v>
      </c>
      <c r="AJ1338">
        <f t="shared" si="475"/>
        <v>27.8</v>
      </c>
      <c r="AK1338" t="str">
        <f t="shared" si="476"/>
        <v>no - Medium</v>
      </c>
      <c r="AL1338" t="str">
        <f t="shared" si="477"/>
        <v>Q4 - Very High</v>
      </c>
      <c r="AM1338">
        <f t="shared" si="478"/>
        <v>0</v>
      </c>
      <c r="AN1338">
        <f t="shared" si="479"/>
        <v>0</v>
      </c>
      <c r="AO1338">
        <f t="shared" si="480"/>
        <v>1</v>
      </c>
      <c r="AP1338">
        <f t="shared" si="481"/>
        <v>1</v>
      </c>
      <c r="AQ1338">
        <f t="shared" si="482"/>
        <v>163.5</v>
      </c>
    </row>
    <row r="1339" spans="1:43" x14ac:dyDescent="0.25">
      <c r="A1339" t="s">
        <v>24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  <c r="U1339">
        <f t="shared" si="460"/>
        <v>1</v>
      </c>
      <c r="V1339" t="str">
        <f t="shared" si="461"/>
        <v>&lt;=3 calls</v>
      </c>
      <c r="W1339" t="str">
        <f t="shared" si="462"/>
        <v>Q2</v>
      </c>
      <c r="X1339" t="str">
        <f t="shared" si="463"/>
        <v>Not Applicable</v>
      </c>
      <c r="Y1339" t="str">
        <f t="shared" si="464"/>
        <v>Medium</v>
      </c>
      <c r="Z1339" s="3">
        <f t="shared" si="465"/>
        <v>1.0486560116967132</v>
      </c>
      <c r="AA1339" s="3">
        <f t="shared" si="466"/>
        <v>-4.9232429917127313E-2</v>
      </c>
      <c r="AB1339" s="3">
        <f t="shared" si="467"/>
        <v>2.156195974236701</v>
      </c>
      <c r="AC1339" s="3">
        <f t="shared" si="468"/>
        <v>0.41445190259141979</v>
      </c>
      <c r="AD1339" s="3">
        <f t="shared" si="469"/>
        <v>4.1307623556814326</v>
      </c>
      <c r="AE1339" s="3">
        <f t="shared" si="470"/>
        <v>2.4337326726449242</v>
      </c>
      <c r="AF1339" s="3">
        <f t="shared" si="471"/>
        <v>1.6682061637231751</v>
      </c>
      <c r="AG1339" t="str">
        <f t="shared" si="472"/>
        <v>Cluster 3</v>
      </c>
      <c r="AH1339" t="str">
        <f t="shared" si="473"/>
        <v>Not Applicable</v>
      </c>
      <c r="AI1339">
        <f t="shared" si="474"/>
        <v>40.270000000000003</v>
      </c>
      <c r="AJ1339" t="e">
        <f t="shared" si="475"/>
        <v>#N/A</v>
      </c>
      <c r="AK1339" t="str">
        <f t="shared" si="476"/>
        <v>no - High</v>
      </c>
      <c r="AL1339" t="str">
        <f t="shared" si="477"/>
        <v>Q3 - High</v>
      </c>
      <c r="AM1339">
        <f t="shared" si="478"/>
        <v>0</v>
      </c>
      <c r="AN1339">
        <f t="shared" si="479"/>
        <v>1</v>
      </c>
      <c r="AO1339">
        <f t="shared" si="480"/>
        <v>0</v>
      </c>
      <c r="AP1339">
        <f t="shared" si="481"/>
        <v>2</v>
      </c>
      <c r="AQ1339">
        <f t="shared" si="482"/>
        <v>236.9</v>
      </c>
    </row>
    <row r="1340" spans="1:43" x14ac:dyDescent="0.25">
      <c r="A1340" t="s">
        <v>74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  <c r="U1340">
        <f t="shared" si="460"/>
        <v>0</v>
      </c>
      <c r="V1340" t="str">
        <f t="shared" si="461"/>
        <v>&lt;=3 calls</v>
      </c>
      <c r="W1340" t="str">
        <f t="shared" si="462"/>
        <v>Q2</v>
      </c>
      <c r="X1340" t="str">
        <f t="shared" si="463"/>
        <v>Not Applicable</v>
      </c>
      <c r="Y1340" t="str">
        <f t="shared" si="464"/>
        <v>Medium</v>
      </c>
      <c r="Z1340" s="3">
        <f t="shared" si="465"/>
        <v>-1.8136510943320254</v>
      </c>
      <c r="AA1340" s="3">
        <f t="shared" si="466"/>
        <v>-0.65620342391635411</v>
      </c>
      <c r="AB1340" s="3">
        <f t="shared" si="467"/>
        <v>-0.11573925921374321</v>
      </c>
      <c r="AC1340" s="3">
        <f t="shared" si="468"/>
        <v>-1.1072311426924974</v>
      </c>
      <c r="AD1340" s="3">
        <f t="shared" si="469"/>
        <v>1.2544479920241969</v>
      </c>
      <c r="AE1340" s="3">
        <f t="shared" si="470"/>
        <v>2.2269462510358844</v>
      </c>
      <c r="AF1340" s="3">
        <f t="shared" si="471"/>
        <v>4.0428875133142173</v>
      </c>
      <c r="AG1340" t="str">
        <f t="shared" si="472"/>
        <v>Cluster 1</v>
      </c>
      <c r="AH1340" t="str">
        <f t="shared" si="473"/>
        <v>Not Applicable</v>
      </c>
      <c r="AI1340" t="e">
        <f t="shared" si="474"/>
        <v>#N/A</v>
      </c>
      <c r="AJ1340">
        <f t="shared" si="475"/>
        <v>13.99</v>
      </c>
      <c r="AK1340" t="str">
        <f t="shared" si="476"/>
        <v>no - Medium</v>
      </c>
      <c r="AL1340" t="str">
        <f t="shared" si="477"/>
        <v>Q1 - Low</v>
      </c>
      <c r="AM1340">
        <f t="shared" si="478"/>
        <v>0</v>
      </c>
      <c r="AN1340">
        <f t="shared" si="479"/>
        <v>1</v>
      </c>
      <c r="AO1340">
        <f t="shared" si="480"/>
        <v>0</v>
      </c>
      <c r="AP1340">
        <f t="shared" si="481"/>
        <v>1</v>
      </c>
      <c r="AQ1340">
        <f t="shared" si="482"/>
        <v>82.3</v>
      </c>
    </row>
    <row r="1341" spans="1:43" x14ac:dyDescent="0.25">
      <c r="A1341" t="s">
        <v>38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  <c r="U1341">
        <f t="shared" si="460"/>
        <v>0</v>
      </c>
      <c r="V1341" t="str">
        <f t="shared" si="461"/>
        <v>&lt;=3 calls</v>
      </c>
      <c r="W1341" t="str">
        <f t="shared" si="462"/>
        <v>Q4</v>
      </c>
      <c r="X1341" t="str">
        <f t="shared" si="463"/>
        <v>Not Applicable</v>
      </c>
      <c r="Y1341" t="str">
        <f t="shared" si="464"/>
        <v>Low</v>
      </c>
      <c r="Z1341" s="3">
        <f t="shared" si="465"/>
        <v>0.66170763837200008</v>
      </c>
      <c r="AA1341" s="3">
        <f t="shared" si="466"/>
        <v>-0.92486271634224138</v>
      </c>
      <c r="AB1341" s="3">
        <f t="shared" si="467"/>
        <v>0.52572497190906586</v>
      </c>
      <c r="AC1341" s="3">
        <f t="shared" si="468"/>
        <v>0.88544903565548905</v>
      </c>
      <c r="AD1341" s="3">
        <f t="shared" si="469"/>
        <v>2.9410325810470801</v>
      </c>
      <c r="AE1341" s="3">
        <f t="shared" si="470"/>
        <v>1.5341560492961015</v>
      </c>
      <c r="AF1341" s="3">
        <f t="shared" si="471"/>
        <v>2.014347766499915</v>
      </c>
      <c r="AG1341" t="str">
        <f t="shared" si="472"/>
        <v>Cluster 2</v>
      </c>
      <c r="AH1341" t="str">
        <f t="shared" si="473"/>
        <v>Not Applicable</v>
      </c>
      <c r="AI1341" t="e">
        <f t="shared" si="474"/>
        <v>#N/A</v>
      </c>
      <c r="AJ1341">
        <f t="shared" si="475"/>
        <v>36.72</v>
      </c>
      <c r="AK1341" t="str">
        <f t="shared" si="476"/>
        <v>no - Medium</v>
      </c>
      <c r="AL1341" t="str">
        <f t="shared" si="477"/>
        <v>Q4 - Very High</v>
      </c>
      <c r="AM1341">
        <f t="shared" si="478"/>
        <v>0</v>
      </c>
      <c r="AN1341">
        <f t="shared" si="479"/>
        <v>1</v>
      </c>
      <c r="AO1341">
        <f t="shared" si="480"/>
        <v>0</v>
      </c>
      <c r="AP1341">
        <f t="shared" si="481"/>
        <v>1</v>
      </c>
      <c r="AQ1341">
        <f t="shared" si="482"/>
        <v>216</v>
      </c>
    </row>
    <row r="1342" spans="1:43" x14ac:dyDescent="0.25">
      <c r="A1342" t="s">
        <v>58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  <c r="U1342">
        <f t="shared" si="460"/>
        <v>0</v>
      </c>
      <c r="V1342" t="str">
        <f t="shared" si="461"/>
        <v>&lt;=3 calls</v>
      </c>
      <c r="W1342" t="str">
        <f t="shared" si="462"/>
        <v>Q3</v>
      </c>
      <c r="X1342" t="str">
        <f t="shared" si="463"/>
        <v>High</v>
      </c>
      <c r="Y1342" t="str">
        <f t="shared" si="464"/>
        <v>Medium</v>
      </c>
      <c r="Z1342" s="3">
        <f t="shared" si="465"/>
        <v>-4.8063061107591811E-3</v>
      </c>
      <c r="AA1342" s="3">
        <f t="shared" si="466"/>
        <v>-2.734167275649901E-2</v>
      </c>
      <c r="AB1342" s="3">
        <f t="shared" si="467"/>
        <v>0.32911519209123885</v>
      </c>
      <c r="AC1342" s="3">
        <f t="shared" si="468"/>
        <v>0.77675738956378104</v>
      </c>
      <c r="AD1342" s="3">
        <f t="shared" si="469"/>
        <v>2.6191389281842743</v>
      </c>
      <c r="AE1342" s="3">
        <f t="shared" si="470"/>
        <v>0.84406132452254101</v>
      </c>
      <c r="AF1342" s="3">
        <f t="shared" si="471"/>
        <v>1.6015587138719651</v>
      </c>
      <c r="AG1342" t="str">
        <f t="shared" si="472"/>
        <v>Cluster 2</v>
      </c>
      <c r="AH1342" t="str">
        <f t="shared" si="473"/>
        <v>Not Applicable</v>
      </c>
      <c r="AI1342" t="e">
        <f t="shared" si="474"/>
        <v>#N/A</v>
      </c>
      <c r="AJ1342">
        <f t="shared" si="475"/>
        <v>30.6</v>
      </c>
      <c r="AK1342" t="str">
        <f t="shared" si="476"/>
        <v>yes - Low</v>
      </c>
      <c r="AL1342" t="str">
        <f t="shared" si="477"/>
        <v>Q4 - Very High</v>
      </c>
      <c r="AM1342">
        <f t="shared" si="478"/>
        <v>1</v>
      </c>
      <c r="AN1342">
        <f t="shared" si="479"/>
        <v>1</v>
      </c>
      <c r="AO1342">
        <f t="shared" si="480"/>
        <v>0</v>
      </c>
      <c r="AP1342">
        <f t="shared" si="481"/>
        <v>1</v>
      </c>
      <c r="AQ1342">
        <f t="shared" si="482"/>
        <v>180</v>
      </c>
    </row>
    <row r="1343" spans="1:43" x14ac:dyDescent="0.25">
      <c r="A1343" t="s">
        <v>47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  <c r="U1343">
        <f t="shared" si="460"/>
        <v>0</v>
      </c>
      <c r="V1343" t="str">
        <f t="shared" si="461"/>
        <v>&lt;=3 calls</v>
      </c>
      <c r="W1343" t="str">
        <f t="shared" si="462"/>
        <v>Q2</v>
      </c>
      <c r="X1343" t="str">
        <f t="shared" si="463"/>
        <v>Not Applicable</v>
      </c>
      <c r="Y1343" t="str">
        <f t="shared" si="464"/>
        <v>Medium</v>
      </c>
      <c r="Z1343" s="3">
        <f t="shared" si="465"/>
        <v>-0.67687453346420834</v>
      </c>
      <c r="AA1343" s="3">
        <f t="shared" si="466"/>
        <v>-0.53878936278207734</v>
      </c>
      <c r="AB1343" s="3">
        <f t="shared" si="467"/>
        <v>0.76602581390863189</v>
      </c>
      <c r="AC1343" s="3">
        <f t="shared" si="468"/>
        <v>-1.6144588244538034</v>
      </c>
      <c r="AD1343" s="3">
        <f t="shared" si="469"/>
        <v>1.9528267054062252</v>
      </c>
      <c r="AE1343" s="3">
        <f t="shared" si="470"/>
        <v>1.9853780382916109</v>
      </c>
      <c r="AF1343" s="3">
        <f t="shared" si="471"/>
        <v>3.4741790064004414</v>
      </c>
      <c r="AG1343" t="str">
        <f t="shared" si="472"/>
        <v>Cluster 1</v>
      </c>
      <c r="AH1343" t="str">
        <f t="shared" si="473"/>
        <v>Not Applicable</v>
      </c>
      <c r="AI1343" t="e">
        <f t="shared" si="474"/>
        <v>#N/A</v>
      </c>
      <c r="AJ1343">
        <f t="shared" si="475"/>
        <v>24.43</v>
      </c>
      <c r="AK1343" t="str">
        <f t="shared" si="476"/>
        <v>no - Medium</v>
      </c>
      <c r="AL1343" t="str">
        <f t="shared" si="477"/>
        <v>Q1 - Low</v>
      </c>
      <c r="AM1343">
        <f t="shared" si="478"/>
        <v>0</v>
      </c>
      <c r="AN1343">
        <f t="shared" si="479"/>
        <v>1</v>
      </c>
      <c r="AO1343">
        <f t="shared" si="480"/>
        <v>0</v>
      </c>
      <c r="AP1343">
        <f t="shared" si="481"/>
        <v>1</v>
      </c>
      <c r="AQ1343">
        <f t="shared" si="482"/>
        <v>143.69999999999999</v>
      </c>
    </row>
    <row r="1344" spans="1:43" x14ac:dyDescent="0.25">
      <c r="A1344" t="s">
        <v>72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  <c r="U1344">
        <f t="shared" si="460"/>
        <v>0</v>
      </c>
      <c r="V1344" t="str">
        <f t="shared" si="461"/>
        <v>&lt;=3 calls</v>
      </c>
      <c r="W1344" t="str">
        <f t="shared" si="462"/>
        <v>Q2</v>
      </c>
      <c r="X1344" t="str">
        <f t="shared" si="463"/>
        <v>Not Applicable</v>
      </c>
      <c r="Y1344" t="str">
        <f t="shared" si="464"/>
        <v>Medium</v>
      </c>
      <c r="Z1344" s="3">
        <f t="shared" si="465"/>
        <v>9.8873640808781041E-2</v>
      </c>
      <c r="AA1344" s="3">
        <f t="shared" si="466"/>
        <v>0.3885827132954297</v>
      </c>
      <c r="AB1344" s="3">
        <f t="shared" si="467"/>
        <v>-0.96175709964196776</v>
      </c>
      <c r="AC1344" s="3">
        <f t="shared" si="468"/>
        <v>0.30576025649971117</v>
      </c>
      <c r="AD1344" s="3">
        <f t="shared" si="469"/>
        <v>2.2004903083197687</v>
      </c>
      <c r="AE1344" s="3">
        <f t="shared" si="470"/>
        <v>1.0859275183387338</v>
      </c>
      <c r="AF1344" s="3">
        <f t="shared" si="471"/>
        <v>2.3486846431910378</v>
      </c>
      <c r="AG1344" t="str">
        <f t="shared" si="472"/>
        <v>Cluster 2</v>
      </c>
      <c r="AH1344" t="str">
        <f t="shared" si="473"/>
        <v>&gt;16 messages</v>
      </c>
      <c r="AI1344" t="e">
        <f t="shared" si="474"/>
        <v>#N/A</v>
      </c>
      <c r="AJ1344">
        <f t="shared" si="475"/>
        <v>31.55</v>
      </c>
      <c r="AK1344" t="str">
        <f t="shared" si="476"/>
        <v>no - Medium</v>
      </c>
      <c r="AL1344" t="str">
        <f t="shared" si="477"/>
        <v>Q3 - High</v>
      </c>
      <c r="AM1344">
        <f t="shared" si="478"/>
        <v>0</v>
      </c>
      <c r="AN1344">
        <f t="shared" si="479"/>
        <v>1</v>
      </c>
      <c r="AO1344">
        <f t="shared" si="480"/>
        <v>0</v>
      </c>
      <c r="AP1344">
        <f t="shared" si="481"/>
        <v>2</v>
      </c>
      <c r="AQ1344">
        <f t="shared" si="482"/>
        <v>185.6</v>
      </c>
    </row>
    <row r="1345" spans="1:43" x14ac:dyDescent="0.25">
      <c r="A1345" t="s">
        <v>74</v>
      </c>
      <c r="B1345">
        <v>30</v>
      </c>
      <c r="C1345" t="s">
        <v>25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  <c r="U1345">
        <f t="shared" si="460"/>
        <v>0</v>
      </c>
      <c r="V1345" t="str">
        <f t="shared" si="461"/>
        <v>&lt;=3 calls</v>
      </c>
      <c r="W1345" t="str">
        <f t="shared" si="462"/>
        <v>Q1</v>
      </c>
      <c r="X1345" t="str">
        <f t="shared" si="463"/>
        <v>Not Applicable</v>
      </c>
      <c r="Y1345" t="str">
        <f t="shared" si="464"/>
        <v>Low</v>
      </c>
      <c r="Z1345" s="3">
        <f t="shared" si="465"/>
        <v>-0.78981161850156467</v>
      </c>
      <c r="AA1345" s="3">
        <f t="shared" si="466"/>
        <v>-0.75968700322114013</v>
      </c>
      <c r="AB1345" s="3">
        <f t="shared" si="467"/>
        <v>-0.25475627524655009</v>
      </c>
      <c r="AC1345" s="3">
        <f t="shared" si="468"/>
        <v>-1.6144588244538034</v>
      </c>
      <c r="AD1345" s="3">
        <f t="shared" si="469"/>
        <v>1.0172892156959661</v>
      </c>
      <c r="AE1345" s="3">
        <f t="shared" si="470"/>
        <v>1.9678172657077257</v>
      </c>
      <c r="AF1345" s="3">
        <f t="shared" si="471"/>
        <v>3.8353268744741364</v>
      </c>
      <c r="AG1345" t="str">
        <f t="shared" si="472"/>
        <v>Cluster 1</v>
      </c>
      <c r="AH1345" t="str">
        <f t="shared" si="473"/>
        <v>Not Applicable</v>
      </c>
      <c r="AI1345" t="e">
        <f t="shared" si="474"/>
        <v>#N/A</v>
      </c>
      <c r="AJ1345">
        <f t="shared" si="475"/>
        <v>23.39</v>
      </c>
      <c r="AK1345" t="str">
        <f t="shared" si="476"/>
        <v>no - High</v>
      </c>
      <c r="AL1345" t="str">
        <f t="shared" si="477"/>
        <v>Q1 - Low</v>
      </c>
      <c r="AM1345">
        <f t="shared" si="478"/>
        <v>0</v>
      </c>
      <c r="AN1345">
        <f t="shared" si="479"/>
        <v>0</v>
      </c>
      <c r="AO1345">
        <f t="shared" si="480"/>
        <v>0</v>
      </c>
      <c r="AP1345">
        <f t="shared" si="481"/>
        <v>3</v>
      </c>
      <c r="AQ1345">
        <f t="shared" si="482"/>
        <v>137.6</v>
      </c>
    </row>
    <row r="1346" spans="1:43" x14ac:dyDescent="0.25">
      <c r="A1346" t="s">
        <v>70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  <c r="U1346">
        <f t="shared" ref="U1346:U1409" si="483">IF(T1346="yes",1,0)</f>
        <v>1</v>
      </c>
      <c r="V1346" t="str">
        <f t="shared" ref="V1346:V1409" si="484">IF(S1346&gt;3,"&gt;3 calls","&lt;=3 calls")</f>
        <v>&lt;=3 calls</v>
      </c>
      <c r="W1346" t="str">
        <f t="shared" ref="W1346:W1409" si="485">IF(B1346&lt;=_xlfn.QUARTILE.INC($B$2:$B$4251,1),"Q1",
IF(B1346&lt;=_xlfn.QUARTILE.INC($B$2:$B$4251,2),"Q2",
IF(B1346&lt;=_xlfn.QUARTILE.INC($B$2:$B$4251,3),"Q3","Q4")))</f>
        <v>Q3</v>
      </c>
      <c r="X1346" t="str">
        <f t="shared" ref="X1346:X1409" si="486">IF(D1346="no","Not Applicable",IF(R1346&gt;2.84,"High","Low"))</f>
        <v>High</v>
      </c>
      <c r="Y1346" t="str">
        <f t="shared" ref="Y1346:Y1409" si="487">IF(J1346&lt;=165,"Low",IF(J1346&lt;=233,"Medium","High"))</f>
        <v>High</v>
      </c>
      <c r="Z1346" s="3">
        <f t="shared" ref="Z1346:Z1409" si="488">(G1346-AVERAGE($G$2:$G$4251))/_xlfn.STDEV.S($G$2:$G$4251)</f>
        <v>1.7336842324151041</v>
      </c>
      <c r="AA1346" s="3">
        <f t="shared" ref="AA1346:AA1409" si="489">(J1346-AVERAGE($J$2:$J$4251))/_xlfn.STDEV.S($J$2:$J$4251)</f>
        <v>1.5607332558054128</v>
      </c>
      <c r="AB1346" s="3">
        <f t="shared" ref="AB1346:AB1409" si="490">(M1346-AVERAGE($M$2:$M$4251))/_xlfn.STDEV.S($M$2:$M$4251)</f>
        <v>1.0877509081559853</v>
      </c>
      <c r="AC1346" s="3">
        <f t="shared" ref="AC1346:AC1409" si="491">(P1346-AVERAGE($P$2:$P$4251))/_xlfn.STDEV.S($P$2:$P$4251)</f>
        <v>0.23329915910523916</v>
      </c>
      <c r="AD1346" s="3">
        <f t="shared" ref="AD1346:AD1409" si="492">SQRT((Z1346-$BQ$13)^2+(AA1346-$BR$13)^2+(AB1346-$BS$13)^2+(AC1346-$BT$13)^2)</f>
        <v>4.4620751854152552</v>
      </c>
      <c r="AE1346" s="3">
        <f t="shared" ref="AE1346:AE1409" si="493">SQRT((Z1346-$BQ$14)^2+(AA1346-$BR$14)^2+(AB1346-$BS$14)^2+(AC1346-$BT$14)^2)</f>
        <v>2.5844109288840067</v>
      </c>
      <c r="AF1346" s="3">
        <f t="shared" ref="AF1346:AF1409" si="494">SQRT((Z1346-$BQ$15)^2+(AA1346-$BR$15)^2+(AB1346-$BS$15)^2+(AC1346-$BT$15)^2)</f>
        <v>1.2034304044570308</v>
      </c>
      <c r="AG1346" t="str">
        <f t="shared" ref="AG1346:AG1409" si="495">IF(AD1346=MIN(AD1346:AF1346),"Cluster 1",IF(AE1346=MIN(AD1346:AF1346),"Cluster 2","Cluster 3"))</f>
        <v>Cluster 3</v>
      </c>
      <c r="AH1346" t="str">
        <f t="shared" ref="AH1346:AH1409" si="496">IF(E1346="no","Not Applicable",IF(F1346=0,"0 messages",IF(F1346&lt;=16,"1-16 messages","&gt;16 messages")))</f>
        <v>Not Applicable</v>
      </c>
      <c r="AI1346">
        <f t="shared" ref="AI1346:AI1409" si="497">IF(T1346="yes",I1346,NA())</f>
        <v>46.56</v>
      </c>
      <c r="AJ1346" t="e">
        <f t="shared" ref="AJ1346:AJ1409" si="498">IF(T1346="no",I1346,NA())</f>
        <v>#N/A</v>
      </c>
      <c r="AK1346" t="str">
        <f t="shared" ref="AK1346:AK1409" si="499">D1346&amp;" - "&amp;IF(Q1346&lt;=3,"Low",IF(Q1346&lt;=6,"Medium","High"))</f>
        <v>yes - High</v>
      </c>
      <c r="AL1346" t="str">
        <f t="shared" ref="AL1346:AL1409" si="500">IF(P1346&lt;=8.5,"Q1 - Low",IF(P1346&lt;=10.3,"Q2 - Medium",IF(P1346&lt;=12,"Q3 - High","Q4 - Very High")))</f>
        <v>Q3 - High</v>
      </c>
      <c r="AM1346">
        <f t="shared" ref="AM1346:AM1409" si="501">IF(D1346="yes",1,0)</f>
        <v>1</v>
      </c>
      <c r="AN1346">
        <f t="shared" ref="AN1346:AN1409" si="502">IF(C1346="area_code_415",1,0)</f>
        <v>1</v>
      </c>
      <c r="AO1346">
        <f t="shared" ref="AO1346:AO1409" si="503">IF(C1346="area_code_510",1,0)</f>
        <v>0</v>
      </c>
      <c r="AP1346">
        <f t="shared" ref="AP1346:AP1409" si="504">S1346</f>
        <v>1</v>
      </c>
      <c r="AQ1346">
        <f t="shared" ref="AQ1346:AQ1409" si="505">G1346</f>
        <v>273.89999999999998</v>
      </c>
    </row>
    <row r="1347" spans="1:43" x14ac:dyDescent="0.25">
      <c r="A1347" t="s">
        <v>27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  <c r="U1347">
        <f t="shared" si="483"/>
        <v>0</v>
      </c>
      <c r="V1347" t="str">
        <f t="shared" si="484"/>
        <v>&lt;=3 calls</v>
      </c>
      <c r="W1347" t="str">
        <f t="shared" si="485"/>
        <v>Q3</v>
      </c>
      <c r="X1347" t="str">
        <f t="shared" si="486"/>
        <v>Not Applicable</v>
      </c>
      <c r="Y1347" t="str">
        <f t="shared" si="487"/>
        <v>Low</v>
      </c>
      <c r="Z1347" s="3">
        <f t="shared" si="488"/>
        <v>-1.0175372161998406</v>
      </c>
      <c r="AA1347" s="3">
        <f t="shared" si="489"/>
        <v>-1.1736213204402852</v>
      </c>
      <c r="AB1347" s="3">
        <f t="shared" si="490"/>
        <v>-0.64201796276651202</v>
      </c>
      <c r="AC1347" s="3">
        <f t="shared" si="491"/>
        <v>-1.4333060809676228</v>
      </c>
      <c r="AD1347" s="3">
        <f t="shared" si="492"/>
        <v>0.58852121087419318</v>
      </c>
      <c r="AE1347" s="3">
        <f t="shared" si="493"/>
        <v>2.2089188252168408</v>
      </c>
      <c r="AF1347" s="3">
        <f t="shared" si="494"/>
        <v>4.1728033187709519</v>
      </c>
      <c r="AG1347" t="str">
        <f t="shared" si="495"/>
        <v>Cluster 1</v>
      </c>
      <c r="AH1347" t="str">
        <f t="shared" si="496"/>
        <v>&gt;16 messages</v>
      </c>
      <c r="AI1347" t="e">
        <f t="shared" si="497"/>
        <v>#N/A</v>
      </c>
      <c r="AJ1347">
        <f t="shared" si="498"/>
        <v>21.3</v>
      </c>
      <c r="AK1347" t="str">
        <f t="shared" si="499"/>
        <v>no - Low</v>
      </c>
      <c r="AL1347" t="str">
        <f t="shared" si="500"/>
        <v>Q1 - Low</v>
      </c>
      <c r="AM1347">
        <f t="shared" si="501"/>
        <v>0</v>
      </c>
      <c r="AN1347">
        <f t="shared" si="502"/>
        <v>1</v>
      </c>
      <c r="AO1347">
        <f t="shared" si="503"/>
        <v>0</v>
      </c>
      <c r="AP1347">
        <f t="shared" si="504"/>
        <v>3</v>
      </c>
      <c r="AQ1347">
        <f t="shared" si="505"/>
        <v>125.3</v>
      </c>
    </row>
    <row r="1348" spans="1:43" x14ac:dyDescent="0.25">
      <c r="A1348" t="s">
        <v>50</v>
      </c>
      <c r="B1348">
        <v>63</v>
      </c>
      <c r="C1348" t="s">
        <v>28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  <c r="U1348">
        <f t="shared" si="483"/>
        <v>0</v>
      </c>
      <c r="V1348" t="str">
        <f t="shared" si="484"/>
        <v>&lt;=3 calls</v>
      </c>
      <c r="W1348" t="str">
        <f t="shared" si="485"/>
        <v>Q1</v>
      </c>
      <c r="X1348" t="str">
        <f t="shared" si="486"/>
        <v>Not Applicable</v>
      </c>
      <c r="Y1348" t="str">
        <f t="shared" si="487"/>
        <v>Medium</v>
      </c>
      <c r="Z1348" s="3">
        <f t="shared" si="488"/>
        <v>0.64134193451280475</v>
      </c>
      <c r="AA1348" s="3">
        <f t="shared" si="489"/>
        <v>-3.9282085753205562E-2</v>
      </c>
      <c r="AB1348" s="3">
        <f t="shared" si="490"/>
        <v>-0.59038307109718335</v>
      </c>
      <c r="AC1348" s="3">
        <f t="shared" si="491"/>
        <v>-0.74492565572013658</v>
      </c>
      <c r="AD1348" s="3">
        <f t="shared" si="492"/>
        <v>1.962098673945458</v>
      </c>
      <c r="AE1348" s="3">
        <f t="shared" si="493"/>
        <v>1.1473138029388326</v>
      </c>
      <c r="AF1348" s="3">
        <f t="shared" si="494"/>
        <v>2.6043860540498613</v>
      </c>
      <c r="AG1348" t="str">
        <f t="shared" si="495"/>
        <v>Cluster 2</v>
      </c>
      <c r="AH1348" t="str">
        <f t="shared" si="496"/>
        <v>&gt;16 messages</v>
      </c>
      <c r="AI1348" t="e">
        <f t="shared" si="497"/>
        <v>#N/A</v>
      </c>
      <c r="AJ1348">
        <f t="shared" si="498"/>
        <v>36.53</v>
      </c>
      <c r="AK1348" t="str">
        <f t="shared" si="499"/>
        <v>no - Medium</v>
      </c>
      <c r="AL1348" t="str">
        <f t="shared" si="500"/>
        <v>Q1 - Low</v>
      </c>
      <c r="AM1348">
        <f t="shared" si="501"/>
        <v>0</v>
      </c>
      <c r="AN1348">
        <f t="shared" si="502"/>
        <v>0</v>
      </c>
      <c r="AO1348">
        <f t="shared" si="503"/>
        <v>1</v>
      </c>
      <c r="AP1348">
        <f t="shared" si="504"/>
        <v>0</v>
      </c>
      <c r="AQ1348">
        <f t="shared" si="505"/>
        <v>214.9</v>
      </c>
    </row>
    <row r="1349" spans="1:43" x14ac:dyDescent="0.25">
      <c r="A1349" t="s">
        <v>67</v>
      </c>
      <c r="B1349">
        <v>155</v>
      </c>
      <c r="C1349" t="s">
        <v>25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  <c r="U1349">
        <f t="shared" si="483"/>
        <v>0</v>
      </c>
      <c r="V1349" t="str">
        <f t="shared" si="484"/>
        <v>&lt;=3 calls</v>
      </c>
      <c r="W1349" t="str">
        <f t="shared" si="485"/>
        <v>Q4</v>
      </c>
      <c r="X1349" t="str">
        <f t="shared" si="486"/>
        <v>Not Applicable</v>
      </c>
      <c r="Y1349" t="str">
        <f t="shared" si="487"/>
        <v>Medium</v>
      </c>
      <c r="Z1349" s="3">
        <f t="shared" si="488"/>
        <v>-0.31954900211650661</v>
      </c>
      <c r="AA1349" s="3">
        <f t="shared" si="489"/>
        <v>7.4151837715502739E-2</v>
      </c>
      <c r="AB1349" s="3">
        <f t="shared" si="490"/>
        <v>-0.82472604098105795</v>
      </c>
      <c r="AC1349" s="3">
        <f t="shared" si="491"/>
        <v>1.7549822043891561</v>
      </c>
      <c r="AD1349" s="3">
        <f t="shared" si="492"/>
        <v>3.0393196011935535</v>
      </c>
      <c r="AE1349" s="3">
        <f t="shared" si="493"/>
        <v>1.966658496075298</v>
      </c>
      <c r="AF1349" s="3">
        <f t="shared" si="494"/>
        <v>2.5491229162539346</v>
      </c>
      <c r="AG1349" t="str">
        <f t="shared" si="495"/>
        <v>Cluster 2</v>
      </c>
      <c r="AH1349" t="str">
        <f t="shared" si="496"/>
        <v>Not Applicable</v>
      </c>
      <c r="AI1349" t="e">
        <f t="shared" si="497"/>
        <v>#N/A</v>
      </c>
      <c r="AJ1349">
        <f t="shared" si="498"/>
        <v>27.71</v>
      </c>
      <c r="AK1349" t="str">
        <f t="shared" si="499"/>
        <v>no - Medium</v>
      </c>
      <c r="AL1349" t="str">
        <f t="shared" si="500"/>
        <v>Q4 - Very High</v>
      </c>
      <c r="AM1349">
        <f t="shared" si="501"/>
        <v>0</v>
      </c>
      <c r="AN1349">
        <f t="shared" si="502"/>
        <v>0</v>
      </c>
      <c r="AO1349">
        <f t="shared" si="503"/>
        <v>0</v>
      </c>
      <c r="AP1349">
        <f t="shared" si="504"/>
        <v>2</v>
      </c>
      <c r="AQ1349">
        <f t="shared" si="505"/>
        <v>163</v>
      </c>
    </row>
    <row r="1350" spans="1:43" x14ac:dyDescent="0.25">
      <c r="A1350" t="s">
        <v>75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  <c r="U1350">
        <f t="shared" si="483"/>
        <v>0</v>
      </c>
      <c r="V1350" t="str">
        <f t="shared" si="484"/>
        <v>&lt;=3 calls</v>
      </c>
      <c r="W1350" t="str">
        <f t="shared" si="485"/>
        <v>Q2</v>
      </c>
      <c r="X1350" t="str">
        <f t="shared" si="486"/>
        <v>Not Applicable</v>
      </c>
      <c r="Y1350" t="str">
        <f t="shared" si="487"/>
        <v>Low</v>
      </c>
      <c r="Z1350" s="3">
        <f t="shared" si="488"/>
        <v>-0.30473758112800065</v>
      </c>
      <c r="AA1350" s="3">
        <f t="shared" si="489"/>
        <v>-1.2989956569056988</v>
      </c>
      <c r="AB1350" s="3">
        <f t="shared" si="490"/>
        <v>-2.407534066383159</v>
      </c>
      <c r="AC1350" s="3">
        <f t="shared" si="491"/>
        <v>-0.52754236353671935</v>
      </c>
      <c r="AD1350" s="3">
        <f t="shared" si="492"/>
        <v>1.6664803029816446</v>
      </c>
      <c r="AE1350" s="3">
        <f t="shared" si="493"/>
        <v>2.8026373179797899</v>
      </c>
      <c r="AF1350" s="3">
        <f t="shared" si="494"/>
        <v>4.5751934682634028</v>
      </c>
      <c r="AG1350" t="str">
        <f t="shared" si="495"/>
        <v>Cluster 1</v>
      </c>
      <c r="AH1350" t="str">
        <f t="shared" si="496"/>
        <v>&gt;16 messages</v>
      </c>
      <c r="AI1350" t="e">
        <f t="shared" si="497"/>
        <v>#N/A</v>
      </c>
      <c r="AJ1350">
        <f t="shared" si="498"/>
        <v>27.85</v>
      </c>
      <c r="AK1350" t="str">
        <f t="shared" si="499"/>
        <v>no - Low</v>
      </c>
      <c r="AL1350" t="str">
        <f t="shared" si="500"/>
        <v>Q2 - Medium</v>
      </c>
      <c r="AM1350">
        <f t="shared" si="501"/>
        <v>0</v>
      </c>
      <c r="AN1350">
        <f t="shared" si="502"/>
        <v>1</v>
      </c>
      <c r="AO1350">
        <f t="shared" si="503"/>
        <v>0</v>
      </c>
      <c r="AP1350">
        <f t="shared" si="504"/>
        <v>2</v>
      </c>
      <c r="AQ1350">
        <f t="shared" si="505"/>
        <v>163.80000000000001</v>
      </c>
    </row>
    <row r="1351" spans="1:43" x14ac:dyDescent="0.25">
      <c r="A1351" t="s">
        <v>32</v>
      </c>
      <c r="B1351">
        <v>87</v>
      </c>
      <c r="C1351" t="s">
        <v>28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  <c r="U1351">
        <f t="shared" si="483"/>
        <v>0</v>
      </c>
      <c r="V1351" t="str">
        <f t="shared" si="484"/>
        <v>&lt;=3 calls</v>
      </c>
      <c r="W1351" t="str">
        <f t="shared" si="485"/>
        <v>Q2</v>
      </c>
      <c r="X1351" t="str">
        <f t="shared" si="486"/>
        <v>Not Applicable</v>
      </c>
      <c r="Y1351" t="str">
        <f t="shared" si="487"/>
        <v>Medium</v>
      </c>
      <c r="Z1351" s="3">
        <f t="shared" si="488"/>
        <v>0.17107931812774674</v>
      </c>
      <c r="AA1351" s="3">
        <f t="shared" si="489"/>
        <v>9.4052526043346241E-2</v>
      </c>
      <c r="AB1351" s="3">
        <f t="shared" si="490"/>
        <v>0.42046923119851182</v>
      </c>
      <c r="AC1351" s="3">
        <f t="shared" si="491"/>
        <v>1.1390628765361424</v>
      </c>
      <c r="AD1351" s="3">
        <f t="shared" si="492"/>
        <v>3.0268301117910701</v>
      </c>
      <c r="AE1351" s="3">
        <f t="shared" si="493"/>
        <v>1.229785599945636</v>
      </c>
      <c r="AF1351" s="3">
        <f t="shared" si="494"/>
        <v>1.3649339610479889</v>
      </c>
      <c r="AG1351" t="str">
        <f t="shared" si="495"/>
        <v>Cluster 2</v>
      </c>
      <c r="AH1351" t="str">
        <f t="shared" si="496"/>
        <v>Not Applicable</v>
      </c>
      <c r="AI1351" t="e">
        <f t="shared" si="497"/>
        <v>#N/A</v>
      </c>
      <c r="AJ1351">
        <f t="shared" si="498"/>
        <v>32.22</v>
      </c>
      <c r="AK1351" t="str">
        <f t="shared" si="499"/>
        <v>no - Low</v>
      </c>
      <c r="AL1351" t="str">
        <f t="shared" si="500"/>
        <v>Q4 - Very High</v>
      </c>
      <c r="AM1351">
        <f t="shared" si="501"/>
        <v>0</v>
      </c>
      <c r="AN1351">
        <f t="shared" si="502"/>
        <v>0</v>
      </c>
      <c r="AO1351">
        <f t="shared" si="503"/>
        <v>1</v>
      </c>
      <c r="AP1351">
        <f t="shared" si="504"/>
        <v>1</v>
      </c>
      <c r="AQ1351">
        <f t="shared" si="505"/>
        <v>189.5</v>
      </c>
    </row>
    <row r="1352" spans="1:43" x14ac:dyDescent="0.25">
      <c r="A1352" t="s">
        <v>53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  <c r="U1352">
        <f t="shared" si="483"/>
        <v>0</v>
      </c>
      <c r="V1352" t="str">
        <f t="shared" si="484"/>
        <v>&lt;=3 calls</v>
      </c>
      <c r="W1352" t="str">
        <f t="shared" si="485"/>
        <v>Q3</v>
      </c>
      <c r="X1352" t="str">
        <f t="shared" si="486"/>
        <v>Not Applicable</v>
      </c>
      <c r="Y1352" t="str">
        <f t="shared" si="487"/>
        <v>Medium</v>
      </c>
      <c r="Z1352" s="3">
        <f t="shared" si="488"/>
        <v>-0.46396035675443797</v>
      </c>
      <c r="AA1352" s="3">
        <f t="shared" si="489"/>
        <v>0.61147042256727724</v>
      </c>
      <c r="AB1352" s="3">
        <f t="shared" si="490"/>
        <v>1.2128662225855116</v>
      </c>
      <c r="AC1352" s="3">
        <f t="shared" si="491"/>
        <v>-2.085455957517873</v>
      </c>
      <c r="AD1352" s="3">
        <f t="shared" si="492"/>
        <v>2.9931867594105959</v>
      </c>
      <c r="AE1352" s="3">
        <f t="shared" si="493"/>
        <v>2.5316647319402201</v>
      </c>
      <c r="AF1352" s="3">
        <f t="shared" si="494"/>
        <v>3.4437603942767261</v>
      </c>
      <c r="AG1352" t="str">
        <f t="shared" si="495"/>
        <v>Cluster 2</v>
      </c>
      <c r="AH1352" t="str">
        <f t="shared" si="496"/>
        <v>&gt;16 messages</v>
      </c>
      <c r="AI1352" t="e">
        <f t="shared" si="497"/>
        <v>#N/A</v>
      </c>
      <c r="AJ1352">
        <f t="shared" si="498"/>
        <v>26.38</v>
      </c>
      <c r="AK1352" t="str">
        <f t="shared" si="499"/>
        <v>no - Medium</v>
      </c>
      <c r="AL1352" t="str">
        <f t="shared" si="500"/>
        <v>Q1 - Low</v>
      </c>
      <c r="AM1352">
        <f t="shared" si="501"/>
        <v>0</v>
      </c>
      <c r="AN1352">
        <f t="shared" si="502"/>
        <v>1</v>
      </c>
      <c r="AO1352">
        <f t="shared" si="503"/>
        <v>0</v>
      </c>
      <c r="AP1352">
        <f t="shared" si="504"/>
        <v>0</v>
      </c>
      <c r="AQ1352">
        <f t="shared" si="505"/>
        <v>155.19999999999999</v>
      </c>
    </row>
    <row r="1353" spans="1:43" x14ac:dyDescent="0.25">
      <c r="A1353" t="s">
        <v>64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  <c r="U1353">
        <f t="shared" si="483"/>
        <v>0</v>
      </c>
      <c r="V1353" t="str">
        <f t="shared" si="484"/>
        <v>&lt;=3 calls</v>
      </c>
      <c r="W1353" t="str">
        <f t="shared" si="485"/>
        <v>Q3</v>
      </c>
      <c r="X1353" t="str">
        <f t="shared" si="486"/>
        <v>Low</v>
      </c>
      <c r="Y1353" t="str">
        <f t="shared" si="487"/>
        <v>Medium</v>
      </c>
      <c r="Z1353" s="3">
        <f t="shared" si="488"/>
        <v>1.3671015629495868</v>
      </c>
      <c r="AA1353" s="3">
        <f t="shared" si="489"/>
        <v>-0.39749447565438861</v>
      </c>
      <c r="AB1353" s="3">
        <f t="shared" si="490"/>
        <v>-8.59498986352846E-2</v>
      </c>
      <c r="AC1353" s="3">
        <f t="shared" si="491"/>
        <v>-0.56377291223395598</v>
      </c>
      <c r="AD1353" s="3">
        <f t="shared" si="492"/>
        <v>2.6442322848212574</v>
      </c>
      <c r="AE1353" s="3">
        <f t="shared" si="493"/>
        <v>1.5336870030221721</v>
      </c>
      <c r="AF1353" s="3">
        <f t="shared" si="494"/>
        <v>2.390068465627547</v>
      </c>
      <c r="AG1353" t="str">
        <f t="shared" si="495"/>
        <v>Cluster 2</v>
      </c>
      <c r="AH1353" t="str">
        <f t="shared" si="496"/>
        <v>&gt;16 messages</v>
      </c>
      <c r="AI1353" t="e">
        <f t="shared" si="497"/>
        <v>#N/A</v>
      </c>
      <c r="AJ1353">
        <f t="shared" si="498"/>
        <v>43.2</v>
      </c>
      <c r="AK1353" t="str">
        <f t="shared" si="499"/>
        <v>yes - Medium</v>
      </c>
      <c r="AL1353" t="str">
        <f t="shared" si="500"/>
        <v>Q2 - Medium</v>
      </c>
      <c r="AM1353">
        <f t="shared" si="501"/>
        <v>1</v>
      </c>
      <c r="AN1353">
        <f t="shared" si="502"/>
        <v>1</v>
      </c>
      <c r="AO1353">
        <f t="shared" si="503"/>
        <v>0</v>
      </c>
      <c r="AP1353">
        <f t="shared" si="504"/>
        <v>3</v>
      </c>
      <c r="AQ1353">
        <f t="shared" si="505"/>
        <v>254.1</v>
      </c>
    </row>
    <row r="1354" spans="1:43" x14ac:dyDescent="0.25">
      <c r="A1354" t="s">
        <v>31</v>
      </c>
      <c r="B1354">
        <v>54</v>
      </c>
      <c r="C1354" t="s">
        <v>28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  <c r="U1354">
        <f t="shared" si="483"/>
        <v>0</v>
      </c>
      <c r="V1354" t="str">
        <f t="shared" si="484"/>
        <v>&lt;=3 calls</v>
      </c>
      <c r="W1354" t="str">
        <f t="shared" si="485"/>
        <v>Q1</v>
      </c>
      <c r="X1354" t="str">
        <f t="shared" si="486"/>
        <v>Not Applicable</v>
      </c>
      <c r="Y1354" t="str">
        <f t="shared" si="487"/>
        <v>Medium</v>
      </c>
      <c r="Z1354" s="3">
        <f t="shared" si="488"/>
        <v>-1.2637770901337488</v>
      </c>
      <c r="AA1354" s="3">
        <f t="shared" si="489"/>
        <v>0.15574465985966099</v>
      </c>
      <c r="AB1354" s="3">
        <f t="shared" si="490"/>
        <v>-0.99750433233611768</v>
      </c>
      <c r="AC1354" s="3">
        <f t="shared" si="491"/>
        <v>0.37822135389418376</v>
      </c>
      <c r="AD1354" s="3">
        <f t="shared" si="492"/>
        <v>1.8179176001019839</v>
      </c>
      <c r="AE1354" s="3">
        <f t="shared" si="493"/>
        <v>1.6611608044354405</v>
      </c>
      <c r="AF1354" s="3">
        <f t="shared" si="494"/>
        <v>3.1959483781226257</v>
      </c>
      <c r="AG1354" t="str">
        <f t="shared" si="495"/>
        <v>Cluster 2</v>
      </c>
      <c r="AH1354" t="str">
        <f t="shared" si="496"/>
        <v>&gt;16 messages</v>
      </c>
      <c r="AI1354" t="e">
        <f t="shared" si="497"/>
        <v>#N/A</v>
      </c>
      <c r="AJ1354">
        <f t="shared" si="498"/>
        <v>19.04</v>
      </c>
      <c r="AK1354" t="str">
        <f t="shared" si="499"/>
        <v>no - Medium</v>
      </c>
      <c r="AL1354" t="str">
        <f t="shared" si="500"/>
        <v>Q3 - High</v>
      </c>
      <c r="AM1354">
        <f t="shared" si="501"/>
        <v>0</v>
      </c>
      <c r="AN1354">
        <f t="shared" si="502"/>
        <v>0</v>
      </c>
      <c r="AO1354">
        <f t="shared" si="503"/>
        <v>1</v>
      </c>
      <c r="AP1354">
        <f t="shared" si="504"/>
        <v>2</v>
      </c>
      <c r="AQ1354">
        <f t="shared" si="505"/>
        <v>112</v>
      </c>
    </row>
    <row r="1355" spans="1:43" x14ac:dyDescent="0.25">
      <c r="A1355" t="s">
        <v>66</v>
      </c>
      <c r="B1355">
        <v>105</v>
      </c>
      <c r="C1355" t="s">
        <v>25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  <c r="U1355">
        <f t="shared" si="483"/>
        <v>0</v>
      </c>
      <c r="V1355" t="str">
        <f t="shared" si="484"/>
        <v>&lt;=3 calls</v>
      </c>
      <c r="W1355" t="str">
        <f t="shared" si="485"/>
        <v>Q3</v>
      </c>
      <c r="X1355" t="str">
        <f t="shared" si="486"/>
        <v>Not Applicable</v>
      </c>
      <c r="Y1355" t="str">
        <f t="shared" si="487"/>
        <v>High</v>
      </c>
      <c r="Z1355" s="3">
        <f t="shared" si="488"/>
        <v>-1.1989771233090363</v>
      </c>
      <c r="AA1355" s="3">
        <f t="shared" si="489"/>
        <v>1.3358554777007809</v>
      </c>
      <c r="AB1355" s="3">
        <f t="shared" si="490"/>
        <v>-1.7144349435910218</v>
      </c>
      <c r="AC1355" s="3">
        <f t="shared" si="491"/>
        <v>1.1028323278389063</v>
      </c>
      <c r="AD1355" s="3">
        <f t="shared" si="492"/>
        <v>3.2292621132285597</v>
      </c>
      <c r="AE1355" s="3">
        <f t="shared" si="493"/>
        <v>2.7161705245904799</v>
      </c>
      <c r="AF1355" s="3">
        <f t="shared" si="494"/>
        <v>3.5109871605254934</v>
      </c>
      <c r="AG1355" t="str">
        <f t="shared" si="495"/>
        <v>Cluster 2</v>
      </c>
      <c r="AH1355" t="str">
        <f t="shared" si="496"/>
        <v>Not Applicable</v>
      </c>
      <c r="AI1355" t="e">
        <f t="shared" si="497"/>
        <v>#N/A</v>
      </c>
      <c r="AJ1355">
        <f t="shared" si="498"/>
        <v>19.64</v>
      </c>
      <c r="AK1355" t="str">
        <f t="shared" si="499"/>
        <v>no - Medium</v>
      </c>
      <c r="AL1355" t="str">
        <f t="shared" si="500"/>
        <v>Q4 - Very High</v>
      </c>
      <c r="AM1355">
        <f t="shared" si="501"/>
        <v>0</v>
      </c>
      <c r="AN1355">
        <f t="shared" si="502"/>
        <v>0</v>
      </c>
      <c r="AO1355">
        <f t="shared" si="503"/>
        <v>0</v>
      </c>
      <c r="AP1355">
        <f t="shared" si="504"/>
        <v>3</v>
      </c>
      <c r="AQ1355">
        <f t="shared" si="505"/>
        <v>115.5</v>
      </c>
    </row>
    <row r="1356" spans="1:43" x14ac:dyDescent="0.25">
      <c r="A1356" t="s">
        <v>34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  <c r="U1356">
        <f t="shared" si="483"/>
        <v>0</v>
      </c>
      <c r="V1356" t="str">
        <f t="shared" si="484"/>
        <v>&lt;=3 calls</v>
      </c>
      <c r="W1356" t="str">
        <f t="shared" si="485"/>
        <v>Q1</v>
      </c>
      <c r="X1356" t="str">
        <f t="shared" si="486"/>
        <v>Not Applicable</v>
      </c>
      <c r="Y1356" t="str">
        <f t="shared" si="487"/>
        <v>Medium</v>
      </c>
      <c r="Z1356" s="3">
        <f t="shared" si="488"/>
        <v>-0.7990687566193807</v>
      </c>
      <c r="AA1356" s="3">
        <f t="shared" si="489"/>
        <v>0.21146658717762301</v>
      </c>
      <c r="AB1356" s="3">
        <f t="shared" si="490"/>
        <v>-0.18127585248635184</v>
      </c>
      <c r="AC1356" s="3">
        <f t="shared" si="491"/>
        <v>0.30576025649971117</v>
      </c>
      <c r="AD1356" s="3">
        <f t="shared" si="492"/>
        <v>1.9706201393445719</v>
      </c>
      <c r="AE1356" s="3">
        <f t="shared" si="493"/>
        <v>0.89976622766539593</v>
      </c>
      <c r="AF1356" s="3">
        <f t="shared" si="494"/>
        <v>2.3949561155278007</v>
      </c>
      <c r="AG1356" t="str">
        <f t="shared" si="495"/>
        <v>Cluster 2</v>
      </c>
      <c r="AH1356" t="str">
        <f t="shared" si="496"/>
        <v>Not Applicable</v>
      </c>
      <c r="AI1356" t="e">
        <f t="shared" si="497"/>
        <v>#N/A</v>
      </c>
      <c r="AJ1356">
        <f t="shared" si="498"/>
        <v>23.31</v>
      </c>
      <c r="AK1356" t="str">
        <f t="shared" si="499"/>
        <v>no - Medium</v>
      </c>
      <c r="AL1356" t="str">
        <f t="shared" si="500"/>
        <v>Q3 - High</v>
      </c>
      <c r="AM1356">
        <f t="shared" si="501"/>
        <v>0</v>
      </c>
      <c r="AN1356">
        <f t="shared" si="502"/>
        <v>1</v>
      </c>
      <c r="AO1356">
        <f t="shared" si="503"/>
        <v>0</v>
      </c>
      <c r="AP1356">
        <f t="shared" si="504"/>
        <v>1</v>
      </c>
      <c r="AQ1356">
        <f t="shared" si="505"/>
        <v>137.1</v>
      </c>
    </row>
    <row r="1357" spans="1:43" x14ac:dyDescent="0.25">
      <c r="A1357" t="s">
        <v>74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  <c r="U1357">
        <f t="shared" si="483"/>
        <v>0</v>
      </c>
      <c r="V1357" t="str">
        <f t="shared" si="484"/>
        <v>&lt;=3 calls</v>
      </c>
      <c r="W1357" t="str">
        <f t="shared" si="485"/>
        <v>Q2</v>
      </c>
      <c r="X1357" t="str">
        <f t="shared" si="486"/>
        <v>Not Applicable</v>
      </c>
      <c r="Y1357" t="str">
        <f t="shared" si="487"/>
        <v>High</v>
      </c>
      <c r="Z1357" s="3">
        <f t="shared" si="488"/>
        <v>0.33585637662487344</v>
      </c>
      <c r="AA1357" s="3">
        <f t="shared" si="489"/>
        <v>0.71097386420649478</v>
      </c>
      <c r="AB1357" s="3">
        <f t="shared" si="490"/>
        <v>2.4838789405997459</v>
      </c>
      <c r="AC1357" s="3">
        <f t="shared" si="491"/>
        <v>-5.6545230472650088E-2</v>
      </c>
      <c r="AD1357" s="3">
        <f t="shared" si="492"/>
        <v>4.2118242126025818</v>
      </c>
      <c r="AE1357" s="3">
        <f t="shared" si="493"/>
        <v>2.6059806783528585</v>
      </c>
      <c r="AF1357" s="3">
        <f t="shared" si="494"/>
        <v>1.9603079844839426</v>
      </c>
      <c r="AG1357" t="str">
        <f t="shared" si="495"/>
        <v>Cluster 3</v>
      </c>
      <c r="AH1357" t="str">
        <f t="shared" si="496"/>
        <v>Not Applicable</v>
      </c>
      <c r="AI1357" t="e">
        <f t="shared" si="497"/>
        <v>#N/A</v>
      </c>
      <c r="AJ1357">
        <f t="shared" si="498"/>
        <v>33.729999999999997</v>
      </c>
      <c r="AK1357" t="str">
        <f t="shared" si="499"/>
        <v>no - Low</v>
      </c>
      <c r="AL1357" t="str">
        <f t="shared" si="500"/>
        <v>Q2 - Medium</v>
      </c>
      <c r="AM1357">
        <f t="shared" si="501"/>
        <v>0</v>
      </c>
      <c r="AN1357">
        <f t="shared" si="502"/>
        <v>1</v>
      </c>
      <c r="AO1357">
        <f t="shared" si="503"/>
        <v>0</v>
      </c>
      <c r="AP1357">
        <f t="shared" si="504"/>
        <v>0</v>
      </c>
      <c r="AQ1357">
        <f t="shared" si="505"/>
        <v>198.4</v>
      </c>
    </row>
    <row r="1358" spans="1:43" x14ac:dyDescent="0.25">
      <c r="A1358" t="s">
        <v>61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  <c r="U1358">
        <f t="shared" si="483"/>
        <v>0</v>
      </c>
      <c r="V1358" t="str">
        <f t="shared" si="484"/>
        <v>&lt;=3 calls</v>
      </c>
      <c r="W1358" t="str">
        <f t="shared" si="485"/>
        <v>Q1</v>
      </c>
      <c r="X1358" t="str">
        <f t="shared" si="486"/>
        <v>Not Applicable</v>
      </c>
      <c r="Y1358" t="str">
        <f t="shared" si="487"/>
        <v>Medium</v>
      </c>
      <c r="Z1358" s="3">
        <f t="shared" si="488"/>
        <v>-0.8805315720561625</v>
      </c>
      <c r="AA1358" s="3">
        <f t="shared" si="489"/>
        <v>8.808231954499296E-2</v>
      </c>
      <c r="AB1358" s="3">
        <f t="shared" si="490"/>
        <v>-0.91012220797263954</v>
      </c>
      <c r="AC1358" s="3">
        <f t="shared" si="491"/>
        <v>0.95791013304996164</v>
      </c>
      <c r="AD1358" s="3">
        <f t="shared" si="492"/>
        <v>2.2449244855854764</v>
      </c>
      <c r="AE1358" s="3">
        <f t="shared" si="493"/>
        <v>1.5902856978696975</v>
      </c>
      <c r="AF1358" s="3">
        <f t="shared" si="494"/>
        <v>2.8316658093278955</v>
      </c>
      <c r="AG1358" t="str">
        <f t="shared" si="495"/>
        <v>Cluster 2</v>
      </c>
      <c r="AH1358" t="str">
        <f t="shared" si="496"/>
        <v>&gt;16 messages</v>
      </c>
      <c r="AI1358" t="e">
        <f t="shared" si="497"/>
        <v>#N/A</v>
      </c>
      <c r="AJ1358">
        <f t="shared" si="498"/>
        <v>22.56</v>
      </c>
      <c r="AK1358" t="str">
        <f t="shared" si="499"/>
        <v>no - High</v>
      </c>
      <c r="AL1358" t="str">
        <f t="shared" si="500"/>
        <v>Q4 - Very High</v>
      </c>
      <c r="AM1358">
        <f t="shared" si="501"/>
        <v>0</v>
      </c>
      <c r="AN1358">
        <f t="shared" si="502"/>
        <v>1</v>
      </c>
      <c r="AO1358">
        <f t="shared" si="503"/>
        <v>0</v>
      </c>
      <c r="AP1358">
        <f t="shared" si="504"/>
        <v>3</v>
      </c>
      <c r="AQ1358">
        <f t="shared" si="505"/>
        <v>132.69999999999999</v>
      </c>
    </row>
    <row r="1359" spans="1:43" x14ac:dyDescent="0.25">
      <c r="A1359" t="s">
        <v>52</v>
      </c>
      <c r="B1359">
        <v>163</v>
      </c>
      <c r="C1359" t="s">
        <v>25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  <c r="U1359">
        <f t="shared" si="483"/>
        <v>0</v>
      </c>
      <c r="V1359" t="str">
        <f t="shared" si="484"/>
        <v>&lt;=3 calls</v>
      </c>
      <c r="W1359" t="str">
        <f t="shared" si="485"/>
        <v>Q4</v>
      </c>
      <c r="X1359" t="str">
        <f t="shared" si="486"/>
        <v>Not Applicable</v>
      </c>
      <c r="Y1359" t="str">
        <f t="shared" si="487"/>
        <v>Medium</v>
      </c>
      <c r="Z1359" s="3">
        <f t="shared" si="488"/>
        <v>0.72835903282027592</v>
      </c>
      <c r="AA1359" s="3">
        <f t="shared" si="489"/>
        <v>0.20350631184648549</v>
      </c>
      <c r="AB1359" s="3">
        <f t="shared" si="490"/>
        <v>0.8375202792969324</v>
      </c>
      <c r="AC1359" s="3">
        <f t="shared" si="491"/>
        <v>1.2839850713250869</v>
      </c>
      <c r="AD1359" s="3">
        <f t="shared" si="492"/>
        <v>3.6095319602199267</v>
      </c>
      <c r="AE1359" s="3">
        <f t="shared" si="493"/>
        <v>1.7093798820834258</v>
      </c>
      <c r="AF1359" s="3">
        <f t="shared" si="494"/>
        <v>0.90290541625022147</v>
      </c>
      <c r="AG1359" t="str">
        <f t="shared" si="495"/>
        <v>Cluster 3</v>
      </c>
      <c r="AH1359" t="str">
        <f t="shared" si="496"/>
        <v>&gt;16 messages</v>
      </c>
      <c r="AI1359" t="e">
        <f t="shared" si="497"/>
        <v>#N/A</v>
      </c>
      <c r="AJ1359">
        <f t="shared" si="498"/>
        <v>37.33</v>
      </c>
      <c r="AK1359" t="str">
        <f t="shared" si="499"/>
        <v>no - High</v>
      </c>
      <c r="AL1359" t="str">
        <f t="shared" si="500"/>
        <v>Q4 - Very High</v>
      </c>
      <c r="AM1359">
        <f t="shared" si="501"/>
        <v>0</v>
      </c>
      <c r="AN1359">
        <f t="shared" si="502"/>
        <v>0</v>
      </c>
      <c r="AO1359">
        <f t="shared" si="503"/>
        <v>0</v>
      </c>
      <c r="AP1359">
        <f t="shared" si="504"/>
        <v>2</v>
      </c>
      <c r="AQ1359">
        <f t="shared" si="505"/>
        <v>219.6</v>
      </c>
    </row>
    <row r="1360" spans="1:43" x14ac:dyDescent="0.25">
      <c r="A1360" t="s">
        <v>64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  <c r="U1360">
        <f t="shared" si="483"/>
        <v>0</v>
      </c>
      <c r="V1360" t="str">
        <f t="shared" si="484"/>
        <v>&lt;=3 calls</v>
      </c>
      <c r="W1360" t="str">
        <f t="shared" si="485"/>
        <v>Q1</v>
      </c>
      <c r="X1360" t="str">
        <f t="shared" si="486"/>
        <v>Not Applicable</v>
      </c>
      <c r="Y1360" t="str">
        <f t="shared" si="487"/>
        <v>High</v>
      </c>
      <c r="Z1360" s="3">
        <f t="shared" si="488"/>
        <v>-0.19735477896133419</v>
      </c>
      <c r="AA1360" s="3">
        <f t="shared" si="489"/>
        <v>0.68709303821308221</v>
      </c>
      <c r="AB1360" s="3">
        <f t="shared" si="490"/>
        <v>1.6855240770970541</v>
      </c>
      <c r="AC1360" s="3">
        <f t="shared" si="491"/>
        <v>0.34199080519694713</v>
      </c>
      <c r="AD1360" s="3">
        <f t="shared" si="492"/>
        <v>3.5360290101106906</v>
      </c>
      <c r="AE1360" s="3">
        <f t="shared" si="493"/>
        <v>1.8625237923991449</v>
      </c>
      <c r="AF1360" s="3">
        <f t="shared" si="494"/>
        <v>1.5602847798275143</v>
      </c>
      <c r="AG1360" t="str">
        <f t="shared" si="495"/>
        <v>Cluster 3</v>
      </c>
      <c r="AH1360" t="str">
        <f t="shared" si="496"/>
        <v>Not Applicable</v>
      </c>
      <c r="AI1360" t="e">
        <f t="shared" si="497"/>
        <v>#N/A</v>
      </c>
      <c r="AJ1360">
        <f t="shared" si="498"/>
        <v>28.83</v>
      </c>
      <c r="AK1360" t="str">
        <f t="shared" si="499"/>
        <v>no - Medium</v>
      </c>
      <c r="AL1360" t="str">
        <f t="shared" si="500"/>
        <v>Q3 - High</v>
      </c>
      <c r="AM1360">
        <f t="shared" si="501"/>
        <v>0</v>
      </c>
      <c r="AN1360">
        <f t="shared" si="502"/>
        <v>1</v>
      </c>
      <c r="AO1360">
        <f t="shared" si="503"/>
        <v>0</v>
      </c>
      <c r="AP1360">
        <f t="shared" si="504"/>
        <v>0</v>
      </c>
      <c r="AQ1360">
        <f t="shared" si="505"/>
        <v>169.6</v>
      </c>
    </row>
    <row r="1361" spans="1:43" x14ac:dyDescent="0.25">
      <c r="A1361" t="s">
        <v>33</v>
      </c>
      <c r="B1361">
        <v>104</v>
      </c>
      <c r="C1361" t="s">
        <v>25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  <c r="U1361">
        <f t="shared" si="483"/>
        <v>0</v>
      </c>
      <c r="V1361" t="str">
        <f t="shared" si="484"/>
        <v>&gt;3 calls</v>
      </c>
      <c r="W1361" t="str">
        <f t="shared" si="485"/>
        <v>Q3</v>
      </c>
      <c r="X1361" t="str">
        <f t="shared" si="486"/>
        <v>High</v>
      </c>
      <c r="Y1361" t="str">
        <f t="shared" si="487"/>
        <v>High</v>
      </c>
      <c r="Z1361" s="3">
        <f t="shared" si="488"/>
        <v>-0.36768612032915021</v>
      </c>
      <c r="AA1361" s="3">
        <f t="shared" si="489"/>
        <v>1.8652137872214174</v>
      </c>
      <c r="AB1361" s="3">
        <f t="shared" si="490"/>
        <v>2.1065470399392701</v>
      </c>
      <c r="AC1361" s="3">
        <f t="shared" si="491"/>
        <v>0.84921848695825297</v>
      </c>
      <c r="AD1361" s="3">
        <f t="shared" si="492"/>
        <v>4.6561265460435788</v>
      </c>
      <c r="AE1361" s="3">
        <f t="shared" si="493"/>
        <v>2.9619128996633459</v>
      </c>
      <c r="AF1361" s="3">
        <f t="shared" si="494"/>
        <v>1.9663015123862744</v>
      </c>
      <c r="AG1361" t="str">
        <f t="shared" si="495"/>
        <v>Cluster 3</v>
      </c>
      <c r="AH1361" t="str">
        <f t="shared" si="496"/>
        <v>Not Applicable</v>
      </c>
      <c r="AI1361" t="e">
        <f t="shared" si="497"/>
        <v>#N/A</v>
      </c>
      <c r="AJ1361">
        <f t="shared" si="498"/>
        <v>27.27</v>
      </c>
      <c r="AK1361" t="str">
        <f t="shared" si="499"/>
        <v>yes - Medium</v>
      </c>
      <c r="AL1361" t="str">
        <f t="shared" si="500"/>
        <v>Q4 - Very High</v>
      </c>
      <c r="AM1361">
        <f t="shared" si="501"/>
        <v>1</v>
      </c>
      <c r="AN1361">
        <f t="shared" si="502"/>
        <v>0</v>
      </c>
      <c r="AO1361">
        <f t="shared" si="503"/>
        <v>0</v>
      </c>
      <c r="AP1361">
        <f t="shared" si="504"/>
        <v>4</v>
      </c>
      <c r="AQ1361">
        <f t="shared" si="505"/>
        <v>160.4</v>
      </c>
    </row>
    <row r="1362" spans="1:43" x14ac:dyDescent="0.25">
      <c r="A1362" t="s">
        <v>68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  <c r="U1362">
        <f t="shared" si="483"/>
        <v>0</v>
      </c>
      <c r="V1362" t="str">
        <f t="shared" si="484"/>
        <v>&lt;=3 calls</v>
      </c>
      <c r="W1362" t="str">
        <f t="shared" si="485"/>
        <v>Q2</v>
      </c>
      <c r="X1362" t="str">
        <f t="shared" si="486"/>
        <v>Not Applicable</v>
      </c>
      <c r="Y1362" t="str">
        <f t="shared" si="487"/>
        <v>Medium</v>
      </c>
      <c r="Z1362" s="3">
        <f t="shared" si="488"/>
        <v>0.26550212692947084</v>
      </c>
      <c r="AA1362" s="3">
        <f t="shared" si="489"/>
        <v>0.64928173039018011</v>
      </c>
      <c r="AB1362" s="3">
        <f t="shared" si="490"/>
        <v>-0.53874817942785513</v>
      </c>
      <c r="AC1362" s="3">
        <f t="shared" si="491"/>
        <v>-2.3390697983985258</v>
      </c>
      <c r="AD1362" s="3">
        <f t="shared" si="492"/>
        <v>2.5154496668440869</v>
      </c>
      <c r="AE1362" s="3">
        <f t="shared" si="493"/>
        <v>2.5007109523972355</v>
      </c>
      <c r="AF1362" s="3">
        <f t="shared" si="494"/>
        <v>3.7655840859623555</v>
      </c>
      <c r="AG1362" t="str">
        <f t="shared" si="495"/>
        <v>Cluster 2</v>
      </c>
      <c r="AH1362" t="str">
        <f t="shared" si="496"/>
        <v>Not Applicable</v>
      </c>
      <c r="AI1362" t="e">
        <f t="shared" si="497"/>
        <v>#N/A</v>
      </c>
      <c r="AJ1362">
        <f t="shared" si="498"/>
        <v>33.08</v>
      </c>
      <c r="AK1362" t="str">
        <f t="shared" si="499"/>
        <v>no - Low</v>
      </c>
      <c r="AL1362" t="str">
        <f t="shared" si="500"/>
        <v>Q1 - Low</v>
      </c>
      <c r="AM1362">
        <f t="shared" si="501"/>
        <v>0</v>
      </c>
      <c r="AN1362">
        <f t="shared" si="502"/>
        <v>1</v>
      </c>
      <c r="AO1362">
        <f t="shared" si="503"/>
        <v>0</v>
      </c>
      <c r="AP1362">
        <f t="shared" si="504"/>
        <v>3</v>
      </c>
      <c r="AQ1362">
        <f t="shared" si="505"/>
        <v>194.6</v>
      </c>
    </row>
    <row r="1363" spans="1:43" x14ac:dyDescent="0.25">
      <c r="A1363" t="s">
        <v>74</v>
      </c>
      <c r="B1363">
        <v>74</v>
      </c>
      <c r="C1363" t="s">
        <v>25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  <c r="U1363">
        <f t="shared" si="483"/>
        <v>0</v>
      </c>
      <c r="V1363" t="str">
        <f t="shared" si="484"/>
        <v>&lt;=3 calls</v>
      </c>
      <c r="W1363" t="str">
        <f t="shared" si="485"/>
        <v>Q2</v>
      </c>
      <c r="X1363" t="str">
        <f t="shared" si="486"/>
        <v>Not Applicable</v>
      </c>
      <c r="Y1363" t="str">
        <f t="shared" si="487"/>
        <v>Medium</v>
      </c>
      <c r="Z1363" s="3">
        <f t="shared" si="488"/>
        <v>-0.42878323190673673</v>
      </c>
      <c r="AA1363" s="3">
        <f t="shared" si="489"/>
        <v>0.25723817033166274</v>
      </c>
      <c r="AB1363" s="3">
        <f t="shared" si="490"/>
        <v>1.5862262085021921</v>
      </c>
      <c r="AC1363" s="3">
        <f t="shared" si="491"/>
        <v>-0.96230894790355315</v>
      </c>
      <c r="AD1363" s="3">
        <f t="shared" si="492"/>
        <v>2.9320509937655554</v>
      </c>
      <c r="AE1363" s="3">
        <f t="shared" si="493"/>
        <v>1.9215042628093364</v>
      </c>
      <c r="AF1363" s="3">
        <f t="shared" si="494"/>
        <v>2.6052704723209299</v>
      </c>
      <c r="AG1363" t="str">
        <f t="shared" si="495"/>
        <v>Cluster 2</v>
      </c>
      <c r="AH1363" t="str">
        <f t="shared" si="496"/>
        <v>Not Applicable</v>
      </c>
      <c r="AI1363" t="e">
        <f t="shared" si="497"/>
        <v>#N/A</v>
      </c>
      <c r="AJ1363">
        <f t="shared" si="498"/>
        <v>26.71</v>
      </c>
      <c r="AK1363" t="str">
        <f t="shared" si="499"/>
        <v>no - Low</v>
      </c>
      <c r="AL1363" t="str">
        <f t="shared" si="500"/>
        <v>Q1 - Low</v>
      </c>
      <c r="AM1363">
        <f t="shared" si="501"/>
        <v>0</v>
      </c>
      <c r="AN1363">
        <f t="shared" si="502"/>
        <v>0</v>
      </c>
      <c r="AO1363">
        <f t="shared" si="503"/>
        <v>0</v>
      </c>
      <c r="AP1363">
        <f t="shared" si="504"/>
        <v>2</v>
      </c>
      <c r="AQ1363">
        <f t="shared" si="505"/>
        <v>157.1</v>
      </c>
    </row>
    <row r="1364" spans="1:43" x14ac:dyDescent="0.25">
      <c r="A1364" t="s">
        <v>71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  <c r="U1364">
        <f t="shared" si="483"/>
        <v>0</v>
      </c>
      <c r="V1364" t="str">
        <f t="shared" si="484"/>
        <v>&lt;=3 calls</v>
      </c>
      <c r="W1364" t="str">
        <f t="shared" si="485"/>
        <v>Q1</v>
      </c>
      <c r="X1364" t="str">
        <f t="shared" si="486"/>
        <v>Not Applicable</v>
      </c>
      <c r="Y1364" t="str">
        <f t="shared" si="487"/>
        <v>Medium</v>
      </c>
      <c r="Z1364" s="3">
        <f t="shared" si="488"/>
        <v>-8.5091613578854117E-3</v>
      </c>
      <c r="AA1364" s="3">
        <f t="shared" si="489"/>
        <v>-0.53679929394929315</v>
      </c>
      <c r="AB1364" s="3">
        <f t="shared" si="490"/>
        <v>1.4352934482380024</v>
      </c>
      <c r="AC1364" s="3">
        <f t="shared" si="491"/>
        <v>0.23329915910523916</v>
      </c>
      <c r="AD1364" s="3">
        <f t="shared" si="492"/>
        <v>2.9409675231252974</v>
      </c>
      <c r="AE1364" s="3">
        <f t="shared" si="493"/>
        <v>1.5500715041589603</v>
      </c>
      <c r="AF1364" s="3">
        <f t="shared" si="494"/>
        <v>2.038664603100151</v>
      </c>
      <c r="AG1364" t="str">
        <f t="shared" si="495"/>
        <v>Cluster 2</v>
      </c>
      <c r="AH1364" t="str">
        <f t="shared" si="496"/>
        <v>Not Applicable</v>
      </c>
      <c r="AI1364" t="e">
        <f t="shared" si="497"/>
        <v>#N/A</v>
      </c>
      <c r="AJ1364">
        <f t="shared" si="498"/>
        <v>30.57</v>
      </c>
      <c r="AK1364" t="str">
        <f t="shared" si="499"/>
        <v>no - Medium</v>
      </c>
      <c r="AL1364" t="str">
        <f t="shared" si="500"/>
        <v>Q3 - High</v>
      </c>
      <c r="AM1364">
        <f t="shared" si="501"/>
        <v>0</v>
      </c>
      <c r="AN1364">
        <f t="shared" si="502"/>
        <v>1</v>
      </c>
      <c r="AO1364">
        <f t="shared" si="503"/>
        <v>0</v>
      </c>
      <c r="AP1364">
        <f t="shared" si="504"/>
        <v>0</v>
      </c>
      <c r="AQ1364">
        <f t="shared" si="505"/>
        <v>179.8</v>
      </c>
    </row>
    <row r="1365" spans="1:43" x14ac:dyDescent="0.25">
      <c r="A1365" t="s">
        <v>37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  <c r="U1365">
        <f t="shared" si="483"/>
        <v>0</v>
      </c>
      <c r="V1365" t="str">
        <f t="shared" si="484"/>
        <v>&lt;=3 calls</v>
      </c>
      <c r="W1365" t="str">
        <f t="shared" si="485"/>
        <v>Q3</v>
      </c>
      <c r="X1365" t="str">
        <f t="shared" si="486"/>
        <v>High</v>
      </c>
      <c r="Y1365" t="str">
        <f t="shared" si="487"/>
        <v>Low</v>
      </c>
      <c r="Z1365" s="3">
        <f t="shared" si="488"/>
        <v>-0.59356029040386338</v>
      </c>
      <c r="AA1365" s="3">
        <f t="shared" si="489"/>
        <v>-0.76366714088670862</v>
      </c>
      <c r="AB1365" s="3">
        <f t="shared" si="490"/>
        <v>1.1671892030318749</v>
      </c>
      <c r="AC1365" s="3">
        <f t="shared" si="491"/>
        <v>0.26952970780247515</v>
      </c>
      <c r="AD1365" s="3">
        <f t="shared" si="492"/>
        <v>2.555281037100269</v>
      </c>
      <c r="AE1365" s="3">
        <f t="shared" si="493"/>
        <v>1.539635742465298</v>
      </c>
      <c r="AF1365" s="3">
        <f t="shared" si="494"/>
        <v>2.4922871544806213</v>
      </c>
      <c r="AG1365" t="str">
        <f t="shared" si="495"/>
        <v>Cluster 2</v>
      </c>
      <c r="AH1365" t="str">
        <f t="shared" si="496"/>
        <v>Not Applicable</v>
      </c>
      <c r="AI1365" t="e">
        <f t="shared" si="497"/>
        <v>#N/A</v>
      </c>
      <c r="AJ1365">
        <f t="shared" si="498"/>
        <v>25.19</v>
      </c>
      <c r="AK1365" t="str">
        <f t="shared" si="499"/>
        <v>yes - Medium</v>
      </c>
      <c r="AL1365" t="str">
        <f t="shared" si="500"/>
        <v>Q3 - High</v>
      </c>
      <c r="AM1365">
        <f t="shared" si="501"/>
        <v>1</v>
      </c>
      <c r="AN1365">
        <f t="shared" si="502"/>
        <v>1</v>
      </c>
      <c r="AO1365">
        <f t="shared" si="503"/>
        <v>0</v>
      </c>
      <c r="AP1365">
        <f t="shared" si="504"/>
        <v>0</v>
      </c>
      <c r="AQ1365">
        <f t="shared" si="505"/>
        <v>148.19999999999999</v>
      </c>
    </row>
    <row r="1366" spans="1:43" x14ac:dyDescent="0.25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  <c r="U1366">
        <f t="shared" si="483"/>
        <v>0</v>
      </c>
      <c r="V1366" t="str">
        <f t="shared" si="484"/>
        <v>&lt;=3 calls</v>
      </c>
      <c r="W1366" t="str">
        <f t="shared" si="485"/>
        <v>Q1</v>
      </c>
      <c r="X1366" t="str">
        <f t="shared" si="486"/>
        <v>Not Applicable</v>
      </c>
      <c r="Y1366" t="str">
        <f t="shared" si="487"/>
        <v>Medium</v>
      </c>
      <c r="Z1366" s="3">
        <f t="shared" si="488"/>
        <v>5.443937784326365E-2</v>
      </c>
      <c r="AA1366" s="3">
        <f t="shared" si="489"/>
        <v>0.18360562351864199</v>
      </c>
      <c r="AB1366" s="3">
        <f t="shared" si="490"/>
        <v>-0.55860775314682765</v>
      </c>
      <c r="AC1366" s="3">
        <f t="shared" si="491"/>
        <v>0.59560464607760044</v>
      </c>
      <c r="AD1366" s="3">
        <f t="shared" si="492"/>
        <v>2.2920615122064154</v>
      </c>
      <c r="AE1366" s="3">
        <f t="shared" si="493"/>
        <v>0.83872652703524386</v>
      </c>
      <c r="AF1366" s="3">
        <f t="shared" si="494"/>
        <v>2.0379839053749285</v>
      </c>
      <c r="AG1366" t="str">
        <f t="shared" si="495"/>
        <v>Cluster 2</v>
      </c>
      <c r="AH1366" t="str">
        <f t="shared" si="496"/>
        <v>&gt;16 messages</v>
      </c>
      <c r="AI1366" t="e">
        <f t="shared" si="497"/>
        <v>#N/A</v>
      </c>
      <c r="AJ1366">
        <f t="shared" si="498"/>
        <v>31.14</v>
      </c>
      <c r="AK1366" t="str">
        <f t="shared" si="499"/>
        <v>no - Medium</v>
      </c>
      <c r="AL1366" t="str">
        <f t="shared" si="500"/>
        <v>Q3 - High</v>
      </c>
      <c r="AM1366">
        <f t="shared" si="501"/>
        <v>0</v>
      </c>
      <c r="AN1366">
        <f t="shared" si="502"/>
        <v>1</v>
      </c>
      <c r="AO1366">
        <f t="shared" si="503"/>
        <v>0</v>
      </c>
      <c r="AP1366">
        <f t="shared" si="504"/>
        <v>1</v>
      </c>
      <c r="AQ1366">
        <f t="shared" si="505"/>
        <v>183.2</v>
      </c>
    </row>
    <row r="1367" spans="1:43" x14ac:dyDescent="0.25">
      <c r="A1367" t="s">
        <v>46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  <c r="U1367">
        <f t="shared" si="483"/>
        <v>1</v>
      </c>
      <c r="V1367" t="str">
        <f t="shared" si="484"/>
        <v>&gt;3 calls</v>
      </c>
      <c r="W1367" t="str">
        <f t="shared" si="485"/>
        <v>Q4</v>
      </c>
      <c r="X1367" t="str">
        <f t="shared" si="486"/>
        <v>Not Applicable</v>
      </c>
      <c r="Y1367" t="str">
        <f t="shared" si="487"/>
        <v>Medium</v>
      </c>
      <c r="Z1367" s="3">
        <f t="shared" si="488"/>
        <v>-1.1304743012371969</v>
      </c>
      <c r="AA1367" s="3">
        <f t="shared" si="489"/>
        <v>-0.63431266675572584</v>
      </c>
      <c r="AB1367" s="3">
        <f t="shared" si="490"/>
        <v>8.2856477975980877E-2</v>
      </c>
      <c r="AC1367" s="3">
        <f t="shared" si="491"/>
        <v>0.70429629216930834</v>
      </c>
      <c r="AD1367" s="3">
        <f t="shared" si="492"/>
        <v>2.056199108154471</v>
      </c>
      <c r="AE1367" s="3">
        <f t="shared" si="493"/>
        <v>1.4775734053069949</v>
      </c>
      <c r="AF1367" s="3">
        <f t="shared" si="494"/>
        <v>2.852804157976109</v>
      </c>
      <c r="AG1367" t="str">
        <f t="shared" si="495"/>
        <v>Cluster 2</v>
      </c>
      <c r="AH1367" t="str">
        <f t="shared" si="496"/>
        <v>Not Applicable</v>
      </c>
      <c r="AI1367">
        <f t="shared" si="497"/>
        <v>20.260000000000002</v>
      </c>
      <c r="AJ1367" t="e">
        <f t="shared" si="498"/>
        <v>#N/A</v>
      </c>
      <c r="AK1367" t="str">
        <f t="shared" si="499"/>
        <v>no - Medium</v>
      </c>
      <c r="AL1367" t="str">
        <f t="shared" si="500"/>
        <v>Q4 - Very High</v>
      </c>
      <c r="AM1367">
        <f t="shared" si="501"/>
        <v>0</v>
      </c>
      <c r="AN1367">
        <f t="shared" si="502"/>
        <v>1</v>
      </c>
      <c r="AO1367">
        <f t="shared" si="503"/>
        <v>0</v>
      </c>
      <c r="AP1367">
        <f t="shared" si="504"/>
        <v>4</v>
      </c>
      <c r="AQ1367">
        <f t="shared" si="505"/>
        <v>119.2</v>
      </c>
    </row>
    <row r="1368" spans="1:43" x14ac:dyDescent="0.25">
      <c r="A1368" t="s">
        <v>75</v>
      </c>
      <c r="B1368">
        <v>154</v>
      </c>
      <c r="C1368" t="s">
        <v>25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  <c r="U1368">
        <f t="shared" si="483"/>
        <v>0</v>
      </c>
      <c r="V1368" t="str">
        <f t="shared" si="484"/>
        <v>&lt;=3 calls</v>
      </c>
      <c r="W1368" t="str">
        <f t="shared" si="485"/>
        <v>Q4</v>
      </c>
      <c r="X1368" t="str">
        <f t="shared" si="486"/>
        <v>Not Applicable</v>
      </c>
      <c r="Y1368" t="str">
        <f t="shared" si="487"/>
        <v>Medium</v>
      </c>
      <c r="Z1368" s="3">
        <f t="shared" si="488"/>
        <v>0.80982184825705772</v>
      </c>
      <c r="AA1368" s="3">
        <f t="shared" si="489"/>
        <v>-0.16266635338583504</v>
      </c>
      <c r="AB1368" s="3">
        <f t="shared" si="490"/>
        <v>-0.74330178873327124</v>
      </c>
      <c r="AC1368" s="3">
        <f t="shared" si="491"/>
        <v>-0.23769797395883072</v>
      </c>
      <c r="AD1368" s="3">
        <f t="shared" si="492"/>
        <v>2.150251405941821</v>
      </c>
      <c r="AE1368" s="3">
        <f t="shared" si="493"/>
        <v>1.1363404614799808</v>
      </c>
      <c r="AF1368" s="3">
        <f t="shared" si="494"/>
        <v>2.4410977407794006</v>
      </c>
      <c r="AG1368" t="str">
        <f t="shared" si="495"/>
        <v>Cluster 2</v>
      </c>
      <c r="AH1368" t="str">
        <f t="shared" si="496"/>
        <v>&gt;16 messages</v>
      </c>
      <c r="AI1368" t="e">
        <f t="shared" si="497"/>
        <v>#N/A</v>
      </c>
      <c r="AJ1368">
        <f t="shared" si="498"/>
        <v>38.08</v>
      </c>
      <c r="AK1368" t="str">
        <f t="shared" si="499"/>
        <v>no - Low</v>
      </c>
      <c r="AL1368" t="str">
        <f t="shared" si="500"/>
        <v>Q2 - Medium</v>
      </c>
      <c r="AM1368">
        <f t="shared" si="501"/>
        <v>0</v>
      </c>
      <c r="AN1368">
        <f t="shared" si="502"/>
        <v>0</v>
      </c>
      <c r="AO1368">
        <f t="shared" si="503"/>
        <v>0</v>
      </c>
      <c r="AP1368">
        <f t="shared" si="504"/>
        <v>0</v>
      </c>
      <c r="AQ1368">
        <f t="shared" si="505"/>
        <v>224</v>
      </c>
    </row>
    <row r="1369" spans="1:43" x14ac:dyDescent="0.25">
      <c r="A1369" t="s">
        <v>70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  <c r="U1369">
        <f t="shared" si="483"/>
        <v>0</v>
      </c>
      <c r="V1369" t="str">
        <f t="shared" si="484"/>
        <v>&lt;=3 calls</v>
      </c>
      <c r="W1369" t="str">
        <f t="shared" si="485"/>
        <v>Q3</v>
      </c>
      <c r="X1369" t="str">
        <f t="shared" si="486"/>
        <v>Not Applicable</v>
      </c>
      <c r="Y1369" t="str">
        <f t="shared" si="487"/>
        <v>High</v>
      </c>
      <c r="Z1369" s="3">
        <f t="shared" si="488"/>
        <v>8.4062219820275591E-2</v>
      </c>
      <c r="AA1369" s="3">
        <f t="shared" si="489"/>
        <v>0.96371260597010711</v>
      </c>
      <c r="AB1369" s="3">
        <f t="shared" si="490"/>
        <v>-1.3390890003024436</v>
      </c>
      <c r="AC1369" s="3">
        <f t="shared" si="491"/>
        <v>-0.23769797395883072</v>
      </c>
      <c r="AD1369" s="3">
        <f t="shared" si="492"/>
        <v>2.3932078523020426</v>
      </c>
      <c r="AE1369" s="3">
        <f t="shared" si="493"/>
        <v>1.6689721751011721</v>
      </c>
      <c r="AF1369" s="3">
        <f t="shared" si="494"/>
        <v>2.8006235766706888</v>
      </c>
      <c r="AG1369" t="str">
        <f t="shared" si="495"/>
        <v>Cluster 2</v>
      </c>
      <c r="AH1369" t="str">
        <f t="shared" si="496"/>
        <v>Not Applicable</v>
      </c>
      <c r="AI1369" t="e">
        <f t="shared" si="497"/>
        <v>#N/A</v>
      </c>
      <c r="AJ1369">
        <f t="shared" si="498"/>
        <v>31.42</v>
      </c>
      <c r="AK1369" t="str">
        <f t="shared" si="499"/>
        <v>no - High</v>
      </c>
      <c r="AL1369" t="str">
        <f t="shared" si="500"/>
        <v>Q2 - Medium</v>
      </c>
      <c r="AM1369">
        <f t="shared" si="501"/>
        <v>0</v>
      </c>
      <c r="AN1369">
        <f t="shared" si="502"/>
        <v>1</v>
      </c>
      <c r="AO1369">
        <f t="shared" si="503"/>
        <v>0</v>
      </c>
      <c r="AP1369">
        <f t="shared" si="504"/>
        <v>1</v>
      </c>
      <c r="AQ1369">
        <f t="shared" si="505"/>
        <v>184.8</v>
      </c>
    </row>
    <row r="1370" spans="1:43" x14ac:dyDescent="0.25">
      <c r="A1370" t="s">
        <v>66</v>
      </c>
      <c r="B1370">
        <v>130</v>
      </c>
      <c r="C1370" t="s">
        <v>25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  <c r="U1370">
        <f t="shared" si="483"/>
        <v>0</v>
      </c>
      <c r="V1370" t="str">
        <f t="shared" si="484"/>
        <v>&lt;=3 calls</v>
      </c>
      <c r="W1370" t="str">
        <f t="shared" si="485"/>
        <v>Q4</v>
      </c>
      <c r="X1370" t="str">
        <f t="shared" si="486"/>
        <v>Not Applicable</v>
      </c>
      <c r="Y1370" t="str">
        <f t="shared" si="487"/>
        <v>Medium</v>
      </c>
      <c r="Z1370" s="3">
        <f t="shared" si="488"/>
        <v>-7.3309128182598118E-2</v>
      </c>
      <c r="AA1370" s="3">
        <f t="shared" si="489"/>
        <v>1.6439841564756467E-2</v>
      </c>
      <c r="AB1370" s="3">
        <f t="shared" si="490"/>
        <v>-0.76713327719603785</v>
      </c>
      <c r="AC1370" s="3">
        <f t="shared" si="491"/>
        <v>0.37822135389418376</v>
      </c>
      <c r="AD1370" s="3">
        <f t="shared" si="492"/>
        <v>1.9610270101019154</v>
      </c>
      <c r="AE1370" s="3">
        <f t="shared" si="493"/>
        <v>0.85859731783220083</v>
      </c>
      <c r="AF1370" s="3">
        <f t="shared" si="494"/>
        <v>2.3724990566969764</v>
      </c>
      <c r="AG1370" t="str">
        <f t="shared" si="495"/>
        <v>Cluster 2</v>
      </c>
      <c r="AH1370" t="str">
        <f t="shared" si="496"/>
        <v>Not Applicable</v>
      </c>
      <c r="AI1370" t="e">
        <f t="shared" si="497"/>
        <v>#N/A</v>
      </c>
      <c r="AJ1370">
        <f t="shared" si="498"/>
        <v>29.97</v>
      </c>
      <c r="AK1370" t="str">
        <f t="shared" si="499"/>
        <v>no - Medium</v>
      </c>
      <c r="AL1370" t="str">
        <f t="shared" si="500"/>
        <v>Q3 - High</v>
      </c>
      <c r="AM1370">
        <f t="shared" si="501"/>
        <v>0</v>
      </c>
      <c r="AN1370">
        <f t="shared" si="502"/>
        <v>0</v>
      </c>
      <c r="AO1370">
        <f t="shared" si="503"/>
        <v>0</v>
      </c>
      <c r="AP1370">
        <f t="shared" si="504"/>
        <v>1</v>
      </c>
      <c r="AQ1370">
        <f t="shared" si="505"/>
        <v>176.3</v>
      </c>
    </row>
    <row r="1371" spans="1:43" x14ac:dyDescent="0.25">
      <c r="A1371" t="s">
        <v>33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  <c r="U1371">
        <f t="shared" si="483"/>
        <v>0</v>
      </c>
      <c r="V1371" t="str">
        <f t="shared" si="484"/>
        <v>&lt;=3 calls</v>
      </c>
      <c r="W1371" t="str">
        <f t="shared" si="485"/>
        <v>Q1</v>
      </c>
      <c r="X1371" t="str">
        <f t="shared" si="486"/>
        <v>Not Applicable</v>
      </c>
      <c r="Y1371" t="str">
        <f t="shared" si="487"/>
        <v>Medium</v>
      </c>
      <c r="Z1371" s="3">
        <f t="shared" si="488"/>
        <v>1.1375245376277474</v>
      </c>
      <c r="AA1371" s="3">
        <f t="shared" si="489"/>
        <v>-0.63033252909015736</v>
      </c>
      <c r="AB1371" s="3">
        <f t="shared" si="490"/>
        <v>-0.61024264481615575</v>
      </c>
      <c r="AC1371" s="3">
        <f t="shared" si="491"/>
        <v>0.30576025649971117</v>
      </c>
      <c r="AD1371" s="3">
        <f t="shared" si="492"/>
        <v>2.5617544440058442</v>
      </c>
      <c r="AE1371" s="3">
        <f t="shared" si="493"/>
        <v>1.4687295840083703</v>
      </c>
      <c r="AF1371" s="3">
        <f t="shared" si="494"/>
        <v>2.3982800817458978</v>
      </c>
      <c r="AG1371" t="str">
        <f t="shared" si="495"/>
        <v>Cluster 2</v>
      </c>
      <c r="AH1371" t="str">
        <f t="shared" si="496"/>
        <v>Not Applicable</v>
      </c>
      <c r="AI1371" t="e">
        <f t="shared" si="497"/>
        <v>#N/A</v>
      </c>
      <c r="AJ1371">
        <f t="shared" si="498"/>
        <v>41.09</v>
      </c>
      <c r="AK1371" t="str">
        <f t="shared" si="499"/>
        <v>no - Low</v>
      </c>
      <c r="AL1371" t="str">
        <f t="shared" si="500"/>
        <v>Q3 - High</v>
      </c>
      <c r="AM1371">
        <f t="shared" si="501"/>
        <v>0</v>
      </c>
      <c r="AN1371">
        <f t="shared" si="502"/>
        <v>1</v>
      </c>
      <c r="AO1371">
        <f t="shared" si="503"/>
        <v>0</v>
      </c>
      <c r="AP1371">
        <f t="shared" si="504"/>
        <v>2</v>
      </c>
      <c r="AQ1371">
        <f t="shared" si="505"/>
        <v>241.7</v>
      </c>
    </row>
    <row r="1372" spans="1:43" x14ac:dyDescent="0.25">
      <c r="A1372" t="s">
        <v>51</v>
      </c>
      <c r="B1372">
        <v>100</v>
      </c>
      <c r="C1372" t="s">
        <v>28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  <c r="U1372">
        <f t="shared" si="483"/>
        <v>0</v>
      </c>
      <c r="V1372" t="str">
        <f t="shared" si="484"/>
        <v>&lt;=3 calls</v>
      </c>
      <c r="W1372" t="str">
        <f t="shared" si="485"/>
        <v>Q2</v>
      </c>
      <c r="X1372" t="str">
        <f t="shared" si="486"/>
        <v>Not Applicable</v>
      </c>
      <c r="Y1372" t="str">
        <f t="shared" si="487"/>
        <v>High</v>
      </c>
      <c r="Z1372" s="3">
        <f t="shared" si="488"/>
        <v>0.82278184162200008</v>
      </c>
      <c r="AA1372" s="3">
        <f t="shared" si="489"/>
        <v>1.8672038560542021</v>
      </c>
      <c r="AB1372" s="3">
        <f t="shared" si="490"/>
        <v>1.7768781162043277</v>
      </c>
      <c r="AC1372" s="3">
        <f t="shared" si="491"/>
        <v>-0.16523687656435807</v>
      </c>
      <c r="AD1372" s="3">
        <f t="shared" si="492"/>
        <v>4.4666848040601099</v>
      </c>
      <c r="AE1372" s="3">
        <f t="shared" si="493"/>
        <v>2.7107230150255406</v>
      </c>
      <c r="AF1372" s="3">
        <f t="shared" si="494"/>
        <v>1.6567333489601801</v>
      </c>
      <c r="AG1372" t="str">
        <f t="shared" si="495"/>
        <v>Cluster 3</v>
      </c>
      <c r="AH1372" t="str">
        <f t="shared" si="496"/>
        <v>&gt;16 messages</v>
      </c>
      <c r="AI1372" t="e">
        <f t="shared" si="497"/>
        <v>#N/A</v>
      </c>
      <c r="AJ1372">
        <f t="shared" si="498"/>
        <v>38.200000000000003</v>
      </c>
      <c r="AK1372" t="str">
        <f t="shared" si="499"/>
        <v>no - Medium</v>
      </c>
      <c r="AL1372" t="str">
        <f t="shared" si="500"/>
        <v>Q2 - Medium</v>
      </c>
      <c r="AM1372">
        <f t="shared" si="501"/>
        <v>0</v>
      </c>
      <c r="AN1372">
        <f t="shared" si="502"/>
        <v>0</v>
      </c>
      <c r="AO1372">
        <f t="shared" si="503"/>
        <v>1</v>
      </c>
      <c r="AP1372">
        <f t="shared" si="504"/>
        <v>0</v>
      </c>
      <c r="AQ1372">
        <f t="shared" si="505"/>
        <v>224.7</v>
      </c>
    </row>
    <row r="1373" spans="1:43" x14ac:dyDescent="0.25">
      <c r="A1373" t="s">
        <v>58</v>
      </c>
      <c r="B1373">
        <v>149</v>
      </c>
      <c r="C1373" t="s">
        <v>28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  <c r="U1373">
        <f t="shared" si="483"/>
        <v>0</v>
      </c>
      <c r="V1373" t="str">
        <f t="shared" si="484"/>
        <v>&lt;=3 calls</v>
      </c>
      <c r="W1373" t="str">
        <f t="shared" si="485"/>
        <v>Q4</v>
      </c>
      <c r="X1373" t="str">
        <f t="shared" si="486"/>
        <v>Not Applicable</v>
      </c>
      <c r="Y1373" t="str">
        <f t="shared" si="487"/>
        <v>Medium</v>
      </c>
      <c r="Z1373" s="3">
        <f t="shared" si="488"/>
        <v>0.50063343512200009</v>
      </c>
      <c r="AA1373" s="3">
        <f t="shared" si="489"/>
        <v>-3.5301948087636523E-2</v>
      </c>
      <c r="AB1373" s="3">
        <f t="shared" si="490"/>
        <v>-1.7164209009629192</v>
      </c>
      <c r="AC1373" s="3">
        <f t="shared" si="491"/>
        <v>-0.60000346093119195</v>
      </c>
      <c r="AD1373" s="3">
        <f t="shared" si="492"/>
        <v>1.9636188979975491</v>
      </c>
      <c r="AE1373" s="3">
        <f t="shared" si="493"/>
        <v>1.886262157361114</v>
      </c>
      <c r="AF1373" s="3">
        <f t="shared" si="494"/>
        <v>3.3556177785933992</v>
      </c>
      <c r="AG1373" t="str">
        <f t="shared" si="495"/>
        <v>Cluster 2</v>
      </c>
      <c r="AH1373" t="str">
        <f t="shared" si="496"/>
        <v>Not Applicable</v>
      </c>
      <c r="AI1373" t="e">
        <f t="shared" si="497"/>
        <v>#N/A</v>
      </c>
      <c r="AJ1373">
        <f t="shared" si="498"/>
        <v>35.24</v>
      </c>
      <c r="AK1373" t="str">
        <f t="shared" si="499"/>
        <v>no - Medium</v>
      </c>
      <c r="AL1373" t="str">
        <f t="shared" si="500"/>
        <v>Q2 - Medium</v>
      </c>
      <c r="AM1373">
        <f t="shared" si="501"/>
        <v>0</v>
      </c>
      <c r="AN1373">
        <f t="shared" si="502"/>
        <v>0</v>
      </c>
      <c r="AO1373">
        <f t="shared" si="503"/>
        <v>1</v>
      </c>
      <c r="AP1373">
        <f t="shared" si="504"/>
        <v>1</v>
      </c>
      <c r="AQ1373">
        <f t="shared" si="505"/>
        <v>207.3</v>
      </c>
    </row>
    <row r="1374" spans="1:43" x14ac:dyDescent="0.25">
      <c r="A1374" t="s">
        <v>20</v>
      </c>
      <c r="B1374">
        <v>29</v>
      </c>
      <c r="C1374" t="s">
        <v>25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  <c r="U1374">
        <f t="shared" si="483"/>
        <v>0</v>
      </c>
      <c r="V1374" t="str">
        <f t="shared" si="484"/>
        <v>&lt;=3 calls</v>
      </c>
      <c r="W1374" t="str">
        <f t="shared" si="485"/>
        <v>Q1</v>
      </c>
      <c r="X1374" t="str">
        <f t="shared" si="486"/>
        <v>Not Applicable</v>
      </c>
      <c r="Y1374" t="str">
        <f t="shared" si="487"/>
        <v>Medium</v>
      </c>
      <c r="Z1374" s="3">
        <f t="shared" si="488"/>
        <v>0.30623353464786202</v>
      </c>
      <c r="AA1374" s="3">
        <f t="shared" si="489"/>
        <v>-0.64028287325407907</v>
      </c>
      <c r="AB1374" s="3">
        <f t="shared" si="490"/>
        <v>-1.3490187871619297</v>
      </c>
      <c r="AC1374" s="3">
        <f t="shared" si="491"/>
        <v>0.88544903565548905</v>
      </c>
      <c r="AD1374" s="3">
        <f t="shared" si="492"/>
        <v>2.347844679308916</v>
      </c>
      <c r="AE1374" s="3">
        <f t="shared" si="493"/>
        <v>1.7628422556724983</v>
      </c>
      <c r="AF1374" s="3">
        <f t="shared" si="494"/>
        <v>2.9500594906899447</v>
      </c>
      <c r="AG1374" t="str">
        <f t="shared" si="495"/>
        <v>Cluster 2</v>
      </c>
      <c r="AH1374" t="str">
        <f t="shared" si="496"/>
        <v>Not Applicable</v>
      </c>
      <c r="AI1374" t="e">
        <f t="shared" si="497"/>
        <v>#N/A</v>
      </c>
      <c r="AJ1374">
        <f t="shared" si="498"/>
        <v>33.46</v>
      </c>
      <c r="AK1374" t="str">
        <f t="shared" si="499"/>
        <v>no - High</v>
      </c>
      <c r="AL1374" t="str">
        <f t="shared" si="500"/>
        <v>Q4 - Very High</v>
      </c>
      <c r="AM1374">
        <f t="shared" si="501"/>
        <v>0</v>
      </c>
      <c r="AN1374">
        <f t="shared" si="502"/>
        <v>0</v>
      </c>
      <c r="AO1374">
        <f t="shared" si="503"/>
        <v>0</v>
      </c>
      <c r="AP1374">
        <f t="shared" si="504"/>
        <v>2</v>
      </c>
      <c r="AQ1374">
        <f t="shared" si="505"/>
        <v>196.8</v>
      </c>
    </row>
    <row r="1375" spans="1:43" x14ac:dyDescent="0.25">
      <c r="A1375" t="s">
        <v>44</v>
      </c>
      <c r="B1375">
        <v>131</v>
      </c>
      <c r="C1375" t="s">
        <v>28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  <c r="U1375">
        <f t="shared" si="483"/>
        <v>0</v>
      </c>
      <c r="V1375" t="str">
        <f t="shared" si="484"/>
        <v>&lt;=3 calls</v>
      </c>
      <c r="W1375" t="str">
        <f t="shared" si="485"/>
        <v>Q4</v>
      </c>
      <c r="X1375" t="str">
        <f t="shared" si="486"/>
        <v>Not Applicable</v>
      </c>
      <c r="Y1375" t="str">
        <f t="shared" si="487"/>
        <v>Low</v>
      </c>
      <c r="Z1375" s="3">
        <f t="shared" si="488"/>
        <v>-1.2841427939929442</v>
      </c>
      <c r="AA1375" s="3">
        <f t="shared" si="489"/>
        <v>-1.6830789416330787</v>
      </c>
      <c r="AB1375" s="3">
        <f t="shared" si="490"/>
        <v>-0.1991494688334271</v>
      </c>
      <c r="AC1375" s="3">
        <f t="shared" si="491"/>
        <v>2.0085960452698095</v>
      </c>
      <c r="AD1375" s="3">
        <f t="shared" si="492"/>
        <v>3.2000540159134196</v>
      </c>
      <c r="AE1375" s="3">
        <f t="shared" si="493"/>
        <v>2.9250463283754815</v>
      </c>
      <c r="AF1375" s="3">
        <f t="shared" si="494"/>
        <v>3.8563514286851719</v>
      </c>
      <c r="AG1375" t="str">
        <f t="shared" si="495"/>
        <v>Cluster 2</v>
      </c>
      <c r="AH1375" t="str">
        <f t="shared" si="496"/>
        <v>Not Applicable</v>
      </c>
      <c r="AI1375" t="e">
        <f t="shared" si="497"/>
        <v>#N/A</v>
      </c>
      <c r="AJ1375">
        <f t="shared" si="498"/>
        <v>18.850000000000001</v>
      </c>
      <c r="AK1375" t="str">
        <f t="shared" si="499"/>
        <v>no - High</v>
      </c>
      <c r="AL1375" t="str">
        <f t="shared" si="500"/>
        <v>Q4 - Very High</v>
      </c>
      <c r="AM1375">
        <f t="shared" si="501"/>
        <v>0</v>
      </c>
      <c r="AN1375">
        <f t="shared" si="502"/>
        <v>0</v>
      </c>
      <c r="AO1375">
        <f t="shared" si="503"/>
        <v>1</v>
      </c>
      <c r="AP1375">
        <f t="shared" si="504"/>
        <v>1</v>
      </c>
      <c r="AQ1375">
        <f t="shared" si="505"/>
        <v>110.9</v>
      </c>
    </row>
    <row r="1376" spans="1:43" x14ac:dyDescent="0.25">
      <c r="A1376" t="s">
        <v>24</v>
      </c>
      <c r="B1376">
        <v>153</v>
      </c>
      <c r="C1376" t="s">
        <v>28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  <c r="U1376">
        <f t="shared" si="483"/>
        <v>0</v>
      </c>
      <c r="V1376" t="str">
        <f t="shared" si="484"/>
        <v>&lt;=3 calls</v>
      </c>
      <c r="W1376" t="str">
        <f t="shared" si="485"/>
        <v>Q4</v>
      </c>
      <c r="X1376" t="str">
        <f t="shared" si="486"/>
        <v>Not Applicable</v>
      </c>
      <c r="Y1376" t="str">
        <f t="shared" si="487"/>
        <v>High</v>
      </c>
      <c r="Z1376" s="3">
        <f t="shared" si="488"/>
        <v>-1.0693771896596107</v>
      </c>
      <c r="AA1376" s="3">
        <f t="shared" si="489"/>
        <v>1.4552596076678419</v>
      </c>
      <c r="AB1376" s="3">
        <f t="shared" si="490"/>
        <v>-5.4174580684928295E-2</v>
      </c>
      <c r="AC1376" s="3">
        <f t="shared" si="491"/>
        <v>-0.81738675311460851</v>
      </c>
      <c r="AD1376" s="3">
        <f t="shared" si="492"/>
        <v>2.6383794755968801</v>
      </c>
      <c r="AE1376" s="3">
        <f t="shared" si="493"/>
        <v>1.9830290186564283</v>
      </c>
      <c r="AF1376" s="3">
        <f t="shared" si="494"/>
        <v>2.9839172107174972</v>
      </c>
      <c r="AG1376" t="str">
        <f t="shared" si="495"/>
        <v>Cluster 2</v>
      </c>
      <c r="AH1376" t="str">
        <f t="shared" si="496"/>
        <v>Not Applicable</v>
      </c>
      <c r="AI1376" t="e">
        <f t="shared" si="497"/>
        <v>#N/A</v>
      </c>
      <c r="AJ1376">
        <f t="shared" si="498"/>
        <v>20.83</v>
      </c>
      <c r="AK1376" t="str">
        <f t="shared" si="499"/>
        <v>no - Low</v>
      </c>
      <c r="AL1376" t="str">
        <f t="shared" si="500"/>
        <v>Q1 - Low</v>
      </c>
      <c r="AM1376">
        <f t="shared" si="501"/>
        <v>0</v>
      </c>
      <c r="AN1376">
        <f t="shared" si="502"/>
        <v>0</v>
      </c>
      <c r="AO1376">
        <f t="shared" si="503"/>
        <v>1</v>
      </c>
      <c r="AP1376">
        <f t="shared" si="504"/>
        <v>2</v>
      </c>
      <c r="AQ1376">
        <f t="shared" si="505"/>
        <v>122.5</v>
      </c>
    </row>
    <row r="1377" spans="1:43" x14ac:dyDescent="0.25">
      <c r="A1377" t="s">
        <v>51</v>
      </c>
      <c r="B1377">
        <v>133</v>
      </c>
      <c r="C1377" t="s">
        <v>28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  <c r="U1377">
        <f t="shared" si="483"/>
        <v>0</v>
      </c>
      <c r="V1377" t="str">
        <f t="shared" si="484"/>
        <v>&lt;=3 calls</v>
      </c>
      <c r="W1377" t="str">
        <f t="shared" si="485"/>
        <v>Q4</v>
      </c>
      <c r="X1377" t="str">
        <f t="shared" si="486"/>
        <v>Not Applicable</v>
      </c>
      <c r="Y1377" t="str">
        <f t="shared" si="487"/>
        <v>Low</v>
      </c>
      <c r="Z1377" s="3">
        <f t="shared" si="488"/>
        <v>0.12479362753866623</v>
      </c>
      <c r="AA1377" s="3">
        <f t="shared" si="489"/>
        <v>-1.1696411827747162</v>
      </c>
      <c r="AB1377" s="3">
        <f t="shared" si="490"/>
        <v>0.7481521975615566</v>
      </c>
      <c r="AC1377" s="3">
        <f t="shared" si="491"/>
        <v>-9.277577916988608E-2</v>
      </c>
      <c r="AD1377" s="3">
        <f t="shared" si="492"/>
        <v>2.2744297588945024</v>
      </c>
      <c r="AE1377" s="3">
        <f t="shared" si="493"/>
        <v>1.3971302737517581</v>
      </c>
      <c r="AF1377" s="3">
        <f t="shared" si="494"/>
        <v>2.5944007546102861</v>
      </c>
      <c r="AG1377" t="str">
        <f t="shared" si="495"/>
        <v>Cluster 2</v>
      </c>
      <c r="AH1377" t="str">
        <f t="shared" si="496"/>
        <v>Not Applicable</v>
      </c>
      <c r="AI1377" t="e">
        <f t="shared" si="497"/>
        <v>#N/A</v>
      </c>
      <c r="AJ1377">
        <f t="shared" si="498"/>
        <v>31.79</v>
      </c>
      <c r="AK1377" t="str">
        <f t="shared" si="499"/>
        <v>no - High</v>
      </c>
      <c r="AL1377" t="str">
        <f t="shared" si="500"/>
        <v>Q2 - Medium</v>
      </c>
      <c r="AM1377">
        <f t="shared" si="501"/>
        <v>0</v>
      </c>
      <c r="AN1377">
        <f t="shared" si="502"/>
        <v>0</v>
      </c>
      <c r="AO1377">
        <f t="shared" si="503"/>
        <v>1</v>
      </c>
      <c r="AP1377">
        <f t="shared" si="504"/>
        <v>2</v>
      </c>
      <c r="AQ1377">
        <f t="shared" si="505"/>
        <v>187</v>
      </c>
    </row>
    <row r="1378" spans="1:43" x14ac:dyDescent="0.25">
      <c r="A1378" t="s">
        <v>65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  <c r="U1378">
        <f t="shared" si="483"/>
        <v>0</v>
      </c>
      <c r="V1378" t="str">
        <f t="shared" si="484"/>
        <v>&lt;=3 calls</v>
      </c>
      <c r="W1378" t="str">
        <f t="shared" si="485"/>
        <v>Q3</v>
      </c>
      <c r="X1378" t="str">
        <f t="shared" si="486"/>
        <v>Not Applicable</v>
      </c>
      <c r="Y1378" t="str">
        <f t="shared" si="487"/>
        <v>Medium</v>
      </c>
      <c r="Z1378" s="3">
        <f t="shared" si="488"/>
        <v>-0.18069193034926509</v>
      </c>
      <c r="AA1378" s="3">
        <f t="shared" si="489"/>
        <v>-0.13878552739242309</v>
      </c>
      <c r="AB1378" s="3">
        <f t="shared" si="490"/>
        <v>-0.24879840313085813</v>
      </c>
      <c r="AC1378" s="3">
        <f t="shared" si="491"/>
        <v>0.34199080519694713</v>
      </c>
      <c r="AD1378" s="3">
        <f t="shared" si="492"/>
        <v>1.9437590491610477</v>
      </c>
      <c r="AE1378" s="3">
        <f t="shared" si="493"/>
        <v>0.48038458816520946</v>
      </c>
      <c r="AF1378" s="3">
        <f t="shared" si="494"/>
        <v>2.1641024615063529</v>
      </c>
      <c r="AG1378" t="str">
        <f t="shared" si="495"/>
        <v>Cluster 2</v>
      </c>
      <c r="AH1378" t="str">
        <f t="shared" si="496"/>
        <v>Not Applicable</v>
      </c>
      <c r="AI1378" t="e">
        <f t="shared" si="497"/>
        <v>#N/A</v>
      </c>
      <c r="AJ1378">
        <f t="shared" si="498"/>
        <v>28.99</v>
      </c>
      <c r="AK1378" t="str">
        <f t="shared" si="499"/>
        <v>no - Medium</v>
      </c>
      <c r="AL1378" t="str">
        <f t="shared" si="500"/>
        <v>Q3 - High</v>
      </c>
      <c r="AM1378">
        <f t="shared" si="501"/>
        <v>0</v>
      </c>
      <c r="AN1378">
        <f t="shared" si="502"/>
        <v>1</v>
      </c>
      <c r="AO1378">
        <f t="shared" si="503"/>
        <v>0</v>
      </c>
      <c r="AP1378">
        <f t="shared" si="504"/>
        <v>0</v>
      </c>
      <c r="AQ1378">
        <f t="shared" si="505"/>
        <v>170.5</v>
      </c>
    </row>
    <row r="1379" spans="1:43" x14ac:dyDescent="0.25">
      <c r="A1379" t="s">
        <v>36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  <c r="U1379">
        <f t="shared" si="483"/>
        <v>0</v>
      </c>
      <c r="V1379" t="str">
        <f t="shared" si="484"/>
        <v>&lt;=3 calls</v>
      </c>
      <c r="W1379" t="str">
        <f t="shared" si="485"/>
        <v>Q2</v>
      </c>
      <c r="X1379" t="str">
        <f t="shared" si="486"/>
        <v>Not Applicable</v>
      </c>
      <c r="Y1379" t="str">
        <f t="shared" si="487"/>
        <v>Low</v>
      </c>
      <c r="Z1379" s="3">
        <f t="shared" si="488"/>
        <v>0.45434774453291965</v>
      </c>
      <c r="AA1379" s="3">
        <f t="shared" si="489"/>
        <v>-0.77958769154898366</v>
      </c>
      <c r="AB1379" s="3">
        <f t="shared" si="490"/>
        <v>1.691481949212746</v>
      </c>
      <c r="AC1379" s="3">
        <f t="shared" si="491"/>
        <v>-0.27392852265606671</v>
      </c>
      <c r="AD1379" s="3">
        <f t="shared" si="492"/>
        <v>3.1519777633884321</v>
      </c>
      <c r="AE1379" s="3">
        <f t="shared" si="493"/>
        <v>1.9365786484968563</v>
      </c>
      <c r="AF1379" s="3">
        <f t="shared" si="494"/>
        <v>2.3591756828885551</v>
      </c>
      <c r="AG1379" t="str">
        <f t="shared" si="495"/>
        <v>Cluster 2</v>
      </c>
      <c r="AH1379" t="str">
        <f t="shared" si="496"/>
        <v>Not Applicable</v>
      </c>
      <c r="AI1379" t="e">
        <f t="shared" si="497"/>
        <v>#N/A</v>
      </c>
      <c r="AJ1379">
        <f t="shared" si="498"/>
        <v>34.82</v>
      </c>
      <c r="AK1379" t="str">
        <f t="shared" si="499"/>
        <v>no - Low</v>
      </c>
      <c r="AL1379" t="str">
        <f t="shared" si="500"/>
        <v>Q2 - Medium</v>
      </c>
      <c r="AM1379">
        <f t="shared" si="501"/>
        <v>0</v>
      </c>
      <c r="AN1379">
        <f t="shared" si="502"/>
        <v>1</v>
      </c>
      <c r="AO1379">
        <f t="shared" si="503"/>
        <v>0</v>
      </c>
      <c r="AP1379">
        <f t="shared" si="504"/>
        <v>0</v>
      </c>
      <c r="AQ1379">
        <f t="shared" si="505"/>
        <v>204.8</v>
      </c>
    </row>
    <row r="1380" spans="1:43" x14ac:dyDescent="0.25">
      <c r="A1380" t="s">
        <v>42</v>
      </c>
      <c r="B1380">
        <v>66</v>
      </c>
      <c r="C1380" t="s">
        <v>28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  <c r="U1380">
        <f t="shared" si="483"/>
        <v>1</v>
      </c>
      <c r="V1380" t="str">
        <f t="shared" si="484"/>
        <v>&gt;3 calls</v>
      </c>
      <c r="W1380" t="str">
        <f t="shared" si="485"/>
        <v>Q1</v>
      </c>
      <c r="X1380" t="str">
        <f t="shared" si="486"/>
        <v>Not Applicable</v>
      </c>
      <c r="Y1380" t="str">
        <f t="shared" si="487"/>
        <v>Medium</v>
      </c>
      <c r="Z1380" s="3">
        <f t="shared" si="488"/>
        <v>-0.48617748823719642</v>
      </c>
      <c r="AA1380" s="3">
        <f t="shared" si="489"/>
        <v>-2.5351603923714772E-2</v>
      </c>
      <c r="AB1380" s="3">
        <f t="shared" si="490"/>
        <v>-0.96572901438576197</v>
      </c>
      <c r="AC1380" s="3">
        <f t="shared" si="491"/>
        <v>-0.27392852265606671</v>
      </c>
      <c r="AD1380" s="3">
        <f t="shared" si="492"/>
        <v>1.3199649087137448</v>
      </c>
      <c r="AE1380" s="3">
        <f t="shared" si="493"/>
        <v>1.1156525528322716</v>
      </c>
      <c r="AF1380" s="3">
        <f t="shared" si="494"/>
        <v>2.9575418639550386</v>
      </c>
      <c r="AG1380" t="str">
        <f t="shared" si="495"/>
        <v>Cluster 2</v>
      </c>
      <c r="AH1380" t="str">
        <f t="shared" si="496"/>
        <v>Not Applicable</v>
      </c>
      <c r="AI1380">
        <f t="shared" si="497"/>
        <v>26.18</v>
      </c>
      <c r="AJ1380" t="e">
        <f t="shared" si="498"/>
        <v>#N/A</v>
      </c>
      <c r="AK1380" t="str">
        <f t="shared" si="499"/>
        <v>no - Low</v>
      </c>
      <c r="AL1380" t="str">
        <f t="shared" si="500"/>
        <v>Q2 - Medium</v>
      </c>
      <c r="AM1380">
        <f t="shared" si="501"/>
        <v>0</v>
      </c>
      <c r="AN1380">
        <f t="shared" si="502"/>
        <v>0</v>
      </c>
      <c r="AO1380">
        <f t="shared" si="503"/>
        <v>1</v>
      </c>
      <c r="AP1380">
        <f t="shared" si="504"/>
        <v>4</v>
      </c>
      <c r="AQ1380">
        <f t="shared" si="505"/>
        <v>154</v>
      </c>
    </row>
    <row r="1381" spans="1:43" x14ac:dyDescent="0.25">
      <c r="A1381" t="s">
        <v>41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  <c r="U1381">
        <f t="shared" si="483"/>
        <v>0</v>
      </c>
      <c r="V1381" t="str">
        <f t="shared" si="484"/>
        <v>&lt;=3 calls</v>
      </c>
      <c r="W1381" t="str">
        <f t="shared" si="485"/>
        <v>Q2</v>
      </c>
      <c r="X1381" t="str">
        <f t="shared" si="486"/>
        <v>Not Applicable</v>
      </c>
      <c r="Y1381" t="str">
        <f t="shared" si="487"/>
        <v>Medium</v>
      </c>
      <c r="Z1381" s="3">
        <f t="shared" si="488"/>
        <v>0.83203897973981611</v>
      </c>
      <c r="AA1381" s="3">
        <f t="shared" si="489"/>
        <v>0.29703954698734975</v>
      </c>
      <c r="AB1381" s="3">
        <f t="shared" si="490"/>
        <v>0.81964666294985766</v>
      </c>
      <c r="AC1381" s="3">
        <f t="shared" si="491"/>
        <v>-0.41885071744501134</v>
      </c>
      <c r="AD1381" s="3">
        <f t="shared" si="492"/>
        <v>2.9474610898761644</v>
      </c>
      <c r="AE1381" s="3">
        <f t="shared" si="493"/>
        <v>1.2758440076553099</v>
      </c>
      <c r="AF1381" s="3">
        <f t="shared" si="494"/>
        <v>1.6025070943387234</v>
      </c>
      <c r="AG1381" t="str">
        <f t="shared" si="495"/>
        <v>Cluster 2</v>
      </c>
      <c r="AH1381" t="str">
        <f t="shared" si="496"/>
        <v>Not Applicable</v>
      </c>
      <c r="AI1381" t="e">
        <f t="shared" si="497"/>
        <v>#N/A</v>
      </c>
      <c r="AJ1381">
        <f t="shared" si="498"/>
        <v>38.28</v>
      </c>
      <c r="AK1381" t="str">
        <f t="shared" si="499"/>
        <v>no - Low</v>
      </c>
      <c r="AL1381" t="str">
        <f t="shared" si="500"/>
        <v>Q2 - Medium</v>
      </c>
      <c r="AM1381">
        <f t="shared" si="501"/>
        <v>0</v>
      </c>
      <c r="AN1381">
        <f t="shared" si="502"/>
        <v>1</v>
      </c>
      <c r="AO1381">
        <f t="shared" si="503"/>
        <v>0</v>
      </c>
      <c r="AP1381">
        <f t="shared" si="504"/>
        <v>2</v>
      </c>
      <c r="AQ1381">
        <f t="shared" si="505"/>
        <v>225.2</v>
      </c>
    </row>
    <row r="1382" spans="1:43" x14ac:dyDescent="0.25">
      <c r="A1382" t="s">
        <v>49</v>
      </c>
      <c r="B1382">
        <v>116</v>
      </c>
      <c r="C1382" t="s">
        <v>25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  <c r="U1382">
        <f t="shared" si="483"/>
        <v>1</v>
      </c>
      <c r="V1382" t="str">
        <f t="shared" si="484"/>
        <v>&gt;3 calls</v>
      </c>
      <c r="W1382" t="str">
        <f t="shared" si="485"/>
        <v>Q3</v>
      </c>
      <c r="X1382" t="str">
        <f t="shared" si="486"/>
        <v>Not Applicable</v>
      </c>
      <c r="Y1382" t="str">
        <f t="shared" si="487"/>
        <v>Medium</v>
      </c>
      <c r="Z1382" s="3">
        <f t="shared" si="488"/>
        <v>-0.38620039656478244</v>
      </c>
      <c r="AA1382" s="3">
        <f t="shared" si="489"/>
        <v>-0.41142495748387881</v>
      </c>
      <c r="AB1382" s="3">
        <f t="shared" si="490"/>
        <v>-0.64996179225410056</v>
      </c>
      <c r="AC1382" s="3">
        <f t="shared" si="491"/>
        <v>-0.20146742526159472</v>
      </c>
      <c r="AD1382" s="3">
        <f t="shared" si="492"/>
        <v>1.2179292071587711</v>
      </c>
      <c r="AE1382" s="3">
        <f t="shared" si="493"/>
        <v>0.88400265654527621</v>
      </c>
      <c r="AF1382" s="3">
        <f t="shared" si="494"/>
        <v>2.8424584148071226</v>
      </c>
      <c r="AG1382" t="str">
        <f t="shared" si="495"/>
        <v>Cluster 2</v>
      </c>
      <c r="AH1382" t="str">
        <f t="shared" si="496"/>
        <v>Not Applicable</v>
      </c>
      <c r="AI1382">
        <f t="shared" si="497"/>
        <v>27.1</v>
      </c>
      <c r="AJ1382" t="e">
        <f t="shared" si="498"/>
        <v>#N/A</v>
      </c>
      <c r="AK1382" t="str">
        <f t="shared" si="499"/>
        <v>no - Low</v>
      </c>
      <c r="AL1382" t="str">
        <f t="shared" si="500"/>
        <v>Q2 - Medium</v>
      </c>
      <c r="AM1382">
        <f t="shared" si="501"/>
        <v>0</v>
      </c>
      <c r="AN1382">
        <f t="shared" si="502"/>
        <v>0</v>
      </c>
      <c r="AO1382">
        <f t="shared" si="503"/>
        <v>0</v>
      </c>
      <c r="AP1382">
        <f t="shared" si="504"/>
        <v>6</v>
      </c>
      <c r="AQ1382">
        <f t="shared" si="505"/>
        <v>159.4</v>
      </c>
    </row>
    <row r="1383" spans="1:43" x14ac:dyDescent="0.25">
      <c r="A1383" t="s">
        <v>50</v>
      </c>
      <c r="B1383">
        <v>68</v>
      </c>
      <c r="C1383" t="s">
        <v>28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  <c r="U1383">
        <f t="shared" si="483"/>
        <v>0</v>
      </c>
      <c r="V1383" t="str">
        <f t="shared" si="484"/>
        <v>&lt;=3 calls</v>
      </c>
      <c r="W1383" t="str">
        <f t="shared" si="485"/>
        <v>Q1</v>
      </c>
      <c r="X1383" t="str">
        <f t="shared" si="486"/>
        <v>Not Applicable</v>
      </c>
      <c r="Y1383" t="str">
        <f t="shared" si="487"/>
        <v>Low</v>
      </c>
      <c r="Z1383" s="3">
        <f t="shared" si="488"/>
        <v>-0.13996052263087447</v>
      </c>
      <c r="AA1383" s="3">
        <f t="shared" si="489"/>
        <v>-1.2154127659287564</v>
      </c>
      <c r="AB1383" s="3">
        <f t="shared" si="490"/>
        <v>-0.52087456308077995</v>
      </c>
      <c r="AC1383" s="3">
        <f t="shared" si="491"/>
        <v>0.52314354868312773</v>
      </c>
      <c r="AD1383" s="3">
        <f t="shared" si="492"/>
        <v>1.8263619620865139</v>
      </c>
      <c r="AE1383" s="3">
        <f t="shared" si="493"/>
        <v>1.4289179901138718</v>
      </c>
      <c r="AF1383" s="3">
        <f t="shared" si="494"/>
        <v>2.9577043848879883</v>
      </c>
      <c r="AG1383" t="str">
        <f t="shared" si="495"/>
        <v>Cluster 2</v>
      </c>
      <c r="AH1383" t="str">
        <f t="shared" si="496"/>
        <v>Not Applicable</v>
      </c>
      <c r="AI1383" t="e">
        <f t="shared" si="497"/>
        <v>#N/A</v>
      </c>
      <c r="AJ1383">
        <f t="shared" si="498"/>
        <v>29.36</v>
      </c>
      <c r="AK1383" t="str">
        <f t="shared" si="499"/>
        <v>no - Low</v>
      </c>
      <c r="AL1383" t="str">
        <f t="shared" si="500"/>
        <v>Q3 - High</v>
      </c>
      <c r="AM1383">
        <f t="shared" si="501"/>
        <v>0</v>
      </c>
      <c r="AN1383">
        <f t="shared" si="502"/>
        <v>0</v>
      </c>
      <c r="AO1383">
        <f t="shared" si="503"/>
        <v>1</v>
      </c>
      <c r="AP1383">
        <f t="shared" si="504"/>
        <v>2</v>
      </c>
      <c r="AQ1383">
        <f t="shared" si="505"/>
        <v>172.7</v>
      </c>
    </row>
    <row r="1384" spans="1:43" x14ac:dyDescent="0.25">
      <c r="A1384" t="s">
        <v>71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  <c r="U1384">
        <f t="shared" si="483"/>
        <v>0</v>
      </c>
      <c r="V1384" t="str">
        <f t="shared" si="484"/>
        <v>&lt;=3 calls</v>
      </c>
      <c r="W1384" t="str">
        <f t="shared" si="485"/>
        <v>Q1</v>
      </c>
      <c r="X1384" t="str">
        <f t="shared" si="486"/>
        <v>Not Applicable</v>
      </c>
      <c r="Y1384" t="str">
        <f t="shared" si="487"/>
        <v>Medium</v>
      </c>
      <c r="Z1384" s="3">
        <f t="shared" si="488"/>
        <v>0.78760471677429922</v>
      </c>
      <c r="AA1384" s="3">
        <f t="shared" si="489"/>
        <v>-0.48505750429689953</v>
      </c>
      <c r="AB1384" s="3">
        <f t="shared" si="490"/>
        <v>2.9235628934755595E-2</v>
      </c>
      <c r="AC1384" s="3">
        <f t="shared" si="491"/>
        <v>0.26952970780247515</v>
      </c>
      <c r="AD1384" s="3">
        <f t="shared" si="492"/>
        <v>2.4762326336950697</v>
      </c>
      <c r="AE1384" s="3">
        <f t="shared" si="493"/>
        <v>0.96389986914988179</v>
      </c>
      <c r="AF1384" s="3">
        <f t="shared" si="494"/>
        <v>1.9304087285644713</v>
      </c>
      <c r="AG1384" t="str">
        <f t="shared" si="495"/>
        <v>Cluster 2</v>
      </c>
      <c r="AH1384" t="str">
        <f t="shared" si="496"/>
        <v>Not Applicable</v>
      </c>
      <c r="AI1384" t="e">
        <f t="shared" si="497"/>
        <v>#N/A</v>
      </c>
      <c r="AJ1384">
        <f t="shared" si="498"/>
        <v>37.880000000000003</v>
      </c>
      <c r="AK1384" t="str">
        <f t="shared" si="499"/>
        <v>no - Low</v>
      </c>
      <c r="AL1384" t="str">
        <f t="shared" si="500"/>
        <v>Q3 - High</v>
      </c>
      <c r="AM1384">
        <f t="shared" si="501"/>
        <v>0</v>
      </c>
      <c r="AN1384">
        <f t="shared" si="502"/>
        <v>1</v>
      </c>
      <c r="AO1384">
        <f t="shared" si="503"/>
        <v>0</v>
      </c>
      <c r="AP1384">
        <f t="shared" si="504"/>
        <v>3</v>
      </c>
      <c r="AQ1384">
        <f t="shared" si="505"/>
        <v>222.8</v>
      </c>
    </row>
    <row r="1385" spans="1:43" x14ac:dyDescent="0.25">
      <c r="A1385" t="s">
        <v>54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  <c r="U1385">
        <f t="shared" si="483"/>
        <v>0</v>
      </c>
      <c r="V1385" t="str">
        <f t="shared" si="484"/>
        <v>&lt;=3 calls</v>
      </c>
      <c r="W1385" t="str">
        <f t="shared" si="485"/>
        <v>Q1</v>
      </c>
      <c r="X1385" t="str">
        <f t="shared" si="486"/>
        <v>Low</v>
      </c>
      <c r="Y1385" t="str">
        <f t="shared" si="487"/>
        <v>High</v>
      </c>
      <c r="Z1385" s="3">
        <f t="shared" si="488"/>
        <v>0.62653051352429878</v>
      </c>
      <c r="AA1385" s="3">
        <f t="shared" si="489"/>
        <v>0.80251703051457479</v>
      </c>
      <c r="AB1385" s="3">
        <f t="shared" si="490"/>
        <v>-0.23092478678378284</v>
      </c>
      <c r="AC1385" s="3">
        <f t="shared" si="491"/>
        <v>-5.6545230472650088E-2</v>
      </c>
      <c r="AD1385" s="3">
        <f t="shared" si="492"/>
        <v>2.7159257615863095</v>
      </c>
      <c r="AE1385" s="3">
        <f t="shared" si="493"/>
        <v>1.0455131222912952</v>
      </c>
      <c r="AF1385" s="3">
        <f t="shared" si="494"/>
        <v>1.6762883508866881</v>
      </c>
      <c r="AG1385" t="str">
        <f t="shared" si="495"/>
        <v>Cluster 2</v>
      </c>
      <c r="AH1385" t="str">
        <f t="shared" si="496"/>
        <v>Not Applicable</v>
      </c>
      <c r="AI1385" t="e">
        <f t="shared" si="497"/>
        <v>#N/A</v>
      </c>
      <c r="AJ1385">
        <f t="shared" si="498"/>
        <v>36.4</v>
      </c>
      <c r="AK1385" t="str">
        <f t="shared" si="499"/>
        <v>yes - Low</v>
      </c>
      <c r="AL1385" t="str">
        <f t="shared" si="500"/>
        <v>Q2 - Medium</v>
      </c>
      <c r="AM1385">
        <f t="shared" si="501"/>
        <v>1</v>
      </c>
      <c r="AN1385">
        <f t="shared" si="502"/>
        <v>1</v>
      </c>
      <c r="AO1385">
        <f t="shared" si="503"/>
        <v>0</v>
      </c>
      <c r="AP1385">
        <f t="shared" si="504"/>
        <v>1</v>
      </c>
      <c r="AQ1385">
        <f t="shared" si="505"/>
        <v>214.1</v>
      </c>
    </row>
    <row r="1386" spans="1:43" x14ac:dyDescent="0.25">
      <c r="A1386" t="s">
        <v>51</v>
      </c>
      <c r="B1386">
        <v>107</v>
      </c>
      <c r="C1386" t="s">
        <v>25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  <c r="U1386">
        <f t="shared" si="483"/>
        <v>0</v>
      </c>
      <c r="V1386" t="str">
        <f t="shared" si="484"/>
        <v>&lt;=3 calls</v>
      </c>
      <c r="W1386" t="str">
        <f t="shared" si="485"/>
        <v>Q3</v>
      </c>
      <c r="X1386" t="str">
        <f t="shared" si="486"/>
        <v>Not Applicable</v>
      </c>
      <c r="Y1386" t="str">
        <f t="shared" si="487"/>
        <v>Medium</v>
      </c>
      <c r="Z1386" s="3">
        <f t="shared" si="488"/>
        <v>-0.85646301294984051</v>
      </c>
      <c r="AA1386" s="3">
        <f t="shared" si="489"/>
        <v>-0.51092839912309629</v>
      </c>
      <c r="AB1386" s="3">
        <f t="shared" si="490"/>
        <v>2.1959151216746458</v>
      </c>
      <c r="AC1386" s="3">
        <f t="shared" si="491"/>
        <v>-1.0710005939952616</v>
      </c>
      <c r="AD1386" s="3">
        <f t="shared" si="492"/>
        <v>3.2370833240329295</v>
      </c>
      <c r="AE1386" s="3">
        <f t="shared" si="493"/>
        <v>2.6388751799808925</v>
      </c>
      <c r="AF1386" s="3">
        <f t="shared" si="494"/>
        <v>3.3835803499113615</v>
      </c>
      <c r="AG1386" t="str">
        <f t="shared" si="495"/>
        <v>Cluster 2</v>
      </c>
      <c r="AH1386" t="str">
        <f t="shared" si="496"/>
        <v>Not Applicable</v>
      </c>
      <c r="AI1386" t="e">
        <f t="shared" si="497"/>
        <v>#N/A</v>
      </c>
      <c r="AJ1386">
        <f t="shared" si="498"/>
        <v>22.78</v>
      </c>
      <c r="AK1386" t="str">
        <f t="shared" si="499"/>
        <v>no - Low</v>
      </c>
      <c r="AL1386" t="str">
        <f t="shared" si="500"/>
        <v>Q1 - Low</v>
      </c>
      <c r="AM1386">
        <f t="shared" si="501"/>
        <v>0</v>
      </c>
      <c r="AN1386">
        <f t="shared" si="502"/>
        <v>0</v>
      </c>
      <c r="AO1386">
        <f t="shared" si="503"/>
        <v>0</v>
      </c>
      <c r="AP1386">
        <f t="shared" si="504"/>
        <v>3</v>
      </c>
      <c r="AQ1386">
        <f t="shared" si="505"/>
        <v>134</v>
      </c>
    </row>
    <row r="1387" spans="1:43" x14ac:dyDescent="0.25">
      <c r="A1387" t="s">
        <v>31</v>
      </c>
      <c r="B1387">
        <v>124</v>
      </c>
      <c r="C1387" t="s">
        <v>28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  <c r="U1387">
        <f t="shared" si="483"/>
        <v>0</v>
      </c>
      <c r="V1387" t="str">
        <f t="shared" si="484"/>
        <v>&lt;=3 calls</v>
      </c>
      <c r="W1387" t="str">
        <f t="shared" si="485"/>
        <v>Q3</v>
      </c>
      <c r="X1387" t="str">
        <f t="shared" si="486"/>
        <v>Not Applicable</v>
      </c>
      <c r="Y1387" t="str">
        <f t="shared" si="487"/>
        <v>Medium</v>
      </c>
      <c r="Z1387" s="3">
        <f t="shared" si="488"/>
        <v>8.4062219820275591E-2</v>
      </c>
      <c r="AA1387" s="3">
        <f t="shared" si="489"/>
        <v>-0.49898798612639034</v>
      </c>
      <c r="AB1387" s="3">
        <f t="shared" si="490"/>
        <v>-0.84061369995623614</v>
      </c>
      <c r="AC1387" s="3">
        <f t="shared" si="491"/>
        <v>8.8376964316294535E-2</v>
      </c>
      <c r="AD1387" s="3">
        <f t="shared" si="492"/>
        <v>1.6236293738360816</v>
      </c>
      <c r="AE1387" s="3">
        <f t="shared" si="493"/>
        <v>0.98513823774912912</v>
      </c>
      <c r="AF1387" s="3">
        <f t="shared" si="494"/>
        <v>2.702743486046645</v>
      </c>
      <c r="AG1387" t="str">
        <f t="shared" si="495"/>
        <v>Cluster 2</v>
      </c>
      <c r="AH1387" t="str">
        <f t="shared" si="496"/>
        <v>Not Applicable</v>
      </c>
      <c r="AI1387" t="e">
        <f t="shared" si="497"/>
        <v>#N/A</v>
      </c>
      <c r="AJ1387">
        <f t="shared" si="498"/>
        <v>31.42</v>
      </c>
      <c r="AK1387" t="str">
        <f t="shared" si="499"/>
        <v>no - Medium</v>
      </c>
      <c r="AL1387" t="str">
        <f t="shared" si="500"/>
        <v>Q3 - High</v>
      </c>
      <c r="AM1387">
        <f t="shared" si="501"/>
        <v>0</v>
      </c>
      <c r="AN1387">
        <f t="shared" si="502"/>
        <v>0</v>
      </c>
      <c r="AO1387">
        <f t="shared" si="503"/>
        <v>1</v>
      </c>
      <c r="AP1387">
        <f t="shared" si="504"/>
        <v>1</v>
      </c>
      <c r="AQ1387">
        <f t="shared" si="505"/>
        <v>184.8</v>
      </c>
    </row>
    <row r="1388" spans="1:43" x14ac:dyDescent="0.25">
      <c r="A1388" t="s">
        <v>74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  <c r="U1388">
        <f t="shared" si="483"/>
        <v>0</v>
      </c>
      <c r="V1388" t="str">
        <f t="shared" si="484"/>
        <v>&lt;=3 calls</v>
      </c>
      <c r="W1388" t="str">
        <f t="shared" si="485"/>
        <v>Q2</v>
      </c>
      <c r="X1388" t="str">
        <f t="shared" si="486"/>
        <v>Not Applicable</v>
      </c>
      <c r="Y1388" t="str">
        <f t="shared" si="487"/>
        <v>High</v>
      </c>
      <c r="Z1388" s="3">
        <f t="shared" si="488"/>
        <v>1.9040155737829212</v>
      </c>
      <c r="AA1388" s="3">
        <f t="shared" si="489"/>
        <v>1.7119784870970227</v>
      </c>
      <c r="AB1388" s="3">
        <f t="shared" si="490"/>
        <v>1.2148521799574081</v>
      </c>
      <c r="AC1388" s="3">
        <f t="shared" si="491"/>
        <v>0.37822135389418376</v>
      </c>
      <c r="AD1388" s="3">
        <f t="shared" si="492"/>
        <v>4.753230274943852</v>
      </c>
      <c r="AE1388" s="3">
        <f t="shared" si="493"/>
        <v>2.8592066831867426</v>
      </c>
      <c r="AF1388" s="3">
        <f t="shared" si="494"/>
        <v>1.3254914815707652</v>
      </c>
      <c r="AG1388" t="str">
        <f t="shared" si="495"/>
        <v>Cluster 3</v>
      </c>
      <c r="AH1388" t="str">
        <f t="shared" si="496"/>
        <v>&gt;16 messages</v>
      </c>
      <c r="AI1388" t="e">
        <f t="shared" si="497"/>
        <v>#N/A</v>
      </c>
      <c r="AJ1388">
        <f t="shared" si="498"/>
        <v>48.13</v>
      </c>
      <c r="AK1388" t="str">
        <f t="shared" si="499"/>
        <v>no - Low</v>
      </c>
      <c r="AL1388" t="str">
        <f t="shared" si="500"/>
        <v>Q3 - High</v>
      </c>
      <c r="AM1388">
        <f t="shared" si="501"/>
        <v>0</v>
      </c>
      <c r="AN1388">
        <f t="shared" si="502"/>
        <v>1</v>
      </c>
      <c r="AO1388">
        <f t="shared" si="503"/>
        <v>0</v>
      </c>
      <c r="AP1388">
        <f t="shared" si="504"/>
        <v>3</v>
      </c>
      <c r="AQ1388">
        <f t="shared" si="505"/>
        <v>283.10000000000002</v>
      </c>
    </row>
    <row r="1389" spans="1:43" x14ac:dyDescent="0.25">
      <c r="A1389" t="s">
        <v>60</v>
      </c>
      <c r="B1389">
        <v>173</v>
      </c>
      <c r="C1389" t="s">
        <v>28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  <c r="U1389">
        <f t="shared" si="483"/>
        <v>1</v>
      </c>
      <c r="V1389" t="str">
        <f t="shared" si="484"/>
        <v>&lt;=3 calls</v>
      </c>
      <c r="W1389" t="str">
        <f t="shared" si="485"/>
        <v>Q4</v>
      </c>
      <c r="X1389" t="str">
        <f t="shared" si="486"/>
        <v>Not Applicable</v>
      </c>
      <c r="Y1389" t="str">
        <f t="shared" si="487"/>
        <v>Medium</v>
      </c>
      <c r="Z1389" s="3">
        <f t="shared" si="488"/>
        <v>2.0650897770329211</v>
      </c>
      <c r="AA1389" s="3">
        <f t="shared" si="489"/>
        <v>0.28111899632507525</v>
      </c>
      <c r="AB1389" s="3">
        <f t="shared" si="490"/>
        <v>-0.97963071598904305</v>
      </c>
      <c r="AC1389" s="3">
        <f t="shared" si="491"/>
        <v>-0.12900632786712207</v>
      </c>
      <c r="AD1389" s="3">
        <f t="shared" si="492"/>
        <v>3.4343974884458732</v>
      </c>
      <c r="AE1389" s="3">
        <f t="shared" si="493"/>
        <v>2.3065000866333523</v>
      </c>
      <c r="AF1389" s="3">
        <f t="shared" si="494"/>
        <v>2.6162567134430823</v>
      </c>
      <c r="AG1389" t="str">
        <f t="shared" si="495"/>
        <v>Cluster 2</v>
      </c>
      <c r="AH1389" t="str">
        <f t="shared" si="496"/>
        <v>Not Applicable</v>
      </c>
      <c r="AI1389">
        <f t="shared" si="497"/>
        <v>49.61</v>
      </c>
      <c r="AJ1389" t="e">
        <f t="shared" si="498"/>
        <v>#N/A</v>
      </c>
      <c r="AK1389" t="str">
        <f t="shared" si="499"/>
        <v>no - Low</v>
      </c>
      <c r="AL1389" t="str">
        <f t="shared" si="500"/>
        <v>Q2 - Medium</v>
      </c>
      <c r="AM1389">
        <f t="shared" si="501"/>
        <v>0</v>
      </c>
      <c r="AN1389">
        <f t="shared" si="502"/>
        <v>0</v>
      </c>
      <c r="AO1389">
        <f t="shared" si="503"/>
        <v>1</v>
      </c>
      <c r="AP1389">
        <f t="shared" si="504"/>
        <v>0</v>
      </c>
      <c r="AQ1389">
        <f t="shared" si="505"/>
        <v>291.8</v>
      </c>
    </row>
    <row r="1390" spans="1:43" x14ac:dyDescent="0.25">
      <c r="A1390" t="s">
        <v>29</v>
      </c>
      <c r="B1390">
        <v>110</v>
      </c>
      <c r="C1390" t="s">
        <v>25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  <c r="U1390">
        <f t="shared" si="483"/>
        <v>0</v>
      </c>
      <c r="V1390" t="str">
        <f t="shared" si="484"/>
        <v>&lt;=3 calls</v>
      </c>
      <c r="W1390" t="str">
        <f t="shared" si="485"/>
        <v>Q3</v>
      </c>
      <c r="X1390" t="str">
        <f t="shared" si="486"/>
        <v>Not Applicable</v>
      </c>
      <c r="Y1390" t="str">
        <f t="shared" si="487"/>
        <v>Low</v>
      </c>
      <c r="Z1390" s="3">
        <f t="shared" si="488"/>
        <v>0.78575328915073561</v>
      </c>
      <c r="AA1390" s="3">
        <f t="shared" si="489"/>
        <v>-1.878105687245945</v>
      </c>
      <c r="AB1390" s="3">
        <f t="shared" si="490"/>
        <v>0.28343817253760267</v>
      </c>
      <c r="AC1390" s="3">
        <f t="shared" si="491"/>
        <v>1.1752934252333782</v>
      </c>
      <c r="AD1390" s="3">
        <f t="shared" si="492"/>
        <v>3.2154470041156902</v>
      </c>
      <c r="AE1390" s="3">
        <f t="shared" si="493"/>
        <v>2.3677713227685282</v>
      </c>
      <c r="AF1390" s="3">
        <f t="shared" si="494"/>
        <v>2.9788559276295126</v>
      </c>
      <c r="AG1390" t="str">
        <f t="shared" si="495"/>
        <v>Cluster 2</v>
      </c>
      <c r="AH1390" t="str">
        <f t="shared" si="496"/>
        <v>Not Applicable</v>
      </c>
      <c r="AI1390" t="e">
        <f t="shared" si="497"/>
        <v>#N/A</v>
      </c>
      <c r="AJ1390">
        <f t="shared" si="498"/>
        <v>37.86</v>
      </c>
      <c r="AK1390" t="str">
        <f t="shared" si="499"/>
        <v>no - Medium</v>
      </c>
      <c r="AL1390" t="str">
        <f t="shared" si="500"/>
        <v>Q4 - Very High</v>
      </c>
      <c r="AM1390">
        <f t="shared" si="501"/>
        <v>0</v>
      </c>
      <c r="AN1390">
        <f t="shared" si="502"/>
        <v>0</v>
      </c>
      <c r="AO1390">
        <f t="shared" si="503"/>
        <v>0</v>
      </c>
      <c r="AP1390">
        <f t="shared" si="504"/>
        <v>1</v>
      </c>
      <c r="AQ1390">
        <f t="shared" si="505"/>
        <v>222.7</v>
      </c>
    </row>
    <row r="1391" spans="1:43" x14ac:dyDescent="0.25">
      <c r="A1391" t="s">
        <v>38</v>
      </c>
      <c r="B1391">
        <v>102</v>
      </c>
      <c r="C1391" t="s">
        <v>28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  <c r="U1391">
        <f t="shared" si="483"/>
        <v>0</v>
      </c>
      <c r="V1391" t="str">
        <f t="shared" si="484"/>
        <v>&lt;=3 calls</v>
      </c>
      <c r="W1391" t="str">
        <f t="shared" si="485"/>
        <v>Q3</v>
      </c>
      <c r="X1391" t="str">
        <f t="shared" si="486"/>
        <v>Not Applicable</v>
      </c>
      <c r="Y1391" t="str">
        <f t="shared" si="487"/>
        <v>High</v>
      </c>
      <c r="Z1391" s="3">
        <f t="shared" si="488"/>
        <v>-0.10663482540673629</v>
      </c>
      <c r="AA1391" s="3">
        <f t="shared" si="489"/>
        <v>0.72888448370155412</v>
      </c>
      <c r="AB1391" s="3">
        <f t="shared" si="490"/>
        <v>1.3876304713124679</v>
      </c>
      <c r="AC1391" s="3">
        <f t="shared" si="491"/>
        <v>-0.63623400962842791</v>
      </c>
      <c r="AD1391" s="3">
        <f t="shared" si="492"/>
        <v>3.1016524396603256</v>
      </c>
      <c r="AE1391" s="3">
        <f t="shared" si="493"/>
        <v>1.6949795327652586</v>
      </c>
      <c r="AF1391" s="3">
        <f t="shared" si="494"/>
        <v>2.0311729066072681</v>
      </c>
      <c r="AG1391" t="str">
        <f t="shared" si="495"/>
        <v>Cluster 2</v>
      </c>
      <c r="AH1391" t="str">
        <f t="shared" si="496"/>
        <v>Not Applicable</v>
      </c>
      <c r="AI1391" t="e">
        <f t="shared" si="497"/>
        <v>#N/A</v>
      </c>
      <c r="AJ1391">
        <f t="shared" si="498"/>
        <v>29.67</v>
      </c>
      <c r="AK1391" t="str">
        <f t="shared" si="499"/>
        <v>no - Medium</v>
      </c>
      <c r="AL1391" t="str">
        <f t="shared" si="500"/>
        <v>Q1 - Low</v>
      </c>
      <c r="AM1391">
        <f t="shared" si="501"/>
        <v>0</v>
      </c>
      <c r="AN1391">
        <f t="shared" si="502"/>
        <v>0</v>
      </c>
      <c r="AO1391">
        <f t="shared" si="503"/>
        <v>1</v>
      </c>
      <c r="AP1391">
        <f t="shared" si="504"/>
        <v>0</v>
      </c>
      <c r="AQ1391">
        <f t="shared" si="505"/>
        <v>174.5</v>
      </c>
    </row>
    <row r="1392" spans="1:43" x14ac:dyDescent="0.25">
      <c r="A1392" t="s">
        <v>46</v>
      </c>
      <c r="B1392">
        <v>130</v>
      </c>
      <c r="C1392" t="s">
        <v>25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  <c r="U1392">
        <f t="shared" si="483"/>
        <v>0</v>
      </c>
      <c r="V1392" t="str">
        <f t="shared" si="484"/>
        <v>&lt;=3 calls</v>
      </c>
      <c r="W1392" t="str">
        <f t="shared" si="485"/>
        <v>Q4</v>
      </c>
      <c r="X1392" t="str">
        <f t="shared" si="486"/>
        <v>Not Applicable</v>
      </c>
      <c r="Y1392" t="str">
        <f t="shared" si="487"/>
        <v>Medium</v>
      </c>
      <c r="Z1392" s="3">
        <f t="shared" si="488"/>
        <v>-2.0709995340073126</v>
      </c>
      <c r="AA1392" s="3">
        <f t="shared" si="489"/>
        <v>-0.13679545855963826</v>
      </c>
      <c r="AB1392" s="3">
        <f t="shared" si="490"/>
        <v>-0.57648136949390283</v>
      </c>
      <c r="AC1392" s="3">
        <f t="shared" si="491"/>
        <v>5.2146415619058542E-2</v>
      </c>
      <c r="AD1392" s="3">
        <f t="shared" si="492"/>
        <v>1.7828466542282708</v>
      </c>
      <c r="AE1392" s="3">
        <f t="shared" si="493"/>
        <v>2.1547162424264892</v>
      </c>
      <c r="AF1392" s="3">
        <f t="shared" si="494"/>
        <v>3.7559368975343714</v>
      </c>
      <c r="AG1392" t="str">
        <f t="shared" si="495"/>
        <v>Cluster 1</v>
      </c>
      <c r="AH1392" t="str">
        <f t="shared" si="496"/>
        <v>Not Applicable</v>
      </c>
      <c r="AI1392" t="e">
        <f t="shared" si="497"/>
        <v>#N/A</v>
      </c>
      <c r="AJ1392">
        <f t="shared" si="498"/>
        <v>11.63</v>
      </c>
      <c r="AK1392" t="str">
        <f t="shared" si="499"/>
        <v>no - Medium</v>
      </c>
      <c r="AL1392" t="str">
        <f t="shared" si="500"/>
        <v>Q3 - High</v>
      </c>
      <c r="AM1392">
        <f t="shared" si="501"/>
        <v>0</v>
      </c>
      <c r="AN1392">
        <f t="shared" si="502"/>
        <v>0</v>
      </c>
      <c r="AO1392">
        <f t="shared" si="503"/>
        <v>0</v>
      </c>
      <c r="AP1392">
        <f t="shared" si="504"/>
        <v>0</v>
      </c>
      <c r="AQ1392">
        <f t="shared" si="505"/>
        <v>68.400000000000006</v>
      </c>
    </row>
    <row r="1393" spans="1:43" x14ac:dyDescent="0.25">
      <c r="A1393" t="s">
        <v>26</v>
      </c>
      <c r="B1393">
        <v>91</v>
      </c>
      <c r="C1393" t="s">
        <v>25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  <c r="U1393">
        <f t="shared" si="483"/>
        <v>0</v>
      </c>
      <c r="V1393" t="str">
        <f t="shared" si="484"/>
        <v>&lt;=3 calls</v>
      </c>
      <c r="W1393" t="str">
        <f t="shared" si="485"/>
        <v>Q2</v>
      </c>
      <c r="X1393" t="str">
        <f t="shared" si="486"/>
        <v>Not Applicable</v>
      </c>
      <c r="Y1393" t="str">
        <f t="shared" si="487"/>
        <v>Medium</v>
      </c>
      <c r="Z1393" s="3">
        <f t="shared" si="488"/>
        <v>1.7170213838030355</v>
      </c>
      <c r="AA1393" s="3">
        <f t="shared" si="489"/>
        <v>0.30499982231848727</v>
      </c>
      <c r="AB1393" s="3">
        <f t="shared" si="490"/>
        <v>-1.9031008939212597</v>
      </c>
      <c r="AC1393" s="3">
        <f t="shared" si="491"/>
        <v>-0.23769797395883072</v>
      </c>
      <c r="AD1393" s="3">
        <f t="shared" si="492"/>
        <v>3.2375801673166484</v>
      </c>
      <c r="AE1393" s="3">
        <f t="shared" si="493"/>
        <v>2.5921961081907421</v>
      </c>
      <c r="AF1393" s="3">
        <f t="shared" si="494"/>
        <v>3.3101413847200498</v>
      </c>
      <c r="AG1393" t="str">
        <f t="shared" si="495"/>
        <v>Cluster 2</v>
      </c>
      <c r="AH1393" t="str">
        <f t="shared" si="496"/>
        <v>&gt;16 messages</v>
      </c>
      <c r="AI1393" t="e">
        <f t="shared" si="497"/>
        <v>#N/A</v>
      </c>
      <c r="AJ1393">
        <f t="shared" si="498"/>
        <v>46.41</v>
      </c>
      <c r="AK1393" t="str">
        <f t="shared" si="499"/>
        <v>no - Low</v>
      </c>
      <c r="AL1393" t="str">
        <f t="shared" si="500"/>
        <v>Q2 - Medium</v>
      </c>
      <c r="AM1393">
        <f t="shared" si="501"/>
        <v>0</v>
      </c>
      <c r="AN1393">
        <f t="shared" si="502"/>
        <v>0</v>
      </c>
      <c r="AO1393">
        <f t="shared" si="503"/>
        <v>0</v>
      </c>
      <c r="AP1393">
        <f t="shared" si="504"/>
        <v>1</v>
      </c>
      <c r="AQ1393">
        <f t="shared" si="505"/>
        <v>273</v>
      </c>
    </row>
    <row r="1394" spans="1:43" x14ac:dyDescent="0.25">
      <c r="A1394" t="s">
        <v>74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  <c r="U1394">
        <f t="shared" si="483"/>
        <v>1</v>
      </c>
      <c r="V1394" t="str">
        <f t="shared" si="484"/>
        <v>&lt;=3 calls</v>
      </c>
      <c r="W1394" t="str">
        <f t="shared" si="485"/>
        <v>Q1</v>
      </c>
      <c r="X1394" t="str">
        <f t="shared" si="486"/>
        <v>High</v>
      </c>
      <c r="Y1394" t="str">
        <f t="shared" si="487"/>
        <v>Low</v>
      </c>
      <c r="Z1394" s="3">
        <f t="shared" si="488"/>
        <v>0.83389040736337972</v>
      </c>
      <c r="AA1394" s="3">
        <f t="shared" si="489"/>
        <v>-1.8303440352591205</v>
      </c>
      <c r="AB1394" s="3">
        <f t="shared" si="490"/>
        <v>-1.2100017711291229</v>
      </c>
      <c r="AC1394" s="3">
        <f t="shared" si="491"/>
        <v>2.5520542757283513</v>
      </c>
      <c r="AD1394" s="3">
        <f t="shared" si="492"/>
        <v>4.0882533635658218</v>
      </c>
      <c r="AE1394" s="3">
        <f t="shared" si="493"/>
        <v>3.4673646781525993</v>
      </c>
      <c r="AF1394" s="3">
        <f t="shared" si="494"/>
        <v>3.9155357306367797</v>
      </c>
      <c r="AG1394" t="str">
        <f t="shared" si="495"/>
        <v>Cluster 2</v>
      </c>
      <c r="AH1394" t="str">
        <f t="shared" si="496"/>
        <v>Not Applicable</v>
      </c>
      <c r="AI1394">
        <f t="shared" si="497"/>
        <v>38.299999999999997</v>
      </c>
      <c r="AJ1394" t="e">
        <f t="shared" si="498"/>
        <v>#N/A</v>
      </c>
      <c r="AK1394" t="str">
        <f t="shared" si="499"/>
        <v>yes - High</v>
      </c>
      <c r="AL1394" t="str">
        <f t="shared" si="500"/>
        <v>Q4 - Very High</v>
      </c>
      <c r="AM1394">
        <f t="shared" si="501"/>
        <v>1</v>
      </c>
      <c r="AN1394">
        <f t="shared" si="502"/>
        <v>1</v>
      </c>
      <c r="AO1394">
        <f t="shared" si="503"/>
        <v>0</v>
      </c>
      <c r="AP1394">
        <f t="shared" si="504"/>
        <v>1</v>
      </c>
      <c r="AQ1394">
        <f t="shared" si="505"/>
        <v>225.3</v>
      </c>
    </row>
    <row r="1395" spans="1:43" x14ac:dyDescent="0.25">
      <c r="A1395" t="s">
        <v>71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  <c r="U1395">
        <f t="shared" si="483"/>
        <v>0</v>
      </c>
      <c r="V1395" t="str">
        <f t="shared" si="484"/>
        <v>&lt;=3 calls</v>
      </c>
      <c r="W1395" t="str">
        <f t="shared" si="485"/>
        <v>Q4</v>
      </c>
      <c r="X1395" t="str">
        <f t="shared" si="486"/>
        <v>Not Applicable</v>
      </c>
      <c r="Y1395" t="str">
        <f t="shared" si="487"/>
        <v>Low</v>
      </c>
      <c r="Z1395" s="3">
        <f t="shared" si="488"/>
        <v>1.9058670014064838</v>
      </c>
      <c r="AA1395" s="3">
        <f t="shared" si="489"/>
        <v>-0.74774659022443413</v>
      </c>
      <c r="AB1395" s="3">
        <f t="shared" si="490"/>
        <v>-0.45335201243627415</v>
      </c>
      <c r="AC1395" s="3">
        <f t="shared" si="491"/>
        <v>-1.1072311426924974</v>
      </c>
      <c r="AD1395" s="3">
        <f t="shared" si="492"/>
        <v>2.9695146662168752</v>
      </c>
      <c r="AE1395" s="3">
        <f t="shared" si="493"/>
        <v>2.3712745182223345</v>
      </c>
      <c r="AF1395" s="3">
        <f t="shared" si="494"/>
        <v>3.2292210095724334</v>
      </c>
      <c r="AG1395" t="str">
        <f t="shared" si="495"/>
        <v>Cluster 2</v>
      </c>
      <c r="AH1395" t="str">
        <f t="shared" si="496"/>
        <v>&gt;16 messages</v>
      </c>
      <c r="AI1395" t="e">
        <f t="shared" si="497"/>
        <v>#N/A</v>
      </c>
      <c r="AJ1395">
        <f t="shared" si="498"/>
        <v>48.14</v>
      </c>
      <c r="AK1395" t="str">
        <f t="shared" si="499"/>
        <v>no - Medium</v>
      </c>
      <c r="AL1395" t="str">
        <f t="shared" si="500"/>
        <v>Q1 - Low</v>
      </c>
      <c r="AM1395">
        <f t="shared" si="501"/>
        <v>0</v>
      </c>
      <c r="AN1395">
        <f t="shared" si="502"/>
        <v>1</v>
      </c>
      <c r="AO1395">
        <f t="shared" si="503"/>
        <v>0</v>
      </c>
      <c r="AP1395">
        <f t="shared" si="504"/>
        <v>1</v>
      </c>
      <c r="AQ1395">
        <f t="shared" si="505"/>
        <v>283.2</v>
      </c>
    </row>
    <row r="1396" spans="1:43" x14ac:dyDescent="0.25">
      <c r="A1396" t="s">
        <v>49</v>
      </c>
      <c r="B1396">
        <v>93</v>
      </c>
      <c r="C1396" t="s">
        <v>28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  <c r="U1396">
        <f t="shared" si="483"/>
        <v>1</v>
      </c>
      <c r="V1396" t="str">
        <f t="shared" si="484"/>
        <v>&lt;=3 calls</v>
      </c>
      <c r="W1396" t="str">
        <f t="shared" si="485"/>
        <v>Q2</v>
      </c>
      <c r="X1396" t="str">
        <f t="shared" si="486"/>
        <v>High</v>
      </c>
      <c r="Y1396" t="str">
        <f t="shared" si="487"/>
        <v>Medium</v>
      </c>
      <c r="Z1396" s="3">
        <f t="shared" si="488"/>
        <v>-0.90460013116248406</v>
      </c>
      <c r="AA1396" s="3">
        <f t="shared" si="489"/>
        <v>0.3885827132954297</v>
      </c>
      <c r="AB1396" s="3">
        <f t="shared" si="490"/>
        <v>-0.89026263425366714</v>
      </c>
      <c r="AC1396" s="3">
        <f t="shared" si="491"/>
        <v>0.30576025649971117</v>
      </c>
      <c r="AD1396" s="3">
        <f t="shared" si="492"/>
        <v>1.9116263294724334</v>
      </c>
      <c r="AE1396" s="3">
        <f t="shared" si="493"/>
        <v>1.3621140975609456</v>
      </c>
      <c r="AF1396" s="3">
        <f t="shared" si="494"/>
        <v>2.8383788341263205</v>
      </c>
      <c r="AG1396" t="str">
        <f t="shared" si="495"/>
        <v>Cluster 2</v>
      </c>
      <c r="AH1396" t="str">
        <f t="shared" si="496"/>
        <v>Not Applicable</v>
      </c>
      <c r="AI1396">
        <f t="shared" si="497"/>
        <v>22.34</v>
      </c>
      <c r="AJ1396" t="e">
        <f t="shared" si="498"/>
        <v>#N/A</v>
      </c>
      <c r="AK1396" t="str">
        <f t="shared" si="499"/>
        <v>yes - Low</v>
      </c>
      <c r="AL1396" t="str">
        <f t="shared" si="500"/>
        <v>Q3 - High</v>
      </c>
      <c r="AM1396">
        <f t="shared" si="501"/>
        <v>1</v>
      </c>
      <c r="AN1396">
        <f t="shared" si="502"/>
        <v>0</v>
      </c>
      <c r="AO1396">
        <f t="shared" si="503"/>
        <v>1</v>
      </c>
      <c r="AP1396">
        <f t="shared" si="504"/>
        <v>1</v>
      </c>
      <c r="AQ1396">
        <f t="shared" si="505"/>
        <v>131.4</v>
      </c>
    </row>
    <row r="1397" spans="1:43" x14ac:dyDescent="0.25">
      <c r="A1397" t="s">
        <v>51</v>
      </c>
      <c r="B1397">
        <v>84</v>
      </c>
      <c r="C1397" t="s">
        <v>28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  <c r="U1397">
        <f t="shared" si="483"/>
        <v>0</v>
      </c>
      <c r="V1397" t="str">
        <f t="shared" si="484"/>
        <v>&lt;=3 calls</v>
      </c>
      <c r="W1397" t="str">
        <f t="shared" si="485"/>
        <v>Q2</v>
      </c>
      <c r="X1397" t="str">
        <f t="shared" si="486"/>
        <v>Not Applicable</v>
      </c>
      <c r="Y1397" t="str">
        <f t="shared" si="487"/>
        <v>Low</v>
      </c>
      <c r="Z1397" s="3">
        <f t="shared" si="488"/>
        <v>-1.676645450188347</v>
      </c>
      <c r="AA1397" s="3">
        <f t="shared" si="489"/>
        <v>-1.2253631100926781</v>
      </c>
      <c r="AB1397" s="3">
        <f t="shared" si="490"/>
        <v>-0.68968093969204536</v>
      </c>
      <c r="AC1397" s="3">
        <f t="shared" si="491"/>
        <v>0.16083806171076653</v>
      </c>
      <c r="AD1397" s="3">
        <f t="shared" si="492"/>
        <v>1.3973118912247389</v>
      </c>
      <c r="AE1397" s="3">
        <f t="shared" si="493"/>
        <v>2.1941247452874379</v>
      </c>
      <c r="AF1397" s="3">
        <f t="shared" si="494"/>
        <v>3.9592785042741396</v>
      </c>
      <c r="AG1397" t="str">
        <f t="shared" si="495"/>
        <v>Cluster 1</v>
      </c>
      <c r="AH1397" t="str">
        <f t="shared" si="496"/>
        <v>1-16 messages</v>
      </c>
      <c r="AI1397" t="e">
        <f t="shared" si="497"/>
        <v>#N/A</v>
      </c>
      <c r="AJ1397">
        <f t="shared" si="498"/>
        <v>15.25</v>
      </c>
      <c r="AK1397" t="str">
        <f t="shared" si="499"/>
        <v>no - Low</v>
      </c>
      <c r="AL1397" t="str">
        <f t="shared" si="500"/>
        <v>Q3 - High</v>
      </c>
      <c r="AM1397">
        <f t="shared" si="501"/>
        <v>0</v>
      </c>
      <c r="AN1397">
        <f t="shared" si="502"/>
        <v>0</v>
      </c>
      <c r="AO1397">
        <f t="shared" si="503"/>
        <v>1</v>
      </c>
      <c r="AP1397">
        <f t="shared" si="504"/>
        <v>1</v>
      </c>
      <c r="AQ1397">
        <f t="shared" si="505"/>
        <v>89.7</v>
      </c>
    </row>
    <row r="1398" spans="1:43" x14ac:dyDescent="0.25">
      <c r="A1398" t="s">
        <v>57</v>
      </c>
      <c r="B1398">
        <v>138</v>
      </c>
      <c r="C1398" t="s">
        <v>28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  <c r="U1398">
        <f t="shared" si="483"/>
        <v>0</v>
      </c>
      <c r="V1398" t="str">
        <f t="shared" si="484"/>
        <v>&lt;=3 calls</v>
      </c>
      <c r="W1398" t="str">
        <f t="shared" si="485"/>
        <v>Q4</v>
      </c>
      <c r="X1398" t="str">
        <f t="shared" si="486"/>
        <v>Not Applicable</v>
      </c>
      <c r="Y1398" t="str">
        <f t="shared" si="487"/>
        <v>High</v>
      </c>
      <c r="Z1398" s="3">
        <f t="shared" si="488"/>
        <v>-0.9842115189757028</v>
      </c>
      <c r="AA1398" s="3">
        <f t="shared" si="489"/>
        <v>0.94580198647504776</v>
      </c>
      <c r="AB1398" s="3">
        <f t="shared" si="490"/>
        <v>0.14243519913289809</v>
      </c>
      <c r="AC1398" s="3">
        <f t="shared" si="491"/>
        <v>-1.9043032140316922</v>
      </c>
      <c r="AD1398" s="3">
        <f t="shared" si="492"/>
        <v>2.4309087053670217</v>
      </c>
      <c r="AE1398" s="3">
        <f t="shared" si="493"/>
        <v>2.3473117024860732</v>
      </c>
      <c r="AF1398" s="3">
        <f t="shared" si="494"/>
        <v>3.6208324075310316</v>
      </c>
      <c r="AG1398" t="str">
        <f t="shared" si="495"/>
        <v>Cluster 2</v>
      </c>
      <c r="AH1398" t="str">
        <f t="shared" si="496"/>
        <v>Not Applicable</v>
      </c>
      <c r="AI1398" t="e">
        <f t="shared" si="497"/>
        <v>#N/A</v>
      </c>
      <c r="AJ1398">
        <f t="shared" si="498"/>
        <v>21.61</v>
      </c>
      <c r="AK1398" t="str">
        <f t="shared" si="499"/>
        <v>no - Low</v>
      </c>
      <c r="AL1398" t="str">
        <f t="shared" si="500"/>
        <v>Q1 - Low</v>
      </c>
      <c r="AM1398">
        <f t="shared" si="501"/>
        <v>0</v>
      </c>
      <c r="AN1398">
        <f t="shared" si="502"/>
        <v>0</v>
      </c>
      <c r="AO1398">
        <f t="shared" si="503"/>
        <v>1</v>
      </c>
      <c r="AP1398">
        <f t="shared" si="504"/>
        <v>3</v>
      </c>
      <c r="AQ1398">
        <f t="shared" si="505"/>
        <v>127.1</v>
      </c>
    </row>
    <row r="1399" spans="1:43" x14ac:dyDescent="0.25">
      <c r="A1399" t="s">
        <v>75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  <c r="U1399">
        <f t="shared" si="483"/>
        <v>0</v>
      </c>
      <c r="V1399" t="str">
        <f t="shared" si="484"/>
        <v>&lt;=3 calls</v>
      </c>
      <c r="W1399" t="str">
        <f t="shared" si="485"/>
        <v>Q3</v>
      </c>
      <c r="X1399" t="str">
        <f t="shared" si="486"/>
        <v>Not Applicable</v>
      </c>
      <c r="Y1399" t="str">
        <f t="shared" si="487"/>
        <v>Medium</v>
      </c>
      <c r="Z1399" s="3">
        <f t="shared" si="488"/>
        <v>-1.3767141751711052</v>
      </c>
      <c r="AA1399" s="3">
        <f t="shared" si="489"/>
        <v>0.62739097322955173</v>
      </c>
      <c r="AB1399" s="3">
        <f t="shared" si="490"/>
        <v>1.6040998248492679</v>
      </c>
      <c r="AC1399" s="3">
        <f t="shared" si="491"/>
        <v>0.16083806171076653</v>
      </c>
      <c r="AD1399" s="3">
        <f t="shared" si="492"/>
        <v>3.3044206531282105</v>
      </c>
      <c r="AE1399" s="3">
        <f t="shared" si="493"/>
        <v>2.2108745969826757</v>
      </c>
      <c r="AF1399" s="3">
        <f t="shared" si="494"/>
        <v>2.6185372088909382</v>
      </c>
      <c r="AG1399" t="str">
        <f t="shared" si="495"/>
        <v>Cluster 2</v>
      </c>
      <c r="AH1399" t="str">
        <f t="shared" si="496"/>
        <v>&gt;16 messages</v>
      </c>
      <c r="AI1399" t="e">
        <f t="shared" si="497"/>
        <v>#N/A</v>
      </c>
      <c r="AJ1399">
        <f t="shared" si="498"/>
        <v>18</v>
      </c>
      <c r="AK1399" t="str">
        <f t="shared" si="499"/>
        <v>no - Medium</v>
      </c>
      <c r="AL1399" t="str">
        <f t="shared" si="500"/>
        <v>Q3 - High</v>
      </c>
      <c r="AM1399">
        <f t="shared" si="501"/>
        <v>0</v>
      </c>
      <c r="AN1399">
        <f t="shared" si="502"/>
        <v>1</v>
      </c>
      <c r="AO1399">
        <f t="shared" si="503"/>
        <v>0</v>
      </c>
      <c r="AP1399">
        <f t="shared" si="504"/>
        <v>1</v>
      </c>
      <c r="AQ1399">
        <f t="shared" si="505"/>
        <v>105.9</v>
      </c>
    </row>
    <row r="1400" spans="1:43" x14ac:dyDescent="0.25">
      <c r="A1400" t="s">
        <v>38</v>
      </c>
      <c r="B1400">
        <v>136</v>
      </c>
      <c r="C1400" t="s">
        <v>25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  <c r="U1400">
        <f t="shared" si="483"/>
        <v>0</v>
      </c>
      <c r="V1400" t="str">
        <f t="shared" si="484"/>
        <v>&lt;=3 calls</v>
      </c>
      <c r="W1400" t="str">
        <f t="shared" si="485"/>
        <v>Q4</v>
      </c>
      <c r="X1400" t="str">
        <f t="shared" si="486"/>
        <v>Not Applicable</v>
      </c>
      <c r="Y1400" t="str">
        <f t="shared" si="487"/>
        <v>Low</v>
      </c>
      <c r="Z1400" s="3">
        <f t="shared" si="488"/>
        <v>-0.70279452019409294</v>
      </c>
      <c r="AA1400" s="3">
        <f t="shared" si="489"/>
        <v>-0.83928975653251414</v>
      </c>
      <c r="AB1400" s="3">
        <f t="shared" si="490"/>
        <v>-0.45732392718006842</v>
      </c>
      <c r="AC1400" s="3">
        <f t="shared" si="491"/>
        <v>-1.541997727059331</v>
      </c>
      <c r="AD1400" s="3">
        <f t="shared" si="492"/>
        <v>0.83810365452656443</v>
      </c>
      <c r="AE1400" s="3">
        <f t="shared" si="493"/>
        <v>1.9455666520740933</v>
      </c>
      <c r="AF1400" s="3">
        <f t="shared" si="494"/>
        <v>3.8559099392484271</v>
      </c>
      <c r="AG1400" t="str">
        <f t="shared" si="495"/>
        <v>Cluster 1</v>
      </c>
      <c r="AH1400" t="str">
        <f t="shared" si="496"/>
        <v>Not Applicable</v>
      </c>
      <c r="AI1400" t="e">
        <f t="shared" si="497"/>
        <v>#N/A</v>
      </c>
      <c r="AJ1400">
        <f t="shared" si="498"/>
        <v>24.19</v>
      </c>
      <c r="AK1400" t="str">
        <f t="shared" si="499"/>
        <v>no - High</v>
      </c>
      <c r="AL1400" t="str">
        <f t="shared" si="500"/>
        <v>Q1 - Low</v>
      </c>
      <c r="AM1400">
        <f t="shared" si="501"/>
        <v>0</v>
      </c>
      <c r="AN1400">
        <f t="shared" si="502"/>
        <v>0</v>
      </c>
      <c r="AO1400">
        <f t="shared" si="503"/>
        <v>0</v>
      </c>
      <c r="AP1400">
        <f t="shared" si="504"/>
        <v>2</v>
      </c>
      <c r="AQ1400">
        <f t="shared" si="505"/>
        <v>142.30000000000001</v>
      </c>
    </row>
    <row r="1401" spans="1:43" x14ac:dyDescent="0.25">
      <c r="A1401" t="s">
        <v>27</v>
      </c>
      <c r="B1401">
        <v>132</v>
      </c>
      <c r="C1401" t="s">
        <v>25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  <c r="U1401">
        <f t="shared" si="483"/>
        <v>0</v>
      </c>
      <c r="V1401" t="str">
        <f t="shared" si="484"/>
        <v>&lt;=3 calls</v>
      </c>
      <c r="W1401" t="str">
        <f t="shared" si="485"/>
        <v>Q4</v>
      </c>
      <c r="X1401" t="str">
        <f t="shared" si="486"/>
        <v>Not Applicable</v>
      </c>
      <c r="Y1401" t="str">
        <f t="shared" si="487"/>
        <v>Low</v>
      </c>
      <c r="Z1401" s="3">
        <f t="shared" si="488"/>
        <v>0.40065634344958612</v>
      </c>
      <c r="AA1401" s="3">
        <f t="shared" si="489"/>
        <v>-0.87312092668984786</v>
      </c>
      <c r="AB1401" s="3">
        <f t="shared" si="490"/>
        <v>-1.3748362329965935</v>
      </c>
      <c r="AC1401" s="3">
        <f t="shared" si="491"/>
        <v>1.2477545226278501</v>
      </c>
      <c r="AD1401" s="3">
        <f t="shared" si="492"/>
        <v>2.6778422446534518</v>
      </c>
      <c r="AE1401" s="3">
        <f t="shared" si="493"/>
        <v>2.0904381537057368</v>
      </c>
      <c r="AF1401" s="3">
        <f t="shared" si="494"/>
        <v>3.0933839499303444</v>
      </c>
      <c r="AG1401" t="str">
        <f t="shared" si="495"/>
        <v>Cluster 2</v>
      </c>
      <c r="AH1401" t="str">
        <f t="shared" si="496"/>
        <v>&gt;16 messages</v>
      </c>
      <c r="AI1401" t="e">
        <f t="shared" si="497"/>
        <v>#N/A</v>
      </c>
      <c r="AJ1401">
        <f t="shared" si="498"/>
        <v>34.32</v>
      </c>
      <c r="AK1401" t="str">
        <f t="shared" si="499"/>
        <v>no - Medium</v>
      </c>
      <c r="AL1401" t="str">
        <f t="shared" si="500"/>
        <v>Q4 - Very High</v>
      </c>
      <c r="AM1401">
        <f t="shared" si="501"/>
        <v>0</v>
      </c>
      <c r="AN1401">
        <f t="shared" si="502"/>
        <v>0</v>
      </c>
      <c r="AO1401">
        <f t="shared" si="503"/>
        <v>0</v>
      </c>
      <c r="AP1401">
        <f t="shared" si="504"/>
        <v>0</v>
      </c>
      <c r="AQ1401">
        <f t="shared" si="505"/>
        <v>201.9</v>
      </c>
    </row>
    <row r="1402" spans="1:43" x14ac:dyDescent="0.25">
      <c r="A1402" t="s">
        <v>57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  <c r="U1402">
        <f t="shared" si="483"/>
        <v>0</v>
      </c>
      <c r="V1402" t="str">
        <f t="shared" si="484"/>
        <v>&lt;=3 calls</v>
      </c>
      <c r="W1402" t="str">
        <f t="shared" si="485"/>
        <v>Q4</v>
      </c>
      <c r="X1402" t="str">
        <f t="shared" si="486"/>
        <v>Not Applicable</v>
      </c>
      <c r="Y1402" t="str">
        <f t="shared" si="487"/>
        <v>Medium</v>
      </c>
      <c r="Z1402" s="3">
        <f t="shared" si="488"/>
        <v>1.2412044845472883</v>
      </c>
      <c r="AA1402" s="3">
        <f t="shared" si="489"/>
        <v>-0.34774275483477984</v>
      </c>
      <c r="AB1402" s="3">
        <f t="shared" si="490"/>
        <v>-1.1385073057408224</v>
      </c>
      <c r="AC1402" s="3">
        <f t="shared" si="491"/>
        <v>1.6100600096002116</v>
      </c>
      <c r="AD1402" s="3">
        <f t="shared" si="492"/>
        <v>3.5042880279570681</v>
      </c>
      <c r="AE1402" s="3">
        <f t="shared" si="493"/>
        <v>2.3558450109757731</v>
      </c>
      <c r="AF1402" s="3">
        <f t="shared" si="494"/>
        <v>2.6115085388709045</v>
      </c>
      <c r="AG1402" t="str">
        <f t="shared" si="495"/>
        <v>Cluster 2</v>
      </c>
      <c r="AH1402" t="str">
        <f t="shared" si="496"/>
        <v>Not Applicable</v>
      </c>
      <c r="AI1402" t="e">
        <f t="shared" si="497"/>
        <v>#N/A</v>
      </c>
      <c r="AJ1402">
        <f t="shared" si="498"/>
        <v>42.04</v>
      </c>
      <c r="AK1402" t="str">
        <f t="shared" si="499"/>
        <v>no - Low</v>
      </c>
      <c r="AL1402" t="str">
        <f t="shared" si="500"/>
        <v>Q4 - Very High</v>
      </c>
      <c r="AM1402">
        <f t="shared" si="501"/>
        <v>0</v>
      </c>
      <c r="AN1402">
        <f t="shared" si="502"/>
        <v>1</v>
      </c>
      <c r="AO1402">
        <f t="shared" si="503"/>
        <v>0</v>
      </c>
      <c r="AP1402">
        <f t="shared" si="504"/>
        <v>3</v>
      </c>
      <c r="AQ1402">
        <f t="shared" si="505"/>
        <v>247.3</v>
      </c>
    </row>
    <row r="1403" spans="1:43" x14ac:dyDescent="0.25">
      <c r="A1403" t="s">
        <v>68</v>
      </c>
      <c r="B1403">
        <v>92</v>
      </c>
      <c r="C1403" t="s">
        <v>25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  <c r="U1403">
        <f t="shared" si="483"/>
        <v>0</v>
      </c>
      <c r="V1403" t="str">
        <f t="shared" si="484"/>
        <v>&lt;=3 calls</v>
      </c>
      <c r="W1403" t="str">
        <f t="shared" si="485"/>
        <v>Q2</v>
      </c>
      <c r="X1403" t="str">
        <f t="shared" si="486"/>
        <v>Not Applicable</v>
      </c>
      <c r="Y1403" t="str">
        <f t="shared" si="487"/>
        <v>Low</v>
      </c>
      <c r="Z1403" s="3">
        <f t="shared" si="488"/>
        <v>1.1467816757455636</v>
      </c>
      <c r="AA1403" s="3">
        <f t="shared" si="489"/>
        <v>-0.80545858637518042</v>
      </c>
      <c r="AB1403" s="3">
        <f t="shared" si="490"/>
        <v>0.18811221868653485</v>
      </c>
      <c r="AC1403" s="3">
        <f t="shared" si="491"/>
        <v>-0.49131181483948333</v>
      </c>
      <c r="AD1403" s="3">
        <f t="shared" si="492"/>
        <v>2.5133428414854615</v>
      </c>
      <c r="AE1403" s="3">
        <f t="shared" si="493"/>
        <v>1.4968785028890434</v>
      </c>
      <c r="AF1403" s="3">
        <f t="shared" si="494"/>
        <v>2.4828206270241262</v>
      </c>
      <c r="AG1403" t="str">
        <f t="shared" si="495"/>
        <v>Cluster 2</v>
      </c>
      <c r="AH1403" t="str">
        <f t="shared" si="496"/>
        <v>&gt;16 messages</v>
      </c>
      <c r="AI1403" t="e">
        <f t="shared" si="497"/>
        <v>#N/A</v>
      </c>
      <c r="AJ1403">
        <f t="shared" si="498"/>
        <v>41.17</v>
      </c>
      <c r="AK1403" t="str">
        <f t="shared" si="499"/>
        <v>no - Low</v>
      </c>
      <c r="AL1403" t="str">
        <f t="shared" si="500"/>
        <v>Q2 - Medium</v>
      </c>
      <c r="AM1403">
        <f t="shared" si="501"/>
        <v>0</v>
      </c>
      <c r="AN1403">
        <f t="shared" si="502"/>
        <v>0</v>
      </c>
      <c r="AO1403">
        <f t="shared" si="503"/>
        <v>0</v>
      </c>
      <c r="AP1403">
        <f t="shared" si="504"/>
        <v>1</v>
      </c>
      <c r="AQ1403">
        <f t="shared" si="505"/>
        <v>242.2</v>
      </c>
    </row>
    <row r="1404" spans="1:43" x14ac:dyDescent="0.25">
      <c r="A1404" t="s">
        <v>68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  <c r="U1404">
        <f t="shared" si="483"/>
        <v>1</v>
      </c>
      <c r="V1404" t="str">
        <f t="shared" si="484"/>
        <v>&gt;3 calls</v>
      </c>
      <c r="W1404" t="str">
        <f t="shared" si="485"/>
        <v>Q4</v>
      </c>
      <c r="X1404" t="str">
        <f t="shared" si="486"/>
        <v>High</v>
      </c>
      <c r="Y1404" t="str">
        <f t="shared" si="487"/>
        <v>Medium</v>
      </c>
      <c r="Z1404" s="3">
        <f t="shared" si="488"/>
        <v>-0.98050866372857626</v>
      </c>
      <c r="AA1404" s="3">
        <f t="shared" si="489"/>
        <v>0.44032450294782327</v>
      </c>
      <c r="AB1404" s="3">
        <f t="shared" si="490"/>
        <v>-0.52881839256836893</v>
      </c>
      <c r="AC1404" s="3">
        <f t="shared" si="491"/>
        <v>1.2477545226278501</v>
      </c>
      <c r="AD1404" s="3">
        <f t="shared" si="492"/>
        <v>2.710964235683929</v>
      </c>
      <c r="AE1404" s="3">
        <f t="shared" si="493"/>
        <v>1.7296887432714285</v>
      </c>
      <c r="AF1404" s="3">
        <f t="shared" si="494"/>
        <v>2.5757172224532794</v>
      </c>
      <c r="AG1404" t="str">
        <f t="shared" si="495"/>
        <v>Cluster 2</v>
      </c>
      <c r="AH1404" t="str">
        <f t="shared" si="496"/>
        <v>Not Applicable</v>
      </c>
      <c r="AI1404">
        <f t="shared" si="497"/>
        <v>21.64</v>
      </c>
      <c r="AJ1404" t="e">
        <f t="shared" si="498"/>
        <v>#N/A</v>
      </c>
      <c r="AK1404" t="str">
        <f t="shared" si="499"/>
        <v>yes - Medium</v>
      </c>
      <c r="AL1404" t="str">
        <f t="shared" si="500"/>
        <v>Q4 - Very High</v>
      </c>
      <c r="AM1404">
        <f t="shared" si="501"/>
        <v>1</v>
      </c>
      <c r="AN1404">
        <f t="shared" si="502"/>
        <v>1</v>
      </c>
      <c r="AO1404">
        <f t="shared" si="503"/>
        <v>0</v>
      </c>
      <c r="AP1404">
        <f t="shared" si="504"/>
        <v>5</v>
      </c>
      <c r="AQ1404">
        <f t="shared" si="505"/>
        <v>127.3</v>
      </c>
    </row>
    <row r="1405" spans="1:43" x14ac:dyDescent="0.25">
      <c r="A1405" t="s">
        <v>31</v>
      </c>
      <c r="B1405">
        <v>191</v>
      </c>
      <c r="C1405" t="s">
        <v>25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  <c r="U1405">
        <f t="shared" si="483"/>
        <v>0</v>
      </c>
      <c r="V1405" t="str">
        <f t="shared" si="484"/>
        <v>&lt;=3 calls</v>
      </c>
      <c r="W1405" t="str">
        <f t="shared" si="485"/>
        <v>Q4</v>
      </c>
      <c r="X1405" t="str">
        <f t="shared" si="486"/>
        <v>Not Applicable</v>
      </c>
      <c r="Y1405" t="str">
        <f t="shared" si="487"/>
        <v>High</v>
      </c>
      <c r="Z1405" s="3">
        <f t="shared" si="488"/>
        <v>-0.33806327835213879</v>
      </c>
      <c r="AA1405" s="3">
        <f t="shared" si="489"/>
        <v>0.81644751234406499</v>
      </c>
      <c r="AB1405" s="3">
        <f t="shared" si="490"/>
        <v>0.19605604817412395</v>
      </c>
      <c r="AC1405" s="3">
        <f t="shared" si="491"/>
        <v>0.23329915910523916</v>
      </c>
      <c r="AD1405" s="3">
        <f t="shared" si="492"/>
        <v>2.5863523879762504</v>
      </c>
      <c r="AE1405" s="3">
        <f t="shared" si="493"/>
        <v>0.9347404946015091</v>
      </c>
      <c r="AF1405" s="3">
        <f t="shared" si="494"/>
        <v>1.7487884119313277</v>
      </c>
      <c r="AG1405" t="str">
        <f t="shared" si="495"/>
        <v>Cluster 2</v>
      </c>
      <c r="AH1405" t="str">
        <f t="shared" si="496"/>
        <v>Not Applicable</v>
      </c>
      <c r="AI1405" t="e">
        <f t="shared" si="497"/>
        <v>#N/A</v>
      </c>
      <c r="AJ1405">
        <f t="shared" si="498"/>
        <v>27.54</v>
      </c>
      <c r="AK1405" t="str">
        <f t="shared" si="499"/>
        <v>no - High</v>
      </c>
      <c r="AL1405" t="str">
        <f t="shared" si="500"/>
        <v>Q3 - High</v>
      </c>
      <c r="AM1405">
        <f t="shared" si="501"/>
        <v>0</v>
      </c>
      <c r="AN1405">
        <f t="shared" si="502"/>
        <v>0</v>
      </c>
      <c r="AO1405">
        <f t="shared" si="503"/>
        <v>0</v>
      </c>
      <c r="AP1405">
        <f t="shared" si="504"/>
        <v>1</v>
      </c>
      <c r="AQ1405">
        <f t="shared" si="505"/>
        <v>162</v>
      </c>
    </row>
    <row r="1406" spans="1:43" x14ac:dyDescent="0.25">
      <c r="A1406" t="s">
        <v>43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  <c r="U1406">
        <f t="shared" si="483"/>
        <v>0</v>
      </c>
      <c r="V1406" t="str">
        <f t="shared" si="484"/>
        <v>&lt;=3 calls</v>
      </c>
      <c r="W1406" t="str">
        <f t="shared" si="485"/>
        <v>Q2</v>
      </c>
      <c r="X1406" t="str">
        <f t="shared" si="486"/>
        <v>Not Applicable</v>
      </c>
      <c r="Y1406" t="str">
        <f t="shared" si="487"/>
        <v>High</v>
      </c>
      <c r="Z1406" s="3">
        <f t="shared" si="488"/>
        <v>-2.1469154722828267E-2</v>
      </c>
      <c r="AA1406" s="3">
        <f t="shared" si="489"/>
        <v>0.75873551619331936</v>
      </c>
      <c r="AB1406" s="3">
        <f t="shared" si="490"/>
        <v>-0.69166689706394302</v>
      </c>
      <c r="AC1406" s="3">
        <f t="shared" si="491"/>
        <v>0.12460751301353053</v>
      </c>
      <c r="AD1406" s="3">
        <f t="shared" si="492"/>
        <v>2.3260448387275972</v>
      </c>
      <c r="AE1406" s="3">
        <f t="shared" si="493"/>
        <v>1.034442186364775</v>
      </c>
      <c r="AF1406" s="3">
        <f t="shared" si="494"/>
        <v>2.1747773867895028</v>
      </c>
      <c r="AG1406" t="str">
        <f t="shared" si="495"/>
        <v>Cluster 2</v>
      </c>
      <c r="AH1406" t="str">
        <f t="shared" si="496"/>
        <v>&gt;16 messages</v>
      </c>
      <c r="AI1406" t="e">
        <f t="shared" si="497"/>
        <v>#N/A</v>
      </c>
      <c r="AJ1406">
        <f t="shared" si="498"/>
        <v>30.45</v>
      </c>
      <c r="AK1406" t="str">
        <f t="shared" si="499"/>
        <v>no - Low</v>
      </c>
      <c r="AL1406" t="str">
        <f t="shared" si="500"/>
        <v>Q3 - High</v>
      </c>
      <c r="AM1406">
        <f t="shared" si="501"/>
        <v>0</v>
      </c>
      <c r="AN1406">
        <f t="shared" si="502"/>
        <v>1</v>
      </c>
      <c r="AO1406">
        <f t="shared" si="503"/>
        <v>0</v>
      </c>
      <c r="AP1406">
        <f t="shared" si="504"/>
        <v>2</v>
      </c>
      <c r="AQ1406">
        <f t="shared" si="505"/>
        <v>179.1</v>
      </c>
    </row>
    <row r="1407" spans="1:43" x14ac:dyDescent="0.25">
      <c r="A1407" t="s">
        <v>55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  <c r="U1407">
        <f t="shared" si="483"/>
        <v>0</v>
      </c>
      <c r="V1407" t="str">
        <f t="shared" si="484"/>
        <v>&lt;=3 calls</v>
      </c>
      <c r="W1407" t="str">
        <f t="shared" si="485"/>
        <v>Q2</v>
      </c>
      <c r="X1407" t="str">
        <f t="shared" si="486"/>
        <v>Not Applicable</v>
      </c>
      <c r="Y1407" t="str">
        <f t="shared" si="487"/>
        <v>Medium</v>
      </c>
      <c r="Z1407" s="3">
        <f t="shared" si="488"/>
        <v>0.23773071257602255</v>
      </c>
      <c r="AA1407" s="3">
        <f t="shared" si="489"/>
        <v>-0.55869005110992087</v>
      </c>
      <c r="AB1407" s="3">
        <f t="shared" si="490"/>
        <v>-1.4085975083188469</v>
      </c>
      <c r="AC1407" s="3">
        <f t="shared" si="491"/>
        <v>-2.0314681775414092E-2</v>
      </c>
      <c r="AD1407" s="3">
        <f t="shared" si="492"/>
        <v>1.689220836478313</v>
      </c>
      <c r="AE1407" s="3">
        <f t="shared" si="493"/>
        <v>1.5340176308141995</v>
      </c>
      <c r="AF1407" s="3">
        <f t="shared" si="494"/>
        <v>3.1389414057776115</v>
      </c>
      <c r="AG1407" t="str">
        <f t="shared" si="495"/>
        <v>Cluster 2</v>
      </c>
      <c r="AH1407" t="str">
        <f t="shared" si="496"/>
        <v>Not Applicable</v>
      </c>
      <c r="AI1407" t="e">
        <f t="shared" si="497"/>
        <v>#N/A</v>
      </c>
      <c r="AJ1407">
        <f t="shared" si="498"/>
        <v>32.83</v>
      </c>
      <c r="AK1407" t="str">
        <f t="shared" si="499"/>
        <v>no - Low</v>
      </c>
      <c r="AL1407" t="str">
        <f t="shared" si="500"/>
        <v>Q2 - Medium</v>
      </c>
      <c r="AM1407">
        <f t="shared" si="501"/>
        <v>0</v>
      </c>
      <c r="AN1407">
        <f t="shared" si="502"/>
        <v>1</v>
      </c>
      <c r="AO1407">
        <f t="shared" si="503"/>
        <v>0</v>
      </c>
      <c r="AP1407">
        <f t="shared" si="504"/>
        <v>0</v>
      </c>
      <c r="AQ1407">
        <f t="shared" si="505"/>
        <v>193.1</v>
      </c>
    </row>
    <row r="1408" spans="1:43" x14ac:dyDescent="0.25">
      <c r="A1408" t="s">
        <v>36</v>
      </c>
      <c r="B1408">
        <v>98</v>
      </c>
      <c r="C1408" t="s">
        <v>25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  <c r="U1408">
        <f t="shared" si="483"/>
        <v>0</v>
      </c>
      <c r="V1408" t="str">
        <f t="shared" si="484"/>
        <v>&lt;=3 calls</v>
      </c>
      <c r="W1408" t="str">
        <f t="shared" si="485"/>
        <v>Q2</v>
      </c>
      <c r="X1408" t="str">
        <f t="shared" si="486"/>
        <v>Not Applicable</v>
      </c>
      <c r="Y1408" t="str">
        <f t="shared" si="487"/>
        <v>Medium</v>
      </c>
      <c r="Z1408" s="3">
        <f t="shared" si="488"/>
        <v>-0.15847479886650667</v>
      </c>
      <c r="AA1408" s="3">
        <f t="shared" si="489"/>
        <v>-0.50495819262474306</v>
      </c>
      <c r="AB1408" s="3">
        <f t="shared" si="490"/>
        <v>-0.2170230851805024</v>
      </c>
      <c r="AC1408" s="3">
        <f t="shared" si="491"/>
        <v>-0.88984785050908088</v>
      </c>
      <c r="AD1408" s="3">
        <f t="shared" si="492"/>
        <v>1.2563508269467791</v>
      </c>
      <c r="AE1408" s="3">
        <f t="shared" si="493"/>
        <v>1.0578399003306322</v>
      </c>
      <c r="AF1408" s="3">
        <f t="shared" si="494"/>
        <v>2.9427254559494993</v>
      </c>
      <c r="AG1408" t="str">
        <f t="shared" si="495"/>
        <v>Cluster 2</v>
      </c>
      <c r="AH1408" t="str">
        <f t="shared" si="496"/>
        <v>Not Applicable</v>
      </c>
      <c r="AI1408" t="e">
        <f t="shared" si="497"/>
        <v>#N/A</v>
      </c>
      <c r="AJ1408">
        <f t="shared" si="498"/>
        <v>29.19</v>
      </c>
      <c r="AK1408" t="str">
        <f t="shared" si="499"/>
        <v>no - Medium</v>
      </c>
      <c r="AL1408" t="str">
        <f t="shared" si="500"/>
        <v>Q1 - Low</v>
      </c>
      <c r="AM1408">
        <f t="shared" si="501"/>
        <v>0</v>
      </c>
      <c r="AN1408">
        <f t="shared" si="502"/>
        <v>0</v>
      </c>
      <c r="AO1408">
        <f t="shared" si="503"/>
        <v>0</v>
      </c>
      <c r="AP1408">
        <f t="shared" si="504"/>
        <v>1</v>
      </c>
      <c r="AQ1408">
        <f t="shared" si="505"/>
        <v>171.7</v>
      </c>
    </row>
    <row r="1409" spans="1:43" x14ac:dyDescent="0.25">
      <c r="A1409" t="s">
        <v>46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  <c r="U1409">
        <f t="shared" si="483"/>
        <v>0</v>
      </c>
      <c r="V1409" t="str">
        <f t="shared" si="484"/>
        <v>&lt;=3 calls</v>
      </c>
      <c r="W1409" t="str">
        <f t="shared" si="485"/>
        <v>Q1</v>
      </c>
      <c r="X1409" t="str">
        <f t="shared" si="486"/>
        <v>Not Applicable</v>
      </c>
      <c r="Y1409" t="str">
        <f t="shared" si="487"/>
        <v>Medium</v>
      </c>
      <c r="Z1409" s="3">
        <f t="shared" si="488"/>
        <v>-1.0841886106481164</v>
      </c>
      <c r="AA1409" s="3">
        <f t="shared" si="489"/>
        <v>-0.32187186000858309</v>
      </c>
      <c r="AB1409" s="3">
        <f t="shared" si="490"/>
        <v>1.3121640911803736</v>
      </c>
      <c r="AC1409" s="3">
        <f t="shared" si="491"/>
        <v>0.88544903565548905</v>
      </c>
      <c r="AD1409" s="3">
        <f t="shared" si="492"/>
        <v>3.0607133722400821</v>
      </c>
      <c r="AE1409" s="3">
        <f t="shared" si="493"/>
        <v>1.9454719310879118</v>
      </c>
      <c r="AF1409" s="3">
        <f t="shared" si="494"/>
        <v>2.4903324521622818</v>
      </c>
      <c r="AG1409" t="str">
        <f t="shared" si="495"/>
        <v>Cluster 2</v>
      </c>
      <c r="AH1409" t="str">
        <f t="shared" si="496"/>
        <v>&gt;16 messages</v>
      </c>
      <c r="AI1409" t="e">
        <f t="shared" si="497"/>
        <v>#N/A</v>
      </c>
      <c r="AJ1409">
        <f t="shared" si="498"/>
        <v>20.69</v>
      </c>
      <c r="AK1409" t="str">
        <f t="shared" si="499"/>
        <v>no - Low</v>
      </c>
      <c r="AL1409" t="str">
        <f t="shared" si="500"/>
        <v>Q4 - Very High</v>
      </c>
      <c r="AM1409">
        <f t="shared" si="501"/>
        <v>0</v>
      </c>
      <c r="AN1409">
        <f t="shared" si="502"/>
        <v>1</v>
      </c>
      <c r="AO1409">
        <f t="shared" si="503"/>
        <v>0</v>
      </c>
      <c r="AP1409">
        <f t="shared" si="504"/>
        <v>1</v>
      </c>
      <c r="AQ1409">
        <f t="shared" si="505"/>
        <v>121.7</v>
      </c>
    </row>
    <row r="1410" spans="1:43" x14ac:dyDescent="0.25">
      <c r="A1410" t="s">
        <v>38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  <c r="U1410">
        <f t="shared" ref="U1410:U1473" si="506">IF(T1410="yes",1,0)</f>
        <v>0</v>
      </c>
      <c r="V1410" t="str">
        <f t="shared" ref="V1410:V1473" si="507">IF(S1410&gt;3,"&gt;3 calls","&lt;=3 calls")</f>
        <v>&lt;=3 calls</v>
      </c>
      <c r="W1410" t="str">
        <f t="shared" ref="W1410:W1473" si="508">IF(B1410&lt;=_xlfn.QUARTILE.INC($B$2:$B$4251,1),"Q1",
IF(B1410&lt;=_xlfn.QUARTILE.INC($B$2:$B$4251,2),"Q2",
IF(B1410&lt;=_xlfn.QUARTILE.INC($B$2:$B$4251,3),"Q3","Q4")))</f>
        <v>Q2</v>
      </c>
      <c r="X1410" t="str">
        <f t="shared" ref="X1410:X1473" si="509">IF(D1410="no","Not Applicable",IF(R1410&gt;2.84,"High","Low"))</f>
        <v>Not Applicable</v>
      </c>
      <c r="Y1410" t="str">
        <f t="shared" ref="Y1410:Y1473" si="510">IF(J1410&lt;=165,"Low",IF(J1410&lt;=233,"Medium","High"))</f>
        <v>High</v>
      </c>
      <c r="Z1410" s="3">
        <f t="shared" ref="Z1410:Z1473" si="511">(G1410-AVERAGE($G$2:$G$4251))/_xlfn.STDEV.S($G$2:$G$4251)</f>
        <v>-0.926817262645243</v>
      </c>
      <c r="AA1410" s="3">
        <f t="shared" ref="AA1410:AA1473" si="512">(J1410-AVERAGE($J$2:$J$4251))/_xlfn.STDEV.S($J$2:$J$4251)</f>
        <v>1.5487928428087061</v>
      </c>
      <c r="AB1410" s="3">
        <f t="shared" ref="AB1410:AB1473" si="513">(M1410-AVERAGE($M$2:$M$4251))/_xlfn.STDEV.S($M$2:$M$4251)</f>
        <v>2.0827155514765021</v>
      </c>
      <c r="AC1410" s="3">
        <f t="shared" ref="AC1410:AC1473" si="514">(P1410-AVERAGE($P$2:$P$4251))/_xlfn.STDEV.S($P$2:$P$4251)</f>
        <v>1.3564461687195588</v>
      </c>
      <c r="AD1410" s="3">
        <f t="shared" ref="AD1410:AD1473" si="515">SQRT((Z1410-$BQ$13)^2+(AA1410-$BR$13)^2+(AB1410-$BS$13)^2+(AC1410-$BT$13)^2)</f>
        <v>4.6430242715268868</v>
      </c>
      <c r="AE1410" s="3">
        <f t="shared" ref="AE1410:AE1473" si="516">SQRT((Z1410-$BQ$14)^2+(AA1410-$BR$14)^2+(AB1410-$BS$14)^2+(AC1410-$BT$14)^2)</f>
        <v>3.0717095867397255</v>
      </c>
      <c r="AF1410" s="3">
        <f t="shared" ref="AF1410:AF1473" si="517">SQRT((Z1410-$BQ$15)^2+(AA1410-$BR$15)^2+(AB1410-$BS$15)^2+(AC1410-$BT$15)^2)</f>
        <v>2.3050217319039938</v>
      </c>
      <c r="AG1410" t="str">
        <f t="shared" ref="AG1410:AG1473" si="518">IF(AD1410=MIN(AD1410:AF1410),"Cluster 1",IF(AE1410=MIN(AD1410:AF1410),"Cluster 2","Cluster 3"))</f>
        <v>Cluster 3</v>
      </c>
      <c r="AH1410" t="str">
        <f t="shared" ref="AH1410:AH1473" si="519">IF(E1410="no","Not Applicable",IF(F1410=0,"0 messages",IF(F1410&lt;=16,"1-16 messages","&gt;16 messages")))</f>
        <v>Not Applicable</v>
      </c>
      <c r="AI1410" t="e">
        <f t="shared" ref="AI1410:AI1473" si="520">IF(T1410="yes",I1410,NA())</f>
        <v>#N/A</v>
      </c>
      <c r="AJ1410">
        <f t="shared" ref="AJ1410:AJ1473" si="521">IF(T1410="no",I1410,NA())</f>
        <v>22.13</v>
      </c>
      <c r="AK1410" t="str">
        <f t="shared" ref="AK1410:AK1473" si="522">D1410&amp;" - "&amp;IF(Q1410&lt;=3,"Low",IF(Q1410&lt;=6,"Medium","High"))</f>
        <v>no - Medium</v>
      </c>
      <c r="AL1410" t="str">
        <f t="shared" ref="AL1410:AL1473" si="523">IF(P1410&lt;=8.5,"Q1 - Low",IF(P1410&lt;=10.3,"Q2 - Medium",IF(P1410&lt;=12,"Q3 - High","Q4 - Very High")))</f>
        <v>Q4 - Very High</v>
      </c>
      <c r="AM1410">
        <f t="shared" ref="AM1410:AM1473" si="524">IF(D1410="yes",1,0)</f>
        <v>0</v>
      </c>
      <c r="AN1410">
        <f t="shared" ref="AN1410:AN1473" si="525">IF(C1410="area_code_415",1,0)</f>
        <v>1</v>
      </c>
      <c r="AO1410">
        <f t="shared" ref="AO1410:AO1473" si="526">IF(C1410="area_code_510",1,0)</f>
        <v>0</v>
      </c>
      <c r="AP1410">
        <f t="shared" ref="AP1410:AP1473" si="527">S1410</f>
        <v>2</v>
      </c>
      <c r="AQ1410">
        <f t="shared" ref="AQ1410:AQ1473" si="528">G1410</f>
        <v>130.19999999999999</v>
      </c>
    </row>
    <row r="1411" spans="1:43" x14ac:dyDescent="0.25">
      <c r="A1411" t="s">
        <v>64</v>
      </c>
      <c r="B1411">
        <v>95</v>
      </c>
      <c r="C1411" t="s">
        <v>28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  <c r="U1411">
        <f t="shared" si="506"/>
        <v>0</v>
      </c>
      <c r="V1411" t="str">
        <f t="shared" si="507"/>
        <v>&lt;=3 calls</v>
      </c>
      <c r="W1411" t="str">
        <f t="shared" si="508"/>
        <v>Q2</v>
      </c>
      <c r="X1411" t="str">
        <f t="shared" si="509"/>
        <v>Not Applicable</v>
      </c>
      <c r="Y1411" t="str">
        <f t="shared" si="510"/>
        <v>Medium</v>
      </c>
      <c r="Z1411" s="3">
        <f t="shared" si="511"/>
        <v>0.42842775780303444</v>
      </c>
      <c r="AA1411" s="3">
        <f t="shared" si="512"/>
        <v>-0.62834246025737306</v>
      </c>
      <c r="AB1411" s="3">
        <f t="shared" si="513"/>
        <v>-0.54669200891544423</v>
      </c>
      <c r="AC1411" s="3">
        <f t="shared" si="514"/>
        <v>1.2477545226278501</v>
      </c>
      <c r="AD1411" s="3">
        <f t="shared" si="515"/>
        <v>2.7269806957301359</v>
      </c>
      <c r="AE1411" s="3">
        <f t="shared" si="516"/>
        <v>1.5601692511931782</v>
      </c>
      <c r="AF1411" s="3">
        <f t="shared" si="517"/>
        <v>2.3306292004204674</v>
      </c>
      <c r="AG1411" t="str">
        <f t="shared" si="518"/>
        <v>Cluster 2</v>
      </c>
      <c r="AH1411" t="str">
        <f t="shared" si="519"/>
        <v>Not Applicable</v>
      </c>
      <c r="AI1411" t="e">
        <f t="shared" si="520"/>
        <v>#N/A</v>
      </c>
      <c r="AJ1411">
        <f t="shared" si="521"/>
        <v>34.58</v>
      </c>
      <c r="AK1411" t="str">
        <f t="shared" si="522"/>
        <v>no - Low</v>
      </c>
      <c r="AL1411" t="str">
        <f t="shared" si="523"/>
        <v>Q4 - Very High</v>
      </c>
      <c r="AM1411">
        <f t="shared" si="524"/>
        <v>0</v>
      </c>
      <c r="AN1411">
        <f t="shared" si="525"/>
        <v>0</v>
      </c>
      <c r="AO1411">
        <f t="shared" si="526"/>
        <v>1</v>
      </c>
      <c r="AP1411">
        <f t="shared" si="527"/>
        <v>2</v>
      </c>
      <c r="AQ1411">
        <f t="shared" si="528"/>
        <v>203.4</v>
      </c>
    </row>
    <row r="1412" spans="1:43" x14ac:dyDescent="0.25">
      <c r="A1412" t="s">
        <v>44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  <c r="U1412">
        <f t="shared" si="506"/>
        <v>0</v>
      </c>
      <c r="V1412" t="str">
        <f t="shared" si="507"/>
        <v>&gt;3 calls</v>
      </c>
      <c r="W1412" t="str">
        <f t="shared" si="508"/>
        <v>Q1</v>
      </c>
      <c r="X1412" t="str">
        <f t="shared" si="509"/>
        <v>Not Applicable</v>
      </c>
      <c r="Y1412" t="str">
        <f t="shared" si="510"/>
        <v>High</v>
      </c>
      <c r="Z1412" s="3">
        <f t="shared" si="511"/>
        <v>-0.10293197015961006</v>
      </c>
      <c r="AA1412" s="3">
        <f t="shared" si="512"/>
        <v>1.6045147701266682</v>
      </c>
      <c r="AB1412" s="3">
        <f t="shared" si="513"/>
        <v>-0.57250945475010862</v>
      </c>
      <c r="AC1412" s="3">
        <f t="shared" si="514"/>
        <v>8.8376964316294535E-2</v>
      </c>
      <c r="AD1412" s="3">
        <f t="shared" si="515"/>
        <v>2.9925809630989253</v>
      </c>
      <c r="AE1412" s="3">
        <f t="shared" si="516"/>
        <v>1.7089880636316932</v>
      </c>
      <c r="AF1412" s="3">
        <f t="shared" si="517"/>
        <v>2.2103709151563491</v>
      </c>
      <c r="AG1412" t="str">
        <f t="shared" si="518"/>
        <v>Cluster 2</v>
      </c>
      <c r="AH1412" t="str">
        <f t="shared" si="519"/>
        <v>Not Applicable</v>
      </c>
      <c r="AI1412" t="e">
        <f t="shared" si="520"/>
        <v>#N/A</v>
      </c>
      <c r="AJ1412">
        <f t="shared" si="521"/>
        <v>29.7</v>
      </c>
      <c r="AK1412" t="str">
        <f t="shared" si="522"/>
        <v>no - High</v>
      </c>
      <c r="AL1412" t="str">
        <f t="shared" si="523"/>
        <v>Q3 - High</v>
      </c>
      <c r="AM1412">
        <f t="shared" si="524"/>
        <v>0</v>
      </c>
      <c r="AN1412">
        <f t="shared" si="525"/>
        <v>1</v>
      </c>
      <c r="AO1412">
        <f t="shared" si="526"/>
        <v>0</v>
      </c>
      <c r="AP1412">
        <f t="shared" si="527"/>
        <v>5</v>
      </c>
      <c r="AQ1412">
        <f t="shared" si="528"/>
        <v>174.7</v>
      </c>
    </row>
    <row r="1413" spans="1:43" x14ac:dyDescent="0.25">
      <c r="A1413" t="s">
        <v>62</v>
      </c>
      <c r="B1413">
        <v>76</v>
      </c>
      <c r="C1413" t="s">
        <v>28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  <c r="U1413">
        <f t="shared" si="506"/>
        <v>1</v>
      </c>
      <c r="V1413" t="str">
        <f t="shared" si="507"/>
        <v>&lt;=3 calls</v>
      </c>
      <c r="W1413" t="str">
        <f t="shared" si="508"/>
        <v>Q2</v>
      </c>
      <c r="X1413" t="str">
        <f t="shared" si="509"/>
        <v>Low</v>
      </c>
      <c r="Y1413" t="str">
        <f t="shared" si="510"/>
        <v>Medium</v>
      </c>
      <c r="Z1413" s="3">
        <f t="shared" si="511"/>
        <v>1.1245645442628052</v>
      </c>
      <c r="AA1413" s="3">
        <f t="shared" si="512"/>
        <v>0.62938104206233658</v>
      </c>
      <c r="AB1413" s="3">
        <f t="shared" si="513"/>
        <v>0.39067987062005322</v>
      </c>
      <c r="AC1413" s="3">
        <f t="shared" si="514"/>
        <v>-0.12900632786712207</v>
      </c>
      <c r="AD1413" s="3">
        <f t="shared" si="515"/>
        <v>3.1402671164112914</v>
      </c>
      <c r="AE1413" s="3">
        <f t="shared" si="516"/>
        <v>1.3527894530406217</v>
      </c>
      <c r="AF1413" s="3">
        <f t="shared" si="517"/>
        <v>1.3411938883330026</v>
      </c>
      <c r="AG1413" t="str">
        <f t="shared" si="518"/>
        <v>Cluster 3</v>
      </c>
      <c r="AH1413" t="str">
        <f t="shared" si="519"/>
        <v>Not Applicable</v>
      </c>
      <c r="AI1413">
        <f t="shared" si="520"/>
        <v>40.97</v>
      </c>
      <c r="AJ1413" t="e">
        <f t="shared" si="521"/>
        <v>#N/A</v>
      </c>
      <c r="AK1413" t="str">
        <f t="shared" si="522"/>
        <v>yes - Low</v>
      </c>
      <c r="AL1413" t="str">
        <f t="shared" si="523"/>
        <v>Q2 - Medium</v>
      </c>
      <c r="AM1413">
        <f t="shared" si="524"/>
        <v>1</v>
      </c>
      <c r="AN1413">
        <f t="shared" si="525"/>
        <v>0</v>
      </c>
      <c r="AO1413">
        <f t="shared" si="526"/>
        <v>1</v>
      </c>
      <c r="AP1413">
        <f t="shared" si="527"/>
        <v>1</v>
      </c>
      <c r="AQ1413">
        <f t="shared" si="528"/>
        <v>241</v>
      </c>
    </row>
    <row r="1414" spans="1:43" x14ac:dyDescent="0.25">
      <c r="A1414" t="s">
        <v>31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  <c r="U1414">
        <f t="shared" si="506"/>
        <v>0</v>
      </c>
      <c r="V1414" t="str">
        <f t="shared" si="507"/>
        <v>&lt;=3 calls</v>
      </c>
      <c r="W1414" t="str">
        <f t="shared" si="508"/>
        <v>Q2</v>
      </c>
      <c r="X1414" t="str">
        <f t="shared" si="509"/>
        <v>Not Applicable</v>
      </c>
      <c r="Y1414" t="str">
        <f t="shared" si="510"/>
        <v>Medium</v>
      </c>
      <c r="Z1414" s="3">
        <f t="shared" si="511"/>
        <v>-0.71390308593547269</v>
      </c>
      <c r="AA1414" s="3">
        <f t="shared" si="512"/>
        <v>0.41445360812162652</v>
      </c>
      <c r="AB1414" s="3">
        <f t="shared" si="513"/>
        <v>0.52771092928096297</v>
      </c>
      <c r="AC1414" s="3">
        <f t="shared" si="514"/>
        <v>-2.0314681775414092E-2</v>
      </c>
      <c r="AD1414" s="3">
        <f t="shared" si="515"/>
        <v>2.3186665262505612</v>
      </c>
      <c r="AE1414" s="3">
        <f t="shared" si="516"/>
        <v>0.97995965252220429</v>
      </c>
      <c r="AF1414" s="3">
        <f t="shared" si="517"/>
        <v>2.1317662585724624</v>
      </c>
      <c r="AG1414" t="str">
        <f t="shared" si="518"/>
        <v>Cluster 2</v>
      </c>
      <c r="AH1414" t="str">
        <f t="shared" si="519"/>
        <v>Not Applicable</v>
      </c>
      <c r="AI1414" t="e">
        <f t="shared" si="520"/>
        <v>#N/A</v>
      </c>
      <c r="AJ1414">
        <f t="shared" si="521"/>
        <v>24.09</v>
      </c>
      <c r="AK1414" t="str">
        <f t="shared" si="522"/>
        <v>no - Low</v>
      </c>
      <c r="AL1414" t="str">
        <f t="shared" si="523"/>
        <v>Q2 - Medium</v>
      </c>
      <c r="AM1414">
        <f t="shared" si="524"/>
        <v>0</v>
      </c>
      <c r="AN1414">
        <f t="shared" si="525"/>
        <v>1</v>
      </c>
      <c r="AO1414">
        <f t="shared" si="526"/>
        <v>0</v>
      </c>
      <c r="AP1414">
        <f t="shared" si="527"/>
        <v>0</v>
      </c>
      <c r="AQ1414">
        <f t="shared" si="528"/>
        <v>141.69999999999999</v>
      </c>
    </row>
    <row r="1415" spans="1:43" x14ac:dyDescent="0.25">
      <c r="A1415" t="s">
        <v>59</v>
      </c>
      <c r="B1415">
        <v>83</v>
      </c>
      <c r="C1415" t="s">
        <v>25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  <c r="U1415">
        <f t="shared" si="506"/>
        <v>0</v>
      </c>
      <c r="V1415" t="str">
        <f t="shared" si="507"/>
        <v>&lt;=3 calls</v>
      </c>
      <c r="W1415" t="str">
        <f t="shared" si="508"/>
        <v>Q2</v>
      </c>
      <c r="X1415" t="str">
        <f t="shared" si="509"/>
        <v>Not Applicable</v>
      </c>
      <c r="Y1415" t="str">
        <f t="shared" si="510"/>
        <v>Medium</v>
      </c>
      <c r="Z1415" s="3">
        <f t="shared" si="511"/>
        <v>-0.84165159196133443</v>
      </c>
      <c r="AA1415" s="3">
        <f t="shared" si="512"/>
        <v>-0.65620342391635411</v>
      </c>
      <c r="AB1415" s="3">
        <f t="shared" si="513"/>
        <v>-0.77507710668362695</v>
      </c>
      <c r="AC1415" s="3">
        <f t="shared" si="514"/>
        <v>-0.92607839920631685</v>
      </c>
      <c r="AD1415" s="3">
        <f t="shared" si="515"/>
        <v>0.44645830158809574</v>
      </c>
      <c r="AE1415" s="3">
        <f t="shared" si="516"/>
        <v>1.6116283872506687</v>
      </c>
      <c r="AF1415" s="3">
        <f t="shared" si="517"/>
        <v>3.6049087508739324</v>
      </c>
      <c r="AG1415" t="str">
        <f t="shared" si="518"/>
        <v>Cluster 1</v>
      </c>
      <c r="AH1415" t="str">
        <f t="shared" si="519"/>
        <v>Not Applicable</v>
      </c>
      <c r="AI1415" t="e">
        <f t="shared" si="520"/>
        <v>#N/A</v>
      </c>
      <c r="AJ1415">
        <f t="shared" si="521"/>
        <v>22.92</v>
      </c>
      <c r="AK1415" t="str">
        <f t="shared" si="522"/>
        <v>no - Medium</v>
      </c>
      <c r="AL1415" t="str">
        <f t="shared" si="523"/>
        <v>Q1 - Low</v>
      </c>
      <c r="AM1415">
        <f t="shared" si="524"/>
        <v>0</v>
      </c>
      <c r="AN1415">
        <f t="shared" si="525"/>
        <v>0</v>
      </c>
      <c r="AO1415">
        <f t="shared" si="526"/>
        <v>0</v>
      </c>
      <c r="AP1415">
        <f t="shared" si="527"/>
        <v>2</v>
      </c>
      <c r="AQ1415">
        <f t="shared" si="528"/>
        <v>134.80000000000001</v>
      </c>
    </row>
    <row r="1416" spans="1:43" x14ac:dyDescent="0.25">
      <c r="A1416" t="s">
        <v>70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  <c r="U1416">
        <f t="shared" si="506"/>
        <v>0</v>
      </c>
      <c r="V1416" t="str">
        <f t="shared" si="507"/>
        <v>&lt;=3 calls</v>
      </c>
      <c r="W1416" t="str">
        <f t="shared" si="508"/>
        <v>Q3</v>
      </c>
      <c r="X1416" t="str">
        <f t="shared" si="509"/>
        <v>Not Applicable</v>
      </c>
      <c r="Y1416" t="str">
        <f t="shared" si="510"/>
        <v>High</v>
      </c>
      <c r="Z1416" s="3">
        <f t="shared" si="511"/>
        <v>-0.3176975744929435</v>
      </c>
      <c r="AA1416" s="3">
        <f t="shared" si="512"/>
        <v>0.97963315663238204</v>
      </c>
      <c r="AB1416" s="3">
        <f t="shared" si="513"/>
        <v>-0.64201796276651202</v>
      </c>
      <c r="AC1416" s="3">
        <f t="shared" si="514"/>
        <v>-0.45508126614224731</v>
      </c>
      <c r="AD1416" s="3">
        <f t="shared" si="515"/>
        <v>2.1930735510196815</v>
      </c>
      <c r="AE1416" s="3">
        <f t="shared" si="516"/>
        <v>1.2961091365007493</v>
      </c>
      <c r="AF1416" s="3">
        <f t="shared" si="517"/>
        <v>2.5593409673701859</v>
      </c>
      <c r="AG1416" t="str">
        <f t="shared" si="518"/>
        <v>Cluster 2</v>
      </c>
      <c r="AH1416" t="str">
        <f t="shared" si="519"/>
        <v>Not Applicable</v>
      </c>
      <c r="AI1416" t="e">
        <f t="shared" si="520"/>
        <v>#N/A</v>
      </c>
      <c r="AJ1416">
        <f t="shared" si="521"/>
        <v>27.73</v>
      </c>
      <c r="AK1416" t="str">
        <f t="shared" si="522"/>
        <v>no - High</v>
      </c>
      <c r="AL1416" t="str">
        <f t="shared" si="523"/>
        <v>Q2 - Medium</v>
      </c>
      <c r="AM1416">
        <f t="shared" si="524"/>
        <v>0</v>
      </c>
      <c r="AN1416">
        <f t="shared" si="525"/>
        <v>1</v>
      </c>
      <c r="AO1416">
        <f t="shared" si="526"/>
        <v>0</v>
      </c>
      <c r="AP1416">
        <f t="shared" si="527"/>
        <v>1</v>
      </c>
      <c r="AQ1416">
        <f t="shared" si="528"/>
        <v>163.1</v>
      </c>
    </row>
    <row r="1417" spans="1:43" x14ac:dyDescent="0.25">
      <c r="A1417" t="s">
        <v>26</v>
      </c>
      <c r="B1417">
        <v>82</v>
      </c>
      <c r="C1417" t="s">
        <v>28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  <c r="U1417">
        <f t="shared" si="506"/>
        <v>1</v>
      </c>
      <c r="V1417" t="str">
        <f t="shared" si="507"/>
        <v>&lt;=3 calls</v>
      </c>
      <c r="W1417" t="str">
        <f t="shared" si="508"/>
        <v>Q2</v>
      </c>
      <c r="X1417" t="str">
        <f t="shared" si="509"/>
        <v>Not Applicable</v>
      </c>
      <c r="Y1417" t="str">
        <f t="shared" si="510"/>
        <v>Medium</v>
      </c>
      <c r="Z1417" s="3">
        <f t="shared" si="511"/>
        <v>2.7686322739869449</v>
      </c>
      <c r="AA1417" s="3">
        <f t="shared" si="512"/>
        <v>0.16171486635801427</v>
      </c>
      <c r="AB1417" s="3">
        <f t="shared" si="513"/>
        <v>1.3220938780398599</v>
      </c>
      <c r="AC1417" s="3">
        <f t="shared" si="514"/>
        <v>0.12460751301353053</v>
      </c>
      <c r="AD1417" s="3">
        <f t="shared" si="515"/>
        <v>4.7126460384809201</v>
      </c>
      <c r="AE1417" s="3">
        <f t="shared" si="516"/>
        <v>3.0748879038451475</v>
      </c>
      <c r="AF1417" s="3">
        <f t="shared" si="517"/>
        <v>2.1681417293194896</v>
      </c>
      <c r="AG1417" t="str">
        <f t="shared" si="518"/>
        <v>Cluster 3</v>
      </c>
      <c r="AH1417" t="str">
        <f t="shared" si="519"/>
        <v>Not Applicable</v>
      </c>
      <c r="AI1417">
        <f t="shared" si="520"/>
        <v>56.07</v>
      </c>
      <c r="AJ1417" t="e">
        <f t="shared" si="521"/>
        <v>#N/A</v>
      </c>
      <c r="AK1417" t="str">
        <f t="shared" si="522"/>
        <v>no - Medium</v>
      </c>
      <c r="AL1417" t="str">
        <f t="shared" si="523"/>
        <v>Q3 - High</v>
      </c>
      <c r="AM1417">
        <f t="shared" si="524"/>
        <v>0</v>
      </c>
      <c r="AN1417">
        <f t="shared" si="525"/>
        <v>0</v>
      </c>
      <c r="AO1417">
        <f t="shared" si="526"/>
        <v>1</v>
      </c>
      <c r="AP1417">
        <f t="shared" si="527"/>
        <v>0</v>
      </c>
      <c r="AQ1417">
        <f t="shared" si="528"/>
        <v>329.8</v>
      </c>
    </row>
    <row r="1418" spans="1:43" x14ac:dyDescent="0.25">
      <c r="A1418" t="s">
        <v>41</v>
      </c>
      <c r="B1418">
        <v>110</v>
      </c>
      <c r="C1418" t="s">
        <v>28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  <c r="U1418">
        <f t="shared" si="506"/>
        <v>0</v>
      </c>
      <c r="V1418" t="str">
        <f t="shared" si="507"/>
        <v>&lt;=3 calls</v>
      </c>
      <c r="W1418" t="str">
        <f t="shared" si="508"/>
        <v>Q3</v>
      </c>
      <c r="X1418" t="str">
        <f t="shared" si="509"/>
        <v>Not Applicable</v>
      </c>
      <c r="Y1418" t="str">
        <f t="shared" si="510"/>
        <v>High</v>
      </c>
      <c r="Z1418" s="3">
        <f t="shared" si="511"/>
        <v>-0.89534299304466802</v>
      </c>
      <c r="AA1418" s="3">
        <f t="shared" si="512"/>
        <v>1.4433191946711352</v>
      </c>
      <c r="AB1418" s="3">
        <f t="shared" si="513"/>
        <v>-0.15347244927979034</v>
      </c>
      <c r="AC1418" s="3">
        <f t="shared" si="514"/>
        <v>-1.1434616913897337</v>
      </c>
      <c r="AD1418" s="3">
        <f t="shared" si="515"/>
        <v>2.5919012186381662</v>
      </c>
      <c r="AE1418" s="3">
        <f t="shared" si="516"/>
        <v>2.0532578516260753</v>
      </c>
      <c r="AF1418" s="3">
        <f t="shared" si="517"/>
        <v>3.1166943519296599</v>
      </c>
      <c r="AG1418" t="str">
        <f t="shared" si="518"/>
        <v>Cluster 2</v>
      </c>
      <c r="AH1418" t="str">
        <f t="shared" si="519"/>
        <v>Not Applicable</v>
      </c>
      <c r="AI1418" t="e">
        <f t="shared" si="520"/>
        <v>#N/A</v>
      </c>
      <c r="AJ1418">
        <f t="shared" si="521"/>
        <v>22.42</v>
      </c>
      <c r="AK1418" t="str">
        <f t="shared" si="522"/>
        <v>no - Medium</v>
      </c>
      <c r="AL1418" t="str">
        <f t="shared" si="523"/>
        <v>Q1 - Low</v>
      </c>
      <c r="AM1418">
        <f t="shared" si="524"/>
        <v>0</v>
      </c>
      <c r="AN1418">
        <f t="shared" si="525"/>
        <v>0</v>
      </c>
      <c r="AO1418">
        <f t="shared" si="526"/>
        <v>1</v>
      </c>
      <c r="AP1418">
        <f t="shared" si="527"/>
        <v>1</v>
      </c>
      <c r="AQ1418">
        <f t="shared" si="528"/>
        <v>131.9</v>
      </c>
    </row>
    <row r="1419" spans="1:43" x14ac:dyDescent="0.25">
      <c r="A1419" t="s">
        <v>47</v>
      </c>
      <c r="B1419">
        <v>96</v>
      </c>
      <c r="C1419" t="s">
        <v>25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  <c r="U1419">
        <f t="shared" si="506"/>
        <v>0</v>
      </c>
      <c r="V1419" t="str">
        <f t="shared" si="507"/>
        <v>&lt;=3 calls</v>
      </c>
      <c r="W1419" t="str">
        <f t="shared" si="508"/>
        <v>Q2</v>
      </c>
      <c r="X1419" t="str">
        <f t="shared" si="509"/>
        <v>Not Applicable</v>
      </c>
      <c r="Y1419" t="str">
        <f t="shared" si="510"/>
        <v>Low</v>
      </c>
      <c r="Z1419" s="3">
        <f t="shared" si="511"/>
        <v>-0.56023459317972524</v>
      </c>
      <c r="AA1419" s="3">
        <f t="shared" si="512"/>
        <v>-0.81142879287353309</v>
      </c>
      <c r="AB1419" s="3">
        <f t="shared" si="513"/>
        <v>0.54757050299993537</v>
      </c>
      <c r="AC1419" s="3">
        <f t="shared" si="514"/>
        <v>-0.63623400962842791</v>
      </c>
      <c r="AD1419" s="3">
        <f t="shared" si="515"/>
        <v>1.6601966361547111</v>
      </c>
      <c r="AE1419" s="3">
        <f t="shared" si="516"/>
        <v>1.2949543065540652</v>
      </c>
      <c r="AF1419" s="3">
        <f t="shared" si="517"/>
        <v>2.9321596889368804</v>
      </c>
      <c r="AG1419" t="str">
        <f t="shared" si="518"/>
        <v>Cluster 2</v>
      </c>
      <c r="AH1419" t="str">
        <f t="shared" si="519"/>
        <v>&gt;16 messages</v>
      </c>
      <c r="AI1419" t="e">
        <f t="shared" si="520"/>
        <v>#N/A</v>
      </c>
      <c r="AJ1419">
        <f t="shared" si="521"/>
        <v>25.5</v>
      </c>
      <c r="AK1419" t="str">
        <f t="shared" si="522"/>
        <v>no - Low</v>
      </c>
      <c r="AL1419" t="str">
        <f t="shared" si="523"/>
        <v>Q1 - Low</v>
      </c>
      <c r="AM1419">
        <f t="shared" si="524"/>
        <v>0</v>
      </c>
      <c r="AN1419">
        <f t="shared" si="525"/>
        <v>0</v>
      </c>
      <c r="AO1419">
        <f t="shared" si="526"/>
        <v>0</v>
      </c>
      <c r="AP1419">
        <f t="shared" si="527"/>
        <v>1</v>
      </c>
      <c r="AQ1419">
        <f t="shared" si="528"/>
        <v>150</v>
      </c>
    </row>
    <row r="1420" spans="1:43" x14ac:dyDescent="0.25">
      <c r="A1420" t="s">
        <v>71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  <c r="U1420">
        <f t="shared" si="506"/>
        <v>0</v>
      </c>
      <c r="V1420" t="str">
        <f t="shared" si="507"/>
        <v>&lt;=3 calls</v>
      </c>
      <c r="W1420" t="str">
        <f t="shared" si="508"/>
        <v>Q1</v>
      </c>
      <c r="X1420" t="str">
        <f t="shared" si="509"/>
        <v>Not Applicable</v>
      </c>
      <c r="Y1420" t="str">
        <f t="shared" si="510"/>
        <v>High</v>
      </c>
      <c r="Z1420" s="3">
        <f t="shared" si="511"/>
        <v>0.30253067940073525</v>
      </c>
      <c r="AA1420" s="3">
        <f t="shared" si="512"/>
        <v>0.82042765000963402</v>
      </c>
      <c r="AB1420" s="3">
        <f t="shared" si="513"/>
        <v>0.50586539819009346</v>
      </c>
      <c r="AC1420" s="3">
        <f t="shared" si="514"/>
        <v>0.95791013304996164</v>
      </c>
      <c r="AD1420" s="3">
        <f t="shared" si="515"/>
        <v>3.3334045188464101</v>
      </c>
      <c r="AE1420" s="3">
        <f t="shared" si="516"/>
        <v>1.3921630525785469</v>
      </c>
      <c r="AF1420" s="3">
        <f t="shared" si="517"/>
        <v>0.87444281897901666</v>
      </c>
      <c r="AG1420" t="str">
        <f t="shared" si="518"/>
        <v>Cluster 3</v>
      </c>
      <c r="AH1420" t="str">
        <f t="shared" si="519"/>
        <v>&gt;16 messages</v>
      </c>
      <c r="AI1420" t="e">
        <f t="shared" si="520"/>
        <v>#N/A</v>
      </c>
      <c r="AJ1420">
        <f t="shared" si="521"/>
        <v>33.42</v>
      </c>
      <c r="AK1420" t="str">
        <f t="shared" si="522"/>
        <v>no - Medium</v>
      </c>
      <c r="AL1420" t="str">
        <f t="shared" si="523"/>
        <v>Q4 - Very High</v>
      </c>
      <c r="AM1420">
        <f t="shared" si="524"/>
        <v>0</v>
      </c>
      <c r="AN1420">
        <f t="shared" si="525"/>
        <v>1</v>
      </c>
      <c r="AO1420">
        <f t="shared" si="526"/>
        <v>0</v>
      </c>
      <c r="AP1420">
        <f t="shared" si="527"/>
        <v>2</v>
      </c>
      <c r="AQ1420">
        <f t="shared" si="528"/>
        <v>196.6</v>
      </c>
    </row>
    <row r="1421" spans="1:43" x14ac:dyDescent="0.25">
      <c r="A1421" t="s">
        <v>65</v>
      </c>
      <c r="B1421">
        <v>115</v>
      </c>
      <c r="C1421" t="s">
        <v>28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  <c r="U1421">
        <f t="shared" si="506"/>
        <v>0</v>
      </c>
      <c r="V1421" t="str">
        <f t="shared" si="507"/>
        <v>&lt;=3 calls</v>
      </c>
      <c r="W1421" t="str">
        <f t="shared" si="508"/>
        <v>Q3</v>
      </c>
      <c r="X1421" t="str">
        <f t="shared" si="509"/>
        <v>Not Applicable</v>
      </c>
      <c r="Y1421" t="str">
        <f t="shared" si="510"/>
        <v>Low</v>
      </c>
      <c r="Z1421" s="3">
        <f t="shared" si="511"/>
        <v>-1.491502687832025</v>
      </c>
      <c r="AA1421" s="3">
        <f t="shared" si="512"/>
        <v>-1.0960086359616954</v>
      </c>
      <c r="AB1421" s="3">
        <f t="shared" si="513"/>
        <v>-1.0153779486831931</v>
      </c>
      <c r="AC1421" s="3">
        <f t="shared" si="514"/>
        <v>1.3926767174167949</v>
      </c>
      <c r="AD1421" s="3">
        <f t="shared" si="515"/>
        <v>2.444571722347177</v>
      </c>
      <c r="AE1421" s="3">
        <f t="shared" si="516"/>
        <v>2.5291018199787212</v>
      </c>
      <c r="AF1421" s="3">
        <f t="shared" si="517"/>
        <v>3.8492572174303854</v>
      </c>
      <c r="AG1421" t="str">
        <f t="shared" si="518"/>
        <v>Cluster 1</v>
      </c>
      <c r="AH1421" t="str">
        <f t="shared" si="519"/>
        <v>Not Applicable</v>
      </c>
      <c r="AI1421" t="e">
        <f t="shared" si="520"/>
        <v>#N/A</v>
      </c>
      <c r="AJ1421">
        <f t="shared" si="521"/>
        <v>16.95</v>
      </c>
      <c r="AK1421" t="str">
        <f t="shared" si="522"/>
        <v>no - Medium</v>
      </c>
      <c r="AL1421" t="str">
        <f t="shared" si="523"/>
        <v>Q4 - Very High</v>
      </c>
      <c r="AM1421">
        <f t="shared" si="524"/>
        <v>0</v>
      </c>
      <c r="AN1421">
        <f t="shared" si="525"/>
        <v>0</v>
      </c>
      <c r="AO1421">
        <f t="shared" si="526"/>
        <v>1</v>
      </c>
      <c r="AP1421">
        <f t="shared" si="527"/>
        <v>2</v>
      </c>
      <c r="AQ1421">
        <f t="shared" si="528"/>
        <v>99.7</v>
      </c>
    </row>
    <row r="1422" spans="1:43" x14ac:dyDescent="0.25">
      <c r="A1422" t="s">
        <v>73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  <c r="U1422">
        <f t="shared" si="506"/>
        <v>0</v>
      </c>
      <c r="V1422" t="str">
        <f t="shared" si="507"/>
        <v>&lt;=3 calls</v>
      </c>
      <c r="W1422" t="str">
        <f t="shared" si="508"/>
        <v>Q1</v>
      </c>
      <c r="X1422" t="str">
        <f t="shared" si="509"/>
        <v>Not Applicable</v>
      </c>
      <c r="Y1422" t="str">
        <f t="shared" si="510"/>
        <v>Low</v>
      </c>
      <c r="Z1422" s="3">
        <f t="shared" si="511"/>
        <v>-0.67872596108777139</v>
      </c>
      <c r="AA1422" s="3">
        <f t="shared" si="512"/>
        <v>-1.1616809074435785</v>
      </c>
      <c r="AB1422" s="3">
        <f t="shared" si="513"/>
        <v>-0.12964096081702367</v>
      </c>
      <c r="AC1422" s="3">
        <f t="shared" si="514"/>
        <v>0.19706861040800316</v>
      </c>
      <c r="AD1422" s="3">
        <f t="shared" si="515"/>
        <v>1.5231072972783029</v>
      </c>
      <c r="AE1422" s="3">
        <f t="shared" si="516"/>
        <v>1.3659481237964923</v>
      </c>
      <c r="AF1422" s="3">
        <f t="shared" si="517"/>
        <v>3.0678612606804592</v>
      </c>
      <c r="AG1422" t="str">
        <f t="shared" si="518"/>
        <v>Cluster 2</v>
      </c>
      <c r="AH1422" t="str">
        <f t="shared" si="519"/>
        <v>Not Applicable</v>
      </c>
      <c r="AI1422" t="e">
        <f t="shared" si="520"/>
        <v>#N/A</v>
      </c>
      <c r="AJ1422">
        <f t="shared" si="521"/>
        <v>24.41</v>
      </c>
      <c r="AK1422" t="str">
        <f t="shared" si="522"/>
        <v>no - Medium</v>
      </c>
      <c r="AL1422" t="str">
        <f t="shared" si="523"/>
        <v>Q3 - High</v>
      </c>
      <c r="AM1422">
        <f t="shared" si="524"/>
        <v>0</v>
      </c>
      <c r="AN1422">
        <f t="shared" si="525"/>
        <v>1</v>
      </c>
      <c r="AO1422">
        <f t="shared" si="526"/>
        <v>0</v>
      </c>
      <c r="AP1422">
        <f t="shared" si="527"/>
        <v>3</v>
      </c>
      <c r="AQ1422">
        <f t="shared" si="528"/>
        <v>143.6</v>
      </c>
    </row>
    <row r="1423" spans="1:43" x14ac:dyDescent="0.25">
      <c r="A1423" t="s">
        <v>74</v>
      </c>
      <c r="B1423">
        <v>163</v>
      </c>
      <c r="C1423" t="s">
        <v>25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  <c r="U1423">
        <f t="shared" si="506"/>
        <v>0</v>
      </c>
      <c r="V1423" t="str">
        <f t="shared" si="507"/>
        <v>&lt;=3 calls</v>
      </c>
      <c r="W1423" t="str">
        <f t="shared" si="508"/>
        <v>Q4</v>
      </c>
      <c r="X1423" t="str">
        <f t="shared" si="509"/>
        <v>Not Applicable</v>
      </c>
      <c r="Y1423" t="str">
        <f t="shared" si="510"/>
        <v>Medium</v>
      </c>
      <c r="Z1423" s="3">
        <f t="shared" si="511"/>
        <v>0.95608463051855219</v>
      </c>
      <c r="AA1423" s="3">
        <f t="shared" si="512"/>
        <v>0.23136727550546651</v>
      </c>
      <c r="AB1423" s="3">
        <f t="shared" si="513"/>
        <v>1.3498972812464207</v>
      </c>
      <c r="AC1423" s="3">
        <f t="shared" si="514"/>
        <v>0.74052684086654508</v>
      </c>
      <c r="AD1423" s="3">
        <f t="shared" si="515"/>
        <v>3.7274633955443282</v>
      </c>
      <c r="AE1423" s="3">
        <f t="shared" si="516"/>
        <v>1.8270827318019518</v>
      </c>
      <c r="AF1423" s="3">
        <f t="shared" si="517"/>
        <v>0.88457857343195545</v>
      </c>
      <c r="AG1423" t="str">
        <f t="shared" si="518"/>
        <v>Cluster 3</v>
      </c>
      <c r="AH1423" t="str">
        <f t="shared" si="519"/>
        <v>&gt;16 messages</v>
      </c>
      <c r="AI1423" t="e">
        <f t="shared" si="520"/>
        <v>#N/A</v>
      </c>
      <c r="AJ1423">
        <f t="shared" si="521"/>
        <v>39.42</v>
      </c>
      <c r="AK1423" t="str">
        <f t="shared" si="522"/>
        <v>no - Low</v>
      </c>
      <c r="AL1423" t="str">
        <f t="shared" si="523"/>
        <v>Q4 - Very High</v>
      </c>
      <c r="AM1423">
        <f t="shared" si="524"/>
        <v>0</v>
      </c>
      <c r="AN1423">
        <f t="shared" si="525"/>
        <v>0</v>
      </c>
      <c r="AO1423">
        <f t="shared" si="526"/>
        <v>0</v>
      </c>
      <c r="AP1423">
        <f t="shared" si="527"/>
        <v>2</v>
      </c>
      <c r="AQ1423">
        <f t="shared" si="528"/>
        <v>231.9</v>
      </c>
    </row>
    <row r="1424" spans="1:43" x14ac:dyDescent="0.25">
      <c r="A1424" t="s">
        <v>60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  <c r="U1424">
        <f t="shared" si="506"/>
        <v>0</v>
      </c>
      <c r="V1424" t="str">
        <f t="shared" si="507"/>
        <v>&lt;=3 calls</v>
      </c>
      <c r="W1424" t="str">
        <f t="shared" si="508"/>
        <v>Q2</v>
      </c>
      <c r="X1424" t="str">
        <f t="shared" si="509"/>
        <v>Not Applicable</v>
      </c>
      <c r="Y1424" t="str">
        <f t="shared" si="510"/>
        <v>Medium</v>
      </c>
      <c r="Z1424" s="3">
        <f t="shared" si="511"/>
        <v>-1.9895367185705313</v>
      </c>
      <c r="AA1424" s="3">
        <f t="shared" si="512"/>
        <v>-0.27411020802175856</v>
      </c>
      <c r="AB1424" s="3">
        <f t="shared" si="513"/>
        <v>-0.50101498936180755</v>
      </c>
      <c r="AC1424" s="3">
        <f t="shared" si="514"/>
        <v>8.8376964316294535E-2</v>
      </c>
      <c r="AD1424" s="3">
        <f t="shared" si="515"/>
        <v>1.7145405695968525</v>
      </c>
      <c r="AE1424" s="3">
        <f t="shared" si="516"/>
        <v>2.0717671848132708</v>
      </c>
      <c r="AF1424" s="3">
        <f t="shared" si="517"/>
        <v>3.6938853760430508</v>
      </c>
      <c r="AG1424" t="str">
        <f t="shared" si="518"/>
        <v>Cluster 1</v>
      </c>
      <c r="AH1424" t="str">
        <f t="shared" si="519"/>
        <v>Not Applicable</v>
      </c>
      <c r="AI1424" t="e">
        <f t="shared" si="520"/>
        <v>#N/A</v>
      </c>
      <c r="AJ1424">
        <f t="shared" si="521"/>
        <v>12.38</v>
      </c>
      <c r="AK1424" t="str">
        <f t="shared" si="522"/>
        <v>no - Medium</v>
      </c>
      <c r="AL1424" t="str">
        <f t="shared" si="523"/>
        <v>Q3 - High</v>
      </c>
      <c r="AM1424">
        <f t="shared" si="524"/>
        <v>0</v>
      </c>
      <c r="AN1424">
        <f t="shared" si="525"/>
        <v>1</v>
      </c>
      <c r="AO1424">
        <f t="shared" si="526"/>
        <v>0</v>
      </c>
      <c r="AP1424">
        <f t="shared" si="527"/>
        <v>3</v>
      </c>
      <c r="AQ1424">
        <f t="shared" si="528"/>
        <v>72.8</v>
      </c>
    </row>
    <row r="1425" spans="1:43" x14ac:dyDescent="0.25">
      <c r="A1425" t="s">
        <v>73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  <c r="U1425">
        <f t="shared" si="506"/>
        <v>0</v>
      </c>
      <c r="V1425" t="str">
        <f t="shared" si="507"/>
        <v>&lt;=3 calls</v>
      </c>
      <c r="W1425" t="str">
        <f t="shared" si="508"/>
        <v>Q4</v>
      </c>
      <c r="X1425" t="str">
        <f t="shared" si="509"/>
        <v>Not Applicable</v>
      </c>
      <c r="Y1425" t="str">
        <f t="shared" si="510"/>
        <v>Medium</v>
      </c>
      <c r="Z1425" s="3">
        <f t="shared" si="511"/>
        <v>0.76909044053866704</v>
      </c>
      <c r="AA1425" s="3">
        <f t="shared" si="512"/>
        <v>0.20748644951205397</v>
      </c>
      <c r="AB1425" s="3">
        <f t="shared" si="513"/>
        <v>0.42245518857040953</v>
      </c>
      <c r="AC1425" s="3">
        <f t="shared" si="514"/>
        <v>0.77675738956378104</v>
      </c>
      <c r="AD1425" s="3">
        <f t="shared" si="515"/>
        <v>3.1253719934466848</v>
      </c>
      <c r="AE1425" s="3">
        <f t="shared" si="516"/>
        <v>1.190113927761153</v>
      </c>
      <c r="AF1425" s="3">
        <f t="shared" si="517"/>
        <v>1.0318876996462627</v>
      </c>
      <c r="AG1425" t="str">
        <f t="shared" si="518"/>
        <v>Cluster 3</v>
      </c>
      <c r="AH1425" t="str">
        <f t="shared" si="519"/>
        <v>1-16 messages</v>
      </c>
      <c r="AI1425" t="e">
        <f t="shared" si="520"/>
        <v>#N/A</v>
      </c>
      <c r="AJ1425">
        <f t="shared" si="521"/>
        <v>37.71</v>
      </c>
      <c r="AK1425" t="str">
        <f t="shared" si="522"/>
        <v>no - High</v>
      </c>
      <c r="AL1425" t="str">
        <f t="shared" si="523"/>
        <v>Q4 - Very High</v>
      </c>
      <c r="AM1425">
        <f t="shared" si="524"/>
        <v>0</v>
      </c>
      <c r="AN1425">
        <f t="shared" si="525"/>
        <v>1</v>
      </c>
      <c r="AO1425">
        <f t="shared" si="526"/>
        <v>0</v>
      </c>
      <c r="AP1425">
        <f t="shared" si="527"/>
        <v>1</v>
      </c>
      <c r="AQ1425">
        <f t="shared" si="528"/>
        <v>221.8</v>
      </c>
    </row>
    <row r="1426" spans="1:43" x14ac:dyDescent="0.25">
      <c r="A1426" t="s">
        <v>52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  <c r="U1426">
        <f t="shared" si="506"/>
        <v>1</v>
      </c>
      <c r="V1426" t="str">
        <f t="shared" si="507"/>
        <v>&lt;=3 calls</v>
      </c>
      <c r="W1426" t="str">
        <f t="shared" si="508"/>
        <v>Q2</v>
      </c>
      <c r="X1426" t="str">
        <f t="shared" si="509"/>
        <v>Not Applicable</v>
      </c>
      <c r="Y1426" t="str">
        <f t="shared" si="510"/>
        <v>High</v>
      </c>
      <c r="Z1426" s="3">
        <f t="shared" si="511"/>
        <v>1.6429642788605068</v>
      </c>
      <c r="AA1426" s="3">
        <f t="shared" si="512"/>
        <v>0.66719234988523879</v>
      </c>
      <c r="AB1426" s="3">
        <f t="shared" si="513"/>
        <v>-0.42157669448591784</v>
      </c>
      <c r="AC1426" s="3">
        <f t="shared" si="514"/>
        <v>-1.0710005939952616</v>
      </c>
      <c r="AD1426" s="3">
        <f t="shared" si="515"/>
        <v>3.1787426941415093</v>
      </c>
      <c r="AE1426" s="3">
        <f t="shared" si="516"/>
        <v>2.114059231674668</v>
      </c>
      <c r="AF1426" s="3">
        <f t="shared" si="517"/>
        <v>2.6142088199873696</v>
      </c>
      <c r="AG1426" t="str">
        <f t="shared" si="518"/>
        <v>Cluster 2</v>
      </c>
      <c r="AH1426" t="str">
        <f t="shared" si="519"/>
        <v>Not Applicable</v>
      </c>
      <c r="AI1426">
        <f t="shared" si="520"/>
        <v>45.73</v>
      </c>
      <c r="AJ1426" t="e">
        <f t="shared" si="521"/>
        <v>#N/A</v>
      </c>
      <c r="AK1426" t="str">
        <f t="shared" si="522"/>
        <v>no - Medium</v>
      </c>
      <c r="AL1426" t="str">
        <f t="shared" si="523"/>
        <v>Q1 - Low</v>
      </c>
      <c r="AM1426">
        <f t="shared" si="524"/>
        <v>0</v>
      </c>
      <c r="AN1426">
        <f t="shared" si="525"/>
        <v>1</v>
      </c>
      <c r="AO1426">
        <f t="shared" si="526"/>
        <v>0</v>
      </c>
      <c r="AP1426">
        <f t="shared" si="527"/>
        <v>2</v>
      </c>
      <c r="AQ1426">
        <f t="shared" si="528"/>
        <v>269</v>
      </c>
    </row>
    <row r="1427" spans="1:43" x14ac:dyDescent="0.25">
      <c r="A1427" t="s">
        <v>73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  <c r="U1427">
        <f t="shared" si="506"/>
        <v>1</v>
      </c>
      <c r="V1427" t="str">
        <f t="shared" si="507"/>
        <v>&lt;=3 calls</v>
      </c>
      <c r="W1427" t="str">
        <f t="shared" si="508"/>
        <v>Q2</v>
      </c>
      <c r="X1427" t="str">
        <f t="shared" si="509"/>
        <v>Not Applicable</v>
      </c>
      <c r="Y1427" t="str">
        <f t="shared" si="510"/>
        <v>Medium</v>
      </c>
      <c r="Z1427" s="3">
        <f t="shared" si="511"/>
        <v>1.6300042854955645</v>
      </c>
      <c r="AA1427" s="3">
        <f t="shared" si="512"/>
        <v>-0.29202082751681779</v>
      </c>
      <c r="AB1427" s="3">
        <f t="shared" si="513"/>
        <v>1.2724449437424288</v>
      </c>
      <c r="AC1427" s="3">
        <f t="shared" si="514"/>
        <v>-1.4333060809676228</v>
      </c>
      <c r="AD1427" s="3">
        <f t="shared" si="515"/>
        <v>3.5735020963389759</v>
      </c>
      <c r="AE1427" s="3">
        <f t="shared" si="516"/>
        <v>2.5329178018703944</v>
      </c>
      <c r="AF1427" s="3">
        <f t="shared" si="517"/>
        <v>2.8392653890619037</v>
      </c>
      <c r="AG1427" t="str">
        <f t="shared" si="518"/>
        <v>Cluster 2</v>
      </c>
      <c r="AH1427" t="str">
        <f t="shared" si="519"/>
        <v>Not Applicable</v>
      </c>
      <c r="AI1427">
        <f t="shared" si="520"/>
        <v>45.61</v>
      </c>
      <c r="AJ1427" t="e">
        <f t="shared" si="521"/>
        <v>#N/A</v>
      </c>
      <c r="AK1427" t="str">
        <f t="shared" si="522"/>
        <v>no - High</v>
      </c>
      <c r="AL1427" t="str">
        <f t="shared" si="523"/>
        <v>Q1 - Low</v>
      </c>
      <c r="AM1427">
        <f t="shared" si="524"/>
        <v>0</v>
      </c>
      <c r="AN1427">
        <f t="shared" si="525"/>
        <v>1</v>
      </c>
      <c r="AO1427">
        <f t="shared" si="526"/>
        <v>0</v>
      </c>
      <c r="AP1427">
        <f t="shared" si="527"/>
        <v>1</v>
      </c>
      <c r="AQ1427">
        <f t="shared" si="528"/>
        <v>268.3</v>
      </c>
    </row>
    <row r="1428" spans="1:43" x14ac:dyDescent="0.25">
      <c r="A1428" t="s">
        <v>26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  <c r="U1428">
        <f t="shared" si="506"/>
        <v>0</v>
      </c>
      <c r="V1428" t="str">
        <f t="shared" si="507"/>
        <v>&lt;=3 calls</v>
      </c>
      <c r="W1428" t="str">
        <f t="shared" si="508"/>
        <v>Q3</v>
      </c>
      <c r="X1428" t="str">
        <f t="shared" si="509"/>
        <v>Not Applicable</v>
      </c>
      <c r="Y1428" t="str">
        <f t="shared" si="510"/>
        <v>High</v>
      </c>
      <c r="Z1428" s="3">
        <f t="shared" si="511"/>
        <v>0.34141065949556276</v>
      </c>
      <c r="AA1428" s="3">
        <f t="shared" si="512"/>
        <v>0.97167288130124452</v>
      </c>
      <c r="AB1428" s="3">
        <f t="shared" si="513"/>
        <v>-0.54272009417165001</v>
      </c>
      <c r="AC1428" s="3">
        <f t="shared" si="514"/>
        <v>0.81298793826101701</v>
      </c>
      <c r="AD1428" s="3">
        <f t="shared" si="515"/>
        <v>3.0303311180168726</v>
      </c>
      <c r="AE1428" s="3">
        <f t="shared" si="516"/>
        <v>1.4199309543245551</v>
      </c>
      <c r="AF1428" s="3">
        <f t="shared" si="517"/>
        <v>1.6880465471297563</v>
      </c>
      <c r="AG1428" t="str">
        <f t="shared" si="518"/>
        <v>Cluster 2</v>
      </c>
      <c r="AH1428" t="str">
        <f t="shared" si="519"/>
        <v>&gt;16 messages</v>
      </c>
      <c r="AI1428" t="e">
        <f t="shared" si="520"/>
        <v>#N/A</v>
      </c>
      <c r="AJ1428">
        <f t="shared" si="521"/>
        <v>33.78</v>
      </c>
      <c r="AK1428" t="str">
        <f t="shared" si="522"/>
        <v>no - Medium</v>
      </c>
      <c r="AL1428" t="str">
        <f t="shared" si="523"/>
        <v>Q4 - Very High</v>
      </c>
      <c r="AM1428">
        <f t="shared" si="524"/>
        <v>0</v>
      </c>
      <c r="AN1428">
        <f t="shared" si="525"/>
        <v>1</v>
      </c>
      <c r="AO1428">
        <f t="shared" si="526"/>
        <v>0</v>
      </c>
      <c r="AP1428">
        <f t="shared" si="527"/>
        <v>1</v>
      </c>
      <c r="AQ1428">
        <f t="shared" si="528"/>
        <v>198.7</v>
      </c>
    </row>
    <row r="1429" spans="1:43" x14ac:dyDescent="0.25">
      <c r="A1429" t="s">
        <v>64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  <c r="U1429">
        <f t="shared" si="506"/>
        <v>1</v>
      </c>
      <c r="V1429" t="str">
        <f t="shared" si="507"/>
        <v>&gt;3 calls</v>
      </c>
      <c r="W1429" t="str">
        <f t="shared" si="508"/>
        <v>Q2</v>
      </c>
      <c r="X1429" t="str">
        <f t="shared" si="509"/>
        <v>Not Applicable</v>
      </c>
      <c r="Y1429" t="str">
        <f t="shared" si="510"/>
        <v>Medium</v>
      </c>
      <c r="Z1429" s="3">
        <f t="shared" si="511"/>
        <v>-1.1989771233090363</v>
      </c>
      <c r="AA1429" s="3">
        <f t="shared" si="512"/>
        <v>0.35674161197088022</v>
      </c>
      <c r="AB1429" s="3">
        <f t="shared" si="513"/>
        <v>1.0798070786683962</v>
      </c>
      <c r="AC1429" s="3">
        <f t="shared" si="514"/>
        <v>0.45068245128865581</v>
      </c>
      <c r="AD1429" s="3">
        <f t="shared" si="515"/>
        <v>2.8827793457373239</v>
      </c>
      <c r="AE1429" s="3">
        <f t="shared" si="516"/>
        <v>1.7128656453358861</v>
      </c>
      <c r="AF1429" s="3">
        <f t="shared" si="517"/>
        <v>2.3574139818313897</v>
      </c>
      <c r="AG1429" t="str">
        <f t="shared" si="518"/>
        <v>Cluster 2</v>
      </c>
      <c r="AH1429" t="str">
        <f t="shared" si="519"/>
        <v>Not Applicable</v>
      </c>
      <c r="AI1429">
        <f t="shared" si="520"/>
        <v>19.64</v>
      </c>
      <c r="AJ1429" t="e">
        <f t="shared" si="521"/>
        <v>#N/A</v>
      </c>
      <c r="AK1429" t="str">
        <f t="shared" si="522"/>
        <v>no - High</v>
      </c>
      <c r="AL1429" t="str">
        <f t="shared" si="523"/>
        <v>Q3 - High</v>
      </c>
      <c r="AM1429">
        <f t="shared" si="524"/>
        <v>0</v>
      </c>
      <c r="AN1429">
        <f t="shared" si="525"/>
        <v>1</v>
      </c>
      <c r="AO1429">
        <f t="shared" si="526"/>
        <v>0</v>
      </c>
      <c r="AP1429">
        <f t="shared" si="527"/>
        <v>7</v>
      </c>
      <c r="AQ1429">
        <f t="shared" si="528"/>
        <v>115.5</v>
      </c>
    </row>
    <row r="1430" spans="1:43" x14ac:dyDescent="0.25">
      <c r="A1430" t="s">
        <v>73</v>
      </c>
      <c r="B1430">
        <v>141</v>
      </c>
      <c r="C1430" t="s">
        <v>28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  <c r="U1430">
        <f t="shared" si="506"/>
        <v>0</v>
      </c>
      <c r="V1430" t="str">
        <f t="shared" si="507"/>
        <v>&lt;=3 calls</v>
      </c>
      <c r="W1430" t="str">
        <f t="shared" si="508"/>
        <v>Q4</v>
      </c>
      <c r="X1430" t="str">
        <f t="shared" si="509"/>
        <v>Not Applicable</v>
      </c>
      <c r="Y1430" t="str">
        <f t="shared" si="510"/>
        <v>Medium</v>
      </c>
      <c r="Z1430" s="3">
        <f t="shared" si="511"/>
        <v>0.6543019278777471</v>
      </c>
      <c r="AA1430" s="3">
        <f t="shared" si="512"/>
        <v>8.4795662336189549E-3</v>
      </c>
      <c r="AB1430" s="3">
        <f t="shared" si="513"/>
        <v>-0.92799582431971428</v>
      </c>
      <c r="AC1430" s="3">
        <f t="shared" si="514"/>
        <v>0.77675738956378104</v>
      </c>
      <c r="AD1430" s="3">
        <f t="shared" si="515"/>
        <v>2.6297903579516899</v>
      </c>
      <c r="AE1430" s="3">
        <f t="shared" si="516"/>
        <v>1.3757584119549524</v>
      </c>
      <c r="AF1430" s="3">
        <f t="shared" si="517"/>
        <v>2.2067227033213639</v>
      </c>
      <c r="AG1430" t="str">
        <f t="shared" si="518"/>
        <v>Cluster 2</v>
      </c>
      <c r="AH1430" t="str">
        <f t="shared" si="519"/>
        <v>Not Applicable</v>
      </c>
      <c r="AI1430" t="e">
        <f t="shared" si="520"/>
        <v>#N/A</v>
      </c>
      <c r="AJ1430">
        <f t="shared" si="521"/>
        <v>36.65</v>
      </c>
      <c r="AK1430" t="str">
        <f t="shared" si="522"/>
        <v>no - Medium</v>
      </c>
      <c r="AL1430" t="str">
        <f t="shared" si="523"/>
        <v>Q4 - Very High</v>
      </c>
      <c r="AM1430">
        <f t="shared" si="524"/>
        <v>0</v>
      </c>
      <c r="AN1430">
        <f t="shared" si="525"/>
        <v>0</v>
      </c>
      <c r="AO1430">
        <f t="shared" si="526"/>
        <v>1</v>
      </c>
      <c r="AP1430">
        <f t="shared" si="527"/>
        <v>1</v>
      </c>
      <c r="AQ1430">
        <f t="shared" si="528"/>
        <v>215.6</v>
      </c>
    </row>
    <row r="1431" spans="1:43" x14ac:dyDescent="0.25">
      <c r="A1431" t="s">
        <v>61</v>
      </c>
      <c r="B1431">
        <v>132</v>
      </c>
      <c r="C1431" t="s">
        <v>25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  <c r="U1431">
        <f t="shared" si="506"/>
        <v>0</v>
      </c>
      <c r="V1431" t="str">
        <f t="shared" si="507"/>
        <v>&lt;=3 calls</v>
      </c>
      <c r="W1431" t="str">
        <f t="shared" si="508"/>
        <v>Q4</v>
      </c>
      <c r="X1431" t="str">
        <f t="shared" si="509"/>
        <v>Not Applicable</v>
      </c>
      <c r="Y1431" t="str">
        <f t="shared" si="510"/>
        <v>Medium</v>
      </c>
      <c r="Z1431" s="3">
        <f t="shared" si="511"/>
        <v>-0.19180049609064431</v>
      </c>
      <c r="AA1431" s="3">
        <f t="shared" si="512"/>
        <v>0.18360562351864199</v>
      </c>
      <c r="AB1431" s="3">
        <f t="shared" si="513"/>
        <v>0.11065988118254236</v>
      </c>
      <c r="AC1431" s="3">
        <f t="shared" si="514"/>
        <v>0.45068245128865581</v>
      </c>
      <c r="AD1431" s="3">
        <f t="shared" si="515"/>
        <v>2.322101129643058</v>
      </c>
      <c r="AE1431" s="3">
        <f t="shared" si="516"/>
        <v>0.53465758807967234</v>
      </c>
      <c r="AF1431" s="3">
        <f t="shared" si="517"/>
        <v>1.7831331460922319</v>
      </c>
      <c r="AG1431" t="str">
        <f t="shared" si="518"/>
        <v>Cluster 2</v>
      </c>
      <c r="AH1431" t="str">
        <f t="shared" si="519"/>
        <v>Not Applicable</v>
      </c>
      <c r="AI1431" t="e">
        <f t="shared" si="520"/>
        <v>#N/A</v>
      </c>
      <c r="AJ1431">
        <f t="shared" si="521"/>
        <v>28.88</v>
      </c>
      <c r="AK1431" t="str">
        <f t="shared" si="522"/>
        <v>no - Low</v>
      </c>
      <c r="AL1431" t="str">
        <f t="shared" si="523"/>
        <v>Q3 - High</v>
      </c>
      <c r="AM1431">
        <f t="shared" si="524"/>
        <v>0</v>
      </c>
      <c r="AN1431">
        <f t="shared" si="525"/>
        <v>0</v>
      </c>
      <c r="AO1431">
        <f t="shared" si="526"/>
        <v>0</v>
      </c>
      <c r="AP1431">
        <f t="shared" si="527"/>
        <v>1</v>
      </c>
      <c r="AQ1431">
        <f t="shared" si="528"/>
        <v>169.9</v>
      </c>
    </row>
    <row r="1432" spans="1:43" x14ac:dyDescent="0.25">
      <c r="A1432" t="s">
        <v>40</v>
      </c>
      <c r="B1432">
        <v>133</v>
      </c>
      <c r="C1432" t="s">
        <v>28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  <c r="U1432">
        <f t="shared" si="506"/>
        <v>0</v>
      </c>
      <c r="V1432" t="str">
        <f t="shared" si="507"/>
        <v>&lt;=3 calls</v>
      </c>
      <c r="W1432" t="str">
        <f t="shared" si="508"/>
        <v>Q4</v>
      </c>
      <c r="X1432" t="str">
        <f t="shared" si="509"/>
        <v>Not Applicable</v>
      </c>
      <c r="Y1432" t="str">
        <f t="shared" si="510"/>
        <v>Medium</v>
      </c>
      <c r="Z1432" s="3">
        <f t="shared" si="511"/>
        <v>0.3969534882024594</v>
      </c>
      <c r="AA1432" s="3">
        <f t="shared" si="512"/>
        <v>-0.61242190959509812</v>
      </c>
      <c r="AB1432" s="3">
        <f t="shared" si="513"/>
        <v>1.7033976934441299</v>
      </c>
      <c r="AC1432" s="3">
        <f t="shared" si="514"/>
        <v>-1.541997727059331</v>
      </c>
      <c r="AD1432" s="3">
        <f t="shared" si="515"/>
        <v>3.1150949342547256</v>
      </c>
      <c r="AE1432" s="3">
        <f t="shared" si="516"/>
        <v>2.4107993196106414</v>
      </c>
      <c r="AF1432" s="3">
        <f t="shared" si="517"/>
        <v>3.1496174798617709</v>
      </c>
      <c r="AG1432" t="str">
        <f t="shared" si="518"/>
        <v>Cluster 2</v>
      </c>
      <c r="AH1432" t="str">
        <f t="shared" si="519"/>
        <v>Not Applicable</v>
      </c>
      <c r="AI1432" t="e">
        <f t="shared" si="520"/>
        <v>#N/A</v>
      </c>
      <c r="AJ1432">
        <f t="shared" si="521"/>
        <v>34.29</v>
      </c>
      <c r="AK1432" t="str">
        <f t="shared" si="522"/>
        <v>no - Medium</v>
      </c>
      <c r="AL1432" t="str">
        <f t="shared" si="523"/>
        <v>Q1 - Low</v>
      </c>
      <c r="AM1432">
        <f t="shared" si="524"/>
        <v>0</v>
      </c>
      <c r="AN1432">
        <f t="shared" si="525"/>
        <v>0</v>
      </c>
      <c r="AO1432">
        <f t="shared" si="526"/>
        <v>1</v>
      </c>
      <c r="AP1432">
        <f t="shared" si="527"/>
        <v>0</v>
      </c>
      <c r="AQ1432">
        <f t="shared" si="528"/>
        <v>201.7</v>
      </c>
    </row>
    <row r="1433" spans="1:43" x14ac:dyDescent="0.25">
      <c r="A1433" t="s">
        <v>39</v>
      </c>
      <c r="B1433">
        <v>133</v>
      </c>
      <c r="C1433" t="s">
        <v>25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  <c r="U1433">
        <f t="shared" si="506"/>
        <v>0</v>
      </c>
      <c r="V1433" t="str">
        <f t="shared" si="507"/>
        <v>&gt;3 calls</v>
      </c>
      <c r="W1433" t="str">
        <f t="shared" si="508"/>
        <v>Q4</v>
      </c>
      <c r="X1433" t="str">
        <f t="shared" si="509"/>
        <v>Not Applicable</v>
      </c>
      <c r="Y1433" t="str">
        <f t="shared" si="510"/>
        <v>Low</v>
      </c>
      <c r="Z1433" s="3">
        <f t="shared" si="511"/>
        <v>0.75613044717372424</v>
      </c>
      <c r="AA1433" s="3">
        <f t="shared" si="512"/>
        <v>-0.7955082422112586</v>
      </c>
      <c r="AB1433" s="3">
        <f t="shared" si="513"/>
        <v>-0.76911923456793507</v>
      </c>
      <c r="AC1433" s="3">
        <f t="shared" si="514"/>
        <v>-0.67246455832566399</v>
      </c>
      <c r="AD1433" s="3">
        <f t="shared" si="515"/>
        <v>1.8128420835509673</v>
      </c>
      <c r="AE1433" s="3">
        <f t="shared" si="516"/>
        <v>1.4994397606291756</v>
      </c>
      <c r="AF1433" s="3">
        <f t="shared" si="517"/>
        <v>3.0348381788190859</v>
      </c>
      <c r="AG1433" t="str">
        <f t="shared" si="518"/>
        <v>Cluster 2</v>
      </c>
      <c r="AH1433" t="str">
        <f t="shared" si="519"/>
        <v>Not Applicable</v>
      </c>
      <c r="AI1433" t="e">
        <f t="shared" si="520"/>
        <v>#N/A</v>
      </c>
      <c r="AJ1433">
        <f t="shared" si="521"/>
        <v>37.590000000000003</v>
      </c>
      <c r="AK1433" t="str">
        <f t="shared" si="522"/>
        <v>no - Low</v>
      </c>
      <c r="AL1433" t="str">
        <f t="shared" si="523"/>
        <v>Q1 - Low</v>
      </c>
      <c r="AM1433">
        <f t="shared" si="524"/>
        <v>0</v>
      </c>
      <c r="AN1433">
        <f t="shared" si="525"/>
        <v>0</v>
      </c>
      <c r="AO1433">
        <f t="shared" si="526"/>
        <v>0</v>
      </c>
      <c r="AP1433">
        <f t="shared" si="527"/>
        <v>4</v>
      </c>
      <c r="AQ1433">
        <f t="shared" si="528"/>
        <v>221.1</v>
      </c>
    </row>
    <row r="1434" spans="1:43" x14ac:dyDescent="0.25">
      <c r="A1434" t="s">
        <v>64</v>
      </c>
      <c r="B1434">
        <v>93</v>
      </c>
      <c r="C1434" t="s">
        <v>28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  <c r="U1434">
        <f t="shared" si="506"/>
        <v>0</v>
      </c>
      <c r="V1434" t="str">
        <f t="shared" si="507"/>
        <v>&lt;=3 calls</v>
      </c>
      <c r="W1434" t="str">
        <f t="shared" si="508"/>
        <v>Q2</v>
      </c>
      <c r="X1434" t="str">
        <f t="shared" si="509"/>
        <v>Not Applicable</v>
      </c>
      <c r="Y1434" t="str">
        <f t="shared" si="510"/>
        <v>Low</v>
      </c>
      <c r="Z1434" s="3">
        <f t="shared" si="511"/>
        <v>0.71169618420820679</v>
      </c>
      <c r="AA1434" s="3">
        <f t="shared" si="512"/>
        <v>-1.6950193546297847</v>
      </c>
      <c r="AB1434" s="3">
        <f t="shared" si="513"/>
        <v>-0.15545840665168803</v>
      </c>
      <c r="AC1434" s="3">
        <f t="shared" si="514"/>
        <v>-0.31015907135330267</v>
      </c>
      <c r="AD1434" s="3">
        <f t="shared" si="515"/>
        <v>2.1452474775825703</v>
      </c>
      <c r="AE1434" s="3">
        <f t="shared" si="516"/>
        <v>1.8708201508770206</v>
      </c>
      <c r="AF1434" s="3">
        <f t="shared" si="517"/>
        <v>3.2245696354367439</v>
      </c>
      <c r="AG1434" t="str">
        <f t="shared" si="518"/>
        <v>Cluster 2</v>
      </c>
      <c r="AH1434" t="str">
        <f t="shared" si="519"/>
        <v>&gt;16 messages</v>
      </c>
      <c r="AI1434" t="e">
        <f t="shared" si="520"/>
        <v>#N/A</v>
      </c>
      <c r="AJ1434">
        <f t="shared" si="521"/>
        <v>37.18</v>
      </c>
      <c r="AK1434" t="str">
        <f t="shared" si="522"/>
        <v>no - Medium</v>
      </c>
      <c r="AL1434" t="str">
        <f t="shared" si="523"/>
        <v>Q2 - Medium</v>
      </c>
      <c r="AM1434">
        <f t="shared" si="524"/>
        <v>0</v>
      </c>
      <c r="AN1434">
        <f t="shared" si="525"/>
        <v>0</v>
      </c>
      <c r="AO1434">
        <f t="shared" si="526"/>
        <v>1</v>
      </c>
      <c r="AP1434">
        <f t="shared" si="527"/>
        <v>2</v>
      </c>
      <c r="AQ1434">
        <f t="shared" si="528"/>
        <v>218.7</v>
      </c>
    </row>
    <row r="1435" spans="1:43" x14ac:dyDescent="0.25">
      <c r="A1435" t="s">
        <v>27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  <c r="U1435">
        <f t="shared" si="506"/>
        <v>1</v>
      </c>
      <c r="V1435" t="str">
        <f t="shared" si="507"/>
        <v>&lt;=3 calls</v>
      </c>
      <c r="W1435" t="str">
        <f t="shared" si="508"/>
        <v>Q1</v>
      </c>
      <c r="X1435" t="str">
        <f t="shared" si="509"/>
        <v>Not Applicable</v>
      </c>
      <c r="Y1435" t="str">
        <f t="shared" si="510"/>
        <v>High</v>
      </c>
      <c r="Z1435" s="3">
        <f t="shared" si="511"/>
        <v>2.1002669018806222</v>
      </c>
      <c r="AA1435" s="3">
        <f t="shared" si="512"/>
        <v>1.4393390570055669</v>
      </c>
      <c r="AB1435" s="3">
        <f t="shared" si="513"/>
        <v>-0.44342222557678795</v>
      </c>
      <c r="AC1435" s="3">
        <f t="shared" si="514"/>
        <v>0.26952970780247515</v>
      </c>
      <c r="AD1435" s="3">
        <f t="shared" si="515"/>
        <v>4.1813292618381794</v>
      </c>
      <c r="AE1435" s="3">
        <f t="shared" si="516"/>
        <v>2.5984779224924082</v>
      </c>
      <c r="AF1435" s="3">
        <f t="shared" si="517"/>
        <v>2.0051585053198933</v>
      </c>
      <c r="AG1435" t="str">
        <f t="shared" si="518"/>
        <v>Cluster 3</v>
      </c>
      <c r="AH1435" t="str">
        <f t="shared" si="519"/>
        <v>Not Applicable</v>
      </c>
      <c r="AI1435">
        <f t="shared" si="520"/>
        <v>49.93</v>
      </c>
      <c r="AJ1435" t="e">
        <f t="shared" si="521"/>
        <v>#N/A</v>
      </c>
      <c r="AK1435" t="str">
        <f t="shared" si="522"/>
        <v>no - High</v>
      </c>
      <c r="AL1435" t="str">
        <f t="shared" si="523"/>
        <v>Q3 - High</v>
      </c>
      <c r="AM1435">
        <f t="shared" si="524"/>
        <v>0</v>
      </c>
      <c r="AN1435">
        <f t="shared" si="525"/>
        <v>1</v>
      </c>
      <c r="AO1435">
        <f t="shared" si="526"/>
        <v>0</v>
      </c>
      <c r="AP1435">
        <f t="shared" si="527"/>
        <v>2</v>
      </c>
      <c r="AQ1435">
        <f t="shared" si="528"/>
        <v>293.7</v>
      </c>
    </row>
    <row r="1436" spans="1:43" x14ac:dyDescent="0.25">
      <c r="A1436" t="s">
        <v>54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  <c r="U1436">
        <f t="shared" si="506"/>
        <v>0</v>
      </c>
      <c r="V1436" t="str">
        <f t="shared" si="507"/>
        <v>&lt;=3 calls</v>
      </c>
      <c r="W1436" t="str">
        <f t="shared" si="508"/>
        <v>Q2</v>
      </c>
      <c r="X1436" t="str">
        <f t="shared" si="509"/>
        <v>Not Applicable</v>
      </c>
      <c r="Y1436" t="str">
        <f t="shared" si="510"/>
        <v>Medium</v>
      </c>
      <c r="Z1436" s="3">
        <f t="shared" si="511"/>
        <v>-8.2566266300414221E-2</v>
      </c>
      <c r="AA1436" s="3">
        <f t="shared" si="512"/>
        <v>0.12788369620067996</v>
      </c>
      <c r="AB1436" s="3">
        <f t="shared" si="513"/>
        <v>-0.44739414032058222</v>
      </c>
      <c r="AC1436" s="3">
        <f t="shared" si="514"/>
        <v>0.30576025649971117</v>
      </c>
      <c r="AD1436" s="3">
        <f t="shared" si="515"/>
        <v>2.0308100284102126</v>
      </c>
      <c r="AE1436" s="3">
        <f t="shared" si="516"/>
        <v>0.56286968237124002</v>
      </c>
      <c r="AF1436" s="3">
        <f t="shared" si="517"/>
        <v>2.1235477831153013</v>
      </c>
      <c r="AG1436" t="str">
        <f t="shared" si="518"/>
        <v>Cluster 2</v>
      </c>
      <c r="AH1436" t="str">
        <f t="shared" si="519"/>
        <v>&gt;16 messages</v>
      </c>
      <c r="AI1436" t="e">
        <f t="shared" si="520"/>
        <v>#N/A</v>
      </c>
      <c r="AJ1436">
        <f t="shared" si="521"/>
        <v>29.89</v>
      </c>
      <c r="AK1436" t="str">
        <f t="shared" si="522"/>
        <v>no - Low</v>
      </c>
      <c r="AL1436" t="str">
        <f t="shared" si="523"/>
        <v>Q3 - High</v>
      </c>
      <c r="AM1436">
        <f t="shared" si="524"/>
        <v>0</v>
      </c>
      <c r="AN1436">
        <f t="shared" si="525"/>
        <v>1</v>
      </c>
      <c r="AO1436">
        <f t="shared" si="526"/>
        <v>0</v>
      </c>
      <c r="AP1436">
        <f t="shared" si="527"/>
        <v>2</v>
      </c>
      <c r="AQ1436">
        <f t="shared" si="528"/>
        <v>175.8</v>
      </c>
    </row>
    <row r="1437" spans="1:43" x14ac:dyDescent="0.25">
      <c r="A1437" t="s">
        <v>40</v>
      </c>
      <c r="B1437">
        <v>144</v>
      </c>
      <c r="C1437" t="s">
        <v>28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  <c r="U1437">
        <f t="shared" si="506"/>
        <v>1</v>
      </c>
      <c r="V1437" t="str">
        <f t="shared" si="507"/>
        <v>&lt;=3 calls</v>
      </c>
      <c r="W1437" t="str">
        <f t="shared" si="508"/>
        <v>Q4</v>
      </c>
      <c r="X1437" t="str">
        <f t="shared" si="509"/>
        <v>Not Applicable</v>
      </c>
      <c r="Y1437" t="str">
        <f t="shared" si="510"/>
        <v>High</v>
      </c>
      <c r="Z1437" s="3">
        <f t="shared" si="511"/>
        <v>1.8188499030990126</v>
      </c>
      <c r="AA1437" s="3">
        <f t="shared" si="512"/>
        <v>0.80649716818014328</v>
      </c>
      <c r="AB1437" s="3">
        <f t="shared" si="513"/>
        <v>-1.599249416020982</v>
      </c>
      <c r="AC1437" s="3">
        <f t="shared" si="514"/>
        <v>0.48691299998589177</v>
      </c>
      <c r="AD1437" s="3">
        <f t="shared" si="515"/>
        <v>3.71205562013458</v>
      </c>
      <c r="AE1437" s="3">
        <f t="shared" si="516"/>
        <v>2.5987180717585723</v>
      </c>
      <c r="AF1437" s="3">
        <f t="shared" si="517"/>
        <v>2.7798047244359556</v>
      </c>
      <c r="AG1437" t="str">
        <f t="shared" si="518"/>
        <v>Cluster 2</v>
      </c>
      <c r="AH1437" t="str">
        <f t="shared" si="519"/>
        <v>Not Applicable</v>
      </c>
      <c r="AI1437">
        <f t="shared" si="520"/>
        <v>47.35</v>
      </c>
      <c r="AJ1437" t="e">
        <f t="shared" si="521"/>
        <v>#N/A</v>
      </c>
      <c r="AK1437" t="str">
        <f t="shared" si="522"/>
        <v>no - Medium</v>
      </c>
      <c r="AL1437" t="str">
        <f t="shared" si="523"/>
        <v>Q3 - High</v>
      </c>
      <c r="AM1437">
        <f t="shared" si="524"/>
        <v>0</v>
      </c>
      <c r="AN1437">
        <f t="shared" si="525"/>
        <v>0</v>
      </c>
      <c r="AO1437">
        <f t="shared" si="526"/>
        <v>1</v>
      </c>
      <c r="AP1437">
        <f t="shared" si="527"/>
        <v>1</v>
      </c>
      <c r="AQ1437">
        <f t="shared" si="528"/>
        <v>278.5</v>
      </c>
    </row>
    <row r="1438" spans="1:43" x14ac:dyDescent="0.25">
      <c r="A1438" t="s">
        <v>37</v>
      </c>
      <c r="B1438">
        <v>24</v>
      </c>
      <c r="C1438" t="s">
        <v>25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  <c r="U1438">
        <f t="shared" si="506"/>
        <v>0</v>
      </c>
      <c r="V1438" t="str">
        <f t="shared" si="507"/>
        <v>&lt;=3 calls</v>
      </c>
      <c r="W1438" t="str">
        <f t="shared" si="508"/>
        <v>Q1</v>
      </c>
      <c r="X1438" t="str">
        <f t="shared" si="509"/>
        <v>Not Applicable</v>
      </c>
      <c r="Y1438" t="str">
        <f t="shared" si="510"/>
        <v>Medium</v>
      </c>
      <c r="Z1438" s="3">
        <f t="shared" si="511"/>
        <v>1.037547445955334</v>
      </c>
      <c r="AA1438" s="3">
        <f t="shared" si="512"/>
        <v>-0.18654717937924703</v>
      </c>
      <c r="AB1438" s="3">
        <f t="shared" si="513"/>
        <v>-1.4205132525502302</v>
      </c>
      <c r="AC1438" s="3">
        <f t="shared" si="514"/>
        <v>-1.1072311426924974</v>
      </c>
      <c r="AD1438" s="3">
        <f t="shared" si="515"/>
        <v>2.2364335446036567</v>
      </c>
      <c r="AE1438" s="3">
        <f t="shared" si="516"/>
        <v>2.0868932068416335</v>
      </c>
      <c r="AF1438" s="3">
        <f t="shared" si="517"/>
        <v>3.4217848433376168</v>
      </c>
      <c r="AG1438" t="str">
        <f t="shared" si="518"/>
        <v>Cluster 2</v>
      </c>
      <c r="AH1438" t="str">
        <f t="shared" si="519"/>
        <v>&gt;16 messages</v>
      </c>
      <c r="AI1438" t="e">
        <f t="shared" si="520"/>
        <v>#N/A</v>
      </c>
      <c r="AJ1438">
        <f t="shared" si="521"/>
        <v>40.17</v>
      </c>
      <c r="AK1438" t="str">
        <f t="shared" si="522"/>
        <v>no - Low</v>
      </c>
      <c r="AL1438" t="str">
        <f t="shared" si="523"/>
        <v>Q1 - Low</v>
      </c>
      <c r="AM1438">
        <f t="shared" si="524"/>
        <v>0</v>
      </c>
      <c r="AN1438">
        <f t="shared" si="525"/>
        <v>0</v>
      </c>
      <c r="AO1438">
        <f t="shared" si="526"/>
        <v>0</v>
      </c>
      <c r="AP1438">
        <f t="shared" si="527"/>
        <v>3</v>
      </c>
      <c r="AQ1438">
        <f t="shared" si="528"/>
        <v>236.3</v>
      </c>
    </row>
    <row r="1439" spans="1:43" x14ac:dyDescent="0.25">
      <c r="A1439" t="s">
        <v>49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  <c r="U1439">
        <f t="shared" si="506"/>
        <v>0</v>
      </c>
      <c r="V1439" t="str">
        <f t="shared" si="507"/>
        <v>&lt;=3 calls</v>
      </c>
      <c r="W1439" t="str">
        <f t="shared" si="508"/>
        <v>Q1</v>
      </c>
      <c r="X1439" t="str">
        <f t="shared" si="509"/>
        <v>Not Applicable</v>
      </c>
      <c r="Y1439" t="str">
        <f t="shared" si="510"/>
        <v>Low</v>
      </c>
      <c r="Z1439" s="3">
        <f t="shared" si="511"/>
        <v>1.7318328047915414</v>
      </c>
      <c r="AA1439" s="3">
        <f t="shared" si="512"/>
        <v>-1.6034761883217048</v>
      </c>
      <c r="AB1439" s="3">
        <f t="shared" si="513"/>
        <v>1.332023664899346</v>
      </c>
      <c r="AC1439" s="3">
        <f t="shared" si="514"/>
        <v>0.52314354868312773</v>
      </c>
      <c r="AD1439" s="3">
        <f t="shared" si="515"/>
        <v>3.9478341691048935</v>
      </c>
      <c r="AE1439" s="3">
        <f t="shared" si="516"/>
        <v>2.7601353167276965</v>
      </c>
      <c r="AF1439" s="3">
        <f t="shared" si="517"/>
        <v>2.7660982098513567</v>
      </c>
      <c r="AG1439" t="str">
        <f t="shared" si="518"/>
        <v>Cluster 2</v>
      </c>
      <c r="AH1439" t="str">
        <f t="shared" si="519"/>
        <v>Not Applicable</v>
      </c>
      <c r="AI1439" t="e">
        <f t="shared" si="520"/>
        <v>#N/A</v>
      </c>
      <c r="AJ1439">
        <f t="shared" si="521"/>
        <v>46.55</v>
      </c>
      <c r="AK1439" t="str">
        <f t="shared" si="522"/>
        <v>no - Low</v>
      </c>
      <c r="AL1439" t="str">
        <f t="shared" si="523"/>
        <v>Q3 - High</v>
      </c>
      <c r="AM1439">
        <f t="shared" si="524"/>
        <v>0</v>
      </c>
      <c r="AN1439">
        <f t="shared" si="525"/>
        <v>1</v>
      </c>
      <c r="AO1439">
        <f t="shared" si="526"/>
        <v>0</v>
      </c>
      <c r="AP1439">
        <f t="shared" si="527"/>
        <v>1</v>
      </c>
      <c r="AQ1439">
        <f t="shared" si="528"/>
        <v>273.8</v>
      </c>
    </row>
    <row r="1440" spans="1:43" x14ac:dyDescent="0.25">
      <c r="A1440" t="s">
        <v>31</v>
      </c>
      <c r="B1440">
        <v>50</v>
      </c>
      <c r="C1440" t="s">
        <v>25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  <c r="U1440">
        <f t="shared" si="506"/>
        <v>1</v>
      </c>
      <c r="V1440" t="str">
        <f t="shared" si="507"/>
        <v>&gt;3 calls</v>
      </c>
      <c r="W1440" t="str">
        <f t="shared" si="508"/>
        <v>Q1</v>
      </c>
      <c r="X1440" t="str">
        <f t="shared" si="509"/>
        <v>Not Applicable</v>
      </c>
      <c r="Y1440" t="str">
        <f t="shared" si="510"/>
        <v>Low</v>
      </c>
      <c r="Z1440" s="3">
        <f t="shared" si="511"/>
        <v>-0.91015441403317399</v>
      </c>
      <c r="AA1440" s="3">
        <f t="shared" si="512"/>
        <v>-0.78953803571290537</v>
      </c>
      <c r="AB1440" s="3">
        <f t="shared" si="513"/>
        <v>0.12654754015772052</v>
      </c>
      <c r="AC1440" s="3">
        <f t="shared" si="514"/>
        <v>-1.6869199218482758</v>
      </c>
      <c r="AD1440" s="3">
        <f t="shared" si="515"/>
        <v>1.339154511995071</v>
      </c>
      <c r="AE1440" s="3">
        <f t="shared" si="516"/>
        <v>2.076888169803571</v>
      </c>
      <c r="AF1440" s="3">
        <f t="shared" si="517"/>
        <v>3.8514405269643324</v>
      </c>
      <c r="AG1440" t="str">
        <f t="shared" si="518"/>
        <v>Cluster 1</v>
      </c>
      <c r="AH1440" t="str">
        <f t="shared" si="519"/>
        <v>Not Applicable</v>
      </c>
      <c r="AI1440">
        <f t="shared" si="520"/>
        <v>22.29</v>
      </c>
      <c r="AJ1440" t="e">
        <f t="shared" si="521"/>
        <v>#N/A</v>
      </c>
      <c r="AK1440" t="str">
        <f t="shared" si="522"/>
        <v>no - High</v>
      </c>
      <c r="AL1440" t="str">
        <f t="shared" si="523"/>
        <v>Q1 - Low</v>
      </c>
      <c r="AM1440">
        <f t="shared" si="524"/>
        <v>0</v>
      </c>
      <c r="AN1440">
        <f t="shared" si="525"/>
        <v>0</v>
      </c>
      <c r="AO1440">
        <f t="shared" si="526"/>
        <v>0</v>
      </c>
      <c r="AP1440">
        <f t="shared" si="527"/>
        <v>5</v>
      </c>
      <c r="AQ1440">
        <f t="shared" si="528"/>
        <v>131.1</v>
      </c>
    </row>
    <row r="1441" spans="1:43" x14ac:dyDescent="0.25">
      <c r="A1441" t="s">
        <v>37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  <c r="U1441">
        <f t="shared" si="506"/>
        <v>0</v>
      </c>
      <c r="V1441" t="str">
        <f t="shared" si="507"/>
        <v>&gt;3 calls</v>
      </c>
      <c r="W1441" t="str">
        <f t="shared" si="508"/>
        <v>Q2</v>
      </c>
      <c r="X1441" t="str">
        <f t="shared" si="509"/>
        <v>Not Applicable</v>
      </c>
      <c r="Y1441" t="str">
        <f t="shared" si="510"/>
        <v>High</v>
      </c>
      <c r="Z1441" s="3">
        <f t="shared" si="511"/>
        <v>-0.23808618667972481</v>
      </c>
      <c r="AA1441" s="3">
        <f t="shared" si="512"/>
        <v>1.1627194892485426</v>
      </c>
      <c r="AB1441" s="3">
        <f t="shared" si="513"/>
        <v>-1.6707438814092825</v>
      </c>
      <c r="AC1441" s="3">
        <f t="shared" si="514"/>
        <v>0.34199080519694713</v>
      </c>
      <c r="AD1441" s="3">
        <f t="shared" si="515"/>
        <v>2.740201621009823</v>
      </c>
      <c r="AE1441" s="3">
        <f t="shared" si="516"/>
        <v>2.077725793041973</v>
      </c>
      <c r="AF1441" s="3">
        <f t="shared" si="517"/>
        <v>3.0207919521805748</v>
      </c>
      <c r="AG1441" t="str">
        <f t="shared" si="518"/>
        <v>Cluster 2</v>
      </c>
      <c r="AH1441" t="str">
        <f t="shared" si="519"/>
        <v>&gt;16 messages</v>
      </c>
      <c r="AI1441" t="e">
        <f t="shared" si="520"/>
        <v>#N/A</v>
      </c>
      <c r="AJ1441">
        <f t="shared" si="521"/>
        <v>28.46</v>
      </c>
      <c r="AK1441" t="str">
        <f t="shared" si="522"/>
        <v>no - Low</v>
      </c>
      <c r="AL1441" t="str">
        <f t="shared" si="523"/>
        <v>Q3 - High</v>
      </c>
      <c r="AM1441">
        <f t="shared" si="524"/>
        <v>0</v>
      </c>
      <c r="AN1441">
        <f t="shared" si="525"/>
        <v>1</v>
      </c>
      <c r="AO1441">
        <f t="shared" si="526"/>
        <v>0</v>
      </c>
      <c r="AP1441">
        <f t="shared" si="527"/>
        <v>4</v>
      </c>
      <c r="AQ1441">
        <f t="shared" si="528"/>
        <v>167.4</v>
      </c>
    </row>
    <row r="1442" spans="1:43" x14ac:dyDescent="0.25">
      <c r="A1442" t="s">
        <v>62</v>
      </c>
      <c r="B1442">
        <v>96</v>
      </c>
      <c r="C1442" t="s">
        <v>25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  <c r="U1442">
        <f t="shared" si="506"/>
        <v>0</v>
      </c>
      <c r="V1442" t="str">
        <f t="shared" si="507"/>
        <v>&lt;=3 calls</v>
      </c>
      <c r="W1442" t="str">
        <f t="shared" si="508"/>
        <v>Q2</v>
      </c>
      <c r="X1442" t="str">
        <f t="shared" si="509"/>
        <v>Not Applicable</v>
      </c>
      <c r="Y1442" t="str">
        <f t="shared" si="510"/>
        <v>High</v>
      </c>
      <c r="Z1442" s="3">
        <f t="shared" si="511"/>
        <v>0.32289638325993059</v>
      </c>
      <c r="AA1442" s="3">
        <f t="shared" si="512"/>
        <v>1.0015239137930099</v>
      </c>
      <c r="AB1442" s="3">
        <f t="shared" si="513"/>
        <v>-0.38384350441987075</v>
      </c>
      <c r="AC1442" s="3">
        <f t="shared" si="514"/>
        <v>8.8376964316294535E-2</v>
      </c>
      <c r="AD1442" s="3">
        <f t="shared" si="515"/>
        <v>2.7056175010203183</v>
      </c>
      <c r="AE1442" s="3">
        <f t="shared" si="516"/>
        <v>1.123591806631173</v>
      </c>
      <c r="AF1442" s="3">
        <f t="shared" si="517"/>
        <v>1.79012598272579</v>
      </c>
      <c r="AG1442" t="str">
        <f t="shared" si="518"/>
        <v>Cluster 2</v>
      </c>
      <c r="AH1442" t="str">
        <f t="shared" si="519"/>
        <v>Not Applicable</v>
      </c>
      <c r="AI1442" t="e">
        <f t="shared" si="520"/>
        <v>#N/A</v>
      </c>
      <c r="AJ1442">
        <f t="shared" si="521"/>
        <v>33.61</v>
      </c>
      <c r="AK1442" t="str">
        <f t="shared" si="522"/>
        <v>no - Low</v>
      </c>
      <c r="AL1442" t="str">
        <f t="shared" si="523"/>
        <v>Q3 - High</v>
      </c>
      <c r="AM1442">
        <f t="shared" si="524"/>
        <v>0</v>
      </c>
      <c r="AN1442">
        <f t="shared" si="525"/>
        <v>0</v>
      </c>
      <c r="AO1442">
        <f t="shared" si="526"/>
        <v>0</v>
      </c>
      <c r="AP1442">
        <f t="shared" si="527"/>
        <v>3</v>
      </c>
      <c r="AQ1442">
        <f t="shared" si="528"/>
        <v>197.7</v>
      </c>
    </row>
    <row r="1443" spans="1:43" x14ac:dyDescent="0.25">
      <c r="A1443" t="s">
        <v>20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  <c r="U1443">
        <f t="shared" si="506"/>
        <v>0</v>
      </c>
      <c r="V1443" t="str">
        <f t="shared" si="507"/>
        <v>&lt;=3 calls</v>
      </c>
      <c r="W1443" t="str">
        <f t="shared" si="508"/>
        <v>Q4</v>
      </c>
      <c r="X1443" t="str">
        <f t="shared" si="509"/>
        <v>Not Applicable</v>
      </c>
      <c r="Y1443" t="str">
        <f t="shared" si="510"/>
        <v>Medium</v>
      </c>
      <c r="Z1443" s="3">
        <f t="shared" si="511"/>
        <v>-0.19920620658489729</v>
      </c>
      <c r="AA1443" s="3">
        <f t="shared" si="512"/>
        <v>0.61147042256727724</v>
      </c>
      <c r="AB1443" s="3">
        <f t="shared" si="513"/>
        <v>1.3757147270810852</v>
      </c>
      <c r="AC1443" s="3">
        <f t="shared" si="514"/>
        <v>-0.45508126614224731</v>
      </c>
      <c r="AD1443" s="3">
        <f t="shared" si="515"/>
        <v>3.0296970992758339</v>
      </c>
      <c r="AE1443" s="3">
        <f t="shared" si="516"/>
        <v>1.5853293536416857</v>
      </c>
      <c r="AF1443" s="3">
        <f t="shared" si="517"/>
        <v>1.9614978474817477</v>
      </c>
      <c r="AG1443" t="str">
        <f t="shared" si="518"/>
        <v>Cluster 2</v>
      </c>
      <c r="AH1443" t="str">
        <f t="shared" si="519"/>
        <v>Not Applicable</v>
      </c>
      <c r="AI1443" t="e">
        <f t="shared" si="520"/>
        <v>#N/A</v>
      </c>
      <c r="AJ1443">
        <f t="shared" si="521"/>
        <v>28.82</v>
      </c>
      <c r="AK1443" t="str">
        <f t="shared" si="522"/>
        <v>no - High</v>
      </c>
      <c r="AL1443" t="str">
        <f t="shared" si="523"/>
        <v>Q2 - Medium</v>
      </c>
      <c r="AM1443">
        <f t="shared" si="524"/>
        <v>0</v>
      </c>
      <c r="AN1443">
        <f t="shared" si="525"/>
        <v>1</v>
      </c>
      <c r="AO1443">
        <f t="shared" si="526"/>
        <v>0</v>
      </c>
      <c r="AP1443">
        <f t="shared" si="527"/>
        <v>2</v>
      </c>
      <c r="AQ1443">
        <f t="shared" si="528"/>
        <v>169.5</v>
      </c>
    </row>
    <row r="1444" spans="1:43" x14ac:dyDescent="0.25">
      <c r="A1444" t="s">
        <v>37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  <c r="U1444">
        <f t="shared" si="506"/>
        <v>0</v>
      </c>
      <c r="V1444" t="str">
        <f t="shared" si="507"/>
        <v>&lt;=3 calls</v>
      </c>
      <c r="W1444" t="str">
        <f t="shared" si="508"/>
        <v>Q4</v>
      </c>
      <c r="X1444" t="str">
        <f t="shared" si="509"/>
        <v>High</v>
      </c>
      <c r="Y1444" t="str">
        <f t="shared" si="510"/>
        <v>Medium</v>
      </c>
      <c r="Z1444" s="3">
        <f t="shared" si="511"/>
        <v>0.83203897973981611</v>
      </c>
      <c r="AA1444" s="3">
        <f t="shared" si="512"/>
        <v>-0.53281915628372412</v>
      </c>
      <c r="AB1444" s="3">
        <f t="shared" si="513"/>
        <v>-1.0868724140714936</v>
      </c>
      <c r="AC1444" s="3">
        <f t="shared" si="514"/>
        <v>0.52314354868312773</v>
      </c>
      <c r="AD1444" s="3">
        <f t="shared" si="515"/>
        <v>2.4294315899492207</v>
      </c>
      <c r="AE1444" s="3">
        <f t="shared" si="516"/>
        <v>1.5592164487676963</v>
      </c>
      <c r="AF1444" s="3">
        <f t="shared" si="517"/>
        <v>2.6382141721195218</v>
      </c>
      <c r="AG1444" t="str">
        <f t="shared" si="518"/>
        <v>Cluster 2</v>
      </c>
      <c r="AH1444" t="str">
        <f t="shared" si="519"/>
        <v>&gt;16 messages</v>
      </c>
      <c r="AI1444" t="e">
        <f t="shared" si="520"/>
        <v>#N/A</v>
      </c>
      <c r="AJ1444">
        <f t="shared" si="521"/>
        <v>38.28</v>
      </c>
      <c r="AK1444" t="str">
        <f t="shared" si="522"/>
        <v>yes - Medium</v>
      </c>
      <c r="AL1444" t="str">
        <f t="shared" si="523"/>
        <v>Q3 - High</v>
      </c>
      <c r="AM1444">
        <f t="shared" si="524"/>
        <v>1</v>
      </c>
      <c r="AN1444">
        <f t="shared" si="525"/>
        <v>1</v>
      </c>
      <c r="AO1444">
        <f t="shared" si="526"/>
        <v>0</v>
      </c>
      <c r="AP1444">
        <f t="shared" si="527"/>
        <v>0</v>
      </c>
      <c r="AQ1444">
        <f t="shared" si="528"/>
        <v>225.2</v>
      </c>
    </row>
    <row r="1445" spans="1:43" x14ac:dyDescent="0.25">
      <c r="A1445" t="s">
        <v>29</v>
      </c>
      <c r="B1445">
        <v>76</v>
      </c>
      <c r="C1445" t="s">
        <v>28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  <c r="U1445">
        <f t="shared" si="506"/>
        <v>1</v>
      </c>
      <c r="V1445" t="str">
        <f t="shared" si="507"/>
        <v>&gt;3 calls</v>
      </c>
      <c r="W1445" t="str">
        <f t="shared" si="508"/>
        <v>Q2</v>
      </c>
      <c r="X1445" t="str">
        <f t="shared" si="509"/>
        <v>Not Applicable</v>
      </c>
      <c r="Y1445" t="str">
        <f t="shared" si="510"/>
        <v>Medium</v>
      </c>
      <c r="Z1445" s="3">
        <f t="shared" si="511"/>
        <v>-0.93607440076305914</v>
      </c>
      <c r="AA1445" s="3">
        <f t="shared" si="512"/>
        <v>-0.45122633413956581</v>
      </c>
      <c r="AB1445" s="3">
        <f t="shared" si="513"/>
        <v>0.56345816197511356</v>
      </c>
      <c r="AC1445" s="3">
        <f t="shared" si="514"/>
        <v>-0.99853949660078922</v>
      </c>
      <c r="AD1445" s="3">
        <f t="shared" si="515"/>
        <v>1.6582046242537383</v>
      </c>
      <c r="AE1445" s="3">
        <f t="shared" si="516"/>
        <v>1.547387060483925</v>
      </c>
      <c r="AF1445" s="3">
        <f t="shared" si="517"/>
        <v>3.1684650627724595</v>
      </c>
      <c r="AG1445" t="str">
        <f t="shared" si="518"/>
        <v>Cluster 2</v>
      </c>
      <c r="AH1445" t="str">
        <f t="shared" si="519"/>
        <v>Not Applicable</v>
      </c>
      <c r="AI1445">
        <f t="shared" si="520"/>
        <v>22.05</v>
      </c>
      <c r="AJ1445" t="e">
        <f t="shared" si="521"/>
        <v>#N/A</v>
      </c>
      <c r="AK1445" t="str">
        <f t="shared" si="522"/>
        <v>no - Low</v>
      </c>
      <c r="AL1445" t="str">
        <f t="shared" si="523"/>
        <v>Q1 - Low</v>
      </c>
      <c r="AM1445">
        <f t="shared" si="524"/>
        <v>0</v>
      </c>
      <c r="AN1445">
        <f t="shared" si="525"/>
        <v>0</v>
      </c>
      <c r="AO1445">
        <f t="shared" si="526"/>
        <v>1</v>
      </c>
      <c r="AP1445">
        <f t="shared" si="527"/>
        <v>5</v>
      </c>
      <c r="AQ1445">
        <f t="shared" si="528"/>
        <v>129.69999999999999</v>
      </c>
    </row>
    <row r="1446" spans="1:43" x14ac:dyDescent="0.25">
      <c r="A1446" t="s">
        <v>69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  <c r="U1446">
        <f t="shared" si="506"/>
        <v>0</v>
      </c>
      <c r="V1446" t="str">
        <f t="shared" si="507"/>
        <v>&lt;=3 calls</v>
      </c>
      <c r="W1446" t="str">
        <f t="shared" si="508"/>
        <v>Q2</v>
      </c>
      <c r="X1446" t="str">
        <f t="shared" si="509"/>
        <v>Not Applicable</v>
      </c>
      <c r="Y1446" t="str">
        <f t="shared" si="510"/>
        <v>Low</v>
      </c>
      <c r="Z1446" s="3">
        <f t="shared" si="511"/>
        <v>0.36547921860188487</v>
      </c>
      <c r="AA1446" s="3">
        <f t="shared" si="512"/>
        <v>-1.8363142417574734</v>
      </c>
      <c r="AB1446" s="3">
        <f t="shared" si="513"/>
        <v>0.65878411582618068</v>
      </c>
      <c r="AC1446" s="3">
        <f t="shared" si="514"/>
        <v>0.41445190259141979</v>
      </c>
      <c r="AD1446" s="3">
        <f t="shared" si="515"/>
        <v>2.7048463791982202</v>
      </c>
      <c r="AE1446" s="3">
        <f t="shared" si="516"/>
        <v>2.0276567620131614</v>
      </c>
      <c r="AF1446" s="3">
        <f t="shared" si="517"/>
        <v>2.9843910524617372</v>
      </c>
      <c r="AG1446" t="str">
        <f t="shared" si="518"/>
        <v>Cluster 2</v>
      </c>
      <c r="AH1446" t="str">
        <f t="shared" si="519"/>
        <v>Not Applicable</v>
      </c>
      <c r="AI1446" t="e">
        <f t="shared" si="520"/>
        <v>#N/A</v>
      </c>
      <c r="AJ1446">
        <f t="shared" si="521"/>
        <v>34</v>
      </c>
      <c r="AK1446" t="str">
        <f t="shared" si="522"/>
        <v>no - Low</v>
      </c>
      <c r="AL1446" t="str">
        <f t="shared" si="523"/>
        <v>Q3 - High</v>
      </c>
      <c r="AM1446">
        <f t="shared" si="524"/>
        <v>0</v>
      </c>
      <c r="AN1446">
        <f t="shared" si="525"/>
        <v>1</v>
      </c>
      <c r="AO1446">
        <f t="shared" si="526"/>
        <v>0</v>
      </c>
      <c r="AP1446">
        <f t="shared" si="527"/>
        <v>3</v>
      </c>
      <c r="AQ1446">
        <f t="shared" si="528"/>
        <v>200</v>
      </c>
    </row>
    <row r="1447" spans="1:43" x14ac:dyDescent="0.25">
      <c r="A1447" t="s">
        <v>58</v>
      </c>
      <c r="B1447">
        <v>83</v>
      </c>
      <c r="C1447" t="s">
        <v>28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  <c r="U1447">
        <f t="shared" si="506"/>
        <v>0</v>
      </c>
      <c r="V1447" t="str">
        <f t="shared" si="507"/>
        <v>&lt;=3 calls</v>
      </c>
      <c r="W1447" t="str">
        <f t="shared" si="508"/>
        <v>Q2</v>
      </c>
      <c r="X1447" t="str">
        <f t="shared" si="509"/>
        <v>Not Applicable</v>
      </c>
      <c r="Y1447" t="str">
        <f t="shared" si="510"/>
        <v>High</v>
      </c>
      <c r="Z1447" s="3">
        <f t="shared" si="511"/>
        <v>-1.5618569375274272</v>
      </c>
      <c r="AA1447" s="3">
        <f t="shared" si="512"/>
        <v>1.2224215542320731</v>
      </c>
      <c r="AB1447" s="3">
        <f t="shared" si="513"/>
        <v>0.55750028985942157</v>
      </c>
      <c r="AC1447" s="3">
        <f t="shared" si="514"/>
        <v>1.1028323278389063</v>
      </c>
      <c r="AD1447" s="3">
        <f t="shared" si="515"/>
        <v>3.478872192949833</v>
      </c>
      <c r="AE1447" s="3">
        <f t="shared" si="516"/>
        <v>2.3368263234724207</v>
      </c>
      <c r="AF1447" s="3">
        <f t="shared" si="517"/>
        <v>2.6113143811628046</v>
      </c>
      <c r="AG1447" t="str">
        <f t="shared" si="518"/>
        <v>Cluster 2</v>
      </c>
      <c r="AH1447" t="str">
        <f t="shared" si="519"/>
        <v>&gt;16 messages</v>
      </c>
      <c r="AI1447" t="e">
        <f t="shared" si="520"/>
        <v>#N/A</v>
      </c>
      <c r="AJ1447">
        <f t="shared" si="521"/>
        <v>16.3</v>
      </c>
      <c r="AK1447" t="str">
        <f t="shared" si="522"/>
        <v>no - Medium</v>
      </c>
      <c r="AL1447" t="str">
        <f t="shared" si="523"/>
        <v>Q4 - Very High</v>
      </c>
      <c r="AM1447">
        <f t="shared" si="524"/>
        <v>0</v>
      </c>
      <c r="AN1447">
        <f t="shared" si="525"/>
        <v>0</v>
      </c>
      <c r="AO1447">
        <f t="shared" si="526"/>
        <v>1</v>
      </c>
      <c r="AP1447">
        <f t="shared" si="527"/>
        <v>0</v>
      </c>
      <c r="AQ1447">
        <f t="shared" si="528"/>
        <v>95.9</v>
      </c>
    </row>
    <row r="1448" spans="1:43" x14ac:dyDescent="0.25">
      <c r="A1448" t="s">
        <v>66</v>
      </c>
      <c r="B1448">
        <v>36</v>
      </c>
      <c r="C1448" t="s">
        <v>28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  <c r="U1448">
        <f t="shared" si="506"/>
        <v>0</v>
      </c>
      <c r="V1448" t="str">
        <f t="shared" si="507"/>
        <v>&lt;=3 calls</v>
      </c>
      <c r="W1448" t="str">
        <f t="shared" si="508"/>
        <v>Q1</v>
      </c>
      <c r="X1448" t="str">
        <f t="shared" si="509"/>
        <v>Not Applicable</v>
      </c>
      <c r="Y1448" t="str">
        <f t="shared" si="510"/>
        <v>High</v>
      </c>
      <c r="Z1448" s="3">
        <f t="shared" si="511"/>
        <v>-0.50839461971995481</v>
      </c>
      <c r="AA1448" s="3">
        <f t="shared" si="512"/>
        <v>0.84828861366861508</v>
      </c>
      <c r="AB1448" s="3">
        <f t="shared" si="513"/>
        <v>-1.0550970961211379</v>
      </c>
      <c r="AC1448" s="3">
        <f t="shared" si="514"/>
        <v>-0.41885071744501134</v>
      </c>
      <c r="AD1448" s="3">
        <f t="shared" si="515"/>
        <v>1.9996541770897536</v>
      </c>
      <c r="AE1448" s="3">
        <f t="shared" si="516"/>
        <v>1.5055645011713967</v>
      </c>
      <c r="AF1448" s="3">
        <f t="shared" si="517"/>
        <v>2.9214434970443044</v>
      </c>
      <c r="AG1448" t="str">
        <f t="shared" si="518"/>
        <v>Cluster 2</v>
      </c>
      <c r="AH1448" t="str">
        <f t="shared" si="519"/>
        <v>&gt;16 messages</v>
      </c>
      <c r="AI1448" t="e">
        <f t="shared" si="520"/>
        <v>#N/A</v>
      </c>
      <c r="AJ1448">
        <f t="shared" si="521"/>
        <v>25.98</v>
      </c>
      <c r="AK1448" t="str">
        <f t="shared" si="522"/>
        <v>no - Low</v>
      </c>
      <c r="AL1448" t="str">
        <f t="shared" si="523"/>
        <v>Q2 - Medium</v>
      </c>
      <c r="AM1448">
        <f t="shared" si="524"/>
        <v>0</v>
      </c>
      <c r="AN1448">
        <f t="shared" si="525"/>
        <v>0</v>
      </c>
      <c r="AO1448">
        <f t="shared" si="526"/>
        <v>1</v>
      </c>
      <c r="AP1448">
        <f t="shared" si="527"/>
        <v>1</v>
      </c>
      <c r="AQ1448">
        <f t="shared" si="528"/>
        <v>152.80000000000001</v>
      </c>
    </row>
    <row r="1449" spans="1:43" x14ac:dyDescent="0.25">
      <c r="A1449" t="s">
        <v>42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  <c r="U1449">
        <f t="shared" si="506"/>
        <v>1</v>
      </c>
      <c r="V1449" t="str">
        <f t="shared" si="507"/>
        <v>&lt;=3 calls</v>
      </c>
      <c r="W1449" t="str">
        <f t="shared" si="508"/>
        <v>Q3</v>
      </c>
      <c r="X1449" t="str">
        <f t="shared" si="509"/>
        <v>Low</v>
      </c>
      <c r="Y1449" t="str">
        <f t="shared" si="510"/>
        <v>Low</v>
      </c>
      <c r="Z1449" s="3">
        <f t="shared" si="511"/>
        <v>1.6318557131191269</v>
      </c>
      <c r="AA1449" s="3">
        <f t="shared" si="512"/>
        <v>-0.98655485015855615</v>
      </c>
      <c r="AB1449" s="3">
        <f t="shared" si="513"/>
        <v>1.9337687485842092</v>
      </c>
      <c r="AC1449" s="3">
        <f t="shared" si="514"/>
        <v>-0.20146742526159472</v>
      </c>
      <c r="AD1449" s="3">
        <f t="shared" si="515"/>
        <v>4.0213801871770034</v>
      </c>
      <c r="AE1449" s="3">
        <f t="shared" si="516"/>
        <v>2.7232873952731063</v>
      </c>
      <c r="AF1449" s="3">
        <f t="shared" si="517"/>
        <v>2.580908728468911</v>
      </c>
      <c r="AG1449" t="str">
        <f t="shared" si="518"/>
        <v>Cluster 3</v>
      </c>
      <c r="AH1449" t="str">
        <f t="shared" si="519"/>
        <v>Not Applicable</v>
      </c>
      <c r="AI1449">
        <f t="shared" si="520"/>
        <v>45.63</v>
      </c>
      <c r="AJ1449" t="e">
        <f t="shared" si="521"/>
        <v>#N/A</v>
      </c>
      <c r="AK1449" t="str">
        <f t="shared" si="522"/>
        <v>yes - High</v>
      </c>
      <c r="AL1449" t="str">
        <f t="shared" si="523"/>
        <v>Q2 - Medium</v>
      </c>
      <c r="AM1449">
        <f t="shared" si="524"/>
        <v>1</v>
      </c>
      <c r="AN1449">
        <f t="shared" si="525"/>
        <v>1</v>
      </c>
      <c r="AO1449">
        <f t="shared" si="526"/>
        <v>0</v>
      </c>
      <c r="AP1449">
        <f t="shared" si="527"/>
        <v>2</v>
      </c>
      <c r="AQ1449">
        <f t="shared" si="528"/>
        <v>268.39999999999998</v>
      </c>
    </row>
    <row r="1450" spans="1:43" x14ac:dyDescent="0.25">
      <c r="A1450" t="s">
        <v>42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  <c r="U1450">
        <f t="shared" si="506"/>
        <v>0</v>
      </c>
      <c r="V1450" t="str">
        <f t="shared" si="507"/>
        <v>&lt;=3 calls</v>
      </c>
      <c r="W1450" t="str">
        <f t="shared" si="508"/>
        <v>Q2</v>
      </c>
      <c r="X1450" t="str">
        <f t="shared" si="509"/>
        <v>Not Applicable</v>
      </c>
      <c r="Y1450" t="str">
        <f t="shared" si="510"/>
        <v>Low</v>
      </c>
      <c r="Z1450" s="3">
        <f t="shared" si="511"/>
        <v>0.15256504189211453</v>
      </c>
      <c r="AA1450" s="3">
        <f t="shared" si="512"/>
        <v>-1.0323264333125959</v>
      </c>
      <c r="AB1450" s="3">
        <f t="shared" si="513"/>
        <v>-0.41164690762643164</v>
      </c>
      <c r="AC1450" s="3">
        <f t="shared" si="514"/>
        <v>1.7912127530863922</v>
      </c>
      <c r="AD1450" s="3">
        <f t="shared" si="515"/>
        <v>3.0767643992317875</v>
      </c>
      <c r="AE1450" s="3">
        <f t="shared" si="516"/>
        <v>2.1134971635422612</v>
      </c>
      <c r="AF1450" s="3">
        <f t="shared" si="517"/>
        <v>2.7326290184037467</v>
      </c>
      <c r="AG1450" t="str">
        <f t="shared" si="518"/>
        <v>Cluster 2</v>
      </c>
      <c r="AH1450" t="str">
        <f t="shared" si="519"/>
        <v>Not Applicable</v>
      </c>
      <c r="AI1450" t="e">
        <f t="shared" si="520"/>
        <v>#N/A</v>
      </c>
      <c r="AJ1450">
        <f t="shared" si="521"/>
        <v>32.049999999999997</v>
      </c>
      <c r="AK1450" t="str">
        <f t="shared" si="522"/>
        <v>no - Medium</v>
      </c>
      <c r="AL1450" t="str">
        <f t="shared" si="523"/>
        <v>Q4 - Very High</v>
      </c>
      <c r="AM1450">
        <f t="shared" si="524"/>
        <v>0</v>
      </c>
      <c r="AN1450">
        <f t="shared" si="525"/>
        <v>1</v>
      </c>
      <c r="AO1450">
        <f t="shared" si="526"/>
        <v>0</v>
      </c>
      <c r="AP1450">
        <f t="shared" si="527"/>
        <v>2</v>
      </c>
      <c r="AQ1450">
        <f t="shared" si="528"/>
        <v>188.5</v>
      </c>
    </row>
    <row r="1451" spans="1:43" x14ac:dyDescent="0.25">
      <c r="A1451" t="s">
        <v>45</v>
      </c>
      <c r="B1451">
        <v>104</v>
      </c>
      <c r="C1451" t="s">
        <v>25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  <c r="U1451">
        <f t="shared" si="506"/>
        <v>0</v>
      </c>
      <c r="V1451" t="str">
        <f t="shared" si="507"/>
        <v>&lt;=3 calls</v>
      </c>
      <c r="W1451" t="str">
        <f t="shared" si="508"/>
        <v>Q3</v>
      </c>
      <c r="X1451" t="str">
        <f t="shared" si="509"/>
        <v>Not Applicable</v>
      </c>
      <c r="Y1451" t="str">
        <f t="shared" si="510"/>
        <v>Low</v>
      </c>
      <c r="Z1451" s="3">
        <f t="shared" si="511"/>
        <v>-0.17884050272570198</v>
      </c>
      <c r="AA1451" s="3">
        <f t="shared" si="512"/>
        <v>-0.75769693438835584</v>
      </c>
      <c r="AB1451" s="3">
        <f t="shared" si="513"/>
        <v>0.20201392028981532</v>
      </c>
      <c r="AC1451" s="3">
        <f t="shared" si="514"/>
        <v>-1.5057671783620949</v>
      </c>
      <c r="AD1451" s="3">
        <f t="shared" si="515"/>
        <v>1.5600165380044611</v>
      </c>
      <c r="AE1451" s="3">
        <f t="shared" si="516"/>
        <v>1.7071124711688153</v>
      </c>
      <c r="AF1451" s="3">
        <f t="shared" si="517"/>
        <v>3.3756205917716482</v>
      </c>
      <c r="AG1451" t="str">
        <f t="shared" si="518"/>
        <v>Cluster 1</v>
      </c>
      <c r="AH1451" t="str">
        <f t="shared" si="519"/>
        <v>Not Applicable</v>
      </c>
      <c r="AI1451" t="e">
        <f t="shared" si="520"/>
        <v>#N/A</v>
      </c>
      <c r="AJ1451">
        <f t="shared" si="521"/>
        <v>29</v>
      </c>
      <c r="AK1451" t="str">
        <f t="shared" si="522"/>
        <v>no - Low</v>
      </c>
      <c r="AL1451" t="str">
        <f t="shared" si="523"/>
        <v>Q1 - Low</v>
      </c>
      <c r="AM1451">
        <f t="shared" si="524"/>
        <v>0</v>
      </c>
      <c r="AN1451">
        <f t="shared" si="525"/>
        <v>0</v>
      </c>
      <c r="AO1451">
        <f t="shared" si="526"/>
        <v>0</v>
      </c>
      <c r="AP1451">
        <f t="shared" si="527"/>
        <v>1</v>
      </c>
      <c r="AQ1451">
        <f t="shared" si="528"/>
        <v>170.6</v>
      </c>
    </row>
    <row r="1452" spans="1:43" x14ac:dyDescent="0.25">
      <c r="A1452" t="s">
        <v>24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  <c r="U1452">
        <f t="shared" si="506"/>
        <v>0</v>
      </c>
      <c r="V1452" t="str">
        <f t="shared" si="507"/>
        <v>&lt;=3 calls</v>
      </c>
      <c r="W1452" t="str">
        <f t="shared" si="508"/>
        <v>Q3</v>
      </c>
      <c r="X1452" t="str">
        <f t="shared" si="509"/>
        <v>Not Applicable</v>
      </c>
      <c r="Y1452" t="str">
        <f t="shared" si="510"/>
        <v>Medium</v>
      </c>
      <c r="Z1452" s="3">
        <f t="shared" si="511"/>
        <v>0.20625644297544801</v>
      </c>
      <c r="AA1452" s="3">
        <f t="shared" si="512"/>
        <v>1.0469635066403192E-2</v>
      </c>
      <c r="AB1452" s="3">
        <f t="shared" si="513"/>
        <v>0.58728965043788017</v>
      </c>
      <c r="AC1452" s="3">
        <f t="shared" si="514"/>
        <v>-0.74492565572013658</v>
      </c>
      <c r="AD1452" s="3">
        <f t="shared" si="515"/>
        <v>2.2495899282109217</v>
      </c>
      <c r="AE1452" s="3">
        <f t="shared" si="516"/>
        <v>0.97081136148524283</v>
      </c>
      <c r="AF1452" s="3">
        <f t="shared" si="517"/>
        <v>2.1964276801364622</v>
      </c>
      <c r="AG1452" t="str">
        <f t="shared" si="518"/>
        <v>Cluster 2</v>
      </c>
      <c r="AH1452" t="str">
        <f t="shared" si="519"/>
        <v>Not Applicable</v>
      </c>
      <c r="AI1452" t="e">
        <f t="shared" si="520"/>
        <v>#N/A</v>
      </c>
      <c r="AJ1452">
        <f t="shared" si="521"/>
        <v>32.54</v>
      </c>
      <c r="AK1452" t="str">
        <f t="shared" si="522"/>
        <v>no - Low</v>
      </c>
      <c r="AL1452" t="str">
        <f t="shared" si="523"/>
        <v>Q1 - Low</v>
      </c>
      <c r="AM1452">
        <f t="shared" si="524"/>
        <v>0</v>
      </c>
      <c r="AN1452">
        <f t="shared" si="525"/>
        <v>1</v>
      </c>
      <c r="AO1452">
        <f t="shared" si="526"/>
        <v>0</v>
      </c>
      <c r="AP1452">
        <f t="shared" si="527"/>
        <v>1</v>
      </c>
      <c r="AQ1452">
        <f t="shared" si="528"/>
        <v>191.4</v>
      </c>
    </row>
    <row r="1453" spans="1:43" x14ac:dyDescent="0.25">
      <c r="A1453" t="s">
        <v>43</v>
      </c>
      <c r="B1453">
        <v>100</v>
      </c>
      <c r="C1453" t="s">
        <v>28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  <c r="U1453">
        <f t="shared" si="506"/>
        <v>0</v>
      </c>
      <c r="V1453" t="str">
        <f t="shared" si="507"/>
        <v>&lt;=3 calls</v>
      </c>
      <c r="W1453" t="str">
        <f t="shared" si="508"/>
        <v>Q2</v>
      </c>
      <c r="X1453" t="str">
        <f t="shared" si="509"/>
        <v>Not Applicable</v>
      </c>
      <c r="Y1453" t="str">
        <f t="shared" si="510"/>
        <v>Low</v>
      </c>
      <c r="Z1453" s="3">
        <f t="shared" si="511"/>
        <v>-1.1915714128147832</v>
      </c>
      <c r="AA1453" s="3">
        <f t="shared" si="512"/>
        <v>-1.7686519014428057</v>
      </c>
      <c r="AB1453" s="3">
        <f t="shared" si="513"/>
        <v>-0.60229881532856722</v>
      </c>
      <c r="AC1453" s="3">
        <f t="shared" si="514"/>
        <v>-1.1434616913897337</v>
      </c>
      <c r="AD1453" s="3">
        <f t="shared" si="515"/>
        <v>0.89792696862548749</v>
      </c>
      <c r="AE1453" s="3">
        <f t="shared" si="516"/>
        <v>2.4936400066843523</v>
      </c>
      <c r="AF1453" s="3">
        <f t="shared" si="517"/>
        <v>4.4305990706549512</v>
      </c>
      <c r="AG1453" t="str">
        <f t="shared" si="518"/>
        <v>Cluster 1</v>
      </c>
      <c r="AH1453" t="str">
        <f t="shared" si="519"/>
        <v>Not Applicable</v>
      </c>
      <c r="AI1453" t="e">
        <f t="shared" si="520"/>
        <v>#N/A</v>
      </c>
      <c r="AJ1453">
        <f t="shared" si="521"/>
        <v>19.7</v>
      </c>
      <c r="AK1453" t="str">
        <f t="shared" si="522"/>
        <v>no - Medium</v>
      </c>
      <c r="AL1453" t="str">
        <f t="shared" si="523"/>
        <v>Q1 - Low</v>
      </c>
      <c r="AM1453">
        <f t="shared" si="524"/>
        <v>0</v>
      </c>
      <c r="AN1453">
        <f t="shared" si="525"/>
        <v>0</v>
      </c>
      <c r="AO1453">
        <f t="shared" si="526"/>
        <v>1</v>
      </c>
      <c r="AP1453">
        <f t="shared" si="527"/>
        <v>1</v>
      </c>
      <c r="AQ1453">
        <f t="shared" si="528"/>
        <v>115.9</v>
      </c>
    </row>
    <row r="1454" spans="1:43" x14ac:dyDescent="0.25">
      <c r="A1454" t="s">
        <v>60</v>
      </c>
      <c r="B1454">
        <v>99</v>
      </c>
      <c r="C1454" t="s">
        <v>25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  <c r="U1454">
        <f t="shared" si="506"/>
        <v>0</v>
      </c>
      <c r="V1454" t="str">
        <f t="shared" si="507"/>
        <v>&lt;=3 calls</v>
      </c>
      <c r="W1454" t="str">
        <f t="shared" si="508"/>
        <v>Q2</v>
      </c>
      <c r="X1454" t="str">
        <f t="shared" si="509"/>
        <v>Not Applicable</v>
      </c>
      <c r="Y1454" t="str">
        <f t="shared" si="510"/>
        <v>Medium</v>
      </c>
      <c r="Z1454" s="3">
        <f t="shared" si="511"/>
        <v>-0.95273724937512771</v>
      </c>
      <c r="AA1454" s="3">
        <f t="shared" si="512"/>
        <v>7.4151837715502739E-2</v>
      </c>
      <c r="AB1454" s="3">
        <f t="shared" si="513"/>
        <v>1.6299172706839322</v>
      </c>
      <c r="AC1454" s="3">
        <f t="shared" si="514"/>
        <v>1.3926767174167949</v>
      </c>
      <c r="AD1454" s="3">
        <f t="shared" si="515"/>
        <v>3.7144855179114984</v>
      </c>
      <c r="AE1454" s="3">
        <f t="shared" si="516"/>
        <v>2.3472080244179572</v>
      </c>
      <c r="AF1454" s="3">
        <f t="shared" si="517"/>
        <v>2.2850313689334429</v>
      </c>
      <c r="AG1454" t="str">
        <f t="shared" si="518"/>
        <v>Cluster 3</v>
      </c>
      <c r="AH1454" t="str">
        <f t="shared" si="519"/>
        <v>Not Applicable</v>
      </c>
      <c r="AI1454" t="e">
        <f t="shared" si="520"/>
        <v>#N/A</v>
      </c>
      <c r="AJ1454">
        <f t="shared" si="521"/>
        <v>21.9</v>
      </c>
      <c r="AK1454" t="str">
        <f t="shared" si="522"/>
        <v>no - Medium</v>
      </c>
      <c r="AL1454" t="str">
        <f t="shared" si="523"/>
        <v>Q4 - Very High</v>
      </c>
      <c r="AM1454">
        <f t="shared" si="524"/>
        <v>0</v>
      </c>
      <c r="AN1454">
        <f t="shared" si="525"/>
        <v>0</v>
      </c>
      <c r="AO1454">
        <f t="shared" si="526"/>
        <v>0</v>
      </c>
      <c r="AP1454">
        <f t="shared" si="527"/>
        <v>2</v>
      </c>
      <c r="AQ1454">
        <f t="shared" si="528"/>
        <v>128.80000000000001</v>
      </c>
    </row>
    <row r="1455" spans="1:43" x14ac:dyDescent="0.25">
      <c r="A1455" t="s">
        <v>31</v>
      </c>
      <c r="B1455">
        <v>50</v>
      </c>
      <c r="C1455" t="s">
        <v>28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  <c r="U1455">
        <f t="shared" si="506"/>
        <v>0</v>
      </c>
      <c r="V1455" t="str">
        <f t="shared" si="507"/>
        <v>&lt;=3 calls</v>
      </c>
      <c r="W1455" t="str">
        <f t="shared" si="508"/>
        <v>Q1</v>
      </c>
      <c r="X1455" t="str">
        <f t="shared" si="509"/>
        <v>Not Applicable</v>
      </c>
      <c r="Y1455" t="str">
        <f t="shared" si="510"/>
        <v>Medium</v>
      </c>
      <c r="Z1455" s="3">
        <f t="shared" si="511"/>
        <v>-0.89904584829179468</v>
      </c>
      <c r="AA1455" s="3">
        <f t="shared" si="512"/>
        <v>0.32490051064633074</v>
      </c>
      <c r="AB1455" s="3">
        <f t="shared" si="513"/>
        <v>-8.7935856007181734E-2</v>
      </c>
      <c r="AC1455" s="3">
        <f t="shared" si="514"/>
        <v>0.26952970780247515</v>
      </c>
      <c r="AD1455" s="3">
        <f t="shared" si="515"/>
        <v>2.0516139465329295</v>
      </c>
      <c r="AE1455" s="3">
        <f t="shared" si="516"/>
        <v>0.99710719449252927</v>
      </c>
      <c r="AF1455" s="3">
        <f t="shared" si="517"/>
        <v>2.4040228220649453</v>
      </c>
      <c r="AG1455" t="str">
        <f t="shared" si="518"/>
        <v>Cluster 2</v>
      </c>
      <c r="AH1455" t="str">
        <f t="shared" si="519"/>
        <v>Not Applicable</v>
      </c>
      <c r="AI1455" t="e">
        <f t="shared" si="520"/>
        <v>#N/A</v>
      </c>
      <c r="AJ1455">
        <f t="shared" si="521"/>
        <v>22.39</v>
      </c>
      <c r="AK1455" t="str">
        <f t="shared" si="522"/>
        <v>no - Medium</v>
      </c>
      <c r="AL1455" t="str">
        <f t="shared" si="523"/>
        <v>Q3 - High</v>
      </c>
      <c r="AM1455">
        <f t="shared" si="524"/>
        <v>0</v>
      </c>
      <c r="AN1455">
        <f t="shared" si="525"/>
        <v>0</v>
      </c>
      <c r="AO1455">
        <f t="shared" si="526"/>
        <v>1</v>
      </c>
      <c r="AP1455">
        <f t="shared" si="527"/>
        <v>1</v>
      </c>
      <c r="AQ1455">
        <f t="shared" si="528"/>
        <v>131.69999999999999</v>
      </c>
    </row>
    <row r="1456" spans="1:43" x14ac:dyDescent="0.25">
      <c r="A1456" t="s">
        <v>67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  <c r="U1456">
        <f t="shared" si="506"/>
        <v>0</v>
      </c>
      <c r="V1456" t="str">
        <f t="shared" si="507"/>
        <v>&lt;=3 calls</v>
      </c>
      <c r="W1456" t="str">
        <f t="shared" si="508"/>
        <v>Q3</v>
      </c>
      <c r="X1456" t="str">
        <f t="shared" si="509"/>
        <v>Not Applicable</v>
      </c>
      <c r="Y1456" t="str">
        <f t="shared" si="510"/>
        <v>Low</v>
      </c>
      <c r="Z1456" s="3">
        <f t="shared" si="511"/>
        <v>-1.46002841823145</v>
      </c>
      <c r="AA1456" s="3">
        <f t="shared" si="512"/>
        <v>-0.81739899937188643</v>
      </c>
      <c r="AB1456" s="3">
        <f t="shared" si="513"/>
        <v>1.1652032456599772</v>
      </c>
      <c r="AC1456" s="3">
        <f t="shared" si="514"/>
        <v>0.70429629216930834</v>
      </c>
      <c r="AD1456" s="3">
        <f t="shared" si="515"/>
        <v>2.7995892944375735</v>
      </c>
      <c r="AE1456" s="3">
        <f t="shared" si="516"/>
        <v>2.1572102301531886</v>
      </c>
      <c r="AF1456" s="3">
        <f t="shared" si="517"/>
        <v>3.0772409292458192</v>
      </c>
      <c r="AG1456" t="str">
        <f t="shared" si="518"/>
        <v>Cluster 2</v>
      </c>
      <c r="AH1456" t="str">
        <f t="shared" si="519"/>
        <v>Not Applicable</v>
      </c>
      <c r="AI1456" t="e">
        <f t="shared" si="520"/>
        <v>#N/A</v>
      </c>
      <c r="AJ1456">
        <f t="shared" si="521"/>
        <v>17.239999999999998</v>
      </c>
      <c r="AK1456" t="str">
        <f t="shared" si="522"/>
        <v>no - Low</v>
      </c>
      <c r="AL1456" t="str">
        <f t="shared" si="523"/>
        <v>Q4 - Very High</v>
      </c>
      <c r="AM1456">
        <f t="shared" si="524"/>
        <v>0</v>
      </c>
      <c r="AN1456">
        <f t="shared" si="525"/>
        <v>1</v>
      </c>
      <c r="AO1456">
        <f t="shared" si="526"/>
        <v>0</v>
      </c>
      <c r="AP1456">
        <f t="shared" si="527"/>
        <v>1</v>
      </c>
      <c r="AQ1456">
        <f t="shared" si="528"/>
        <v>101.4</v>
      </c>
    </row>
    <row r="1457" spans="1:43" x14ac:dyDescent="0.25">
      <c r="A1457" t="s">
        <v>61</v>
      </c>
      <c r="B1457">
        <v>161</v>
      </c>
      <c r="C1457" t="s">
        <v>25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  <c r="U1457">
        <f t="shared" si="506"/>
        <v>0</v>
      </c>
      <c r="V1457" t="str">
        <f t="shared" si="507"/>
        <v>&lt;=3 calls</v>
      </c>
      <c r="W1457" t="str">
        <f t="shared" si="508"/>
        <v>Q4</v>
      </c>
      <c r="X1457" t="str">
        <f t="shared" si="509"/>
        <v>Not Applicable</v>
      </c>
      <c r="Y1457" t="str">
        <f t="shared" si="510"/>
        <v>High</v>
      </c>
      <c r="Z1457" s="3">
        <f t="shared" si="511"/>
        <v>-1.3470913331940939</v>
      </c>
      <c r="AA1457" s="3">
        <f t="shared" si="512"/>
        <v>1.1189379749272861</v>
      </c>
      <c r="AB1457" s="3">
        <f t="shared" si="513"/>
        <v>0.92688836103230821</v>
      </c>
      <c r="AC1457" s="3">
        <f t="shared" si="514"/>
        <v>0.84921848695825297</v>
      </c>
      <c r="AD1457" s="3">
        <f t="shared" si="515"/>
        <v>3.4267883365561618</v>
      </c>
      <c r="AE1457" s="3">
        <f t="shared" si="516"/>
        <v>2.1556834934910643</v>
      </c>
      <c r="AF1457" s="3">
        <f t="shared" si="517"/>
        <v>2.3560696816228366</v>
      </c>
      <c r="AG1457" t="str">
        <f t="shared" si="518"/>
        <v>Cluster 2</v>
      </c>
      <c r="AH1457" t="str">
        <f t="shared" si="519"/>
        <v>Not Applicable</v>
      </c>
      <c r="AI1457" t="e">
        <f t="shared" si="520"/>
        <v>#N/A</v>
      </c>
      <c r="AJ1457">
        <f t="shared" si="521"/>
        <v>18.28</v>
      </c>
      <c r="AK1457" t="str">
        <f t="shared" si="522"/>
        <v>no - Low</v>
      </c>
      <c r="AL1457" t="str">
        <f t="shared" si="523"/>
        <v>Q4 - Very High</v>
      </c>
      <c r="AM1457">
        <f t="shared" si="524"/>
        <v>0</v>
      </c>
      <c r="AN1457">
        <f t="shared" si="525"/>
        <v>0</v>
      </c>
      <c r="AO1457">
        <f t="shared" si="526"/>
        <v>0</v>
      </c>
      <c r="AP1457">
        <f t="shared" si="527"/>
        <v>2</v>
      </c>
      <c r="AQ1457">
        <f t="shared" si="528"/>
        <v>107.5</v>
      </c>
    </row>
    <row r="1458" spans="1:43" x14ac:dyDescent="0.25">
      <c r="A1458" t="s">
        <v>45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  <c r="U1458">
        <f t="shared" si="506"/>
        <v>0</v>
      </c>
      <c r="V1458" t="str">
        <f t="shared" si="507"/>
        <v>&lt;=3 calls</v>
      </c>
      <c r="W1458" t="str">
        <f t="shared" si="508"/>
        <v>Q2</v>
      </c>
      <c r="X1458" t="str">
        <f t="shared" si="509"/>
        <v>Not Applicable</v>
      </c>
      <c r="Y1458" t="str">
        <f t="shared" si="510"/>
        <v>High</v>
      </c>
      <c r="Z1458" s="3">
        <f t="shared" si="511"/>
        <v>-1.0952971763894959</v>
      </c>
      <c r="AA1458" s="3">
        <f t="shared" si="512"/>
        <v>1.1945605905730916</v>
      </c>
      <c r="AB1458" s="3">
        <f t="shared" si="513"/>
        <v>0.43437093280179284</v>
      </c>
      <c r="AC1458" s="3">
        <f t="shared" si="514"/>
        <v>-0.70869510702289995</v>
      </c>
      <c r="AD1458" s="3">
        <f t="shared" si="515"/>
        <v>2.6395939557180785</v>
      </c>
      <c r="AE1458" s="3">
        <f t="shared" si="516"/>
        <v>1.821421909151868</v>
      </c>
      <c r="AF1458" s="3">
        <f t="shared" si="517"/>
        <v>2.7690610847746675</v>
      </c>
      <c r="AG1458" t="str">
        <f t="shared" si="518"/>
        <v>Cluster 2</v>
      </c>
      <c r="AH1458" t="str">
        <f t="shared" si="519"/>
        <v>&gt;16 messages</v>
      </c>
      <c r="AI1458" t="e">
        <f t="shared" si="520"/>
        <v>#N/A</v>
      </c>
      <c r="AJ1458">
        <f t="shared" si="521"/>
        <v>20.59</v>
      </c>
      <c r="AK1458" t="str">
        <f t="shared" si="522"/>
        <v>no - Medium</v>
      </c>
      <c r="AL1458" t="str">
        <f t="shared" si="523"/>
        <v>Q1 - Low</v>
      </c>
      <c r="AM1458">
        <f t="shared" si="524"/>
        <v>0</v>
      </c>
      <c r="AN1458">
        <f t="shared" si="525"/>
        <v>1</v>
      </c>
      <c r="AO1458">
        <f t="shared" si="526"/>
        <v>0</v>
      </c>
      <c r="AP1458">
        <f t="shared" si="527"/>
        <v>3</v>
      </c>
      <c r="AQ1458">
        <f t="shared" si="528"/>
        <v>121.1</v>
      </c>
    </row>
    <row r="1459" spans="1:43" x14ac:dyDescent="0.25">
      <c r="A1459" t="s">
        <v>59</v>
      </c>
      <c r="B1459">
        <v>130</v>
      </c>
      <c r="C1459" t="s">
        <v>28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  <c r="U1459">
        <f t="shared" si="506"/>
        <v>0</v>
      </c>
      <c r="V1459" t="str">
        <f t="shared" si="507"/>
        <v>&lt;=3 calls</v>
      </c>
      <c r="W1459" t="str">
        <f t="shared" si="508"/>
        <v>Q4</v>
      </c>
      <c r="X1459" t="str">
        <f t="shared" si="509"/>
        <v>Not Applicable</v>
      </c>
      <c r="Y1459" t="str">
        <f t="shared" si="510"/>
        <v>High</v>
      </c>
      <c r="Z1459" s="3">
        <f t="shared" si="511"/>
        <v>-1.0360514924354729</v>
      </c>
      <c r="AA1459" s="3">
        <f t="shared" si="512"/>
        <v>1.4035178180154484</v>
      </c>
      <c r="AB1459" s="3">
        <f t="shared" si="513"/>
        <v>0.77396964339622087</v>
      </c>
      <c r="AC1459" s="3">
        <f t="shared" si="514"/>
        <v>-2.4477614444902343</v>
      </c>
      <c r="AD1459" s="3">
        <f t="shared" si="515"/>
        <v>3.3198161255509815</v>
      </c>
      <c r="AE1459" s="3">
        <f t="shared" si="516"/>
        <v>3.1038411780399473</v>
      </c>
      <c r="AF1459" s="3">
        <f t="shared" si="517"/>
        <v>4.0306923734669313</v>
      </c>
      <c r="AG1459" t="str">
        <f t="shared" si="518"/>
        <v>Cluster 2</v>
      </c>
      <c r="AH1459" t="str">
        <f t="shared" si="519"/>
        <v>Not Applicable</v>
      </c>
      <c r="AI1459" t="e">
        <f t="shared" si="520"/>
        <v>#N/A</v>
      </c>
      <c r="AJ1459">
        <f t="shared" si="521"/>
        <v>21.13</v>
      </c>
      <c r="AK1459" t="str">
        <f t="shared" si="522"/>
        <v>no - Medium</v>
      </c>
      <c r="AL1459" t="str">
        <f t="shared" si="523"/>
        <v>Q1 - Low</v>
      </c>
      <c r="AM1459">
        <f t="shared" si="524"/>
        <v>0</v>
      </c>
      <c r="AN1459">
        <f t="shared" si="525"/>
        <v>0</v>
      </c>
      <c r="AO1459">
        <f t="shared" si="526"/>
        <v>1</v>
      </c>
      <c r="AP1459">
        <f t="shared" si="527"/>
        <v>0</v>
      </c>
      <c r="AQ1459">
        <f t="shared" si="528"/>
        <v>124.3</v>
      </c>
    </row>
    <row r="1460" spans="1:43" x14ac:dyDescent="0.25">
      <c r="A1460" t="s">
        <v>51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  <c r="U1460">
        <f t="shared" si="506"/>
        <v>0</v>
      </c>
      <c r="V1460" t="str">
        <f t="shared" si="507"/>
        <v>&lt;=3 calls</v>
      </c>
      <c r="W1460" t="str">
        <f t="shared" si="508"/>
        <v>Q2</v>
      </c>
      <c r="X1460" t="str">
        <f t="shared" si="509"/>
        <v>Not Applicable</v>
      </c>
      <c r="Y1460" t="str">
        <f t="shared" si="510"/>
        <v>High</v>
      </c>
      <c r="Z1460" s="3">
        <f t="shared" si="511"/>
        <v>-0.41767466616535748</v>
      </c>
      <c r="AA1460" s="3">
        <f t="shared" si="512"/>
        <v>1.9587470223622827</v>
      </c>
      <c r="AB1460" s="3">
        <f t="shared" si="513"/>
        <v>0.32514327734744458</v>
      </c>
      <c r="AC1460" s="3">
        <f t="shared" si="514"/>
        <v>1.2839850713250869</v>
      </c>
      <c r="AD1460" s="3">
        <f t="shared" si="515"/>
        <v>4.008226446734052</v>
      </c>
      <c r="AE1460" s="3">
        <f t="shared" si="516"/>
        <v>2.4011409451673962</v>
      </c>
      <c r="AF1460" s="3">
        <f t="shared" si="517"/>
        <v>1.8614715761516381</v>
      </c>
      <c r="AG1460" t="str">
        <f t="shared" si="518"/>
        <v>Cluster 3</v>
      </c>
      <c r="AH1460" t="str">
        <f t="shared" si="519"/>
        <v>Not Applicable</v>
      </c>
      <c r="AI1460" t="e">
        <f t="shared" si="520"/>
        <v>#N/A</v>
      </c>
      <c r="AJ1460">
        <f t="shared" si="521"/>
        <v>26.81</v>
      </c>
      <c r="AK1460" t="str">
        <f t="shared" si="522"/>
        <v>no - Low</v>
      </c>
      <c r="AL1460" t="str">
        <f t="shared" si="523"/>
        <v>Q4 - Very High</v>
      </c>
      <c r="AM1460">
        <f t="shared" si="524"/>
        <v>0</v>
      </c>
      <c r="AN1460">
        <f t="shared" si="525"/>
        <v>1</v>
      </c>
      <c r="AO1460">
        <f t="shared" si="526"/>
        <v>0</v>
      </c>
      <c r="AP1460">
        <f t="shared" si="527"/>
        <v>1</v>
      </c>
      <c r="AQ1460">
        <f t="shared" si="528"/>
        <v>157.69999999999999</v>
      </c>
    </row>
    <row r="1461" spans="1:43" x14ac:dyDescent="0.25">
      <c r="A1461" t="s">
        <v>41</v>
      </c>
      <c r="B1461">
        <v>119</v>
      </c>
      <c r="C1461" t="s">
        <v>25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  <c r="U1461">
        <f t="shared" si="506"/>
        <v>0</v>
      </c>
      <c r="V1461" t="str">
        <f t="shared" si="507"/>
        <v>&lt;=3 calls</v>
      </c>
      <c r="W1461" t="str">
        <f t="shared" si="508"/>
        <v>Q3</v>
      </c>
      <c r="X1461" t="str">
        <f t="shared" si="509"/>
        <v>Not Applicable</v>
      </c>
      <c r="Y1461" t="str">
        <f t="shared" si="510"/>
        <v>Medium</v>
      </c>
      <c r="Z1461" s="3">
        <f t="shared" si="511"/>
        <v>-1.0360514924354729</v>
      </c>
      <c r="AA1461" s="3">
        <f t="shared" si="512"/>
        <v>0.13783404036460173</v>
      </c>
      <c r="AB1461" s="3">
        <f t="shared" si="513"/>
        <v>-0.85650135893141377</v>
      </c>
      <c r="AC1461" s="3">
        <f t="shared" si="514"/>
        <v>1.6462905582974481</v>
      </c>
      <c r="AD1461" s="3">
        <f t="shared" si="515"/>
        <v>2.8843390217590592</v>
      </c>
      <c r="AE1461" s="3">
        <f t="shared" si="516"/>
        <v>2.1298516609970006</v>
      </c>
      <c r="AF1461" s="3">
        <f t="shared" si="517"/>
        <v>2.9585679987557083</v>
      </c>
      <c r="AG1461" t="str">
        <f t="shared" si="518"/>
        <v>Cluster 2</v>
      </c>
      <c r="AH1461" t="str">
        <f t="shared" si="519"/>
        <v>Not Applicable</v>
      </c>
      <c r="AI1461" t="e">
        <f t="shared" si="520"/>
        <v>#N/A</v>
      </c>
      <c r="AJ1461">
        <f t="shared" si="521"/>
        <v>21.13</v>
      </c>
      <c r="AK1461" t="str">
        <f t="shared" si="522"/>
        <v>no - Low</v>
      </c>
      <c r="AL1461" t="str">
        <f t="shared" si="523"/>
        <v>Q4 - Very High</v>
      </c>
      <c r="AM1461">
        <f t="shared" si="524"/>
        <v>0</v>
      </c>
      <c r="AN1461">
        <f t="shared" si="525"/>
        <v>0</v>
      </c>
      <c r="AO1461">
        <f t="shared" si="526"/>
        <v>0</v>
      </c>
      <c r="AP1461">
        <f t="shared" si="527"/>
        <v>0</v>
      </c>
      <c r="AQ1461">
        <f t="shared" si="528"/>
        <v>124.3</v>
      </c>
    </row>
    <row r="1462" spans="1:43" x14ac:dyDescent="0.25">
      <c r="A1462" t="s">
        <v>62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  <c r="U1462">
        <f t="shared" si="506"/>
        <v>1</v>
      </c>
      <c r="V1462" t="str">
        <f t="shared" si="507"/>
        <v>&lt;=3 calls</v>
      </c>
      <c r="W1462" t="str">
        <f t="shared" si="508"/>
        <v>Q3</v>
      </c>
      <c r="X1462" t="str">
        <f t="shared" si="509"/>
        <v>Not Applicable</v>
      </c>
      <c r="Y1462" t="str">
        <f t="shared" si="510"/>
        <v>Medium</v>
      </c>
      <c r="Z1462" s="3">
        <f t="shared" si="511"/>
        <v>1.9651126853605068</v>
      </c>
      <c r="AA1462" s="3">
        <f t="shared" si="512"/>
        <v>0.1099730767056207</v>
      </c>
      <c r="AB1462" s="3">
        <f t="shared" si="513"/>
        <v>-0.18127585248635184</v>
      </c>
      <c r="AC1462" s="3">
        <f t="shared" si="514"/>
        <v>-1.2159227887842059</v>
      </c>
      <c r="AD1462" s="3">
        <f t="shared" si="515"/>
        <v>3.2773259447811158</v>
      </c>
      <c r="AE1462" s="3">
        <f t="shared" si="516"/>
        <v>2.3205799074249298</v>
      </c>
      <c r="AF1462" s="3">
        <f t="shared" si="517"/>
        <v>2.8336049239710812</v>
      </c>
      <c r="AG1462" t="str">
        <f t="shared" si="518"/>
        <v>Cluster 2</v>
      </c>
      <c r="AH1462" t="str">
        <f t="shared" si="519"/>
        <v>Not Applicable</v>
      </c>
      <c r="AI1462">
        <f t="shared" si="520"/>
        <v>48.69</v>
      </c>
      <c r="AJ1462" t="e">
        <f t="shared" si="521"/>
        <v>#N/A</v>
      </c>
      <c r="AK1462" t="str">
        <f t="shared" si="522"/>
        <v>no - Medium</v>
      </c>
      <c r="AL1462" t="str">
        <f t="shared" si="523"/>
        <v>Q1 - Low</v>
      </c>
      <c r="AM1462">
        <f t="shared" si="524"/>
        <v>0</v>
      </c>
      <c r="AN1462">
        <f t="shared" si="525"/>
        <v>1</v>
      </c>
      <c r="AO1462">
        <f t="shared" si="526"/>
        <v>0</v>
      </c>
      <c r="AP1462">
        <f t="shared" si="527"/>
        <v>1</v>
      </c>
      <c r="AQ1462">
        <f t="shared" si="528"/>
        <v>286.39999999999998</v>
      </c>
    </row>
    <row r="1463" spans="1:43" x14ac:dyDescent="0.25">
      <c r="A1463" t="s">
        <v>33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  <c r="U1463">
        <f t="shared" si="506"/>
        <v>0</v>
      </c>
      <c r="V1463" t="str">
        <f t="shared" si="507"/>
        <v>&lt;=3 calls</v>
      </c>
      <c r="W1463" t="str">
        <f t="shared" si="508"/>
        <v>Q4</v>
      </c>
      <c r="X1463" t="str">
        <f t="shared" si="509"/>
        <v>Not Applicable</v>
      </c>
      <c r="Y1463" t="str">
        <f t="shared" si="510"/>
        <v>Medium</v>
      </c>
      <c r="Z1463" s="3">
        <f t="shared" si="511"/>
        <v>-0.71390308593547269</v>
      </c>
      <c r="AA1463" s="3">
        <f t="shared" si="512"/>
        <v>0.10798300787283646</v>
      </c>
      <c r="AB1463" s="3">
        <f t="shared" si="513"/>
        <v>0.35691859529780035</v>
      </c>
      <c r="AC1463" s="3">
        <f t="shared" si="514"/>
        <v>-0.52754236353671935</v>
      </c>
      <c r="AD1463" s="3">
        <f t="shared" si="515"/>
        <v>1.8368239116718861</v>
      </c>
      <c r="AE1463" s="3">
        <f t="shared" si="516"/>
        <v>0.9628134684832359</v>
      </c>
      <c r="AF1463" s="3">
        <f t="shared" si="517"/>
        <v>2.5456035566631008</v>
      </c>
      <c r="AG1463" t="str">
        <f t="shared" si="518"/>
        <v>Cluster 2</v>
      </c>
      <c r="AH1463" t="str">
        <f t="shared" si="519"/>
        <v>Not Applicable</v>
      </c>
      <c r="AI1463" t="e">
        <f t="shared" si="520"/>
        <v>#N/A</v>
      </c>
      <c r="AJ1463">
        <f t="shared" si="521"/>
        <v>24.09</v>
      </c>
      <c r="AK1463" t="str">
        <f t="shared" si="522"/>
        <v>no - Medium</v>
      </c>
      <c r="AL1463" t="str">
        <f t="shared" si="523"/>
        <v>Q2 - Medium</v>
      </c>
      <c r="AM1463">
        <f t="shared" si="524"/>
        <v>0</v>
      </c>
      <c r="AN1463">
        <f t="shared" si="525"/>
        <v>1</v>
      </c>
      <c r="AO1463">
        <f t="shared" si="526"/>
        <v>0</v>
      </c>
      <c r="AP1463">
        <f t="shared" si="527"/>
        <v>0</v>
      </c>
      <c r="AQ1463">
        <f t="shared" si="528"/>
        <v>141.69999999999999</v>
      </c>
    </row>
    <row r="1464" spans="1:43" x14ac:dyDescent="0.25">
      <c r="A1464" t="s">
        <v>38</v>
      </c>
      <c r="B1464">
        <v>127</v>
      </c>
      <c r="C1464" t="s">
        <v>25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  <c r="U1464">
        <f t="shared" si="506"/>
        <v>0</v>
      </c>
      <c r="V1464" t="str">
        <f t="shared" si="507"/>
        <v>&lt;=3 calls</v>
      </c>
      <c r="W1464" t="str">
        <f t="shared" si="508"/>
        <v>Q3</v>
      </c>
      <c r="X1464" t="str">
        <f t="shared" si="509"/>
        <v>Not Applicable</v>
      </c>
      <c r="Y1464" t="str">
        <f t="shared" si="510"/>
        <v>High</v>
      </c>
      <c r="Z1464" s="3">
        <f t="shared" si="511"/>
        <v>-0.13440623976018459</v>
      </c>
      <c r="AA1464" s="3">
        <f t="shared" si="512"/>
        <v>0.90799067865214556</v>
      </c>
      <c r="AB1464" s="3">
        <f t="shared" si="513"/>
        <v>1.9754738533940517</v>
      </c>
      <c r="AC1464" s="3">
        <f t="shared" si="514"/>
        <v>-1.9767643114261646</v>
      </c>
      <c r="AD1464" s="3">
        <f t="shared" si="515"/>
        <v>3.7679164215647156</v>
      </c>
      <c r="AE1464" s="3">
        <f t="shared" si="516"/>
        <v>2.941531267584514</v>
      </c>
      <c r="AF1464" s="3">
        <f t="shared" si="517"/>
        <v>3.3328693698459984</v>
      </c>
      <c r="AG1464" t="str">
        <f t="shared" si="518"/>
        <v>Cluster 2</v>
      </c>
      <c r="AH1464" t="str">
        <f t="shared" si="519"/>
        <v>&gt;16 messages</v>
      </c>
      <c r="AI1464" t="e">
        <f t="shared" si="520"/>
        <v>#N/A</v>
      </c>
      <c r="AJ1464">
        <f t="shared" si="521"/>
        <v>29.41</v>
      </c>
      <c r="AK1464" t="str">
        <f t="shared" si="522"/>
        <v>no - Low</v>
      </c>
      <c r="AL1464" t="str">
        <f t="shared" si="523"/>
        <v>Q1 - Low</v>
      </c>
      <c r="AM1464">
        <f t="shared" si="524"/>
        <v>0</v>
      </c>
      <c r="AN1464">
        <f t="shared" si="525"/>
        <v>0</v>
      </c>
      <c r="AO1464">
        <f t="shared" si="526"/>
        <v>0</v>
      </c>
      <c r="AP1464">
        <f t="shared" si="527"/>
        <v>0</v>
      </c>
      <c r="AQ1464">
        <f t="shared" si="528"/>
        <v>173</v>
      </c>
    </row>
    <row r="1465" spans="1:43" x14ac:dyDescent="0.25">
      <c r="A1465" t="s">
        <v>24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  <c r="U1465">
        <f t="shared" si="506"/>
        <v>1</v>
      </c>
      <c r="V1465" t="str">
        <f t="shared" si="507"/>
        <v>&lt;=3 calls</v>
      </c>
      <c r="W1465" t="str">
        <f t="shared" si="508"/>
        <v>Q2</v>
      </c>
      <c r="X1465" t="str">
        <f t="shared" si="509"/>
        <v>Not Applicable</v>
      </c>
      <c r="Y1465" t="str">
        <f t="shared" si="510"/>
        <v>High</v>
      </c>
      <c r="Z1465" s="3">
        <f t="shared" si="511"/>
        <v>1.637409995989817</v>
      </c>
      <c r="AA1465" s="3">
        <f t="shared" si="512"/>
        <v>2.0065086743491065</v>
      </c>
      <c r="AB1465" s="3">
        <f t="shared" si="513"/>
        <v>-0.66584945122927874</v>
      </c>
      <c r="AC1465" s="3">
        <f t="shared" si="514"/>
        <v>-1.6144588244538034</v>
      </c>
      <c r="AD1465" s="3">
        <f t="shared" si="515"/>
        <v>4.0600790795348249</v>
      </c>
      <c r="AE1465" s="3">
        <f t="shared" si="516"/>
        <v>3.1236231115108413</v>
      </c>
      <c r="AF1465" s="3">
        <f t="shared" si="517"/>
        <v>3.3211143541668338</v>
      </c>
      <c r="AG1465" t="str">
        <f t="shared" si="518"/>
        <v>Cluster 2</v>
      </c>
      <c r="AH1465" t="str">
        <f t="shared" si="519"/>
        <v>Not Applicable</v>
      </c>
      <c r="AI1465">
        <f t="shared" si="520"/>
        <v>45.68</v>
      </c>
      <c r="AJ1465" t="e">
        <f t="shared" si="521"/>
        <v>#N/A</v>
      </c>
      <c r="AK1465" t="str">
        <f t="shared" si="522"/>
        <v>no - Low</v>
      </c>
      <c r="AL1465" t="str">
        <f t="shared" si="523"/>
        <v>Q1 - Low</v>
      </c>
      <c r="AM1465">
        <f t="shared" si="524"/>
        <v>0</v>
      </c>
      <c r="AN1465">
        <f t="shared" si="525"/>
        <v>1</v>
      </c>
      <c r="AO1465">
        <f t="shared" si="526"/>
        <v>0</v>
      </c>
      <c r="AP1465">
        <f t="shared" si="527"/>
        <v>2</v>
      </c>
      <c r="AQ1465">
        <f t="shared" si="528"/>
        <v>268.7</v>
      </c>
    </row>
    <row r="1466" spans="1:43" x14ac:dyDescent="0.25">
      <c r="A1466" t="s">
        <v>75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  <c r="U1466">
        <f t="shared" si="506"/>
        <v>0</v>
      </c>
      <c r="V1466" t="str">
        <f t="shared" si="507"/>
        <v>&lt;=3 calls</v>
      </c>
      <c r="W1466" t="str">
        <f t="shared" si="508"/>
        <v>Q4</v>
      </c>
      <c r="X1466" t="str">
        <f t="shared" si="509"/>
        <v>Not Applicable</v>
      </c>
      <c r="Y1466" t="str">
        <f t="shared" si="510"/>
        <v>Low</v>
      </c>
      <c r="Z1466" s="3">
        <f t="shared" si="511"/>
        <v>0.70799332896108058</v>
      </c>
      <c r="AA1466" s="3">
        <f t="shared" si="512"/>
        <v>-1.3129261387351896</v>
      </c>
      <c r="AB1466" s="3">
        <f t="shared" si="513"/>
        <v>-1.6210949471118514</v>
      </c>
      <c r="AC1466" s="3">
        <f t="shared" si="514"/>
        <v>-0.31015907135330267</v>
      </c>
      <c r="AD1466" s="3">
        <f t="shared" si="515"/>
        <v>1.9689599844190031</v>
      </c>
      <c r="AE1466" s="3">
        <f t="shared" si="516"/>
        <v>2.2246746001880382</v>
      </c>
      <c r="AF1466" s="3">
        <f t="shared" si="517"/>
        <v>3.7445361172247136</v>
      </c>
      <c r="AG1466" t="str">
        <f t="shared" si="518"/>
        <v>Cluster 1</v>
      </c>
      <c r="AH1466" t="str">
        <f t="shared" si="519"/>
        <v>&gt;16 messages</v>
      </c>
      <c r="AI1466" t="e">
        <f t="shared" si="520"/>
        <v>#N/A</v>
      </c>
      <c r="AJ1466">
        <f t="shared" si="521"/>
        <v>37.15</v>
      </c>
      <c r="AK1466" t="str">
        <f t="shared" si="522"/>
        <v>no - Medium</v>
      </c>
      <c r="AL1466" t="str">
        <f t="shared" si="523"/>
        <v>Q2 - Medium</v>
      </c>
      <c r="AM1466">
        <f t="shared" si="524"/>
        <v>0</v>
      </c>
      <c r="AN1466">
        <f t="shared" si="525"/>
        <v>1</v>
      </c>
      <c r="AO1466">
        <f t="shared" si="526"/>
        <v>0</v>
      </c>
      <c r="AP1466">
        <f t="shared" si="527"/>
        <v>0</v>
      </c>
      <c r="AQ1466">
        <f t="shared" si="528"/>
        <v>218.5</v>
      </c>
    </row>
    <row r="1467" spans="1:43" x14ac:dyDescent="0.25">
      <c r="A1467" t="s">
        <v>60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  <c r="U1467">
        <f t="shared" si="506"/>
        <v>0</v>
      </c>
      <c r="V1467" t="str">
        <f t="shared" si="507"/>
        <v>&lt;=3 calls</v>
      </c>
      <c r="W1467" t="str">
        <f t="shared" si="508"/>
        <v>Q2</v>
      </c>
      <c r="X1467" t="str">
        <f t="shared" si="509"/>
        <v>Not Applicable</v>
      </c>
      <c r="Y1467" t="str">
        <f t="shared" si="510"/>
        <v>Medium</v>
      </c>
      <c r="Z1467" s="3">
        <f t="shared" si="511"/>
        <v>1.3893186944323459</v>
      </c>
      <c r="AA1467" s="3">
        <f t="shared" si="512"/>
        <v>-0.11092456373344206</v>
      </c>
      <c r="AB1467" s="3">
        <f t="shared" si="513"/>
        <v>1.5107598283700978</v>
      </c>
      <c r="AC1467" s="3">
        <f t="shared" si="514"/>
        <v>-2.3753003470957617</v>
      </c>
      <c r="AD1467" s="3">
        <f t="shared" si="515"/>
        <v>3.8333620903086141</v>
      </c>
      <c r="AE1467" s="3">
        <f t="shared" si="516"/>
        <v>3.1411713884264172</v>
      </c>
      <c r="AF1467" s="3">
        <f t="shared" si="517"/>
        <v>3.6109902336509117</v>
      </c>
      <c r="AG1467" t="str">
        <f t="shared" si="518"/>
        <v>Cluster 2</v>
      </c>
      <c r="AH1467" t="str">
        <f t="shared" si="519"/>
        <v>Not Applicable</v>
      </c>
      <c r="AI1467" t="e">
        <f t="shared" si="520"/>
        <v>#N/A</v>
      </c>
      <c r="AJ1467">
        <f t="shared" si="521"/>
        <v>43.4</v>
      </c>
      <c r="AK1467" t="str">
        <f t="shared" si="522"/>
        <v>no - Medium</v>
      </c>
      <c r="AL1467" t="str">
        <f t="shared" si="523"/>
        <v>Q1 - Low</v>
      </c>
      <c r="AM1467">
        <f t="shared" si="524"/>
        <v>0</v>
      </c>
      <c r="AN1467">
        <f t="shared" si="525"/>
        <v>1</v>
      </c>
      <c r="AO1467">
        <f t="shared" si="526"/>
        <v>0</v>
      </c>
      <c r="AP1467">
        <f t="shared" si="527"/>
        <v>3</v>
      </c>
      <c r="AQ1467">
        <f t="shared" si="528"/>
        <v>255.3</v>
      </c>
    </row>
    <row r="1468" spans="1:43" x14ac:dyDescent="0.25">
      <c r="A1468" t="s">
        <v>45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  <c r="U1468">
        <f t="shared" si="506"/>
        <v>0</v>
      </c>
      <c r="V1468" t="str">
        <f t="shared" si="507"/>
        <v>&lt;=3 calls</v>
      </c>
      <c r="W1468" t="str">
        <f t="shared" si="508"/>
        <v>Q2</v>
      </c>
      <c r="X1468" t="str">
        <f t="shared" si="509"/>
        <v>Not Applicable</v>
      </c>
      <c r="Y1468" t="str">
        <f t="shared" si="510"/>
        <v>Medium</v>
      </c>
      <c r="Z1468" s="3">
        <f t="shared" si="511"/>
        <v>-2.561627854251566</v>
      </c>
      <c r="AA1468" s="3">
        <f t="shared" si="512"/>
        <v>0.21544672484319149</v>
      </c>
      <c r="AB1468" s="3">
        <f t="shared" si="513"/>
        <v>0.74219432544586517</v>
      </c>
      <c r="AC1468" s="3">
        <f t="shared" si="514"/>
        <v>0.41445190259141979</v>
      </c>
      <c r="AD1468" s="3">
        <f t="shared" si="515"/>
        <v>2.9919738549102748</v>
      </c>
      <c r="AE1468" s="3">
        <f t="shared" si="516"/>
        <v>2.7075777645727612</v>
      </c>
      <c r="AF1468" s="3">
        <f t="shared" si="517"/>
        <v>3.7027080838152782</v>
      </c>
      <c r="AG1468" t="str">
        <f t="shared" si="518"/>
        <v>Cluster 2</v>
      </c>
      <c r="AH1468" t="str">
        <f t="shared" si="519"/>
        <v>Not Applicable</v>
      </c>
      <c r="AI1468" t="e">
        <f t="shared" si="520"/>
        <v>#N/A</v>
      </c>
      <c r="AJ1468">
        <f t="shared" si="521"/>
        <v>7.12</v>
      </c>
      <c r="AK1468" t="str">
        <f t="shared" si="522"/>
        <v>no - Medium</v>
      </c>
      <c r="AL1468" t="str">
        <f t="shared" si="523"/>
        <v>Q3 - High</v>
      </c>
      <c r="AM1468">
        <f t="shared" si="524"/>
        <v>0</v>
      </c>
      <c r="AN1468">
        <f t="shared" si="525"/>
        <v>1</v>
      </c>
      <c r="AO1468">
        <f t="shared" si="526"/>
        <v>0</v>
      </c>
      <c r="AP1468">
        <f t="shared" si="527"/>
        <v>1</v>
      </c>
      <c r="AQ1468">
        <f t="shared" si="528"/>
        <v>41.9</v>
      </c>
    </row>
    <row r="1469" spans="1:43" x14ac:dyDescent="0.25">
      <c r="A1469" t="s">
        <v>75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  <c r="U1469">
        <f t="shared" si="506"/>
        <v>0</v>
      </c>
      <c r="V1469" t="str">
        <f t="shared" si="507"/>
        <v>&lt;=3 calls</v>
      </c>
      <c r="W1469" t="str">
        <f t="shared" si="508"/>
        <v>Q1</v>
      </c>
      <c r="X1469" t="str">
        <f t="shared" si="509"/>
        <v>Not Applicable</v>
      </c>
      <c r="Y1469" t="str">
        <f t="shared" si="510"/>
        <v>High</v>
      </c>
      <c r="Z1469" s="3">
        <f t="shared" si="511"/>
        <v>1.4911472137283228</v>
      </c>
      <c r="AA1469" s="3">
        <f t="shared" si="512"/>
        <v>1.1527691450846209</v>
      </c>
      <c r="AB1469" s="3">
        <f t="shared" si="513"/>
        <v>-1.3748362329965935</v>
      </c>
      <c r="AC1469" s="3">
        <f t="shared" si="514"/>
        <v>-1.6144588244538034</v>
      </c>
      <c r="AD1469" s="3">
        <f t="shared" si="515"/>
        <v>3.3702064151934348</v>
      </c>
      <c r="AE1469" s="3">
        <f t="shared" si="516"/>
        <v>2.8370845384453895</v>
      </c>
      <c r="AF1469" s="3">
        <f t="shared" si="517"/>
        <v>3.56928649390334</v>
      </c>
      <c r="AG1469" t="str">
        <f t="shared" si="518"/>
        <v>Cluster 2</v>
      </c>
      <c r="AH1469" t="str">
        <f t="shared" si="519"/>
        <v>Not Applicable</v>
      </c>
      <c r="AI1469" t="e">
        <f t="shared" si="520"/>
        <v>#N/A</v>
      </c>
      <c r="AJ1469">
        <f t="shared" si="521"/>
        <v>44.34</v>
      </c>
      <c r="AK1469" t="str">
        <f t="shared" si="522"/>
        <v>no - Low</v>
      </c>
      <c r="AL1469" t="str">
        <f t="shared" si="523"/>
        <v>Q1 - Low</v>
      </c>
      <c r="AM1469">
        <f t="shared" si="524"/>
        <v>0</v>
      </c>
      <c r="AN1469">
        <f t="shared" si="525"/>
        <v>1</v>
      </c>
      <c r="AO1469">
        <f t="shared" si="526"/>
        <v>0</v>
      </c>
      <c r="AP1469">
        <f t="shared" si="527"/>
        <v>1</v>
      </c>
      <c r="AQ1469">
        <f t="shared" si="528"/>
        <v>260.8</v>
      </c>
    </row>
    <row r="1470" spans="1:43" x14ac:dyDescent="0.25">
      <c r="A1470" t="s">
        <v>51</v>
      </c>
      <c r="B1470">
        <v>120</v>
      </c>
      <c r="C1470" t="s">
        <v>25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  <c r="U1470">
        <f t="shared" si="506"/>
        <v>0</v>
      </c>
      <c r="V1470" t="str">
        <f t="shared" si="507"/>
        <v>&lt;=3 calls</v>
      </c>
      <c r="W1470" t="str">
        <f t="shared" si="508"/>
        <v>Q3</v>
      </c>
      <c r="X1470" t="str">
        <f t="shared" si="509"/>
        <v>Not Applicable</v>
      </c>
      <c r="Y1470" t="str">
        <f t="shared" si="510"/>
        <v>High</v>
      </c>
      <c r="Z1470" s="3">
        <f t="shared" si="511"/>
        <v>1.0949417022857937</v>
      </c>
      <c r="AA1470" s="3">
        <f t="shared" si="512"/>
        <v>1.1786400399108166</v>
      </c>
      <c r="AB1470" s="3">
        <f t="shared" si="513"/>
        <v>0.74418028281776227</v>
      </c>
      <c r="AC1470" s="3">
        <f t="shared" si="514"/>
        <v>-0.92607839920631685</v>
      </c>
      <c r="AD1470" s="3">
        <f t="shared" si="515"/>
        <v>3.4903986049608795</v>
      </c>
      <c r="AE1470" s="3">
        <f t="shared" si="516"/>
        <v>1.9998787888011467</v>
      </c>
      <c r="AF1470" s="3">
        <f t="shared" si="517"/>
        <v>1.9534963317806948</v>
      </c>
      <c r="AG1470" t="str">
        <f t="shared" si="518"/>
        <v>Cluster 3</v>
      </c>
      <c r="AH1470" t="str">
        <f t="shared" si="519"/>
        <v>&gt;16 messages</v>
      </c>
      <c r="AI1470" t="e">
        <f t="shared" si="520"/>
        <v>#N/A</v>
      </c>
      <c r="AJ1470">
        <f t="shared" si="521"/>
        <v>40.700000000000003</v>
      </c>
      <c r="AK1470" t="str">
        <f t="shared" si="522"/>
        <v>no - Low</v>
      </c>
      <c r="AL1470" t="str">
        <f t="shared" si="523"/>
        <v>Q1 - Low</v>
      </c>
      <c r="AM1470">
        <f t="shared" si="524"/>
        <v>0</v>
      </c>
      <c r="AN1470">
        <f t="shared" si="525"/>
        <v>0</v>
      </c>
      <c r="AO1470">
        <f t="shared" si="526"/>
        <v>0</v>
      </c>
      <c r="AP1470">
        <f t="shared" si="527"/>
        <v>0</v>
      </c>
      <c r="AQ1470">
        <f t="shared" si="528"/>
        <v>239.4</v>
      </c>
    </row>
    <row r="1471" spans="1:43" x14ac:dyDescent="0.25">
      <c r="A1471" t="s">
        <v>60</v>
      </c>
      <c r="B1471">
        <v>68</v>
      </c>
      <c r="C1471" t="s">
        <v>28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  <c r="U1471">
        <f t="shared" si="506"/>
        <v>0</v>
      </c>
      <c r="V1471" t="str">
        <f t="shared" si="507"/>
        <v>&lt;=3 calls</v>
      </c>
      <c r="W1471" t="str">
        <f t="shared" si="508"/>
        <v>Q1</v>
      </c>
      <c r="X1471" t="str">
        <f t="shared" si="509"/>
        <v>Not Applicable</v>
      </c>
      <c r="Y1471" t="str">
        <f t="shared" si="510"/>
        <v>Medium</v>
      </c>
      <c r="Z1471" s="3">
        <f t="shared" si="511"/>
        <v>0.85981039409326443</v>
      </c>
      <c r="AA1471" s="3">
        <f t="shared" si="512"/>
        <v>-0.63232259792294154</v>
      </c>
      <c r="AB1471" s="3">
        <f t="shared" si="513"/>
        <v>-0.23489670152757766</v>
      </c>
      <c r="AC1471" s="3">
        <f t="shared" si="514"/>
        <v>-2.0314681775414092E-2</v>
      </c>
      <c r="AD1471" s="3">
        <f t="shared" si="515"/>
        <v>2.2669909029490318</v>
      </c>
      <c r="AE1471" s="3">
        <f t="shared" si="516"/>
        <v>1.0930210100080442</v>
      </c>
      <c r="AF1471" s="3">
        <f t="shared" si="517"/>
        <v>2.2913188565942417</v>
      </c>
      <c r="AG1471" t="str">
        <f t="shared" si="518"/>
        <v>Cluster 2</v>
      </c>
      <c r="AH1471" t="str">
        <f t="shared" si="519"/>
        <v>Not Applicable</v>
      </c>
      <c r="AI1471" t="e">
        <f t="shared" si="520"/>
        <v>#N/A</v>
      </c>
      <c r="AJ1471">
        <f t="shared" si="521"/>
        <v>38.54</v>
      </c>
      <c r="AK1471" t="str">
        <f t="shared" si="522"/>
        <v>no - Low</v>
      </c>
      <c r="AL1471" t="str">
        <f t="shared" si="523"/>
        <v>Q2 - Medium</v>
      </c>
      <c r="AM1471">
        <f t="shared" si="524"/>
        <v>0</v>
      </c>
      <c r="AN1471">
        <f t="shared" si="525"/>
        <v>0</v>
      </c>
      <c r="AO1471">
        <f t="shared" si="526"/>
        <v>1</v>
      </c>
      <c r="AP1471">
        <f t="shared" si="527"/>
        <v>0</v>
      </c>
      <c r="AQ1471">
        <f t="shared" si="528"/>
        <v>226.7</v>
      </c>
    </row>
    <row r="1472" spans="1:43" x14ac:dyDescent="0.25">
      <c r="A1472" t="s">
        <v>70</v>
      </c>
      <c r="B1472">
        <v>120</v>
      </c>
      <c r="C1472" t="s">
        <v>28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  <c r="U1472">
        <f t="shared" si="506"/>
        <v>0</v>
      </c>
      <c r="V1472" t="str">
        <f t="shared" si="507"/>
        <v>&lt;=3 calls</v>
      </c>
      <c r="W1472" t="str">
        <f t="shared" si="508"/>
        <v>Q3</v>
      </c>
      <c r="X1472" t="str">
        <f t="shared" si="509"/>
        <v>Not Applicable</v>
      </c>
      <c r="Y1472" t="str">
        <f t="shared" si="510"/>
        <v>Medium</v>
      </c>
      <c r="Z1472" s="3">
        <f t="shared" si="511"/>
        <v>-0.4121203832946676</v>
      </c>
      <c r="AA1472" s="3">
        <f t="shared" si="512"/>
        <v>-6.3162911746617534E-2</v>
      </c>
      <c r="AB1472" s="3">
        <f t="shared" si="513"/>
        <v>-0.90615029322884477</v>
      </c>
      <c r="AC1472" s="3">
        <f t="shared" si="514"/>
        <v>-9.277577916988608E-2</v>
      </c>
      <c r="AD1472" s="3">
        <f t="shared" si="515"/>
        <v>1.4335723658003887</v>
      </c>
      <c r="AE1472" s="3">
        <f t="shared" si="516"/>
        <v>1.0017726602710595</v>
      </c>
      <c r="AF1472" s="3">
        <f t="shared" si="517"/>
        <v>2.8199232609676788</v>
      </c>
      <c r="AG1472" t="str">
        <f t="shared" si="518"/>
        <v>Cluster 2</v>
      </c>
      <c r="AH1472" t="str">
        <f t="shared" si="519"/>
        <v>Not Applicable</v>
      </c>
      <c r="AI1472" t="e">
        <f t="shared" si="520"/>
        <v>#N/A</v>
      </c>
      <c r="AJ1472">
        <f t="shared" si="521"/>
        <v>26.86</v>
      </c>
      <c r="AK1472" t="str">
        <f t="shared" si="522"/>
        <v>no - Medium</v>
      </c>
      <c r="AL1472" t="str">
        <f t="shared" si="523"/>
        <v>Q2 - Medium</v>
      </c>
      <c r="AM1472">
        <f t="shared" si="524"/>
        <v>0</v>
      </c>
      <c r="AN1472">
        <f t="shared" si="525"/>
        <v>0</v>
      </c>
      <c r="AO1472">
        <f t="shared" si="526"/>
        <v>1</v>
      </c>
      <c r="AP1472">
        <f t="shared" si="527"/>
        <v>1</v>
      </c>
      <c r="AQ1472">
        <f t="shared" si="528"/>
        <v>158</v>
      </c>
    </row>
    <row r="1473" spans="1:43" x14ac:dyDescent="0.25">
      <c r="A1473" t="s">
        <v>66</v>
      </c>
      <c r="B1473">
        <v>23</v>
      </c>
      <c r="C1473" t="s">
        <v>28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  <c r="U1473">
        <f t="shared" si="506"/>
        <v>1</v>
      </c>
      <c r="V1473" t="str">
        <f t="shared" si="507"/>
        <v>&lt;=3 calls</v>
      </c>
      <c r="W1473" t="str">
        <f t="shared" si="508"/>
        <v>Q1</v>
      </c>
      <c r="X1473" t="str">
        <f t="shared" si="509"/>
        <v>Not Applicable</v>
      </c>
      <c r="Y1473" t="str">
        <f t="shared" si="510"/>
        <v>Medium</v>
      </c>
      <c r="Z1473" s="3">
        <f t="shared" si="511"/>
        <v>-1.2434113862745535</v>
      </c>
      <c r="AA1473" s="3">
        <f t="shared" si="512"/>
        <v>-0.62436232259180402</v>
      </c>
      <c r="AB1473" s="3">
        <f t="shared" si="513"/>
        <v>1.2386836684201747</v>
      </c>
      <c r="AC1473" s="3">
        <f t="shared" si="514"/>
        <v>-1.2159227887842059</v>
      </c>
      <c r="AD1473" s="3">
        <f t="shared" si="515"/>
        <v>2.2931811933696569</v>
      </c>
      <c r="AE1473" s="3">
        <f t="shared" si="516"/>
        <v>2.2245686422506861</v>
      </c>
      <c r="AF1473" s="3">
        <f t="shared" si="517"/>
        <v>3.5550993379293692</v>
      </c>
      <c r="AG1473" t="str">
        <f t="shared" si="518"/>
        <v>Cluster 2</v>
      </c>
      <c r="AH1473" t="str">
        <f t="shared" si="519"/>
        <v>Not Applicable</v>
      </c>
      <c r="AI1473">
        <f t="shared" si="520"/>
        <v>19.23</v>
      </c>
      <c r="AJ1473" t="e">
        <f t="shared" si="521"/>
        <v>#N/A</v>
      </c>
      <c r="AK1473" t="str">
        <f t="shared" si="522"/>
        <v>no - Low</v>
      </c>
      <c r="AL1473" t="str">
        <f t="shared" si="523"/>
        <v>Q1 - Low</v>
      </c>
      <c r="AM1473">
        <f t="shared" si="524"/>
        <v>0</v>
      </c>
      <c r="AN1473">
        <f t="shared" si="525"/>
        <v>0</v>
      </c>
      <c r="AO1473">
        <f t="shared" si="526"/>
        <v>1</v>
      </c>
      <c r="AP1473">
        <f t="shared" si="527"/>
        <v>1</v>
      </c>
      <c r="AQ1473">
        <f t="shared" si="528"/>
        <v>113.1</v>
      </c>
    </row>
    <row r="1474" spans="1:43" x14ac:dyDescent="0.25">
      <c r="A1474" t="s">
        <v>44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  <c r="U1474">
        <f t="shared" ref="U1474:U1537" si="529">IF(T1474="yes",1,0)</f>
        <v>0</v>
      </c>
      <c r="V1474" t="str">
        <f t="shared" ref="V1474:V1537" si="530">IF(S1474&gt;3,"&gt;3 calls","&lt;=3 calls")</f>
        <v>&lt;=3 calls</v>
      </c>
      <c r="W1474" t="str">
        <f t="shared" ref="W1474:W1537" si="531">IF(B1474&lt;=_xlfn.QUARTILE.INC($B$2:$B$4251,1),"Q1",
IF(B1474&lt;=_xlfn.QUARTILE.INC($B$2:$B$4251,2),"Q2",
IF(B1474&lt;=_xlfn.QUARTILE.INC($B$2:$B$4251,3),"Q3","Q4")))</f>
        <v>Q4</v>
      </c>
      <c r="X1474" t="str">
        <f t="shared" ref="X1474:X1537" si="532">IF(D1474="no","Not Applicable",IF(R1474&gt;2.84,"High","Low"))</f>
        <v>Not Applicable</v>
      </c>
      <c r="Y1474" t="str">
        <f t="shared" ref="Y1474:Y1537" si="533">IF(J1474&lt;=165,"Low",IF(J1474&lt;=233,"Medium","High"))</f>
        <v>High</v>
      </c>
      <c r="Z1474" s="3">
        <f t="shared" ref="Z1474:Z1537" si="534">(G1474-AVERAGE($G$2:$G$4251))/_xlfn.STDEV.S($G$2:$G$4251)</f>
        <v>4.5182239725447555E-2</v>
      </c>
      <c r="AA1474" s="3">
        <f t="shared" ref="AA1474:AA1537" si="535">(J1474-AVERAGE($J$2:$J$4251))/_xlfn.STDEV.S($J$2:$J$4251)</f>
        <v>0.92192116048163586</v>
      </c>
      <c r="AB1474" s="3">
        <f t="shared" ref="AB1474:AB1537" si="536">(M1474-AVERAGE($M$2:$M$4251))/_xlfn.STDEV.S($M$2:$M$4251)</f>
        <v>0.34698880843831414</v>
      </c>
      <c r="AC1474" s="3">
        <f t="shared" ref="AC1474:AC1537" si="537">(P1474-AVERAGE($P$2:$P$4251))/_xlfn.STDEV.S($P$2:$P$4251)</f>
        <v>-0.52754236353671935</v>
      </c>
      <c r="AD1474" s="3">
        <f t="shared" ref="AD1474:AD1537" si="538">SQRT((Z1474-$BQ$13)^2+(AA1474-$BR$13)^2+(AB1474-$BS$13)^2+(AC1474-$BT$13)^2)</f>
        <v>2.6122369589405783</v>
      </c>
      <c r="AE1474" s="3">
        <f t="shared" ref="AE1474:AE1537" si="539">SQRT((Z1474-$BQ$14)^2+(AA1474-$BR$14)^2+(AB1474-$BS$14)^2+(AC1474-$BT$14)^2)</f>
        <v>1.1183390538820341</v>
      </c>
      <c r="AF1474" s="3">
        <f t="shared" ref="AF1474:AF1537" si="540">SQRT((Z1474-$BQ$15)^2+(AA1474-$BR$15)^2+(AB1474-$BS$15)^2+(AC1474-$BT$15)^2)</f>
        <v>1.9177024141457419</v>
      </c>
      <c r="AG1474" t="str">
        <f t="shared" ref="AG1474:AG1537" si="541">IF(AD1474=MIN(AD1474:AF1474),"Cluster 1",IF(AE1474=MIN(AD1474:AF1474),"Cluster 2","Cluster 3"))</f>
        <v>Cluster 2</v>
      </c>
      <c r="AH1474" t="str">
        <f t="shared" ref="AH1474:AH1537" si="542">IF(E1474="no","Not Applicable",IF(F1474=0,"0 messages",IF(F1474&lt;=16,"1-16 messages","&gt;16 messages")))</f>
        <v>Not Applicable</v>
      </c>
      <c r="AI1474" t="e">
        <f t="shared" ref="AI1474:AI1537" si="543">IF(T1474="yes",I1474,NA())</f>
        <v>#N/A</v>
      </c>
      <c r="AJ1474">
        <f t="shared" ref="AJ1474:AJ1537" si="544">IF(T1474="no",I1474,NA())</f>
        <v>31.06</v>
      </c>
      <c r="AK1474" t="str">
        <f t="shared" ref="AK1474:AK1537" si="545">D1474&amp;" - "&amp;IF(Q1474&lt;=3,"Low",IF(Q1474&lt;=6,"Medium","High"))</f>
        <v>no - Low</v>
      </c>
      <c r="AL1474" t="str">
        <f t="shared" ref="AL1474:AL1537" si="546">IF(P1474&lt;=8.5,"Q1 - Low",IF(P1474&lt;=10.3,"Q2 - Medium",IF(P1474&lt;=12,"Q3 - High","Q4 - Very High")))</f>
        <v>Q2 - Medium</v>
      </c>
      <c r="AM1474">
        <f t="shared" ref="AM1474:AM1537" si="547">IF(D1474="yes",1,0)</f>
        <v>0</v>
      </c>
      <c r="AN1474">
        <f t="shared" ref="AN1474:AN1537" si="548">IF(C1474="area_code_415",1,0)</f>
        <v>1</v>
      </c>
      <c r="AO1474">
        <f t="shared" ref="AO1474:AO1537" si="549">IF(C1474="area_code_510",1,0)</f>
        <v>0</v>
      </c>
      <c r="AP1474">
        <f t="shared" ref="AP1474:AP1537" si="550">S1474</f>
        <v>1</v>
      </c>
      <c r="AQ1474">
        <f t="shared" ref="AQ1474:AQ1537" si="551">G1474</f>
        <v>182.7</v>
      </c>
    </row>
    <row r="1475" spans="1:43" x14ac:dyDescent="0.25">
      <c r="A1475" t="s">
        <v>36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  <c r="U1475">
        <f t="shared" si="529"/>
        <v>1</v>
      </c>
      <c r="V1475" t="str">
        <f t="shared" si="530"/>
        <v>&lt;=3 calls</v>
      </c>
      <c r="W1475" t="str">
        <f t="shared" si="531"/>
        <v>Q4</v>
      </c>
      <c r="X1475" t="str">
        <f t="shared" si="532"/>
        <v>High</v>
      </c>
      <c r="Y1475" t="str">
        <f t="shared" si="533"/>
        <v>Low</v>
      </c>
      <c r="Z1475" s="3">
        <f t="shared" si="534"/>
        <v>-0.35102327171708114</v>
      </c>
      <c r="AA1475" s="3">
        <f t="shared" si="535"/>
        <v>-1.5079528843480556</v>
      </c>
      <c r="AB1475" s="3">
        <f t="shared" si="536"/>
        <v>1.2208100520731002</v>
      </c>
      <c r="AC1475" s="3">
        <f t="shared" si="537"/>
        <v>1.3926767174167949</v>
      </c>
      <c r="AD1475" s="3">
        <f t="shared" si="538"/>
        <v>3.3669104662921532</v>
      </c>
      <c r="AE1475" s="3">
        <f t="shared" si="539"/>
        <v>2.413931411862841</v>
      </c>
      <c r="AF1475" s="3">
        <f t="shared" si="540"/>
        <v>2.8841018765516262</v>
      </c>
      <c r="AG1475" t="str">
        <f t="shared" si="541"/>
        <v>Cluster 2</v>
      </c>
      <c r="AH1475" t="str">
        <f t="shared" si="542"/>
        <v>Not Applicable</v>
      </c>
      <c r="AI1475">
        <f t="shared" si="543"/>
        <v>27.42</v>
      </c>
      <c r="AJ1475" t="e">
        <f t="shared" si="544"/>
        <v>#N/A</v>
      </c>
      <c r="AK1475" t="str">
        <f t="shared" si="545"/>
        <v>yes - Low</v>
      </c>
      <c r="AL1475" t="str">
        <f t="shared" si="546"/>
        <v>Q4 - Very High</v>
      </c>
      <c r="AM1475">
        <f t="shared" si="547"/>
        <v>1</v>
      </c>
      <c r="AN1475">
        <f t="shared" si="548"/>
        <v>1</v>
      </c>
      <c r="AO1475">
        <f t="shared" si="549"/>
        <v>0</v>
      </c>
      <c r="AP1475">
        <f t="shared" si="550"/>
        <v>0</v>
      </c>
      <c r="AQ1475">
        <f t="shared" si="551"/>
        <v>161.30000000000001</v>
      </c>
    </row>
    <row r="1476" spans="1:43" x14ac:dyDescent="0.25">
      <c r="A1476" t="s">
        <v>64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  <c r="U1476">
        <f t="shared" si="529"/>
        <v>0</v>
      </c>
      <c r="V1476" t="str">
        <f t="shared" si="530"/>
        <v>&lt;=3 calls</v>
      </c>
      <c r="W1476" t="str">
        <f t="shared" si="531"/>
        <v>Q1</v>
      </c>
      <c r="X1476" t="str">
        <f t="shared" si="532"/>
        <v>Not Applicable</v>
      </c>
      <c r="Y1476" t="str">
        <f t="shared" si="533"/>
        <v>Medium</v>
      </c>
      <c r="Z1476" s="3">
        <f t="shared" si="534"/>
        <v>-0.69909166494696673</v>
      </c>
      <c r="AA1476" s="3">
        <f t="shared" si="535"/>
        <v>0.16171486635801427</v>
      </c>
      <c r="AB1476" s="3">
        <f t="shared" si="536"/>
        <v>0.56345816197511356</v>
      </c>
      <c r="AC1476" s="3">
        <f t="shared" si="537"/>
        <v>-0.99853949660078922</v>
      </c>
      <c r="AD1476" s="3">
        <f t="shared" si="538"/>
        <v>1.9709213109960497</v>
      </c>
      <c r="AE1476" s="3">
        <f t="shared" si="539"/>
        <v>1.3525705455049815</v>
      </c>
      <c r="AF1476" s="3">
        <f t="shared" si="540"/>
        <v>2.7882545341121387</v>
      </c>
      <c r="AG1476" t="str">
        <f t="shared" si="541"/>
        <v>Cluster 2</v>
      </c>
      <c r="AH1476" t="str">
        <f t="shared" si="542"/>
        <v>Not Applicable</v>
      </c>
      <c r="AI1476" t="e">
        <f t="shared" si="543"/>
        <v>#N/A</v>
      </c>
      <c r="AJ1476">
        <f t="shared" si="544"/>
        <v>24.23</v>
      </c>
      <c r="AK1476" t="str">
        <f t="shared" si="545"/>
        <v>no - Low</v>
      </c>
      <c r="AL1476" t="str">
        <f t="shared" si="546"/>
        <v>Q1 - Low</v>
      </c>
      <c r="AM1476">
        <f t="shared" si="547"/>
        <v>0</v>
      </c>
      <c r="AN1476">
        <f t="shared" si="548"/>
        <v>1</v>
      </c>
      <c r="AO1476">
        <f t="shared" si="549"/>
        <v>0</v>
      </c>
      <c r="AP1476">
        <f t="shared" si="550"/>
        <v>2</v>
      </c>
      <c r="AQ1476">
        <f t="shared" si="551"/>
        <v>142.5</v>
      </c>
    </row>
    <row r="1477" spans="1:43" x14ac:dyDescent="0.25">
      <c r="A1477" t="s">
        <v>58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  <c r="U1477">
        <f t="shared" si="529"/>
        <v>1</v>
      </c>
      <c r="V1477" t="str">
        <f t="shared" si="530"/>
        <v>&lt;=3 calls</v>
      </c>
      <c r="W1477" t="str">
        <f t="shared" si="531"/>
        <v>Q1</v>
      </c>
      <c r="X1477" t="str">
        <f t="shared" si="532"/>
        <v>Low</v>
      </c>
      <c r="Y1477" t="str">
        <f t="shared" si="533"/>
        <v>High</v>
      </c>
      <c r="Z1477" s="3">
        <f t="shared" si="534"/>
        <v>0.18959359436337894</v>
      </c>
      <c r="AA1477" s="3">
        <f t="shared" si="535"/>
        <v>1.1846102464091699</v>
      </c>
      <c r="AB1477" s="3">
        <f t="shared" si="536"/>
        <v>-1.1722685810630751</v>
      </c>
      <c r="AC1477" s="3">
        <f t="shared" si="537"/>
        <v>-0.20146742526159472</v>
      </c>
      <c r="AD1477" s="3">
        <f t="shared" si="538"/>
        <v>2.6182027395536327</v>
      </c>
      <c r="AE1477" s="3">
        <f t="shared" si="539"/>
        <v>1.6893933575429942</v>
      </c>
      <c r="AF1477" s="3">
        <f t="shared" si="540"/>
        <v>2.6178453444798135</v>
      </c>
      <c r="AG1477" t="str">
        <f t="shared" si="541"/>
        <v>Cluster 2</v>
      </c>
      <c r="AH1477" t="str">
        <f t="shared" si="542"/>
        <v>Not Applicable</v>
      </c>
      <c r="AI1477">
        <f t="shared" si="543"/>
        <v>32.39</v>
      </c>
      <c r="AJ1477" t="e">
        <f t="shared" si="544"/>
        <v>#N/A</v>
      </c>
      <c r="AK1477" t="str">
        <f t="shared" si="545"/>
        <v>yes - Low</v>
      </c>
      <c r="AL1477" t="str">
        <f t="shared" si="546"/>
        <v>Q2 - Medium</v>
      </c>
      <c r="AM1477">
        <f t="shared" si="547"/>
        <v>1</v>
      </c>
      <c r="AN1477">
        <f t="shared" si="548"/>
        <v>1</v>
      </c>
      <c r="AO1477">
        <f t="shared" si="549"/>
        <v>0</v>
      </c>
      <c r="AP1477">
        <f t="shared" si="550"/>
        <v>2</v>
      </c>
      <c r="AQ1477">
        <f t="shared" si="551"/>
        <v>190.5</v>
      </c>
    </row>
    <row r="1478" spans="1:43" x14ac:dyDescent="0.25">
      <c r="A1478" t="s">
        <v>29</v>
      </c>
      <c r="B1478">
        <v>80</v>
      </c>
      <c r="C1478" t="s">
        <v>25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  <c r="U1478">
        <f t="shared" si="529"/>
        <v>0</v>
      </c>
      <c r="V1478" t="str">
        <f t="shared" si="530"/>
        <v>&lt;=3 calls</v>
      </c>
      <c r="W1478" t="str">
        <f t="shared" si="531"/>
        <v>Q2</v>
      </c>
      <c r="X1478" t="str">
        <f t="shared" si="532"/>
        <v>High</v>
      </c>
      <c r="Y1478" t="str">
        <f t="shared" si="533"/>
        <v>Medium</v>
      </c>
      <c r="Z1478" s="3">
        <f t="shared" si="534"/>
        <v>-0.38805182418834555</v>
      </c>
      <c r="AA1478" s="3">
        <f t="shared" si="535"/>
        <v>-0.58854108360168611</v>
      </c>
      <c r="AB1478" s="3">
        <f t="shared" si="536"/>
        <v>-1.1782264531787672</v>
      </c>
      <c r="AC1478" s="3">
        <f t="shared" si="537"/>
        <v>0.59560464607760044</v>
      </c>
      <c r="AD1478" s="3">
        <f t="shared" si="538"/>
        <v>1.7667761219124494</v>
      </c>
      <c r="AE1478" s="3">
        <f t="shared" si="539"/>
        <v>1.4966386653906782</v>
      </c>
      <c r="AF1478" s="3">
        <f t="shared" si="540"/>
        <v>3.0591431356712926</v>
      </c>
      <c r="AG1478" t="str">
        <f t="shared" si="541"/>
        <v>Cluster 2</v>
      </c>
      <c r="AH1478" t="str">
        <f t="shared" si="542"/>
        <v>1-16 messages</v>
      </c>
      <c r="AI1478" t="e">
        <f t="shared" si="543"/>
        <v>#N/A</v>
      </c>
      <c r="AJ1478">
        <f t="shared" si="544"/>
        <v>27.08</v>
      </c>
      <c r="AK1478" t="str">
        <f t="shared" si="545"/>
        <v>yes - Medium</v>
      </c>
      <c r="AL1478" t="str">
        <f t="shared" si="546"/>
        <v>Q3 - High</v>
      </c>
      <c r="AM1478">
        <f t="shared" si="547"/>
        <v>1</v>
      </c>
      <c r="AN1478">
        <f t="shared" si="548"/>
        <v>0</v>
      </c>
      <c r="AO1478">
        <f t="shared" si="549"/>
        <v>0</v>
      </c>
      <c r="AP1478">
        <f t="shared" si="550"/>
        <v>1</v>
      </c>
      <c r="AQ1478">
        <f t="shared" si="551"/>
        <v>159.30000000000001</v>
      </c>
    </row>
    <row r="1479" spans="1:43" x14ac:dyDescent="0.25">
      <c r="A1479" t="s">
        <v>58</v>
      </c>
      <c r="B1479">
        <v>118</v>
      </c>
      <c r="C1479" t="s">
        <v>25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  <c r="U1479">
        <f t="shared" si="529"/>
        <v>0</v>
      </c>
      <c r="V1479" t="str">
        <f t="shared" si="530"/>
        <v>&lt;=3 calls</v>
      </c>
      <c r="W1479" t="str">
        <f t="shared" si="531"/>
        <v>Q3</v>
      </c>
      <c r="X1479" t="str">
        <f t="shared" si="532"/>
        <v>Low</v>
      </c>
      <c r="Y1479" t="str">
        <f t="shared" si="533"/>
        <v>Low</v>
      </c>
      <c r="Z1479" s="3">
        <f t="shared" si="534"/>
        <v>-0.48988034348432263</v>
      </c>
      <c r="AA1479" s="3">
        <f t="shared" si="535"/>
        <v>-1.5298436415086838</v>
      </c>
      <c r="AB1479" s="3">
        <f t="shared" si="536"/>
        <v>-1.6429404782027213</v>
      </c>
      <c r="AC1479" s="3">
        <f t="shared" si="537"/>
        <v>-0.38262016874777532</v>
      </c>
      <c r="AD1479" s="3">
        <f t="shared" si="538"/>
        <v>1.1556325812988419</v>
      </c>
      <c r="AE1479" s="3">
        <f t="shared" si="539"/>
        <v>2.3293896039191107</v>
      </c>
      <c r="AF1479" s="3">
        <f t="shared" si="540"/>
        <v>4.1852867513150684</v>
      </c>
      <c r="AG1479" t="str">
        <f t="shared" si="541"/>
        <v>Cluster 1</v>
      </c>
      <c r="AH1479" t="str">
        <f t="shared" si="542"/>
        <v>&gt;16 messages</v>
      </c>
      <c r="AI1479" t="e">
        <f t="shared" si="543"/>
        <v>#N/A</v>
      </c>
      <c r="AJ1479">
        <f t="shared" si="544"/>
        <v>26.15</v>
      </c>
      <c r="AK1479" t="str">
        <f t="shared" si="545"/>
        <v>yes - Medium</v>
      </c>
      <c r="AL1479" t="str">
        <f t="shared" si="546"/>
        <v>Q2 - Medium</v>
      </c>
      <c r="AM1479">
        <f t="shared" si="547"/>
        <v>1</v>
      </c>
      <c r="AN1479">
        <f t="shared" si="548"/>
        <v>0</v>
      </c>
      <c r="AO1479">
        <f t="shared" si="549"/>
        <v>0</v>
      </c>
      <c r="AP1479">
        <f t="shared" si="550"/>
        <v>1</v>
      </c>
      <c r="AQ1479">
        <f t="shared" si="551"/>
        <v>153.80000000000001</v>
      </c>
    </row>
    <row r="1480" spans="1:43" x14ac:dyDescent="0.25">
      <c r="A1480" t="s">
        <v>24</v>
      </c>
      <c r="B1480">
        <v>42</v>
      </c>
      <c r="C1480" t="s">
        <v>25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  <c r="U1480">
        <f t="shared" si="529"/>
        <v>0</v>
      </c>
      <c r="V1480" t="str">
        <f t="shared" si="530"/>
        <v>&lt;=3 calls</v>
      </c>
      <c r="W1480" t="str">
        <f t="shared" si="531"/>
        <v>Q1</v>
      </c>
      <c r="X1480" t="str">
        <f t="shared" si="532"/>
        <v>High</v>
      </c>
      <c r="Y1480" t="str">
        <f t="shared" si="533"/>
        <v>Medium</v>
      </c>
      <c r="Z1480" s="3">
        <f t="shared" si="534"/>
        <v>8.15368725418315E-3</v>
      </c>
      <c r="AA1480" s="3">
        <f t="shared" si="535"/>
        <v>-0.5089383302903121</v>
      </c>
      <c r="AB1480" s="3">
        <f t="shared" si="536"/>
        <v>-0.69961072655153156</v>
      </c>
      <c r="AC1480" s="3">
        <f t="shared" si="537"/>
        <v>0.63183519477483641</v>
      </c>
      <c r="AD1480" s="3">
        <f t="shared" si="538"/>
        <v>2.0026570448009813</v>
      </c>
      <c r="AE1480" s="3">
        <f t="shared" si="539"/>
        <v>1.0713335562357071</v>
      </c>
      <c r="AF1480" s="3">
        <f t="shared" si="540"/>
        <v>2.5069654840747799</v>
      </c>
      <c r="AG1480" t="str">
        <f t="shared" si="541"/>
        <v>Cluster 2</v>
      </c>
      <c r="AH1480" t="str">
        <f t="shared" si="542"/>
        <v>Not Applicable</v>
      </c>
      <c r="AI1480" t="e">
        <f t="shared" si="543"/>
        <v>#N/A</v>
      </c>
      <c r="AJ1480">
        <f t="shared" si="544"/>
        <v>30.72</v>
      </c>
      <c r="AK1480" t="str">
        <f t="shared" si="545"/>
        <v>yes - Medium</v>
      </c>
      <c r="AL1480" t="str">
        <f t="shared" si="546"/>
        <v>Q3 - High</v>
      </c>
      <c r="AM1480">
        <f t="shared" si="547"/>
        <v>1</v>
      </c>
      <c r="AN1480">
        <f t="shared" si="548"/>
        <v>0</v>
      </c>
      <c r="AO1480">
        <f t="shared" si="549"/>
        <v>0</v>
      </c>
      <c r="AP1480">
        <f t="shared" si="550"/>
        <v>2</v>
      </c>
      <c r="AQ1480">
        <f t="shared" si="551"/>
        <v>180.7</v>
      </c>
    </row>
    <row r="1481" spans="1:43" x14ac:dyDescent="0.25">
      <c r="A1481" t="s">
        <v>20</v>
      </c>
      <c r="B1481">
        <v>134</v>
      </c>
      <c r="C1481" t="s">
        <v>25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  <c r="U1481">
        <f t="shared" si="529"/>
        <v>0</v>
      </c>
      <c r="V1481" t="str">
        <f t="shared" si="530"/>
        <v>&lt;=3 calls</v>
      </c>
      <c r="W1481" t="str">
        <f t="shared" si="531"/>
        <v>Q4</v>
      </c>
      <c r="X1481" t="str">
        <f t="shared" si="532"/>
        <v>Not Applicable</v>
      </c>
      <c r="Y1481" t="str">
        <f t="shared" si="533"/>
        <v>Medium</v>
      </c>
      <c r="Z1481" s="3">
        <f t="shared" si="534"/>
        <v>0.41546776443809158</v>
      </c>
      <c r="AA1481" s="3">
        <f t="shared" si="535"/>
        <v>0.49206629260021628</v>
      </c>
      <c r="AB1481" s="3">
        <f t="shared" si="536"/>
        <v>1.0599475049494238</v>
      </c>
      <c r="AC1481" s="3">
        <f t="shared" si="537"/>
        <v>0.66806574347207237</v>
      </c>
      <c r="AD1481" s="3">
        <f t="shared" si="538"/>
        <v>3.3549423037318418</v>
      </c>
      <c r="AE1481" s="3">
        <f t="shared" si="539"/>
        <v>1.4087381766850464</v>
      </c>
      <c r="AF1481" s="3">
        <f t="shared" si="540"/>
        <v>0.84465888945200873</v>
      </c>
      <c r="AG1481" t="str">
        <f t="shared" si="541"/>
        <v>Cluster 3</v>
      </c>
      <c r="AH1481" t="str">
        <f t="shared" si="542"/>
        <v>Not Applicable</v>
      </c>
      <c r="AI1481" t="e">
        <f t="shared" si="543"/>
        <v>#N/A</v>
      </c>
      <c r="AJ1481">
        <f t="shared" si="544"/>
        <v>34.46</v>
      </c>
      <c r="AK1481" t="str">
        <f t="shared" si="545"/>
        <v>no - High</v>
      </c>
      <c r="AL1481" t="str">
        <f t="shared" si="546"/>
        <v>Q4 - Very High</v>
      </c>
      <c r="AM1481">
        <f t="shared" si="547"/>
        <v>0</v>
      </c>
      <c r="AN1481">
        <f t="shared" si="548"/>
        <v>0</v>
      </c>
      <c r="AO1481">
        <f t="shared" si="549"/>
        <v>0</v>
      </c>
      <c r="AP1481">
        <f t="shared" si="550"/>
        <v>0</v>
      </c>
      <c r="AQ1481">
        <f t="shared" si="551"/>
        <v>202.7</v>
      </c>
    </row>
    <row r="1482" spans="1:43" x14ac:dyDescent="0.25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  <c r="U1482">
        <f t="shared" si="529"/>
        <v>0</v>
      </c>
      <c r="V1482" t="str">
        <f t="shared" si="530"/>
        <v>&lt;=3 calls</v>
      </c>
      <c r="W1482" t="str">
        <f t="shared" si="531"/>
        <v>Q1</v>
      </c>
      <c r="X1482" t="str">
        <f t="shared" si="532"/>
        <v>Not Applicable</v>
      </c>
      <c r="Y1482" t="str">
        <f t="shared" si="533"/>
        <v>High</v>
      </c>
      <c r="Z1482" s="3">
        <f t="shared" si="534"/>
        <v>0.19514787723406882</v>
      </c>
      <c r="AA1482" s="3">
        <f t="shared" si="535"/>
        <v>1.2164513477337198</v>
      </c>
      <c r="AB1482" s="3">
        <f t="shared" si="536"/>
        <v>0.17818243182704865</v>
      </c>
      <c r="AC1482" s="3">
        <f t="shared" si="537"/>
        <v>-0.49131181483948333</v>
      </c>
      <c r="AD1482" s="3">
        <f t="shared" si="538"/>
        <v>2.826289535365321</v>
      </c>
      <c r="AE1482" s="3">
        <f t="shared" si="539"/>
        <v>1.3382723391764526</v>
      </c>
      <c r="AF1482" s="3">
        <f t="shared" si="540"/>
        <v>1.8957935462212403</v>
      </c>
      <c r="AG1482" t="str">
        <f t="shared" si="541"/>
        <v>Cluster 2</v>
      </c>
      <c r="AH1482" t="str">
        <f t="shared" si="542"/>
        <v>&gt;16 messages</v>
      </c>
      <c r="AI1482" t="e">
        <f t="shared" si="543"/>
        <v>#N/A</v>
      </c>
      <c r="AJ1482">
        <f t="shared" si="544"/>
        <v>32.44</v>
      </c>
      <c r="AK1482" t="str">
        <f t="shared" si="545"/>
        <v>no - Medium</v>
      </c>
      <c r="AL1482" t="str">
        <f t="shared" si="546"/>
        <v>Q2 - Medium</v>
      </c>
      <c r="AM1482">
        <f t="shared" si="547"/>
        <v>0</v>
      </c>
      <c r="AN1482">
        <f t="shared" si="548"/>
        <v>1</v>
      </c>
      <c r="AO1482">
        <f t="shared" si="549"/>
        <v>0</v>
      </c>
      <c r="AP1482">
        <f t="shared" si="550"/>
        <v>0</v>
      </c>
      <c r="AQ1482">
        <f t="shared" si="551"/>
        <v>190.8</v>
      </c>
    </row>
    <row r="1483" spans="1:43" x14ac:dyDescent="0.25">
      <c r="A1483" t="s">
        <v>71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  <c r="U1483">
        <f t="shared" si="529"/>
        <v>0</v>
      </c>
      <c r="V1483" t="str">
        <f t="shared" si="530"/>
        <v>&lt;=3 calls</v>
      </c>
      <c r="W1483" t="str">
        <f t="shared" si="531"/>
        <v>Q3</v>
      </c>
      <c r="X1483" t="str">
        <f t="shared" si="532"/>
        <v>Not Applicable</v>
      </c>
      <c r="Y1483" t="str">
        <f t="shared" si="533"/>
        <v>High</v>
      </c>
      <c r="Z1483" s="3">
        <f t="shared" si="534"/>
        <v>1.0245874525903911</v>
      </c>
      <c r="AA1483" s="3">
        <f t="shared" si="535"/>
        <v>0.72888448370155412</v>
      </c>
      <c r="AB1483" s="3">
        <f t="shared" si="536"/>
        <v>0.8077309187184738</v>
      </c>
      <c r="AC1483" s="3">
        <f t="shared" si="537"/>
        <v>-0.92607839920631685</v>
      </c>
      <c r="AD1483" s="3">
        <f t="shared" si="538"/>
        <v>3.2189053090647257</v>
      </c>
      <c r="AE1483" s="3">
        <f t="shared" si="539"/>
        <v>1.7581531438179303</v>
      </c>
      <c r="AF1483" s="3">
        <f t="shared" si="540"/>
        <v>1.9547003774258263</v>
      </c>
      <c r="AG1483" t="str">
        <f t="shared" si="541"/>
        <v>Cluster 2</v>
      </c>
      <c r="AH1483" t="str">
        <f t="shared" si="542"/>
        <v>&gt;16 messages</v>
      </c>
      <c r="AI1483" t="e">
        <f t="shared" si="543"/>
        <v>#N/A</v>
      </c>
      <c r="AJ1483">
        <f t="shared" si="544"/>
        <v>40.049999999999997</v>
      </c>
      <c r="AK1483" t="str">
        <f t="shared" si="545"/>
        <v>no - Low</v>
      </c>
      <c r="AL1483" t="str">
        <f t="shared" si="546"/>
        <v>Q1 - Low</v>
      </c>
      <c r="AM1483">
        <f t="shared" si="547"/>
        <v>0</v>
      </c>
      <c r="AN1483">
        <f t="shared" si="548"/>
        <v>1</v>
      </c>
      <c r="AO1483">
        <f t="shared" si="549"/>
        <v>0</v>
      </c>
      <c r="AP1483">
        <f t="shared" si="550"/>
        <v>1</v>
      </c>
      <c r="AQ1483">
        <f t="shared" si="551"/>
        <v>235.6</v>
      </c>
    </row>
    <row r="1484" spans="1:43" x14ac:dyDescent="0.25">
      <c r="A1484" t="s">
        <v>45</v>
      </c>
      <c r="B1484">
        <v>146</v>
      </c>
      <c r="C1484" t="s">
        <v>28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  <c r="U1484">
        <f t="shared" si="529"/>
        <v>0</v>
      </c>
      <c r="V1484" t="str">
        <f t="shared" si="530"/>
        <v>&lt;=3 calls</v>
      </c>
      <c r="W1484" t="str">
        <f t="shared" si="531"/>
        <v>Q4</v>
      </c>
      <c r="X1484" t="str">
        <f t="shared" si="532"/>
        <v>Not Applicable</v>
      </c>
      <c r="Y1484" t="str">
        <f t="shared" si="533"/>
        <v>Low</v>
      </c>
      <c r="Z1484" s="3">
        <f t="shared" si="534"/>
        <v>0.1673764628806205</v>
      </c>
      <c r="AA1484" s="3">
        <f t="shared" si="535"/>
        <v>-0.88108120202098539</v>
      </c>
      <c r="AB1484" s="3">
        <f t="shared" si="536"/>
        <v>-0.28851755056880296</v>
      </c>
      <c r="AC1484" s="3">
        <f t="shared" si="537"/>
        <v>-1.0347700452980251</v>
      </c>
      <c r="AD1484" s="3">
        <f t="shared" si="538"/>
        <v>1.3727074409717044</v>
      </c>
      <c r="AE1484" s="3">
        <f t="shared" si="539"/>
        <v>1.3993964372233734</v>
      </c>
      <c r="AF1484" s="3">
        <f t="shared" si="540"/>
        <v>3.167379841213847</v>
      </c>
      <c r="AG1484" t="str">
        <f t="shared" si="541"/>
        <v>Cluster 1</v>
      </c>
      <c r="AH1484" t="str">
        <f t="shared" si="542"/>
        <v>Not Applicable</v>
      </c>
      <c r="AI1484" t="e">
        <f t="shared" si="543"/>
        <v>#N/A</v>
      </c>
      <c r="AJ1484">
        <f t="shared" si="544"/>
        <v>32.18</v>
      </c>
      <c r="AK1484" t="str">
        <f t="shared" si="545"/>
        <v>no - Low</v>
      </c>
      <c r="AL1484" t="str">
        <f t="shared" si="546"/>
        <v>Q1 - Low</v>
      </c>
      <c r="AM1484">
        <f t="shared" si="547"/>
        <v>0</v>
      </c>
      <c r="AN1484">
        <f t="shared" si="548"/>
        <v>0</v>
      </c>
      <c r="AO1484">
        <f t="shared" si="549"/>
        <v>1</v>
      </c>
      <c r="AP1484">
        <f t="shared" si="550"/>
        <v>0</v>
      </c>
      <c r="AQ1484">
        <f t="shared" si="551"/>
        <v>189.3</v>
      </c>
    </row>
    <row r="1485" spans="1:43" x14ac:dyDescent="0.25">
      <c r="A1485" t="s">
        <v>44</v>
      </c>
      <c r="B1485">
        <v>93</v>
      </c>
      <c r="C1485" t="s">
        <v>25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  <c r="U1485">
        <f t="shared" si="529"/>
        <v>0</v>
      </c>
      <c r="V1485" t="str">
        <f t="shared" si="530"/>
        <v>&lt;=3 calls</v>
      </c>
      <c r="W1485" t="str">
        <f t="shared" si="531"/>
        <v>Q2</v>
      </c>
      <c r="X1485" t="str">
        <f t="shared" si="532"/>
        <v>Not Applicable</v>
      </c>
      <c r="Y1485" t="str">
        <f t="shared" si="533"/>
        <v>High</v>
      </c>
      <c r="Z1485" s="3">
        <f t="shared" si="534"/>
        <v>-0.24734332479754093</v>
      </c>
      <c r="AA1485" s="3">
        <f t="shared" si="535"/>
        <v>1.4532695388350572</v>
      </c>
      <c r="AB1485" s="3">
        <f t="shared" si="536"/>
        <v>-0.58641115635338903</v>
      </c>
      <c r="AC1485" s="3">
        <f t="shared" si="537"/>
        <v>0.45068245128865581</v>
      </c>
      <c r="AD1485" s="3">
        <f t="shared" si="538"/>
        <v>2.9766690791837438</v>
      </c>
      <c r="AE1485" s="3">
        <f t="shared" si="539"/>
        <v>1.6492919053409048</v>
      </c>
      <c r="AF1485" s="3">
        <f t="shared" si="540"/>
        <v>2.140039432131442</v>
      </c>
      <c r="AG1485" t="str">
        <f t="shared" si="541"/>
        <v>Cluster 2</v>
      </c>
      <c r="AH1485" t="str">
        <f t="shared" si="542"/>
        <v>&gt;16 messages</v>
      </c>
      <c r="AI1485" t="e">
        <f t="shared" si="543"/>
        <v>#N/A</v>
      </c>
      <c r="AJ1485">
        <f t="shared" si="544"/>
        <v>28.37</v>
      </c>
      <c r="AK1485" t="str">
        <f t="shared" si="545"/>
        <v>no - Low</v>
      </c>
      <c r="AL1485" t="str">
        <f t="shared" si="546"/>
        <v>Q3 - High</v>
      </c>
      <c r="AM1485">
        <f t="shared" si="547"/>
        <v>0</v>
      </c>
      <c r="AN1485">
        <f t="shared" si="548"/>
        <v>0</v>
      </c>
      <c r="AO1485">
        <f t="shared" si="549"/>
        <v>0</v>
      </c>
      <c r="AP1485">
        <f t="shared" si="550"/>
        <v>1</v>
      </c>
      <c r="AQ1485">
        <f t="shared" si="551"/>
        <v>166.9</v>
      </c>
    </row>
    <row r="1486" spans="1:43" x14ac:dyDescent="0.25">
      <c r="A1486" t="s">
        <v>74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  <c r="U1486">
        <f t="shared" si="529"/>
        <v>1</v>
      </c>
      <c r="V1486" t="str">
        <f t="shared" si="530"/>
        <v>&lt;=3 calls</v>
      </c>
      <c r="W1486" t="str">
        <f t="shared" si="531"/>
        <v>Q2</v>
      </c>
      <c r="X1486" t="str">
        <f t="shared" si="532"/>
        <v>Not Applicable</v>
      </c>
      <c r="Y1486" t="str">
        <f t="shared" si="533"/>
        <v>High</v>
      </c>
      <c r="Z1486" s="3">
        <f t="shared" si="534"/>
        <v>1.2023245044524602</v>
      </c>
      <c r="AA1486" s="3">
        <f t="shared" si="535"/>
        <v>1.0731663917732464</v>
      </c>
      <c r="AB1486" s="3">
        <f t="shared" si="536"/>
        <v>0.77198368602432377</v>
      </c>
      <c r="AC1486" s="3">
        <f t="shared" si="537"/>
        <v>-0.99853949660078922</v>
      </c>
      <c r="AD1486" s="3">
        <f t="shared" si="538"/>
        <v>3.5054501034098893</v>
      </c>
      <c r="AE1486" s="3">
        <f t="shared" si="539"/>
        <v>2.0470247326786066</v>
      </c>
      <c r="AF1486" s="3">
        <f t="shared" si="540"/>
        <v>2.0229780238300763</v>
      </c>
      <c r="AG1486" t="str">
        <f t="shared" si="541"/>
        <v>Cluster 3</v>
      </c>
      <c r="AH1486" t="str">
        <f t="shared" si="542"/>
        <v>Not Applicable</v>
      </c>
      <c r="AI1486">
        <f t="shared" si="543"/>
        <v>41.68</v>
      </c>
      <c r="AJ1486" t="e">
        <f t="shared" si="544"/>
        <v>#N/A</v>
      </c>
      <c r="AK1486" t="str">
        <f t="shared" si="545"/>
        <v>no - Medium</v>
      </c>
      <c r="AL1486" t="str">
        <f t="shared" si="546"/>
        <v>Q1 - Low</v>
      </c>
      <c r="AM1486">
        <f t="shared" si="547"/>
        <v>0</v>
      </c>
      <c r="AN1486">
        <f t="shared" si="548"/>
        <v>1</v>
      </c>
      <c r="AO1486">
        <f t="shared" si="549"/>
        <v>0</v>
      </c>
      <c r="AP1486">
        <f t="shared" si="550"/>
        <v>0</v>
      </c>
      <c r="AQ1486">
        <f t="shared" si="551"/>
        <v>245.2</v>
      </c>
    </row>
    <row r="1487" spans="1:43" x14ac:dyDescent="0.25">
      <c r="A1487" t="s">
        <v>61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  <c r="U1487">
        <f t="shared" si="529"/>
        <v>1</v>
      </c>
      <c r="V1487" t="str">
        <f t="shared" si="530"/>
        <v>&gt;3 calls</v>
      </c>
      <c r="W1487" t="str">
        <f t="shared" si="531"/>
        <v>Q3</v>
      </c>
      <c r="X1487" t="str">
        <f t="shared" si="532"/>
        <v>Not Applicable</v>
      </c>
      <c r="Y1487" t="str">
        <f t="shared" si="533"/>
        <v>Medium</v>
      </c>
      <c r="Z1487" s="3">
        <f t="shared" si="534"/>
        <v>-0.88238299967972567</v>
      </c>
      <c r="AA1487" s="3">
        <f t="shared" si="535"/>
        <v>0.41644367695441076</v>
      </c>
      <c r="AB1487" s="3">
        <f t="shared" si="536"/>
        <v>-1.4423587836410998</v>
      </c>
      <c r="AC1487" s="3">
        <f t="shared" si="537"/>
        <v>0.88544903565548905</v>
      </c>
      <c r="AD1487" s="3">
        <f t="shared" si="538"/>
        <v>2.4022376668987433</v>
      </c>
      <c r="AE1487" s="3">
        <f t="shared" si="539"/>
        <v>1.9535720999463952</v>
      </c>
      <c r="AF1487" s="3">
        <f t="shared" si="540"/>
        <v>3.1404047654897642</v>
      </c>
      <c r="AG1487" t="str">
        <f t="shared" si="541"/>
        <v>Cluster 2</v>
      </c>
      <c r="AH1487" t="str">
        <f t="shared" si="542"/>
        <v>Not Applicable</v>
      </c>
      <c r="AI1487">
        <f t="shared" si="543"/>
        <v>22.54</v>
      </c>
      <c r="AJ1487" t="e">
        <f t="shared" si="544"/>
        <v>#N/A</v>
      </c>
      <c r="AK1487" t="str">
        <f t="shared" si="545"/>
        <v>no - Low</v>
      </c>
      <c r="AL1487" t="str">
        <f t="shared" si="546"/>
        <v>Q4 - Very High</v>
      </c>
      <c r="AM1487">
        <f t="shared" si="547"/>
        <v>0</v>
      </c>
      <c r="AN1487">
        <f t="shared" si="548"/>
        <v>1</v>
      </c>
      <c r="AO1487">
        <f t="shared" si="549"/>
        <v>0</v>
      </c>
      <c r="AP1487">
        <f t="shared" si="550"/>
        <v>4</v>
      </c>
      <c r="AQ1487">
        <f t="shared" si="551"/>
        <v>132.6</v>
      </c>
    </row>
    <row r="1488" spans="1:43" x14ac:dyDescent="0.25">
      <c r="A1488" t="s">
        <v>24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  <c r="U1488">
        <f t="shared" si="529"/>
        <v>0</v>
      </c>
      <c r="V1488" t="str">
        <f t="shared" si="530"/>
        <v>&lt;=3 calls</v>
      </c>
      <c r="W1488" t="str">
        <f t="shared" si="531"/>
        <v>Q3</v>
      </c>
      <c r="X1488" t="str">
        <f t="shared" si="532"/>
        <v>Not Applicable</v>
      </c>
      <c r="Y1488" t="str">
        <f t="shared" si="533"/>
        <v>Low</v>
      </c>
      <c r="Z1488" s="3">
        <f t="shared" si="534"/>
        <v>3.7776529231195094E-2</v>
      </c>
      <c r="AA1488" s="3">
        <f t="shared" si="535"/>
        <v>-1.2014822840992656</v>
      </c>
      <c r="AB1488" s="3">
        <f t="shared" si="536"/>
        <v>-0.57449541212200572</v>
      </c>
      <c r="AC1488" s="3">
        <f t="shared" si="537"/>
        <v>0.48691299998589177</v>
      </c>
      <c r="AD1488" s="3">
        <f t="shared" si="538"/>
        <v>1.8733765396367248</v>
      </c>
      <c r="AE1488" s="3">
        <f t="shared" si="539"/>
        <v>1.4184907448656963</v>
      </c>
      <c r="AF1488" s="3">
        <f t="shared" si="540"/>
        <v>2.9179945728664416</v>
      </c>
      <c r="AG1488" t="str">
        <f t="shared" si="541"/>
        <v>Cluster 2</v>
      </c>
      <c r="AH1488" t="str">
        <f t="shared" si="542"/>
        <v>Not Applicable</v>
      </c>
      <c r="AI1488" t="e">
        <f t="shared" si="543"/>
        <v>#N/A</v>
      </c>
      <c r="AJ1488">
        <f t="shared" si="544"/>
        <v>30.99</v>
      </c>
      <c r="AK1488" t="str">
        <f t="shared" si="545"/>
        <v>no - High</v>
      </c>
      <c r="AL1488" t="str">
        <f t="shared" si="546"/>
        <v>Q3 - High</v>
      </c>
      <c r="AM1488">
        <f t="shared" si="547"/>
        <v>0</v>
      </c>
      <c r="AN1488">
        <f t="shared" si="548"/>
        <v>1</v>
      </c>
      <c r="AO1488">
        <f t="shared" si="549"/>
        <v>0</v>
      </c>
      <c r="AP1488">
        <f t="shared" si="550"/>
        <v>2</v>
      </c>
      <c r="AQ1488">
        <f t="shared" si="551"/>
        <v>182.3</v>
      </c>
    </row>
    <row r="1489" spans="1:43" x14ac:dyDescent="0.25">
      <c r="A1489" t="s">
        <v>68</v>
      </c>
      <c r="B1489">
        <v>115</v>
      </c>
      <c r="C1489" t="s">
        <v>28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  <c r="U1489">
        <f t="shared" si="529"/>
        <v>0</v>
      </c>
      <c r="V1489" t="str">
        <f t="shared" si="530"/>
        <v>&lt;=3 calls</v>
      </c>
      <c r="W1489" t="str">
        <f t="shared" si="531"/>
        <v>Q3</v>
      </c>
      <c r="X1489" t="str">
        <f t="shared" si="532"/>
        <v>Not Applicable</v>
      </c>
      <c r="Y1489" t="str">
        <f t="shared" si="533"/>
        <v>Low</v>
      </c>
      <c r="Z1489" s="3">
        <f t="shared" si="534"/>
        <v>0.22291929158751711</v>
      </c>
      <c r="AA1489" s="3">
        <f t="shared" si="535"/>
        <v>-2.2184074576520687</v>
      </c>
      <c r="AB1489" s="3">
        <f t="shared" si="536"/>
        <v>0.57338794883459976</v>
      </c>
      <c r="AC1489" s="3">
        <f t="shared" si="537"/>
        <v>8.8376964316294535E-2</v>
      </c>
      <c r="AD1489" s="3">
        <f t="shared" si="538"/>
        <v>2.5768512530977401</v>
      </c>
      <c r="AE1489" s="3">
        <f t="shared" si="539"/>
        <v>2.3038248384846249</v>
      </c>
      <c r="AF1489" s="3">
        <f t="shared" si="540"/>
        <v>3.4604992981137888</v>
      </c>
      <c r="AG1489" t="str">
        <f t="shared" si="541"/>
        <v>Cluster 2</v>
      </c>
      <c r="AH1489" t="str">
        <f t="shared" si="542"/>
        <v>1-16 messages</v>
      </c>
      <c r="AI1489" t="e">
        <f t="shared" si="543"/>
        <v>#N/A</v>
      </c>
      <c r="AJ1489">
        <f t="shared" si="544"/>
        <v>32.69</v>
      </c>
      <c r="AK1489" t="str">
        <f t="shared" si="545"/>
        <v>no - Low</v>
      </c>
      <c r="AL1489" t="str">
        <f t="shared" si="546"/>
        <v>Q3 - High</v>
      </c>
      <c r="AM1489">
        <f t="shared" si="547"/>
        <v>0</v>
      </c>
      <c r="AN1489">
        <f t="shared" si="548"/>
        <v>0</v>
      </c>
      <c r="AO1489">
        <f t="shared" si="549"/>
        <v>1</v>
      </c>
      <c r="AP1489">
        <f t="shared" si="550"/>
        <v>2</v>
      </c>
      <c r="AQ1489">
        <f t="shared" si="551"/>
        <v>192.3</v>
      </c>
    </row>
    <row r="1490" spans="1:43" x14ac:dyDescent="0.25">
      <c r="A1490" t="s">
        <v>60</v>
      </c>
      <c r="B1490">
        <v>115</v>
      </c>
      <c r="C1490" t="s">
        <v>28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  <c r="U1490">
        <f t="shared" si="529"/>
        <v>1</v>
      </c>
      <c r="V1490" t="str">
        <f t="shared" si="530"/>
        <v>&lt;=3 calls</v>
      </c>
      <c r="W1490" t="str">
        <f t="shared" si="531"/>
        <v>Q3</v>
      </c>
      <c r="X1490" t="str">
        <f t="shared" si="532"/>
        <v>High</v>
      </c>
      <c r="Y1490" t="str">
        <f t="shared" si="533"/>
        <v>Medium</v>
      </c>
      <c r="Z1490" s="3">
        <f t="shared" si="534"/>
        <v>-1.0786343277774268</v>
      </c>
      <c r="AA1490" s="3">
        <f t="shared" si="535"/>
        <v>0.39853305745935147</v>
      </c>
      <c r="AB1490" s="3">
        <f t="shared" si="536"/>
        <v>-0.41363286499832935</v>
      </c>
      <c r="AC1490" s="3">
        <f t="shared" si="537"/>
        <v>0.19706861040800316</v>
      </c>
      <c r="AD1490" s="3">
        <f t="shared" si="538"/>
        <v>1.9336177867784068</v>
      </c>
      <c r="AE1490" s="3">
        <f t="shared" si="539"/>
        <v>1.2378242182000754</v>
      </c>
      <c r="AF1490" s="3">
        <f t="shared" si="540"/>
        <v>2.7065734508746351</v>
      </c>
      <c r="AG1490" t="str">
        <f t="shared" si="541"/>
        <v>Cluster 2</v>
      </c>
      <c r="AH1490" t="str">
        <f t="shared" si="542"/>
        <v>Not Applicable</v>
      </c>
      <c r="AI1490">
        <f t="shared" si="543"/>
        <v>20.74</v>
      </c>
      <c r="AJ1490" t="e">
        <f t="shared" si="544"/>
        <v>#N/A</v>
      </c>
      <c r="AK1490" t="str">
        <f t="shared" si="545"/>
        <v>yes - Low</v>
      </c>
      <c r="AL1490" t="str">
        <f t="shared" si="546"/>
        <v>Q3 - High</v>
      </c>
      <c r="AM1490">
        <f t="shared" si="547"/>
        <v>1</v>
      </c>
      <c r="AN1490">
        <f t="shared" si="548"/>
        <v>0</v>
      </c>
      <c r="AO1490">
        <f t="shared" si="549"/>
        <v>1</v>
      </c>
      <c r="AP1490">
        <f t="shared" si="550"/>
        <v>2</v>
      </c>
      <c r="AQ1490">
        <f t="shared" si="551"/>
        <v>122</v>
      </c>
    </row>
    <row r="1491" spans="1:43" x14ac:dyDescent="0.25">
      <c r="A1491" t="s">
        <v>58</v>
      </c>
      <c r="B1491">
        <v>114</v>
      </c>
      <c r="C1491" t="s">
        <v>25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  <c r="U1491">
        <f t="shared" si="529"/>
        <v>0</v>
      </c>
      <c r="V1491" t="str">
        <f t="shared" si="530"/>
        <v>&lt;=3 calls</v>
      </c>
      <c r="W1491" t="str">
        <f t="shared" si="531"/>
        <v>Q3</v>
      </c>
      <c r="X1491" t="str">
        <f t="shared" si="532"/>
        <v>Not Applicable</v>
      </c>
      <c r="Y1491" t="str">
        <f t="shared" si="533"/>
        <v>High</v>
      </c>
      <c r="Z1491" s="3">
        <f t="shared" si="534"/>
        <v>0.23587928495245944</v>
      </c>
      <c r="AA1491" s="3">
        <f t="shared" si="535"/>
        <v>0.99157356962908805</v>
      </c>
      <c r="AB1491" s="3">
        <f t="shared" si="536"/>
        <v>-1.3351170855586487</v>
      </c>
      <c r="AC1491" s="3">
        <f t="shared" si="537"/>
        <v>-0.23769797395883072</v>
      </c>
      <c r="AD1491" s="3">
        <f t="shared" si="538"/>
        <v>2.4874024061577864</v>
      </c>
      <c r="AE1491" s="3">
        <f t="shared" si="539"/>
        <v>1.6964360111809134</v>
      </c>
      <c r="AF1491" s="3">
        <f t="shared" si="540"/>
        <v>2.7511124204407333</v>
      </c>
      <c r="AG1491" t="str">
        <f t="shared" si="541"/>
        <v>Cluster 2</v>
      </c>
      <c r="AH1491" t="str">
        <f t="shared" si="542"/>
        <v>Not Applicable</v>
      </c>
      <c r="AI1491" t="e">
        <f t="shared" si="543"/>
        <v>#N/A</v>
      </c>
      <c r="AJ1491">
        <f t="shared" si="544"/>
        <v>32.81</v>
      </c>
      <c r="AK1491" t="str">
        <f t="shared" si="545"/>
        <v>no - Low</v>
      </c>
      <c r="AL1491" t="str">
        <f t="shared" si="546"/>
        <v>Q2 - Medium</v>
      </c>
      <c r="AM1491">
        <f t="shared" si="547"/>
        <v>0</v>
      </c>
      <c r="AN1491">
        <f t="shared" si="548"/>
        <v>0</v>
      </c>
      <c r="AO1491">
        <f t="shared" si="549"/>
        <v>0</v>
      </c>
      <c r="AP1491">
        <f t="shared" si="550"/>
        <v>2</v>
      </c>
      <c r="AQ1491">
        <f t="shared" si="551"/>
        <v>193</v>
      </c>
    </row>
    <row r="1492" spans="1:43" x14ac:dyDescent="0.25">
      <c r="A1492" t="s">
        <v>75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  <c r="U1492">
        <f t="shared" si="529"/>
        <v>0</v>
      </c>
      <c r="V1492" t="str">
        <f t="shared" si="530"/>
        <v>&lt;=3 calls</v>
      </c>
      <c r="W1492" t="str">
        <f t="shared" si="531"/>
        <v>Q3</v>
      </c>
      <c r="X1492" t="str">
        <f t="shared" si="532"/>
        <v>Not Applicable</v>
      </c>
      <c r="Y1492" t="str">
        <f t="shared" si="533"/>
        <v>Medium</v>
      </c>
      <c r="Z1492" s="3">
        <f t="shared" si="534"/>
        <v>-1.643319752964209</v>
      </c>
      <c r="AA1492" s="3">
        <f t="shared" si="535"/>
        <v>0.39256285096099874</v>
      </c>
      <c r="AB1492" s="3">
        <f t="shared" si="536"/>
        <v>0.56544411934701067</v>
      </c>
      <c r="AC1492" s="3">
        <f t="shared" si="537"/>
        <v>0.88544903565548905</v>
      </c>
      <c r="AD1492" s="3">
        <f t="shared" si="538"/>
        <v>2.8911286646019247</v>
      </c>
      <c r="AE1492" s="3">
        <f t="shared" si="539"/>
        <v>1.9895608684542245</v>
      </c>
      <c r="AF1492" s="3">
        <f t="shared" si="540"/>
        <v>2.7491962358634479</v>
      </c>
      <c r="AG1492" t="str">
        <f t="shared" si="541"/>
        <v>Cluster 2</v>
      </c>
      <c r="AH1492" t="str">
        <f t="shared" si="542"/>
        <v>&gt;16 messages</v>
      </c>
      <c r="AI1492" t="e">
        <f t="shared" si="543"/>
        <v>#N/A</v>
      </c>
      <c r="AJ1492">
        <f t="shared" si="544"/>
        <v>15.56</v>
      </c>
      <c r="AK1492" t="str">
        <f t="shared" si="545"/>
        <v>no - High</v>
      </c>
      <c r="AL1492" t="str">
        <f t="shared" si="546"/>
        <v>Q4 - Very High</v>
      </c>
      <c r="AM1492">
        <f t="shared" si="547"/>
        <v>0</v>
      </c>
      <c r="AN1492">
        <f t="shared" si="548"/>
        <v>1</v>
      </c>
      <c r="AO1492">
        <f t="shared" si="549"/>
        <v>0</v>
      </c>
      <c r="AP1492">
        <f t="shared" si="550"/>
        <v>2</v>
      </c>
      <c r="AQ1492">
        <f t="shared" si="551"/>
        <v>91.5</v>
      </c>
    </row>
    <row r="1493" spans="1:43" x14ac:dyDescent="0.25">
      <c r="A1493" t="s">
        <v>36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  <c r="U1493">
        <f t="shared" si="529"/>
        <v>0</v>
      </c>
      <c r="V1493" t="str">
        <f t="shared" si="530"/>
        <v>&lt;=3 calls</v>
      </c>
      <c r="W1493" t="str">
        <f t="shared" si="531"/>
        <v>Q1</v>
      </c>
      <c r="X1493" t="str">
        <f t="shared" si="532"/>
        <v>Not Applicable</v>
      </c>
      <c r="Y1493" t="str">
        <f t="shared" si="533"/>
        <v>Medium</v>
      </c>
      <c r="Z1493" s="3">
        <f t="shared" si="534"/>
        <v>1.1930673663346441</v>
      </c>
      <c r="AA1493" s="3">
        <f t="shared" si="535"/>
        <v>-0.64028287325407907</v>
      </c>
      <c r="AB1493" s="3">
        <f t="shared" si="536"/>
        <v>1.6080717395930622</v>
      </c>
      <c r="AC1493" s="3">
        <f t="shared" si="537"/>
        <v>-1.3246144348759143</v>
      </c>
      <c r="AD1493" s="3">
        <f t="shared" si="538"/>
        <v>3.4418532238824628</v>
      </c>
      <c r="AE1493" s="3">
        <f t="shared" si="539"/>
        <v>2.4847273530821603</v>
      </c>
      <c r="AF1493" s="3">
        <f t="shared" si="540"/>
        <v>2.9157137074066877</v>
      </c>
      <c r="AG1493" t="str">
        <f t="shared" si="541"/>
        <v>Cluster 2</v>
      </c>
      <c r="AH1493" t="str">
        <f t="shared" si="542"/>
        <v>Not Applicable</v>
      </c>
      <c r="AI1493" t="e">
        <f t="shared" si="543"/>
        <v>#N/A</v>
      </c>
      <c r="AJ1493">
        <f t="shared" si="544"/>
        <v>41.6</v>
      </c>
      <c r="AK1493" t="str">
        <f t="shared" si="545"/>
        <v>no - Low</v>
      </c>
      <c r="AL1493" t="str">
        <f t="shared" si="546"/>
        <v>Q1 - Low</v>
      </c>
      <c r="AM1493">
        <f t="shared" si="547"/>
        <v>0</v>
      </c>
      <c r="AN1493">
        <f t="shared" si="548"/>
        <v>1</v>
      </c>
      <c r="AO1493">
        <f t="shared" si="549"/>
        <v>0</v>
      </c>
      <c r="AP1493">
        <f t="shared" si="550"/>
        <v>1</v>
      </c>
      <c r="AQ1493">
        <f t="shared" si="551"/>
        <v>244.7</v>
      </c>
    </row>
    <row r="1494" spans="1:43" x14ac:dyDescent="0.25">
      <c r="A1494" t="s">
        <v>51</v>
      </c>
      <c r="B1494">
        <v>142</v>
      </c>
      <c r="C1494" t="s">
        <v>25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  <c r="U1494">
        <f t="shared" si="529"/>
        <v>0</v>
      </c>
      <c r="V1494" t="str">
        <f t="shared" si="530"/>
        <v>&lt;=3 calls</v>
      </c>
      <c r="W1494" t="str">
        <f t="shared" si="531"/>
        <v>Q4</v>
      </c>
      <c r="X1494" t="str">
        <f t="shared" si="532"/>
        <v>Not Applicable</v>
      </c>
      <c r="Y1494" t="str">
        <f t="shared" si="533"/>
        <v>High</v>
      </c>
      <c r="Z1494" s="3">
        <f t="shared" si="534"/>
        <v>1.1023474127800468</v>
      </c>
      <c r="AA1494" s="3">
        <f t="shared" si="535"/>
        <v>1.7060082805986694</v>
      </c>
      <c r="AB1494" s="3">
        <f t="shared" si="536"/>
        <v>1.1155543113625461</v>
      </c>
      <c r="AC1494" s="3">
        <f t="shared" si="537"/>
        <v>-0.27392852265606671</v>
      </c>
      <c r="AD1494" s="3">
        <f t="shared" si="538"/>
        <v>4.0920771367642352</v>
      </c>
      <c r="AE1494" s="3">
        <f t="shared" si="539"/>
        <v>2.3334807325234528</v>
      </c>
      <c r="AF1494" s="3">
        <f t="shared" si="540"/>
        <v>1.4646396706657236</v>
      </c>
      <c r="AG1494" t="str">
        <f t="shared" si="541"/>
        <v>Cluster 3</v>
      </c>
      <c r="AH1494" t="str">
        <f t="shared" si="542"/>
        <v>&gt;16 messages</v>
      </c>
      <c r="AI1494" t="e">
        <f t="shared" si="543"/>
        <v>#N/A</v>
      </c>
      <c r="AJ1494">
        <f t="shared" si="544"/>
        <v>40.770000000000003</v>
      </c>
      <c r="AK1494" t="str">
        <f t="shared" si="545"/>
        <v>no - Medium</v>
      </c>
      <c r="AL1494" t="str">
        <f t="shared" si="546"/>
        <v>Q2 - Medium</v>
      </c>
      <c r="AM1494">
        <f t="shared" si="547"/>
        <v>0</v>
      </c>
      <c r="AN1494">
        <f t="shared" si="548"/>
        <v>0</v>
      </c>
      <c r="AO1494">
        <f t="shared" si="549"/>
        <v>0</v>
      </c>
      <c r="AP1494">
        <f t="shared" si="550"/>
        <v>0</v>
      </c>
      <c r="AQ1494">
        <f t="shared" si="551"/>
        <v>239.8</v>
      </c>
    </row>
    <row r="1495" spans="1:43" x14ac:dyDescent="0.25">
      <c r="A1495" t="s">
        <v>44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  <c r="U1495">
        <f t="shared" si="529"/>
        <v>0</v>
      </c>
      <c r="V1495" t="str">
        <f t="shared" si="530"/>
        <v>&lt;=3 calls</v>
      </c>
      <c r="W1495" t="str">
        <f t="shared" si="531"/>
        <v>Q1</v>
      </c>
      <c r="X1495" t="str">
        <f t="shared" si="532"/>
        <v>Not Applicable</v>
      </c>
      <c r="Y1495" t="str">
        <f t="shared" si="533"/>
        <v>Medium</v>
      </c>
      <c r="Z1495" s="3">
        <f t="shared" si="534"/>
        <v>-0.14551480550156382</v>
      </c>
      <c r="AA1495" s="3">
        <f t="shared" si="535"/>
        <v>0.60351014723613983</v>
      </c>
      <c r="AB1495" s="3">
        <f t="shared" si="536"/>
        <v>0.54955646037183248</v>
      </c>
      <c r="AC1495" s="3">
        <f t="shared" si="537"/>
        <v>0.26952970780247515</v>
      </c>
      <c r="AD1495" s="3">
        <f t="shared" si="538"/>
        <v>2.7044815848475321</v>
      </c>
      <c r="AE1495" s="3">
        <f t="shared" si="539"/>
        <v>0.87181283711680357</v>
      </c>
      <c r="AF1495" s="3">
        <f t="shared" si="540"/>
        <v>1.4852254384920434</v>
      </c>
      <c r="AG1495" t="str">
        <f t="shared" si="541"/>
        <v>Cluster 2</v>
      </c>
      <c r="AH1495" t="str">
        <f t="shared" si="542"/>
        <v>Not Applicable</v>
      </c>
      <c r="AI1495" t="e">
        <f t="shared" si="543"/>
        <v>#N/A</v>
      </c>
      <c r="AJ1495">
        <f t="shared" si="544"/>
        <v>29.31</v>
      </c>
      <c r="AK1495" t="str">
        <f t="shared" si="545"/>
        <v>no - Medium</v>
      </c>
      <c r="AL1495" t="str">
        <f t="shared" si="546"/>
        <v>Q3 - High</v>
      </c>
      <c r="AM1495">
        <f t="shared" si="547"/>
        <v>0</v>
      </c>
      <c r="AN1495">
        <f t="shared" si="548"/>
        <v>1</v>
      </c>
      <c r="AO1495">
        <f t="shared" si="549"/>
        <v>0</v>
      </c>
      <c r="AP1495">
        <f t="shared" si="550"/>
        <v>0</v>
      </c>
      <c r="AQ1495">
        <f t="shared" si="551"/>
        <v>172.4</v>
      </c>
    </row>
    <row r="1496" spans="1:43" x14ac:dyDescent="0.25">
      <c r="A1496" t="s">
        <v>52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  <c r="U1496">
        <f t="shared" si="529"/>
        <v>1</v>
      </c>
      <c r="V1496" t="str">
        <f t="shared" si="530"/>
        <v>&lt;=3 calls</v>
      </c>
      <c r="W1496" t="str">
        <f t="shared" si="531"/>
        <v>Q4</v>
      </c>
      <c r="X1496" t="str">
        <f t="shared" si="532"/>
        <v>Not Applicable</v>
      </c>
      <c r="Y1496" t="str">
        <f t="shared" si="533"/>
        <v>High</v>
      </c>
      <c r="Z1496" s="3">
        <f t="shared" si="534"/>
        <v>1.1523359586162534</v>
      </c>
      <c r="AA1496" s="3">
        <f t="shared" si="535"/>
        <v>0.90003040332100803</v>
      </c>
      <c r="AB1496" s="3">
        <f t="shared" si="536"/>
        <v>0.37876412638866985</v>
      </c>
      <c r="AC1496" s="3">
        <f t="shared" si="537"/>
        <v>-9.277577916988608E-2</v>
      </c>
      <c r="AD1496" s="3">
        <f t="shared" si="538"/>
        <v>3.3116026203899915</v>
      </c>
      <c r="AE1496" s="3">
        <f t="shared" si="539"/>
        <v>1.5132754200943619</v>
      </c>
      <c r="AF1496" s="3">
        <f t="shared" si="540"/>
        <v>1.2701547459855738</v>
      </c>
      <c r="AG1496" t="str">
        <f t="shared" si="541"/>
        <v>Cluster 3</v>
      </c>
      <c r="AH1496" t="str">
        <f t="shared" si="542"/>
        <v>Not Applicable</v>
      </c>
      <c r="AI1496">
        <f t="shared" si="543"/>
        <v>41.23</v>
      </c>
      <c r="AJ1496" t="e">
        <f t="shared" si="544"/>
        <v>#N/A</v>
      </c>
      <c r="AK1496" t="str">
        <f t="shared" si="545"/>
        <v>no - Low</v>
      </c>
      <c r="AL1496" t="str">
        <f t="shared" si="546"/>
        <v>Q2 - Medium</v>
      </c>
      <c r="AM1496">
        <f t="shared" si="547"/>
        <v>0</v>
      </c>
      <c r="AN1496">
        <f t="shared" si="548"/>
        <v>1</v>
      </c>
      <c r="AO1496">
        <f t="shared" si="549"/>
        <v>0</v>
      </c>
      <c r="AP1496">
        <f t="shared" si="550"/>
        <v>3</v>
      </c>
      <c r="AQ1496">
        <f t="shared" si="551"/>
        <v>242.5</v>
      </c>
    </row>
    <row r="1497" spans="1:43" x14ac:dyDescent="0.25">
      <c r="A1497" t="s">
        <v>41</v>
      </c>
      <c r="B1497">
        <v>54</v>
      </c>
      <c r="C1497" t="s">
        <v>28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  <c r="U1497">
        <f t="shared" si="529"/>
        <v>0</v>
      </c>
      <c r="V1497" t="str">
        <f t="shared" si="530"/>
        <v>&lt;=3 calls</v>
      </c>
      <c r="W1497" t="str">
        <f t="shared" si="531"/>
        <v>Q1</v>
      </c>
      <c r="X1497" t="str">
        <f t="shared" si="532"/>
        <v>Not Applicable</v>
      </c>
      <c r="Y1497" t="str">
        <f t="shared" si="533"/>
        <v>Low</v>
      </c>
      <c r="Z1497" s="3">
        <f t="shared" si="534"/>
        <v>-1.1600971432142086</v>
      </c>
      <c r="AA1497" s="3">
        <f t="shared" si="535"/>
        <v>-0.81540893053910213</v>
      </c>
      <c r="AB1497" s="3">
        <f t="shared" si="536"/>
        <v>0.71240496486740656</v>
      </c>
      <c r="AC1497" s="3">
        <f t="shared" si="537"/>
        <v>0.37822135389418376</v>
      </c>
      <c r="AD1497" s="3">
        <f t="shared" si="538"/>
        <v>2.2116803164613392</v>
      </c>
      <c r="AE1497" s="3">
        <f t="shared" si="539"/>
        <v>1.6313458652922044</v>
      </c>
      <c r="AF1497" s="3">
        <f t="shared" si="540"/>
        <v>2.9036268427932352</v>
      </c>
      <c r="AG1497" t="str">
        <f t="shared" si="541"/>
        <v>Cluster 2</v>
      </c>
      <c r="AH1497" t="str">
        <f t="shared" si="542"/>
        <v>&gt;16 messages</v>
      </c>
      <c r="AI1497" t="e">
        <f t="shared" si="543"/>
        <v>#N/A</v>
      </c>
      <c r="AJ1497">
        <f t="shared" si="544"/>
        <v>19.989999999999998</v>
      </c>
      <c r="AK1497" t="str">
        <f t="shared" si="545"/>
        <v>no - High</v>
      </c>
      <c r="AL1497" t="str">
        <f t="shared" si="546"/>
        <v>Q3 - High</v>
      </c>
      <c r="AM1497">
        <f t="shared" si="547"/>
        <v>0</v>
      </c>
      <c r="AN1497">
        <f t="shared" si="548"/>
        <v>0</v>
      </c>
      <c r="AO1497">
        <f t="shared" si="549"/>
        <v>1</v>
      </c>
      <c r="AP1497">
        <f t="shared" si="550"/>
        <v>2</v>
      </c>
      <c r="AQ1497">
        <f t="shared" si="551"/>
        <v>117.6</v>
      </c>
    </row>
    <row r="1498" spans="1:43" x14ac:dyDescent="0.25">
      <c r="A1498" t="s">
        <v>30</v>
      </c>
      <c r="B1498">
        <v>112</v>
      </c>
      <c r="C1498" t="s">
        <v>28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  <c r="U1498">
        <f t="shared" si="529"/>
        <v>0</v>
      </c>
      <c r="V1498" t="str">
        <f t="shared" si="530"/>
        <v>&lt;=3 calls</v>
      </c>
      <c r="W1498" t="str">
        <f t="shared" si="531"/>
        <v>Q3</v>
      </c>
      <c r="X1498" t="str">
        <f t="shared" si="532"/>
        <v>Not Applicable</v>
      </c>
      <c r="Y1498" t="str">
        <f t="shared" si="533"/>
        <v>High</v>
      </c>
      <c r="Z1498" s="3">
        <f t="shared" si="534"/>
        <v>-0.10663482540673629</v>
      </c>
      <c r="AA1498" s="3">
        <f t="shared" si="535"/>
        <v>1.1766499710780329</v>
      </c>
      <c r="AB1498" s="3">
        <f t="shared" si="536"/>
        <v>-0.59634094321287534</v>
      </c>
      <c r="AC1498" s="3">
        <f t="shared" si="537"/>
        <v>0.37822135389418376</v>
      </c>
      <c r="AD1498" s="3">
        <f t="shared" si="538"/>
        <v>2.7565088728727578</v>
      </c>
      <c r="AE1498" s="3">
        <f t="shared" si="539"/>
        <v>1.3764265521708858</v>
      </c>
      <c r="AF1498" s="3">
        <f t="shared" si="540"/>
        <v>2.0471343240773971</v>
      </c>
      <c r="AG1498" t="str">
        <f t="shared" si="541"/>
        <v>Cluster 2</v>
      </c>
      <c r="AH1498" t="str">
        <f t="shared" si="542"/>
        <v>Not Applicable</v>
      </c>
      <c r="AI1498" t="e">
        <f t="shared" si="543"/>
        <v>#N/A</v>
      </c>
      <c r="AJ1498">
        <f t="shared" si="544"/>
        <v>29.67</v>
      </c>
      <c r="AK1498" t="str">
        <f t="shared" si="545"/>
        <v>no - High</v>
      </c>
      <c r="AL1498" t="str">
        <f t="shared" si="546"/>
        <v>Q3 - High</v>
      </c>
      <c r="AM1498">
        <f t="shared" si="547"/>
        <v>0</v>
      </c>
      <c r="AN1498">
        <f t="shared" si="548"/>
        <v>0</v>
      </c>
      <c r="AO1498">
        <f t="shared" si="549"/>
        <v>1</v>
      </c>
      <c r="AP1498">
        <f t="shared" si="550"/>
        <v>1</v>
      </c>
      <c r="AQ1498">
        <f t="shared" si="551"/>
        <v>174.5</v>
      </c>
    </row>
    <row r="1499" spans="1:43" x14ac:dyDescent="0.25">
      <c r="A1499" t="s">
        <v>68</v>
      </c>
      <c r="B1499">
        <v>68</v>
      </c>
      <c r="C1499" t="s">
        <v>28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  <c r="U1499">
        <f t="shared" si="529"/>
        <v>0</v>
      </c>
      <c r="V1499" t="str">
        <f t="shared" si="530"/>
        <v>&lt;=3 calls</v>
      </c>
      <c r="W1499" t="str">
        <f t="shared" si="531"/>
        <v>Q1</v>
      </c>
      <c r="X1499" t="str">
        <f t="shared" si="532"/>
        <v>Not Applicable</v>
      </c>
      <c r="Y1499" t="str">
        <f t="shared" si="533"/>
        <v>Medium</v>
      </c>
      <c r="Z1499" s="3">
        <f t="shared" si="534"/>
        <v>-0.42508037665960996</v>
      </c>
      <c r="AA1499" s="3">
        <f t="shared" si="535"/>
        <v>0.41246353928884227</v>
      </c>
      <c r="AB1499" s="3">
        <f t="shared" si="536"/>
        <v>0.36486242478538944</v>
      </c>
      <c r="AC1499" s="3">
        <f t="shared" si="537"/>
        <v>0.63183519477483641</v>
      </c>
      <c r="AD1499" s="3">
        <f t="shared" si="538"/>
        <v>2.6175028872226864</v>
      </c>
      <c r="AE1499" s="3">
        <f t="shared" si="539"/>
        <v>0.93976582202173309</v>
      </c>
      <c r="AF1499" s="3">
        <f t="shared" si="540"/>
        <v>1.7073365912617431</v>
      </c>
      <c r="AG1499" t="str">
        <f t="shared" si="541"/>
        <v>Cluster 2</v>
      </c>
      <c r="AH1499" t="str">
        <f t="shared" si="542"/>
        <v>Not Applicable</v>
      </c>
      <c r="AI1499" t="e">
        <f t="shared" si="543"/>
        <v>#N/A</v>
      </c>
      <c r="AJ1499">
        <f t="shared" si="544"/>
        <v>26.74</v>
      </c>
      <c r="AK1499" t="str">
        <f t="shared" si="545"/>
        <v>no - High</v>
      </c>
      <c r="AL1499" t="str">
        <f t="shared" si="546"/>
        <v>Q3 - High</v>
      </c>
      <c r="AM1499">
        <f t="shared" si="547"/>
        <v>0</v>
      </c>
      <c r="AN1499">
        <f t="shared" si="548"/>
        <v>0</v>
      </c>
      <c r="AO1499">
        <f t="shared" si="549"/>
        <v>1</v>
      </c>
      <c r="AP1499">
        <f t="shared" si="550"/>
        <v>1</v>
      </c>
      <c r="AQ1499">
        <f t="shared" si="551"/>
        <v>157.30000000000001</v>
      </c>
    </row>
    <row r="1500" spans="1:43" x14ac:dyDescent="0.25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  <c r="U1500">
        <f t="shared" si="529"/>
        <v>0</v>
      </c>
      <c r="V1500" t="str">
        <f t="shared" si="530"/>
        <v>&lt;=3 calls</v>
      </c>
      <c r="W1500" t="str">
        <f t="shared" si="531"/>
        <v>Q4</v>
      </c>
      <c r="X1500" t="str">
        <f t="shared" si="532"/>
        <v>Not Applicable</v>
      </c>
      <c r="Y1500" t="str">
        <f t="shared" si="533"/>
        <v>High</v>
      </c>
      <c r="Z1500" s="3">
        <f t="shared" si="534"/>
        <v>0.21736500871682723</v>
      </c>
      <c r="AA1500" s="3">
        <f t="shared" si="535"/>
        <v>0.77465606685559374</v>
      </c>
      <c r="AB1500" s="3">
        <f t="shared" si="536"/>
        <v>-1.6767017535249744</v>
      </c>
      <c r="AC1500" s="3">
        <f t="shared" si="537"/>
        <v>1.7549822043891561</v>
      </c>
      <c r="AD1500" s="3">
        <f t="shared" si="538"/>
        <v>3.5607911943555743</v>
      </c>
      <c r="AE1500" s="3">
        <f t="shared" si="539"/>
        <v>2.5570746717542274</v>
      </c>
      <c r="AF1500" s="3">
        <f t="shared" si="540"/>
        <v>2.8979350965909818</v>
      </c>
      <c r="AG1500" t="str">
        <f t="shared" si="541"/>
        <v>Cluster 2</v>
      </c>
      <c r="AH1500" t="str">
        <f t="shared" si="542"/>
        <v>&gt;16 messages</v>
      </c>
      <c r="AI1500" t="e">
        <f t="shared" si="543"/>
        <v>#N/A</v>
      </c>
      <c r="AJ1500">
        <f t="shared" si="544"/>
        <v>32.64</v>
      </c>
      <c r="AK1500" t="str">
        <f t="shared" si="545"/>
        <v>no - Low</v>
      </c>
      <c r="AL1500" t="str">
        <f t="shared" si="546"/>
        <v>Q4 - Very High</v>
      </c>
      <c r="AM1500">
        <f t="shared" si="547"/>
        <v>0</v>
      </c>
      <c r="AN1500">
        <f t="shared" si="548"/>
        <v>1</v>
      </c>
      <c r="AO1500">
        <f t="shared" si="549"/>
        <v>0</v>
      </c>
      <c r="AP1500">
        <f t="shared" si="550"/>
        <v>1</v>
      </c>
      <c r="AQ1500">
        <f t="shared" si="551"/>
        <v>192</v>
      </c>
    </row>
    <row r="1501" spans="1:43" x14ac:dyDescent="0.25">
      <c r="A1501" t="s">
        <v>73</v>
      </c>
      <c r="B1501">
        <v>88</v>
      </c>
      <c r="C1501" t="s">
        <v>28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  <c r="U1501">
        <f t="shared" si="529"/>
        <v>0</v>
      </c>
      <c r="V1501" t="str">
        <f t="shared" si="530"/>
        <v>&lt;=3 calls</v>
      </c>
      <c r="W1501" t="str">
        <f t="shared" si="531"/>
        <v>Q2</v>
      </c>
      <c r="X1501" t="str">
        <f t="shared" si="532"/>
        <v>Not Applicable</v>
      </c>
      <c r="Y1501" t="str">
        <f t="shared" si="533"/>
        <v>Medium</v>
      </c>
      <c r="Z1501" s="3">
        <f t="shared" si="534"/>
        <v>0.70243904609039076</v>
      </c>
      <c r="AA1501" s="3">
        <f t="shared" si="535"/>
        <v>-0.61441197842788231</v>
      </c>
      <c r="AB1501" s="3">
        <f t="shared" si="536"/>
        <v>-1.1802124105506642</v>
      </c>
      <c r="AC1501" s="3">
        <f t="shared" si="537"/>
        <v>-0.81738675311460851</v>
      </c>
      <c r="AD1501" s="3">
        <f t="shared" si="538"/>
        <v>1.7643131634966522</v>
      </c>
      <c r="AE1501" s="3">
        <f t="shared" si="539"/>
        <v>1.7122923613954173</v>
      </c>
      <c r="AF1501" s="3">
        <f t="shared" si="540"/>
        <v>3.2788853781275464</v>
      </c>
      <c r="AG1501" t="str">
        <f t="shared" si="541"/>
        <v>Cluster 2</v>
      </c>
      <c r="AH1501" t="str">
        <f t="shared" si="542"/>
        <v>Not Applicable</v>
      </c>
      <c r="AI1501" t="e">
        <f t="shared" si="543"/>
        <v>#N/A</v>
      </c>
      <c r="AJ1501">
        <f t="shared" si="544"/>
        <v>37.090000000000003</v>
      </c>
      <c r="AK1501" t="str">
        <f t="shared" si="545"/>
        <v>no - Low</v>
      </c>
      <c r="AL1501" t="str">
        <f t="shared" si="546"/>
        <v>Q1 - Low</v>
      </c>
      <c r="AM1501">
        <f t="shared" si="547"/>
        <v>0</v>
      </c>
      <c r="AN1501">
        <f t="shared" si="548"/>
        <v>0</v>
      </c>
      <c r="AO1501">
        <f t="shared" si="549"/>
        <v>1</v>
      </c>
      <c r="AP1501">
        <f t="shared" si="550"/>
        <v>1</v>
      </c>
      <c r="AQ1501">
        <f t="shared" si="551"/>
        <v>218.2</v>
      </c>
    </row>
    <row r="1502" spans="1:43" x14ac:dyDescent="0.25">
      <c r="A1502" t="s">
        <v>72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  <c r="U1502">
        <f t="shared" si="529"/>
        <v>0</v>
      </c>
      <c r="V1502" t="str">
        <f t="shared" si="530"/>
        <v>&lt;=3 calls</v>
      </c>
      <c r="W1502" t="str">
        <f t="shared" si="531"/>
        <v>Q2</v>
      </c>
      <c r="X1502" t="str">
        <f t="shared" si="532"/>
        <v>Not Applicable</v>
      </c>
      <c r="Y1502" t="str">
        <f t="shared" si="533"/>
        <v>Low</v>
      </c>
      <c r="Z1502" s="3">
        <f t="shared" si="534"/>
        <v>-0.66021168485213921</v>
      </c>
      <c r="AA1502" s="3">
        <f t="shared" si="535"/>
        <v>-1.1975021464336972</v>
      </c>
      <c r="AB1502" s="3">
        <f t="shared" si="536"/>
        <v>-0.69762476917963445</v>
      </c>
      <c r="AC1502" s="3">
        <f t="shared" si="537"/>
        <v>0.23329915910523916</v>
      </c>
      <c r="AD1502" s="3">
        <f t="shared" si="538"/>
        <v>1.3292557289777986</v>
      </c>
      <c r="AE1502" s="3">
        <f t="shared" si="539"/>
        <v>1.5527394101203082</v>
      </c>
      <c r="AF1502" s="3">
        <f t="shared" si="540"/>
        <v>3.3249178273246431</v>
      </c>
      <c r="AG1502" t="str">
        <f t="shared" si="541"/>
        <v>Cluster 1</v>
      </c>
      <c r="AH1502" t="str">
        <f t="shared" si="542"/>
        <v>&gt;16 messages</v>
      </c>
      <c r="AI1502" t="e">
        <f t="shared" si="543"/>
        <v>#N/A</v>
      </c>
      <c r="AJ1502">
        <f t="shared" si="544"/>
        <v>24.58</v>
      </c>
      <c r="AK1502" t="str">
        <f t="shared" si="545"/>
        <v>no - Low</v>
      </c>
      <c r="AL1502" t="str">
        <f t="shared" si="546"/>
        <v>Q3 - High</v>
      </c>
      <c r="AM1502">
        <f t="shared" si="547"/>
        <v>0</v>
      </c>
      <c r="AN1502">
        <f t="shared" si="548"/>
        <v>1</v>
      </c>
      <c r="AO1502">
        <f t="shared" si="549"/>
        <v>0</v>
      </c>
      <c r="AP1502">
        <f t="shared" si="550"/>
        <v>1</v>
      </c>
      <c r="AQ1502">
        <f t="shared" si="551"/>
        <v>144.6</v>
      </c>
    </row>
    <row r="1503" spans="1:43" x14ac:dyDescent="0.25">
      <c r="A1503" t="s">
        <v>54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  <c r="U1503">
        <f t="shared" si="529"/>
        <v>1</v>
      </c>
      <c r="V1503" t="str">
        <f t="shared" si="530"/>
        <v>&lt;=3 calls</v>
      </c>
      <c r="W1503" t="str">
        <f t="shared" si="531"/>
        <v>Q1</v>
      </c>
      <c r="X1503" t="str">
        <f t="shared" si="532"/>
        <v>High</v>
      </c>
      <c r="Y1503" t="str">
        <f t="shared" si="533"/>
        <v>Medium</v>
      </c>
      <c r="Z1503" s="3">
        <f t="shared" si="534"/>
        <v>-0.4935831987314494</v>
      </c>
      <c r="AA1503" s="3">
        <f t="shared" si="535"/>
        <v>0.6512717992229643</v>
      </c>
      <c r="AB1503" s="3">
        <f t="shared" si="536"/>
        <v>0.27152242830621875</v>
      </c>
      <c r="AC1503" s="3">
        <f t="shared" si="537"/>
        <v>1.3926767174167949</v>
      </c>
      <c r="AD1503" s="3">
        <f t="shared" si="538"/>
        <v>3.2132269903121173</v>
      </c>
      <c r="AE1503" s="3">
        <f t="shared" si="539"/>
        <v>1.6373918892071047</v>
      </c>
      <c r="AF1503" s="3">
        <f t="shared" si="540"/>
        <v>1.7427784444421368</v>
      </c>
      <c r="AG1503" t="str">
        <f t="shared" si="541"/>
        <v>Cluster 2</v>
      </c>
      <c r="AH1503" t="str">
        <f t="shared" si="542"/>
        <v>Not Applicable</v>
      </c>
      <c r="AI1503">
        <f t="shared" si="543"/>
        <v>26.11</v>
      </c>
      <c r="AJ1503" t="e">
        <f t="shared" si="544"/>
        <v>#N/A</v>
      </c>
      <c r="AK1503" t="str">
        <f t="shared" si="545"/>
        <v>yes - Medium</v>
      </c>
      <c r="AL1503" t="str">
        <f t="shared" si="546"/>
        <v>Q4 - Very High</v>
      </c>
      <c r="AM1503">
        <f t="shared" si="547"/>
        <v>1</v>
      </c>
      <c r="AN1503">
        <f t="shared" si="548"/>
        <v>1</v>
      </c>
      <c r="AO1503">
        <f t="shared" si="549"/>
        <v>0</v>
      </c>
      <c r="AP1503">
        <f t="shared" si="550"/>
        <v>0</v>
      </c>
      <c r="AQ1503">
        <f t="shared" si="551"/>
        <v>153.6</v>
      </c>
    </row>
    <row r="1504" spans="1:43" x14ac:dyDescent="0.25">
      <c r="A1504" t="s">
        <v>29</v>
      </c>
      <c r="B1504">
        <v>45</v>
      </c>
      <c r="C1504" t="s">
        <v>28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  <c r="U1504">
        <f t="shared" si="529"/>
        <v>0</v>
      </c>
      <c r="V1504" t="str">
        <f t="shared" si="530"/>
        <v>&lt;=3 calls</v>
      </c>
      <c r="W1504" t="str">
        <f t="shared" si="531"/>
        <v>Q1</v>
      </c>
      <c r="X1504" t="str">
        <f t="shared" si="532"/>
        <v>Not Applicable</v>
      </c>
      <c r="Y1504" t="str">
        <f t="shared" si="533"/>
        <v>Medium</v>
      </c>
      <c r="Z1504" s="3">
        <f t="shared" si="534"/>
        <v>-0.82313731572570226</v>
      </c>
      <c r="AA1504" s="3">
        <f t="shared" si="535"/>
        <v>0.44430464061339175</v>
      </c>
      <c r="AB1504" s="3">
        <f t="shared" si="536"/>
        <v>0.69651730589222838</v>
      </c>
      <c r="AC1504" s="3">
        <f t="shared" si="537"/>
        <v>-0.85361730181184459</v>
      </c>
      <c r="AD1504" s="3">
        <f t="shared" si="538"/>
        <v>2.2398426657930148</v>
      </c>
      <c r="AE1504" s="3">
        <f t="shared" si="539"/>
        <v>1.445254479173343</v>
      </c>
      <c r="AF1504" s="3">
        <f t="shared" si="540"/>
        <v>2.6759345753651127</v>
      </c>
      <c r="AG1504" t="str">
        <f t="shared" si="541"/>
        <v>Cluster 2</v>
      </c>
      <c r="AH1504" t="str">
        <f t="shared" si="542"/>
        <v>&gt;16 messages</v>
      </c>
      <c r="AI1504" t="e">
        <f t="shared" si="543"/>
        <v>#N/A</v>
      </c>
      <c r="AJ1504">
        <f t="shared" si="544"/>
        <v>23.09</v>
      </c>
      <c r="AK1504" t="str">
        <f t="shared" si="545"/>
        <v>no - Medium</v>
      </c>
      <c r="AL1504" t="str">
        <f t="shared" si="546"/>
        <v>Q1 - Low</v>
      </c>
      <c r="AM1504">
        <f t="shared" si="547"/>
        <v>0</v>
      </c>
      <c r="AN1504">
        <f t="shared" si="548"/>
        <v>0</v>
      </c>
      <c r="AO1504">
        <f t="shared" si="549"/>
        <v>1</v>
      </c>
      <c r="AP1504">
        <f t="shared" si="550"/>
        <v>2</v>
      </c>
      <c r="AQ1504">
        <f t="shared" si="551"/>
        <v>135.80000000000001</v>
      </c>
    </row>
    <row r="1505" spans="1:43" x14ac:dyDescent="0.25">
      <c r="A1505" t="s">
        <v>50</v>
      </c>
      <c r="B1505">
        <v>116</v>
      </c>
      <c r="C1505" t="s">
        <v>28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  <c r="U1505">
        <f t="shared" si="529"/>
        <v>0</v>
      </c>
      <c r="V1505" t="str">
        <f t="shared" si="530"/>
        <v>&lt;=3 calls</v>
      </c>
      <c r="W1505" t="str">
        <f t="shared" si="531"/>
        <v>Q3</v>
      </c>
      <c r="X1505" t="str">
        <f t="shared" si="532"/>
        <v>Not Applicable</v>
      </c>
      <c r="Y1505" t="str">
        <f t="shared" si="533"/>
        <v>Low</v>
      </c>
      <c r="Z1505" s="3">
        <f t="shared" si="534"/>
        <v>-0.36213183745846089</v>
      </c>
      <c r="AA1505" s="3">
        <f t="shared" si="535"/>
        <v>-1.062177465804361</v>
      </c>
      <c r="AB1505" s="3">
        <f t="shared" si="536"/>
        <v>1.7331870540225884</v>
      </c>
      <c r="AC1505" s="3">
        <f t="shared" si="537"/>
        <v>-0.74492565572013658</v>
      </c>
      <c r="AD1505" s="3">
        <f t="shared" si="538"/>
        <v>2.8188856350381526</v>
      </c>
      <c r="AE1505" s="3">
        <f t="shared" si="539"/>
        <v>2.1950426039931865</v>
      </c>
      <c r="AF1505" s="3">
        <f t="shared" si="540"/>
        <v>3.1129259296144411</v>
      </c>
      <c r="AG1505" t="str">
        <f t="shared" si="541"/>
        <v>Cluster 2</v>
      </c>
      <c r="AH1505" t="str">
        <f t="shared" si="542"/>
        <v>Not Applicable</v>
      </c>
      <c r="AI1505" t="e">
        <f t="shared" si="543"/>
        <v>#N/A</v>
      </c>
      <c r="AJ1505">
        <f t="shared" si="544"/>
        <v>27.32</v>
      </c>
      <c r="AK1505" t="str">
        <f t="shared" si="545"/>
        <v>no - Medium</v>
      </c>
      <c r="AL1505" t="str">
        <f t="shared" si="546"/>
        <v>Q1 - Low</v>
      </c>
      <c r="AM1505">
        <f t="shared" si="547"/>
        <v>0</v>
      </c>
      <c r="AN1505">
        <f t="shared" si="548"/>
        <v>0</v>
      </c>
      <c r="AO1505">
        <f t="shared" si="549"/>
        <v>1</v>
      </c>
      <c r="AP1505">
        <f t="shared" si="550"/>
        <v>0</v>
      </c>
      <c r="AQ1505">
        <f t="shared" si="551"/>
        <v>160.69999999999999</v>
      </c>
    </row>
    <row r="1506" spans="1:43" x14ac:dyDescent="0.25">
      <c r="A1506" t="s">
        <v>20</v>
      </c>
      <c r="B1506">
        <v>146</v>
      </c>
      <c r="C1506" t="s">
        <v>25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  <c r="U1506">
        <f t="shared" si="529"/>
        <v>0</v>
      </c>
      <c r="V1506" t="str">
        <f t="shared" si="530"/>
        <v>&lt;=3 calls</v>
      </c>
      <c r="W1506" t="str">
        <f t="shared" si="531"/>
        <v>Q4</v>
      </c>
      <c r="X1506" t="str">
        <f t="shared" si="532"/>
        <v>Not Applicable</v>
      </c>
      <c r="Y1506" t="str">
        <f t="shared" si="533"/>
        <v>High</v>
      </c>
      <c r="Z1506" s="3">
        <f t="shared" si="534"/>
        <v>0.41176490919096537</v>
      </c>
      <c r="AA1506" s="3">
        <f t="shared" si="535"/>
        <v>0.82042765000963402</v>
      </c>
      <c r="AB1506" s="3">
        <f t="shared" si="536"/>
        <v>-0.61421455955995052</v>
      </c>
      <c r="AC1506" s="3">
        <f t="shared" si="537"/>
        <v>-0.88984785050908088</v>
      </c>
      <c r="AD1506" s="3">
        <f t="shared" si="538"/>
        <v>2.3383756947581298</v>
      </c>
      <c r="AE1506" s="3">
        <f t="shared" si="539"/>
        <v>1.4183584143552821</v>
      </c>
      <c r="AF1506" s="3">
        <f t="shared" si="540"/>
        <v>2.5603672184492003</v>
      </c>
      <c r="AG1506" t="str">
        <f t="shared" si="541"/>
        <v>Cluster 2</v>
      </c>
      <c r="AH1506" t="str">
        <f t="shared" si="542"/>
        <v>&gt;16 messages</v>
      </c>
      <c r="AI1506" t="e">
        <f t="shared" si="543"/>
        <v>#N/A</v>
      </c>
      <c r="AJ1506">
        <f t="shared" si="544"/>
        <v>34.43</v>
      </c>
      <c r="AK1506" t="str">
        <f t="shared" si="545"/>
        <v>no - Low</v>
      </c>
      <c r="AL1506" t="str">
        <f t="shared" si="546"/>
        <v>Q1 - Low</v>
      </c>
      <c r="AM1506">
        <f t="shared" si="547"/>
        <v>0</v>
      </c>
      <c r="AN1506">
        <f t="shared" si="548"/>
        <v>0</v>
      </c>
      <c r="AO1506">
        <f t="shared" si="549"/>
        <v>0</v>
      </c>
      <c r="AP1506">
        <f t="shared" si="550"/>
        <v>1</v>
      </c>
      <c r="AQ1506">
        <f t="shared" si="551"/>
        <v>202.5</v>
      </c>
    </row>
    <row r="1507" spans="1:43" x14ac:dyDescent="0.25">
      <c r="A1507" t="s">
        <v>51</v>
      </c>
      <c r="B1507">
        <v>63</v>
      </c>
      <c r="C1507" t="s">
        <v>28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  <c r="U1507">
        <f t="shared" si="529"/>
        <v>0</v>
      </c>
      <c r="V1507" t="str">
        <f t="shared" si="530"/>
        <v>&lt;=3 calls</v>
      </c>
      <c r="W1507" t="str">
        <f t="shared" si="531"/>
        <v>Q1</v>
      </c>
      <c r="X1507" t="str">
        <f t="shared" si="532"/>
        <v>Not Applicable</v>
      </c>
      <c r="Y1507" t="str">
        <f t="shared" si="533"/>
        <v>Medium</v>
      </c>
      <c r="Z1507" s="3">
        <f t="shared" si="534"/>
        <v>-0.51950318546133456</v>
      </c>
      <c r="AA1507" s="3">
        <f t="shared" si="535"/>
        <v>0.53584780692147171</v>
      </c>
      <c r="AB1507" s="3">
        <f t="shared" si="536"/>
        <v>-9.5879685494770814E-2</v>
      </c>
      <c r="AC1507" s="3">
        <f t="shared" si="537"/>
        <v>0.74052684086654508</v>
      </c>
      <c r="AD1507" s="3">
        <f t="shared" si="538"/>
        <v>2.5370401852720446</v>
      </c>
      <c r="AE1507" s="3">
        <f t="shared" si="539"/>
        <v>1.0557411368424487</v>
      </c>
      <c r="AF1507" s="3">
        <f t="shared" si="540"/>
        <v>1.9474613717241129</v>
      </c>
      <c r="AG1507" t="str">
        <f t="shared" si="541"/>
        <v>Cluster 2</v>
      </c>
      <c r="AH1507" t="str">
        <f t="shared" si="542"/>
        <v>&gt;16 messages</v>
      </c>
      <c r="AI1507" t="e">
        <f t="shared" si="543"/>
        <v>#N/A</v>
      </c>
      <c r="AJ1507">
        <f t="shared" si="544"/>
        <v>25.87</v>
      </c>
      <c r="AK1507" t="str">
        <f t="shared" si="545"/>
        <v>no - Medium</v>
      </c>
      <c r="AL1507" t="str">
        <f t="shared" si="546"/>
        <v>Q4 - Very High</v>
      </c>
      <c r="AM1507">
        <f t="shared" si="547"/>
        <v>0</v>
      </c>
      <c r="AN1507">
        <f t="shared" si="548"/>
        <v>0</v>
      </c>
      <c r="AO1507">
        <f t="shared" si="549"/>
        <v>1</v>
      </c>
      <c r="AP1507">
        <f t="shared" si="550"/>
        <v>1</v>
      </c>
      <c r="AQ1507">
        <f t="shared" si="551"/>
        <v>152.19999999999999</v>
      </c>
    </row>
    <row r="1508" spans="1:43" x14ac:dyDescent="0.25">
      <c r="A1508" t="s">
        <v>48</v>
      </c>
      <c r="B1508">
        <v>133</v>
      </c>
      <c r="C1508" t="s">
        <v>28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  <c r="U1508">
        <f t="shared" si="529"/>
        <v>0</v>
      </c>
      <c r="V1508" t="str">
        <f t="shared" si="530"/>
        <v>&lt;=3 calls</v>
      </c>
      <c r="W1508" t="str">
        <f t="shared" si="531"/>
        <v>Q4</v>
      </c>
      <c r="X1508" t="str">
        <f t="shared" si="532"/>
        <v>Not Applicable</v>
      </c>
      <c r="Y1508" t="str">
        <f t="shared" si="533"/>
        <v>Low</v>
      </c>
      <c r="Z1508" s="3">
        <f t="shared" si="534"/>
        <v>0.87277038745820723</v>
      </c>
      <c r="AA1508" s="3">
        <f t="shared" si="535"/>
        <v>-2.526868126733643</v>
      </c>
      <c r="AB1508" s="3">
        <f t="shared" si="536"/>
        <v>-1.7124489862191248</v>
      </c>
      <c r="AC1508" s="3">
        <f t="shared" si="537"/>
        <v>-2.0129948601234005</v>
      </c>
      <c r="AD1508" s="3">
        <f t="shared" si="538"/>
        <v>2.7152048440544143</v>
      </c>
      <c r="AE1508" s="3">
        <f t="shared" si="539"/>
        <v>3.7591781703468747</v>
      </c>
      <c r="AF1508" s="3">
        <f t="shared" si="540"/>
        <v>5.3749887151182367</v>
      </c>
      <c r="AG1508" t="str">
        <f t="shared" si="541"/>
        <v>Cluster 1</v>
      </c>
      <c r="AH1508" t="str">
        <f t="shared" si="542"/>
        <v>Not Applicable</v>
      </c>
      <c r="AI1508" t="e">
        <f t="shared" si="543"/>
        <v>#N/A</v>
      </c>
      <c r="AJ1508">
        <f t="shared" si="544"/>
        <v>38.659999999999997</v>
      </c>
      <c r="AK1508" t="str">
        <f t="shared" si="545"/>
        <v>no - High</v>
      </c>
      <c r="AL1508" t="str">
        <f t="shared" si="546"/>
        <v>Q1 - Low</v>
      </c>
      <c r="AM1508">
        <f t="shared" si="547"/>
        <v>0</v>
      </c>
      <c r="AN1508">
        <f t="shared" si="548"/>
        <v>0</v>
      </c>
      <c r="AO1508">
        <f t="shared" si="549"/>
        <v>1</v>
      </c>
      <c r="AP1508">
        <f t="shared" si="550"/>
        <v>0</v>
      </c>
      <c r="AQ1508">
        <f t="shared" si="551"/>
        <v>227.4</v>
      </c>
    </row>
    <row r="1509" spans="1:43" x14ac:dyDescent="0.25">
      <c r="A1509" t="s">
        <v>65</v>
      </c>
      <c r="B1509">
        <v>125</v>
      </c>
      <c r="C1509" t="s">
        <v>25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  <c r="U1509">
        <f t="shared" si="529"/>
        <v>0</v>
      </c>
      <c r="V1509" t="str">
        <f t="shared" si="530"/>
        <v>&lt;=3 calls</v>
      </c>
      <c r="W1509" t="str">
        <f t="shared" si="531"/>
        <v>Q3</v>
      </c>
      <c r="X1509" t="str">
        <f t="shared" si="532"/>
        <v>Not Applicable</v>
      </c>
      <c r="Y1509" t="str">
        <f t="shared" si="533"/>
        <v>Medium</v>
      </c>
      <c r="Z1509" s="3">
        <f t="shared" si="534"/>
        <v>0.20995929822257425</v>
      </c>
      <c r="AA1509" s="3">
        <f t="shared" si="535"/>
        <v>0.10798300787283646</v>
      </c>
      <c r="AB1509" s="3">
        <f t="shared" si="536"/>
        <v>0.19208413343032912</v>
      </c>
      <c r="AC1509" s="3">
        <f t="shared" si="537"/>
        <v>-0.38262016874777532</v>
      </c>
      <c r="AD1509" s="3">
        <f t="shared" si="538"/>
        <v>2.119870346578669</v>
      </c>
      <c r="AE1509" s="3">
        <f t="shared" si="539"/>
        <v>0.48891486451900551</v>
      </c>
      <c r="AF1509" s="3">
        <f t="shared" si="540"/>
        <v>1.9960524049212005</v>
      </c>
      <c r="AG1509" t="str">
        <f t="shared" si="541"/>
        <v>Cluster 2</v>
      </c>
      <c r="AH1509" t="str">
        <f t="shared" si="542"/>
        <v>Not Applicable</v>
      </c>
      <c r="AI1509" t="e">
        <f t="shared" si="543"/>
        <v>#N/A</v>
      </c>
      <c r="AJ1509">
        <f t="shared" si="544"/>
        <v>32.57</v>
      </c>
      <c r="AK1509" t="str">
        <f t="shared" si="545"/>
        <v>no - Low</v>
      </c>
      <c r="AL1509" t="str">
        <f t="shared" si="546"/>
        <v>Q2 - Medium</v>
      </c>
      <c r="AM1509">
        <f t="shared" si="547"/>
        <v>0</v>
      </c>
      <c r="AN1509">
        <f t="shared" si="548"/>
        <v>0</v>
      </c>
      <c r="AO1509">
        <f t="shared" si="549"/>
        <v>0</v>
      </c>
      <c r="AP1509">
        <f t="shared" si="550"/>
        <v>2</v>
      </c>
      <c r="AQ1509">
        <f t="shared" si="551"/>
        <v>191.6</v>
      </c>
    </row>
    <row r="1510" spans="1:43" x14ac:dyDescent="0.25">
      <c r="A1510" t="s">
        <v>20</v>
      </c>
      <c r="B1510">
        <v>72</v>
      </c>
      <c r="C1510" t="s">
        <v>28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  <c r="U1510">
        <f t="shared" si="529"/>
        <v>0</v>
      </c>
      <c r="V1510" t="str">
        <f t="shared" si="530"/>
        <v>&lt;=3 calls</v>
      </c>
      <c r="W1510" t="str">
        <f t="shared" si="531"/>
        <v>Q1</v>
      </c>
      <c r="X1510" t="str">
        <f t="shared" si="532"/>
        <v>Not Applicable</v>
      </c>
      <c r="Y1510" t="str">
        <f t="shared" si="533"/>
        <v>Medium</v>
      </c>
      <c r="Z1510" s="3">
        <f t="shared" si="534"/>
        <v>-0.76574305939524256</v>
      </c>
      <c r="AA1510" s="3">
        <f t="shared" si="535"/>
        <v>0.22738713783989747</v>
      </c>
      <c r="AB1510" s="3">
        <f t="shared" si="536"/>
        <v>-0.41760477974212362</v>
      </c>
      <c r="AC1510" s="3">
        <f t="shared" si="537"/>
        <v>0.19706861040800316</v>
      </c>
      <c r="AD1510" s="3">
        <f t="shared" si="538"/>
        <v>1.825791048000752</v>
      </c>
      <c r="AE1510" s="3">
        <f t="shared" si="539"/>
        <v>0.92265764655077531</v>
      </c>
      <c r="AF1510" s="3">
        <f t="shared" si="540"/>
        <v>2.5237038880418492</v>
      </c>
      <c r="AG1510" t="str">
        <f t="shared" si="541"/>
        <v>Cluster 2</v>
      </c>
      <c r="AH1510" t="str">
        <f t="shared" si="542"/>
        <v>Not Applicable</v>
      </c>
      <c r="AI1510" t="e">
        <f t="shared" si="543"/>
        <v>#N/A</v>
      </c>
      <c r="AJ1510">
        <f t="shared" si="544"/>
        <v>23.61</v>
      </c>
      <c r="AK1510" t="str">
        <f t="shared" si="545"/>
        <v>no - Low</v>
      </c>
      <c r="AL1510" t="str">
        <f t="shared" si="546"/>
        <v>Q3 - High</v>
      </c>
      <c r="AM1510">
        <f t="shared" si="547"/>
        <v>0</v>
      </c>
      <c r="AN1510">
        <f t="shared" si="548"/>
        <v>0</v>
      </c>
      <c r="AO1510">
        <f t="shared" si="549"/>
        <v>1</v>
      </c>
      <c r="AP1510">
        <f t="shared" si="550"/>
        <v>1</v>
      </c>
      <c r="AQ1510">
        <f t="shared" si="551"/>
        <v>138.9</v>
      </c>
    </row>
    <row r="1511" spans="1:43" x14ac:dyDescent="0.25">
      <c r="A1511" t="s">
        <v>71</v>
      </c>
      <c r="B1511">
        <v>130</v>
      </c>
      <c r="C1511" t="s">
        <v>25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  <c r="U1511">
        <f t="shared" si="529"/>
        <v>0</v>
      </c>
      <c r="V1511" t="str">
        <f t="shared" si="530"/>
        <v>&lt;=3 calls</v>
      </c>
      <c r="W1511" t="str">
        <f t="shared" si="531"/>
        <v>Q4</v>
      </c>
      <c r="X1511" t="str">
        <f t="shared" si="532"/>
        <v>Not Applicable</v>
      </c>
      <c r="Y1511" t="str">
        <f t="shared" si="533"/>
        <v>Medium</v>
      </c>
      <c r="Z1511" s="3">
        <f t="shared" si="534"/>
        <v>-0.98606294659926585</v>
      </c>
      <c r="AA1511" s="3">
        <f t="shared" si="535"/>
        <v>0.13385390269903324</v>
      </c>
      <c r="AB1511" s="3">
        <f t="shared" si="536"/>
        <v>0.61906496838823588</v>
      </c>
      <c r="AC1511" s="3">
        <f t="shared" si="537"/>
        <v>-1.5057671783620949</v>
      </c>
      <c r="AD1511" s="3">
        <f t="shared" si="538"/>
        <v>2.0403408354227679</v>
      </c>
      <c r="AE1511" s="3">
        <f t="shared" si="539"/>
        <v>1.9080915157407576</v>
      </c>
      <c r="AF1511" s="3">
        <f t="shared" si="540"/>
        <v>3.3344618366672072</v>
      </c>
      <c r="AG1511" t="str">
        <f t="shared" si="541"/>
        <v>Cluster 2</v>
      </c>
      <c r="AH1511" t="str">
        <f t="shared" si="542"/>
        <v>Not Applicable</v>
      </c>
      <c r="AI1511" t="e">
        <f t="shared" si="543"/>
        <v>#N/A</v>
      </c>
      <c r="AJ1511">
        <f t="shared" si="544"/>
        <v>21.59</v>
      </c>
      <c r="AK1511" t="str">
        <f t="shared" si="545"/>
        <v>no - Medium</v>
      </c>
      <c r="AL1511" t="str">
        <f t="shared" si="546"/>
        <v>Q1 - Low</v>
      </c>
      <c r="AM1511">
        <f t="shared" si="547"/>
        <v>0</v>
      </c>
      <c r="AN1511">
        <f t="shared" si="548"/>
        <v>0</v>
      </c>
      <c r="AO1511">
        <f t="shared" si="549"/>
        <v>0</v>
      </c>
      <c r="AP1511">
        <f t="shared" si="550"/>
        <v>0</v>
      </c>
      <c r="AQ1511">
        <f t="shared" si="551"/>
        <v>127</v>
      </c>
    </row>
    <row r="1512" spans="1:43" x14ac:dyDescent="0.25">
      <c r="A1512" t="s">
        <v>57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  <c r="U1512">
        <f t="shared" si="529"/>
        <v>0</v>
      </c>
      <c r="V1512" t="str">
        <f t="shared" si="530"/>
        <v>&lt;=3 calls</v>
      </c>
      <c r="W1512" t="str">
        <f t="shared" si="531"/>
        <v>Q2</v>
      </c>
      <c r="X1512" t="str">
        <f t="shared" si="532"/>
        <v>Not Applicable</v>
      </c>
      <c r="Y1512" t="str">
        <f t="shared" si="533"/>
        <v>High</v>
      </c>
      <c r="Z1512" s="3">
        <f t="shared" si="534"/>
        <v>-0.21586905519696639</v>
      </c>
      <c r="AA1512" s="3">
        <f t="shared" si="535"/>
        <v>1.174659902245248</v>
      </c>
      <c r="AB1512" s="3">
        <f t="shared" si="536"/>
        <v>1.5743104642708092</v>
      </c>
      <c r="AC1512" s="3">
        <f t="shared" si="537"/>
        <v>-1.0710005939952616</v>
      </c>
      <c r="AD1512" s="3">
        <f t="shared" si="538"/>
        <v>3.4606534758384688</v>
      </c>
      <c r="AE1512" s="3">
        <f t="shared" si="539"/>
        <v>2.2476478917270875</v>
      </c>
      <c r="AF1512" s="3">
        <f t="shared" si="540"/>
        <v>2.4754231174765988</v>
      </c>
      <c r="AG1512" t="str">
        <f t="shared" si="541"/>
        <v>Cluster 2</v>
      </c>
      <c r="AH1512" t="str">
        <f t="shared" si="542"/>
        <v>Not Applicable</v>
      </c>
      <c r="AI1512" t="e">
        <f t="shared" si="543"/>
        <v>#N/A</v>
      </c>
      <c r="AJ1512">
        <f t="shared" si="544"/>
        <v>28.66</v>
      </c>
      <c r="AK1512" t="str">
        <f t="shared" si="545"/>
        <v>no - Medium</v>
      </c>
      <c r="AL1512" t="str">
        <f t="shared" si="546"/>
        <v>Q1 - Low</v>
      </c>
      <c r="AM1512">
        <f t="shared" si="547"/>
        <v>0</v>
      </c>
      <c r="AN1512">
        <f t="shared" si="548"/>
        <v>1</v>
      </c>
      <c r="AO1512">
        <f t="shared" si="549"/>
        <v>0</v>
      </c>
      <c r="AP1512">
        <f t="shared" si="550"/>
        <v>1</v>
      </c>
      <c r="AQ1512">
        <f t="shared" si="551"/>
        <v>168.6</v>
      </c>
    </row>
    <row r="1513" spans="1:43" x14ac:dyDescent="0.25">
      <c r="A1513" t="s">
        <v>36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  <c r="U1513">
        <f t="shared" si="529"/>
        <v>1</v>
      </c>
      <c r="V1513" t="str">
        <f t="shared" si="530"/>
        <v>&lt;=3 calls</v>
      </c>
      <c r="W1513" t="str">
        <f t="shared" si="531"/>
        <v>Q1</v>
      </c>
      <c r="X1513" t="str">
        <f t="shared" si="532"/>
        <v>Not Applicable</v>
      </c>
      <c r="Y1513" t="str">
        <f t="shared" si="533"/>
        <v>Medium</v>
      </c>
      <c r="Z1513" s="3">
        <f t="shared" si="534"/>
        <v>1.968815540607634</v>
      </c>
      <c r="AA1513" s="3">
        <f t="shared" si="535"/>
        <v>0.458235122442882</v>
      </c>
      <c r="AB1513" s="3">
        <f t="shared" si="536"/>
        <v>6.2996904257008463E-2</v>
      </c>
      <c r="AC1513" s="3">
        <f t="shared" si="537"/>
        <v>0.45068245128865581</v>
      </c>
      <c r="AD1513" s="3">
        <f t="shared" si="538"/>
        <v>3.7649378984806976</v>
      </c>
      <c r="AE1513" s="3">
        <f t="shared" si="539"/>
        <v>2.0720273507422369</v>
      </c>
      <c r="AF1513" s="3">
        <f t="shared" si="540"/>
        <v>1.5530091129904973</v>
      </c>
      <c r="AG1513" t="str">
        <f t="shared" si="541"/>
        <v>Cluster 3</v>
      </c>
      <c r="AH1513" t="str">
        <f t="shared" si="542"/>
        <v>Not Applicable</v>
      </c>
      <c r="AI1513">
        <f t="shared" si="543"/>
        <v>48.72</v>
      </c>
      <c r="AJ1513" t="e">
        <f t="shared" si="544"/>
        <v>#N/A</v>
      </c>
      <c r="AK1513" t="str">
        <f t="shared" si="545"/>
        <v>no - Medium</v>
      </c>
      <c r="AL1513" t="str">
        <f t="shared" si="546"/>
        <v>Q3 - High</v>
      </c>
      <c r="AM1513">
        <f t="shared" si="547"/>
        <v>0</v>
      </c>
      <c r="AN1513">
        <f t="shared" si="548"/>
        <v>1</v>
      </c>
      <c r="AO1513">
        <f t="shared" si="549"/>
        <v>0</v>
      </c>
      <c r="AP1513">
        <f t="shared" si="550"/>
        <v>1</v>
      </c>
      <c r="AQ1513">
        <f t="shared" si="551"/>
        <v>286.60000000000002</v>
      </c>
    </row>
    <row r="1514" spans="1:43" x14ac:dyDescent="0.25">
      <c r="A1514" t="s">
        <v>48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  <c r="U1514">
        <f t="shared" si="529"/>
        <v>0</v>
      </c>
      <c r="V1514" t="str">
        <f t="shared" si="530"/>
        <v>&lt;=3 calls</v>
      </c>
      <c r="W1514" t="str">
        <f t="shared" si="531"/>
        <v>Q4</v>
      </c>
      <c r="X1514" t="str">
        <f t="shared" si="532"/>
        <v>Not Applicable</v>
      </c>
      <c r="Y1514" t="str">
        <f t="shared" si="533"/>
        <v>High</v>
      </c>
      <c r="Z1514" s="3">
        <f t="shared" si="534"/>
        <v>-0.28992616013949518</v>
      </c>
      <c r="AA1514" s="3">
        <f t="shared" si="535"/>
        <v>1.2463023802254851</v>
      </c>
      <c r="AB1514" s="3">
        <f t="shared" si="536"/>
        <v>-1.5237830358888869</v>
      </c>
      <c r="AC1514" s="3">
        <f t="shared" si="537"/>
        <v>1.7912127530863922</v>
      </c>
      <c r="AD1514" s="3">
        <f t="shared" si="538"/>
        <v>3.6898911289004204</v>
      </c>
      <c r="AE1514" s="3">
        <f t="shared" si="539"/>
        <v>2.6772531947074087</v>
      </c>
      <c r="AF1514" s="3">
        <f t="shared" si="540"/>
        <v>2.9529769376011115</v>
      </c>
      <c r="AG1514" t="str">
        <f t="shared" si="541"/>
        <v>Cluster 2</v>
      </c>
      <c r="AH1514" t="str">
        <f t="shared" si="542"/>
        <v>&gt;16 messages</v>
      </c>
      <c r="AI1514" t="e">
        <f t="shared" si="543"/>
        <v>#N/A</v>
      </c>
      <c r="AJ1514">
        <f t="shared" si="544"/>
        <v>27.98</v>
      </c>
      <c r="AK1514" t="str">
        <f t="shared" si="545"/>
        <v>no - Medium</v>
      </c>
      <c r="AL1514" t="str">
        <f t="shared" si="546"/>
        <v>Q4 - Very High</v>
      </c>
      <c r="AM1514">
        <f t="shared" si="547"/>
        <v>0</v>
      </c>
      <c r="AN1514">
        <f t="shared" si="548"/>
        <v>1</v>
      </c>
      <c r="AO1514">
        <f t="shared" si="549"/>
        <v>0</v>
      </c>
      <c r="AP1514">
        <f t="shared" si="550"/>
        <v>1</v>
      </c>
      <c r="AQ1514">
        <f t="shared" si="551"/>
        <v>164.6</v>
      </c>
    </row>
    <row r="1515" spans="1:43" x14ac:dyDescent="0.25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  <c r="U1515">
        <f t="shared" si="529"/>
        <v>0</v>
      </c>
      <c r="V1515" t="str">
        <f t="shared" si="530"/>
        <v>&lt;=3 calls</v>
      </c>
      <c r="W1515" t="str">
        <f t="shared" si="531"/>
        <v>Q2</v>
      </c>
      <c r="X1515" t="str">
        <f t="shared" si="532"/>
        <v>Not Applicable</v>
      </c>
      <c r="Y1515" t="str">
        <f t="shared" si="533"/>
        <v>Low</v>
      </c>
      <c r="Z1515" s="3">
        <f t="shared" si="534"/>
        <v>-0.67132025059351841</v>
      </c>
      <c r="AA1515" s="3">
        <f t="shared" si="535"/>
        <v>-1.2810850374106397</v>
      </c>
      <c r="AB1515" s="3">
        <f t="shared" si="536"/>
        <v>0.23577519561206875</v>
      </c>
      <c r="AC1515" s="3">
        <f t="shared" si="537"/>
        <v>0.99414068174719761</v>
      </c>
      <c r="AD1515" s="3">
        <f t="shared" si="538"/>
        <v>2.385534860071274</v>
      </c>
      <c r="AE1515" s="3">
        <f t="shared" si="539"/>
        <v>1.7708064236118686</v>
      </c>
      <c r="AF1515" s="3">
        <f t="shared" si="540"/>
        <v>2.9292890282788488</v>
      </c>
      <c r="AG1515" t="str">
        <f t="shared" si="541"/>
        <v>Cluster 2</v>
      </c>
      <c r="AH1515" t="str">
        <f t="shared" si="542"/>
        <v>Not Applicable</v>
      </c>
      <c r="AI1515" t="e">
        <f t="shared" si="543"/>
        <v>#N/A</v>
      </c>
      <c r="AJ1515">
        <f t="shared" si="544"/>
        <v>24.48</v>
      </c>
      <c r="AK1515" t="str">
        <f t="shared" si="545"/>
        <v>no - Medium</v>
      </c>
      <c r="AL1515" t="str">
        <f t="shared" si="546"/>
        <v>Q4 - Very High</v>
      </c>
      <c r="AM1515">
        <f t="shared" si="547"/>
        <v>0</v>
      </c>
      <c r="AN1515">
        <f t="shared" si="548"/>
        <v>1</v>
      </c>
      <c r="AO1515">
        <f t="shared" si="549"/>
        <v>0</v>
      </c>
      <c r="AP1515">
        <f t="shared" si="550"/>
        <v>1</v>
      </c>
      <c r="AQ1515">
        <f t="shared" si="551"/>
        <v>144</v>
      </c>
    </row>
    <row r="1516" spans="1:43" x14ac:dyDescent="0.25">
      <c r="A1516" t="s">
        <v>31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  <c r="U1516">
        <f t="shared" si="529"/>
        <v>0</v>
      </c>
      <c r="V1516" t="str">
        <f t="shared" si="530"/>
        <v>&lt;=3 calls</v>
      </c>
      <c r="W1516" t="str">
        <f t="shared" si="531"/>
        <v>Q2</v>
      </c>
      <c r="X1516" t="str">
        <f t="shared" si="532"/>
        <v>Not Applicable</v>
      </c>
      <c r="Y1516" t="str">
        <f t="shared" si="533"/>
        <v>Medium</v>
      </c>
      <c r="Z1516" s="3">
        <f t="shared" si="534"/>
        <v>-0.71575451355903585</v>
      </c>
      <c r="AA1516" s="3">
        <f t="shared" si="535"/>
        <v>0.15375459102687675</v>
      </c>
      <c r="AB1516" s="3">
        <f t="shared" si="536"/>
        <v>6.1010946885111335E-2</v>
      </c>
      <c r="AC1516" s="3">
        <f t="shared" si="537"/>
        <v>-2.0314681775414092E-2</v>
      </c>
      <c r="AD1516" s="3">
        <f t="shared" si="538"/>
        <v>1.8701531234186426</v>
      </c>
      <c r="AE1516" s="3">
        <f t="shared" si="539"/>
        <v>0.73490136744833201</v>
      </c>
      <c r="AF1516" s="3">
        <f t="shared" si="540"/>
        <v>2.3627711134856781</v>
      </c>
      <c r="AG1516" t="str">
        <f t="shared" si="541"/>
        <v>Cluster 2</v>
      </c>
      <c r="AH1516" t="str">
        <f t="shared" si="542"/>
        <v>&gt;16 messages</v>
      </c>
      <c r="AI1516" t="e">
        <f t="shared" si="543"/>
        <v>#N/A</v>
      </c>
      <c r="AJ1516">
        <f t="shared" si="544"/>
        <v>24.07</v>
      </c>
      <c r="AK1516" t="str">
        <f t="shared" si="545"/>
        <v>no - High</v>
      </c>
      <c r="AL1516" t="str">
        <f t="shared" si="546"/>
        <v>Q2 - Medium</v>
      </c>
      <c r="AM1516">
        <f t="shared" si="547"/>
        <v>0</v>
      </c>
      <c r="AN1516">
        <f t="shared" si="548"/>
        <v>1</v>
      </c>
      <c r="AO1516">
        <f t="shared" si="549"/>
        <v>0</v>
      </c>
      <c r="AP1516">
        <f t="shared" si="550"/>
        <v>0</v>
      </c>
      <c r="AQ1516">
        <f t="shared" si="551"/>
        <v>141.6</v>
      </c>
    </row>
    <row r="1517" spans="1:43" x14ac:dyDescent="0.25">
      <c r="A1517" t="s">
        <v>75</v>
      </c>
      <c r="B1517">
        <v>132</v>
      </c>
      <c r="C1517" t="s">
        <v>28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  <c r="U1517">
        <f t="shared" si="529"/>
        <v>0</v>
      </c>
      <c r="V1517" t="str">
        <f t="shared" si="530"/>
        <v>&lt;=3 calls</v>
      </c>
      <c r="W1517" t="str">
        <f t="shared" si="531"/>
        <v>Q4</v>
      </c>
      <c r="X1517" t="str">
        <f t="shared" si="532"/>
        <v>Not Applicable</v>
      </c>
      <c r="Y1517" t="str">
        <f t="shared" si="533"/>
        <v>Medium</v>
      </c>
      <c r="Z1517" s="3">
        <f t="shared" si="534"/>
        <v>-0.3158461468693804</v>
      </c>
      <c r="AA1517" s="3">
        <f t="shared" si="535"/>
        <v>-0.64824314858521659</v>
      </c>
      <c r="AB1517" s="3">
        <f t="shared" si="536"/>
        <v>-2.2446855618875854</v>
      </c>
      <c r="AC1517" s="3">
        <f t="shared" si="537"/>
        <v>-1.4695366296648587</v>
      </c>
      <c r="AD1517" s="3">
        <f t="shared" si="538"/>
        <v>1.5367192885622165</v>
      </c>
      <c r="AE1517" s="3">
        <f t="shared" si="539"/>
        <v>2.7781521099200539</v>
      </c>
      <c r="AF1517" s="3">
        <f t="shared" si="540"/>
        <v>4.5907245746033736</v>
      </c>
      <c r="AG1517" t="str">
        <f t="shared" si="541"/>
        <v>Cluster 1</v>
      </c>
      <c r="AH1517" t="str">
        <f t="shared" si="542"/>
        <v>Not Applicable</v>
      </c>
      <c r="AI1517" t="e">
        <f t="shared" si="543"/>
        <v>#N/A</v>
      </c>
      <c r="AJ1517">
        <f t="shared" si="544"/>
        <v>27.74</v>
      </c>
      <c r="AK1517" t="str">
        <f t="shared" si="545"/>
        <v>no - High</v>
      </c>
      <c r="AL1517" t="str">
        <f t="shared" si="546"/>
        <v>Q1 - Low</v>
      </c>
      <c r="AM1517">
        <f t="shared" si="547"/>
        <v>0</v>
      </c>
      <c r="AN1517">
        <f t="shared" si="548"/>
        <v>0</v>
      </c>
      <c r="AO1517">
        <f t="shared" si="549"/>
        <v>1</v>
      </c>
      <c r="AP1517">
        <f t="shared" si="550"/>
        <v>1</v>
      </c>
      <c r="AQ1517">
        <f t="shared" si="551"/>
        <v>163.19999999999999</v>
      </c>
    </row>
    <row r="1518" spans="1:43" x14ac:dyDescent="0.25">
      <c r="A1518" t="s">
        <v>57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  <c r="U1518">
        <f t="shared" si="529"/>
        <v>0</v>
      </c>
      <c r="V1518" t="str">
        <f t="shared" si="530"/>
        <v>&lt;=3 calls</v>
      </c>
      <c r="W1518" t="str">
        <f t="shared" si="531"/>
        <v>Q2</v>
      </c>
      <c r="X1518" t="str">
        <f t="shared" si="532"/>
        <v>Not Applicable</v>
      </c>
      <c r="Y1518" t="str">
        <f t="shared" si="533"/>
        <v>Medium</v>
      </c>
      <c r="Z1518" s="3">
        <f t="shared" si="534"/>
        <v>-7.7011983429724873E-2</v>
      </c>
      <c r="AA1518" s="3">
        <f t="shared" si="535"/>
        <v>-9.4310532614403104E-3</v>
      </c>
      <c r="AB1518" s="3">
        <f t="shared" si="536"/>
        <v>1.2585432421391471</v>
      </c>
      <c r="AC1518" s="3">
        <f t="shared" si="537"/>
        <v>-0.63623400962842791</v>
      </c>
      <c r="AD1518" s="3">
        <f t="shared" si="538"/>
        <v>2.6582845952490661</v>
      </c>
      <c r="AE1518" s="3">
        <f t="shared" si="539"/>
        <v>1.4123542748543592</v>
      </c>
      <c r="AF1518" s="3">
        <f t="shared" si="540"/>
        <v>2.2187862010703676</v>
      </c>
      <c r="AG1518" t="str">
        <f t="shared" si="541"/>
        <v>Cluster 2</v>
      </c>
      <c r="AH1518" t="str">
        <f t="shared" si="542"/>
        <v>Not Applicable</v>
      </c>
      <c r="AI1518" t="e">
        <f t="shared" si="543"/>
        <v>#N/A</v>
      </c>
      <c r="AJ1518">
        <f t="shared" si="544"/>
        <v>29.94</v>
      </c>
      <c r="AK1518" t="str">
        <f t="shared" si="545"/>
        <v>no - Medium</v>
      </c>
      <c r="AL1518" t="str">
        <f t="shared" si="546"/>
        <v>Q1 - Low</v>
      </c>
      <c r="AM1518">
        <f t="shared" si="547"/>
        <v>0</v>
      </c>
      <c r="AN1518">
        <f t="shared" si="548"/>
        <v>1</v>
      </c>
      <c r="AO1518">
        <f t="shared" si="549"/>
        <v>0</v>
      </c>
      <c r="AP1518">
        <f t="shared" si="550"/>
        <v>2</v>
      </c>
      <c r="AQ1518">
        <f t="shared" si="551"/>
        <v>176.1</v>
      </c>
    </row>
    <row r="1519" spans="1:43" x14ac:dyDescent="0.25">
      <c r="A1519" t="s">
        <v>47</v>
      </c>
      <c r="B1519">
        <v>101</v>
      </c>
      <c r="C1519" t="s">
        <v>28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  <c r="U1519">
        <f t="shared" si="529"/>
        <v>0</v>
      </c>
      <c r="V1519" t="str">
        <f t="shared" si="530"/>
        <v>&lt;=3 calls</v>
      </c>
      <c r="W1519" t="str">
        <f t="shared" si="531"/>
        <v>Q3</v>
      </c>
      <c r="X1519" t="str">
        <f t="shared" si="532"/>
        <v>Not Applicable</v>
      </c>
      <c r="Y1519" t="str">
        <f t="shared" si="533"/>
        <v>High</v>
      </c>
      <c r="Z1519" s="3">
        <f t="shared" si="534"/>
        <v>-9.9229114912483304E-2</v>
      </c>
      <c r="AA1519" s="3">
        <f t="shared" si="535"/>
        <v>1.2303818295632101</v>
      </c>
      <c r="AB1519" s="3">
        <f t="shared" si="536"/>
        <v>0.18811221868653485</v>
      </c>
      <c r="AC1519" s="3">
        <f t="shared" si="537"/>
        <v>-0.63623400962842791</v>
      </c>
      <c r="AD1519" s="3">
        <f t="shared" si="538"/>
        <v>2.7073839094244341</v>
      </c>
      <c r="AE1519" s="3">
        <f t="shared" si="539"/>
        <v>1.4013799576105919</v>
      </c>
      <c r="AF1519" s="3">
        <f t="shared" si="540"/>
        <v>2.1442490382823998</v>
      </c>
      <c r="AG1519" t="str">
        <f t="shared" si="541"/>
        <v>Cluster 2</v>
      </c>
      <c r="AH1519" t="str">
        <f t="shared" si="542"/>
        <v>Not Applicable</v>
      </c>
      <c r="AI1519" t="e">
        <f t="shared" si="543"/>
        <v>#N/A</v>
      </c>
      <c r="AJ1519">
        <f t="shared" si="544"/>
        <v>29.73</v>
      </c>
      <c r="AK1519" t="str">
        <f t="shared" si="545"/>
        <v>no - Medium</v>
      </c>
      <c r="AL1519" t="str">
        <f t="shared" si="546"/>
        <v>Q1 - Low</v>
      </c>
      <c r="AM1519">
        <f t="shared" si="547"/>
        <v>0</v>
      </c>
      <c r="AN1519">
        <f t="shared" si="548"/>
        <v>0</v>
      </c>
      <c r="AO1519">
        <f t="shared" si="549"/>
        <v>1</v>
      </c>
      <c r="AP1519">
        <f t="shared" si="550"/>
        <v>1</v>
      </c>
      <c r="AQ1519">
        <f t="shared" si="551"/>
        <v>174.9</v>
      </c>
    </row>
    <row r="1520" spans="1:43" x14ac:dyDescent="0.25">
      <c r="A1520" t="s">
        <v>74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  <c r="U1520">
        <f t="shared" si="529"/>
        <v>1</v>
      </c>
      <c r="V1520" t="str">
        <f t="shared" si="530"/>
        <v>&lt;=3 calls</v>
      </c>
      <c r="W1520" t="str">
        <f t="shared" si="531"/>
        <v>Q3</v>
      </c>
      <c r="X1520" t="str">
        <f t="shared" si="532"/>
        <v>Low</v>
      </c>
      <c r="Y1520" t="str">
        <f t="shared" si="533"/>
        <v>Low</v>
      </c>
      <c r="Z1520" s="3">
        <f t="shared" si="534"/>
        <v>0.13034791040935609</v>
      </c>
      <c r="AA1520" s="3">
        <f t="shared" si="535"/>
        <v>-0.78555789804733689</v>
      </c>
      <c r="AB1520" s="3">
        <f t="shared" si="536"/>
        <v>1.2565572847672506</v>
      </c>
      <c r="AC1520" s="3">
        <f t="shared" si="537"/>
        <v>-0.23769797395883072</v>
      </c>
      <c r="AD1520" s="3">
        <f t="shared" si="538"/>
        <v>2.6451515971677866</v>
      </c>
      <c r="AE1520" s="3">
        <f t="shared" si="539"/>
        <v>1.506495378571874</v>
      </c>
      <c r="AF1520" s="3">
        <f t="shared" si="540"/>
        <v>2.3541940615245669</v>
      </c>
      <c r="AG1520" t="str">
        <f t="shared" si="541"/>
        <v>Cluster 2</v>
      </c>
      <c r="AH1520" t="str">
        <f t="shared" si="542"/>
        <v>Not Applicable</v>
      </c>
      <c r="AI1520">
        <f t="shared" si="543"/>
        <v>31.84</v>
      </c>
      <c r="AJ1520" t="e">
        <f t="shared" si="544"/>
        <v>#N/A</v>
      </c>
      <c r="AK1520" t="str">
        <f t="shared" si="545"/>
        <v>yes - Low</v>
      </c>
      <c r="AL1520" t="str">
        <f t="shared" si="546"/>
        <v>Q2 - Medium</v>
      </c>
      <c r="AM1520">
        <f t="shared" si="547"/>
        <v>1</v>
      </c>
      <c r="AN1520">
        <f t="shared" si="548"/>
        <v>1</v>
      </c>
      <c r="AO1520">
        <f t="shared" si="549"/>
        <v>0</v>
      </c>
      <c r="AP1520">
        <f t="shared" si="550"/>
        <v>0</v>
      </c>
      <c r="AQ1520">
        <f t="shared" si="551"/>
        <v>187.3</v>
      </c>
    </row>
    <row r="1521" spans="1:43" x14ac:dyDescent="0.25">
      <c r="A1521" t="s">
        <v>41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  <c r="U1521">
        <f t="shared" si="529"/>
        <v>0</v>
      </c>
      <c r="V1521" t="str">
        <f t="shared" si="530"/>
        <v>&lt;=3 calls</v>
      </c>
      <c r="W1521" t="str">
        <f t="shared" si="531"/>
        <v>Q1</v>
      </c>
      <c r="X1521" t="str">
        <f t="shared" si="532"/>
        <v>Not Applicable</v>
      </c>
      <c r="Y1521" t="str">
        <f t="shared" si="533"/>
        <v>Medium</v>
      </c>
      <c r="Z1521" s="3">
        <f t="shared" si="534"/>
        <v>0.58394767818234505</v>
      </c>
      <c r="AA1521" s="3">
        <f t="shared" si="535"/>
        <v>0.61147042256727724</v>
      </c>
      <c r="AB1521" s="3">
        <f t="shared" si="536"/>
        <v>0.32911519209123885</v>
      </c>
      <c r="AC1521" s="3">
        <f t="shared" si="537"/>
        <v>0.16083806171076653</v>
      </c>
      <c r="AD1521" s="3">
        <f t="shared" si="538"/>
        <v>2.8670227361136398</v>
      </c>
      <c r="AE1521" s="3">
        <f t="shared" si="539"/>
        <v>0.92145355840068555</v>
      </c>
      <c r="AF1521" s="3">
        <f t="shared" si="540"/>
        <v>1.2158675714016023</v>
      </c>
      <c r="AG1521" t="str">
        <f t="shared" si="541"/>
        <v>Cluster 2</v>
      </c>
      <c r="AH1521" t="str">
        <f t="shared" si="542"/>
        <v>Not Applicable</v>
      </c>
      <c r="AI1521" t="e">
        <f t="shared" si="543"/>
        <v>#N/A</v>
      </c>
      <c r="AJ1521">
        <f t="shared" si="544"/>
        <v>36.01</v>
      </c>
      <c r="AK1521" t="str">
        <f t="shared" si="545"/>
        <v>no - High</v>
      </c>
      <c r="AL1521" t="str">
        <f t="shared" si="546"/>
        <v>Q3 - High</v>
      </c>
      <c r="AM1521">
        <f t="shared" si="547"/>
        <v>0</v>
      </c>
      <c r="AN1521">
        <f t="shared" si="548"/>
        <v>1</v>
      </c>
      <c r="AO1521">
        <f t="shared" si="549"/>
        <v>0</v>
      </c>
      <c r="AP1521">
        <f t="shared" si="550"/>
        <v>3</v>
      </c>
      <c r="AQ1521">
        <f t="shared" si="551"/>
        <v>211.8</v>
      </c>
    </row>
    <row r="1522" spans="1:43" x14ac:dyDescent="0.25">
      <c r="A1522" t="s">
        <v>49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  <c r="U1522">
        <f t="shared" si="529"/>
        <v>0</v>
      </c>
      <c r="V1522" t="str">
        <f t="shared" si="530"/>
        <v>&lt;=3 calls</v>
      </c>
      <c r="W1522" t="str">
        <f t="shared" si="531"/>
        <v>Q3</v>
      </c>
      <c r="X1522" t="str">
        <f t="shared" si="532"/>
        <v>Not Applicable</v>
      </c>
      <c r="Y1522" t="str">
        <f t="shared" si="533"/>
        <v>Low</v>
      </c>
      <c r="Z1522" s="3">
        <f t="shared" si="534"/>
        <v>1.1412273928748742</v>
      </c>
      <c r="AA1522" s="3">
        <f t="shared" si="535"/>
        <v>-1.4582011635284469</v>
      </c>
      <c r="AB1522" s="3">
        <f t="shared" si="536"/>
        <v>-0.296461380056392</v>
      </c>
      <c r="AC1522" s="3">
        <f t="shared" si="537"/>
        <v>0.52314354868312773</v>
      </c>
      <c r="AD1522" s="3">
        <f t="shared" si="538"/>
        <v>2.7585749788439213</v>
      </c>
      <c r="AE1522" s="3">
        <f t="shared" si="539"/>
        <v>1.9468741916100833</v>
      </c>
      <c r="AF1522" s="3">
        <f t="shared" si="540"/>
        <v>2.8232786476030109</v>
      </c>
      <c r="AG1522" t="str">
        <f t="shared" si="541"/>
        <v>Cluster 2</v>
      </c>
      <c r="AH1522" t="str">
        <f t="shared" si="542"/>
        <v>Not Applicable</v>
      </c>
      <c r="AI1522" t="e">
        <f t="shared" si="543"/>
        <v>#N/A</v>
      </c>
      <c r="AJ1522">
        <f t="shared" si="544"/>
        <v>41.12</v>
      </c>
      <c r="AK1522" t="str">
        <f t="shared" si="545"/>
        <v>no - Medium</v>
      </c>
      <c r="AL1522" t="str">
        <f t="shared" si="546"/>
        <v>Q3 - High</v>
      </c>
      <c r="AM1522">
        <f t="shared" si="547"/>
        <v>0</v>
      </c>
      <c r="AN1522">
        <f t="shared" si="548"/>
        <v>1</v>
      </c>
      <c r="AO1522">
        <f t="shared" si="549"/>
        <v>0</v>
      </c>
      <c r="AP1522">
        <f t="shared" si="550"/>
        <v>0</v>
      </c>
      <c r="AQ1522">
        <f t="shared" si="551"/>
        <v>241.9</v>
      </c>
    </row>
    <row r="1523" spans="1:43" x14ac:dyDescent="0.25">
      <c r="A1523" t="s">
        <v>75</v>
      </c>
      <c r="B1523">
        <v>110</v>
      </c>
      <c r="C1523" t="s">
        <v>25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  <c r="U1523">
        <f t="shared" si="529"/>
        <v>0</v>
      </c>
      <c r="V1523" t="str">
        <f t="shared" si="530"/>
        <v>&lt;=3 calls</v>
      </c>
      <c r="W1523" t="str">
        <f t="shared" si="531"/>
        <v>Q3</v>
      </c>
      <c r="X1523" t="str">
        <f t="shared" si="532"/>
        <v>Not Applicable</v>
      </c>
      <c r="Y1523" t="str">
        <f t="shared" si="533"/>
        <v>Medium</v>
      </c>
      <c r="Z1523" s="3">
        <f t="shared" si="534"/>
        <v>0.29327354128291916</v>
      </c>
      <c r="AA1523" s="3">
        <f t="shared" si="535"/>
        <v>-9.4310532614403104E-3</v>
      </c>
      <c r="AB1523" s="3">
        <f t="shared" si="536"/>
        <v>-1.2834821938893206</v>
      </c>
      <c r="AC1523" s="3">
        <f t="shared" si="537"/>
        <v>0.95791013304996164</v>
      </c>
      <c r="AD1523" s="3">
        <f t="shared" si="538"/>
        <v>2.5627246309693952</v>
      </c>
      <c r="AE1523" s="3">
        <f t="shared" si="539"/>
        <v>1.6281943003870831</v>
      </c>
      <c r="AF1523" s="3">
        <f t="shared" si="540"/>
        <v>2.5950868627945276</v>
      </c>
      <c r="AG1523" t="str">
        <f t="shared" si="541"/>
        <v>Cluster 2</v>
      </c>
      <c r="AH1523" t="str">
        <f t="shared" si="542"/>
        <v>Not Applicable</v>
      </c>
      <c r="AI1523" t="e">
        <f t="shared" si="543"/>
        <v>#N/A</v>
      </c>
      <c r="AJ1523">
        <f t="shared" si="544"/>
        <v>33.340000000000003</v>
      </c>
      <c r="AK1523" t="str">
        <f t="shared" si="545"/>
        <v>no - Low</v>
      </c>
      <c r="AL1523" t="str">
        <f t="shared" si="546"/>
        <v>Q4 - Very High</v>
      </c>
      <c r="AM1523">
        <f t="shared" si="547"/>
        <v>0</v>
      </c>
      <c r="AN1523">
        <f t="shared" si="548"/>
        <v>0</v>
      </c>
      <c r="AO1523">
        <f t="shared" si="549"/>
        <v>0</v>
      </c>
      <c r="AP1523">
        <f t="shared" si="550"/>
        <v>3</v>
      </c>
      <c r="AQ1523">
        <f t="shared" si="551"/>
        <v>196.1</v>
      </c>
    </row>
    <row r="1524" spans="1:43" x14ac:dyDescent="0.25">
      <c r="A1524" t="s">
        <v>46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  <c r="U1524">
        <f t="shared" si="529"/>
        <v>0</v>
      </c>
      <c r="V1524" t="str">
        <f t="shared" si="530"/>
        <v>&lt;=3 calls</v>
      </c>
      <c r="W1524" t="str">
        <f t="shared" si="531"/>
        <v>Q2</v>
      </c>
      <c r="X1524" t="str">
        <f t="shared" si="532"/>
        <v>Not Applicable</v>
      </c>
      <c r="Y1524" t="str">
        <f t="shared" si="533"/>
        <v>Medium</v>
      </c>
      <c r="Z1524" s="3">
        <f t="shared" si="534"/>
        <v>0.944976064777173</v>
      </c>
      <c r="AA1524" s="3">
        <f t="shared" si="535"/>
        <v>0.20350631184648549</v>
      </c>
      <c r="AB1524" s="3">
        <f t="shared" si="536"/>
        <v>0.33507306420693078</v>
      </c>
      <c r="AC1524" s="3">
        <f t="shared" si="537"/>
        <v>0.77675738956378104</v>
      </c>
      <c r="AD1524" s="3">
        <f t="shared" si="538"/>
        <v>3.1891450646451962</v>
      </c>
      <c r="AE1524" s="3">
        <f t="shared" si="539"/>
        <v>1.2845312695929485</v>
      </c>
      <c r="AF1524" s="3">
        <f t="shared" si="540"/>
        <v>1.0627299383066855</v>
      </c>
      <c r="AG1524" t="str">
        <f t="shared" si="541"/>
        <v>Cluster 3</v>
      </c>
      <c r="AH1524" t="str">
        <f t="shared" si="542"/>
        <v>Not Applicable</v>
      </c>
      <c r="AI1524" t="e">
        <f t="shared" si="543"/>
        <v>#N/A</v>
      </c>
      <c r="AJ1524">
        <f t="shared" si="544"/>
        <v>39.32</v>
      </c>
      <c r="AK1524" t="str">
        <f t="shared" si="545"/>
        <v>no - Low</v>
      </c>
      <c r="AL1524" t="str">
        <f t="shared" si="546"/>
        <v>Q4 - Very High</v>
      </c>
      <c r="AM1524">
        <f t="shared" si="547"/>
        <v>0</v>
      </c>
      <c r="AN1524">
        <f t="shared" si="548"/>
        <v>1</v>
      </c>
      <c r="AO1524">
        <f t="shared" si="549"/>
        <v>0</v>
      </c>
      <c r="AP1524">
        <f t="shared" si="550"/>
        <v>3</v>
      </c>
      <c r="AQ1524">
        <f t="shared" si="551"/>
        <v>231.3</v>
      </c>
    </row>
    <row r="1525" spans="1:43" x14ac:dyDescent="0.25">
      <c r="A1525" t="s">
        <v>60</v>
      </c>
      <c r="B1525">
        <v>117</v>
      </c>
      <c r="C1525" t="s">
        <v>25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  <c r="U1525">
        <f t="shared" si="529"/>
        <v>0</v>
      </c>
      <c r="V1525" t="str">
        <f t="shared" si="530"/>
        <v>&lt;=3 calls</v>
      </c>
      <c r="W1525" t="str">
        <f t="shared" si="531"/>
        <v>Q3</v>
      </c>
      <c r="X1525" t="str">
        <f t="shared" si="532"/>
        <v>Not Applicable</v>
      </c>
      <c r="Y1525" t="str">
        <f t="shared" si="533"/>
        <v>Medium</v>
      </c>
      <c r="Z1525" s="3">
        <f t="shared" si="534"/>
        <v>-0.34546898884639182</v>
      </c>
      <c r="AA1525" s="3">
        <f t="shared" si="535"/>
        <v>-7.7093393576107769E-2</v>
      </c>
      <c r="AB1525" s="3">
        <f t="shared" si="536"/>
        <v>1.8722040700553955</v>
      </c>
      <c r="AC1525" s="3">
        <f t="shared" si="537"/>
        <v>1.2839850713250869</v>
      </c>
      <c r="AD1525" s="3">
        <f t="shared" si="538"/>
        <v>3.8400926388332439</v>
      </c>
      <c r="AE1525" s="3">
        <f t="shared" si="539"/>
        <v>2.297620063653977</v>
      </c>
      <c r="AF1525" s="3">
        <f t="shared" si="540"/>
        <v>1.9523842959287858</v>
      </c>
      <c r="AG1525" t="str">
        <f t="shared" si="541"/>
        <v>Cluster 3</v>
      </c>
      <c r="AH1525" t="str">
        <f t="shared" si="542"/>
        <v>Not Applicable</v>
      </c>
      <c r="AI1525" t="e">
        <f t="shared" si="543"/>
        <v>#N/A</v>
      </c>
      <c r="AJ1525">
        <f t="shared" si="544"/>
        <v>27.47</v>
      </c>
      <c r="AK1525" t="str">
        <f t="shared" si="545"/>
        <v>no - Low</v>
      </c>
      <c r="AL1525" t="str">
        <f t="shared" si="546"/>
        <v>Q4 - Very High</v>
      </c>
      <c r="AM1525">
        <f t="shared" si="547"/>
        <v>0</v>
      </c>
      <c r="AN1525">
        <f t="shared" si="548"/>
        <v>0</v>
      </c>
      <c r="AO1525">
        <f t="shared" si="549"/>
        <v>0</v>
      </c>
      <c r="AP1525">
        <f t="shared" si="550"/>
        <v>1</v>
      </c>
      <c r="AQ1525">
        <f t="shared" si="551"/>
        <v>161.6</v>
      </c>
    </row>
    <row r="1526" spans="1:43" x14ac:dyDescent="0.25">
      <c r="A1526" t="s">
        <v>65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  <c r="U1526">
        <f t="shared" si="529"/>
        <v>0</v>
      </c>
      <c r="V1526" t="str">
        <f t="shared" si="530"/>
        <v>&lt;=3 calls</v>
      </c>
      <c r="W1526" t="str">
        <f t="shared" si="531"/>
        <v>Q3</v>
      </c>
      <c r="X1526" t="str">
        <f t="shared" si="532"/>
        <v>Not Applicable</v>
      </c>
      <c r="Y1526" t="str">
        <f t="shared" si="533"/>
        <v>High</v>
      </c>
      <c r="Z1526" s="3">
        <f t="shared" si="534"/>
        <v>0.25439356118809164</v>
      </c>
      <c r="AA1526" s="3">
        <f t="shared" si="535"/>
        <v>0.8124673746784965</v>
      </c>
      <c r="AB1526" s="3">
        <f t="shared" si="536"/>
        <v>0.53565475876855206</v>
      </c>
      <c r="AC1526" s="3">
        <f t="shared" si="537"/>
        <v>0.59560464607760044</v>
      </c>
      <c r="AD1526" s="3">
        <f t="shared" si="538"/>
        <v>3.1245369121418665</v>
      </c>
      <c r="AE1526" s="3">
        <f t="shared" si="539"/>
        <v>1.168969731820096</v>
      </c>
      <c r="AF1526" s="3">
        <f t="shared" si="540"/>
        <v>0.98501246311204915</v>
      </c>
      <c r="AG1526" t="str">
        <f t="shared" si="541"/>
        <v>Cluster 3</v>
      </c>
      <c r="AH1526" t="str">
        <f t="shared" si="542"/>
        <v>Not Applicable</v>
      </c>
      <c r="AI1526" t="e">
        <f t="shared" si="543"/>
        <v>#N/A</v>
      </c>
      <c r="AJ1526">
        <f t="shared" si="544"/>
        <v>32.979999999999997</v>
      </c>
      <c r="AK1526" t="str">
        <f t="shared" si="545"/>
        <v>no - Medium</v>
      </c>
      <c r="AL1526" t="str">
        <f t="shared" si="546"/>
        <v>Q3 - High</v>
      </c>
      <c r="AM1526">
        <f t="shared" si="547"/>
        <v>0</v>
      </c>
      <c r="AN1526">
        <f t="shared" si="548"/>
        <v>1</v>
      </c>
      <c r="AO1526">
        <f t="shared" si="549"/>
        <v>0</v>
      </c>
      <c r="AP1526">
        <f t="shared" si="550"/>
        <v>0</v>
      </c>
      <c r="AQ1526">
        <f t="shared" si="551"/>
        <v>194</v>
      </c>
    </row>
    <row r="1527" spans="1:43" x14ac:dyDescent="0.25">
      <c r="A1527" t="s">
        <v>46</v>
      </c>
      <c r="B1527">
        <v>115</v>
      </c>
      <c r="C1527" t="s">
        <v>28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  <c r="U1527">
        <f t="shared" si="529"/>
        <v>0</v>
      </c>
      <c r="V1527" t="str">
        <f t="shared" si="530"/>
        <v>&lt;=3 calls</v>
      </c>
      <c r="W1527" t="str">
        <f t="shared" si="531"/>
        <v>Q3</v>
      </c>
      <c r="X1527" t="str">
        <f t="shared" si="532"/>
        <v>Not Applicable</v>
      </c>
      <c r="Y1527" t="str">
        <f t="shared" si="533"/>
        <v>Medium</v>
      </c>
      <c r="Z1527" s="3">
        <f t="shared" si="534"/>
        <v>-1.306359925475703</v>
      </c>
      <c r="AA1527" s="3">
        <f t="shared" si="535"/>
        <v>0.47017553543958857</v>
      </c>
      <c r="AB1527" s="3">
        <f t="shared" si="536"/>
        <v>0.78985730237139906</v>
      </c>
      <c r="AC1527" s="3">
        <f t="shared" si="537"/>
        <v>1.8636738504808648</v>
      </c>
      <c r="AD1527" s="3">
        <f t="shared" si="538"/>
        <v>3.6958746723506035</v>
      </c>
      <c r="AE1527" s="3">
        <f t="shared" si="539"/>
        <v>2.4545460004021895</v>
      </c>
      <c r="AF1527" s="3">
        <f t="shared" si="540"/>
        <v>2.5278652144562779</v>
      </c>
      <c r="AG1527" t="str">
        <f t="shared" si="541"/>
        <v>Cluster 2</v>
      </c>
      <c r="AH1527" t="str">
        <f t="shared" si="542"/>
        <v>Not Applicable</v>
      </c>
      <c r="AI1527" t="e">
        <f t="shared" si="543"/>
        <v>#N/A</v>
      </c>
      <c r="AJ1527">
        <f t="shared" si="544"/>
        <v>18.649999999999999</v>
      </c>
      <c r="AK1527" t="str">
        <f t="shared" si="545"/>
        <v>no - High</v>
      </c>
      <c r="AL1527" t="str">
        <f t="shared" si="546"/>
        <v>Q4 - Very High</v>
      </c>
      <c r="AM1527">
        <f t="shared" si="547"/>
        <v>0</v>
      </c>
      <c r="AN1527">
        <f t="shared" si="548"/>
        <v>0</v>
      </c>
      <c r="AO1527">
        <f t="shared" si="549"/>
        <v>1</v>
      </c>
      <c r="AP1527">
        <f t="shared" si="550"/>
        <v>3</v>
      </c>
      <c r="AQ1527">
        <f t="shared" si="551"/>
        <v>109.7</v>
      </c>
    </row>
    <row r="1528" spans="1:43" x14ac:dyDescent="0.25">
      <c r="A1528" t="s">
        <v>41</v>
      </c>
      <c r="B1528">
        <v>156</v>
      </c>
      <c r="C1528" t="s">
        <v>25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  <c r="U1528">
        <f t="shared" si="529"/>
        <v>0</v>
      </c>
      <c r="V1528" t="str">
        <f t="shared" si="530"/>
        <v>&lt;=3 calls</v>
      </c>
      <c r="W1528" t="str">
        <f t="shared" si="531"/>
        <v>Q4</v>
      </c>
      <c r="X1528" t="str">
        <f t="shared" si="532"/>
        <v>Low</v>
      </c>
      <c r="Y1528" t="str">
        <f t="shared" si="533"/>
        <v>High</v>
      </c>
      <c r="Z1528" s="3">
        <f t="shared" si="534"/>
        <v>1.7910784887455644</v>
      </c>
      <c r="AA1528" s="3">
        <f t="shared" si="535"/>
        <v>0.75873551619331936</v>
      </c>
      <c r="AB1528" s="3">
        <f t="shared" si="536"/>
        <v>-2.1076545032266756</v>
      </c>
      <c r="AC1528" s="3">
        <f t="shared" si="537"/>
        <v>-0.70869510702289995</v>
      </c>
      <c r="AD1528" s="3">
        <f t="shared" si="538"/>
        <v>3.4921378531565357</v>
      </c>
      <c r="AE1528" s="3">
        <f t="shared" si="539"/>
        <v>2.9543354576063496</v>
      </c>
      <c r="AF1528" s="3">
        <f t="shared" si="540"/>
        <v>3.6415888299877439</v>
      </c>
      <c r="AG1528" t="str">
        <f t="shared" si="541"/>
        <v>Cluster 2</v>
      </c>
      <c r="AH1528" t="str">
        <f t="shared" si="542"/>
        <v>Not Applicable</v>
      </c>
      <c r="AI1528" t="e">
        <f t="shared" si="543"/>
        <v>#N/A</v>
      </c>
      <c r="AJ1528">
        <f t="shared" si="544"/>
        <v>47.09</v>
      </c>
      <c r="AK1528" t="str">
        <f t="shared" si="545"/>
        <v>yes - Low</v>
      </c>
      <c r="AL1528" t="str">
        <f t="shared" si="546"/>
        <v>Q1 - Low</v>
      </c>
      <c r="AM1528">
        <f t="shared" si="547"/>
        <v>1</v>
      </c>
      <c r="AN1528">
        <f t="shared" si="548"/>
        <v>0</v>
      </c>
      <c r="AO1528">
        <f t="shared" si="549"/>
        <v>0</v>
      </c>
      <c r="AP1528">
        <f t="shared" si="550"/>
        <v>1</v>
      </c>
      <c r="AQ1528">
        <f t="shared" si="551"/>
        <v>277</v>
      </c>
    </row>
    <row r="1529" spans="1:43" x14ac:dyDescent="0.25">
      <c r="A1529" t="s">
        <v>65</v>
      </c>
      <c r="B1529">
        <v>89</v>
      </c>
      <c r="C1529" t="s">
        <v>25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  <c r="U1529">
        <f t="shared" si="529"/>
        <v>0</v>
      </c>
      <c r="V1529" t="str">
        <f t="shared" si="530"/>
        <v>&lt;=3 calls</v>
      </c>
      <c r="W1529" t="str">
        <f t="shared" si="531"/>
        <v>Q2</v>
      </c>
      <c r="X1529" t="str">
        <f t="shared" si="532"/>
        <v>Not Applicable</v>
      </c>
      <c r="Y1529" t="str">
        <f t="shared" si="533"/>
        <v>Low</v>
      </c>
      <c r="Z1529" s="3">
        <f t="shared" si="534"/>
        <v>0.21921643634039034</v>
      </c>
      <c r="AA1529" s="3">
        <f t="shared" si="535"/>
        <v>-0.7278459018965906</v>
      </c>
      <c r="AB1529" s="3">
        <f t="shared" si="536"/>
        <v>-0.61222860218805342</v>
      </c>
      <c r="AC1529" s="3">
        <f t="shared" si="537"/>
        <v>-1.5057671783620949</v>
      </c>
      <c r="AD1529" s="3">
        <f t="shared" si="538"/>
        <v>1.4023992539310721</v>
      </c>
      <c r="AE1529" s="3">
        <f t="shared" si="539"/>
        <v>1.7944286443431303</v>
      </c>
      <c r="AF1529" s="3">
        <f t="shared" si="540"/>
        <v>3.5317452699553264</v>
      </c>
      <c r="AG1529" t="str">
        <f t="shared" si="541"/>
        <v>Cluster 1</v>
      </c>
      <c r="AH1529" t="str">
        <f t="shared" si="542"/>
        <v>Not Applicable</v>
      </c>
      <c r="AI1529" t="e">
        <f t="shared" si="543"/>
        <v>#N/A</v>
      </c>
      <c r="AJ1529">
        <f t="shared" si="544"/>
        <v>32.659999999999997</v>
      </c>
      <c r="AK1529" t="str">
        <f t="shared" si="545"/>
        <v>no - Low</v>
      </c>
      <c r="AL1529" t="str">
        <f t="shared" si="546"/>
        <v>Q1 - Low</v>
      </c>
      <c r="AM1529">
        <f t="shared" si="547"/>
        <v>0</v>
      </c>
      <c r="AN1529">
        <f t="shared" si="548"/>
        <v>0</v>
      </c>
      <c r="AO1529">
        <f t="shared" si="549"/>
        <v>0</v>
      </c>
      <c r="AP1529">
        <f t="shared" si="550"/>
        <v>0</v>
      </c>
      <c r="AQ1529">
        <f t="shared" si="551"/>
        <v>192.1</v>
      </c>
    </row>
    <row r="1530" spans="1:43" x14ac:dyDescent="0.25">
      <c r="A1530" t="s">
        <v>65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  <c r="U1530">
        <f t="shared" si="529"/>
        <v>0</v>
      </c>
      <c r="V1530" t="str">
        <f t="shared" si="530"/>
        <v>&lt;=3 calls</v>
      </c>
      <c r="W1530" t="str">
        <f t="shared" si="531"/>
        <v>Q1</v>
      </c>
      <c r="X1530" t="str">
        <f t="shared" si="532"/>
        <v>Not Applicable</v>
      </c>
      <c r="Y1530" t="str">
        <f t="shared" si="533"/>
        <v>Medium</v>
      </c>
      <c r="Z1530" s="3">
        <f t="shared" si="534"/>
        <v>0.33585637662487344</v>
      </c>
      <c r="AA1530" s="3">
        <f t="shared" si="535"/>
        <v>0.33286078597746827</v>
      </c>
      <c r="AB1530" s="3">
        <f t="shared" si="536"/>
        <v>-1.7422383467975833</v>
      </c>
      <c r="AC1530" s="3">
        <f t="shared" si="537"/>
        <v>1.0303712304444337</v>
      </c>
      <c r="AD1530" s="3">
        <f t="shared" si="538"/>
        <v>2.8695566261426282</v>
      </c>
      <c r="AE1530" s="3">
        <f t="shared" si="539"/>
        <v>2.0786185648503865</v>
      </c>
      <c r="AF1530" s="3">
        <f t="shared" si="540"/>
        <v>2.8994749603406289</v>
      </c>
      <c r="AG1530" t="str">
        <f t="shared" si="541"/>
        <v>Cluster 2</v>
      </c>
      <c r="AH1530" t="str">
        <f t="shared" si="542"/>
        <v>Not Applicable</v>
      </c>
      <c r="AI1530" t="e">
        <f t="shared" si="543"/>
        <v>#N/A</v>
      </c>
      <c r="AJ1530">
        <f t="shared" si="544"/>
        <v>33.729999999999997</v>
      </c>
      <c r="AK1530" t="str">
        <f t="shared" si="545"/>
        <v>no - Medium</v>
      </c>
      <c r="AL1530" t="str">
        <f t="shared" si="546"/>
        <v>Q4 - Very High</v>
      </c>
      <c r="AM1530">
        <f t="shared" si="547"/>
        <v>0</v>
      </c>
      <c r="AN1530">
        <f t="shared" si="548"/>
        <v>1</v>
      </c>
      <c r="AO1530">
        <f t="shared" si="549"/>
        <v>0</v>
      </c>
      <c r="AP1530">
        <f t="shared" si="550"/>
        <v>0</v>
      </c>
      <c r="AQ1530">
        <f t="shared" si="551"/>
        <v>198.4</v>
      </c>
    </row>
    <row r="1531" spans="1:43" x14ac:dyDescent="0.25">
      <c r="A1531" t="s">
        <v>32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  <c r="U1531">
        <f t="shared" si="529"/>
        <v>0</v>
      </c>
      <c r="V1531" t="str">
        <f t="shared" si="530"/>
        <v>&lt;=3 calls</v>
      </c>
      <c r="W1531" t="str">
        <f t="shared" si="531"/>
        <v>Q3</v>
      </c>
      <c r="X1531" t="str">
        <f t="shared" si="532"/>
        <v>Not Applicable</v>
      </c>
      <c r="Y1531" t="str">
        <f t="shared" si="533"/>
        <v>Low</v>
      </c>
      <c r="Z1531" s="3">
        <f t="shared" si="534"/>
        <v>0.53581055996970095</v>
      </c>
      <c r="AA1531" s="3">
        <f t="shared" si="535"/>
        <v>-0.80545858637518042</v>
      </c>
      <c r="AB1531" s="3">
        <f t="shared" si="536"/>
        <v>-0.37589967493228166</v>
      </c>
      <c r="AC1531" s="3">
        <f t="shared" si="537"/>
        <v>-0.27392852265606671</v>
      </c>
      <c r="AD1531" s="3">
        <f t="shared" si="538"/>
        <v>1.8202311511705382</v>
      </c>
      <c r="AE1531" s="3">
        <f t="shared" si="539"/>
        <v>1.0734029493527948</v>
      </c>
      <c r="AF1531" s="3">
        <f t="shared" si="540"/>
        <v>2.6440775971341939</v>
      </c>
      <c r="AG1531" t="str">
        <f t="shared" si="541"/>
        <v>Cluster 2</v>
      </c>
      <c r="AH1531" t="str">
        <f t="shared" si="542"/>
        <v>&gt;16 messages</v>
      </c>
      <c r="AI1531" t="e">
        <f t="shared" si="543"/>
        <v>#N/A</v>
      </c>
      <c r="AJ1531">
        <f t="shared" si="544"/>
        <v>35.56</v>
      </c>
      <c r="AK1531" t="str">
        <f t="shared" si="545"/>
        <v>no - Low</v>
      </c>
      <c r="AL1531" t="str">
        <f t="shared" si="546"/>
        <v>Q2 - Medium</v>
      </c>
      <c r="AM1531">
        <f t="shared" si="547"/>
        <v>0</v>
      </c>
      <c r="AN1531">
        <f t="shared" si="548"/>
        <v>1</v>
      </c>
      <c r="AO1531">
        <f t="shared" si="549"/>
        <v>0</v>
      </c>
      <c r="AP1531">
        <f t="shared" si="550"/>
        <v>0</v>
      </c>
      <c r="AQ1531">
        <f t="shared" si="551"/>
        <v>209.2</v>
      </c>
    </row>
    <row r="1532" spans="1:43" x14ac:dyDescent="0.25">
      <c r="A1532" t="s">
        <v>52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  <c r="U1532">
        <f t="shared" si="529"/>
        <v>0</v>
      </c>
      <c r="V1532" t="str">
        <f t="shared" si="530"/>
        <v>&lt;=3 calls</v>
      </c>
      <c r="W1532" t="str">
        <f t="shared" si="531"/>
        <v>Q1</v>
      </c>
      <c r="X1532" t="str">
        <f t="shared" si="532"/>
        <v>Not Applicable</v>
      </c>
      <c r="Y1532" t="str">
        <f t="shared" si="533"/>
        <v>Medium</v>
      </c>
      <c r="Z1532" s="3">
        <f t="shared" si="534"/>
        <v>8.4062219820275591E-2</v>
      </c>
      <c r="AA1532" s="3">
        <f t="shared" si="535"/>
        <v>0.3229104418135465</v>
      </c>
      <c r="AB1532" s="3">
        <f t="shared" si="536"/>
        <v>-1.1802124105506642</v>
      </c>
      <c r="AC1532" s="3">
        <f t="shared" si="537"/>
        <v>2.9505903113979479</v>
      </c>
      <c r="AD1532" s="3">
        <f t="shared" si="538"/>
        <v>4.3087031987511963</v>
      </c>
      <c r="AE1532" s="3">
        <f t="shared" si="539"/>
        <v>3.1953438203058182</v>
      </c>
      <c r="AF1532" s="3">
        <f t="shared" si="540"/>
        <v>3.1393504113119279</v>
      </c>
      <c r="AG1532" t="str">
        <f t="shared" si="541"/>
        <v>Cluster 3</v>
      </c>
      <c r="AH1532" t="str">
        <f t="shared" si="542"/>
        <v>Not Applicable</v>
      </c>
      <c r="AI1532" t="e">
        <f t="shared" si="543"/>
        <v>#N/A</v>
      </c>
      <c r="AJ1532">
        <f t="shared" si="544"/>
        <v>31.42</v>
      </c>
      <c r="AK1532" t="str">
        <f t="shared" si="545"/>
        <v>no - Low</v>
      </c>
      <c r="AL1532" t="str">
        <f t="shared" si="546"/>
        <v>Q4 - Very High</v>
      </c>
      <c r="AM1532">
        <f t="shared" si="547"/>
        <v>0</v>
      </c>
      <c r="AN1532">
        <f t="shared" si="548"/>
        <v>1</v>
      </c>
      <c r="AO1532">
        <f t="shared" si="549"/>
        <v>0</v>
      </c>
      <c r="AP1532">
        <f t="shared" si="550"/>
        <v>2</v>
      </c>
      <c r="AQ1532">
        <f t="shared" si="551"/>
        <v>184.8</v>
      </c>
    </row>
    <row r="1533" spans="1:43" x14ac:dyDescent="0.25">
      <c r="A1533" t="s">
        <v>57</v>
      </c>
      <c r="B1533">
        <v>116</v>
      </c>
      <c r="C1533" t="s">
        <v>25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  <c r="U1533">
        <f t="shared" si="529"/>
        <v>0</v>
      </c>
      <c r="V1533" t="str">
        <f t="shared" si="530"/>
        <v>&lt;=3 calls</v>
      </c>
      <c r="W1533" t="str">
        <f t="shared" si="531"/>
        <v>Q3</v>
      </c>
      <c r="X1533" t="str">
        <f t="shared" si="532"/>
        <v>Not Applicable</v>
      </c>
      <c r="Y1533" t="str">
        <f t="shared" si="533"/>
        <v>Low</v>
      </c>
      <c r="Z1533" s="3">
        <f t="shared" si="534"/>
        <v>-0.23068047618547183</v>
      </c>
      <c r="AA1533" s="3">
        <f t="shared" si="535"/>
        <v>-1.1577007697780102</v>
      </c>
      <c r="AB1533" s="3">
        <f t="shared" si="536"/>
        <v>-0.19517755408963286</v>
      </c>
      <c r="AC1533" s="3">
        <f t="shared" si="537"/>
        <v>-1.0710005939952616</v>
      </c>
      <c r="AD1533" s="3">
        <f t="shared" si="538"/>
        <v>1.1267219338859147</v>
      </c>
      <c r="AE1533" s="3">
        <f t="shared" si="539"/>
        <v>1.6058085516014566</v>
      </c>
      <c r="AF1533" s="3">
        <f t="shared" si="540"/>
        <v>3.4478601903924591</v>
      </c>
      <c r="AG1533" t="str">
        <f t="shared" si="541"/>
        <v>Cluster 1</v>
      </c>
      <c r="AH1533" t="str">
        <f t="shared" si="542"/>
        <v>Not Applicable</v>
      </c>
      <c r="AI1533" t="e">
        <f t="shared" si="543"/>
        <v>#N/A</v>
      </c>
      <c r="AJ1533">
        <f t="shared" si="544"/>
        <v>28.53</v>
      </c>
      <c r="AK1533" t="str">
        <f t="shared" si="545"/>
        <v>no - Medium</v>
      </c>
      <c r="AL1533" t="str">
        <f t="shared" si="546"/>
        <v>Q1 - Low</v>
      </c>
      <c r="AM1533">
        <f t="shared" si="547"/>
        <v>0</v>
      </c>
      <c r="AN1533">
        <f t="shared" si="548"/>
        <v>0</v>
      </c>
      <c r="AO1533">
        <f t="shared" si="549"/>
        <v>0</v>
      </c>
      <c r="AP1533">
        <f t="shared" si="550"/>
        <v>2</v>
      </c>
      <c r="AQ1533">
        <f t="shared" si="551"/>
        <v>167.8</v>
      </c>
    </row>
    <row r="1534" spans="1:43" x14ac:dyDescent="0.25">
      <c r="A1534" t="s">
        <v>54</v>
      </c>
      <c r="B1534">
        <v>78</v>
      </c>
      <c r="C1534" t="s">
        <v>25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  <c r="U1534">
        <f t="shared" si="529"/>
        <v>0</v>
      </c>
      <c r="V1534" t="str">
        <f t="shared" si="530"/>
        <v>&lt;=3 calls</v>
      </c>
      <c r="W1534" t="str">
        <f t="shared" si="531"/>
        <v>Q2</v>
      </c>
      <c r="X1534" t="str">
        <f t="shared" si="532"/>
        <v>Not Applicable</v>
      </c>
      <c r="Y1534" t="str">
        <f t="shared" si="533"/>
        <v>Medium</v>
      </c>
      <c r="Z1534" s="3">
        <f t="shared" si="534"/>
        <v>-0.76018877652455319</v>
      </c>
      <c r="AA1534" s="3">
        <f t="shared" si="535"/>
        <v>-0.17460676638254102</v>
      </c>
      <c r="AB1534" s="3">
        <f t="shared" si="536"/>
        <v>1.7073696081879242</v>
      </c>
      <c r="AC1534" s="3">
        <f t="shared" si="537"/>
        <v>0.55937409738036437</v>
      </c>
      <c r="AD1534" s="3">
        <f t="shared" si="538"/>
        <v>3.2404137365353107</v>
      </c>
      <c r="AE1534" s="3">
        <f t="shared" si="539"/>
        <v>1.9586691549632234</v>
      </c>
      <c r="AF1534" s="3">
        <f t="shared" si="540"/>
        <v>2.2743105621884534</v>
      </c>
      <c r="AG1534" t="str">
        <f t="shared" si="541"/>
        <v>Cluster 2</v>
      </c>
      <c r="AH1534" t="str">
        <f t="shared" si="542"/>
        <v>Not Applicable</v>
      </c>
      <c r="AI1534" t="e">
        <f t="shared" si="543"/>
        <v>#N/A</v>
      </c>
      <c r="AJ1534">
        <f t="shared" si="544"/>
        <v>23.66</v>
      </c>
      <c r="AK1534" t="str">
        <f t="shared" si="545"/>
        <v>no - Low</v>
      </c>
      <c r="AL1534" t="str">
        <f t="shared" si="546"/>
        <v>Q3 - High</v>
      </c>
      <c r="AM1534">
        <f t="shared" si="547"/>
        <v>0</v>
      </c>
      <c r="AN1534">
        <f t="shared" si="548"/>
        <v>0</v>
      </c>
      <c r="AO1534">
        <f t="shared" si="549"/>
        <v>0</v>
      </c>
      <c r="AP1534">
        <f t="shared" si="550"/>
        <v>3</v>
      </c>
      <c r="AQ1534">
        <f t="shared" si="551"/>
        <v>139.19999999999999</v>
      </c>
    </row>
    <row r="1535" spans="1:43" x14ac:dyDescent="0.25">
      <c r="A1535" t="s">
        <v>69</v>
      </c>
      <c r="B1535">
        <v>56</v>
      </c>
      <c r="C1535" t="s">
        <v>28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  <c r="U1535">
        <f t="shared" si="529"/>
        <v>0</v>
      </c>
      <c r="V1535" t="str">
        <f t="shared" si="530"/>
        <v>&lt;=3 calls</v>
      </c>
      <c r="W1535" t="str">
        <f t="shared" si="531"/>
        <v>Q1</v>
      </c>
      <c r="X1535" t="str">
        <f t="shared" si="532"/>
        <v>Not Applicable</v>
      </c>
      <c r="Y1535" t="str">
        <f t="shared" si="533"/>
        <v>Medium</v>
      </c>
      <c r="Z1535" s="3">
        <f t="shared" si="534"/>
        <v>-1.0860400382716799</v>
      </c>
      <c r="AA1535" s="3">
        <f t="shared" si="535"/>
        <v>-0.69401473173925632</v>
      </c>
      <c r="AB1535" s="3">
        <f t="shared" si="536"/>
        <v>0.86135176775969968</v>
      </c>
      <c r="AC1535" s="3">
        <f t="shared" si="537"/>
        <v>-0.49131181483948333</v>
      </c>
      <c r="AD1535" s="3">
        <f t="shared" si="538"/>
        <v>1.9556134448408895</v>
      </c>
      <c r="AE1535" s="3">
        <f t="shared" si="539"/>
        <v>1.626177597872966</v>
      </c>
      <c r="AF1535" s="3">
        <f t="shared" si="540"/>
        <v>3.0764400228194488</v>
      </c>
      <c r="AG1535" t="str">
        <f t="shared" si="541"/>
        <v>Cluster 2</v>
      </c>
      <c r="AH1535" t="str">
        <f t="shared" si="542"/>
        <v>Not Applicable</v>
      </c>
      <c r="AI1535" t="e">
        <f t="shared" si="543"/>
        <v>#N/A</v>
      </c>
      <c r="AJ1535">
        <f t="shared" si="544"/>
        <v>20.67</v>
      </c>
      <c r="AK1535" t="str">
        <f t="shared" si="545"/>
        <v>no - Low</v>
      </c>
      <c r="AL1535" t="str">
        <f t="shared" si="546"/>
        <v>Q2 - Medium</v>
      </c>
      <c r="AM1535">
        <f t="shared" si="547"/>
        <v>0</v>
      </c>
      <c r="AN1535">
        <f t="shared" si="548"/>
        <v>0</v>
      </c>
      <c r="AO1535">
        <f t="shared" si="549"/>
        <v>1</v>
      </c>
      <c r="AP1535">
        <f t="shared" si="550"/>
        <v>1</v>
      </c>
      <c r="AQ1535">
        <f t="shared" si="551"/>
        <v>121.6</v>
      </c>
    </row>
    <row r="1536" spans="1:43" x14ac:dyDescent="0.25">
      <c r="A1536" t="s">
        <v>20</v>
      </c>
      <c r="B1536">
        <v>123</v>
      </c>
      <c r="C1536" t="s">
        <v>25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  <c r="U1536">
        <f t="shared" si="529"/>
        <v>0</v>
      </c>
      <c r="V1536" t="str">
        <f t="shared" si="530"/>
        <v>&lt;=3 calls</v>
      </c>
      <c r="W1536" t="str">
        <f t="shared" si="531"/>
        <v>Q3</v>
      </c>
      <c r="X1536" t="str">
        <f t="shared" si="532"/>
        <v>Not Applicable</v>
      </c>
      <c r="Y1536" t="str">
        <f t="shared" si="533"/>
        <v>High</v>
      </c>
      <c r="Z1536" s="3">
        <f t="shared" si="534"/>
        <v>1.6688842655903915</v>
      </c>
      <c r="AA1536" s="3">
        <f t="shared" si="535"/>
        <v>0.89406019682265481</v>
      </c>
      <c r="AB1536" s="3">
        <f t="shared" si="536"/>
        <v>-1.8196906843015757</v>
      </c>
      <c r="AC1536" s="3">
        <f t="shared" si="537"/>
        <v>1.8636738504808648</v>
      </c>
      <c r="AD1536" s="3">
        <f t="shared" si="538"/>
        <v>4.4252602174519096</v>
      </c>
      <c r="AE1536" s="3">
        <f t="shared" si="539"/>
        <v>3.2201044602586815</v>
      </c>
      <c r="AF1536" s="3">
        <f t="shared" si="540"/>
        <v>3.025758992020545</v>
      </c>
      <c r="AG1536" t="str">
        <f t="shared" si="541"/>
        <v>Cluster 3</v>
      </c>
      <c r="AH1536" t="str">
        <f t="shared" si="542"/>
        <v>&gt;16 messages</v>
      </c>
      <c r="AI1536" t="e">
        <f t="shared" si="543"/>
        <v>#N/A</v>
      </c>
      <c r="AJ1536">
        <f t="shared" si="544"/>
        <v>45.97</v>
      </c>
      <c r="AK1536" t="str">
        <f t="shared" si="545"/>
        <v>no - High</v>
      </c>
      <c r="AL1536" t="str">
        <f t="shared" si="546"/>
        <v>Q4 - Very High</v>
      </c>
      <c r="AM1536">
        <f t="shared" si="547"/>
        <v>0</v>
      </c>
      <c r="AN1536">
        <f t="shared" si="548"/>
        <v>0</v>
      </c>
      <c r="AO1536">
        <f t="shared" si="549"/>
        <v>0</v>
      </c>
      <c r="AP1536">
        <f t="shared" si="550"/>
        <v>1</v>
      </c>
      <c r="AQ1536">
        <f t="shared" si="551"/>
        <v>270.39999999999998</v>
      </c>
    </row>
    <row r="1537" spans="1:43" x14ac:dyDescent="0.25">
      <c r="A1537" t="s">
        <v>20</v>
      </c>
      <c r="B1537">
        <v>127</v>
      </c>
      <c r="C1537" t="s">
        <v>25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  <c r="U1537">
        <f t="shared" si="529"/>
        <v>0</v>
      </c>
      <c r="V1537" t="str">
        <f t="shared" si="530"/>
        <v>&lt;=3 calls</v>
      </c>
      <c r="W1537" t="str">
        <f t="shared" si="531"/>
        <v>Q3</v>
      </c>
      <c r="X1537" t="str">
        <f t="shared" si="532"/>
        <v>Not Applicable</v>
      </c>
      <c r="Y1537" t="str">
        <f t="shared" si="533"/>
        <v>High</v>
      </c>
      <c r="Z1537" s="3">
        <f t="shared" si="534"/>
        <v>-0.75278306603030021</v>
      </c>
      <c r="AA1537" s="3">
        <f t="shared" si="535"/>
        <v>0.81047730584571231</v>
      </c>
      <c r="AB1537" s="3">
        <f t="shared" si="536"/>
        <v>-1.458246442616278</v>
      </c>
      <c r="AC1537" s="3">
        <f t="shared" si="537"/>
        <v>-0.52754236353671935</v>
      </c>
      <c r="AD1537" s="3">
        <f t="shared" si="538"/>
        <v>1.9422024374010736</v>
      </c>
      <c r="AE1537" s="3">
        <f t="shared" si="539"/>
        <v>1.9048200546303165</v>
      </c>
      <c r="AF1537" s="3">
        <f t="shared" si="540"/>
        <v>3.3888830863865769</v>
      </c>
      <c r="AG1537" t="str">
        <f t="shared" si="541"/>
        <v>Cluster 2</v>
      </c>
      <c r="AH1537" t="str">
        <f t="shared" si="542"/>
        <v>Not Applicable</v>
      </c>
      <c r="AI1537" t="e">
        <f t="shared" si="543"/>
        <v>#N/A</v>
      </c>
      <c r="AJ1537">
        <f t="shared" si="544"/>
        <v>23.73</v>
      </c>
      <c r="AK1537" t="str">
        <f t="shared" si="545"/>
        <v>no - Medium</v>
      </c>
      <c r="AL1537" t="str">
        <f t="shared" si="546"/>
        <v>Q2 - Medium</v>
      </c>
      <c r="AM1537">
        <f t="shared" si="547"/>
        <v>0</v>
      </c>
      <c r="AN1537">
        <f t="shared" si="548"/>
        <v>0</v>
      </c>
      <c r="AO1537">
        <f t="shared" si="549"/>
        <v>0</v>
      </c>
      <c r="AP1537">
        <f t="shared" si="550"/>
        <v>2</v>
      </c>
      <c r="AQ1537">
        <f t="shared" si="551"/>
        <v>139.6</v>
      </c>
    </row>
    <row r="1538" spans="1:43" x14ac:dyDescent="0.25">
      <c r="A1538" t="s">
        <v>50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  <c r="U1538">
        <f t="shared" ref="U1538:U1601" si="552">IF(T1538="yes",1,0)</f>
        <v>0</v>
      </c>
      <c r="V1538" t="str">
        <f t="shared" ref="V1538:V1601" si="553">IF(S1538&gt;3,"&gt;3 calls","&lt;=3 calls")</f>
        <v>&lt;=3 calls</v>
      </c>
      <c r="W1538" t="str">
        <f t="shared" ref="W1538:W1601" si="554">IF(B1538&lt;=_xlfn.QUARTILE.INC($B$2:$B$4251,1),"Q1",
IF(B1538&lt;=_xlfn.QUARTILE.INC($B$2:$B$4251,2),"Q2",
IF(B1538&lt;=_xlfn.QUARTILE.INC($B$2:$B$4251,3),"Q3","Q4")))</f>
        <v>Q3</v>
      </c>
      <c r="X1538" t="str">
        <f t="shared" ref="X1538:X1601" si="555">IF(D1538="no","Not Applicable",IF(R1538&gt;2.84,"High","Low"))</f>
        <v>Not Applicable</v>
      </c>
      <c r="Y1538" t="str">
        <f t="shared" ref="Y1538:Y1601" si="556">IF(J1538&lt;=165,"Low",IF(J1538&lt;=233,"Medium","High"))</f>
        <v>Low</v>
      </c>
      <c r="Z1538" s="3">
        <f t="shared" ref="Z1538:Z1601" si="557">(G1538-AVERAGE($G$2:$G$4251))/_xlfn.STDEV.S($G$2:$G$4251)</f>
        <v>1.3467358590903915</v>
      </c>
      <c r="AA1538" s="3">
        <f t="shared" ref="AA1538:AA1601" si="558">(J1538-AVERAGE($J$2:$J$4251))/_xlfn.STDEV.S($J$2:$J$4251)</f>
        <v>-1.219392903594325</v>
      </c>
      <c r="AB1538" s="3">
        <f t="shared" ref="AB1538:AB1601" si="559">(M1538-AVERAGE($M$2:$M$4251))/_xlfn.STDEV.S($M$2:$M$4251)</f>
        <v>1.5345913168328644</v>
      </c>
      <c r="AC1538" s="3">
        <f t="shared" ref="AC1538:AC1601" si="560">(P1538-AVERAGE($P$2:$P$4251))/_xlfn.STDEV.S($P$2:$P$4251)</f>
        <v>0.55937409738036437</v>
      </c>
      <c r="AD1538" s="3">
        <f t="shared" ref="AD1538:AD1601" si="561">SQRT((Z1538-$BQ$13)^2+(AA1538-$BR$13)^2+(AB1538-$BS$13)^2+(AC1538-$BT$13)^2)</f>
        <v>3.796195879750365</v>
      </c>
      <c r="AE1538" s="3">
        <f t="shared" ref="AE1538:AE1601" si="562">SQRT((Z1538-$BQ$14)^2+(AA1538-$BR$14)^2+(AB1538-$BS$14)^2+(AC1538-$BT$14)^2)</f>
        <v>2.4430485910057245</v>
      </c>
      <c r="AF1538" s="3">
        <f t="shared" ref="AF1538:AF1601" si="563">SQRT((Z1538-$BQ$15)^2+(AA1538-$BR$15)^2+(AB1538-$BS$15)^2+(AC1538-$BT$15)^2)</f>
        <v>2.3507168435599519</v>
      </c>
      <c r="AG1538" t="str">
        <f t="shared" ref="AG1538:AG1601" si="564">IF(AD1538=MIN(AD1538:AF1538),"Cluster 1",IF(AE1538=MIN(AD1538:AF1538),"Cluster 2","Cluster 3"))</f>
        <v>Cluster 3</v>
      </c>
      <c r="AH1538" t="str">
        <f t="shared" ref="AH1538:AH1601" si="565">IF(E1538="no","Not Applicable",IF(F1538=0,"0 messages",IF(F1538&lt;=16,"1-16 messages","&gt;16 messages")))</f>
        <v>&gt;16 messages</v>
      </c>
      <c r="AI1538" t="e">
        <f t="shared" ref="AI1538:AI1601" si="566">IF(T1538="yes",I1538,NA())</f>
        <v>#N/A</v>
      </c>
      <c r="AJ1538">
        <f t="shared" ref="AJ1538:AJ1601" si="567">IF(T1538="no",I1538,NA())</f>
        <v>43.01</v>
      </c>
      <c r="AK1538" t="str">
        <f t="shared" ref="AK1538:AK1601" si="568">D1538&amp;" - "&amp;IF(Q1538&lt;=3,"Low",IF(Q1538&lt;=6,"Medium","High"))</f>
        <v>no - Low</v>
      </c>
      <c r="AL1538" t="str">
        <f t="shared" ref="AL1538:AL1601" si="569">IF(P1538&lt;=8.5,"Q1 - Low",IF(P1538&lt;=10.3,"Q2 - Medium",IF(P1538&lt;=12,"Q3 - High","Q4 - Very High")))</f>
        <v>Q3 - High</v>
      </c>
      <c r="AM1538">
        <f t="shared" ref="AM1538:AM1601" si="570">IF(D1538="yes",1,0)</f>
        <v>0</v>
      </c>
      <c r="AN1538">
        <f t="shared" ref="AN1538:AN1601" si="571">IF(C1538="area_code_415",1,0)</f>
        <v>1</v>
      </c>
      <c r="AO1538">
        <f t="shared" ref="AO1538:AO1601" si="572">IF(C1538="area_code_510",1,0)</f>
        <v>0</v>
      </c>
      <c r="AP1538">
        <f t="shared" ref="AP1538:AP1601" si="573">S1538</f>
        <v>2</v>
      </c>
      <c r="AQ1538">
        <f t="shared" ref="AQ1538:AQ1601" si="574">G1538</f>
        <v>253</v>
      </c>
    </row>
    <row r="1539" spans="1:43" x14ac:dyDescent="0.25">
      <c r="A1539" t="s">
        <v>70</v>
      </c>
      <c r="B1539">
        <v>138</v>
      </c>
      <c r="C1539" t="s">
        <v>28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  <c r="U1539">
        <f t="shared" si="552"/>
        <v>0</v>
      </c>
      <c r="V1539" t="str">
        <f t="shared" si="553"/>
        <v>&lt;=3 calls</v>
      </c>
      <c r="W1539" t="str">
        <f t="shared" si="554"/>
        <v>Q4</v>
      </c>
      <c r="X1539" t="str">
        <f t="shared" si="555"/>
        <v>Not Applicable</v>
      </c>
      <c r="Y1539" t="str">
        <f t="shared" si="556"/>
        <v>High</v>
      </c>
      <c r="Z1539" s="3">
        <f t="shared" si="557"/>
        <v>6.7399371208206507E-2</v>
      </c>
      <c r="AA1539" s="3">
        <f t="shared" si="558"/>
        <v>0.80649716818014328</v>
      </c>
      <c r="AB1539" s="3">
        <f t="shared" si="559"/>
        <v>-0.29447542268449489</v>
      </c>
      <c r="AC1539" s="3">
        <f t="shared" si="560"/>
        <v>1.71875165569192</v>
      </c>
      <c r="AD1539" s="3">
        <f t="shared" si="561"/>
        <v>3.5060161053284298</v>
      </c>
      <c r="AE1539" s="3">
        <f t="shared" si="562"/>
        <v>1.9224472388158746</v>
      </c>
      <c r="AF1539" s="3">
        <f t="shared" si="563"/>
        <v>1.7605277166915694</v>
      </c>
      <c r="AG1539" t="str">
        <f t="shared" si="564"/>
        <v>Cluster 3</v>
      </c>
      <c r="AH1539" t="str">
        <f t="shared" si="565"/>
        <v>&gt;16 messages</v>
      </c>
      <c r="AI1539" t="e">
        <f t="shared" si="566"/>
        <v>#N/A</v>
      </c>
      <c r="AJ1539">
        <f t="shared" si="567"/>
        <v>31.26</v>
      </c>
      <c r="AK1539" t="str">
        <f t="shared" si="568"/>
        <v>no - Low</v>
      </c>
      <c r="AL1539" t="str">
        <f t="shared" si="569"/>
        <v>Q4 - Very High</v>
      </c>
      <c r="AM1539">
        <f t="shared" si="570"/>
        <v>0</v>
      </c>
      <c r="AN1539">
        <f t="shared" si="571"/>
        <v>0</v>
      </c>
      <c r="AO1539">
        <f t="shared" si="572"/>
        <v>1</v>
      </c>
      <c r="AP1539">
        <f t="shared" si="573"/>
        <v>1</v>
      </c>
      <c r="AQ1539">
        <f t="shared" si="574"/>
        <v>183.9</v>
      </c>
    </row>
    <row r="1540" spans="1:43" x14ac:dyDescent="0.25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  <c r="U1540">
        <f t="shared" si="552"/>
        <v>0</v>
      </c>
      <c r="V1540" t="str">
        <f t="shared" si="553"/>
        <v>&lt;=3 calls</v>
      </c>
      <c r="W1540" t="str">
        <f t="shared" si="554"/>
        <v>Q3</v>
      </c>
      <c r="X1540" t="str">
        <f t="shared" si="555"/>
        <v>Not Applicable</v>
      </c>
      <c r="Y1540" t="str">
        <f t="shared" si="556"/>
        <v>High</v>
      </c>
      <c r="Z1540" s="3">
        <f t="shared" si="557"/>
        <v>0.42657633017947133</v>
      </c>
      <c r="AA1540" s="3">
        <f t="shared" si="558"/>
        <v>1.1885903840747383</v>
      </c>
      <c r="AB1540" s="3">
        <f t="shared" si="559"/>
        <v>-1.6806736682687686</v>
      </c>
      <c r="AC1540" s="3">
        <f t="shared" si="560"/>
        <v>-0.88984785050908088</v>
      </c>
      <c r="AD1540" s="3">
        <f t="shared" si="561"/>
        <v>2.7019433809398508</v>
      </c>
      <c r="AE1540" s="3">
        <f t="shared" si="562"/>
        <v>2.282806965744574</v>
      </c>
      <c r="AF1540" s="3">
        <f t="shared" si="563"/>
        <v>3.3349538605352893</v>
      </c>
      <c r="AG1540" t="str">
        <f t="shared" si="564"/>
        <v>Cluster 2</v>
      </c>
      <c r="AH1540" t="str">
        <f t="shared" si="565"/>
        <v>Not Applicable</v>
      </c>
      <c r="AI1540" t="e">
        <f t="shared" si="566"/>
        <v>#N/A</v>
      </c>
      <c r="AJ1540">
        <f t="shared" si="567"/>
        <v>34.56</v>
      </c>
      <c r="AK1540" t="str">
        <f t="shared" si="568"/>
        <v>no - Low</v>
      </c>
      <c r="AL1540" t="str">
        <f t="shared" si="569"/>
        <v>Q1 - Low</v>
      </c>
      <c r="AM1540">
        <f t="shared" si="570"/>
        <v>0</v>
      </c>
      <c r="AN1540">
        <f t="shared" si="571"/>
        <v>1</v>
      </c>
      <c r="AO1540">
        <f t="shared" si="572"/>
        <v>0</v>
      </c>
      <c r="AP1540">
        <f t="shared" si="573"/>
        <v>3</v>
      </c>
      <c r="AQ1540">
        <f t="shared" si="574"/>
        <v>203.3</v>
      </c>
    </row>
    <row r="1541" spans="1:43" x14ac:dyDescent="0.25">
      <c r="A1541" t="s">
        <v>51</v>
      </c>
      <c r="B1541">
        <v>102</v>
      </c>
      <c r="C1541" t="s">
        <v>25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  <c r="U1541">
        <f t="shared" si="552"/>
        <v>0</v>
      </c>
      <c r="V1541" t="str">
        <f t="shared" si="553"/>
        <v>&lt;=3 calls</v>
      </c>
      <c r="W1541" t="str">
        <f t="shared" si="554"/>
        <v>Q3</v>
      </c>
      <c r="X1541" t="str">
        <f t="shared" si="555"/>
        <v>Not Applicable</v>
      </c>
      <c r="Y1541" t="str">
        <f t="shared" si="556"/>
        <v>Low</v>
      </c>
      <c r="Z1541" s="3">
        <f t="shared" si="557"/>
        <v>0.37658778434326406</v>
      </c>
      <c r="AA1541" s="3">
        <f t="shared" si="558"/>
        <v>-0.94874354233565339</v>
      </c>
      <c r="AB1541" s="3">
        <f t="shared" si="559"/>
        <v>-2.2399262734572555E-2</v>
      </c>
      <c r="AC1541" s="3">
        <f t="shared" si="560"/>
        <v>-0.92607839920631685</v>
      </c>
      <c r="AD1541" s="3">
        <f t="shared" si="561"/>
        <v>1.6907953031106995</v>
      </c>
      <c r="AE1541" s="3">
        <f t="shared" si="562"/>
        <v>1.3784250421723188</v>
      </c>
      <c r="AF1541" s="3">
        <f t="shared" si="563"/>
        <v>2.9902044138744626</v>
      </c>
      <c r="AG1541" t="str">
        <f t="shared" si="564"/>
        <v>Cluster 2</v>
      </c>
      <c r="AH1541" t="str">
        <f t="shared" si="565"/>
        <v>Not Applicable</v>
      </c>
      <c r="AI1541" t="e">
        <f t="shared" si="566"/>
        <v>#N/A</v>
      </c>
      <c r="AJ1541">
        <f t="shared" si="567"/>
        <v>34.1</v>
      </c>
      <c r="AK1541" t="str">
        <f t="shared" si="568"/>
        <v>no - Low</v>
      </c>
      <c r="AL1541" t="str">
        <f t="shared" si="569"/>
        <v>Q1 - Low</v>
      </c>
      <c r="AM1541">
        <f t="shared" si="570"/>
        <v>0</v>
      </c>
      <c r="AN1541">
        <f t="shared" si="571"/>
        <v>0</v>
      </c>
      <c r="AO1541">
        <f t="shared" si="572"/>
        <v>0</v>
      </c>
      <c r="AP1541">
        <f t="shared" si="573"/>
        <v>3</v>
      </c>
      <c r="AQ1541">
        <f t="shared" si="574"/>
        <v>200.6</v>
      </c>
    </row>
    <row r="1542" spans="1:43" x14ac:dyDescent="0.25">
      <c r="A1542" t="s">
        <v>52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  <c r="U1542">
        <f t="shared" si="552"/>
        <v>0</v>
      </c>
      <c r="V1542" t="str">
        <f t="shared" si="553"/>
        <v>&lt;=3 calls</v>
      </c>
      <c r="W1542" t="str">
        <f t="shared" si="554"/>
        <v>Q2</v>
      </c>
      <c r="X1542" t="str">
        <f t="shared" si="555"/>
        <v>Not Applicable</v>
      </c>
      <c r="Y1542" t="str">
        <f t="shared" si="556"/>
        <v>Medium</v>
      </c>
      <c r="Z1542" s="3">
        <f t="shared" si="557"/>
        <v>-0.2343833314325986</v>
      </c>
      <c r="AA1542" s="3">
        <f t="shared" si="558"/>
        <v>-0.4810773666313311</v>
      </c>
      <c r="AB1542" s="3">
        <f t="shared" si="559"/>
        <v>1.0003687837925066</v>
      </c>
      <c r="AC1542" s="3">
        <f t="shared" si="560"/>
        <v>1.1390628765361424</v>
      </c>
      <c r="AD1542" s="3">
        <f t="shared" si="561"/>
        <v>3.0712399521296132</v>
      </c>
      <c r="AE1542" s="3">
        <f t="shared" si="562"/>
        <v>1.6076606977306094</v>
      </c>
      <c r="AF1542" s="3">
        <f t="shared" si="563"/>
        <v>1.9330367286987151</v>
      </c>
      <c r="AG1542" t="str">
        <f t="shared" si="564"/>
        <v>Cluster 2</v>
      </c>
      <c r="AH1542" t="str">
        <f t="shared" si="565"/>
        <v>Not Applicable</v>
      </c>
      <c r="AI1542" t="e">
        <f t="shared" si="566"/>
        <v>#N/A</v>
      </c>
      <c r="AJ1542">
        <f t="shared" si="567"/>
        <v>28.49</v>
      </c>
      <c r="AK1542" t="str">
        <f t="shared" si="568"/>
        <v>no - Medium</v>
      </c>
      <c r="AL1542" t="str">
        <f t="shared" si="569"/>
        <v>Q4 - Very High</v>
      </c>
      <c r="AM1542">
        <f t="shared" si="570"/>
        <v>0</v>
      </c>
      <c r="AN1542">
        <f t="shared" si="571"/>
        <v>1</v>
      </c>
      <c r="AO1542">
        <f t="shared" si="572"/>
        <v>0</v>
      </c>
      <c r="AP1542">
        <f t="shared" si="573"/>
        <v>2</v>
      </c>
      <c r="AQ1542">
        <f t="shared" si="574"/>
        <v>167.6</v>
      </c>
    </row>
    <row r="1543" spans="1:43" x14ac:dyDescent="0.25">
      <c r="A1543" t="s">
        <v>38</v>
      </c>
      <c r="B1543">
        <v>102</v>
      </c>
      <c r="C1543" t="s">
        <v>25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  <c r="U1543">
        <f t="shared" si="552"/>
        <v>0</v>
      </c>
      <c r="V1543" t="str">
        <f t="shared" si="553"/>
        <v>&lt;=3 calls</v>
      </c>
      <c r="W1543" t="str">
        <f t="shared" si="554"/>
        <v>Q3</v>
      </c>
      <c r="X1543" t="str">
        <f t="shared" si="555"/>
        <v>Not Applicable</v>
      </c>
      <c r="Y1543" t="str">
        <f t="shared" si="556"/>
        <v>Medium</v>
      </c>
      <c r="Z1543" s="3">
        <f t="shared" si="557"/>
        <v>-0.43989179764811592</v>
      </c>
      <c r="AA1543" s="3">
        <f t="shared" si="558"/>
        <v>8.2112113046640248E-2</v>
      </c>
      <c r="AB1543" s="3">
        <f t="shared" si="559"/>
        <v>-1.164324751575486</v>
      </c>
      <c r="AC1543" s="3">
        <f t="shared" si="560"/>
        <v>-0.12900632786712207</v>
      </c>
      <c r="AD1543" s="3">
        <f t="shared" si="561"/>
        <v>1.5067582501582608</v>
      </c>
      <c r="AE1543" s="3">
        <f t="shared" si="562"/>
        <v>1.2540103478473181</v>
      </c>
      <c r="AF1543" s="3">
        <f t="shared" si="563"/>
        <v>2.9790541251538749</v>
      </c>
      <c r="AG1543" t="str">
        <f t="shared" si="564"/>
        <v>Cluster 2</v>
      </c>
      <c r="AH1543" t="str">
        <f t="shared" si="565"/>
        <v>Not Applicable</v>
      </c>
      <c r="AI1543" t="e">
        <f t="shared" si="566"/>
        <v>#N/A</v>
      </c>
      <c r="AJ1543">
        <f t="shared" si="567"/>
        <v>26.61</v>
      </c>
      <c r="AK1543" t="str">
        <f t="shared" si="568"/>
        <v>no - Low</v>
      </c>
      <c r="AL1543" t="str">
        <f t="shared" si="569"/>
        <v>Q2 - Medium</v>
      </c>
      <c r="AM1543">
        <f t="shared" si="570"/>
        <v>0</v>
      </c>
      <c r="AN1543">
        <f t="shared" si="571"/>
        <v>0</v>
      </c>
      <c r="AO1543">
        <f t="shared" si="572"/>
        <v>0</v>
      </c>
      <c r="AP1543">
        <f t="shared" si="573"/>
        <v>2</v>
      </c>
      <c r="AQ1543">
        <f t="shared" si="574"/>
        <v>156.5</v>
      </c>
    </row>
    <row r="1544" spans="1:43" x14ac:dyDescent="0.25">
      <c r="A1544" t="s">
        <v>50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  <c r="U1544">
        <f t="shared" si="552"/>
        <v>0</v>
      </c>
      <c r="V1544" t="str">
        <f t="shared" si="553"/>
        <v>&lt;=3 calls</v>
      </c>
      <c r="W1544" t="str">
        <f t="shared" si="554"/>
        <v>Q2</v>
      </c>
      <c r="X1544" t="str">
        <f t="shared" si="555"/>
        <v>Not Applicable</v>
      </c>
      <c r="Y1544" t="str">
        <f t="shared" si="556"/>
        <v>Medium</v>
      </c>
      <c r="Z1544" s="3">
        <f t="shared" si="557"/>
        <v>0.64504478975993096</v>
      </c>
      <c r="AA1544" s="3">
        <f t="shared" si="558"/>
        <v>-5.5202636415480025E-2</v>
      </c>
      <c r="AB1544" s="3">
        <f t="shared" si="559"/>
        <v>-0.76316136245224364</v>
      </c>
      <c r="AC1544" s="3">
        <f t="shared" si="560"/>
        <v>0.12460751301353053</v>
      </c>
      <c r="AD1544" s="3">
        <f t="shared" si="561"/>
        <v>2.2180281822182764</v>
      </c>
      <c r="AE1544" s="3">
        <f t="shared" si="562"/>
        <v>1.008500078980183</v>
      </c>
      <c r="AF1544" s="3">
        <f t="shared" si="563"/>
        <v>2.2615251052092167</v>
      </c>
      <c r="AG1544" t="str">
        <f t="shared" si="564"/>
        <v>Cluster 2</v>
      </c>
      <c r="AH1544" t="str">
        <f t="shared" si="565"/>
        <v>&gt;16 messages</v>
      </c>
      <c r="AI1544" t="e">
        <f t="shared" si="566"/>
        <v>#N/A</v>
      </c>
      <c r="AJ1544">
        <f t="shared" si="567"/>
        <v>36.57</v>
      </c>
      <c r="AK1544" t="str">
        <f t="shared" si="568"/>
        <v>no - High</v>
      </c>
      <c r="AL1544" t="str">
        <f t="shared" si="569"/>
        <v>Q3 - High</v>
      </c>
      <c r="AM1544">
        <f t="shared" si="570"/>
        <v>0</v>
      </c>
      <c r="AN1544">
        <f t="shared" si="571"/>
        <v>1</v>
      </c>
      <c r="AO1544">
        <f t="shared" si="572"/>
        <v>0</v>
      </c>
      <c r="AP1544">
        <f t="shared" si="573"/>
        <v>1</v>
      </c>
      <c r="AQ1544">
        <f t="shared" si="574"/>
        <v>215.1</v>
      </c>
    </row>
    <row r="1545" spans="1:43" x14ac:dyDescent="0.25">
      <c r="A1545" t="s">
        <v>74</v>
      </c>
      <c r="B1545">
        <v>50</v>
      </c>
      <c r="C1545" t="s">
        <v>25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  <c r="U1545">
        <f t="shared" si="552"/>
        <v>0</v>
      </c>
      <c r="V1545" t="str">
        <f t="shared" si="553"/>
        <v>&lt;=3 calls</v>
      </c>
      <c r="W1545" t="str">
        <f t="shared" si="554"/>
        <v>Q1</v>
      </c>
      <c r="X1545" t="str">
        <f t="shared" si="555"/>
        <v>Not Applicable</v>
      </c>
      <c r="Y1545" t="str">
        <f t="shared" si="556"/>
        <v>Medium</v>
      </c>
      <c r="Z1545" s="3">
        <f t="shared" si="557"/>
        <v>2.2483811117656796</v>
      </c>
      <c r="AA1545" s="3">
        <f t="shared" si="558"/>
        <v>-0.65819349274913841</v>
      </c>
      <c r="AB1545" s="3">
        <f t="shared" si="559"/>
        <v>-2.5485370397878628</v>
      </c>
      <c r="AC1545" s="3">
        <f t="shared" si="560"/>
        <v>8.8376964316294535E-2</v>
      </c>
      <c r="AD1545" s="3">
        <f t="shared" si="561"/>
        <v>3.7750950869778599</v>
      </c>
      <c r="AE1545" s="3">
        <f t="shared" si="562"/>
        <v>3.4628438931944983</v>
      </c>
      <c r="AF1545" s="3">
        <f t="shared" si="563"/>
        <v>4.2108470337385189</v>
      </c>
      <c r="AG1545" t="str">
        <f t="shared" si="564"/>
        <v>Cluster 2</v>
      </c>
      <c r="AH1545" t="str">
        <f t="shared" si="565"/>
        <v>Not Applicable</v>
      </c>
      <c r="AI1545" t="e">
        <f t="shared" si="566"/>
        <v>#N/A</v>
      </c>
      <c r="AJ1545">
        <f t="shared" si="567"/>
        <v>51.29</v>
      </c>
      <c r="AK1545" t="str">
        <f t="shared" si="568"/>
        <v>no - Medium</v>
      </c>
      <c r="AL1545" t="str">
        <f t="shared" si="569"/>
        <v>Q3 - High</v>
      </c>
      <c r="AM1545">
        <f t="shared" si="570"/>
        <v>0</v>
      </c>
      <c r="AN1545">
        <f t="shared" si="571"/>
        <v>0</v>
      </c>
      <c r="AO1545">
        <f t="shared" si="572"/>
        <v>0</v>
      </c>
      <c r="AP1545">
        <f t="shared" si="573"/>
        <v>1</v>
      </c>
      <c r="AQ1545">
        <f t="shared" si="574"/>
        <v>301.7</v>
      </c>
    </row>
    <row r="1546" spans="1:43" x14ac:dyDescent="0.25">
      <c r="A1546" t="s">
        <v>20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  <c r="U1546">
        <f t="shared" si="552"/>
        <v>0</v>
      </c>
      <c r="V1546" t="str">
        <f t="shared" si="553"/>
        <v>&gt;3 calls</v>
      </c>
      <c r="W1546" t="str">
        <f t="shared" si="554"/>
        <v>Q2</v>
      </c>
      <c r="X1546" t="str">
        <f t="shared" si="555"/>
        <v>Not Applicable</v>
      </c>
      <c r="Y1546" t="str">
        <f t="shared" si="556"/>
        <v>High</v>
      </c>
      <c r="Z1546" s="3">
        <f t="shared" si="557"/>
        <v>-0.51765175783777095</v>
      </c>
      <c r="AA1546" s="3">
        <f t="shared" si="558"/>
        <v>1.3398356153663493</v>
      </c>
      <c r="AB1546" s="3">
        <f t="shared" si="559"/>
        <v>1.3181219632960646</v>
      </c>
      <c r="AC1546" s="3">
        <f t="shared" si="560"/>
        <v>0.37822135389418376</v>
      </c>
      <c r="AD1546" s="3">
        <f t="shared" si="561"/>
        <v>3.6028702544914566</v>
      </c>
      <c r="AE1546" s="3">
        <f t="shared" si="562"/>
        <v>1.9858549094185303</v>
      </c>
      <c r="AF1546" s="3">
        <f t="shared" si="563"/>
        <v>1.7048652063503513</v>
      </c>
      <c r="AG1546" t="str">
        <f t="shared" si="564"/>
        <v>Cluster 3</v>
      </c>
      <c r="AH1546" t="str">
        <f t="shared" si="565"/>
        <v>&gt;16 messages</v>
      </c>
      <c r="AI1546" t="e">
        <f t="shared" si="566"/>
        <v>#N/A</v>
      </c>
      <c r="AJ1546">
        <f t="shared" si="567"/>
        <v>25.89</v>
      </c>
      <c r="AK1546" t="str">
        <f t="shared" si="568"/>
        <v>no - Medium</v>
      </c>
      <c r="AL1546" t="str">
        <f t="shared" si="569"/>
        <v>Q3 - High</v>
      </c>
      <c r="AM1546">
        <f t="shared" si="570"/>
        <v>0</v>
      </c>
      <c r="AN1546">
        <f t="shared" si="571"/>
        <v>1</v>
      </c>
      <c r="AO1546">
        <f t="shared" si="572"/>
        <v>0</v>
      </c>
      <c r="AP1546">
        <f t="shared" si="573"/>
        <v>7</v>
      </c>
      <c r="AQ1546">
        <f t="shared" si="574"/>
        <v>152.30000000000001</v>
      </c>
    </row>
    <row r="1547" spans="1:43" x14ac:dyDescent="0.25">
      <c r="A1547" t="s">
        <v>44</v>
      </c>
      <c r="B1547">
        <v>68</v>
      </c>
      <c r="C1547" t="s">
        <v>28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  <c r="U1547">
        <f t="shared" si="552"/>
        <v>0</v>
      </c>
      <c r="V1547" t="str">
        <f t="shared" si="553"/>
        <v>&lt;=3 calls</v>
      </c>
      <c r="W1547" t="str">
        <f t="shared" si="554"/>
        <v>Q1</v>
      </c>
      <c r="X1547" t="str">
        <f t="shared" si="555"/>
        <v>Not Applicable</v>
      </c>
      <c r="Y1547" t="str">
        <f t="shared" si="556"/>
        <v>Medium</v>
      </c>
      <c r="Z1547" s="3">
        <f t="shared" si="557"/>
        <v>0.28031354791797686</v>
      </c>
      <c r="AA1547" s="3">
        <f t="shared" si="558"/>
        <v>0.23733748200381924</v>
      </c>
      <c r="AB1547" s="3">
        <f t="shared" si="559"/>
        <v>-1.2338332595918895</v>
      </c>
      <c r="AC1547" s="3">
        <f t="shared" si="560"/>
        <v>1.7549822043891561</v>
      </c>
      <c r="AD1547" s="3">
        <f t="shared" si="561"/>
        <v>3.2885881112030693</v>
      </c>
      <c r="AE1547" s="3">
        <f t="shared" si="562"/>
        <v>2.1765136837860783</v>
      </c>
      <c r="AF1547" s="3">
        <f t="shared" si="563"/>
        <v>2.5806223796344012</v>
      </c>
      <c r="AG1547" t="str">
        <f t="shared" si="564"/>
        <v>Cluster 2</v>
      </c>
      <c r="AH1547" t="str">
        <f t="shared" si="565"/>
        <v>Not Applicable</v>
      </c>
      <c r="AI1547" t="e">
        <f t="shared" si="566"/>
        <v>#N/A</v>
      </c>
      <c r="AJ1547">
        <f t="shared" si="567"/>
        <v>33.22</v>
      </c>
      <c r="AK1547" t="str">
        <f t="shared" si="568"/>
        <v>no - High</v>
      </c>
      <c r="AL1547" t="str">
        <f t="shared" si="569"/>
        <v>Q4 - Very High</v>
      </c>
      <c r="AM1547">
        <f t="shared" si="570"/>
        <v>0</v>
      </c>
      <c r="AN1547">
        <f t="shared" si="571"/>
        <v>0</v>
      </c>
      <c r="AO1547">
        <f t="shared" si="572"/>
        <v>1</v>
      </c>
      <c r="AP1547">
        <f t="shared" si="573"/>
        <v>1</v>
      </c>
      <c r="AQ1547">
        <f t="shared" si="574"/>
        <v>195.4</v>
      </c>
    </row>
    <row r="1548" spans="1:43" x14ac:dyDescent="0.25">
      <c r="A1548" t="s">
        <v>72</v>
      </c>
      <c r="B1548">
        <v>70</v>
      </c>
      <c r="C1548" t="s">
        <v>25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  <c r="U1548">
        <f t="shared" si="552"/>
        <v>0</v>
      </c>
      <c r="V1548" t="str">
        <f t="shared" si="553"/>
        <v>&lt;=3 calls</v>
      </c>
      <c r="W1548" t="str">
        <f t="shared" si="554"/>
        <v>Q1</v>
      </c>
      <c r="X1548" t="str">
        <f t="shared" si="555"/>
        <v>Not Applicable</v>
      </c>
      <c r="Y1548" t="str">
        <f t="shared" si="556"/>
        <v>High</v>
      </c>
      <c r="Z1548" s="3">
        <f t="shared" si="557"/>
        <v>0.52655342185188481</v>
      </c>
      <c r="AA1548" s="3">
        <f t="shared" si="558"/>
        <v>1.4990411219890973</v>
      </c>
      <c r="AB1548" s="3">
        <f t="shared" si="559"/>
        <v>-0.35802605858520636</v>
      </c>
      <c r="AC1548" s="3">
        <f t="shared" si="560"/>
        <v>-0.81738675311460851</v>
      </c>
      <c r="AD1548" s="3">
        <f t="shared" si="561"/>
        <v>3.0035062874170735</v>
      </c>
      <c r="AE1548" s="3">
        <f t="shared" si="562"/>
        <v>1.8222751038939098</v>
      </c>
      <c r="AF1548" s="3">
        <f t="shared" si="563"/>
        <v>2.370722060889725</v>
      </c>
      <c r="AG1548" t="str">
        <f t="shared" si="564"/>
        <v>Cluster 2</v>
      </c>
      <c r="AH1548" t="str">
        <f t="shared" si="565"/>
        <v>Not Applicable</v>
      </c>
      <c r="AI1548" t="e">
        <f t="shared" si="566"/>
        <v>#N/A</v>
      </c>
      <c r="AJ1548">
        <f t="shared" si="567"/>
        <v>35.479999999999997</v>
      </c>
      <c r="AK1548" t="str">
        <f t="shared" si="568"/>
        <v>no - Low</v>
      </c>
      <c r="AL1548" t="str">
        <f t="shared" si="569"/>
        <v>Q1 - Low</v>
      </c>
      <c r="AM1548">
        <f t="shared" si="570"/>
        <v>0</v>
      </c>
      <c r="AN1548">
        <f t="shared" si="571"/>
        <v>0</v>
      </c>
      <c r="AO1548">
        <f t="shared" si="572"/>
        <v>0</v>
      </c>
      <c r="AP1548">
        <f t="shared" si="573"/>
        <v>2</v>
      </c>
      <c r="AQ1548">
        <f t="shared" si="574"/>
        <v>208.7</v>
      </c>
    </row>
    <row r="1549" spans="1:43" x14ac:dyDescent="0.25">
      <c r="A1549" t="s">
        <v>63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  <c r="U1549">
        <f t="shared" si="552"/>
        <v>0</v>
      </c>
      <c r="V1549" t="str">
        <f t="shared" si="553"/>
        <v>&gt;3 calls</v>
      </c>
      <c r="W1549" t="str">
        <f t="shared" si="554"/>
        <v>Q4</v>
      </c>
      <c r="X1549" t="str">
        <f t="shared" si="555"/>
        <v>Not Applicable</v>
      </c>
      <c r="Y1549" t="str">
        <f t="shared" si="556"/>
        <v>Medium</v>
      </c>
      <c r="Z1549" s="3">
        <f t="shared" si="557"/>
        <v>9.5170785561654814E-2</v>
      </c>
      <c r="AA1549" s="3">
        <f t="shared" si="558"/>
        <v>-0.43132564581172234</v>
      </c>
      <c r="AB1549" s="3">
        <f t="shared" si="559"/>
        <v>0.35294668055400608</v>
      </c>
      <c r="AC1549" s="3">
        <f t="shared" si="560"/>
        <v>-0.81738675311460851</v>
      </c>
      <c r="AD1549" s="3">
        <f t="shared" si="561"/>
        <v>1.8402722323121965</v>
      </c>
      <c r="AE1549" s="3">
        <f t="shared" si="562"/>
        <v>0.99387713256752985</v>
      </c>
      <c r="AF1549" s="3">
        <f t="shared" si="563"/>
        <v>2.5669011707235625</v>
      </c>
      <c r="AG1549" t="str">
        <f t="shared" si="564"/>
        <v>Cluster 2</v>
      </c>
      <c r="AH1549" t="str">
        <f t="shared" si="565"/>
        <v>&gt;16 messages</v>
      </c>
      <c r="AI1549" t="e">
        <f t="shared" si="566"/>
        <v>#N/A</v>
      </c>
      <c r="AJ1549">
        <f t="shared" si="567"/>
        <v>31.52</v>
      </c>
      <c r="AK1549" t="str">
        <f t="shared" si="568"/>
        <v>no - Low</v>
      </c>
      <c r="AL1549" t="str">
        <f t="shared" si="569"/>
        <v>Q1 - Low</v>
      </c>
      <c r="AM1549">
        <f t="shared" si="570"/>
        <v>0</v>
      </c>
      <c r="AN1549">
        <f t="shared" si="571"/>
        <v>1</v>
      </c>
      <c r="AO1549">
        <f t="shared" si="572"/>
        <v>0</v>
      </c>
      <c r="AP1549">
        <f t="shared" si="573"/>
        <v>4</v>
      </c>
      <c r="AQ1549">
        <f t="shared" si="574"/>
        <v>185.4</v>
      </c>
    </row>
    <row r="1550" spans="1:43" x14ac:dyDescent="0.25">
      <c r="A1550" t="s">
        <v>27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  <c r="U1550">
        <f t="shared" si="552"/>
        <v>0</v>
      </c>
      <c r="V1550" t="str">
        <f t="shared" si="553"/>
        <v>&lt;=3 calls</v>
      </c>
      <c r="W1550" t="str">
        <f t="shared" si="554"/>
        <v>Q3</v>
      </c>
      <c r="X1550" t="str">
        <f t="shared" si="555"/>
        <v>Not Applicable</v>
      </c>
      <c r="Y1550" t="str">
        <f t="shared" si="556"/>
        <v>High</v>
      </c>
      <c r="Z1550" s="3">
        <f t="shared" si="557"/>
        <v>5.443937784326365E-2</v>
      </c>
      <c r="AA1550" s="3">
        <f t="shared" si="558"/>
        <v>1.04729549694705</v>
      </c>
      <c r="AB1550" s="3">
        <f t="shared" si="559"/>
        <v>-0.87040306053469474</v>
      </c>
      <c r="AC1550" s="3">
        <f t="shared" si="560"/>
        <v>-0.20146742526159472</v>
      </c>
      <c r="AD1550" s="3">
        <f t="shared" si="561"/>
        <v>2.4408422507411816</v>
      </c>
      <c r="AE1550" s="3">
        <f t="shared" si="562"/>
        <v>1.3776727169452221</v>
      </c>
      <c r="AF1550" s="3">
        <f t="shared" si="563"/>
        <v>2.4162477805529758</v>
      </c>
      <c r="AG1550" t="str">
        <f t="shared" si="564"/>
        <v>Cluster 2</v>
      </c>
      <c r="AH1550" t="str">
        <f t="shared" si="565"/>
        <v>&gt;16 messages</v>
      </c>
      <c r="AI1550" t="e">
        <f t="shared" si="566"/>
        <v>#N/A</v>
      </c>
      <c r="AJ1550">
        <f t="shared" si="567"/>
        <v>31.14</v>
      </c>
      <c r="AK1550" t="str">
        <f t="shared" si="568"/>
        <v>no - Low</v>
      </c>
      <c r="AL1550" t="str">
        <f t="shared" si="569"/>
        <v>Q2 - Medium</v>
      </c>
      <c r="AM1550">
        <f t="shared" si="570"/>
        <v>0</v>
      </c>
      <c r="AN1550">
        <f t="shared" si="571"/>
        <v>1</v>
      </c>
      <c r="AO1550">
        <f t="shared" si="572"/>
        <v>0</v>
      </c>
      <c r="AP1550">
        <f t="shared" si="573"/>
        <v>0</v>
      </c>
      <c r="AQ1550">
        <f t="shared" si="574"/>
        <v>183.2</v>
      </c>
    </row>
    <row r="1551" spans="1:43" x14ac:dyDescent="0.25">
      <c r="A1551" t="s">
        <v>46</v>
      </c>
      <c r="B1551">
        <v>117</v>
      </c>
      <c r="C1551" t="s">
        <v>28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  <c r="U1551">
        <f t="shared" si="552"/>
        <v>1</v>
      </c>
      <c r="V1551" t="str">
        <f t="shared" si="553"/>
        <v>&lt;=3 calls</v>
      </c>
      <c r="W1551" t="str">
        <f t="shared" si="554"/>
        <v>Q3</v>
      </c>
      <c r="X1551" t="str">
        <f t="shared" si="555"/>
        <v>Low</v>
      </c>
      <c r="Y1551" t="str">
        <f t="shared" si="556"/>
        <v>High</v>
      </c>
      <c r="Z1551" s="3">
        <f t="shared" si="557"/>
        <v>-2.3339022565532903</v>
      </c>
      <c r="AA1551" s="3">
        <f t="shared" si="558"/>
        <v>2.0502901886703619</v>
      </c>
      <c r="AB1551" s="3">
        <f t="shared" si="559"/>
        <v>-0.57052349737821095</v>
      </c>
      <c r="AC1551" s="3">
        <f t="shared" si="560"/>
        <v>-0.60000346093119195</v>
      </c>
      <c r="AD1551" s="3">
        <f t="shared" si="561"/>
        <v>3.3805343901087443</v>
      </c>
      <c r="AE1551" s="3">
        <f t="shared" si="562"/>
        <v>3.2150102356124095</v>
      </c>
      <c r="AF1551" s="3">
        <f t="shared" si="563"/>
        <v>4.1526580484645281</v>
      </c>
      <c r="AG1551" t="str">
        <f t="shared" si="564"/>
        <v>Cluster 2</v>
      </c>
      <c r="AH1551" t="str">
        <f t="shared" si="565"/>
        <v>Not Applicable</v>
      </c>
      <c r="AI1551">
        <f t="shared" si="566"/>
        <v>9.2100000000000009</v>
      </c>
      <c r="AJ1551" t="e">
        <f t="shared" si="567"/>
        <v>#N/A</v>
      </c>
      <c r="AK1551" t="str">
        <f t="shared" si="568"/>
        <v>yes - Low</v>
      </c>
      <c r="AL1551" t="str">
        <f t="shared" si="569"/>
        <v>Q2 - Medium</v>
      </c>
      <c r="AM1551">
        <f t="shared" si="570"/>
        <v>1</v>
      </c>
      <c r="AN1551">
        <f t="shared" si="571"/>
        <v>0</v>
      </c>
      <c r="AO1551">
        <f t="shared" si="572"/>
        <v>1</v>
      </c>
      <c r="AP1551">
        <f t="shared" si="573"/>
        <v>1</v>
      </c>
      <c r="AQ1551">
        <f t="shared" si="574"/>
        <v>54.2</v>
      </c>
    </row>
    <row r="1552" spans="1:43" x14ac:dyDescent="0.25">
      <c r="A1552" t="s">
        <v>34</v>
      </c>
      <c r="B1552">
        <v>1</v>
      </c>
      <c r="C1552" t="s">
        <v>25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  <c r="U1552">
        <f t="shared" si="552"/>
        <v>0</v>
      </c>
      <c r="V1552" t="str">
        <f t="shared" si="553"/>
        <v>&lt;=3 calls</v>
      </c>
      <c r="W1552" t="str">
        <f t="shared" si="554"/>
        <v>Q1</v>
      </c>
      <c r="X1552" t="str">
        <f t="shared" si="555"/>
        <v>Not Applicable</v>
      </c>
      <c r="Y1552" t="str">
        <f t="shared" si="556"/>
        <v>Medium</v>
      </c>
      <c r="Z1552" s="3">
        <f t="shared" si="557"/>
        <v>0.51359342848694245</v>
      </c>
      <c r="AA1552" s="3">
        <f t="shared" si="558"/>
        <v>-0.30197117168073956</v>
      </c>
      <c r="AB1552" s="3">
        <f t="shared" si="559"/>
        <v>-0.45335201243627415</v>
      </c>
      <c r="AC1552" s="3">
        <f t="shared" si="560"/>
        <v>-0.78115620441737255</v>
      </c>
      <c r="AD1552" s="3">
        <f t="shared" si="561"/>
        <v>1.7677460058209999</v>
      </c>
      <c r="AE1552" s="3">
        <f t="shared" si="562"/>
        <v>1.081987921000501</v>
      </c>
      <c r="AF1552" s="3">
        <f t="shared" si="563"/>
        <v>2.6863487825086811</v>
      </c>
      <c r="AG1552" t="str">
        <f t="shared" si="564"/>
        <v>Cluster 2</v>
      </c>
      <c r="AH1552" t="str">
        <f t="shared" si="565"/>
        <v>&gt;16 messages</v>
      </c>
      <c r="AI1552" t="e">
        <f t="shared" si="566"/>
        <v>#N/A</v>
      </c>
      <c r="AJ1552">
        <f t="shared" si="567"/>
        <v>35.36</v>
      </c>
      <c r="AK1552" t="str">
        <f t="shared" si="568"/>
        <v>no - High</v>
      </c>
      <c r="AL1552" t="str">
        <f t="shared" si="569"/>
        <v>Q1 - Low</v>
      </c>
      <c r="AM1552">
        <f t="shared" si="570"/>
        <v>0</v>
      </c>
      <c r="AN1552">
        <f t="shared" si="571"/>
        <v>0</v>
      </c>
      <c r="AO1552">
        <f t="shared" si="572"/>
        <v>0</v>
      </c>
      <c r="AP1552">
        <f t="shared" si="573"/>
        <v>1</v>
      </c>
      <c r="AQ1552">
        <f t="shared" si="574"/>
        <v>208</v>
      </c>
    </row>
    <row r="1553" spans="1:43" x14ac:dyDescent="0.25">
      <c r="A1553" t="s">
        <v>68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  <c r="U1553">
        <f t="shared" si="552"/>
        <v>0</v>
      </c>
      <c r="V1553" t="str">
        <f t="shared" si="553"/>
        <v>&lt;=3 calls</v>
      </c>
      <c r="W1553" t="str">
        <f t="shared" si="554"/>
        <v>Q1</v>
      </c>
      <c r="X1553" t="str">
        <f t="shared" si="555"/>
        <v>Not Applicable</v>
      </c>
      <c r="Y1553" t="str">
        <f t="shared" si="556"/>
        <v>Low</v>
      </c>
      <c r="Z1553" s="3">
        <f t="shared" si="557"/>
        <v>0.92646178854154082</v>
      </c>
      <c r="AA1553" s="3">
        <f t="shared" si="558"/>
        <v>-2.4333348915927786</v>
      </c>
      <c r="AB1553" s="3">
        <f t="shared" si="559"/>
        <v>0.9249024036604111</v>
      </c>
      <c r="AC1553" s="3">
        <f t="shared" si="560"/>
        <v>1.0666017791416695</v>
      </c>
      <c r="AD1553" s="3">
        <f t="shared" si="561"/>
        <v>3.7069928663725666</v>
      </c>
      <c r="AE1553" s="3">
        <f t="shared" si="562"/>
        <v>2.9618463754616666</v>
      </c>
      <c r="AF1553" s="3">
        <f t="shared" si="563"/>
        <v>3.4355890022430979</v>
      </c>
      <c r="AG1553" t="str">
        <f t="shared" si="564"/>
        <v>Cluster 2</v>
      </c>
      <c r="AH1553" t="str">
        <f t="shared" si="565"/>
        <v>Not Applicable</v>
      </c>
      <c r="AI1553" t="e">
        <f t="shared" si="566"/>
        <v>#N/A</v>
      </c>
      <c r="AJ1553">
        <f t="shared" si="567"/>
        <v>39.15</v>
      </c>
      <c r="AK1553" t="str">
        <f t="shared" si="568"/>
        <v>no - Medium</v>
      </c>
      <c r="AL1553" t="str">
        <f t="shared" si="569"/>
        <v>Q4 - Very High</v>
      </c>
      <c r="AM1553">
        <f t="shared" si="570"/>
        <v>0</v>
      </c>
      <c r="AN1553">
        <f t="shared" si="571"/>
        <v>1</v>
      </c>
      <c r="AO1553">
        <f t="shared" si="572"/>
        <v>0</v>
      </c>
      <c r="AP1553">
        <f t="shared" si="573"/>
        <v>1</v>
      </c>
      <c r="AQ1553">
        <f t="shared" si="574"/>
        <v>230.3</v>
      </c>
    </row>
    <row r="1554" spans="1:43" x14ac:dyDescent="0.25">
      <c r="A1554" t="s">
        <v>52</v>
      </c>
      <c r="B1554">
        <v>87</v>
      </c>
      <c r="C1554" t="s">
        <v>28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  <c r="U1554">
        <f t="shared" si="552"/>
        <v>0</v>
      </c>
      <c r="V1554" t="str">
        <f t="shared" si="553"/>
        <v>&lt;=3 calls</v>
      </c>
      <c r="W1554" t="str">
        <f t="shared" si="554"/>
        <v>Q2</v>
      </c>
      <c r="X1554" t="str">
        <f t="shared" si="555"/>
        <v>Not Applicable</v>
      </c>
      <c r="Y1554" t="str">
        <f t="shared" si="556"/>
        <v>Low</v>
      </c>
      <c r="Z1554" s="3">
        <f t="shared" si="557"/>
        <v>1.1208616890156788</v>
      </c>
      <c r="AA1554" s="3">
        <f t="shared" si="558"/>
        <v>-2.4731362682484654</v>
      </c>
      <c r="AB1554" s="3">
        <f t="shared" si="559"/>
        <v>0.47806199498353191</v>
      </c>
      <c r="AC1554" s="3">
        <f t="shared" si="560"/>
        <v>-1.1434616913897337</v>
      </c>
      <c r="AD1554" s="3">
        <f t="shared" si="561"/>
        <v>2.9788308590241499</v>
      </c>
      <c r="AE1554" s="3">
        <f t="shared" si="562"/>
        <v>2.9847582545245657</v>
      </c>
      <c r="AF1554" s="3">
        <f t="shared" si="563"/>
        <v>4.1163248643942705</v>
      </c>
      <c r="AG1554" t="str">
        <f t="shared" si="564"/>
        <v>Cluster 1</v>
      </c>
      <c r="AH1554" t="str">
        <f t="shared" si="565"/>
        <v>&gt;16 messages</v>
      </c>
      <c r="AI1554" t="e">
        <f t="shared" si="566"/>
        <v>#N/A</v>
      </c>
      <c r="AJ1554">
        <f t="shared" si="567"/>
        <v>40.94</v>
      </c>
      <c r="AK1554" t="str">
        <f t="shared" si="568"/>
        <v>no - Low</v>
      </c>
      <c r="AL1554" t="str">
        <f t="shared" si="569"/>
        <v>Q1 - Low</v>
      </c>
      <c r="AM1554">
        <f t="shared" si="570"/>
        <v>0</v>
      </c>
      <c r="AN1554">
        <f t="shared" si="571"/>
        <v>0</v>
      </c>
      <c r="AO1554">
        <f t="shared" si="572"/>
        <v>1</v>
      </c>
      <c r="AP1554">
        <f t="shared" si="573"/>
        <v>2</v>
      </c>
      <c r="AQ1554">
        <f t="shared" si="574"/>
        <v>240.8</v>
      </c>
    </row>
    <row r="1555" spans="1:43" x14ac:dyDescent="0.25">
      <c r="A1555" t="s">
        <v>31</v>
      </c>
      <c r="B1555">
        <v>52</v>
      </c>
      <c r="C1555" t="s">
        <v>28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  <c r="U1555">
        <f t="shared" si="552"/>
        <v>0</v>
      </c>
      <c r="V1555" t="str">
        <f t="shared" si="553"/>
        <v>&lt;=3 calls</v>
      </c>
      <c r="W1555" t="str">
        <f t="shared" si="554"/>
        <v>Q1</v>
      </c>
      <c r="X1555" t="str">
        <f t="shared" si="555"/>
        <v>Not Applicable</v>
      </c>
      <c r="Y1555" t="str">
        <f t="shared" si="556"/>
        <v>Low</v>
      </c>
      <c r="Z1555" s="3">
        <f t="shared" si="557"/>
        <v>0.28586783078866618</v>
      </c>
      <c r="AA1555" s="3">
        <f t="shared" si="558"/>
        <v>-1.8701454119148075</v>
      </c>
      <c r="AB1555" s="3">
        <f t="shared" si="559"/>
        <v>-0.85650135893141377</v>
      </c>
      <c r="AC1555" s="3">
        <f t="shared" si="560"/>
        <v>-1.795611567939984</v>
      </c>
      <c r="AD1555" s="3">
        <f t="shared" si="561"/>
        <v>1.7504852879021837</v>
      </c>
      <c r="AE1555" s="3">
        <f t="shared" si="562"/>
        <v>2.7453560350448298</v>
      </c>
      <c r="AF1555" s="3">
        <f t="shared" si="563"/>
        <v>4.4732271097220346</v>
      </c>
      <c r="AG1555" t="str">
        <f t="shared" si="564"/>
        <v>Cluster 1</v>
      </c>
      <c r="AH1555" t="str">
        <f t="shared" si="565"/>
        <v>&gt;16 messages</v>
      </c>
      <c r="AI1555" t="e">
        <f t="shared" si="566"/>
        <v>#N/A</v>
      </c>
      <c r="AJ1555">
        <f t="shared" si="567"/>
        <v>33.270000000000003</v>
      </c>
      <c r="AK1555" t="str">
        <f t="shared" si="568"/>
        <v>no - Low</v>
      </c>
      <c r="AL1555" t="str">
        <f t="shared" si="569"/>
        <v>Q1 - Low</v>
      </c>
      <c r="AM1555">
        <f t="shared" si="570"/>
        <v>0</v>
      </c>
      <c r="AN1555">
        <f t="shared" si="571"/>
        <v>0</v>
      </c>
      <c r="AO1555">
        <f t="shared" si="572"/>
        <v>1</v>
      </c>
      <c r="AP1555">
        <f t="shared" si="573"/>
        <v>2</v>
      </c>
      <c r="AQ1555">
        <f t="shared" si="574"/>
        <v>195.7</v>
      </c>
    </row>
    <row r="1556" spans="1:43" x14ac:dyDescent="0.25">
      <c r="A1556" t="s">
        <v>59</v>
      </c>
      <c r="B1556">
        <v>97</v>
      </c>
      <c r="C1556" t="s">
        <v>25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  <c r="U1556">
        <f t="shared" si="552"/>
        <v>1</v>
      </c>
      <c r="V1556" t="str">
        <f t="shared" si="553"/>
        <v>&lt;=3 calls</v>
      </c>
      <c r="W1556" t="str">
        <f t="shared" si="554"/>
        <v>Q2</v>
      </c>
      <c r="X1556" t="str">
        <f t="shared" si="555"/>
        <v>Not Applicable</v>
      </c>
      <c r="Y1556" t="str">
        <f t="shared" si="556"/>
        <v>Medium</v>
      </c>
      <c r="Z1556" s="3">
        <f t="shared" si="557"/>
        <v>1.7744156401334958</v>
      </c>
      <c r="AA1556" s="3">
        <f t="shared" si="558"/>
        <v>1.8429910397540706E-2</v>
      </c>
      <c r="AB1556" s="3">
        <f t="shared" si="559"/>
        <v>0.61112113890064745</v>
      </c>
      <c r="AC1556" s="3">
        <f t="shared" si="560"/>
        <v>-0.49131181483948333</v>
      </c>
      <c r="AD1556" s="3">
        <f t="shared" si="561"/>
        <v>3.4042703506836993</v>
      </c>
      <c r="AE1556" s="3">
        <f t="shared" si="562"/>
        <v>1.9400378530739333</v>
      </c>
      <c r="AF1556" s="3">
        <f t="shared" si="563"/>
        <v>1.9845496018430264</v>
      </c>
      <c r="AG1556" t="str">
        <f t="shared" si="564"/>
        <v>Cluster 2</v>
      </c>
      <c r="AH1556" t="str">
        <f t="shared" si="565"/>
        <v>Not Applicable</v>
      </c>
      <c r="AI1556">
        <f t="shared" si="566"/>
        <v>46.94</v>
      </c>
      <c r="AJ1556" t="e">
        <f t="shared" si="567"/>
        <v>#N/A</v>
      </c>
      <c r="AK1556" t="str">
        <f t="shared" si="568"/>
        <v>no - Medium</v>
      </c>
      <c r="AL1556" t="str">
        <f t="shared" si="569"/>
        <v>Q2 - Medium</v>
      </c>
      <c r="AM1556">
        <f t="shared" si="570"/>
        <v>0</v>
      </c>
      <c r="AN1556">
        <f t="shared" si="571"/>
        <v>0</v>
      </c>
      <c r="AO1556">
        <f t="shared" si="572"/>
        <v>0</v>
      </c>
      <c r="AP1556">
        <f t="shared" si="573"/>
        <v>0</v>
      </c>
      <c r="AQ1556">
        <f t="shared" si="574"/>
        <v>276.10000000000002</v>
      </c>
    </row>
    <row r="1557" spans="1:43" x14ac:dyDescent="0.25">
      <c r="A1557" t="s">
        <v>62</v>
      </c>
      <c r="B1557">
        <v>105</v>
      </c>
      <c r="C1557" t="s">
        <v>25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  <c r="U1557">
        <f t="shared" si="552"/>
        <v>0</v>
      </c>
      <c r="V1557" t="str">
        <f t="shared" si="553"/>
        <v>&lt;=3 calls</v>
      </c>
      <c r="W1557" t="str">
        <f t="shared" si="554"/>
        <v>Q3</v>
      </c>
      <c r="X1557" t="str">
        <f t="shared" si="555"/>
        <v>Not Applicable</v>
      </c>
      <c r="Y1557" t="str">
        <f t="shared" si="556"/>
        <v>Medium</v>
      </c>
      <c r="Z1557" s="3">
        <f t="shared" si="557"/>
        <v>-0.26215474578604692</v>
      </c>
      <c r="AA1557" s="3">
        <f t="shared" si="558"/>
        <v>-0.48306743546411529</v>
      </c>
      <c r="AB1557" s="3">
        <f t="shared" si="559"/>
        <v>0.85340793827211059</v>
      </c>
      <c r="AC1557" s="3">
        <f t="shared" si="560"/>
        <v>2.1535182400587534</v>
      </c>
      <c r="AD1557" s="3">
        <f t="shared" si="561"/>
        <v>3.7671518646687225</v>
      </c>
      <c r="AE1557" s="3">
        <f t="shared" si="562"/>
        <v>2.3807614700586091</v>
      </c>
      <c r="AF1557" s="3">
        <f t="shared" si="563"/>
        <v>2.2681748572705378</v>
      </c>
      <c r="AG1557" t="str">
        <f t="shared" si="564"/>
        <v>Cluster 3</v>
      </c>
      <c r="AH1557" t="str">
        <f t="shared" si="565"/>
        <v>Not Applicable</v>
      </c>
      <c r="AI1557" t="e">
        <f t="shared" si="566"/>
        <v>#N/A</v>
      </c>
      <c r="AJ1557">
        <f t="shared" si="567"/>
        <v>28.24</v>
      </c>
      <c r="AK1557" t="str">
        <f t="shared" si="568"/>
        <v>no - Low</v>
      </c>
      <c r="AL1557" t="str">
        <f t="shared" si="569"/>
        <v>Q4 - Very High</v>
      </c>
      <c r="AM1557">
        <f t="shared" si="570"/>
        <v>0</v>
      </c>
      <c r="AN1557">
        <f t="shared" si="571"/>
        <v>0</v>
      </c>
      <c r="AO1557">
        <f t="shared" si="572"/>
        <v>0</v>
      </c>
      <c r="AP1557">
        <f t="shared" si="573"/>
        <v>2</v>
      </c>
      <c r="AQ1557">
        <f t="shared" si="574"/>
        <v>166.1</v>
      </c>
    </row>
    <row r="1558" spans="1:43" x14ac:dyDescent="0.25">
      <c r="A1558" t="s">
        <v>43</v>
      </c>
      <c r="B1558">
        <v>77</v>
      </c>
      <c r="C1558" t="s">
        <v>28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  <c r="U1558">
        <f t="shared" si="552"/>
        <v>1</v>
      </c>
      <c r="V1558" t="str">
        <f t="shared" si="553"/>
        <v>&gt;3 calls</v>
      </c>
      <c r="W1558" t="str">
        <f t="shared" si="554"/>
        <v>Q2</v>
      </c>
      <c r="X1558" t="str">
        <f t="shared" si="555"/>
        <v>Not Applicable</v>
      </c>
      <c r="Y1558" t="str">
        <f t="shared" si="556"/>
        <v>High</v>
      </c>
      <c r="Z1558" s="3">
        <f t="shared" si="557"/>
        <v>-0.82128588810213921</v>
      </c>
      <c r="AA1558" s="3">
        <f t="shared" si="558"/>
        <v>0.8821197838259488</v>
      </c>
      <c r="AB1558" s="3">
        <f t="shared" si="559"/>
        <v>0.13846328438910385</v>
      </c>
      <c r="AC1558" s="3">
        <f t="shared" si="560"/>
        <v>0.45068245128865581</v>
      </c>
      <c r="AD1558" s="3">
        <f t="shared" si="561"/>
        <v>2.6410020520324036</v>
      </c>
      <c r="AE1558" s="3">
        <f t="shared" si="562"/>
        <v>1.2941918621426376</v>
      </c>
      <c r="AF1558" s="3">
        <f t="shared" si="563"/>
        <v>2.0916436869680002</v>
      </c>
      <c r="AG1558" t="str">
        <f t="shared" si="564"/>
        <v>Cluster 2</v>
      </c>
      <c r="AH1558" t="str">
        <f t="shared" si="565"/>
        <v>&gt;16 messages</v>
      </c>
      <c r="AI1558">
        <f t="shared" si="566"/>
        <v>23.1</v>
      </c>
      <c r="AJ1558" t="e">
        <f t="shared" si="567"/>
        <v>#N/A</v>
      </c>
      <c r="AK1558" t="str">
        <f t="shared" si="568"/>
        <v>no - Low</v>
      </c>
      <c r="AL1558" t="str">
        <f t="shared" si="569"/>
        <v>Q3 - High</v>
      </c>
      <c r="AM1558">
        <f t="shared" si="570"/>
        <v>0</v>
      </c>
      <c r="AN1558">
        <f t="shared" si="571"/>
        <v>0</v>
      </c>
      <c r="AO1558">
        <f t="shared" si="572"/>
        <v>1</v>
      </c>
      <c r="AP1558">
        <f t="shared" si="573"/>
        <v>4</v>
      </c>
      <c r="AQ1558">
        <f t="shared" si="574"/>
        <v>135.9</v>
      </c>
    </row>
    <row r="1559" spans="1:43" x14ac:dyDescent="0.25">
      <c r="A1559" t="s">
        <v>58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  <c r="U1559">
        <f t="shared" si="552"/>
        <v>1</v>
      </c>
      <c r="V1559" t="str">
        <f t="shared" si="553"/>
        <v>&lt;=3 calls</v>
      </c>
      <c r="W1559" t="str">
        <f t="shared" si="554"/>
        <v>Q2</v>
      </c>
      <c r="X1559" t="str">
        <f t="shared" si="555"/>
        <v>High</v>
      </c>
      <c r="Y1559" t="str">
        <f t="shared" si="556"/>
        <v>Medium</v>
      </c>
      <c r="Z1559" s="3">
        <f t="shared" si="557"/>
        <v>0.16367360763349376</v>
      </c>
      <c r="AA1559" s="3">
        <f t="shared" si="558"/>
        <v>0.458235122442882</v>
      </c>
      <c r="AB1559" s="3">
        <f t="shared" si="559"/>
        <v>1.359827068105907</v>
      </c>
      <c r="AC1559" s="3">
        <f t="shared" si="560"/>
        <v>1.320215620022323</v>
      </c>
      <c r="AD1559" s="3">
        <f t="shared" si="561"/>
        <v>3.7990485982926896</v>
      </c>
      <c r="AE1559" s="3">
        <f t="shared" si="562"/>
        <v>1.9567491959319774</v>
      </c>
      <c r="AF1559" s="3">
        <f t="shared" si="563"/>
        <v>1.106781179534251</v>
      </c>
      <c r="AG1559" t="str">
        <f t="shared" si="564"/>
        <v>Cluster 3</v>
      </c>
      <c r="AH1559" t="str">
        <f t="shared" si="565"/>
        <v>Not Applicable</v>
      </c>
      <c r="AI1559">
        <f t="shared" si="566"/>
        <v>32.15</v>
      </c>
      <c r="AJ1559" t="e">
        <f t="shared" si="567"/>
        <v>#N/A</v>
      </c>
      <c r="AK1559" t="str">
        <f t="shared" si="568"/>
        <v>yes - Low</v>
      </c>
      <c r="AL1559" t="str">
        <f t="shared" si="569"/>
        <v>Q4 - Very High</v>
      </c>
      <c r="AM1559">
        <f t="shared" si="570"/>
        <v>1</v>
      </c>
      <c r="AN1559">
        <f t="shared" si="571"/>
        <v>1</v>
      </c>
      <c r="AO1559">
        <f t="shared" si="572"/>
        <v>0</v>
      </c>
      <c r="AP1559">
        <f t="shared" si="573"/>
        <v>2</v>
      </c>
      <c r="AQ1559">
        <f t="shared" si="574"/>
        <v>189.1</v>
      </c>
    </row>
    <row r="1560" spans="1:43" x14ac:dyDescent="0.25">
      <c r="A1560" t="s">
        <v>46</v>
      </c>
      <c r="B1560">
        <v>120</v>
      </c>
      <c r="C1560" t="s">
        <v>28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  <c r="U1560">
        <f t="shared" si="552"/>
        <v>0</v>
      </c>
      <c r="V1560" t="str">
        <f t="shared" si="553"/>
        <v>&lt;=3 calls</v>
      </c>
      <c r="W1560" t="str">
        <f t="shared" si="554"/>
        <v>Q3</v>
      </c>
      <c r="X1560" t="str">
        <f t="shared" si="555"/>
        <v>Not Applicable</v>
      </c>
      <c r="Y1560" t="str">
        <f t="shared" si="556"/>
        <v>Medium</v>
      </c>
      <c r="Z1560" s="3">
        <f t="shared" si="557"/>
        <v>-4.3686286205586698E-2</v>
      </c>
      <c r="AA1560" s="3">
        <f t="shared" si="558"/>
        <v>-0.49898798612639034</v>
      </c>
      <c r="AB1560" s="3">
        <f t="shared" si="559"/>
        <v>-0.77904902142742127</v>
      </c>
      <c r="AC1560" s="3">
        <f t="shared" si="560"/>
        <v>0.45068245128865581</v>
      </c>
      <c r="AD1560" s="3">
        <f t="shared" si="561"/>
        <v>1.8217705307326706</v>
      </c>
      <c r="AE1560" s="3">
        <f t="shared" si="562"/>
        <v>1.030014345330919</v>
      </c>
      <c r="AF1560" s="3">
        <f t="shared" si="563"/>
        <v>2.6082582764229785</v>
      </c>
      <c r="AG1560" t="str">
        <f t="shared" si="564"/>
        <v>Cluster 2</v>
      </c>
      <c r="AH1560" t="str">
        <f t="shared" si="565"/>
        <v>&gt;16 messages</v>
      </c>
      <c r="AI1560" t="e">
        <f t="shared" si="566"/>
        <v>#N/A</v>
      </c>
      <c r="AJ1560">
        <f t="shared" si="567"/>
        <v>30.24</v>
      </c>
      <c r="AK1560" t="str">
        <f t="shared" si="568"/>
        <v>no - Medium</v>
      </c>
      <c r="AL1560" t="str">
        <f t="shared" si="569"/>
        <v>Q3 - High</v>
      </c>
      <c r="AM1560">
        <f t="shared" si="570"/>
        <v>0</v>
      </c>
      <c r="AN1560">
        <f t="shared" si="571"/>
        <v>0</v>
      </c>
      <c r="AO1560">
        <f t="shared" si="572"/>
        <v>1</v>
      </c>
      <c r="AP1560">
        <f t="shared" si="573"/>
        <v>1</v>
      </c>
      <c r="AQ1560">
        <f t="shared" si="574"/>
        <v>177.9</v>
      </c>
    </row>
    <row r="1561" spans="1:43" x14ac:dyDescent="0.25">
      <c r="A1561" t="s">
        <v>44</v>
      </c>
      <c r="B1561">
        <v>54</v>
      </c>
      <c r="C1561" t="s">
        <v>25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  <c r="U1561">
        <f t="shared" si="552"/>
        <v>0</v>
      </c>
      <c r="V1561" t="str">
        <f t="shared" si="553"/>
        <v>&lt;=3 calls</v>
      </c>
      <c r="W1561" t="str">
        <f t="shared" si="554"/>
        <v>Q1</v>
      </c>
      <c r="X1561" t="str">
        <f t="shared" si="555"/>
        <v>Not Applicable</v>
      </c>
      <c r="Y1561" t="str">
        <f t="shared" si="556"/>
        <v>Medium</v>
      </c>
      <c r="Z1561" s="3">
        <f t="shared" si="557"/>
        <v>-0.67317167821708157</v>
      </c>
      <c r="AA1561" s="3">
        <f t="shared" si="558"/>
        <v>0.20151624301370127</v>
      </c>
      <c r="AB1561" s="3">
        <f t="shared" si="559"/>
        <v>-1.416541337806436</v>
      </c>
      <c r="AC1561" s="3">
        <f t="shared" si="560"/>
        <v>0.81298793826101701</v>
      </c>
      <c r="AD1561" s="3">
        <f t="shared" si="561"/>
        <v>2.2385017276130719</v>
      </c>
      <c r="AE1561" s="3">
        <f t="shared" si="562"/>
        <v>1.7780066518504101</v>
      </c>
      <c r="AF1561" s="3">
        <f t="shared" si="563"/>
        <v>3.0515119733538492</v>
      </c>
      <c r="AG1561" t="str">
        <f t="shared" si="564"/>
        <v>Cluster 2</v>
      </c>
      <c r="AH1561" t="str">
        <f t="shared" si="565"/>
        <v>&gt;16 messages</v>
      </c>
      <c r="AI1561" t="e">
        <f t="shared" si="566"/>
        <v>#N/A</v>
      </c>
      <c r="AJ1561">
        <f t="shared" si="567"/>
        <v>24.46</v>
      </c>
      <c r="AK1561" t="str">
        <f t="shared" si="568"/>
        <v>no - High</v>
      </c>
      <c r="AL1561" t="str">
        <f t="shared" si="569"/>
        <v>Q4 - Very High</v>
      </c>
      <c r="AM1561">
        <f t="shared" si="570"/>
        <v>0</v>
      </c>
      <c r="AN1561">
        <f t="shared" si="571"/>
        <v>0</v>
      </c>
      <c r="AO1561">
        <f t="shared" si="572"/>
        <v>0</v>
      </c>
      <c r="AP1561">
        <f t="shared" si="573"/>
        <v>2</v>
      </c>
      <c r="AQ1561">
        <f t="shared" si="574"/>
        <v>143.9</v>
      </c>
    </row>
    <row r="1562" spans="1:43" x14ac:dyDescent="0.25">
      <c r="A1562" t="s">
        <v>40</v>
      </c>
      <c r="B1562">
        <v>148</v>
      </c>
      <c r="C1562" t="s">
        <v>28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  <c r="U1562">
        <f t="shared" si="552"/>
        <v>0</v>
      </c>
      <c r="V1562" t="str">
        <f t="shared" si="553"/>
        <v>&lt;=3 calls</v>
      </c>
      <c r="W1562" t="str">
        <f t="shared" si="554"/>
        <v>Q4</v>
      </c>
      <c r="X1562" t="str">
        <f t="shared" si="555"/>
        <v>Low</v>
      </c>
      <c r="Y1562" t="str">
        <f t="shared" si="556"/>
        <v>Low</v>
      </c>
      <c r="Z1562" s="3">
        <f t="shared" si="557"/>
        <v>-0.59356029040386338</v>
      </c>
      <c r="AA1562" s="3">
        <f t="shared" si="558"/>
        <v>-0.80744865520796461</v>
      </c>
      <c r="AB1562" s="3">
        <f t="shared" si="559"/>
        <v>-6.2118410172517374E-2</v>
      </c>
      <c r="AC1562" s="3">
        <f t="shared" si="560"/>
        <v>-0.60000346093119195</v>
      </c>
      <c r="AD1562" s="3">
        <f t="shared" si="561"/>
        <v>1.1144004512392141</v>
      </c>
      <c r="AE1562" s="3">
        <f t="shared" si="562"/>
        <v>1.169679442904439</v>
      </c>
      <c r="AF1562" s="3">
        <f t="shared" si="563"/>
        <v>3.0813003152215321</v>
      </c>
      <c r="AG1562" t="str">
        <f t="shared" si="564"/>
        <v>Cluster 1</v>
      </c>
      <c r="AH1562" t="str">
        <f t="shared" si="565"/>
        <v>Not Applicable</v>
      </c>
      <c r="AI1562" t="e">
        <f t="shared" si="566"/>
        <v>#N/A</v>
      </c>
      <c r="AJ1562">
        <f t="shared" si="567"/>
        <v>25.19</v>
      </c>
      <c r="AK1562" t="str">
        <f t="shared" si="568"/>
        <v>yes - Low</v>
      </c>
      <c r="AL1562" t="str">
        <f t="shared" si="569"/>
        <v>Q2 - Medium</v>
      </c>
      <c r="AM1562">
        <f t="shared" si="570"/>
        <v>1</v>
      </c>
      <c r="AN1562">
        <f t="shared" si="571"/>
        <v>0</v>
      </c>
      <c r="AO1562">
        <f t="shared" si="572"/>
        <v>1</v>
      </c>
      <c r="AP1562">
        <f t="shared" si="573"/>
        <v>2</v>
      </c>
      <c r="AQ1562">
        <f t="shared" si="574"/>
        <v>148.19999999999999</v>
      </c>
    </row>
    <row r="1563" spans="1:43" x14ac:dyDescent="0.25">
      <c r="A1563" t="s">
        <v>73</v>
      </c>
      <c r="B1563">
        <v>119</v>
      </c>
      <c r="C1563" t="s">
        <v>25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  <c r="U1563">
        <f t="shared" si="552"/>
        <v>1</v>
      </c>
      <c r="V1563" t="str">
        <f t="shared" si="553"/>
        <v>&lt;=3 calls</v>
      </c>
      <c r="W1563" t="str">
        <f t="shared" si="554"/>
        <v>Q3</v>
      </c>
      <c r="X1563" t="str">
        <f t="shared" si="555"/>
        <v>Not Applicable</v>
      </c>
      <c r="Y1563" t="str">
        <f t="shared" si="556"/>
        <v>Low</v>
      </c>
      <c r="Z1563" s="3">
        <f t="shared" si="557"/>
        <v>1.9780726787254501</v>
      </c>
      <c r="AA1563" s="3">
        <f t="shared" si="558"/>
        <v>-0.81341886170631739</v>
      </c>
      <c r="AB1563" s="3">
        <f t="shared" si="559"/>
        <v>0.32315731997554747</v>
      </c>
      <c r="AC1563" s="3">
        <f t="shared" si="560"/>
        <v>1.320215620022323</v>
      </c>
      <c r="AD1563" s="3">
        <f t="shared" si="561"/>
        <v>4.004731603708092</v>
      </c>
      <c r="AE1563" s="3">
        <f t="shared" si="562"/>
        <v>2.5341313509177823</v>
      </c>
      <c r="AF1563" s="3">
        <f t="shared" si="563"/>
        <v>2.1922062379416718</v>
      </c>
      <c r="AG1563" t="str">
        <f t="shared" si="564"/>
        <v>Cluster 3</v>
      </c>
      <c r="AH1563" t="str">
        <f t="shared" si="565"/>
        <v>Not Applicable</v>
      </c>
      <c r="AI1563">
        <f t="shared" si="566"/>
        <v>48.81</v>
      </c>
      <c r="AJ1563" t="e">
        <f t="shared" si="567"/>
        <v>#N/A</v>
      </c>
      <c r="AK1563" t="str">
        <f t="shared" si="568"/>
        <v>no - Low</v>
      </c>
      <c r="AL1563" t="str">
        <f t="shared" si="569"/>
        <v>Q4 - Very High</v>
      </c>
      <c r="AM1563">
        <f t="shared" si="570"/>
        <v>0</v>
      </c>
      <c r="AN1563">
        <f t="shared" si="571"/>
        <v>0</v>
      </c>
      <c r="AO1563">
        <f t="shared" si="572"/>
        <v>0</v>
      </c>
      <c r="AP1563">
        <f t="shared" si="573"/>
        <v>2</v>
      </c>
      <c r="AQ1563">
        <f t="shared" si="574"/>
        <v>287.10000000000002</v>
      </c>
    </row>
    <row r="1564" spans="1:43" x14ac:dyDescent="0.25">
      <c r="A1564" t="s">
        <v>58</v>
      </c>
      <c r="B1564">
        <v>162</v>
      </c>
      <c r="C1564" t="s">
        <v>25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  <c r="U1564">
        <f t="shared" si="552"/>
        <v>1</v>
      </c>
      <c r="V1564" t="str">
        <f t="shared" si="553"/>
        <v>&lt;=3 calls</v>
      </c>
      <c r="W1564" t="str">
        <f t="shared" si="554"/>
        <v>Q4</v>
      </c>
      <c r="X1564" t="str">
        <f t="shared" si="555"/>
        <v>Not Applicable</v>
      </c>
      <c r="Y1564" t="str">
        <f t="shared" si="556"/>
        <v>Medium</v>
      </c>
      <c r="Z1564" s="3">
        <f t="shared" si="557"/>
        <v>-1.0360588981449053E-2</v>
      </c>
      <c r="AA1564" s="3">
        <f t="shared" si="558"/>
        <v>0.35674161197088022</v>
      </c>
      <c r="AB1564" s="3">
        <f t="shared" si="559"/>
        <v>0.23378923824017164</v>
      </c>
      <c r="AC1564" s="3">
        <f t="shared" si="560"/>
        <v>-0.34638962005053869</v>
      </c>
      <c r="AD1564" s="3">
        <f t="shared" si="561"/>
        <v>2.1839359831893947</v>
      </c>
      <c r="AE1564" s="3">
        <f t="shared" si="562"/>
        <v>0.54955900166524507</v>
      </c>
      <c r="AF1564" s="3">
        <f t="shared" si="563"/>
        <v>1.9581761447717549</v>
      </c>
      <c r="AG1564" t="str">
        <f t="shared" si="564"/>
        <v>Cluster 2</v>
      </c>
      <c r="AH1564" t="str">
        <f t="shared" si="565"/>
        <v>&gt;16 messages</v>
      </c>
      <c r="AI1564">
        <f t="shared" si="566"/>
        <v>30.55</v>
      </c>
      <c r="AJ1564" t="e">
        <f t="shared" si="567"/>
        <v>#N/A</v>
      </c>
      <c r="AK1564" t="str">
        <f t="shared" si="568"/>
        <v>no - High</v>
      </c>
      <c r="AL1564" t="str">
        <f t="shared" si="569"/>
        <v>Q2 - Medium</v>
      </c>
      <c r="AM1564">
        <f t="shared" si="570"/>
        <v>0</v>
      </c>
      <c r="AN1564">
        <f t="shared" si="571"/>
        <v>0</v>
      </c>
      <c r="AO1564">
        <f t="shared" si="572"/>
        <v>0</v>
      </c>
      <c r="AP1564">
        <f t="shared" si="573"/>
        <v>1</v>
      </c>
      <c r="AQ1564">
        <f t="shared" si="574"/>
        <v>179.7</v>
      </c>
    </row>
    <row r="1565" spans="1:43" x14ac:dyDescent="0.25">
      <c r="A1565" t="s">
        <v>29</v>
      </c>
      <c r="B1565">
        <v>85</v>
      </c>
      <c r="C1565" t="s">
        <v>28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  <c r="U1565">
        <f t="shared" si="552"/>
        <v>1</v>
      </c>
      <c r="V1565" t="str">
        <f t="shared" si="553"/>
        <v>&gt;3 calls</v>
      </c>
      <c r="W1565" t="str">
        <f t="shared" si="554"/>
        <v>Q2</v>
      </c>
      <c r="X1565" t="str">
        <f t="shared" si="555"/>
        <v>Not Applicable</v>
      </c>
      <c r="Y1565" t="str">
        <f t="shared" si="556"/>
        <v>Medium</v>
      </c>
      <c r="Z1565" s="3">
        <f t="shared" si="557"/>
        <v>-0.26770902865673624</v>
      </c>
      <c r="AA1565" s="3">
        <f t="shared" si="558"/>
        <v>-0.20246773004152205</v>
      </c>
      <c r="AB1565" s="3">
        <f t="shared" si="559"/>
        <v>-1.1226196467656442</v>
      </c>
      <c r="AC1565" s="3">
        <f t="shared" si="560"/>
        <v>0.23329915910523916</v>
      </c>
      <c r="AD1565" s="3">
        <f t="shared" si="561"/>
        <v>1.6457126668889088</v>
      </c>
      <c r="AE1565" s="3">
        <f t="shared" si="562"/>
        <v>1.1947236813070758</v>
      </c>
      <c r="AF1565" s="3">
        <f t="shared" si="563"/>
        <v>2.8541827494737011</v>
      </c>
      <c r="AG1565" t="str">
        <f t="shared" si="564"/>
        <v>Cluster 2</v>
      </c>
      <c r="AH1565" t="str">
        <f t="shared" si="565"/>
        <v>Not Applicable</v>
      </c>
      <c r="AI1565">
        <f t="shared" si="566"/>
        <v>28.19</v>
      </c>
      <c r="AJ1565" t="e">
        <f t="shared" si="567"/>
        <v>#N/A</v>
      </c>
      <c r="AK1565" t="str">
        <f t="shared" si="568"/>
        <v>no - Low</v>
      </c>
      <c r="AL1565" t="str">
        <f t="shared" si="569"/>
        <v>Q3 - High</v>
      </c>
      <c r="AM1565">
        <f t="shared" si="570"/>
        <v>0</v>
      </c>
      <c r="AN1565">
        <f t="shared" si="571"/>
        <v>0</v>
      </c>
      <c r="AO1565">
        <f t="shared" si="572"/>
        <v>1</v>
      </c>
      <c r="AP1565">
        <f t="shared" si="573"/>
        <v>5</v>
      </c>
      <c r="AQ1565">
        <f t="shared" si="574"/>
        <v>165.8</v>
      </c>
    </row>
    <row r="1566" spans="1:43" x14ac:dyDescent="0.25">
      <c r="A1566" t="s">
        <v>70</v>
      </c>
      <c r="B1566">
        <v>101</v>
      </c>
      <c r="C1566" t="s">
        <v>28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  <c r="U1566">
        <f t="shared" si="552"/>
        <v>0</v>
      </c>
      <c r="V1566" t="str">
        <f t="shared" si="553"/>
        <v>&lt;=3 calls</v>
      </c>
      <c r="W1566" t="str">
        <f t="shared" si="554"/>
        <v>Q3</v>
      </c>
      <c r="X1566" t="str">
        <f t="shared" si="555"/>
        <v>Not Applicable</v>
      </c>
      <c r="Y1566" t="str">
        <f t="shared" si="556"/>
        <v>Medium</v>
      </c>
      <c r="Z1566" s="3">
        <f t="shared" si="557"/>
        <v>-0.66946882296995536</v>
      </c>
      <c r="AA1566" s="3">
        <f t="shared" si="558"/>
        <v>-0.64824314858521659</v>
      </c>
      <c r="AB1566" s="3">
        <f t="shared" si="559"/>
        <v>0.78389943025570719</v>
      </c>
      <c r="AC1566" s="3">
        <f t="shared" si="560"/>
        <v>1.5375989122057394</v>
      </c>
      <c r="AD1566" s="3">
        <f t="shared" si="561"/>
        <v>3.1392179213938776</v>
      </c>
      <c r="AE1566" s="3">
        <f t="shared" si="562"/>
        <v>1.96140674419865</v>
      </c>
      <c r="AF1566" s="3">
        <f t="shared" si="563"/>
        <v>2.4165147784309946</v>
      </c>
      <c r="AG1566" t="str">
        <f t="shared" si="564"/>
        <v>Cluster 2</v>
      </c>
      <c r="AH1566" t="str">
        <f t="shared" si="565"/>
        <v>&gt;16 messages</v>
      </c>
      <c r="AI1566" t="e">
        <f t="shared" si="566"/>
        <v>#N/A</v>
      </c>
      <c r="AJ1566">
        <f t="shared" si="567"/>
        <v>24.5</v>
      </c>
      <c r="AK1566" t="str">
        <f t="shared" si="568"/>
        <v>no - Low</v>
      </c>
      <c r="AL1566" t="str">
        <f t="shared" si="569"/>
        <v>Q4 - Very High</v>
      </c>
      <c r="AM1566">
        <f t="shared" si="570"/>
        <v>0</v>
      </c>
      <c r="AN1566">
        <f t="shared" si="571"/>
        <v>0</v>
      </c>
      <c r="AO1566">
        <f t="shared" si="572"/>
        <v>1</v>
      </c>
      <c r="AP1566">
        <f t="shared" si="573"/>
        <v>1</v>
      </c>
      <c r="AQ1566">
        <f t="shared" si="574"/>
        <v>144.1</v>
      </c>
    </row>
    <row r="1567" spans="1:43" x14ac:dyDescent="0.25">
      <c r="A1567" t="s">
        <v>65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  <c r="U1567">
        <f t="shared" si="552"/>
        <v>0</v>
      </c>
      <c r="V1567" t="str">
        <f t="shared" si="553"/>
        <v>&lt;=3 calls</v>
      </c>
      <c r="W1567" t="str">
        <f t="shared" si="554"/>
        <v>Q4</v>
      </c>
      <c r="X1567" t="str">
        <f t="shared" si="555"/>
        <v>Not Applicable</v>
      </c>
      <c r="Y1567" t="str">
        <f t="shared" si="556"/>
        <v>High</v>
      </c>
      <c r="Z1567" s="3">
        <f t="shared" si="557"/>
        <v>-0.14366337787800068</v>
      </c>
      <c r="AA1567" s="3">
        <f t="shared" si="558"/>
        <v>1.0532657034454027</v>
      </c>
      <c r="AB1567" s="3">
        <f t="shared" si="559"/>
        <v>0.41848327382661471</v>
      </c>
      <c r="AC1567" s="3">
        <f t="shared" si="560"/>
        <v>-1.5782282757565671</v>
      </c>
      <c r="AD1567" s="3">
        <f t="shared" si="561"/>
        <v>2.701047055558778</v>
      </c>
      <c r="AE1567" s="3">
        <f t="shared" si="562"/>
        <v>1.9483173635390729</v>
      </c>
      <c r="AF1567" s="3">
        <f t="shared" si="563"/>
        <v>2.8803169793953138</v>
      </c>
      <c r="AG1567" t="str">
        <f t="shared" si="564"/>
        <v>Cluster 2</v>
      </c>
      <c r="AH1567" t="str">
        <f t="shared" si="565"/>
        <v>Not Applicable</v>
      </c>
      <c r="AI1567" t="e">
        <f t="shared" si="566"/>
        <v>#N/A</v>
      </c>
      <c r="AJ1567">
        <f t="shared" si="567"/>
        <v>29.33</v>
      </c>
      <c r="AK1567" t="str">
        <f t="shared" si="568"/>
        <v>no - Medium</v>
      </c>
      <c r="AL1567" t="str">
        <f t="shared" si="569"/>
        <v>Q1 - Low</v>
      </c>
      <c r="AM1567">
        <f t="shared" si="570"/>
        <v>0</v>
      </c>
      <c r="AN1567">
        <f t="shared" si="571"/>
        <v>1</v>
      </c>
      <c r="AO1567">
        <f t="shared" si="572"/>
        <v>0</v>
      </c>
      <c r="AP1567">
        <f t="shared" si="573"/>
        <v>0</v>
      </c>
      <c r="AQ1567">
        <f t="shared" si="574"/>
        <v>172.5</v>
      </c>
    </row>
    <row r="1568" spans="1:43" x14ac:dyDescent="0.25">
      <c r="A1568" t="s">
        <v>51</v>
      </c>
      <c r="B1568">
        <v>67</v>
      </c>
      <c r="C1568" t="s">
        <v>28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  <c r="U1568">
        <f t="shared" si="552"/>
        <v>0</v>
      </c>
      <c r="V1568" t="str">
        <f t="shared" si="553"/>
        <v>&lt;=3 calls</v>
      </c>
      <c r="W1568" t="str">
        <f t="shared" si="554"/>
        <v>Q1</v>
      </c>
      <c r="X1568" t="str">
        <f t="shared" si="555"/>
        <v>Not Applicable</v>
      </c>
      <c r="Y1568" t="str">
        <f t="shared" si="556"/>
        <v>Low</v>
      </c>
      <c r="Z1568" s="3">
        <f t="shared" si="557"/>
        <v>-1.3174684912170824</v>
      </c>
      <c r="AA1568" s="3">
        <f t="shared" si="558"/>
        <v>-1.1517305632796568</v>
      </c>
      <c r="AB1568" s="3">
        <f t="shared" si="559"/>
        <v>-2.1712051391273874</v>
      </c>
      <c r="AC1568" s="3">
        <f t="shared" si="560"/>
        <v>0.23329915910523916</v>
      </c>
      <c r="AD1568" s="3">
        <f t="shared" si="561"/>
        <v>1.7368237390469148</v>
      </c>
      <c r="AE1568" s="3">
        <f t="shared" si="562"/>
        <v>2.7983507231143632</v>
      </c>
      <c r="AF1568" s="3">
        <f t="shared" si="563"/>
        <v>4.5436743763822305</v>
      </c>
      <c r="AG1568" t="str">
        <f t="shared" si="564"/>
        <v>Cluster 1</v>
      </c>
      <c r="AH1568" t="str">
        <f t="shared" si="565"/>
        <v>Not Applicable</v>
      </c>
      <c r="AI1568" t="e">
        <f t="shared" si="566"/>
        <v>#N/A</v>
      </c>
      <c r="AJ1568">
        <f t="shared" si="567"/>
        <v>18.55</v>
      </c>
      <c r="AK1568" t="str">
        <f t="shared" si="568"/>
        <v>no - Medium</v>
      </c>
      <c r="AL1568" t="str">
        <f t="shared" si="569"/>
        <v>Q3 - High</v>
      </c>
      <c r="AM1568">
        <f t="shared" si="570"/>
        <v>0</v>
      </c>
      <c r="AN1568">
        <f t="shared" si="571"/>
        <v>0</v>
      </c>
      <c r="AO1568">
        <f t="shared" si="572"/>
        <v>1</v>
      </c>
      <c r="AP1568">
        <f t="shared" si="573"/>
        <v>2</v>
      </c>
      <c r="AQ1568">
        <f t="shared" si="574"/>
        <v>109.1</v>
      </c>
    </row>
    <row r="1569" spans="1:43" x14ac:dyDescent="0.25">
      <c r="A1569" t="s">
        <v>41</v>
      </c>
      <c r="B1569">
        <v>86</v>
      </c>
      <c r="C1569" t="s">
        <v>25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  <c r="U1569">
        <f t="shared" si="552"/>
        <v>0</v>
      </c>
      <c r="V1569" t="str">
        <f t="shared" si="553"/>
        <v>&lt;=3 calls</v>
      </c>
      <c r="W1569" t="str">
        <f t="shared" si="554"/>
        <v>Q2</v>
      </c>
      <c r="X1569" t="str">
        <f t="shared" si="555"/>
        <v>Not Applicable</v>
      </c>
      <c r="Y1569" t="str">
        <f t="shared" si="556"/>
        <v>High</v>
      </c>
      <c r="Z1569" s="3">
        <f t="shared" si="557"/>
        <v>-0.15662337124294304</v>
      </c>
      <c r="AA1569" s="3">
        <f t="shared" si="558"/>
        <v>2.0204391561785968</v>
      </c>
      <c r="AB1569" s="3">
        <f t="shared" si="559"/>
        <v>-1.2139736858729171</v>
      </c>
      <c r="AC1569" s="3">
        <f t="shared" si="560"/>
        <v>-0.20146742526159472</v>
      </c>
      <c r="AD1569" s="3">
        <f t="shared" si="561"/>
        <v>3.2431120617818436</v>
      </c>
      <c r="AE1569" s="3">
        <f t="shared" si="562"/>
        <v>2.3708704092954127</v>
      </c>
      <c r="AF1569" s="3">
        <f t="shared" si="563"/>
        <v>2.9536887361518498</v>
      </c>
      <c r="AG1569" t="str">
        <f t="shared" si="564"/>
        <v>Cluster 2</v>
      </c>
      <c r="AH1569" t="str">
        <f t="shared" si="565"/>
        <v>Not Applicable</v>
      </c>
      <c r="AI1569" t="e">
        <f t="shared" si="566"/>
        <v>#N/A</v>
      </c>
      <c r="AJ1569">
        <f t="shared" si="567"/>
        <v>29.21</v>
      </c>
      <c r="AK1569" t="str">
        <f t="shared" si="568"/>
        <v>no - Medium</v>
      </c>
      <c r="AL1569" t="str">
        <f t="shared" si="569"/>
        <v>Q2 - Medium</v>
      </c>
      <c r="AM1569">
        <f t="shared" si="570"/>
        <v>0</v>
      </c>
      <c r="AN1569">
        <f t="shared" si="571"/>
        <v>0</v>
      </c>
      <c r="AO1569">
        <f t="shared" si="572"/>
        <v>0</v>
      </c>
      <c r="AP1569">
        <f t="shared" si="573"/>
        <v>1</v>
      </c>
      <c r="AQ1569">
        <f t="shared" si="574"/>
        <v>171.8</v>
      </c>
    </row>
    <row r="1570" spans="1:43" x14ac:dyDescent="0.25">
      <c r="A1570" t="s">
        <v>61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  <c r="U1570">
        <f t="shared" si="552"/>
        <v>1</v>
      </c>
      <c r="V1570" t="str">
        <f t="shared" si="553"/>
        <v>&lt;=3 calls</v>
      </c>
      <c r="W1570" t="str">
        <f t="shared" si="554"/>
        <v>Q3</v>
      </c>
      <c r="X1570" t="str">
        <f t="shared" si="555"/>
        <v>Not Applicable</v>
      </c>
      <c r="Y1570" t="str">
        <f t="shared" si="556"/>
        <v>High</v>
      </c>
      <c r="Z1570" s="3">
        <f t="shared" si="557"/>
        <v>0.77834757865648319</v>
      </c>
      <c r="AA1570" s="3">
        <f t="shared" si="558"/>
        <v>1.7079983494314541</v>
      </c>
      <c r="AB1570" s="3">
        <f t="shared" si="559"/>
        <v>0.97057942321404789</v>
      </c>
      <c r="AC1570" s="3">
        <f t="shared" si="560"/>
        <v>0.66806574347207237</v>
      </c>
      <c r="AD1570" s="3">
        <f t="shared" si="561"/>
        <v>4.1426322258651576</v>
      </c>
      <c r="AE1570" s="3">
        <f t="shared" si="562"/>
        <v>2.2161722787789739</v>
      </c>
      <c r="AF1570" s="3">
        <f t="shared" si="563"/>
        <v>0.81328800537095924</v>
      </c>
      <c r="AG1570" t="str">
        <f t="shared" si="564"/>
        <v>Cluster 3</v>
      </c>
      <c r="AH1570" t="str">
        <f t="shared" si="565"/>
        <v>Not Applicable</v>
      </c>
      <c r="AI1570">
        <f t="shared" si="566"/>
        <v>37.79</v>
      </c>
      <c r="AJ1570" t="e">
        <f t="shared" si="567"/>
        <v>#N/A</v>
      </c>
      <c r="AK1570" t="str">
        <f t="shared" si="568"/>
        <v>no - Medium</v>
      </c>
      <c r="AL1570" t="str">
        <f t="shared" si="569"/>
        <v>Q4 - Very High</v>
      </c>
      <c r="AM1570">
        <f t="shared" si="570"/>
        <v>0</v>
      </c>
      <c r="AN1570">
        <f t="shared" si="571"/>
        <v>1</v>
      </c>
      <c r="AO1570">
        <f t="shared" si="572"/>
        <v>0</v>
      </c>
      <c r="AP1570">
        <f t="shared" si="573"/>
        <v>1</v>
      </c>
      <c r="AQ1570">
        <f t="shared" si="574"/>
        <v>222.3</v>
      </c>
    </row>
    <row r="1571" spans="1:43" x14ac:dyDescent="0.25">
      <c r="A1571" t="s">
        <v>72</v>
      </c>
      <c r="B1571">
        <v>116</v>
      </c>
      <c r="C1571" t="s">
        <v>28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  <c r="U1571">
        <f t="shared" si="552"/>
        <v>0</v>
      </c>
      <c r="V1571" t="str">
        <f t="shared" si="553"/>
        <v>&lt;=3 calls</v>
      </c>
      <c r="W1571" t="str">
        <f t="shared" si="554"/>
        <v>Q3</v>
      </c>
      <c r="X1571" t="str">
        <f t="shared" si="555"/>
        <v>Not Applicable</v>
      </c>
      <c r="Y1571" t="str">
        <f t="shared" si="556"/>
        <v>High</v>
      </c>
      <c r="Z1571" s="3">
        <f t="shared" si="557"/>
        <v>-0.28992616013949518</v>
      </c>
      <c r="AA1571" s="3">
        <f t="shared" si="558"/>
        <v>1.4015277491826648</v>
      </c>
      <c r="AB1571" s="3">
        <f t="shared" si="559"/>
        <v>0.59324752255357216</v>
      </c>
      <c r="AC1571" s="3">
        <f t="shared" si="560"/>
        <v>-0.81738675311460851</v>
      </c>
      <c r="AD1571" s="3">
        <f t="shared" si="561"/>
        <v>2.9737729661508658</v>
      </c>
      <c r="AE1571" s="3">
        <f t="shared" si="562"/>
        <v>1.7516851706986196</v>
      </c>
      <c r="AF1571" s="3">
        <f t="shared" si="563"/>
        <v>2.3007555759535139</v>
      </c>
      <c r="AG1571" t="str">
        <f t="shared" si="564"/>
        <v>Cluster 2</v>
      </c>
      <c r="AH1571" t="str">
        <f t="shared" si="565"/>
        <v>Not Applicable</v>
      </c>
      <c r="AI1571" t="e">
        <f t="shared" si="566"/>
        <v>#N/A</v>
      </c>
      <c r="AJ1571">
        <f t="shared" si="567"/>
        <v>27.98</v>
      </c>
      <c r="AK1571" t="str">
        <f t="shared" si="568"/>
        <v>no - Low</v>
      </c>
      <c r="AL1571" t="str">
        <f t="shared" si="569"/>
        <v>Q1 - Low</v>
      </c>
      <c r="AM1571">
        <f t="shared" si="570"/>
        <v>0</v>
      </c>
      <c r="AN1571">
        <f t="shared" si="571"/>
        <v>0</v>
      </c>
      <c r="AO1571">
        <f t="shared" si="572"/>
        <v>1</v>
      </c>
      <c r="AP1571">
        <f t="shared" si="573"/>
        <v>0</v>
      </c>
      <c r="AQ1571">
        <f t="shared" si="574"/>
        <v>164.6</v>
      </c>
    </row>
    <row r="1572" spans="1:43" x14ac:dyDescent="0.25">
      <c r="A1572" t="s">
        <v>59</v>
      </c>
      <c r="B1572">
        <v>63</v>
      </c>
      <c r="C1572" t="s">
        <v>25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  <c r="U1572">
        <f t="shared" si="552"/>
        <v>0</v>
      </c>
      <c r="V1572" t="str">
        <f t="shared" si="553"/>
        <v>&lt;=3 calls</v>
      </c>
      <c r="W1572" t="str">
        <f t="shared" si="554"/>
        <v>Q1</v>
      </c>
      <c r="X1572" t="str">
        <f t="shared" si="555"/>
        <v>Not Applicable</v>
      </c>
      <c r="Y1572" t="str">
        <f t="shared" si="556"/>
        <v>High</v>
      </c>
      <c r="Z1572" s="3">
        <f t="shared" si="557"/>
        <v>0.58209625055878145</v>
      </c>
      <c r="AA1572" s="3">
        <f t="shared" si="558"/>
        <v>1.4234185063432918</v>
      </c>
      <c r="AB1572" s="3">
        <f t="shared" si="559"/>
        <v>5.5053074769419952E-2</v>
      </c>
      <c r="AC1572" s="3">
        <f t="shared" si="560"/>
        <v>-1.0347700452980251</v>
      </c>
      <c r="AD1572" s="3">
        <f t="shared" si="561"/>
        <v>3.080638204909778</v>
      </c>
      <c r="AE1572" s="3">
        <f t="shared" si="562"/>
        <v>1.8543829639000688</v>
      </c>
      <c r="AF1572" s="3">
        <f t="shared" si="563"/>
        <v>2.3210214570434</v>
      </c>
      <c r="AG1572" t="str">
        <f t="shared" si="564"/>
        <v>Cluster 2</v>
      </c>
      <c r="AH1572" t="str">
        <f t="shared" si="565"/>
        <v>Not Applicable</v>
      </c>
      <c r="AI1572" t="e">
        <f t="shared" si="566"/>
        <v>#N/A</v>
      </c>
      <c r="AJ1572">
        <f t="shared" si="567"/>
        <v>35.99</v>
      </c>
      <c r="AK1572" t="str">
        <f t="shared" si="568"/>
        <v>no - High</v>
      </c>
      <c r="AL1572" t="str">
        <f t="shared" si="569"/>
        <v>Q1 - Low</v>
      </c>
      <c r="AM1572">
        <f t="shared" si="570"/>
        <v>0</v>
      </c>
      <c r="AN1572">
        <f t="shared" si="571"/>
        <v>0</v>
      </c>
      <c r="AO1572">
        <f t="shared" si="572"/>
        <v>0</v>
      </c>
      <c r="AP1572">
        <f t="shared" si="573"/>
        <v>0</v>
      </c>
      <c r="AQ1572">
        <f t="shared" si="574"/>
        <v>211.7</v>
      </c>
    </row>
    <row r="1573" spans="1:43" x14ac:dyDescent="0.25">
      <c r="A1573" t="s">
        <v>27</v>
      </c>
      <c r="B1573">
        <v>119</v>
      </c>
      <c r="C1573" t="s">
        <v>25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  <c r="U1573">
        <f t="shared" si="552"/>
        <v>1</v>
      </c>
      <c r="V1573" t="str">
        <f t="shared" si="553"/>
        <v>&lt;=3 calls</v>
      </c>
      <c r="W1573" t="str">
        <f t="shared" si="554"/>
        <v>Q3</v>
      </c>
      <c r="X1573" t="str">
        <f t="shared" si="555"/>
        <v>Low</v>
      </c>
      <c r="Y1573" t="str">
        <f t="shared" si="556"/>
        <v>Low</v>
      </c>
      <c r="Z1573" s="3">
        <f t="shared" si="557"/>
        <v>-0.61207456663949555</v>
      </c>
      <c r="AA1573" s="3">
        <f t="shared" si="558"/>
        <v>-0.7974983110440429</v>
      </c>
      <c r="AB1573" s="3">
        <f t="shared" si="559"/>
        <v>-0.32823669800674776</v>
      </c>
      <c r="AC1573" s="3">
        <f t="shared" si="560"/>
        <v>-0.92607839920631685</v>
      </c>
      <c r="AD1573" s="3">
        <f t="shared" si="561"/>
        <v>0.80512322836117978</v>
      </c>
      <c r="AE1573" s="3">
        <f t="shared" si="562"/>
        <v>1.4057024445592796</v>
      </c>
      <c r="AF1573" s="3">
        <f t="shared" si="563"/>
        <v>3.3621087597567603</v>
      </c>
      <c r="AG1573" t="str">
        <f t="shared" si="564"/>
        <v>Cluster 1</v>
      </c>
      <c r="AH1573" t="str">
        <f t="shared" si="565"/>
        <v>1-16 messages</v>
      </c>
      <c r="AI1573">
        <f t="shared" si="566"/>
        <v>25.02</v>
      </c>
      <c r="AJ1573" t="e">
        <f t="shared" si="567"/>
        <v>#N/A</v>
      </c>
      <c r="AK1573" t="str">
        <f t="shared" si="568"/>
        <v>yes - Low</v>
      </c>
      <c r="AL1573" t="str">
        <f t="shared" si="569"/>
        <v>Q1 - Low</v>
      </c>
      <c r="AM1573">
        <f t="shared" si="570"/>
        <v>1</v>
      </c>
      <c r="AN1573">
        <f t="shared" si="571"/>
        <v>0</v>
      </c>
      <c r="AO1573">
        <f t="shared" si="572"/>
        <v>0</v>
      </c>
      <c r="AP1573">
        <f t="shared" si="573"/>
        <v>0</v>
      </c>
      <c r="AQ1573">
        <f t="shared" si="574"/>
        <v>147.19999999999999</v>
      </c>
    </row>
    <row r="1574" spans="1:43" x14ac:dyDescent="0.25">
      <c r="A1574" t="s">
        <v>20</v>
      </c>
      <c r="B1574">
        <v>133</v>
      </c>
      <c r="C1574" t="s">
        <v>25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  <c r="U1574">
        <f t="shared" si="552"/>
        <v>1</v>
      </c>
      <c r="V1574" t="str">
        <f t="shared" si="553"/>
        <v>&lt;=3 calls</v>
      </c>
      <c r="W1574" t="str">
        <f t="shared" si="554"/>
        <v>Q4</v>
      </c>
      <c r="X1574" t="str">
        <f t="shared" si="555"/>
        <v>Low</v>
      </c>
      <c r="Y1574" t="str">
        <f t="shared" si="556"/>
        <v>High</v>
      </c>
      <c r="Z1574" s="3">
        <f t="shared" si="557"/>
        <v>1.378210128690966</v>
      </c>
      <c r="AA1574" s="3">
        <f t="shared" si="558"/>
        <v>1.0353550839503436</v>
      </c>
      <c r="AB1574" s="3">
        <f t="shared" si="559"/>
        <v>-0.44540818294868512</v>
      </c>
      <c r="AC1574" s="3">
        <f t="shared" si="560"/>
        <v>-0.81738675311460851</v>
      </c>
      <c r="AD1574" s="3">
        <f t="shared" si="561"/>
        <v>3.184253980989757</v>
      </c>
      <c r="AE1574" s="3">
        <f t="shared" si="562"/>
        <v>1.9590642823279392</v>
      </c>
      <c r="AF1574" s="3">
        <f t="shared" si="563"/>
        <v>2.3529539538922242</v>
      </c>
      <c r="AG1574" t="str">
        <f t="shared" si="564"/>
        <v>Cluster 2</v>
      </c>
      <c r="AH1574" t="str">
        <f t="shared" si="565"/>
        <v>Not Applicable</v>
      </c>
      <c r="AI1574">
        <f t="shared" si="566"/>
        <v>43.3</v>
      </c>
      <c r="AJ1574" t="e">
        <f t="shared" si="567"/>
        <v>#N/A</v>
      </c>
      <c r="AK1574" t="str">
        <f t="shared" si="568"/>
        <v>yes - Low</v>
      </c>
      <c r="AL1574" t="str">
        <f t="shared" si="569"/>
        <v>Q1 - Low</v>
      </c>
      <c r="AM1574">
        <f t="shared" si="570"/>
        <v>1</v>
      </c>
      <c r="AN1574">
        <f t="shared" si="571"/>
        <v>0</v>
      </c>
      <c r="AO1574">
        <f t="shared" si="572"/>
        <v>0</v>
      </c>
      <c r="AP1574">
        <f t="shared" si="573"/>
        <v>0</v>
      </c>
      <c r="AQ1574">
        <f t="shared" si="574"/>
        <v>254.7</v>
      </c>
    </row>
    <row r="1575" spans="1:43" x14ac:dyDescent="0.25">
      <c r="A1575" t="s">
        <v>71</v>
      </c>
      <c r="B1575">
        <v>94</v>
      </c>
      <c r="C1575" t="s">
        <v>25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  <c r="U1575">
        <f t="shared" si="552"/>
        <v>0</v>
      </c>
      <c r="V1575" t="str">
        <f t="shared" si="553"/>
        <v>&lt;=3 calls</v>
      </c>
      <c r="W1575" t="str">
        <f t="shared" si="554"/>
        <v>Q2</v>
      </c>
      <c r="X1575" t="str">
        <f t="shared" si="555"/>
        <v>Low</v>
      </c>
      <c r="Y1575" t="str">
        <f t="shared" si="556"/>
        <v>High</v>
      </c>
      <c r="Z1575" s="3">
        <f t="shared" si="557"/>
        <v>-0.18809764084351807</v>
      </c>
      <c r="AA1575" s="3">
        <f t="shared" si="558"/>
        <v>1.4254085751760766</v>
      </c>
      <c r="AB1575" s="3">
        <f t="shared" si="559"/>
        <v>-1.7839434516074253</v>
      </c>
      <c r="AC1575" s="3">
        <f t="shared" si="560"/>
        <v>-0.56377291223395598</v>
      </c>
      <c r="AD1575" s="3">
        <f t="shared" si="561"/>
        <v>2.7104711038416394</v>
      </c>
      <c r="AE1575" s="3">
        <f t="shared" si="562"/>
        <v>2.35954751250704</v>
      </c>
      <c r="AF1575" s="3">
        <f t="shared" si="563"/>
        <v>3.4334057905810966</v>
      </c>
      <c r="AG1575" t="str">
        <f t="shared" si="564"/>
        <v>Cluster 2</v>
      </c>
      <c r="AH1575" t="str">
        <f t="shared" si="565"/>
        <v>Not Applicable</v>
      </c>
      <c r="AI1575" t="e">
        <f t="shared" si="566"/>
        <v>#N/A</v>
      </c>
      <c r="AJ1575">
        <f t="shared" si="567"/>
        <v>28.92</v>
      </c>
      <c r="AK1575" t="str">
        <f t="shared" si="568"/>
        <v>yes - Medium</v>
      </c>
      <c r="AL1575" t="str">
        <f t="shared" si="569"/>
        <v>Q2 - Medium</v>
      </c>
      <c r="AM1575">
        <f t="shared" si="570"/>
        <v>1</v>
      </c>
      <c r="AN1575">
        <f t="shared" si="571"/>
        <v>0</v>
      </c>
      <c r="AO1575">
        <f t="shared" si="572"/>
        <v>0</v>
      </c>
      <c r="AP1575">
        <f t="shared" si="573"/>
        <v>1</v>
      </c>
      <c r="AQ1575">
        <f t="shared" si="574"/>
        <v>170.1</v>
      </c>
    </row>
    <row r="1576" spans="1:43" x14ac:dyDescent="0.25">
      <c r="A1576" t="s">
        <v>27</v>
      </c>
      <c r="B1576">
        <v>69</v>
      </c>
      <c r="C1576" t="s">
        <v>28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  <c r="U1576">
        <f t="shared" si="552"/>
        <v>0</v>
      </c>
      <c r="V1576" t="str">
        <f t="shared" si="553"/>
        <v>&lt;=3 calls</v>
      </c>
      <c r="W1576" t="str">
        <f t="shared" si="554"/>
        <v>Q1</v>
      </c>
      <c r="X1576" t="str">
        <f t="shared" si="555"/>
        <v>Not Applicable</v>
      </c>
      <c r="Y1576" t="str">
        <f t="shared" si="556"/>
        <v>High</v>
      </c>
      <c r="Z1576" s="3">
        <f t="shared" si="557"/>
        <v>0.27475926504728698</v>
      </c>
      <c r="AA1576" s="3">
        <f t="shared" si="558"/>
        <v>1.2204314853992884</v>
      </c>
      <c r="AB1576" s="3">
        <f t="shared" si="559"/>
        <v>6.4982861628906152E-2</v>
      </c>
      <c r="AC1576" s="3">
        <f t="shared" si="560"/>
        <v>0.41445190259141979</v>
      </c>
      <c r="AD1576" s="3">
        <f t="shared" si="561"/>
        <v>3.1129069766833974</v>
      </c>
      <c r="AE1576" s="3">
        <f t="shared" si="562"/>
        <v>1.3194464051830099</v>
      </c>
      <c r="AF1576" s="3">
        <f t="shared" si="563"/>
        <v>1.3385394229594305</v>
      </c>
      <c r="AG1576" t="str">
        <f t="shared" si="564"/>
        <v>Cluster 2</v>
      </c>
      <c r="AH1576" t="str">
        <f t="shared" si="565"/>
        <v>Not Applicable</v>
      </c>
      <c r="AI1576" t="e">
        <f t="shared" si="566"/>
        <v>#N/A</v>
      </c>
      <c r="AJ1576">
        <f t="shared" si="567"/>
        <v>33.17</v>
      </c>
      <c r="AK1576" t="str">
        <f t="shared" si="568"/>
        <v>no - Medium</v>
      </c>
      <c r="AL1576" t="str">
        <f t="shared" si="569"/>
        <v>Q3 - High</v>
      </c>
      <c r="AM1576">
        <f t="shared" si="570"/>
        <v>0</v>
      </c>
      <c r="AN1576">
        <f t="shared" si="571"/>
        <v>0</v>
      </c>
      <c r="AO1576">
        <f t="shared" si="572"/>
        <v>1</v>
      </c>
      <c r="AP1576">
        <f t="shared" si="573"/>
        <v>0</v>
      </c>
      <c r="AQ1576">
        <f t="shared" si="574"/>
        <v>195.1</v>
      </c>
    </row>
    <row r="1577" spans="1:43" x14ac:dyDescent="0.25">
      <c r="A1577" t="s">
        <v>53</v>
      </c>
      <c r="B1577">
        <v>146</v>
      </c>
      <c r="C1577" t="s">
        <v>25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  <c r="U1577">
        <f t="shared" si="552"/>
        <v>1</v>
      </c>
      <c r="V1577" t="str">
        <f t="shared" si="553"/>
        <v>&gt;3 calls</v>
      </c>
      <c r="W1577" t="str">
        <f t="shared" si="554"/>
        <v>Q4</v>
      </c>
      <c r="X1577" t="str">
        <f t="shared" si="555"/>
        <v>Not Applicable</v>
      </c>
      <c r="Y1577" t="str">
        <f t="shared" si="556"/>
        <v>Medium</v>
      </c>
      <c r="Z1577" s="3">
        <f t="shared" si="557"/>
        <v>-0.57319458654466759</v>
      </c>
      <c r="AA1577" s="3">
        <f t="shared" si="558"/>
        <v>-0.26017972619226831</v>
      </c>
      <c r="AB1577" s="3">
        <f t="shared" si="559"/>
        <v>-1.007434119195604</v>
      </c>
      <c r="AC1577" s="3">
        <f t="shared" si="560"/>
        <v>-0.85361730181184459</v>
      </c>
      <c r="AD1577" s="3">
        <f t="shared" si="561"/>
        <v>0.86659105635171629</v>
      </c>
      <c r="AE1577" s="3">
        <f t="shared" si="562"/>
        <v>1.4628162996212315</v>
      </c>
      <c r="AF1577" s="3">
        <f t="shared" si="563"/>
        <v>3.3953914345663181</v>
      </c>
      <c r="AG1577" t="str">
        <f t="shared" si="564"/>
        <v>Cluster 1</v>
      </c>
      <c r="AH1577" t="str">
        <f t="shared" si="565"/>
        <v>Not Applicable</v>
      </c>
      <c r="AI1577">
        <f t="shared" si="566"/>
        <v>25.38</v>
      </c>
      <c r="AJ1577" t="e">
        <f t="shared" si="567"/>
        <v>#N/A</v>
      </c>
      <c r="AK1577" t="str">
        <f t="shared" si="568"/>
        <v>no - Medium</v>
      </c>
      <c r="AL1577" t="str">
        <f t="shared" si="569"/>
        <v>Q1 - Low</v>
      </c>
      <c r="AM1577">
        <f t="shared" si="570"/>
        <v>0</v>
      </c>
      <c r="AN1577">
        <f t="shared" si="571"/>
        <v>0</v>
      </c>
      <c r="AO1577">
        <f t="shared" si="572"/>
        <v>0</v>
      </c>
      <c r="AP1577">
        <f t="shared" si="573"/>
        <v>7</v>
      </c>
      <c r="AQ1577">
        <f t="shared" si="574"/>
        <v>149.30000000000001</v>
      </c>
    </row>
    <row r="1578" spans="1:43" x14ac:dyDescent="0.25">
      <c r="A1578" t="s">
        <v>39</v>
      </c>
      <c r="B1578">
        <v>119</v>
      </c>
      <c r="C1578" t="s">
        <v>28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  <c r="U1578">
        <f t="shared" si="552"/>
        <v>1</v>
      </c>
      <c r="V1578" t="str">
        <f t="shared" si="553"/>
        <v>&lt;=3 calls</v>
      </c>
      <c r="W1578" t="str">
        <f t="shared" si="554"/>
        <v>Q3</v>
      </c>
      <c r="X1578" t="str">
        <f t="shared" si="555"/>
        <v>Not Applicable</v>
      </c>
      <c r="Y1578" t="str">
        <f t="shared" si="556"/>
        <v>High</v>
      </c>
      <c r="Z1578" s="3">
        <f t="shared" si="557"/>
        <v>-1.8210568048262781</v>
      </c>
      <c r="AA1578" s="3">
        <f t="shared" si="558"/>
        <v>1.0671961852748937</v>
      </c>
      <c r="AB1578" s="3">
        <f t="shared" si="559"/>
        <v>0.24967689721534922</v>
      </c>
      <c r="AC1578" s="3">
        <f t="shared" si="560"/>
        <v>-0.49131181483948333</v>
      </c>
      <c r="AD1578" s="3">
        <f t="shared" si="561"/>
        <v>2.6015169348521052</v>
      </c>
      <c r="AE1578" s="3">
        <f t="shared" si="562"/>
        <v>2.1814860615354221</v>
      </c>
      <c r="AF1578" s="3">
        <f t="shared" si="563"/>
        <v>3.2786998202068403</v>
      </c>
      <c r="AG1578" t="str">
        <f t="shared" si="564"/>
        <v>Cluster 2</v>
      </c>
      <c r="AH1578" t="str">
        <f t="shared" si="565"/>
        <v>Not Applicable</v>
      </c>
      <c r="AI1578">
        <f t="shared" si="566"/>
        <v>13.92</v>
      </c>
      <c r="AJ1578" t="e">
        <f t="shared" si="567"/>
        <v>#N/A</v>
      </c>
      <c r="AK1578" t="str">
        <f t="shared" si="568"/>
        <v>no - Low</v>
      </c>
      <c r="AL1578" t="str">
        <f t="shared" si="569"/>
        <v>Q2 - Medium</v>
      </c>
      <c r="AM1578">
        <f t="shared" si="570"/>
        <v>0</v>
      </c>
      <c r="AN1578">
        <f t="shared" si="571"/>
        <v>0</v>
      </c>
      <c r="AO1578">
        <f t="shared" si="572"/>
        <v>1</v>
      </c>
      <c r="AP1578">
        <f t="shared" si="573"/>
        <v>2</v>
      </c>
      <c r="AQ1578">
        <f t="shared" si="574"/>
        <v>81.900000000000006</v>
      </c>
    </row>
    <row r="1579" spans="1:43" x14ac:dyDescent="0.25">
      <c r="A1579" t="s">
        <v>46</v>
      </c>
      <c r="B1579">
        <v>142</v>
      </c>
      <c r="C1579" t="s">
        <v>25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  <c r="U1579">
        <f t="shared" si="552"/>
        <v>0</v>
      </c>
      <c r="V1579" t="str">
        <f t="shared" si="553"/>
        <v>&lt;=3 calls</v>
      </c>
      <c r="W1579" t="str">
        <f t="shared" si="554"/>
        <v>Q4</v>
      </c>
      <c r="X1579" t="str">
        <f t="shared" si="555"/>
        <v>Low</v>
      </c>
      <c r="Y1579" t="str">
        <f t="shared" si="556"/>
        <v>Low</v>
      </c>
      <c r="Z1579" s="3">
        <f t="shared" si="557"/>
        <v>0.20070216010475816</v>
      </c>
      <c r="AA1579" s="3">
        <f t="shared" si="558"/>
        <v>-1.0064555384863996</v>
      </c>
      <c r="AB1579" s="3">
        <f t="shared" si="559"/>
        <v>0.54161263088424394</v>
      </c>
      <c r="AC1579" s="3">
        <f t="shared" si="560"/>
        <v>-0.16523687656435807</v>
      </c>
      <c r="AD1579" s="3">
        <f t="shared" si="561"/>
        <v>2.1248826619856565</v>
      </c>
      <c r="AE1579" s="3">
        <f t="shared" si="562"/>
        <v>1.1721269450578984</v>
      </c>
      <c r="AF1579" s="3">
        <f t="shared" si="563"/>
        <v>2.4965249494956527</v>
      </c>
      <c r="AG1579" t="str">
        <f t="shared" si="564"/>
        <v>Cluster 2</v>
      </c>
      <c r="AH1579" t="str">
        <f t="shared" si="565"/>
        <v>&gt;16 messages</v>
      </c>
      <c r="AI1579" t="e">
        <f t="shared" si="566"/>
        <v>#N/A</v>
      </c>
      <c r="AJ1579">
        <f t="shared" si="567"/>
        <v>32.49</v>
      </c>
      <c r="AK1579" t="str">
        <f t="shared" si="568"/>
        <v>yes - Low</v>
      </c>
      <c r="AL1579" t="str">
        <f t="shared" si="569"/>
        <v>Q2 - Medium</v>
      </c>
      <c r="AM1579">
        <f t="shared" si="570"/>
        <v>1</v>
      </c>
      <c r="AN1579">
        <f t="shared" si="571"/>
        <v>0</v>
      </c>
      <c r="AO1579">
        <f t="shared" si="572"/>
        <v>0</v>
      </c>
      <c r="AP1579">
        <f t="shared" si="573"/>
        <v>0</v>
      </c>
      <c r="AQ1579">
        <f t="shared" si="574"/>
        <v>191.1</v>
      </c>
    </row>
    <row r="1580" spans="1:43" x14ac:dyDescent="0.25">
      <c r="A1580" t="s">
        <v>67</v>
      </c>
      <c r="B1580">
        <v>101</v>
      </c>
      <c r="C1580" t="s">
        <v>25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  <c r="U1580">
        <f t="shared" si="552"/>
        <v>1</v>
      </c>
      <c r="V1580" t="str">
        <f t="shared" si="553"/>
        <v>&lt;=3 calls</v>
      </c>
      <c r="W1580" t="str">
        <f t="shared" si="554"/>
        <v>Q3</v>
      </c>
      <c r="X1580" t="str">
        <f t="shared" si="555"/>
        <v>Not Applicable</v>
      </c>
      <c r="Y1580" t="str">
        <f t="shared" si="556"/>
        <v>High</v>
      </c>
      <c r="Z1580" s="3">
        <f t="shared" si="557"/>
        <v>1.0875359917915408</v>
      </c>
      <c r="AA1580" s="3">
        <f t="shared" si="558"/>
        <v>1.4492894011694886</v>
      </c>
      <c r="AB1580" s="3">
        <f t="shared" si="559"/>
        <v>1.5425351463204529</v>
      </c>
      <c r="AC1580" s="3">
        <f t="shared" si="560"/>
        <v>1.1752934252333782</v>
      </c>
      <c r="AD1580" s="3">
        <f t="shared" si="561"/>
        <v>4.6425436501819357</v>
      </c>
      <c r="AE1580" s="3">
        <f t="shared" si="562"/>
        <v>2.6540353454343619</v>
      </c>
      <c r="AF1580" s="3">
        <f t="shared" si="563"/>
        <v>0.73116050617164174</v>
      </c>
      <c r="AG1580" t="str">
        <f t="shared" si="564"/>
        <v>Cluster 3</v>
      </c>
      <c r="AH1580" t="str">
        <f t="shared" si="565"/>
        <v>Not Applicable</v>
      </c>
      <c r="AI1580">
        <f t="shared" si="566"/>
        <v>40.630000000000003</v>
      </c>
      <c r="AJ1580" t="e">
        <f t="shared" si="567"/>
        <v>#N/A</v>
      </c>
      <c r="AK1580" t="str">
        <f t="shared" si="568"/>
        <v>no - High</v>
      </c>
      <c r="AL1580" t="str">
        <f t="shared" si="569"/>
        <v>Q4 - Very High</v>
      </c>
      <c r="AM1580">
        <f t="shared" si="570"/>
        <v>0</v>
      </c>
      <c r="AN1580">
        <f t="shared" si="571"/>
        <v>0</v>
      </c>
      <c r="AO1580">
        <f t="shared" si="572"/>
        <v>0</v>
      </c>
      <c r="AP1580">
        <f t="shared" si="573"/>
        <v>1</v>
      </c>
      <c r="AQ1580">
        <f t="shared" si="574"/>
        <v>239</v>
      </c>
    </row>
    <row r="1581" spans="1:43" x14ac:dyDescent="0.25">
      <c r="A1581" t="s">
        <v>42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  <c r="U1581">
        <f t="shared" si="552"/>
        <v>0</v>
      </c>
      <c r="V1581" t="str">
        <f t="shared" si="553"/>
        <v>&lt;=3 calls</v>
      </c>
      <c r="W1581" t="str">
        <f t="shared" si="554"/>
        <v>Q1</v>
      </c>
      <c r="X1581" t="str">
        <f t="shared" si="555"/>
        <v>Not Applicable</v>
      </c>
      <c r="Y1581" t="str">
        <f t="shared" si="556"/>
        <v>High</v>
      </c>
      <c r="Z1581" s="3">
        <f t="shared" si="557"/>
        <v>-1.7766299475701512E-2</v>
      </c>
      <c r="AA1581" s="3">
        <f t="shared" si="558"/>
        <v>1.0453054281142653</v>
      </c>
      <c r="AB1581" s="3">
        <f t="shared" si="559"/>
        <v>0.53565475876855206</v>
      </c>
      <c r="AC1581" s="3">
        <f t="shared" si="560"/>
        <v>-0.81738675311460851</v>
      </c>
      <c r="AD1581" s="3">
        <f t="shared" si="561"/>
        <v>2.745840576724341</v>
      </c>
      <c r="AE1581" s="3">
        <f t="shared" si="562"/>
        <v>1.4310926609415777</v>
      </c>
      <c r="AF1581" s="3">
        <f t="shared" si="563"/>
        <v>2.134575352527015</v>
      </c>
      <c r="AG1581" t="str">
        <f t="shared" si="564"/>
        <v>Cluster 2</v>
      </c>
      <c r="AH1581" t="str">
        <f t="shared" si="565"/>
        <v>Not Applicable</v>
      </c>
      <c r="AI1581" t="e">
        <f t="shared" si="566"/>
        <v>#N/A</v>
      </c>
      <c r="AJ1581">
        <f t="shared" si="567"/>
        <v>30.48</v>
      </c>
      <c r="AK1581" t="str">
        <f t="shared" si="568"/>
        <v>no - Medium</v>
      </c>
      <c r="AL1581" t="str">
        <f t="shared" si="569"/>
        <v>Q1 - Low</v>
      </c>
      <c r="AM1581">
        <f t="shared" si="570"/>
        <v>0</v>
      </c>
      <c r="AN1581">
        <f t="shared" si="571"/>
        <v>1</v>
      </c>
      <c r="AO1581">
        <f t="shared" si="572"/>
        <v>0</v>
      </c>
      <c r="AP1581">
        <f t="shared" si="573"/>
        <v>0</v>
      </c>
      <c r="AQ1581">
        <f t="shared" si="574"/>
        <v>179.3</v>
      </c>
    </row>
    <row r="1582" spans="1:43" x14ac:dyDescent="0.25">
      <c r="A1582" t="s">
        <v>32</v>
      </c>
      <c r="B1582">
        <v>69</v>
      </c>
      <c r="C1582" t="s">
        <v>25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  <c r="U1582">
        <f t="shared" si="552"/>
        <v>0</v>
      </c>
      <c r="V1582" t="str">
        <f t="shared" si="553"/>
        <v>&lt;=3 calls</v>
      </c>
      <c r="W1582" t="str">
        <f t="shared" si="554"/>
        <v>Q1</v>
      </c>
      <c r="X1582" t="str">
        <f t="shared" si="555"/>
        <v>Not Applicable</v>
      </c>
      <c r="Y1582" t="str">
        <f t="shared" si="556"/>
        <v>Medium</v>
      </c>
      <c r="Z1582" s="3">
        <f t="shared" si="557"/>
        <v>9.3319357938091693E-2</v>
      </c>
      <c r="AA1582" s="3">
        <f t="shared" si="558"/>
        <v>0.37664230029872375</v>
      </c>
      <c r="AB1582" s="3">
        <f t="shared" si="559"/>
        <v>0.8553938956440077</v>
      </c>
      <c r="AC1582" s="3">
        <f t="shared" si="560"/>
        <v>-1.7231504705455116</v>
      </c>
      <c r="AD1582" s="3">
        <f t="shared" si="561"/>
        <v>2.6562989953047764</v>
      </c>
      <c r="AE1582" s="3">
        <f t="shared" si="562"/>
        <v>1.9625274993707835</v>
      </c>
      <c r="AF1582" s="3">
        <f t="shared" si="563"/>
        <v>2.9405958612355962</v>
      </c>
      <c r="AG1582" t="str">
        <f t="shared" si="564"/>
        <v>Cluster 2</v>
      </c>
      <c r="AH1582" t="str">
        <f t="shared" si="565"/>
        <v>Not Applicable</v>
      </c>
      <c r="AI1582" t="e">
        <f t="shared" si="566"/>
        <v>#N/A</v>
      </c>
      <c r="AJ1582">
        <f t="shared" si="567"/>
        <v>31.5</v>
      </c>
      <c r="AK1582" t="str">
        <f t="shared" si="568"/>
        <v>no - Medium</v>
      </c>
      <c r="AL1582" t="str">
        <f t="shared" si="569"/>
        <v>Q1 - Low</v>
      </c>
      <c r="AM1582">
        <f t="shared" si="570"/>
        <v>0</v>
      </c>
      <c r="AN1582">
        <f t="shared" si="571"/>
        <v>0</v>
      </c>
      <c r="AO1582">
        <f t="shared" si="572"/>
        <v>0</v>
      </c>
      <c r="AP1582">
        <f t="shared" si="573"/>
        <v>0</v>
      </c>
      <c r="AQ1582">
        <f t="shared" si="574"/>
        <v>185.3</v>
      </c>
    </row>
    <row r="1583" spans="1:43" x14ac:dyDescent="0.25">
      <c r="A1583" t="s">
        <v>36</v>
      </c>
      <c r="B1583">
        <v>15</v>
      </c>
      <c r="C1583" t="s">
        <v>28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  <c r="U1583">
        <f t="shared" si="552"/>
        <v>0</v>
      </c>
      <c r="V1583" t="str">
        <f t="shared" si="553"/>
        <v>&lt;=3 calls</v>
      </c>
      <c r="W1583" t="str">
        <f t="shared" si="554"/>
        <v>Q1</v>
      </c>
      <c r="X1583" t="str">
        <f t="shared" si="555"/>
        <v>Low</v>
      </c>
      <c r="Y1583" t="str">
        <f t="shared" si="556"/>
        <v>Low</v>
      </c>
      <c r="Z1583" s="3">
        <f t="shared" si="557"/>
        <v>-0.71945736880616207</v>
      </c>
      <c r="AA1583" s="3">
        <f t="shared" si="558"/>
        <v>-1.5179032285119773</v>
      </c>
      <c r="AB1583" s="3">
        <f t="shared" si="559"/>
        <v>2.4421738357899034</v>
      </c>
      <c r="AC1583" s="3">
        <f t="shared" si="560"/>
        <v>-0.78115620441737255</v>
      </c>
      <c r="AD1583" s="3">
        <f t="shared" si="561"/>
        <v>3.4990543357715782</v>
      </c>
      <c r="AE1583" s="3">
        <f t="shared" si="562"/>
        <v>3.0653005034699445</v>
      </c>
      <c r="AF1583" s="3">
        <f t="shared" si="563"/>
        <v>3.8142827777269361</v>
      </c>
      <c r="AG1583" t="str">
        <f t="shared" si="564"/>
        <v>Cluster 2</v>
      </c>
      <c r="AH1583" t="str">
        <f t="shared" si="565"/>
        <v>Not Applicable</v>
      </c>
      <c r="AI1583" t="e">
        <f t="shared" si="566"/>
        <v>#N/A</v>
      </c>
      <c r="AJ1583">
        <f t="shared" si="567"/>
        <v>24.04</v>
      </c>
      <c r="AK1583" t="str">
        <f t="shared" si="568"/>
        <v>yes - Low</v>
      </c>
      <c r="AL1583" t="str">
        <f t="shared" si="569"/>
        <v>Q1 - Low</v>
      </c>
      <c r="AM1583">
        <f t="shared" si="570"/>
        <v>1</v>
      </c>
      <c r="AN1583">
        <f t="shared" si="571"/>
        <v>0</v>
      </c>
      <c r="AO1583">
        <f t="shared" si="572"/>
        <v>1</v>
      </c>
      <c r="AP1583">
        <f t="shared" si="573"/>
        <v>2</v>
      </c>
      <c r="AQ1583">
        <f t="shared" si="574"/>
        <v>141.4</v>
      </c>
    </row>
    <row r="1584" spans="1:43" x14ac:dyDescent="0.25">
      <c r="A1584" t="s">
        <v>51</v>
      </c>
      <c r="B1584">
        <v>107</v>
      </c>
      <c r="C1584" t="s">
        <v>28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  <c r="U1584">
        <f t="shared" si="552"/>
        <v>0</v>
      </c>
      <c r="V1584" t="str">
        <f t="shared" si="553"/>
        <v>&lt;=3 calls</v>
      </c>
      <c r="W1584" t="str">
        <f t="shared" si="554"/>
        <v>Q3</v>
      </c>
      <c r="X1584" t="str">
        <f t="shared" si="555"/>
        <v>Not Applicable</v>
      </c>
      <c r="Y1584" t="str">
        <f t="shared" si="556"/>
        <v>Low</v>
      </c>
      <c r="Z1584" s="3">
        <f t="shared" si="557"/>
        <v>1.2652730436536097</v>
      </c>
      <c r="AA1584" s="3">
        <f t="shared" si="558"/>
        <v>-1.6094463948200577</v>
      </c>
      <c r="AB1584" s="3">
        <f t="shared" si="559"/>
        <v>-0.12368308870133173</v>
      </c>
      <c r="AC1584" s="3">
        <f t="shared" si="560"/>
        <v>0.63183519477483641</v>
      </c>
      <c r="AD1584" s="3">
        <f t="shared" si="561"/>
        <v>2.9889302940009692</v>
      </c>
      <c r="AE1584" s="3">
        <f t="shared" si="562"/>
        <v>2.1461003687112603</v>
      </c>
      <c r="AF1584" s="3">
        <f t="shared" si="563"/>
        <v>2.8771147496699703</v>
      </c>
      <c r="AG1584" t="str">
        <f t="shared" si="564"/>
        <v>Cluster 2</v>
      </c>
      <c r="AH1584" t="str">
        <f t="shared" si="565"/>
        <v>&gt;16 messages</v>
      </c>
      <c r="AI1584" t="e">
        <f t="shared" si="566"/>
        <v>#N/A</v>
      </c>
      <c r="AJ1584">
        <f t="shared" si="567"/>
        <v>42.26</v>
      </c>
      <c r="AK1584" t="str">
        <f t="shared" si="568"/>
        <v>no - Low</v>
      </c>
      <c r="AL1584" t="str">
        <f t="shared" si="569"/>
        <v>Q3 - High</v>
      </c>
      <c r="AM1584">
        <f t="shared" si="570"/>
        <v>0</v>
      </c>
      <c r="AN1584">
        <f t="shared" si="571"/>
        <v>0</v>
      </c>
      <c r="AO1584">
        <f t="shared" si="572"/>
        <v>1</v>
      </c>
      <c r="AP1584">
        <f t="shared" si="573"/>
        <v>1</v>
      </c>
      <c r="AQ1584">
        <f t="shared" si="574"/>
        <v>248.6</v>
      </c>
    </row>
    <row r="1585" spans="1:43" x14ac:dyDescent="0.25">
      <c r="A1585" t="s">
        <v>31</v>
      </c>
      <c r="B1585">
        <v>67</v>
      </c>
      <c r="C1585" t="s">
        <v>28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  <c r="U1585">
        <f t="shared" si="552"/>
        <v>0</v>
      </c>
      <c r="V1585" t="str">
        <f t="shared" si="553"/>
        <v>&lt;=3 calls</v>
      </c>
      <c r="W1585" t="str">
        <f t="shared" si="554"/>
        <v>Q1</v>
      </c>
      <c r="X1585" t="str">
        <f t="shared" si="555"/>
        <v>Not Applicable</v>
      </c>
      <c r="Y1585" t="str">
        <f t="shared" si="556"/>
        <v>High</v>
      </c>
      <c r="Z1585" s="3">
        <f t="shared" si="557"/>
        <v>-0.51394890259064474</v>
      </c>
      <c r="AA1585" s="3">
        <f t="shared" si="558"/>
        <v>1.0393352216159126</v>
      </c>
      <c r="AB1585" s="3">
        <f t="shared" si="559"/>
        <v>-0.30043329480018627</v>
      </c>
      <c r="AC1585" s="3">
        <f t="shared" si="560"/>
        <v>-1.9405337627289283</v>
      </c>
      <c r="AD1585" s="3">
        <f t="shared" si="561"/>
        <v>2.4019015694389356</v>
      </c>
      <c r="AE1585" s="3">
        <f t="shared" si="562"/>
        <v>2.28041501185221</v>
      </c>
      <c r="AF1585" s="3">
        <f t="shared" si="563"/>
        <v>3.5540757030891461</v>
      </c>
      <c r="AG1585" t="str">
        <f t="shared" si="564"/>
        <v>Cluster 2</v>
      </c>
      <c r="AH1585" t="str">
        <f t="shared" si="565"/>
        <v>Not Applicable</v>
      </c>
      <c r="AI1585" t="e">
        <f t="shared" si="566"/>
        <v>#N/A</v>
      </c>
      <c r="AJ1585">
        <f t="shared" si="567"/>
        <v>25.93</v>
      </c>
      <c r="AK1585" t="str">
        <f t="shared" si="568"/>
        <v>no - Low</v>
      </c>
      <c r="AL1585" t="str">
        <f t="shared" si="569"/>
        <v>Q1 - Low</v>
      </c>
      <c r="AM1585">
        <f t="shared" si="570"/>
        <v>0</v>
      </c>
      <c r="AN1585">
        <f t="shared" si="571"/>
        <v>0</v>
      </c>
      <c r="AO1585">
        <f t="shared" si="572"/>
        <v>1</v>
      </c>
      <c r="AP1585">
        <f t="shared" si="573"/>
        <v>2</v>
      </c>
      <c r="AQ1585">
        <f t="shared" si="574"/>
        <v>152.5</v>
      </c>
    </row>
    <row r="1586" spans="1:43" x14ac:dyDescent="0.25">
      <c r="A1586" t="s">
        <v>36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  <c r="U1586">
        <f t="shared" si="552"/>
        <v>0</v>
      </c>
      <c r="V1586" t="str">
        <f t="shared" si="553"/>
        <v>&lt;=3 calls</v>
      </c>
      <c r="W1586" t="str">
        <f t="shared" si="554"/>
        <v>Q2</v>
      </c>
      <c r="X1586" t="str">
        <f t="shared" si="555"/>
        <v>Not Applicable</v>
      </c>
      <c r="Y1586" t="str">
        <f t="shared" si="556"/>
        <v>Medium</v>
      </c>
      <c r="Z1586" s="3">
        <f t="shared" si="557"/>
        <v>-0.64169740861650704</v>
      </c>
      <c r="AA1586" s="3">
        <f t="shared" si="558"/>
        <v>0.61147042256727724</v>
      </c>
      <c r="AB1586" s="3">
        <f t="shared" si="559"/>
        <v>-0.37788563230417876</v>
      </c>
      <c r="AC1586" s="3">
        <f t="shared" si="560"/>
        <v>0.41445190259141979</v>
      </c>
      <c r="AD1586" s="3">
        <f t="shared" si="561"/>
        <v>2.261176273765348</v>
      </c>
      <c r="AE1586" s="3">
        <f t="shared" si="562"/>
        <v>1.048923053690461</v>
      </c>
      <c r="AF1586" s="3">
        <f t="shared" si="563"/>
        <v>2.255562236802013</v>
      </c>
      <c r="AG1586" t="str">
        <f t="shared" si="564"/>
        <v>Cluster 2</v>
      </c>
      <c r="AH1586" t="str">
        <f t="shared" si="565"/>
        <v>Not Applicable</v>
      </c>
      <c r="AI1586" t="e">
        <f t="shared" si="566"/>
        <v>#N/A</v>
      </c>
      <c r="AJ1586">
        <f t="shared" si="567"/>
        <v>24.75</v>
      </c>
      <c r="AK1586" t="str">
        <f t="shared" si="568"/>
        <v>no - High</v>
      </c>
      <c r="AL1586" t="str">
        <f t="shared" si="569"/>
        <v>Q3 - High</v>
      </c>
      <c r="AM1586">
        <f t="shared" si="570"/>
        <v>0</v>
      </c>
      <c r="AN1586">
        <f t="shared" si="571"/>
        <v>1</v>
      </c>
      <c r="AO1586">
        <f t="shared" si="572"/>
        <v>0</v>
      </c>
      <c r="AP1586">
        <f t="shared" si="573"/>
        <v>1</v>
      </c>
      <c r="AQ1586">
        <f t="shared" si="574"/>
        <v>145.6</v>
      </c>
    </row>
    <row r="1587" spans="1:43" x14ac:dyDescent="0.25">
      <c r="A1587" t="s">
        <v>26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  <c r="U1587">
        <f t="shared" si="552"/>
        <v>0</v>
      </c>
      <c r="V1587" t="str">
        <f t="shared" si="553"/>
        <v>&lt;=3 calls</v>
      </c>
      <c r="W1587" t="str">
        <f t="shared" si="554"/>
        <v>Q1</v>
      </c>
      <c r="X1587" t="str">
        <f t="shared" si="555"/>
        <v>Not Applicable</v>
      </c>
      <c r="Y1587" t="str">
        <f t="shared" si="556"/>
        <v>Medium</v>
      </c>
      <c r="Z1587" s="3">
        <f t="shared" si="557"/>
        <v>-0.29733187063374816</v>
      </c>
      <c r="AA1587" s="3">
        <f t="shared" si="558"/>
        <v>-7.9083462408892566E-2</v>
      </c>
      <c r="AB1587" s="3">
        <f t="shared" si="559"/>
        <v>0.70644709275171458</v>
      </c>
      <c r="AC1587" s="3">
        <f t="shared" si="560"/>
        <v>-0.78115620441737255</v>
      </c>
      <c r="AD1587" s="3">
        <f t="shared" si="561"/>
        <v>2.0740501576532933</v>
      </c>
      <c r="AE1587" s="3">
        <f t="shared" si="562"/>
        <v>1.0972387825255943</v>
      </c>
      <c r="AF1587" s="3">
        <f t="shared" si="563"/>
        <v>2.4710689661146339</v>
      </c>
      <c r="AG1587" t="str">
        <f t="shared" si="564"/>
        <v>Cluster 2</v>
      </c>
      <c r="AH1587" t="str">
        <f t="shared" si="565"/>
        <v>Not Applicable</v>
      </c>
      <c r="AI1587" t="e">
        <f t="shared" si="566"/>
        <v>#N/A</v>
      </c>
      <c r="AJ1587">
        <f t="shared" si="567"/>
        <v>27.91</v>
      </c>
      <c r="AK1587" t="str">
        <f t="shared" si="568"/>
        <v>no - Low</v>
      </c>
      <c r="AL1587" t="str">
        <f t="shared" si="569"/>
        <v>Q1 - Low</v>
      </c>
      <c r="AM1587">
        <f t="shared" si="570"/>
        <v>0</v>
      </c>
      <c r="AN1587">
        <f t="shared" si="571"/>
        <v>1</v>
      </c>
      <c r="AO1587">
        <f t="shared" si="572"/>
        <v>0</v>
      </c>
      <c r="AP1587">
        <f t="shared" si="573"/>
        <v>1</v>
      </c>
      <c r="AQ1587">
        <f t="shared" si="574"/>
        <v>164.2</v>
      </c>
    </row>
    <row r="1588" spans="1:43" x14ac:dyDescent="0.25">
      <c r="A1588" t="s">
        <v>58</v>
      </c>
      <c r="B1588">
        <v>55</v>
      </c>
      <c r="C1588" t="s">
        <v>25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  <c r="U1588">
        <f t="shared" si="552"/>
        <v>0</v>
      </c>
      <c r="V1588" t="str">
        <f t="shared" si="553"/>
        <v>&lt;=3 calls</v>
      </c>
      <c r="W1588" t="str">
        <f t="shared" si="554"/>
        <v>Q1</v>
      </c>
      <c r="X1588" t="str">
        <f t="shared" si="555"/>
        <v>Low</v>
      </c>
      <c r="Y1588" t="str">
        <f t="shared" si="556"/>
        <v>Medium</v>
      </c>
      <c r="Z1588" s="3">
        <f t="shared" si="557"/>
        <v>0.75427901955016108</v>
      </c>
      <c r="AA1588" s="3">
        <f t="shared" si="558"/>
        <v>-0.69202466290647213</v>
      </c>
      <c r="AB1588" s="3">
        <f t="shared" si="559"/>
        <v>0.69254539114843416</v>
      </c>
      <c r="AC1588" s="3">
        <f t="shared" si="560"/>
        <v>-0.20146742526159472</v>
      </c>
      <c r="AD1588" s="3">
        <f t="shared" si="561"/>
        <v>2.5835455987282088</v>
      </c>
      <c r="AE1588" s="3">
        <f t="shared" si="562"/>
        <v>1.2522153231959918</v>
      </c>
      <c r="AF1588" s="3">
        <f t="shared" si="563"/>
        <v>2.1121975690227903</v>
      </c>
      <c r="AG1588" t="str">
        <f t="shared" si="564"/>
        <v>Cluster 2</v>
      </c>
      <c r="AH1588" t="str">
        <f t="shared" si="565"/>
        <v>Not Applicable</v>
      </c>
      <c r="AI1588" t="e">
        <f t="shared" si="566"/>
        <v>#N/A</v>
      </c>
      <c r="AJ1588">
        <f t="shared" si="567"/>
        <v>37.57</v>
      </c>
      <c r="AK1588" t="str">
        <f t="shared" si="568"/>
        <v>yes - Medium</v>
      </c>
      <c r="AL1588" t="str">
        <f t="shared" si="569"/>
        <v>Q2 - Medium</v>
      </c>
      <c r="AM1588">
        <f t="shared" si="570"/>
        <v>1</v>
      </c>
      <c r="AN1588">
        <f t="shared" si="571"/>
        <v>0</v>
      </c>
      <c r="AO1588">
        <f t="shared" si="572"/>
        <v>0</v>
      </c>
      <c r="AP1588">
        <f t="shared" si="573"/>
        <v>1</v>
      </c>
      <c r="AQ1588">
        <f t="shared" si="574"/>
        <v>221</v>
      </c>
    </row>
    <row r="1589" spans="1:43" x14ac:dyDescent="0.25">
      <c r="A1589" t="s">
        <v>74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  <c r="U1589">
        <f t="shared" si="552"/>
        <v>1</v>
      </c>
      <c r="V1589" t="str">
        <f t="shared" si="553"/>
        <v>&gt;3 calls</v>
      </c>
      <c r="W1589" t="str">
        <f t="shared" si="554"/>
        <v>Q1</v>
      </c>
      <c r="X1589" t="str">
        <f t="shared" si="555"/>
        <v>Not Applicable</v>
      </c>
      <c r="Y1589" t="str">
        <f t="shared" si="556"/>
        <v>Low</v>
      </c>
      <c r="Z1589" s="3">
        <f t="shared" si="557"/>
        <v>-0.33250899548144897</v>
      </c>
      <c r="AA1589" s="3">
        <f t="shared" si="558"/>
        <v>-1.0164058826503215</v>
      </c>
      <c r="AB1589" s="3">
        <f t="shared" si="559"/>
        <v>1.0917228228997795</v>
      </c>
      <c r="AC1589" s="3">
        <f t="shared" si="560"/>
        <v>1.6462905582974481</v>
      </c>
      <c r="AD1589" s="3">
        <f t="shared" si="561"/>
        <v>3.4386002211470821</v>
      </c>
      <c r="AE1589" s="3">
        <f t="shared" si="562"/>
        <v>2.2462801416434788</v>
      </c>
      <c r="AF1589" s="3">
        <f t="shared" si="563"/>
        <v>2.5035130254526208</v>
      </c>
      <c r="AG1589" t="str">
        <f t="shared" si="564"/>
        <v>Cluster 2</v>
      </c>
      <c r="AH1589" t="str">
        <f t="shared" si="565"/>
        <v>Not Applicable</v>
      </c>
      <c r="AI1589">
        <f t="shared" si="566"/>
        <v>27.59</v>
      </c>
      <c r="AJ1589" t="e">
        <f t="shared" si="567"/>
        <v>#N/A</v>
      </c>
      <c r="AK1589" t="str">
        <f t="shared" si="568"/>
        <v>no - Low</v>
      </c>
      <c r="AL1589" t="str">
        <f t="shared" si="569"/>
        <v>Q4 - Very High</v>
      </c>
      <c r="AM1589">
        <f t="shared" si="570"/>
        <v>0</v>
      </c>
      <c r="AN1589">
        <f t="shared" si="571"/>
        <v>1</v>
      </c>
      <c r="AO1589">
        <f t="shared" si="572"/>
        <v>0</v>
      </c>
      <c r="AP1589">
        <f t="shared" si="573"/>
        <v>4</v>
      </c>
      <c r="AQ1589">
        <f t="shared" si="574"/>
        <v>162.30000000000001</v>
      </c>
    </row>
    <row r="1590" spans="1:43" x14ac:dyDescent="0.25">
      <c r="A1590" t="s">
        <v>69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  <c r="U1590">
        <f t="shared" si="552"/>
        <v>1</v>
      </c>
      <c r="V1590" t="str">
        <f t="shared" si="553"/>
        <v>&lt;=3 calls</v>
      </c>
      <c r="W1590" t="str">
        <f t="shared" si="554"/>
        <v>Q2</v>
      </c>
      <c r="X1590" t="str">
        <f t="shared" si="555"/>
        <v>Not Applicable</v>
      </c>
      <c r="Y1590" t="str">
        <f t="shared" si="556"/>
        <v>High</v>
      </c>
      <c r="Z1590" s="3">
        <f t="shared" si="557"/>
        <v>1.7114671009323457</v>
      </c>
      <c r="AA1590" s="3">
        <f t="shared" si="558"/>
        <v>0.7209242083704166</v>
      </c>
      <c r="AB1590" s="3">
        <f t="shared" si="559"/>
        <v>0.69453134852033127</v>
      </c>
      <c r="AC1590" s="3">
        <f t="shared" si="560"/>
        <v>-0.92607839920631685</v>
      </c>
      <c r="AD1590" s="3">
        <f t="shared" si="561"/>
        <v>3.6318775949329347</v>
      </c>
      <c r="AE1590" s="3">
        <f t="shared" si="562"/>
        <v>2.1883432882759242</v>
      </c>
      <c r="AF1590" s="3">
        <f t="shared" si="563"/>
        <v>2.0945543273232925</v>
      </c>
      <c r="AG1590" t="str">
        <f t="shared" si="564"/>
        <v>Cluster 3</v>
      </c>
      <c r="AH1590" t="str">
        <f t="shared" si="565"/>
        <v>Not Applicable</v>
      </c>
      <c r="AI1590">
        <f t="shared" si="566"/>
        <v>46.36</v>
      </c>
      <c r="AJ1590" t="e">
        <f t="shared" si="567"/>
        <v>#N/A</v>
      </c>
      <c r="AK1590" t="str">
        <f t="shared" si="568"/>
        <v>no - Low</v>
      </c>
      <c r="AL1590" t="str">
        <f t="shared" si="569"/>
        <v>Q1 - Low</v>
      </c>
      <c r="AM1590">
        <f t="shared" si="570"/>
        <v>0</v>
      </c>
      <c r="AN1590">
        <f t="shared" si="571"/>
        <v>1</v>
      </c>
      <c r="AO1590">
        <f t="shared" si="572"/>
        <v>0</v>
      </c>
      <c r="AP1590">
        <f t="shared" si="573"/>
        <v>0</v>
      </c>
      <c r="AQ1590">
        <f t="shared" si="574"/>
        <v>272.7</v>
      </c>
    </row>
    <row r="1591" spans="1:43" x14ac:dyDescent="0.25">
      <c r="A1591" t="s">
        <v>45</v>
      </c>
      <c r="B1591">
        <v>132</v>
      </c>
      <c r="C1591" t="s">
        <v>25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  <c r="U1591">
        <f t="shared" si="552"/>
        <v>0</v>
      </c>
      <c r="V1591" t="str">
        <f t="shared" si="553"/>
        <v>&lt;=3 calls</v>
      </c>
      <c r="W1591" t="str">
        <f t="shared" si="554"/>
        <v>Q4</v>
      </c>
      <c r="X1591" t="str">
        <f t="shared" si="555"/>
        <v>High</v>
      </c>
      <c r="Y1591" t="str">
        <f t="shared" si="556"/>
        <v>Medium</v>
      </c>
      <c r="Z1591" s="3">
        <f t="shared" si="557"/>
        <v>0.37103350147257474</v>
      </c>
      <c r="AA1591" s="3">
        <f t="shared" si="558"/>
        <v>0.52589746275755</v>
      </c>
      <c r="AB1591" s="3">
        <f t="shared" si="559"/>
        <v>-3.4315006965955887E-2</v>
      </c>
      <c r="AC1591" s="3">
        <f t="shared" si="560"/>
        <v>0.95791013304996164</v>
      </c>
      <c r="AD1591" s="3">
        <f t="shared" si="561"/>
        <v>2.995672799869999</v>
      </c>
      <c r="AE1591" s="3">
        <f t="shared" si="562"/>
        <v>1.1545576396406967</v>
      </c>
      <c r="AF1591" s="3">
        <f t="shared" si="563"/>
        <v>1.3007502306839833</v>
      </c>
      <c r="AG1591" t="str">
        <f t="shared" si="564"/>
        <v>Cluster 2</v>
      </c>
      <c r="AH1591" t="str">
        <f t="shared" si="565"/>
        <v>&gt;16 messages</v>
      </c>
      <c r="AI1591" t="e">
        <f t="shared" si="566"/>
        <v>#N/A</v>
      </c>
      <c r="AJ1591">
        <f t="shared" si="567"/>
        <v>34.049999999999997</v>
      </c>
      <c r="AK1591" t="str">
        <f t="shared" si="568"/>
        <v>yes - Low</v>
      </c>
      <c r="AL1591" t="str">
        <f t="shared" si="569"/>
        <v>Q4 - Very High</v>
      </c>
      <c r="AM1591">
        <f t="shared" si="570"/>
        <v>1</v>
      </c>
      <c r="AN1591">
        <f t="shared" si="571"/>
        <v>0</v>
      </c>
      <c r="AO1591">
        <f t="shared" si="572"/>
        <v>0</v>
      </c>
      <c r="AP1591">
        <f t="shared" si="573"/>
        <v>2</v>
      </c>
      <c r="AQ1591">
        <f t="shared" si="574"/>
        <v>200.3</v>
      </c>
    </row>
    <row r="1592" spans="1:43" x14ac:dyDescent="0.25">
      <c r="A1592" t="s">
        <v>43</v>
      </c>
      <c r="B1592">
        <v>140</v>
      </c>
      <c r="C1592" t="s">
        <v>28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  <c r="U1592">
        <f t="shared" si="552"/>
        <v>0</v>
      </c>
      <c r="V1592" t="str">
        <f t="shared" si="553"/>
        <v>&lt;=3 calls</v>
      </c>
      <c r="W1592" t="str">
        <f t="shared" si="554"/>
        <v>Q4</v>
      </c>
      <c r="X1592" t="str">
        <f t="shared" si="555"/>
        <v>Not Applicable</v>
      </c>
      <c r="Y1592" t="str">
        <f t="shared" si="556"/>
        <v>Medium</v>
      </c>
      <c r="Z1592" s="3">
        <f t="shared" si="557"/>
        <v>-0.42878323190673673</v>
      </c>
      <c r="AA1592" s="3">
        <f t="shared" si="558"/>
        <v>-0.55271984461156753</v>
      </c>
      <c r="AB1592" s="3">
        <f t="shared" si="559"/>
        <v>-0.31830691114726156</v>
      </c>
      <c r="AC1592" s="3">
        <f t="shared" si="560"/>
        <v>0.30576025649971117</v>
      </c>
      <c r="AD1592" s="3">
        <f t="shared" si="561"/>
        <v>1.6419693810784026</v>
      </c>
      <c r="AE1592" s="3">
        <f t="shared" si="562"/>
        <v>0.82714140915003254</v>
      </c>
      <c r="AF1592" s="3">
        <f t="shared" si="563"/>
        <v>2.5830722740686936</v>
      </c>
      <c r="AG1592" t="str">
        <f t="shared" si="564"/>
        <v>Cluster 2</v>
      </c>
      <c r="AH1592" t="str">
        <f t="shared" si="565"/>
        <v>&gt;16 messages</v>
      </c>
      <c r="AI1592" t="e">
        <f t="shared" si="566"/>
        <v>#N/A</v>
      </c>
      <c r="AJ1592">
        <f t="shared" si="567"/>
        <v>26.71</v>
      </c>
      <c r="AK1592" t="str">
        <f t="shared" si="568"/>
        <v>no - High</v>
      </c>
      <c r="AL1592" t="str">
        <f t="shared" si="569"/>
        <v>Q3 - High</v>
      </c>
      <c r="AM1592">
        <f t="shared" si="570"/>
        <v>0</v>
      </c>
      <c r="AN1592">
        <f t="shared" si="571"/>
        <v>0</v>
      </c>
      <c r="AO1592">
        <f t="shared" si="572"/>
        <v>1</v>
      </c>
      <c r="AP1592">
        <f t="shared" si="573"/>
        <v>1</v>
      </c>
      <c r="AQ1592">
        <f t="shared" si="574"/>
        <v>157.1</v>
      </c>
    </row>
    <row r="1593" spans="1:43" x14ac:dyDescent="0.25">
      <c r="A1593" t="s">
        <v>47</v>
      </c>
      <c r="B1593">
        <v>51</v>
      </c>
      <c r="C1593" t="s">
        <v>28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  <c r="U1593">
        <f t="shared" si="552"/>
        <v>0</v>
      </c>
      <c r="V1593" t="str">
        <f t="shared" si="553"/>
        <v>&lt;=3 calls</v>
      </c>
      <c r="W1593" t="str">
        <f t="shared" si="554"/>
        <v>Q1</v>
      </c>
      <c r="X1593" t="str">
        <f t="shared" si="555"/>
        <v>High</v>
      </c>
      <c r="Y1593" t="str">
        <f t="shared" si="556"/>
        <v>Medium</v>
      </c>
      <c r="Z1593" s="3">
        <f t="shared" si="557"/>
        <v>-0.82313731572570226</v>
      </c>
      <c r="AA1593" s="3">
        <f t="shared" si="558"/>
        <v>8.4795662336189549E-3</v>
      </c>
      <c r="AB1593" s="3">
        <f t="shared" si="559"/>
        <v>-0.16141627876737941</v>
      </c>
      <c r="AC1593" s="3">
        <f t="shared" si="560"/>
        <v>0.74052684086654508</v>
      </c>
      <c r="AD1593" s="3">
        <f t="shared" si="561"/>
        <v>2.1865424271878839</v>
      </c>
      <c r="AE1593" s="3">
        <f t="shared" si="562"/>
        <v>1.1189558349990936</v>
      </c>
      <c r="AF1593" s="3">
        <f t="shared" si="563"/>
        <v>2.3923119644946711</v>
      </c>
      <c r="AG1593" t="str">
        <f t="shared" si="564"/>
        <v>Cluster 2</v>
      </c>
      <c r="AH1593" t="str">
        <f t="shared" si="565"/>
        <v>1-16 messages</v>
      </c>
      <c r="AI1593" t="e">
        <f t="shared" si="566"/>
        <v>#N/A</v>
      </c>
      <c r="AJ1593">
        <f t="shared" si="567"/>
        <v>23.09</v>
      </c>
      <c r="AK1593" t="str">
        <f t="shared" si="568"/>
        <v>yes - High</v>
      </c>
      <c r="AL1593" t="str">
        <f t="shared" si="569"/>
        <v>Q4 - Very High</v>
      </c>
      <c r="AM1593">
        <f t="shared" si="570"/>
        <v>1</v>
      </c>
      <c r="AN1593">
        <f t="shared" si="571"/>
        <v>0</v>
      </c>
      <c r="AO1593">
        <f t="shared" si="572"/>
        <v>1</v>
      </c>
      <c r="AP1593">
        <f t="shared" si="573"/>
        <v>2</v>
      </c>
      <c r="AQ1593">
        <f t="shared" si="574"/>
        <v>135.80000000000001</v>
      </c>
    </row>
    <row r="1594" spans="1:43" x14ac:dyDescent="0.25">
      <c r="A1594" t="s">
        <v>57</v>
      </c>
      <c r="B1594">
        <v>27</v>
      </c>
      <c r="C1594" t="s">
        <v>25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  <c r="U1594">
        <f t="shared" si="552"/>
        <v>0</v>
      </c>
      <c r="V1594" t="str">
        <f t="shared" si="553"/>
        <v>&lt;=3 calls</v>
      </c>
      <c r="W1594" t="str">
        <f t="shared" si="554"/>
        <v>Q1</v>
      </c>
      <c r="X1594" t="str">
        <f t="shared" si="555"/>
        <v>Not Applicable</v>
      </c>
      <c r="Y1594" t="str">
        <f t="shared" si="556"/>
        <v>Medium</v>
      </c>
      <c r="Z1594" s="3">
        <f t="shared" si="557"/>
        <v>1.0449531564495864</v>
      </c>
      <c r="AA1594" s="3">
        <f t="shared" si="558"/>
        <v>0.63137111089512077</v>
      </c>
      <c r="AB1594" s="3">
        <f t="shared" si="559"/>
        <v>-0.71152647078291553</v>
      </c>
      <c r="AC1594" s="3">
        <f t="shared" si="560"/>
        <v>0.88544903565548905</v>
      </c>
      <c r="AD1594" s="3">
        <f t="shared" si="561"/>
        <v>3.2374897925166466</v>
      </c>
      <c r="AE1594" s="3">
        <f t="shared" si="562"/>
        <v>1.667587026878933</v>
      </c>
      <c r="AF1594" s="3">
        <f t="shared" si="563"/>
        <v>1.755093395742904</v>
      </c>
      <c r="AG1594" t="str">
        <f t="shared" si="564"/>
        <v>Cluster 2</v>
      </c>
      <c r="AH1594" t="str">
        <f t="shared" si="565"/>
        <v>Not Applicable</v>
      </c>
      <c r="AI1594" t="e">
        <f t="shared" si="566"/>
        <v>#N/A</v>
      </c>
      <c r="AJ1594">
        <f t="shared" si="567"/>
        <v>40.24</v>
      </c>
      <c r="AK1594" t="str">
        <f t="shared" si="568"/>
        <v>no - Medium</v>
      </c>
      <c r="AL1594" t="str">
        <f t="shared" si="569"/>
        <v>Q4 - Very High</v>
      </c>
      <c r="AM1594">
        <f t="shared" si="570"/>
        <v>0</v>
      </c>
      <c r="AN1594">
        <f t="shared" si="571"/>
        <v>0</v>
      </c>
      <c r="AO1594">
        <f t="shared" si="572"/>
        <v>0</v>
      </c>
      <c r="AP1594">
        <f t="shared" si="573"/>
        <v>1</v>
      </c>
      <c r="AQ1594">
        <f t="shared" si="574"/>
        <v>236.7</v>
      </c>
    </row>
    <row r="1595" spans="1:43" x14ac:dyDescent="0.25">
      <c r="A1595" t="s">
        <v>37</v>
      </c>
      <c r="B1595">
        <v>224</v>
      </c>
      <c r="C1595" t="s">
        <v>28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  <c r="U1595">
        <f t="shared" si="552"/>
        <v>0</v>
      </c>
      <c r="V1595" t="str">
        <f t="shared" si="553"/>
        <v>&lt;=3 calls</v>
      </c>
      <c r="W1595" t="str">
        <f t="shared" si="554"/>
        <v>Q4</v>
      </c>
      <c r="X1595" t="str">
        <f t="shared" si="555"/>
        <v>Not Applicable</v>
      </c>
      <c r="Y1595" t="str">
        <f t="shared" si="556"/>
        <v>Medium</v>
      </c>
      <c r="Z1595" s="3">
        <f t="shared" si="557"/>
        <v>-1.274885655875128</v>
      </c>
      <c r="AA1595" s="3">
        <f t="shared" si="558"/>
        <v>-0.50097805495917458</v>
      </c>
      <c r="AB1595" s="3">
        <f t="shared" si="559"/>
        <v>0.33110114946313596</v>
      </c>
      <c r="AC1595" s="3">
        <f t="shared" si="560"/>
        <v>-1.7231504705455116</v>
      </c>
      <c r="AD1595" s="3">
        <f t="shared" si="561"/>
        <v>1.6184442834371855</v>
      </c>
      <c r="AE1595" s="3">
        <f t="shared" si="562"/>
        <v>2.2260251486503608</v>
      </c>
      <c r="AF1595" s="3">
        <f t="shared" si="563"/>
        <v>3.9103726198736117</v>
      </c>
      <c r="AG1595" t="str">
        <f t="shared" si="564"/>
        <v>Cluster 1</v>
      </c>
      <c r="AH1595" t="str">
        <f t="shared" si="565"/>
        <v>Not Applicable</v>
      </c>
      <c r="AI1595" t="e">
        <f t="shared" si="566"/>
        <v>#N/A</v>
      </c>
      <c r="AJ1595">
        <f t="shared" si="567"/>
        <v>18.940000000000001</v>
      </c>
      <c r="AK1595" t="str">
        <f t="shared" si="568"/>
        <v>no - Medium</v>
      </c>
      <c r="AL1595" t="str">
        <f t="shared" si="569"/>
        <v>Q1 - Low</v>
      </c>
      <c r="AM1595">
        <f t="shared" si="570"/>
        <v>0</v>
      </c>
      <c r="AN1595">
        <f t="shared" si="571"/>
        <v>0</v>
      </c>
      <c r="AO1595">
        <f t="shared" si="572"/>
        <v>1</v>
      </c>
      <c r="AP1595">
        <f t="shared" si="573"/>
        <v>3</v>
      </c>
      <c r="AQ1595">
        <f t="shared" si="574"/>
        <v>111.4</v>
      </c>
    </row>
    <row r="1596" spans="1:43" x14ac:dyDescent="0.25">
      <c r="A1596" t="s">
        <v>26</v>
      </c>
      <c r="B1596">
        <v>105</v>
      </c>
      <c r="C1596" t="s">
        <v>28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  <c r="U1596">
        <f t="shared" si="552"/>
        <v>1</v>
      </c>
      <c r="V1596" t="str">
        <f t="shared" si="553"/>
        <v>&lt;=3 calls</v>
      </c>
      <c r="W1596" t="str">
        <f t="shared" si="554"/>
        <v>Q3</v>
      </c>
      <c r="X1596" t="str">
        <f t="shared" si="555"/>
        <v>High</v>
      </c>
      <c r="Y1596" t="str">
        <f t="shared" si="556"/>
        <v>Low</v>
      </c>
      <c r="Z1596" s="3">
        <f t="shared" si="557"/>
        <v>-0.4472975081423689</v>
      </c>
      <c r="AA1596" s="3">
        <f t="shared" si="558"/>
        <v>-1.8522347924197484</v>
      </c>
      <c r="AB1596" s="3">
        <f t="shared" si="559"/>
        <v>-0.65194774962599822</v>
      </c>
      <c r="AC1596" s="3">
        <f t="shared" si="560"/>
        <v>1.6100600096002116</v>
      </c>
      <c r="AD1596" s="3">
        <f t="shared" si="561"/>
        <v>2.8222930054516007</v>
      </c>
      <c r="AE1596" s="3">
        <f t="shared" si="562"/>
        <v>2.5784060754266069</v>
      </c>
      <c r="AF1596" s="3">
        <f t="shared" si="563"/>
        <v>3.6511666588876288</v>
      </c>
      <c r="AG1596" t="str">
        <f t="shared" si="564"/>
        <v>Cluster 2</v>
      </c>
      <c r="AH1596" t="str">
        <f t="shared" si="565"/>
        <v>&gt;16 messages</v>
      </c>
      <c r="AI1596">
        <f t="shared" si="566"/>
        <v>26.54</v>
      </c>
      <c r="AJ1596" t="e">
        <f t="shared" si="567"/>
        <v>#N/A</v>
      </c>
      <c r="AK1596" t="str">
        <f t="shared" si="568"/>
        <v>yes - Low</v>
      </c>
      <c r="AL1596" t="str">
        <f t="shared" si="569"/>
        <v>Q4 - Very High</v>
      </c>
      <c r="AM1596">
        <f t="shared" si="570"/>
        <v>1</v>
      </c>
      <c r="AN1596">
        <f t="shared" si="571"/>
        <v>0</v>
      </c>
      <c r="AO1596">
        <f t="shared" si="572"/>
        <v>1</v>
      </c>
      <c r="AP1596">
        <f t="shared" si="573"/>
        <v>0</v>
      </c>
      <c r="AQ1596">
        <f t="shared" si="574"/>
        <v>156.1</v>
      </c>
    </row>
    <row r="1597" spans="1:43" x14ac:dyDescent="0.25">
      <c r="A1597" t="s">
        <v>59</v>
      </c>
      <c r="B1597">
        <v>117</v>
      </c>
      <c r="C1597" t="s">
        <v>25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  <c r="U1597">
        <f t="shared" si="552"/>
        <v>0</v>
      </c>
      <c r="V1597" t="str">
        <f t="shared" si="553"/>
        <v>&lt;=3 calls</v>
      </c>
      <c r="W1597" t="str">
        <f t="shared" si="554"/>
        <v>Q3</v>
      </c>
      <c r="X1597" t="str">
        <f t="shared" si="555"/>
        <v>Not Applicable</v>
      </c>
      <c r="Y1597" t="str">
        <f t="shared" si="556"/>
        <v>High</v>
      </c>
      <c r="Z1597" s="3">
        <f t="shared" si="557"/>
        <v>0.20070216010475816</v>
      </c>
      <c r="AA1597" s="3">
        <f t="shared" si="558"/>
        <v>1.644316146782355</v>
      </c>
      <c r="AB1597" s="3">
        <f t="shared" si="559"/>
        <v>-2.2983064109288107</v>
      </c>
      <c r="AC1597" s="3">
        <f t="shared" si="560"/>
        <v>0.63183519477483641</v>
      </c>
      <c r="AD1597" s="3">
        <f t="shared" si="561"/>
        <v>3.5752733043753162</v>
      </c>
      <c r="AE1597" s="3">
        <f t="shared" si="562"/>
        <v>2.9026686031155045</v>
      </c>
      <c r="AF1597" s="3">
        <f t="shared" si="563"/>
        <v>3.4739589574498773</v>
      </c>
      <c r="AG1597" t="str">
        <f t="shared" si="564"/>
        <v>Cluster 2</v>
      </c>
      <c r="AH1597" t="str">
        <f t="shared" si="565"/>
        <v>Not Applicable</v>
      </c>
      <c r="AI1597" t="e">
        <f t="shared" si="566"/>
        <v>#N/A</v>
      </c>
      <c r="AJ1597">
        <f t="shared" si="567"/>
        <v>32.49</v>
      </c>
      <c r="AK1597" t="str">
        <f t="shared" si="568"/>
        <v>no - Medium</v>
      </c>
      <c r="AL1597" t="str">
        <f t="shared" si="569"/>
        <v>Q3 - High</v>
      </c>
      <c r="AM1597">
        <f t="shared" si="570"/>
        <v>0</v>
      </c>
      <c r="AN1597">
        <f t="shared" si="571"/>
        <v>0</v>
      </c>
      <c r="AO1597">
        <f t="shared" si="572"/>
        <v>0</v>
      </c>
      <c r="AP1597">
        <f t="shared" si="573"/>
        <v>2</v>
      </c>
      <c r="AQ1597">
        <f t="shared" si="574"/>
        <v>191.1</v>
      </c>
    </row>
    <row r="1598" spans="1:43" x14ac:dyDescent="0.25">
      <c r="A1598" t="s">
        <v>57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  <c r="U1598">
        <f t="shared" si="552"/>
        <v>1</v>
      </c>
      <c r="V1598" t="str">
        <f t="shared" si="553"/>
        <v>&lt;=3 calls</v>
      </c>
      <c r="W1598" t="str">
        <f t="shared" si="554"/>
        <v>Q2</v>
      </c>
      <c r="X1598" t="str">
        <f t="shared" si="555"/>
        <v>Not Applicable</v>
      </c>
      <c r="Y1598" t="str">
        <f t="shared" si="556"/>
        <v>Low</v>
      </c>
      <c r="Z1598" s="3">
        <f t="shared" si="557"/>
        <v>-0.5046917644728286</v>
      </c>
      <c r="AA1598" s="3">
        <f t="shared" si="558"/>
        <v>-1.1756113892730695</v>
      </c>
      <c r="AB1598" s="3">
        <f t="shared" si="559"/>
        <v>-0.57648136949390283</v>
      </c>
      <c r="AC1598" s="3">
        <f t="shared" si="560"/>
        <v>1.591586692182255E-2</v>
      </c>
      <c r="AD1598" s="3">
        <f t="shared" si="561"/>
        <v>1.2196813876060975</v>
      </c>
      <c r="AE1598" s="3">
        <f t="shared" si="562"/>
        <v>1.4033388756493181</v>
      </c>
      <c r="AF1598" s="3">
        <f t="shared" si="563"/>
        <v>3.2328156941812582</v>
      </c>
      <c r="AG1598" t="str">
        <f t="shared" si="564"/>
        <v>Cluster 1</v>
      </c>
      <c r="AH1598" t="str">
        <f t="shared" si="565"/>
        <v>Not Applicable</v>
      </c>
      <c r="AI1598">
        <f t="shared" si="566"/>
        <v>26.01</v>
      </c>
      <c r="AJ1598" t="e">
        <f t="shared" si="567"/>
        <v>#N/A</v>
      </c>
      <c r="AK1598" t="str">
        <f t="shared" si="568"/>
        <v>no - High</v>
      </c>
      <c r="AL1598" t="str">
        <f t="shared" si="569"/>
        <v>Q2 - Medium</v>
      </c>
      <c r="AM1598">
        <f t="shared" si="570"/>
        <v>0</v>
      </c>
      <c r="AN1598">
        <f t="shared" si="571"/>
        <v>1</v>
      </c>
      <c r="AO1598">
        <f t="shared" si="572"/>
        <v>0</v>
      </c>
      <c r="AP1598">
        <f t="shared" si="573"/>
        <v>1</v>
      </c>
      <c r="AQ1598">
        <f t="shared" si="574"/>
        <v>153</v>
      </c>
    </row>
    <row r="1599" spans="1:43" x14ac:dyDescent="0.25">
      <c r="A1599" t="s">
        <v>20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  <c r="U1599">
        <f t="shared" si="552"/>
        <v>0</v>
      </c>
      <c r="V1599" t="str">
        <f t="shared" si="553"/>
        <v>&gt;3 calls</v>
      </c>
      <c r="W1599" t="str">
        <f t="shared" si="554"/>
        <v>Q4</v>
      </c>
      <c r="X1599" t="str">
        <f t="shared" si="555"/>
        <v>Not Applicable</v>
      </c>
      <c r="Y1599" t="str">
        <f t="shared" si="556"/>
        <v>High</v>
      </c>
      <c r="Z1599" s="3">
        <f t="shared" si="557"/>
        <v>0.7135476118317704</v>
      </c>
      <c r="AA1599" s="3">
        <f t="shared" si="558"/>
        <v>0.84828861366861508</v>
      </c>
      <c r="AB1599" s="3">
        <f t="shared" si="559"/>
        <v>-2.2784468372098385</v>
      </c>
      <c r="AC1599" s="3">
        <f t="shared" si="560"/>
        <v>1.591586692182255E-2</v>
      </c>
      <c r="AD1599" s="3">
        <f t="shared" si="561"/>
        <v>3.0031529401059105</v>
      </c>
      <c r="AE1599" s="3">
        <f t="shared" si="562"/>
        <v>2.5338344601102167</v>
      </c>
      <c r="AF1599" s="3">
        <f t="shared" si="563"/>
        <v>3.4382708678661857</v>
      </c>
      <c r="AG1599" t="str">
        <f t="shared" si="564"/>
        <v>Cluster 2</v>
      </c>
      <c r="AH1599" t="str">
        <f t="shared" si="565"/>
        <v>Not Applicable</v>
      </c>
      <c r="AI1599" t="e">
        <f t="shared" si="566"/>
        <v>#N/A</v>
      </c>
      <c r="AJ1599">
        <f t="shared" si="567"/>
        <v>37.200000000000003</v>
      </c>
      <c r="AK1599" t="str">
        <f t="shared" si="568"/>
        <v>no - Low</v>
      </c>
      <c r="AL1599" t="str">
        <f t="shared" si="569"/>
        <v>Q2 - Medium</v>
      </c>
      <c r="AM1599">
        <f t="shared" si="570"/>
        <v>0</v>
      </c>
      <c r="AN1599">
        <f t="shared" si="571"/>
        <v>1</v>
      </c>
      <c r="AO1599">
        <f t="shared" si="572"/>
        <v>0</v>
      </c>
      <c r="AP1599">
        <f t="shared" si="573"/>
        <v>4</v>
      </c>
      <c r="AQ1599">
        <f t="shared" si="574"/>
        <v>218.8</v>
      </c>
    </row>
    <row r="1600" spans="1:43" x14ac:dyDescent="0.25">
      <c r="A1600" t="s">
        <v>38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  <c r="U1600">
        <f t="shared" si="552"/>
        <v>0</v>
      </c>
      <c r="V1600" t="str">
        <f t="shared" si="553"/>
        <v>&lt;=3 calls</v>
      </c>
      <c r="W1600" t="str">
        <f t="shared" si="554"/>
        <v>Q4</v>
      </c>
      <c r="X1600" t="str">
        <f t="shared" si="555"/>
        <v>Not Applicable</v>
      </c>
      <c r="Y1600" t="str">
        <f t="shared" si="556"/>
        <v>Low</v>
      </c>
      <c r="Z1600" s="3">
        <f t="shared" si="557"/>
        <v>0.46545631027429885</v>
      </c>
      <c r="AA1600" s="3">
        <f t="shared" si="558"/>
        <v>-1.2989956569056988</v>
      </c>
      <c r="AB1600" s="3">
        <f t="shared" si="559"/>
        <v>2.183999377443262</v>
      </c>
      <c r="AC1600" s="3">
        <f t="shared" si="560"/>
        <v>1.591586692182255E-2</v>
      </c>
      <c r="AD1600" s="3">
        <f t="shared" si="561"/>
        <v>3.661543074223466</v>
      </c>
      <c r="AE1600" s="3">
        <f t="shared" si="562"/>
        <v>2.5834368366434783</v>
      </c>
      <c r="AF1600" s="3">
        <f t="shared" si="563"/>
        <v>2.8180479224915769</v>
      </c>
      <c r="AG1600" t="str">
        <f t="shared" si="564"/>
        <v>Cluster 2</v>
      </c>
      <c r="AH1600" t="str">
        <f t="shared" si="565"/>
        <v>Not Applicable</v>
      </c>
      <c r="AI1600" t="e">
        <f t="shared" si="566"/>
        <v>#N/A</v>
      </c>
      <c r="AJ1600">
        <f t="shared" si="567"/>
        <v>34.92</v>
      </c>
      <c r="AK1600" t="str">
        <f t="shared" si="568"/>
        <v>no - Low</v>
      </c>
      <c r="AL1600" t="str">
        <f t="shared" si="569"/>
        <v>Q2 - Medium</v>
      </c>
      <c r="AM1600">
        <f t="shared" si="570"/>
        <v>0</v>
      </c>
      <c r="AN1600">
        <f t="shared" si="571"/>
        <v>1</v>
      </c>
      <c r="AO1600">
        <f t="shared" si="572"/>
        <v>0</v>
      </c>
      <c r="AP1600">
        <f t="shared" si="573"/>
        <v>3</v>
      </c>
      <c r="AQ1600">
        <f t="shared" si="574"/>
        <v>205.4</v>
      </c>
    </row>
    <row r="1601" spans="1:43" x14ac:dyDescent="0.25">
      <c r="A1601" t="s">
        <v>51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  <c r="U1601">
        <f t="shared" si="552"/>
        <v>1</v>
      </c>
      <c r="V1601" t="str">
        <f t="shared" si="553"/>
        <v>&lt;=3 calls</v>
      </c>
      <c r="W1601" t="str">
        <f t="shared" si="554"/>
        <v>Q4</v>
      </c>
      <c r="X1601" t="str">
        <f t="shared" si="555"/>
        <v>Low</v>
      </c>
      <c r="Y1601" t="str">
        <f t="shared" si="556"/>
        <v>Medium</v>
      </c>
      <c r="Z1601" s="3">
        <f t="shared" si="557"/>
        <v>0.83203897973981611</v>
      </c>
      <c r="AA1601" s="3">
        <f t="shared" si="558"/>
        <v>-0.3039612405135238</v>
      </c>
      <c r="AB1601" s="3">
        <f t="shared" si="559"/>
        <v>-1.1385073057408224</v>
      </c>
      <c r="AC1601" s="3">
        <f t="shared" si="560"/>
        <v>-0.12900632786712207</v>
      </c>
      <c r="AD1601" s="3">
        <f t="shared" si="561"/>
        <v>2.1491047039715578</v>
      </c>
      <c r="AE1601" s="3">
        <f t="shared" si="562"/>
        <v>1.4482827132145091</v>
      </c>
      <c r="AF1601" s="3">
        <f t="shared" si="563"/>
        <v>2.752525132702567</v>
      </c>
      <c r="AG1601" t="str">
        <f t="shared" si="564"/>
        <v>Cluster 2</v>
      </c>
      <c r="AH1601" t="str">
        <f t="shared" si="565"/>
        <v>Not Applicable</v>
      </c>
      <c r="AI1601">
        <f t="shared" si="566"/>
        <v>38.28</v>
      </c>
      <c r="AJ1601" t="e">
        <f t="shared" si="567"/>
        <v>#N/A</v>
      </c>
      <c r="AK1601" t="str">
        <f t="shared" si="568"/>
        <v>yes - Low</v>
      </c>
      <c r="AL1601" t="str">
        <f t="shared" si="569"/>
        <v>Q2 - Medium</v>
      </c>
      <c r="AM1601">
        <f t="shared" si="570"/>
        <v>1</v>
      </c>
      <c r="AN1601">
        <f t="shared" si="571"/>
        <v>1</v>
      </c>
      <c r="AO1601">
        <f t="shared" si="572"/>
        <v>0</v>
      </c>
      <c r="AP1601">
        <f t="shared" si="573"/>
        <v>0</v>
      </c>
      <c r="AQ1601">
        <f t="shared" si="574"/>
        <v>225.2</v>
      </c>
    </row>
    <row r="1602" spans="1:43" x14ac:dyDescent="0.25">
      <c r="A1602" t="s">
        <v>32</v>
      </c>
      <c r="B1602">
        <v>68</v>
      </c>
      <c r="C1602" t="s">
        <v>28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  <c r="U1602">
        <f t="shared" ref="U1602:U1665" si="575">IF(T1602="yes",1,0)</f>
        <v>1</v>
      </c>
      <c r="V1602" t="str">
        <f t="shared" ref="V1602:V1665" si="576">IF(S1602&gt;3,"&gt;3 calls","&lt;=3 calls")</f>
        <v>&lt;=3 calls</v>
      </c>
      <c r="W1602" t="str">
        <f t="shared" ref="W1602:W1665" si="577">IF(B1602&lt;=_xlfn.QUARTILE.INC($B$2:$B$4251,1),"Q1",
IF(B1602&lt;=_xlfn.QUARTILE.INC($B$2:$B$4251,2),"Q2",
IF(B1602&lt;=_xlfn.QUARTILE.INC($B$2:$B$4251,3),"Q3","Q4")))</f>
        <v>Q1</v>
      </c>
      <c r="X1602" t="str">
        <f t="shared" ref="X1602:X1665" si="578">IF(D1602="no","Not Applicable",IF(R1602&gt;2.84,"High","Low"))</f>
        <v>Not Applicable</v>
      </c>
      <c r="Y1602" t="str">
        <f t="shared" ref="Y1602:Y1665" si="579">IF(J1602&lt;=165,"Low",IF(J1602&lt;=233,"Medium","High"))</f>
        <v>High</v>
      </c>
      <c r="Z1602" s="3">
        <f t="shared" ref="Z1602:Z1665" si="580">(G1602-AVERAGE($G$2:$G$4251))/_xlfn.STDEV.S($G$2:$G$4251)</f>
        <v>1.2893416027599318</v>
      </c>
      <c r="AA1602" s="3">
        <f t="shared" ref="AA1602:AA1665" si="581">(J1602-AVERAGE($J$2:$J$4251))/_xlfn.STDEV.S($J$2:$J$4251)</f>
        <v>1.0811266671043838</v>
      </c>
      <c r="AB1602" s="3">
        <f t="shared" ref="AB1602:AB1665" si="582">(M1602-AVERAGE($M$2:$M$4251))/_xlfn.STDEV.S($M$2:$M$4251)</f>
        <v>1.4432372777255909</v>
      </c>
      <c r="AC1602" s="3">
        <f t="shared" ref="AC1602:AC1665" si="583">(P1602-AVERAGE($P$2:$P$4251))/_xlfn.STDEV.S($P$2:$P$4251)</f>
        <v>-0.49131181483948333</v>
      </c>
      <c r="AD1602" s="3">
        <f t="shared" ref="AD1602:AD1665" si="584">SQRT((Z1602-$BQ$13)^2+(AA1602-$BR$13)^2+(AB1602-$BS$13)^2+(AC1602-$BT$13)^2)</f>
        <v>3.9749648103662838</v>
      </c>
      <c r="AE1602" s="3">
        <f t="shared" ref="AE1602:AE1665" si="585">SQRT((Z1602-$BQ$14)^2+(AA1602-$BR$14)^2+(AB1602-$BS$14)^2+(AC1602-$BT$14)^2)</f>
        <v>2.2705853382221561</v>
      </c>
      <c r="AF1602" s="3">
        <f t="shared" ref="AF1602:AF1665" si="586">SQRT((Z1602-$BQ$15)^2+(AA1602-$BR$15)^2+(AB1602-$BS$15)^2+(AC1602-$BT$15)^2)</f>
        <v>1.5845410416422092</v>
      </c>
      <c r="AG1602" t="str">
        <f t="shared" ref="AG1602:AG1665" si="587">IF(AD1602=MIN(AD1602:AF1602),"Cluster 1",IF(AE1602=MIN(AD1602:AF1602),"Cluster 2","Cluster 3"))</f>
        <v>Cluster 3</v>
      </c>
      <c r="AH1602" t="str">
        <f t="shared" ref="AH1602:AH1665" si="588">IF(E1602="no","Not Applicable",IF(F1602=0,"0 messages",IF(F1602&lt;=16,"1-16 messages","&gt;16 messages")))</f>
        <v>Not Applicable</v>
      </c>
      <c r="AI1602">
        <f t="shared" ref="AI1602:AI1665" si="589">IF(T1602="yes",I1602,NA())</f>
        <v>42.48</v>
      </c>
      <c r="AJ1602" t="e">
        <f t="shared" ref="AJ1602:AJ1665" si="590">IF(T1602="no",I1602,NA())</f>
        <v>#N/A</v>
      </c>
      <c r="AK1602" t="str">
        <f t="shared" ref="AK1602:AK1665" si="591">D1602&amp;" - "&amp;IF(Q1602&lt;=3,"Low",IF(Q1602&lt;=6,"Medium","High"))</f>
        <v>no - Medium</v>
      </c>
      <c r="AL1602" t="str">
        <f t="shared" ref="AL1602:AL1665" si="592">IF(P1602&lt;=8.5,"Q1 - Low",IF(P1602&lt;=10.3,"Q2 - Medium",IF(P1602&lt;=12,"Q3 - High","Q4 - Very High")))</f>
        <v>Q2 - Medium</v>
      </c>
      <c r="AM1602">
        <f t="shared" ref="AM1602:AM1665" si="593">IF(D1602="yes",1,0)</f>
        <v>0</v>
      </c>
      <c r="AN1602">
        <f t="shared" ref="AN1602:AN1665" si="594">IF(C1602="area_code_415",1,0)</f>
        <v>0</v>
      </c>
      <c r="AO1602">
        <f t="shared" ref="AO1602:AO1665" si="595">IF(C1602="area_code_510",1,0)</f>
        <v>1</v>
      </c>
      <c r="AP1602">
        <f t="shared" ref="AP1602:AP1665" si="596">S1602</f>
        <v>2</v>
      </c>
      <c r="AQ1602">
        <f t="shared" ref="AQ1602:AQ1665" si="597">G1602</f>
        <v>249.9</v>
      </c>
    </row>
    <row r="1603" spans="1:43" x14ac:dyDescent="0.25">
      <c r="A1603" t="s">
        <v>61</v>
      </c>
      <c r="B1603">
        <v>68</v>
      </c>
      <c r="C1603" t="s">
        <v>25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  <c r="U1603">
        <f t="shared" si="575"/>
        <v>0</v>
      </c>
      <c r="V1603" t="str">
        <f t="shared" si="576"/>
        <v>&lt;=3 calls</v>
      </c>
      <c r="W1603" t="str">
        <f t="shared" si="577"/>
        <v>Q1</v>
      </c>
      <c r="X1603" t="str">
        <f t="shared" si="578"/>
        <v>Not Applicable</v>
      </c>
      <c r="Y1603" t="str">
        <f t="shared" si="579"/>
        <v>Low</v>
      </c>
      <c r="Z1603" s="3">
        <f t="shared" si="580"/>
        <v>-0.90089727591535784</v>
      </c>
      <c r="AA1603" s="3">
        <f t="shared" si="581"/>
        <v>-1.2572042114172277</v>
      </c>
      <c r="AB1603" s="3">
        <f t="shared" si="582"/>
        <v>1.1076104818749577</v>
      </c>
      <c r="AC1603" s="3">
        <f t="shared" si="583"/>
        <v>-2.0314681775414092E-2</v>
      </c>
      <c r="AD1603" s="3">
        <f t="shared" si="584"/>
        <v>2.3404658985650175</v>
      </c>
      <c r="AE1603" s="3">
        <f t="shared" si="585"/>
        <v>1.9024699726439411</v>
      </c>
      <c r="AF1603" s="3">
        <f t="shared" si="586"/>
        <v>3.1242604518954433</v>
      </c>
      <c r="AG1603" t="str">
        <f t="shared" si="587"/>
        <v>Cluster 2</v>
      </c>
      <c r="AH1603" t="str">
        <f t="shared" si="588"/>
        <v>Not Applicable</v>
      </c>
      <c r="AI1603" t="e">
        <f t="shared" si="589"/>
        <v>#N/A</v>
      </c>
      <c r="AJ1603">
        <f t="shared" si="590"/>
        <v>22.37</v>
      </c>
      <c r="AK1603" t="str">
        <f t="shared" si="591"/>
        <v>no - Medium</v>
      </c>
      <c r="AL1603" t="str">
        <f t="shared" si="592"/>
        <v>Q2 - Medium</v>
      </c>
      <c r="AM1603">
        <f t="shared" si="593"/>
        <v>0</v>
      </c>
      <c r="AN1603">
        <f t="shared" si="594"/>
        <v>0</v>
      </c>
      <c r="AO1603">
        <f t="shared" si="595"/>
        <v>0</v>
      </c>
      <c r="AP1603">
        <f t="shared" si="596"/>
        <v>3</v>
      </c>
      <c r="AQ1603">
        <f t="shared" si="597"/>
        <v>131.6</v>
      </c>
    </row>
    <row r="1604" spans="1:43" x14ac:dyDescent="0.25">
      <c r="A1604" t="s">
        <v>45</v>
      </c>
      <c r="B1604">
        <v>86</v>
      </c>
      <c r="C1604" t="s">
        <v>25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  <c r="U1604">
        <f t="shared" si="575"/>
        <v>0</v>
      </c>
      <c r="V1604" t="str">
        <f t="shared" si="576"/>
        <v>&lt;=3 calls</v>
      </c>
      <c r="W1604" t="str">
        <f t="shared" si="577"/>
        <v>Q2</v>
      </c>
      <c r="X1604" t="str">
        <f t="shared" si="578"/>
        <v>Not Applicable</v>
      </c>
      <c r="Y1604" t="str">
        <f t="shared" si="579"/>
        <v>Medium</v>
      </c>
      <c r="Z1604" s="3">
        <f t="shared" si="580"/>
        <v>0.32659923850705735</v>
      </c>
      <c r="AA1604" s="3">
        <f t="shared" si="581"/>
        <v>-0.68804452524090365</v>
      </c>
      <c r="AB1604" s="3">
        <f t="shared" si="582"/>
        <v>0.14839307124859005</v>
      </c>
      <c r="AC1604" s="3">
        <f t="shared" si="583"/>
        <v>-5.6545230472650088E-2</v>
      </c>
      <c r="AD1604" s="3">
        <f t="shared" si="584"/>
        <v>2.0164561255022018</v>
      </c>
      <c r="AE1604" s="3">
        <f t="shared" si="585"/>
        <v>0.77800398327461318</v>
      </c>
      <c r="AF1604" s="3">
        <f t="shared" si="586"/>
        <v>2.2681457382423593</v>
      </c>
      <c r="AG1604" t="str">
        <f t="shared" si="587"/>
        <v>Cluster 2</v>
      </c>
      <c r="AH1604" t="str">
        <f t="shared" si="588"/>
        <v>&gt;16 messages</v>
      </c>
      <c r="AI1604" t="e">
        <f t="shared" si="589"/>
        <v>#N/A</v>
      </c>
      <c r="AJ1604">
        <f t="shared" si="590"/>
        <v>33.64</v>
      </c>
      <c r="AK1604" t="str">
        <f t="shared" si="591"/>
        <v>no - High</v>
      </c>
      <c r="AL1604" t="str">
        <f t="shared" si="592"/>
        <v>Q2 - Medium</v>
      </c>
      <c r="AM1604">
        <f t="shared" si="593"/>
        <v>0</v>
      </c>
      <c r="AN1604">
        <f t="shared" si="594"/>
        <v>0</v>
      </c>
      <c r="AO1604">
        <f t="shared" si="595"/>
        <v>0</v>
      </c>
      <c r="AP1604">
        <f t="shared" si="596"/>
        <v>0</v>
      </c>
      <c r="AQ1604">
        <f t="shared" si="597"/>
        <v>197.9</v>
      </c>
    </row>
    <row r="1605" spans="1:43" x14ac:dyDescent="0.25">
      <c r="A1605" t="s">
        <v>65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  <c r="U1605">
        <f t="shared" si="575"/>
        <v>0</v>
      </c>
      <c r="V1605" t="str">
        <f t="shared" si="576"/>
        <v>&lt;=3 calls</v>
      </c>
      <c r="W1605" t="str">
        <f t="shared" si="577"/>
        <v>Q4</v>
      </c>
      <c r="X1605" t="str">
        <f t="shared" si="578"/>
        <v>Not Applicable</v>
      </c>
      <c r="Y1605" t="str">
        <f t="shared" si="579"/>
        <v>Medium</v>
      </c>
      <c r="Z1605" s="3">
        <f t="shared" si="580"/>
        <v>-0.25474903529179388</v>
      </c>
      <c r="AA1605" s="3">
        <f t="shared" si="581"/>
        <v>0.19952617418091645</v>
      </c>
      <c r="AB1605" s="3">
        <f t="shared" si="582"/>
        <v>1.1254840982220324</v>
      </c>
      <c r="AC1605" s="3">
        <f t="shared" si="583"/>
        <v>-0.12900632786712207</v>
      </c>
      <c r="AD1605" s="3">
        <f t="shared" si="584"/>
        <v>2.6964003173924045</v>
      </c>
      <c r="AE1605" s="3">
        <f t="shared" si="585"/>
        <v>1.1781616413488405</v>
      </c>
      <c r="AF1605" s="3">
        <f t="shared" si="586"/>
        <v>1.8723127502257009</v>
      </c>
      <c r="AG1605" t="str">
        <f t="shared" si="587"/>
        <v>Cluster 2</v>
      </c>
      <c r="AH1605" t="str">
        <f t="shared" si="588"/>
        <v>Not Applicable</v>
      </c>
      <c r="AI1605" t="e">
        <f t="shared" si="589"/>
        <v>#N/A</v>
      </c>
      <c r="AJ1605">
        <f t="shared" si="590"/>
        <v>28.31</v>
      </c>
      <c r="AK1605" t="str">
        <f t="shared" si="591"/>
        <v>no - Medium</v>
      </c>
      <c r="AL1605" t="str">
        <f t="shared" si="592"/>
        <v>Q2 - Medium</v>
      </c>
      <c r="AM1605">
        <f t="shared" si="593"/>
        <v>0</v>
      </c>
      <c r="AN1605">
        <f t="shared" si="594"/>
        <v>1</v>
      </c>
      <c r="AO1605">
        <f t="shared" si="595"/>
        <v>0</v>
      </c>
      <c r="AP1605">
        <f t="shared" si="596"/>
        <v>1</v>
      </c>
      <c r="AQ1605">
        <f t="shared" si="597"/>
        <v>166.5</v>
      </c>
    </row>
    <row r="1606" spans="1:43" x14ac:dyDescent="0.25">
      <c r="A1606" t="s">
        <v>20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  <c r="U1606">
        <f t="shared" si="575"/>
        <v>0</v>
      </c>
      <c r="V1606" t="str">
        <f t="shared" si="576"/>
        <v>&lt;=3 calls</v>
      </c>
      <c r="W1606" t="str">
        <f t="shared" si="577"/>
        <v>Q2</v>
      </c>
      <c r="X1606" t="str">
        <f t="shared" si="578"/>
        <v>Not Applicable</v>
      </c>
      <c r="Y1606" t="str">
        <f t="shared" si="579"/>
        <v>Medium</v>
      </c>
      <c r="Z1606" s="3">
        <f t="shared" si="580"/>
        <v>0.83574183498694288</v>
      </c>
      <c r="AA1606" s="3">
        <f t="shared" si="581"/>
        <v>-0.26017972619226831</v>
      </c>
      <c r="AB1606" s="3">
        <f t="shared" si="582"/>
        <v>1.6001279101054735</v>
      </c>
      <c r="AC1606" s="3">
        <f t="shared" si="583"/>
        <v>0.95791013304996164</v>
      </c>
      <c r="AD1606" s="3">
        <f t="shared" si="584"/>
        <v>3.8093778179995943</v>
      </c>
      <c r="AE1606" s="3">
        <f t="shared" si="585"/>
        <v>2.0601356888241926</v>
      </c>
      <c r="AF1606" s="3">
        <f t="shared" si="586"/>
        <v>1.4060436524044735</v>
      </c>
      <c r="AG1606" t="str">
        <f t="shared" si="587"/>
        <v>Cluster 3</v>
      </c>
      <c r="AH1606" t="str">
        <f t="shared" si="588"/>
        <v>&gt;16 messages</v>
      </c>
      <c r="AI1606" t="e">
        <f t="shared" si="589"/>
        <v>#N/A</v>
      </c>
      <c r="AJ1606">
        <f t="shared" si="590"/>
        <v>38.32</v>
      </c>
      <c r="AK1606" t="str">
        <f t="shared" si="591"/>
        <v>no - Low</v>
      </c>
      <c r="AL1606" t="str">
        <f t="shared" si="592"/>
        <v>Q4 - Very High</v>
      </c>
      <c r="AM1606">
        <f t="shared" si="593"/>
        <v>0</v>
      </c>
      <c r="AN1606">
        <f t="shared" si="594"/>
        <v>1</v>
      </c>
      <c r="AO1606">
        <f t="shared" si="595"/>
        <v>0</v>
      </c>
      <c r="AP1606">
        <f t="shared" si="596"/>
        <v>1</v>
      </c>
      <c r="AQ1606">
        <f t="shared" si="597"/>
        <v>225.4</v>
      </c>
    </row>
    <row r="1607" spans="1:43" x14ac:dyDescent="0.25">
      <c r="A1607" t="s">
        <v>64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  <c r="U1607">
        <f t="shared" si="575"/>
        <v>1</v>
      </c>
      <c r="V1607" t="str">
        <f t="shared" si="576"/>
        <v>&lt;=3 calls</v>
      </c>
      <c r="W1607" t="str">
        <f t="shared" si="577"/>
        <v>Q4</v>
      </c>
      <c r="X1607" t="str">
        <f t="shared" si="578"/>
        <v>Not Applicable</v>
      </c>
      <c r="Y1607" t="str">
        <f t="shared" si="579"/>
        <v>Medium</v>
      </c>
      <c r="Z1607" s="3">
        <f t="shared" si="580"/>
        <v>1.768861357262806</v>
      </c>
      <c r="AA1607" s="3">
        <f t="shared" si="581"/>
        <v>-0.21241807420544381</v>
      </c>
      <c r="AB1607" s="3">
        <f t="shared" si="582"/>
        <v>0.46416029338025144</v>
      </c>
      <c r="AC1607" s="3">
        <f t="shared" si="583"/>
        <v>-1.0347700452980251</v>
      </c>
      <c r="AD1607" s="3">
        <f t="shared" si="584"/>
        <v>3.2298378947468653</v>
      </c>
      <c r="AE1607" s="3">
        <f t="shared" si="585"/>
        <v>2.1119151886531062</v>
      </c>
      <c r="AF1607" s="3">
        <f t="shared" si="586"/>
        <v>2.5472570937744985</v>
      </c>
      <c r="AG1607" t="str">
        <f t="shared" si="587"/>
        <v>Cluster 2</v>
      </c>
      <c r="AH1607" t="str">
        <f t="shared" si="588"/>
        <v>Not Applicable</v>
      </c>
      <c r="AI1607">
        <f t="shared" si="589"/>
        <v>46.89</v>
      </c>
      <c r="AJ1607" t="e">
        <f t="shared" si="590"/>
        <v>#N/A</v>
      </c>
      <c r="AK1607" t="str">
        <f t="shared" si="591"/>
        <v>no - Medium</v>
      </c>
      <c r="AL1607" t="str">
        <f t="shared" si="592"/>
        <v>Q1 - Low</v>
      </c>
      <c r="AM1607">
        <f t="shared" si="593"/>
        <v>0</v>
      </c>
      <c r="AN1607">
        <f t="shared" si="594"/>
        <v>1</v>
      </c>
      <c r="AO1607">
        <f t="shared" si="595"/>
        <v>0</v>
      </c>
      <c r="AP1607">
        <f t="shared" si="596"/>
        <v>2</v>
      </c>
      <c r="AQ1607">
        <f t="shared" si="597"/>
        <v>275.8</v>
      </c>
    </row>
    <row r="1608" spans="1:43" x14ac:dyDescent="0.25">
      <c r="A1608" t="s">
        <v>42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  <c r="U1608">
        <f t="shared" si="575"/>
        <v>0</v>
      </c>
      <c r="V1608" t="str">
        <f t="shared" si="576"/>
        <v>&lt;=3 calls</v>
      </c>
      <c r="W1608" t="str">
        <f t="shared" si="577"/>
        <v>Q4</v>
      </c>
      <c r="X1608" t="str">
        <f t="shared" si="578"/>
        <v>Not Applicable</v>
      </c>
      <c r="Y1608" t="str">
        <f t="shared" si="579"/>
        <v>Low</v>
      </c>
      <c r="Z1608" s="3">
        <f t="shared" si="580"/>
        <v>-0.69168595445271375</v>
      </c>
      <c r="AA1608" s="3">
        <f t="shared" si="581"/>
        <v>-2.2203975264848532</v>
      </c>
      <c r="AB1608" s="3">
        <f t="shared" si="582"/>
        <v>1.7768781162043277</v>
      </c>
      <c r="AC1608" s="3">
        <f t="shared" si="583"/>
        <v>0.19706861040800316</v>
      </c>
      <c r="AD1608" s="3">
        <f t="shared" si="584"/>
        <v>3.2754317278201248</v>
      </c>
      <c r="AE1608" s="3">
        <f t="shared" si="585"/>
        <v>2.9333814126807987</v>
      </c>
      <c r="AF1608" s="3">
        <f t="shared" si="586"/>
        <v>3.8053909156500163</v>
      </c>
      <c r="AG1608" t="str">
        <f t="shared" si="587"/>
        <v>Cluster 2</v>
      </c>
      <c r="AH1608" t="str">
        <f t="shared" si="588"/>
        <v>&gt;16 messages</v>
      </c>
      <c r="AI1608" t="e">
        <f t="shared" si="589"/>
        <v>#N/A</v>
      </c>
      <c r="AJ1608">
        <f t="shared" si="590"/>
        <v>24.29</v>
      </c>
      <c r="AK1608" t="str">
        <f t="shared" si="591"/>
        <v>no - Medium</v>
      </c>
      <c r="AL1608" t="str">
        <f t="shared" si="592"/>
        <v>Q3 - High</v>
      </c>
      <c r="AM1608">
        <f t="shared" si="593"/>
        <v>0</v>
      </c>
      <c r="AN1608">
        <f t="shared" si="594"/>
        <v>1</v>
      </c>
      <c r="AO1608">
        <f t="shared" si="595"/>
        <v>0</v>
      </c>
      <c r="AP1608">
        <f t="shared" si="596"/>
        <v>1</v>
      </c>
      <c r="AQ1608">
        <f t="shared" si="597"/>
        <v>142.9</v>
      </c>
    </row>
    <row r="1609" spans="1:43" x14ac:dyDescent="0.25">
      <c r="A1609" t="s">
        <v>64</v>
      </c>
      <c r="B1609">
        <v>113</v>
      </c>
      <c r="C1609" t="s">
        <v>28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  <c r="U1609">
        <f t="shared" si="575"/>
        <v>0</v>
      </c>
      <c r="V1609" t="str">
        <f t="shared" si="576"/>
        <v>&lt;=3 calls</v>
      </c>
      <c r="W1609" t="str">
        <f t="shared" si="577"/>
        <v>Q3</v>
      </c>
      <c r="X1609" t="str">
        <f t="shared" si="578"/>
        <v>Not Applicable</v>
      </c>
      <c r="Y1609" t="str">
        <f t="shared" si="579"/>
        <v>High</v>
      </c>
      <c r="Z1609" s="3">
        <f t="shared" si="580"/>
        <v>0.49878200749843649</v>
      </c>
      <c r="AA1609" s="3">
        <f t="shared" si="581"/>
        <v>1.1109776995961491</v>
      </c>
      <c r="AB1609" s="3">
        <f t="shared" si="582"/>
        <v>0.20797179240550728</v>
      </c>
      <c r="AC1609" s="3">
        <f t="shared" si="583"/>
        <v>-0.12900632786712207</v>
      </c>
      <c r="AD1609" s="3">
        <f t="shared" si="584"/>
        <v>2.986703899340573</v>
      </c>
      <c r="AE1609" s="3">
        <f t="shared" si="585"/>
        <v>1.2421553200265418</v>
      </c>
      <c r="AF1609" s="3">
        <f t="shared" si="586"/>
        <v>1.4715636227510853</v>
      </c>
      <c r="AG1609" t="str">
        <f t="shared" si="587"/>
        <v>Cluster 2</v>
      </c>
      <c r="AH1609" t="str">
        <f t="shared" si="588"/>
        <v>Not Applicable</v>
      </c>
      <c r="AI1609" t="e">
        <f t="shared" si="589"/>
        <v>#N/A</v>
      </c>
      <c r="AJ1609">
        <f t="shared" si="590"/>
        <v>35.22</v>
      </c>
      <c r="AK1609" t="str">
        <f t="shared" si="591"/>
        <v>no - Low</v>
      </c>
      <c r="AL1609" t="str">
        <f t="shared" si="592"/>
        <v>Q2 - Medium</v>
      </c>
      <c r="AM1609">
        <f t="shared" si="593"/>
        <v>0</v>
      </c>
      <c r="AN1609">
        <f t="shared" si="594"/>
        <v>0</v>
      </c>
      <c r="AO1609">
        <f t="shared" si="595"/>
        <v>1</v>
      </c>
      <c r="AP1609">
        <f t="shared" si="596"/>
        <v>1</v>
      </c>
      <c r="AQ1609">
        <f t="shared" si="597"/>
        <v>207.2</v>
      </c>
    </row>
    <row r="1610" spans="1:43" x14ac:dyDescent="0.25">
      <c r="A1610" t="s">
        <v>29</v>
      </c>
      <c r="B1610">
        <v>132</v>
      </c>
      <c r="C1610" t="s">
        <v>25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  <c r="U1610">
        <f t="shared" si="575"/>
        <v>0</v>
      </c>
      <c r="V1610" t="str">
        <f t="shared" si="576"/>
        <v>&lt;=3 calls</v>
      </c>
      <c r="W1610" t="str">
        <f t="shared" si="577"/>
        <v>Q4</v>
      </c>
      <c r="X1610" t="str">
        <f t="shared" si="578"/>
        <v>Not Applicable</v>
      </c>
      <c r="Y1610" t="str">
        <f t="shared" si="579"/>
        <v>Medium</v>
      </c>
      <c r="Z1610" s="3">
        <f t="shared" si="580"/>
        <v>0.48026773126280431</v>
      </c>
      <c r="AA1610" s="3">
        <f t="shared" si="581"/>
        <v>0.21942686250875995</v>
      </c>
      <c r="AB1610" s="3">
        <f t="shared" si="582"/>
        <v>-8.59498986352846E-2</v>
      </c>
      <c r="AC1610" s="3">
        <f t="shared" si="583"/>
        <v>-2.0314681775414092E-2</v>
      </c>
      <c r="AD1610" s="3">
        <f t="shared" si="584"/>
        <v>2.3395438315568149</v>
      </c>
      <c r="AE1610" s="3">
        <f t="shared" si="585"/>
        <v>0.5353553147712381</v>
      </c>
      <c r="AF1610" s="3">
        <f t="shared" si="586"/>
        <v>1.7606093508589804</v>
      </c>
      <c r="AG1610" t="str">
        <f t="shared" si="587"/>
        <v>Cluster 2</v>
      </c>
      <c r="AH1610" t="str">
        <f t="shared" si="588"/>
        <v>Not Applicable</v>
      </c>
      <c r="AI1610" t="e">
        <f t="shared" si="589"/>
        <v>#N/A</v>
      </c>
      <c r="AJ1610">
        <f t="shared" si="590"/>
        <v>35.049999999999997</v>
      </c>
      <c r="AK1610" t="str">
        <f t="shared" si="591"/>
        <v>no - Medium</v>
      </c>
      <c r="AL1610" t="str">
        <f t="shared" si="592"/>
        <v>Q2 - Medium</v>
      </c>
      <c r="AM1610">
        <f t="shared" si="593"/>
        <v>0</v>
      </c>
      <c r="AN1610">
        <f t="shared" si="594"/>
        <v>0</v>
      </c>
      <c r="AO1610">
        <f t="shared" si="595"/>
        <v>0</v>
      </c>
      <c r="AP1610">
        <f t="shared" si="596"/>
        <v>1</v>
      </c>
      <c r="AQ1610">
        <f t="shared" si="597"/>
        <v>206.2</v>
      </c>
    </row>
    <row r="1611" spans="1:43" x14ac:dyDescent="0.25">
      <c r="A1611" t="s">
        <v>68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  <c r="U1611">
        <f t="shared" si="575"/>
        <v>0</v>
      </c>
      <c r="V1611" t="str">
        <f t="shared" si="576"/>
        <v>&lt;=3 calls</v>
      </c>
      <c r="W1611" t="str">
        <f t="shared" si="577"/>
        <v>Q2</v>
      </c>
      <c r="X1611" t="str">
        <f t="shared" si="578"/>
        <v>Not Applicable</v>
      </c>
      <c r="Y1611" t="str">
        <f t="shared" si="579"/>
        <v>Medium</v>
      </c>
      <c r="Z1611" s="3">
        <f t="shared" si="580"/>
        <v>0.55617626382889673</v>
      </c>
      <c r="AA1611" s="3">
        <f t="shared" si="581"/>
        <v>-8.704373774002952E-2</v>
      </c>
      <c r="AB1611" s="3">
        <f t="shared" si="582"/>
        <v>0.41848327382661471</v>
      </c>
      <c r="AC1611" s="3">
        <f t="shared" si="583"/>
        <v>0.34199080519694713</v>
      </c>
      <c r="AD1611" s="3">
        <f t="shared" si="584"/>
        <v>2.6586101294216085</v>
      </c>
      <c r="AE1611" s="3">
        <f t="shared" si="585"/>
        <v>0.78038106719622768</v>
      </c>
      <c r="AF1611" s="3">
        <f t="shared" si="586"/>
        <v>1.4662132859217532</v>
      </c>
      <c r="AG1611" t="str">
        <f t="shared" si="587"/>
        <v>Cluster 2</v>
      </c>
      <c r="AH1611" t="str">
        <f t="shared" si="588"/>
        <v>Not Applicable</v>
      </c>
      <c r="AI1611" t="e">
        <f t="shared" si="589"/>
        <v>#N/A</v>
      </c>
      <c r="AJ1611">
        <f t="shared" si="590"/>
        <v>35.75</v>
      </c>
      <c r="AK1611" t="str">
        <f t="shared" si="591"/>
        <v>no - High</v>
      </c>
      <c r="AL1611" t="str">
        <f t="shared" si="592"/>
        <v>Q3 - High</v>
      </c>
      <c r="AM1611">
        <f t="shared" si="593"/>
        <v>0</v>
      </c>
      <c r="AN1611">
        <f t="shared" si="594"/>
        <v>1</v>
      </c>
      <c r="AO1611">
        <f t="shared" si="595"/>
        <v>0</v>
      </c>
      <c r="AP1611">
        <f t="shared" si="596"/>
        <v>1</v>
      </c>
      <c r="AQ1611">
        <f t="shared" si="597"/>
        <v>210.3</v>
      </c>
    </row>
    <row r="1612" spans="1:43" x14ac:dyDescent="0.25">
      <c r="A1612" t="s">
        <v>24</v>
      </c>
      <c r="B1612">
        <v>93</v>
      </c>
      <c r="C1612" t="s">
        <v>28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  <c r="U1612">
        <f t="shared" si="575"/>
        <v>1</v>
      </c>
      <c r="V1612" t="str">
        <f t="shared" si="576"/>
        <v>&lt;=3 calls</v>
      </c>
      <c r="W1612" t="str">
        <f t="shared" si="577"/>
        <v>Q2</v>
      </c>
      <c r="X1612" t="str">
        <f t="shared" si="578"/>
        <v>High</v>
      </c>
      <c r="Y1612" t="str">
        <f t="shared" si="579"/>
        <v>Low</v>
      </c>
      <c r="Z1612" s="3">
        <f t="shared" si="580"/>
        <v>0.84129611785763225</v>
      </c>
      <c r="AA1612" s="3">
        <f t="shared" si="581"/>
        <v>-1.6034761883217048</v>
      </c>
      <c r="AB1612" s="3">
        <f t="shared" si="582"/>
        <v>-0.14552861979220183</v>
      </c>
      <c r="AC1612" s="3">
        <f t="shared" si="583"/>
        <v>1.3564461687195588</v>
      </c>
      <c r="AD1612" s="3">
        <f t="shared" si="584"/>
        <v>3.1682037164892329</v>
      </c>
      <c r="AE1612" s="3">
        <f t="shared" si="585"/>
        <v>2.2671655943599753</v>
      </c>
      <c r="AF1612" s="3">
        <f t="shared" si="586"/>
        <v>2.8709867424498934</v>
      </c>
      <c r="AG1612" t="str">
        <f t="shared" si="587"/>
        <v>Cluster 2</v>
      </c>
      <c r="AH1612" t="str">
        <f t="shared" si="588"/>
        <v>&gt;16 messages</v>
      </c>
      <c r="AI1612">
        <f t="shared" si="589"/>
        <v>38.369999999999997</v>
      </c>
      <c r="AJ1612" t="e">
        <f t="shared" si="590"/>
        <v>#N/A</v>
      </c>
      <c r="AK1612" t="str">
        <f t="shared" si="591"/>
        <v>yes - High</v>
      </c>
      <c r="AL1612" t="str">
        <f t="shared" si="592"/>
        <v>Q4 - Very High</v>
      </c>
      <c r="AM1612">
        <f t="shared" si="593"/>
        <v>1</v>
      </c>
      <c r="AN1612">
        <f t="shared" si="594"/>
        <v>0</v>
      </c>
      <c r="AO1612">
        <f t="shared" si="595"/>
        <v>1</v>
      </c>
      <c r="AP1612">
        <f t="shared" si="596"/>
        <v>1</v>
      </c>
      <c r="AQ1612">
        <f t="shared" si="597"/>
        <v>225.7</v>
      </c>
    </row>
    <row r="1613" spans="1:43" x14ac:dyDescent="0.25">
      <c r="A1613" t="s">
        <v>59</v>
      </c>
      <c r="B1613">
        <v>174</v>
      </c>
      <c r="C1613" t="s">
        <v>25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  <c r="U1613">
        <f t="shared" si="575"/>
        <v>1</v>
      </c>
      <c r="V1613" t="str">
        <f t="shared" si="576"/>
        <v>&gt;3 calls</v>
      </c>
      <c r="W1613" t="str">
        <f t="shared" si="577"/>
        <v>Q4</v>
      </c>
      <c r="X1613" t="str">
        <f t="shared" si="578"/>
        <v>Not Applicable</v>
      </c>
      <c r="Y1613" t="str">
        <f t="shared" si="579"/>
        <v>Medium</v>
      </c>
      <c r="Z1613" s="3">
        <f t="shared" si="580"/>
        <v>-0.23068047618547183</v>
      </c>
      <c r="AA1613" s="3">
        <f t="shared" si="581"/>
        <v>0.10201280137448375</v>
      </c>
      <c r="AB1613" s="3">
        <f t="shared" si="582"/>
        <v>-1.4006536788312578</v>
      </c>
      <c r="AC1613" s="3">
        <f t="shared" si="583"/>
        <v>1.5375989122057394</v>
      </c>
      <c r="AD1613" s="3">
        <f t="shared" si="584"/>
        <v>2.8993475738007373</v>
      </c>
      <c r="AE1613" s="3">
        <f t="shared" si="585"/>
        <v>2.0951518409359347</v>
      </c>
      <c r="AF1613" s="3">
        <f t="shared" si="586"/>
        <v>2.8936319944751525</v>
      </c>
      <c r="AG1613" t="str">
        <f t="shared" si="587"/>
        <v>Cluster 2</v>
      </c>
      <c r="AH1613" t="str">
        <f t="shared" si="588"/>
        <v>&gt;16 messages</v>
      </c>
      <c r="AI1613">
        <f t="shared" si="589"/>
        <v>28.53</v>
      </c>
      <c r="AJ1613" t="e">
        <f t="shared" si="590"/>
        <v>#N/A</v>
      </c>
      <c r="AK1613" t="str">
        <f t="shared" si="591"/>
        <v>no - Medium</v>
      </c>
      <c r="AL1613" t="str">
        <f t="shared" si="592"/>
        <v>Q4 - Very High</v>
      </c>
      <c r="AM1613">
        <f t="shared" si="593"/>
        <v>0</v>
      </c>
      <c r="AN1613">
        <f t="shared" si="594"/>
        <v>0</v>
      </c>
      <c r="AO1613">
        <f t="shared" si="595"/>
        <v>0</v>
      </c>
      <c r="AP1613">
        <f t="shared" si="596"/>
        <v>4</v>
      </c>
      <c r="AQ1613">
        <f t="shared" si="597"/>
        <v>167.8</v>
      </c>
    </row>
    <row r="1614" spans="1:43" x14ac:dyDescent="0.25">
      <c r="A1614" t="s">
        <v>36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  <c r="U1614">
        <f t="shared" si="575"/>
        <v>0</v>
      </c>
      <c r="V1614" t="str">
        <f t="shared" si="576"/>
        <v>&lt;=3 calls</v>
      </c>
      <c r="W1614" t="str">
        <f t="shared" si="577"/>
        <v>Q1</v>
      </c>
      <c r="X1614" t="str">
        <f t="shared" si="578"/>
        <v>Not Applicable</v>
      </c>
      <c r="Y1614" t="str">
        <f t="shared" si="579"/>
        <v>Low</v>
      </c>
      <c r="Z1614" s="3">
        <f t="shared" si="580"/>
        <v>0.32289638325993059</v>
      </c>
      <c r="AA1614" s="3">
        <f t="shared" si="581"/>
        <v>-0.95471374883400661</v>
      </c>
      <c r="AB1614" s="3">
        <f t="shared" si="582"/>
        <v>0.40656752959523135</v>
      </c>
      <c r="AC1614" s="3">
        <f t="shared" si="583"/>
        <v>-1.1796922400869698</v>
      </c>
      <c r="AD1614" s="3">
        <f t="shared" si="584"/>
        <v>1.9398008149926063</v>
      </c>
      <c r="AE1614" s="3">
        <f t="shared" si="585"/>
        <v>1.6039673793371263</v>
      </c>
      <c r="AF1614" s="3">
        <f t="shared" si="586"/>
        <v>3.0631022683072859</v>
      </c>
      <c r="AG1614" t="str">
        <f t="shared" si="587"/>
        <v>Cluster 2</v>
      </c>
      <c r="AH1614" t="str">
        <f t="shared" si="588"/>
        <v>Not Applicable</v>
      </c>
      <c r="AI1614" t="e">
        <f t="shared" si="589"/>
        <v>#N/A</v>
      </c>
      <c r="AJ1614">
        <f t="shared" si="590"/>
        <v>33.61</v>
      </c>
      <c r="AK1614" t="str">
        <f t="shared" si="591"/>
        <v>no - Low</v>
      </c>
      <c r="AL1614" t="str">
        <f t="shared" si="592"/>
        <v>Q1 - Low</v>
      </c>
      <c r="AM1614">
        <f t="shared" si="593"/>
        <v>0</v>
      </c>
      <c r="AN1614">
        <f t="shared" si="594"/>
        <v>1</v>
      </c>
      <c r="AO1614">
        <f t="shared" si="595"/>
        <v>0</v>
      </c>
      <c r="AP1614">
        <f t="shared" si="596"/>
        <v>2</v>
      </c>
      <c r="AQ1614">
        <f t="shared" si="597"/>
        <v>197.7</v>
      </c>
    </row>
    <row r="1615" spans="1:43" x14ac:dyDescent="0.25">
      <c r="A1615" t="s">
        <v>63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  <c r="U1615">
        <f t="shared" si="575"/>
        <v>0</v>
      </c>
      <c r="V1615" t="str">
        <f t="shared" si="576"/>
        <v>&lt;=3 calls</v>
      </c>
      <c r="W1615" t="str">
        <f t="shared" si="577"/>
        <v>Q2</v>
      </c>
      <c r="X1615" t="str">
        <f t="shared" si="578"/>
        <v>Not Applicable</v>
      </c>
      <c r="Y1615" t="str">
        <f t="shared" si="579"/>
        <v>Low</v>
      </c>
      <c r="Z1615" s="3">
        <f t="shared" si="580"/>
        <v>-0.19365192371420742</v>
      </c>
      <c r="AA1615" s="3">
        <f t="shared" si="581"/>
        <v>-2.6860736333563908</v>
      </c>
      <c r="AB1615" s="3">
        <f t="shared" si="582"/>
        <v>-1.1146758172780551</v>
      </c>
      <c r="AC1615" s="3">
        <f t="shared" si="583"/>
        <v>0.23329915910523916</v>
      </c>
      <c r="AD1615" s="3">
        <f t="shared" si="584"/>
        <v>2.2421460425555466</v>
      </c>
      <c r="AE1615" s="3">
        <f t="shared" si="585"/>
        <v>2.9239396892949636</v>
      </c>
      <c r="AF1615" s="3">
        <f t="shared" si="586"/>
        <v>4.48013702213684</v>
      </c>
      <c r="AG1615" t="str">
        <f t="shared" si="587"/>
        <v>Cluster 1</v>
      </c>
      <c r="AH1615" t="str">
        <f t="shared" si="588"/>
        <v>&gt;16 messages</v>
      </c>
      <c r="AI1615" t="e">
        <f t="shared" si="589"/>
        <v>#N/A</v>
      </c>
      <c r="AJ1615">
        <f t="shared" si="590"/>
        <v>28.87</v>
      </c>
      <c r="AK1615" t="str">
        <f t="shared" si="591"/>
        <v>no - Medium</v>
      </c>
      <c r="AL1615" t="str">
        <f t="shared" si="592"/>
        <v>Q3 - High</v>
      </c>
      <c r="AM1615">
        <f t="shared" si="593"/>
        <v>0</v>
      </c>
      <c r="AN1615">
        <f t="shared" si="594"/>
        <v>1</v>
      </c>
      <c r="AO1615">
        <f t="shared" si="595"/>
        <v>0</v>
      </c>
      <c r="AP1615">
        <f t="shared" si="596"/>
        <v>1</v>
      </c>
      <c r="AQ1615">
        <f t="shared" si="597"/>
        <v>169.8</v>
      </c>
    </row>
    <row r="1616" spans="1:43" x14ac:dyDescent="0.25">
      <c r="A1616" t="s">
        <v>69</v>
      </c>
      <c r="B1616">
        <v>88</v>
      </c>
      <c r="C1616" t="s">
        <v>25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  <c r="U1616">
        <f t="shared" si="575"/>
        <v>0</v>
      </c>
      <c r="V1616" t="str">
        <f t="shared" si="576"/>
        <v>&lt;=3 calls</v>
      </c>
      <c r="W1616" t="str">
        <f t="shared" si="577"/>
        <v>Q2</v>
      </c>
      <c r="X1616" t="str">
        <f t="shared" si="578"/>
        <v>Not Applicable</v>
      </c>
      <c r="Y1616" t="str">
        <f t="shared" si="579"/>
        <v>High</v>
      </c>
      <c r="Z1616" s="3">
        <f t="shared" si="580"/>
        <v>0.19144502198694205</v>
      </c>
      <c r="AA1616" s="3">
        <f t="shared" si="581"/>
        <v>0.73883482786547583</v>
      </c>
      <c r="AB1616" s="3">
        <f t="shared" si="582"/>
        <v>0.21988753663689062</v>
      </c>
      <c r="AC1616" s="3">
        <f t="shared" si="583"/>
        <v>-0.16523687656435807</v>
      </c>
      <c r="AD1616" s="3">
        <f t="shared" si="584"/>
        <v>2.5744985673535488</v>
      </c>
      <c r="AE1616" s="3">
        <f t="shared" si="585"/>
        <v>0.81128407691484539</v>
      </c>
      <c r="AF1616" s="3">
        <f t="shared" si="586"/>
        <v>1.6396099638650872</v>
      </c>
      <c r="AG1616" t="str">
        <f t="shared" si="587"/>
        <v>Cluster 2</v>
      </c>
      <c r="AH1616" t="str">
        <f t="shared" si="588"/>
        <v>&gt;16 messages</v>
      </c>
      <c r="AI1616" t="e">
        <f t="shared" si="589"/>
        <v>#N/A</v>
      </c>
      <c r="AJ1616">
        <f t="shared" si="590"/>
        <v>32.4</v>
      </c>
      <c r="AK1616" t="str">
        <f t="shared" si="591"/>
        <v>no - Low</v>
      </c>
      <c r="AL1616" t="str">
        <f t="shared" si="592"/>
        <v>Q2 - Medium</v>
      </c>
      <c r="AM1616">
        <f t="shared" si="593"/>
        <v>0</v>
      </c>
      <c r="AN1616">
        <f t="shared" si="594"/>
        <v>0</v>
      </c>
      <c r="AO1616">
        <f t="shared" si="595"/>
        <v>0</v>
      </c>
      <c r="AP1616">
        <f t="shared" si="596"/>
        <v>2</v>
      </c>
      <c r="AQ1616">
        <f t="shared" si="597"/>
        <v>190.6</v>
      </c>
    </row>
    <row r="1617" spans="1:43" x14ac:dyDescent="0.25">
      <c r="A1617" t="s">
        <v>27</v>
      </c>
      <c r="B1617">
        <v>88</v>
      </c>
      <c r="C1617" t="s">
        <v>25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  <c r="U1617">
        <f t="shared" si="575"/>
        <v>0</v>
      </c>
      <c r="V1617" t="str">
        <f t="shared" si="576"/>
        <v>&lt;=3 calls</v>
      </c>
      <c r="W1617" t="str">
        <f t="shared" si="577"/>
        <v>Q2</v>
      </c>
      <c r="X1617" t="str">
        <f t="shared" si="578"/>
        <v>Not Applicable</v>
      </c>
      <c r="Y1617" t="str">
        <f t="shared" si="579"/>
        <v>Low</v>
      </c>
      <c r="Z1617" s="3">
        <f t="shared" si="580"/>
        <v>-1.8506796468032898</v>
      </c>
      <c r="AA1617" s="3">
        <f t="shared" si="581"/>
        <v>-0.93282299167337834</v>
      </c>
      <c r="AB1617" s="3">
        <f t="shared" si="582"/>
        <v>2.1581819316085977</v>
      </c>
      <c r="AC1617" s="3">
        <f t="shared" si="583"/>
        <v>0.92167958435272568</v>
      </c>
      <c r="AD1617" s="3">
        <f t="shared" si="584"/>
        <v>3.7940920059996124</v>
      </c>
      <c r="AE1617" s="3">
        <f t="shared" si="585"/>
        <v>3.1308810892496144</v>
      </c>
      <c r="AF1617" s="3">
        <f t="shared" si="586"/>
        <v>3.6345149112435267</v>
      </c>
      <c r="AG1617" t="str">
        <f t="shared" si="587"/>
        <v>Cluster 2</v>
      </c>
      <c r="AH1617" t="str">
        <f t="shared" si="588"/>
        <v>&gt;16 messages</v>
      </c>
      <c r="AI1617" t="e">
        <f t="shared" si="589"/>
        <v>#N/A</v>
      </c>
      <c r="AJ1617">
        <f t="shared" si="590"/>
        <v>13.65</v>
      </c>
      <c r="AK1617" t="str">
        <f t="shared" si="591"/>
        <v>no - Low</v>
      </c>
      <c r="AL1617" t="str">
        <f t="shared" si="592"/>
        <v>Q4 - Very High</v>
      </c>
      <c r="AM1617">
        <f t="shared" si="593"/>
        <v>0</v>
      </c>
      <c r="AN1617">
        <f t="shared" si="594"/>
        <v>0</v>
      </c>
      <c r="AO1617">
        <f t="shared" si="595"/>
        <v>0</v>
      </c>
      <c r="AP1617">
        <f t="shared" si="596"/>
        <v>2</v>
      </c>
      <c r="AQ1617">
        <f t="shared" si="597"/>
        <v>80.3</v>
      </c>
    </row>
    <row r="1618" spans="1:43" x14ac:dyDescent="0.25">
      <c r="A1618" t="s">
        <v>64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  <c r="U1618">
        <f t="shared" si="575"/>
        <v>0</v>
      </c>
      <c r="V1618" t="str">
        <f t="shared" si="576"/>
        <v>&lt;=3 calls</v>
      </c>
      <c r="W1618" t="str">
        <f t="shared" si="577"/>
        <v>Q4</v>
      </c>
      <c r="X1618" t="str">
        <f t="shared" si="578"/>
        <v>Not Applicable</v>
      </c>
      <c r="Y1618" t="str">
        <f t="shared" si="579"/>
        <v>Medium</v>
      </c>
      <c r="Z1618" s="3">
        <f t="shared" si="580"/>
        <v>0.95238177527142542</v>
      </c>
      <c r="AA1618" s="3">
        <f t="shared" si="581"/>
        <v>0.49604643026578477</v>
      </c>
      <c r="AB1618" s="3">
        <f t="shared" si="582"/>
        <v>2.3277756819063647E-2</v>
      </c>
      <c r="AC1618" s="3">
        <f t="shared" si="583"/>
        <v>0.66806574347207237</v>
      </c>
      <c r="AD1618" s="3">
        <f t="shared" si="584"/>
        <v>3.1431656351628514</v>
      </c>
      <c r="AE1618" s="3">
        <f t="shared" si="585"/>
        <v>1.2648900341183815</v>
      </c>
      <c r="AF1618" s="3">
        <f t="shared" si="586"/>
        <v>1.1490880674497093</v>
      </c>
      <c r="AG1618" t="str">
        <f t="shared" si="587"/>
        <v>Cluster 3</v>
      </c>
      <c r="AH1618" t="str">
        <f t="shared" si="588"/>
        <v>&gt;16 messages</v>
      </c>
      <c r="AI1618" t="e">
        <f t="shared" si="589"/>
        <v>#N/A</v>
      </c>
      <c r="AJ1618">
        <f t="shared" si="590"/>
        <v>39.39</v>
      </c>
      <c r="AK1618" t="str">
        <f t="shared" si="591"/>
        <v>no - Low</v>
      </c>
      <c r="AL1618" t="str">
        <f t="shared" si="592"/>
        <v>Q4 - Very High</v>
      </c>
      <c r="AM1618">
        <f t="shared" si="593"/>
        <v>0</v>
      </c>
      <c r="AN1618">
        <f t="shared" si="594"/>
        <v>1</v>
      </c>
      <c r="AO1618">
        <f t="shared" si="595"/>
        <v>0</v>
      </c>
      <c r="AP1618">
        <f t="shared" si="596"/>
        <v>0</v>
      </c>
      <c r="AQ1618">
        <f t="shared" si="597"/>
        <v>231.7</v>
      </c>
    </row>
    <row r="1619" spans="1:43" x14ac:dyDescent="0.25">
      <c r="A1619" t="s">
        <v>61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  <c r="U1619">
        <f t="shared" si="575"/>
        <v>0</v>
      </c>
      <c r="V1619" t="str">
        <f t="shared" si="576"/>
        <v>&lt;=3 calls</v>
      </c>
      <c r="W1619" t="str">
        <f t="shared" si="577"/>
        <v>Q4</v>
      </c>
      <c r="X1619" t="str">
        <f t="shared" si="578"/>
        <v>Not Applicable</v>
      </c>
      <c r="Y1619" t="str">
        <f t="shared" si="579"/>
        <v>Medium</v>
      </c>
      <c r="Z1619" s="3">
        <f t="shared" si="580"/>
        <v>-2.0580395406423704</v>
      </c>
      <c r="AA1619" s="3">
        <f t="shared" si="581"/>
        <v>0.59953000957057134</v>
      </c>
      <c r="AB1619" s="3">
        <f t="shared" si="582"/>
        <v>1.1155543113625461</v>
      </c>
      <c r="AC1619" s="3">
        <f t="shared" si="583"/>
        <v>-1.3608449835731504</v>
      </c>
      <c r="AD1619" s="3">
        <f t="shared" si="584"/>
        <v>2.8781457689933139</v>
      </c>
      <c r="AE1619" s="3">
        <f t="shared" si="585"/>
        <v>2.7733235429965473</v>
      </c>
      <c r="AF1619" s="3">
        <f t="shared" si="586"/>
        <v>3.8857333774596174</v>
      </c>
      <c r="AG1619" t="str">
        <f t="shared" si="587"/>
        <v>Cluster 2</v>
      </c>
      <c r="AH1619" t="str">
        <f t="shared" si="588"/>
        <v>Not Applicable</v>
      </c>
      <c r="AI1619" t="e">
        <f t="shared" si="589"/>
        <v>#N/A</v>
      </c>
      <c r="AJ1619">
        <f t="shared" si="590"/>
        <v>11.75</v>
      </c>
      <c r="AK1619" t="str">
        <f t="shared" si="591"/>
        <v>no - Medium</v>
      </c>
      <c r="AL1619" t="str">
        <f t="shared" si="592"/>
        <v>Q1 - Low</v>
      </c>
      <c r="AM1619">
        <f t="shared" si="593"/>
        <v>0</v>
      </c>
      <c r="AN1619">
        <f t="shared" si="594"/>
        <v>1</v>
      </c>
      <c r="AO1619">
        <f t="shared" si="595"/>
        <v>0</v>
      </c>
      <c r="AP1619">
        <f t="shared" si="596"/>
        <v>0</v>
      </c>
      <c r="AQ1619">
        <f t="shared" si="597"/>
        <v>69.099999999999994</v>
      </c>
    </row>
    <row r="1620" spans="1:43" x14ac:dyDescent="0.25">
      <c r="A1620" t="s">
        <v>41</v>
      </c>
      <c r="B1620">
        <v>118</v>
      </c>
      <c r="C1620" t="s">
        <v>25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  <c r="U1620">
        <f t="shared" si="575"/>
        <v>0</v>
      </c>
      <c r="V1620" t="str">
        <f t="shared" si="576"/>
        <v>&gt;3 calls</v>
      </c>
      <c r="W1620" t="str">
        <f t="shared" si="577"/>
        <v>Q3</v>
      </c>
      <c r="X1620" t="str">
        <f t="shared" si="578"/>
        <v>Not Applicable</v>
      </c>
      <c r="Y1620" t="str">
        <f t="shared" si="579"/>
        <v>Medium</v>
      </c>
      <c r="Z1620" s="3">
        <f t="shared" si="580"/>
        <v>0.15811932476280441</v>
      </c>
      <c r="AA1620" s="3">
        <f t="shared" si="581"/>
        <v>0.34281113014139003</v>
      </c>
      <c r="AB1620" s="3">
        <f t="shared" si="582"/>
        <v>0.38869391324815611</v>
      </c>
      <c r="AC1620" s="3">
        <f t="shared" si="583"/>
        <v>-0.74492565572013658</v>
      </c>
      <c r="AD1620" s="3">
        <f t="shared" si="584"/>
        <v>2.2666971141780126</v>
      </c>
      <c r="AE1620" s="3">
        <f t="shared" si="585"/>
        <v>0.92115057539932244</v>
      </c>
      <c r="AF1620" s="3">
        <f t="shared" si="586"/>
        <v>2.1352098158480994</v>
      </c>
      <c r="AG1620" t="str">
        <f t="shared" si="587"/>
        <v>Cluster 2</v>
      </c>
      <c r="AH1620" t="str">
        <f t="shared" si="588"/>
        <v>Not Applicable</v>
      </c>
      <c r="AI1620" t="e">
        <f t="shared" si="589"/>
        <v>#N/A</v>
      </c>
      <c r="AJ1620">
        <f t="shared" si="590"/>
        <v>32.1</v>
      </c>
      <c r="AK1620" t="str">
        <f t="shared" si="591"/>
        <v>no - High</v>
      </c>
      <c r="AL1620" t="str">
        <f t="shared" si="592"/>
        <v>Q1 - Low</v>
      </c>
      <c r="AM1620">
        <f t="shared" si="593"/>
        <v>0</v>
      </c>
      <c r="AN1620">
        <f t="shared" si="594"/>
        <v>0</v>
      </c>
      <c r="AO1620">
        <f t="shared" si="595"/>
        <v>0</v>
      </c>
      <c r="AP1620">
        <f t="shared" si="596"/>
        <v>4</v>
      </c>
      <c r="AQ1620">
        <f t="shared" si="597"/>
        <v>188.8</v>
      </c>
    </row>
    <row r="1621" spans="1:43" x14ac:dyDescent="0.25">
      <c r="A1621" t="s">
        <v>46</v>
      </c>
      <c r="B1621">
        <v>103</v>
      </c>
      <c r="C1621" t="s">
        <v>25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  <c r="U1621">
        <f t="shared" si="575"/>
        <v>1</v>
      </c>
      <c r="V1621" t="str">
        <f t="shared" si="576"/>
        <v>&gt;3 calls</v>
      </c>
      <c r="W1621" t="str">
        <f t="shared" si="577"/>
        <v>Q3</v>
      </c>
      <c r="X1621" t="str">
        <f t="shared" si="578"/>
        <v>Not Applicable</v>
      </c>
      <c r="Y1621" t="str">
        <f t="shared" si="579"/>
        <v>Medium</v>
      </c>
      <c r="Z1621" s="3">
        <f t="shared" si="580"/>
        <v>-0.54912602743834604</v>
      </c>
      <c r="AA1621" s="3">
        <f t="shared" si="581"/>
        <v>-0.61839211609345135</v>
      </c>
      <c r="AB1621" s="3">
        <f t="shared" si="582"/>
        <v>0.41053944433902562</v>
      </c>
      <c r="AC1621" s="3">
        <f t="shared" si="583"/>
        <v>5.2146415619058542E-2</v>
      </c>
      <c r="AD1621" s="3">
        <f t="shared" si="584"/>
        <v>1.856218069120501</v>
      </c>
      <c r="AE1621" s="3">
        <f t="shared" si="585"/>
        <v>0.92477569565644802</v>
      </c>
      <c r="AF1621" s="3">
        <f t="shared" si="586"/>
        <v>2.5029731629452789</v>
      </c>
      <c r="AG1621" t="str">
        <f t="shared" si="587"/>
        <v>Cluster 2</v>
      </c>
      <c r="AH1621" t="str">
        <f t="shared" si="588"/>
        <v>Not Applicable</v>
      </c>
      <c r="AI1621">
        <f t="shared" si="589"/>
        <v>25.6</v>
      </c>
      <c r="AJ1621" t="e">
        <f t="shared" si="590"/>
        <v>#N/A</v>
      </c>
      <c r="AK1621" t="str">
        <f t="shared" si="591"/>
        <v>no - High</v>
      </c>
      <c r="AL1621" t="str">
        <f t="shared" si="592"/>
        <v>Q3 - High</v>
      </c>
      <c r="AM1621">
        <f t="shared" si="593"/>
        <v>0</v>
      </c>
      <c r="AN1621">
        <f t="shared" si="594"/>
        <v>0</v>
      </c>
      <c r="AO1621">
        <f t="shared" si="595"/>
        <v>0</v>
      </c>
      <c r="AP1621">
        <f t="shared" si="596"/>
        <v>8</v>
      </c>
      <c r="AQ1621">
        <f t="shared" si="597"/>
        <v>150.6</v>
      </c>
    </row>
    <row r="1622" spans="1:43" x14ac:dyDescent="0.25">
      <c r="A1622" t="s">
        <v>55</v>
      </c>
      <c r="B1622">
        <v>61</v>
      </c>
      <c r="C1622" t="s">
        <v>25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  <c r="U1622">
        <f t="shared" si="575"/>
        <v>0</v>
      </c>
      <c r="V1622" t="str">
        <f t="shared" si="576"/>
        <v>&lt;=3 calls</v>
      </c>
      <c r="W1622" t="str">
        <f t="shared" si="577"/>
        <v>Q1</v>
      </c>
      <c r="X1622" t="str">
        <f t="shared" si="578"/>
        <v>Not Applicable</v>
      </c>
      <c r="Y1622" t="str">
        <f t="shared" si="579"/>
        <v>Low</v>
      </c>
      <c r="Z1622" s="3">
        <f t="shared" si="580"/>
        <v>-0.30658900875156425</v>
      </c>
      <c r="AA1622" s="3">
        <f t="shared" si="581"/>
        <v>-1.7308405936199029</v>
      </c>
      <c r="AB1622" s="3">
        <f t="shared" si="582"/>
        <v>-1.319229426583471</v>
      </c>
      <c r="AC1622" s="3">
        <f t="shared" si="583"/>
        <v>-0.12900632786712207</v>
      </c>
      <c r="AD1622" s="3">
        <f t="shared" si="584"/>
        <v>1.3694831798014744</v>
      </c>
      <c r="AE1622" s="3">
        <f t="shared" si="585"/>
        <v>2.2015482945879881</v>
      </c>
      <c r="AF1622" s="3">
        <f t="shared" si="586"/>
        <v>3.9772032393438734</v>
      </c>
      <c r="AG1622" t="str">
        <f t="shared" si="587"/>
        <v>Cluster 1</v>
      </c>
      <c r="AH1622" t="str">
        <f t="shared" si="588"/>
        <v>&gt;16 messages</v>
      </c>
      <c r="AI1622" t="e">
        <f t="shared" si="589"/>
        <v>#N/A</v>
      </c>
      <c r="AJ1622">
        <f t="shared" si="590"/>
        <v>27.83</v>
      </c>
      <c r="AK1622" t="str">
        <f t="shared" si="591"/>
        <v>no - Low</v>
      </c>
      <c r="AL1622" t="str">
        <f t="shared" si="592"/>
        <v>Q2 - Medium</v>
      </c>
      <c r="AM1622">
        <f t="shared" si="593"/>
        <v>0</v>
      </c>
      <c r="AN1622">
        <f t="shared" si="594"/>
        <v>0</v>
      </c>
      <c r="AO1622">
        <f t="shared" si="595"/>
        <v>0</v>
      </c>
      <c r="AP1622">
        <f t="shared" si="596"/>
        <v>3</v>
      </c>
      <c r="AQ1622">
        <f t="shared" si="597"/>
        <v>163.69999999999999</v>
      </c>
    </row>
    <row r="1623" spans="1:43" x14ac:dyDescent="0.25">
      <c r="A1623" t="s">
        <v>31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  <c r="U1623">
        <f t="shared" si="575"/>
        <v>0</v>
      </c>
      <c r="V1623" t="str">
        <f t="shared" si="576"/>
        <v>&lt;=3 calls</v>
      </c>
      <c r="W1623" t="str">
        <f t="shared" si="577"/>
        <v>Q4</v>
      </c>
      <c r="X1623" t="str">
        <f t="shared" si="578"/>
        <v>Not Applicable</v>
      </c>
      <c r="Y1623" t="str">
        <f t="shared" si="579"/>
        <v>Medium</v>
      </c>
      <c r="Z1623" s="3">
        <f t="shared" si="580"/>
        <v>0.58209625055878145</v>
      </c>
      <c r="AA1623" s="3">
        <f t="shared" si="581"/>
        <v>-2.9331741589283811E-2</v>
      </c>
      <c r="AB1623" s="3">
        <f t="shared" si="582"/>
        <v>2.0092351287163046</v>
      </c>
      <c r="AC1623" s="3">
        <f t="shared" si="583"/>
        <v>-1.3608449835731504</v>
      </c>
      <c r="AD1623" s="3">
        <f t="shared" si="584"/>
        <v>3.5540020506449328</v>
      </c>
      <c r="AE1623" s="3">
        <f t="shared" si="585"/>
        <v>2.4957205908841411</v>
      </c>
      <c r="AF1623" s="3">
        <f t="shared" si="586"/>
        <v>2.7975546392408104</v>
      </c>
      <c r="AG1623" t="str">
        <f t="shared" si="587"/>
        <v>Cluster 2</v>
      </c>
      <c r="AH1623" t="str">
        <f t="shared" si="588"/>
        <v>Not Applicable</v>
      </c>
      <c r="AI1623" t="e">
        <f t="shared" si="589"/>
        <v>#N/A</v>
      </c>
      <c r="AJ1623">
        <f t="shared" si="590"/>
        <v>35.99</v>
      </c>
      <c r="AK1623" t="str">
        <f t="shared" si="591"/>
        <v>no - High</v>
      </c>
      <c r="AL1623" t="str">
        <f t="shared" si="592"/>
        <v>Q1 - Low</v>
      </c>
      <c r="AM1623">
        <f t="shared" si="593"/>
        <v>0</v>
      </c>
      <c r="AN1623">
        <f t="shared" si="594"/>
        <v>1</v>
      </c>
      <c r="AO1623">
        <f t="shared" si="595"/>
        <v>0</v>
      </c>
      <c r="AP1623">
        <f t="shared" si="596"/>
        <v>1</v>
      </c>
      <c r="AQ1623">
        <f t="shared" si="597"/>
        <v>211.7</v>
      </c>
    </row>
    <row r="1624" spans="1:43" x14ac:dyDescent="0.25">
      <c r="A1624" t="s">
        <v>24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  <c r="U1624">
        <f t="shared" si="575"/>
        <v>0</v>
      </c>
      <c r="V1624" t="str">
        <f t="shared" si="576"/>
        <v>&lt;=3 calls</v>
      </c>
      <c r="W1624" t="str">
        <f t="shared" si="577"/>
        <v>Q1</v>
      </c>
      <c r="X1624" t="str">
        <f t="shared" si="578"/>
        <v>Not Applicable</v>
      </c>
      <c r="Y1624" t="str">
        <f t="shared" si="579"/>
        <v>Low</v>
      </c>
      <c r="Z1624" s="3">
        <f t="shared" si="580"/>
        <v>-8.8120549171104096E-2</v>
      </c>
      <c r="AA1624" s="3">
        <f t="shared" si="581"/>
        <v>-1.3507374465580919</v>
      </c>
      <c r="AB1624" s="3">
        <f t="shared" si="582"/>
        <v>0.84149219404072728</v>
      </c>
      <c r="AC1624" s="3">
        <f t="shared" si="583"/>
        <v>0.55937409738036437</v>
      </c>
      <c r="AD1624" s="3">
        <f t="shared" si="584"/>
        <v>2.6033213335191365</v>
      </c>
      <c r="AE1624" s="3">
        <f t="shared" si="585"/>
        <v>1.689161145116731</v>
      </c>
      <c r="AF1624" s="3">
        <f t="shared" si="586"/>
        <v>2.6323466304398959</v>
      </c>
      <c r="AG1624" t="str">
        <f t="shared" si="587"/>
        <v>Cluster 2</v>
      </c>
      <c r="AH1624" t="str">
        <f t="shared" si="588"/>
        <v>Not Applicable</v>
      </c>
      <c r="AI1624" t="e">
        <f t="shared" si="589"/>
        <v>#N/A</v>
      </c>
      <c r="AJ1624">
        <f t="shared" si="590"/>
        <v>29.84</v>
      </c>
      <c r="AK1624" t="str">
        <f t="shared" si="591"/>
        <v>no - Low</v>
      </c>
      <c r="AL1624" t="str">
        <f t="shared" si="592"/>
        <v>Q3 - High</v>
      </c>
      <c r="AM1624">
        <f t="shared" si="593"/>
        <v>0</v>
      </c>
      <c r="AN1624">
        <f t="shared" si="594"/>
        <v>1</v>
      </c>
      <c r="AO1624">
        <f t="shared" si="595"/>
        <v>0</v>
      </c>
      <c r="AP1624">
        <f t="shared" si="596"/>
        <v>1</v>
      </c>
      <c r="AQ1624">
        <f t="shared" si="597"/>
        <v>175.5</v>
      </c>
    </row>
    <row r="1625" spans="1:43" x14ac:dyDescent="0.25">
      <c r="A1625" t="s">
        <v>61</v>
      </c>
      <c r="B1625">
        <v>113</v>
      </c>
      <c r="C1625" t="s">
        <v>28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  <c r="U1625">
        <f t="shared" si="575"/>
        <v>0</v>
      </c>
      <c r="V1625" t="str">
        <f t="shared" si="576"/>
        <v>&lt;=3 calls</v>
      </c>
      <c r="W1625" t="str">
        <f t="shared" si="577"/>
        <v>Q3</v>
      </c>
      <c r="X1625" t="str">
        <f t="shared" si="578"/>
        <v>Not Applicable</v>
      </c>
      <c r="Y1625" t="str">
        <f t="shared" si="579"/>
        <v>Medium</v>
      </c>
      <c r="Z1625" s="3">
        <f t="shared" si="580"/>
        <v>-0.55838316555616208</v>
      </c>
      <c r="AA1625" s="3">
        <f t="shared" si="581"/>
        <v>-1.4707779303027957E-3</v>
      </c>
      <c r="AB1625" s="3">
        <f t="shared" si="582"/>
        <v>1.3141500485522701</v>
      </c>
      <c r="AC1625" s="3">
        <f t="shared" si="583"/>
        <v>0.26952970780247515</v>
      </c>
      <c r="AD1625" s="3">
        <f t="shared" si="584"/>
        <v>2.8564107131151193</v>
      </c>
      <c r="AE1625" s="3">
        <f t="shared" si="585"/>
        <v>1.4530762320891022</v>
      </c>
      <c r="AF1625" s="3">
        <f t="shared" si="586"/>
        <v>2.0158816707648546</v>
      </c>
      <c r="AG1625" t="str">
        <f t="shared" si="587"/>
        <v>Cluster 2</v>
      </c>
      <c r="AH1625" t="str">
        <f t="shared" si="588"/>
        <v>Not Applicable</v>
      </c>
      <c r="AI1625" t="e">
        <f t="shared" si="589"/>
        <v>#N/A</v>
      </c>
      <c r="AJ1625">
        <f t="shared" si="590"/>
        <v>25.52</v>
      </c>
      <c r="AK1625" t="str">
        <f t="shared" si="591"/>
        <v>no - Low</v>
      </c>
      <c r="AL1625" t="str">
        <f t="shared" si="592"/>
        <v>Q3 - High</v>
      </c>
      <c r="AM1625">
        <f t="shared" si="593"/>
        <v>0</v>
      </c>
      <c r="AN1625">
        <f t="shared" si="594"/>
        <v>0</v>
      </c>
      <c r="AO1625">
        <f t="shared" si="595"/>
        <v>1</v>
      </c>
      <c r="AP1625">
        <f t="shared" si="596"/>
        <v>2</v>
      </c>
      <c r="AQ1625">
        <f t="shared" si="597"/>
        <v>150.1</v>
      </c>
    </row>
    <row r="1626" spans="1:43" x14ac:dyDescent="0.25">
      <c r="A1626" t="s">
        <v>75</v>
      </c>
      <c r="B1626">
        <v>177</v>
      </c>
      <c r="C1626" t="s">
        <v>25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  <c r="U1626">
        <f t="shared" si="575"/>
        <v>0</v>
      </c>
      <c r="V1626" t="str">
        <f t="shared" si="576"/>
        <v>&lt;=3 calls</v>
      </c>
      <c r="W1626" t="str">
        <f t="shared" si="577"/>
        <v>Q4</v>
      </c>
      <c r="X1626" t="str">
        <f t="shared" si="578"/>
        <v>Not Applicable</v>
      </c>
      <c r="Y1626" t="str">
        <f t="shared" si="579"/>
        <v>Medium</v>
      </c>
      <c r="Z1626" s="3">
        <f t="shared" si="580"/>
        <v>0.17107931812774674</v>
      </c>
      <c r="AA1626" s="3">
        <f t="shared" si="581"/>
        <v>-0.47510716013297782</v>
      </c>
      <c r="AB1626" s="3">
        <f t="shared" si="582"/>
        <v>0.50387944081819624</v>
      </c>
      <c r="AC1626" s="3">
        <f t="shared" si="583"/>
        <v>1.428907266114031</v>
      </c>
      <c r="AD1626" s="3">
        <f t="shared" si="584"/>
        <v>3.131801900278401</v>
      </c>
      <c r="AE1626" s="3">
        <f t="shared" si="585"/>
        <v>1.5970802774855779</v>
      </c>
      <c r="AF1626" s="3">
        <f t="shared" si="586"/>
        <v>1.8147031941558427</v>
      </c>
      <c r="AG1626" t="str">
        <f t="shared" si="587"/>
        <v>Cluster 2</v>
      </c>
      <c r="AH1626" t="str">
        <f t="shared" si="588"/>
        <v>Not Applicable</v>
      </c>
      <c r="AI1626" t="e">
        <f t="shared" si="589"/>
        <v>#N/A</v>
      </c>
      <c r="AJ1626">
        <f t="shared" si="590"/>
        <v>32.22</v>
      </c>
      <c r="AK1626" t="str">
        <f t="shared" si="591"/>
        <v>no - Low</v>
      </c>
      <c r="AL1626" t="str">
        <f t="shared" si="592"/>
        <v>Q4 - Very High</v>
      </c>
      <c r="AM1626">
        <f t="shared" si="593"/>
        <v>0</v>
      </c>
      <c r="AN1626">
        <f t="shared" si="594"/>
        <v>0</v>
      </c>
      <c r="AO1626">
        <f t="shared" si="595"/>
        <v>0</v>
      </c>
      <c r="AP1626">
        <f t="shared" si="596"/>
        <v>1</v>
      </c>
      <c r="AQ1626">
        <f t="shared" si="597"/>
        <v>189.5</v>
      </c>
    </row>
    <row r="1627" spans="1:43" x14ac:dyDescent="0.25">
      <c r="A1627" t="s">
        <v>59</v>
      </c>
      <c r="B1627">
        <v>100</v>
      </c>
      <c r="C1627" t="s">
        <v>25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  <c r="U1627">
        <f t="shared" si="575"/>
        <v>1</v>
      </c>
      <c r="V1627" t="str">
        <f t="shared" si="576"/>
        <v>&gt;3 calls</v>
      </c>
      <c r="W1627" t="str">
        <f t="shared" si="577"/>
        <v>Q2</v>
      </c>
      <c r="X1627" t="str">
        <f t="shared" si="578"/>
        <v>Not Applicable</v>
      </c>
      <c r="Y1627" t="str">
        <f t="shared" si="579"/>
        <v>Medium</v>
      </c>
      <c r="Z1627" s="3">
        <f t="shared" si="580"/>
        <v>-2.0265652710417958</v>
      </c>
      <c r="AA1627" s="3">
        <f t="shared" si="581"/>
        <v>0.30698989115127151</v>
      </c>
      <c r="AB1627" s="3">
        <f t="shared" si="582"/>
        <v>0.60119135204116114</v>
      </c>
      <c r="AC1627" s="3">
        <f t="shared" si="583"/>
        <v>-0.27392852265606671</v>
      </c>
      <c r="AD1627" s="3">
        <f t="shared" si="584"/>
        <v>2.4193082414906399</v>
      </c>
      <c r="AE1627" s="3">
        <f t="shared" si="585"/>
        <v>2.153526751251396</v>
      </c>
      <c r="AF1627" s="3">
        <f t="shared" si="586"/>
        <v>3.3796897149540595</v>
      </c>
      <c r="AG1627" t="str">
        <f t="shared" si="587"/>
        <v>Cluster 2</v>
      </c>
      <c r="AH1627" t="str">
        <f t="shared" si="588"/>
        <v>Not Applicable</v>
      </c>
      <c r="AI1627">
        <f t="shared" si="589"/>
        <v>12.04</v>
      </c>
      <c r="AJ1627" t="e">
        <f t="shared" si="590"/>
        <v>#N/A</v>
      </c>
      <c r="AK1627" t="str">
        <f t="shared" si="591"/>
        <v>no - Low</v>
      </c>
      <c r="AL1627" t="str">
        <f t="shared" si="592"/>
        <v>Q2 - Medium</v>
      </c>
      <c r="AM1627">
        <f t="shared" si="593"/>
        <v>0</v>
      </c>
      <c r="AN1627">
        <f t="shared" si="594"/>
        <v>0</v>
      </c>
      <c r="AO1627">
        <f t="shared" si="595"/>
        <v>0</v>
      </c>
      <c r="AP1627">
        <f t="shared" si="596"/>
        <v>6</v>
      </c>
      <c r="AQ1627">
        <f t="shared" si="597"/>
        <v>70.8</v>
      </c>
    </row>
    <row r="1628" spans="1:43" x14ac:dyDescent="0.25">
      <c r="A1628" t="s">
        <v>54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  <c r="U1628">
        <f t="shared" si="575"/>
        <v>0</v>
      </c>
      <c r="V1628" t="str">
        <f t="shared" si="576"/>
        <v>&lt;=3 calls</v>
      </c>
      <c r="W1628" t="str">
        <f t="shared" si="577"/>
        <v>Q4</v>
      </c>
      <c r="X1628" t="str">
        <f t="shared" si="578"/>
        <v>Not Applicable</v>
      </c>
      <c r="Y1628" t="str">
        <f t="shared" si="579"/>
        <v>Medium</v>
      </c>
      <c r="Z1628" s="3">
        <f t="shared" si="580"/>
        <v>-1.4544741353607604</v>
      </c>
      <c r="AA1628" s="3">
        <f t="shared" si="581"/>
        <v>5.2261080554875002E-2</v>
      </c>
      <c r="AB1628" s="3">
        <f t="shared" si="582"/>
        <v>-1.2775243217736292</v>
      </c>
      <c r="AC1628" s="3">
        <f t="shared" si="583"/>
        <v>-0.31015907135330267</v>
      </c>
      <c r="AD1628" s="3">
        <f t="shared" si="584"/>
        <v>1.3662724389280767</v>
      </c>
      <c r="AE1628" s="3">
        <f t="shared" si="585"/>
        <v>1.9612478867394882</v>
      </c>
      <c r="AF1628" s="3">
        <f t="shared" si="586"/>
        <v>3.7183714404434833</v>
      </c>
      <c r="AG1628" t="str">
        <f t="shared" si="587"/>
        <v>Cluster 1</v>
      </c>
      <c r="AH1628" t="str">
        <f t="shared" si="588"/>
        <v>Not Applicable</v>
      </c>
      <c r="AI1628" t="e">
        <f t="shared" si="589"/>
        <v>#N/A</v>
      </c>
      <c r="AJ1628">
        <f t="shared" si="590"/>
        <v>17.29</v>
      </c>
      <c r="AK1628" t="str">
        <f t="shared" si="591"/>
        <v>no - Medium</v>
      </c>
      <c r="AL1628" t="str">
        <f t="shared" si="592"/>
        <v>Q2 - Medium</v>
      </c>
      <c r="AM1628">
        <f t="shared" si="593"/>
        <v>0</v>
      </c>
      <c r="AN1628">
        <f t="shared" si="594"/>
        <v>1</v>
      </c>
      <c r="AO1628">
        <f t="shared" si="595"/>
        <v>0</v>
      </c>
      <c r="AP1628">
        <f t="shared" si="596"/>
        <v>3</v>
      </c>
      <c r="AQ1628">
        <f t="shared" si="597"/>
        <v>101.7</v>
      </c>
    </row>
    <row r="1629" spans="1:43" x14ac:dyDescent="0.25">
      <c r="A1629" t="s">
        <v>48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  <c r="U1629">
        <f t="shared" si="575"/>
        <v>0</v>
      </c>
      <c r="V1629" t="str">
        <f t="shared" si="576"/>
        <v>&gt;3 calls</v>
      </c>
      <c r="W1629" t="str">
        <f t="shared" si="577"/>
        <v>Q1</v>
      </c>
      <c r="X1629" t="str">
        <f t="shared" si="578"/>
        <v>Not Applicable</v>
      </c>
      <c r="Y1629" t="str">
        <f t="shared" si="579"/>
        <v>Low</v>
      </c>
      <c r="Z1629" s="3">
        <f t="shared" si="580"/>
        <v>1.4467129507628049</v>
      </c>
      <c r="AA1629" s="3">
        <f t="shared" si="581"/>
        <v>-1.4601912323612314</v>
      </c>
      <c r="AB1629" s="3">
        <f t="shared" si="582"/>
        <v>-0.36001201595710353</v>
      </c>
      <c r="AC1629" s="3">
        <f t="shared" si="583"/>
        <v>-0.20146742526159472</v>
      </c>
      <c r="AD1629" s="3">
        <f t="shared" si="584"/>
        <v>2.6917316222852197</v>
      </c>
      <c r="AE1629" s="3">
        <f t="shared" si="585"/>
        <v>2.0965053236384752</v>
      </c>
      <c r="AF1629" s="3">
        <f t="shared" si="586"/>
        <v>3.089538803394241</v>
      </c>
      <c r="AG1629" t="str">
        <f t="shared" si="587"/>
        <v>Cluster 2</v>
      </c>
      <c r="AH1629" t="str">
        <f t="shared" si="588"/>
        <v>Not Applicable</v>
      </c>
      <c r="AI1629" t="e">
        <f t="shared" si="589"/>
        <v>#N/A</v>
      </c>
      <c r="AJ1629">
        <f t="shared" si="590"/>
        <v>43.93</v>
      </c>
      <c r="AK1629" t="str">
        <f t="shared" si="591"/>
        <v>no - High</v>
      </c>
      <c r="AL1629" t="str">
        <f t="shared" si="592"/>
        <v>Q2 - Medium</v>
      </c>
      <c r="AM1629">
        <f t="shared" si="593"/>
        <v>0</v>
      </c>
      <c r="AN1629">
        <f t="shared" si="594"/>
        <v>1</v>
      </c>
      <c r="AO1629">
        <f t="shared" si="595"/>
        <v>0</v>
      </c>
      <c r="AP1629">
        <f t="shared" si="596"/>
        <v>4</v>
      </c>
      <c r="AQ1629">
        <f t="shared" si="597"/>
        <v>258.39999999999998</v>
      </c>
    </row>
    <row r="1630" spans="1:43" x14ac:dyDescent="0.25">
      <c r="A1630" t="s">
        <v>45</v>
      </c>
      <c r="B1630">
        <v>134</v>
      </c>
      <c r="C1630" t="s">
        <v>25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  <c r="U1630">
        <f t="shared" si="575"/>
        <v>0</v>
      </c>
      <c r="V1630" t="str">
        <f t="shared" si="576"/>
        <v>&lt;=3 calls</v>
      </c>
      <c r="W1630" t="str">
        <f t="shared" si="577"/>
        <v>Q4</v>
      </c>
      <c r="X1630" t="str">
        <f t="shared" si="578"/>
        <v>Not Applicable</v>
      </c>
      <c r="Y1630" t="str">
        <f t="shared" si="579"/>
        <v>Low</v>
      </c>
      <c r="Z1630" s="3">
        <f t="shared" si="580"/>
        <v>1.1504845309926903</v>
      </c>
      <c r="AA1630" s="3">
        <f t="shared" si="581"/>
        <v>-0.94078326700451587</v>
      </c>
      <c r="AB1630" s="3">
        <f t="shared" si="582"/>
        <v>2.3389040524512468</v>
      </c>
      <c r="AC1630" s="3">
        <f t="shared" si="583"/>
        <v>0.55937409738036437</v>
      </c>
      <c r="AD1630" s="3">
        <f t="shared" si="584"/>
        <v>4.2670854440193358</v>
      </c>
      <c r="AE1630" s="3">
        <f t="shared" si="585"/>
        <v>2.8270230559587102</v>
      </c>
      <c r="AF1630" s="3">
        <f t="shared" si="586"/>
        <v>2.4033519366257101</v>
      </c>
      <c r="AG1630" t="str">
        <f t="shared" si="587"/>
        <v>Cluster 3</v>
      </c>
      <c r="AH1630" t="str">
        <f t="shared" si="588"/>
        <v>Not Applicable</v>
      </c>
      <c r="AI1630" t="e">
        <f t="shared" si="589"/>
        <v>#N/A</v>
      </c>
      <c r="AJ1630">
        <f t="shared" si="590"/>
        <v>41.21</v>
      </c>
      <c r="AK1630" t="str">
        <f t="shared" si="591"/>
        <v>no - Medium</v>
      </c>
      <c r="AL1630" t="str">
        <f t="shared" si="592"/>
        <v>Q3 - High</v>
      </c>
      <c r="AM1630">
        <f t="shared" si="593"/>
        <v>0</v>
      </c>
      <c r="AN1630">
        <f t="shared" si="594"/>
        <v>0</v>
      </c>
      <c r="AO1630">
        <f t="shared" si="595"/>
        <v>0</v>
      </c>
      <c r="AP1630">
        <f t="shared" si="596"/>
        <v>1</v>
      </c>
      <c r="AQ1630">
        <f t="shared" si="597"/>
        <v>242.4</v>
      </c>
    </row>
    <row r="1631" spans="1:43" x14ac:dyDescent="0.25">
      <c r="A1631" t="s">
        <v>66</v>
      </c>
      <c r="B1631">
        <v>39</v>
      </c>
      <c r="C1631" t="s">
        <v>25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  <c r="U1631">
        <f t="shared" si="575"/>
        <v>0</v>
      </c>
      <c r="V1631" t="str">
        <f t="shared" si="576"/>
        <v>&lt;=3 calls</v>
      </c>
      <c r="W1631" t="str">
        <f t="shared" si="577"/>
        <v>Q1</v>
      </c>
      <c r="X1631" t="str">
        <f t="shared" si="578"/>
        <v>Not Applicable</v>
      </c>
      <c r="Y1631" t="str">
        <f t="shared" si="579"/>
        <v>Medium</v>
      </c>
      <c r="Z1631" s="3">
        <f t="shared" si="580"/>
        <v>-0.48432606061363331</v>
      </c>
      <c r="AA1631" s="3">
        <f t="shared" si="581"/>
        <v>8.0122044213855451E-2</v>
      </c>
      <c r="AB1631" s="3">
        <f t="shared" si="582"/>
        <v>-8.59498986352846E-2</v>
      </c>
      <c r="AC1631" s="3">
        <f t="shared" si="583"/>
        <v>-0.16523687656435807</v>
      </c>
      <c r="AD1631" s="3">
        <f t="shared" si="584"/>
        <v>1.7218885858881368</v>
      </c>
      <c r="AE1631" s="3">
        <f t="shared" si="585"/>
        <v>0.52505417378656127</v>
      </c>
      <c r="AF1631" s="3">
        <f t="shared" si="586"/>
        <v>2.3635700684789374</v>
      </c>
      <c r="AG1631" t="str">
        <f t="shared" si="587"/>
        <v>Cluster 2</v>
      </c>
      <c r="AH1631" t="str">
        <f t="shared" si="588"/>
        <v>Not Applicable</v>
      </c>
      <c r="AI1631" t="e">
        <f t="shared" si="589"/>
        <v>#N/A</v>
      </c>
      <c r="AJ1631">
        <f t="shared" si="590"/>
        <v>26.2</v>
      </c>
      <c r="AK1631" t="str">
        <f t="shared" si="591"/>
        <v>no - Medium</v>
      </c>
      <c r="AL1631" t="str">
        <f t="shared" si="592"/>
        <v>Q2 - Medium</v>
      </c>
      <c r="AM1631">
        <f t="shared" si="593"/>
        <v>0</v>
      </c>
      <c r="AN1631">
        <f t="shared" si="594"/>
        <v>0</v>
      </c>
      <c r="AO1631">
        <f t="shared" si="595"/>
        <v>0</v>
      </c>
      <c r="AP1631">
        <f t="shared" si="596"/>
        <v>2</v>
      </c>
      <c r="AQ1631">
        <f t="shared" si="597"/>
        <v>154.1</v>
      </c>
    </row>
    <row r="1632" spans="1:43" x14ac:dyDescent="0.25">
      <c r="A1632" t="s">
        <v>26</v>
      </c>
      <c r="B1632">
        <v>110</v>
      </c>
      <c r="C1632" t="s">
        <v>28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  <c r="U1632">
        <f t="shared" si="575"/>
        <v>0</v>
      </c>
      <c r="V1632" t="str">
        <f t="shared" si="576"/>
        <v>&lt;=3 calls</v>
      </c>
      <c r="W1632" t="str">
        <f t="shared" si="577"/>
        <v>Q3</v>
      </c>
      <c r="X1632" t="str">
        <f t="shared" si="578"/>
        <v>Not Applicable</v>
      </c>
      <c r="Y1632" t="str">
        <f t="shared" si="579"/>
        <v>Low</v>
      </c>
      <c r="Z1632" s="3">
        <f t="shared" si="580"/>
        <v>0.14330790377429845</v>
      </c>
      <c r="AA1632" s="3">
        <f t="shared" si="581"/>
        <v>-2.1825862186619505</v>
      </c>
      <c r="AB1632" s="3">
        <f t="shared" si="582"/>
        <v>-0.99750433233611768</v>
      </c>
      <c r="AC1632" s="3">
        <f t="shared" si="583"/>
        <v>1.8274433017836287</v>
      </c>
      <c r="AD1632" s="3">
        <f t="shared" si="584"/>
        <v>3.2711014934667113</v>
      </c>
      <c r="AE1632" s="3">
        <f t="shared" si="585"/>
        <v>3.0197323840765145</v>
      </c>
      <c r="AF1632" s="3">
        <f t="shared" si="586"/>
        <v>3.9417587904792848</v>
      </c>
      <c r="AG1632" t="str">
        <f t="shared" si="587"/>
        <v>Cluster 2</v>
      </c>
      <c r="AH1632" t="str">
        <f t="shared" si="588"/>
        <v>Not Applicable</v>
      </c>
      <c r="AI1632" t="e">
        <f t="shared" si="589"/>
        <v>#N/A</v>
      </c>
      <c r="AJ1632">
        <f t="shared" si="590"/>
        <v>31.96</v>
      </c>
      <c r="AK1632" t="str">
        <f t="shared" si="591"/>
        <v>no - Low</v>
      </c>
      <c r="AL1632" t="str">
        <f t="shared" si="592"/>
        <v>Q4 - Very High</v>
      </c>
      <c r="AM1632">
        <f t="shared" si="593"/>
        <v>0</v>
      </c>
      <c r="AN1632">
        <f t="shared" si="594"/>
        <v>0</v>
      </c>
      <c r="AO1632">
        <f t="shared" si="595"/>
        <v>1</v>
      </c>
      <c r="AP1632">
        <f t="shared" si="596"/>
        <v>3</v>
      </c>
      <c r="AQ1632">
        <f t="shared" si="597"/>
        <v>188</v>
      </c>
    </row>
    <row r="1633" spans="1:43" x14ac:dyDescent="0.25">
      <c r="A1633" t="s">
        <v>71</v>
      </c>
      <c r="B1633">
        <v>102</v>
      </c>
      <c r="C1633" t="s">
        <v>28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  <c r="U1633">
        <f t="shared" si="575"/>
        <v>0</v>
      </c>
      <c r="V1633" t="str">
        <f t="shared" si="576"/>
        <v>&lt;=3 calls</v>
      </c>
      <c r="W1633" t="str">
        <f t="shared" si="577"/>
        <v>Q3</v>
      </c>
      <c r="X1633" t="str">
        <f t="shared" si="578"/>
        <v>Not Applicable</v>
      </c>
      <c r="Y1633" t="str">
        <f t="shared" si="579"/>
        <v>High</v>
      </c>
      <c r="Z1633" s="3">
        <f t="shared" si="580"/>
        <v>-1.4285541486308755</v>
      </c>
      <c r="AA1633" s="3">
        <f t="shared" si="581"/>
        <v>1.4890907778251756</v>
      </c>
      <c r="AB1633" s="3">
        <f t="shared" si="582"/>
        <v>-1.1802124105506642</v>
      </c>
      <c r="AC1633" s="3">
        <f t="shared" si="583"/>
        <v>0.34199080519694713</v>
      </c>
      <c r="AD1633" s="3">
        <f t="shared" si="584"/>
        <v>2.8657716923566512</v>
      </c>
      <c r="AE1633" s="3">
        <f t="shared" si="585"/>
        <v>2.4016696994032167</v>
      </c>
      <c r="AF1633" s="3">
        <f t="shared" si="586"/>
        <v>3.3650241154188438</v>
      </c>
      <c r="AG1633" t="str">
        <f t="shared" si="587"/>
        <v>Cluster 2</v>
      </c>
      <c r="AH1633" t="str">
        <f t="shared" si="588"/>
        <v>Not Applicable</v>
      </c>
      <c r="AI1633" t="e">
        <f t="shared" si="589"/>
        <v>#N/A</v>
      </c>
      <c r="AJ1633">
        <f t="shared" si="590"/>
        <v>17.53</v>
      </c>
      <c r="AK1633" t="str">
        <f t="shared" si="591"/>
        <v>no - Medium</v>
      </c>
      <c r="AL1633" t="str">
        <f t="shared" si="592"/>
        <v>Q3 - High</v>
      </c>
      <c r="AM1633">
        <f t="shared" si="593"/>
        <v>0</v>
      </c>
      <c r="AN1633">
        <f t="shared" si="594"/>
        <v>0</v>
      </c>
      <c r="AO1633">
        <f t="shared" si="595"/>
        <v>1</v>
      </c>
      <c r="AP1633">
        <f t="shared" si="596"/>
        <v>1</v>
      </c>
      <c r="AQ1633">
        <f t="shared" si="597"/>
        <v>103.1</v>
      </c>
    </row>
    <row r="1634" spans="1:43" x14ac:dyDescent="0.25">
      <c r="A1634" t="s">
        <v>44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  <c r="U1634">
        <f t="shared" si="575"/>
        <v>0</v>
      </c>
      <c r="V1634" t="str">
        <f t="shared" si="576"/>
        <v>&lt;=3 calls</v>
      </c>
      <c r="W1634" t="str">
        <f t="shared" si="577"/>
        <v>Q1</v>
      </c>
      <c r="X1634" t="str">
        <f t="shared" si="578"/>
        <v>Not Applicable</v>
      </c>
      <c r="Y1634" t="str">
        <f t="shared" si="579"/>
        <v>Low</v>
      </c>
      <c r="Z1634" s="3">
        <f t="shared" si="580"/>
        <v>-8.9971976794667202E-2</v>
      </c>
      <c r="AA1634" s="3">
        <f t="shared" si="581"/>
        <v>-0.8094387240407489</v>
      </c>
      <c r="AB1634" s="3">
        <f t="shared" si="582"/>
        <v>1.1930066488665392</v>
      </c>
      <c r="AC1634" s="3">
        <f t="shared" si="583"/>
        <v>0.48691299998589177</v>
      </c>
      <c r="AD1634" s="3">
        <f t="shared" si="584"/>
        <v>2.8079624346515244</v>
      </c>
      <c r="AE1634" s="3">
        <f t="shared" si="585"/>
        <v>1.524347446739124</v>
      </c>
      <c r="AF1634" s="3">
        <f t="shared" si="586"/>
        <v>2.1823421460316568</v>
      </c>
      <c r="AG1634" t="str">
        <f t="shared" si="587"/>
        <v>Cluster 2</v>
      </c>
      <c r="AH1634" t="str">
        <f t="shared" si="588"/>
        <v>Not Applicable</v>
      </c>
      <c r="AI1634" t="e">
        <f t="shared" si="589"/>
        <v>#N/A</v>
      </c>
      <c r="AJ1634">
        <f t="shared" si="590"/>
        <v>29.82</v>
      </c>
      <c r="AK1634" t="str">
        <f t="shared" si="591"/>
        <v>no - Medium</v>
      </c>
      <c r="AL1634" t="str">
        <f t="shared" si="592"/>
        <v>Q3 - High</v>
      </c>
      <c r="AM1634">
        <f t="shared" si="593"/>
        <v>0</v>
      </c>
      <c r="AN1634">
        <f t="shared" si="594"/>
        <v>1</v>
      </c>
      <c r="AO1634">
        <f t="shared" si="595"/>
        <v>0</v>
      </c>
      <c r="AP1634">
        <f t="shared" si="596"/>
        <v>0</v>
      </c>
      <c r="AQ1634">
        <f t="shared" si="597"/>
        <v>175.4</v>
      </c>
    </row>
    <row r="1635" spans="1:43" x14ac:dyDescent="0.25">
      <c r="A1635" t="s">
        <v>36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  <c r="U1635">
        <f t="shared" si="575"/>
        <v>0</v>
      </c>
      <c r="V1635" t="str">
        <f t="shared" si="576"/>
        <v>&lt;=3 calls</v>
      </c>
      <c r="W1635" t="str">
        <f t="shared" si="577"/>
        <v>Q4</v>
      </c>
      <c r="X1635" t="str">
        <f t="shared" si="578"/>
        <v>Not Applicable</v>
      </c>
      <c r="Y1635" t="str">
        <f t="shared" si="579"/>
        <v>Medium</v>
      </c>
      <c r="Z1635" s="3">
        <f t="shared" si="580"/>
        <v>-0.64540026386363325</v>
      </c>
      <c r="AA1635" s="3">
        <f t="shared" si="581"/>
        <v>0.17763541702028873</v>
      </c>
      <c r="AB1635" s="3">
        <f t="shared" si="582"/>
        <v>0.26755051356242449</v>
      </c>
      <c r="AC1635" s="3">
        <f t="shared" si="583"/>
        <v>0.23329915910523916</v>
      </c>
      <c r="AD1635" s="3">
        <f t="shared" si="584"/>
        <v>2.1541302812435896</v>
      </c>
      <c r="AE1635" s="3">
        <f t="shared" si="585"/>
        <v>0.75769889594874562</v>
      </c>
      <c r="AF1635" s="3">
        <f t="shared" si="586"/>
        <v>2.1231905155386572</v>
      </c>
      <c r="AG1635" t="str">
        <f t="shared" si="587"/>
        <v>Cluster 2</v>
      </c>
      <c r="AH1635" t="str">
        <f t="shared" si="588"/>
        <v>Not Applicable</v>
      </c>
      <c r="AI1635" t="e">
        <f t="shared" si="589"/>
        <v>#N/A</v>
      </c>
      <c r="AJ1635">
        <f t="shared" si="590"/>
        <v>24.72</v>
      </c>
      <c r="AK1635" t="str">
        <f t="shared" si="591"/>
        <v>no - Low</v>
      </c>
      <c r="AL1635" t="str">
        <f t="shared" si="592"/>
        <v>Q3 - High</v>
      </c>
      <c r="AM1635">
        <f t="shared" si="593"/>
        <v>0</v>
      </c>
      <c r="AN1635">
        <f t="shared" si="594"/>
        <v>1</v>
      </c>
      <c r="AO1635">
        <f t="shared" si="595"/>
        <v>0</v>
      </c>
      <c r="AP1635">
        <f t="shared" si="596"/>
        <v>1</v>
      </c>
      <c r="AQ1635">
        <f t="shared" si="597"/>
        <v>145.4</v>
      </c>
    </row>
    <row r="1636" spans="1:43" x14ac:dyDescent="0.25">
      <c r="A1636" t="s">
        <v>54</v>
      </c>
      <c r="B1636">
        <v>81</v>
      </c>
      <c r="C1636" t="s">
        <v>28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  <c r="U1636">
        <f t="shared" si="575"/>
        <v>0</v>
      </c>
      <c r="V1636" t="str">
        <f t="shared" si="576"/>
        <v>&lt;=3 calls</v>
      </c>
      <c r="W1636" t="str">
        <f t="shared" si="577"/>
        <v>Q2</v>
      </c>
      <c r="X1636" t="str">
        <f t="shared" si="578"/>
        <v>Low</v>
      </c>
      <c r="Y1636" t="str">
        <f t="shared" si="579"/>
        <v>Medium</v>
      </c>
      <c r="Z1636" s="3">
        <f t="shared" si="580"/>
        <v>1.3023015961248741</v>
      </c>
      <c r="AA1636" s="3">
        <f t="shared" si="581"/>
        <v>-0.24425917552999329</v>
      </c>
      <c r="AB1636" s="3">
        <f t="shared" si="582"/>
        <v>-1.5932915439052904</v>
      </c>
      <c r="AC1636" s="3">
        <f t="shared" si="583"/>
        <v>-0.88984785050908088</v>
      </c>
      <c r="AD1636" s="3">
        <f t="shared" si="584"/>
        <v>2.4971714369255347</v>
      </c>
      <c r="AE1636" s="3">
        <f t="shared" si="585"/>
        <v>2.2552292861338339</v>
      </c>
      <c r="AF1636" s="3">
        <f t="shared" si="586"/>
        <v>3.4548882877272171</v>
      </c>
      <c r="AG1636" t="str">
        <f t="shared" si="587"/>
        <v>Cluster 2</v>
      </c>
      <c r="AH1636" t="str">
        <f t="shared" si="588"/>
        <v>Not Applicable</v>
      </c>
      <c r="AI1636" t="e">
        <f t="shared" si="589"/>
        <v>#N/A</v>
      </c>
      <c r="AJ1636">
        <f t="shared" si="590"/>
        <v>42.6</v>
      </c>
      <c r="AK1636" t="str">
        <f t="shared" si="591"/>
        <v>yes - Medium</v>
      </c>
      <c r="AL1636" t="str">
        <f t="shared" si="592"/>
        <v>Q1 - Low</v>
      </c>
      <c r="AM1636">
        <f t="shared" si="593"/>
        <v>1</v>
      </c>
      <c r="AN1636">
        <f t="shared" si="594"/>
        <v>0</v>
      </c>
      <c r="AO1636">
        <f t="shared" si="595"/>
        <v>1</v>
      </c>
      <c r="AP1636">
        <f t="shared" si="596"/>
        <v>1</v>
      </c>
      <c r="AQ1636">
        <f t="shared" si="597"/>
        <v>250.6</v>
      </c>
    </row>
    <row r="1637" spans="1:43" x14ac:dyDescent="0.25">
      <c r="A1637" t="s">
        <v>33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  <c r="U1637">
        <f t="shared" si="575"/>
        <v>0</v>
      </c>
      <c r="V1637" t="str">
        <f t="shared" si="576"/>
        <v>&lt;=3 calls</v>
      </c>
      <c r="W1637" t="str">
        <f t="shared" si="577"/>
        <v>Q1</v>
      </c>
      <c r="X1637" t="str">
        <f t="shared" si="578"/>
        <v>Not Applicable</v>
      </c>
      <c r="Y1637" t="str">
        <f t="shared" si="579"/>
        <v>Medium</v>
      </c>
      <c r="Z1637" s="3">
        <f t="shared" si="580"/>
        <v>-0.34732041646995493</v>
      </c>
      <c r="AA1637" s="3">
        <f t="shared" si="581"/>
        <v>0.27912892749229046</v>
      </c>
      <c r="AB1637" s="3">
        <f t="shared" si="582"/>
        <v>2.2733674591786377</v>
      </c>
      <c r="AC1637" s="3">
        <f t="shared" si="583"/>
        <v>-0.60000346093119195</v>
      </c>
      <c r="AD1637" s="3">
        <f t="shared" si="584"/>
        <v>3.5968170937623678</v>
      </c>
      <c r="AE1637" s="3">
        <f t="shared" si="585"/>
        <v>2.3930625122302178</v>
      </c>
      <c r="AF1637" s="3">
        <f t="shared" si="586"/>
        <v>2.5527246559121961</v>
      </c>
      <c r="AG1637" t="str">
        <f t="shared" si="587"/>
        <v>Cluster 2</v>
      </c>
      <c r="AH1637" t="str">
        <f t="shared" si="588"/>
        <v>Not Applicable</v>
      </c>
      <c r="AI1637" t="e">
        <f t="shared" si="589"/>
        <v>#N/A</v>
      </c>
      <c r="AJ1637">
        <f t="shared" si="590"/>
        <v>27.46</v>
      </c>
      <c r="AK1637" t="str">
        <f t="shared" si="591"/>
        <v>no - Medium</v>
      </c>
      <c r="AL1637" t="str">
        <f t="shared" si="592"/>
        <v>Q2 - Medium</v>
      </c>
      <c r="AM1637">
        <f t="shared" si="593"/>
        <v>0</v>
      </c>
      <c r="AN1637">
        <f t="shared" si="594"/>
        <v>1</v>
      </c>
      <c r="AO1637">
        <f t="shared" si="595"/>
        <v>0</v>
      </c>
      <c r="AP1637">
        <f t="shared" si="596"/>
        <v>1</v>
      </c>
      <c r="AQ1637">
        <f t="shared" si="597"/>
        <v>161.5</v>
      </c>
    </row>
    <row r="1638" spans="1:43" x14ac:dyDescent="0.25">
      <c r="A1638" t="s">
        <v>73</v>
      </c>
      <c r="B1638">
        <v>119</v>
      </c>
      <c r="C1638" t="s">
        <v>25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  <c r="U1638">
        <f t="shared" si="575"/>
        <v>1</v>
      </c>
      <c r="V1638" t="str">
        <f t="shared" si="576"/>
        <v>&lt;=3 calls</v>
      </c>
      <c r="W1638" t="str">
        <f t="shared" si="577"/>
        <v>Q3</v>
      </c>
      <c r="X1638" t="str">
        <f t="shared" si="578"/>
        <v>Not Applicable</v>
      </c>
      <c r="Y1638" t="str">
        <f t="shared" si="579"/>
        <v>High</v>
      </c>
      <c r="Z1638" s="3">
        <f t="shared" si="580"/>
        <v>1.4781872203633806</v>
      </c>
      <c r="AA1638" s="3">
        <f t="shared" si="581"/>
        <v>1.1209280437600708</v>
      </c>
      <c r="AB1638" s="3">
        <f t="shared" si="582"/>
        <v>0.56743007671890777</v>
      </c>
      <c r="AC1638" s="3">
        <f t="shared" si="583"/>
        <v>-9.277577916988608E-2</v>
      </c>
      <c r="AD1638" s="3">
        <f t="shared" si="584"/>
        <v>3.7309034426321124</v>
      </c>
      <c r="AE1638" s="3">
        <f t="shared" si="585"/>
        <v>1.9421898400772262</v>
      </c>
      <c r="AF1638" s="3">
        <f t="shared" si="586"/>
        <v>1.2745831677667234</v>
      </c>
      <c r="AG1638" t="str">
        <f t="shared" si="587"/>
        <v>Cluster 3</v>
      </c>
      <c r="AH1638" t="str">
        <f t="shared" si="588"/>
        <v>Not Applicable</v>
      </c>
      <c r="AI1638">
        <f t="shared" si="589"/>
        <v>44.22</v>
      </c>
      <c r="AJ1638" t="e">
        <f t="shared" si="590"/>
        <v>#N/A</v>
      </c>
      <c r="AK1638" t="str">
        <f t="shared" si="591"/>
        <v>no - Low</v>
      </c>
      <c r="AL1638" t="str">
        <f t="shared" si="592"/>
        <v>Q2 - Medium</v>
      </c>
      <c r="AM1638">
        <f t="shared" si="593"/>
        <v>0</v>
      </c>
      <c r="AN1638">
        <f t="shared" si="594"/>
        <v>0</v>
      </c>
      <c r="AO1638">
        <f t="shared" si="595"/>
        <v>0</v>
      </c>
      <c r="AP1638">
        <f t="shared" si="596"/>
        <v>1</v>
      </c>
      <c r="AQ1638">
        <f t="shared" si="597"/>
        <v>260.10000000000002</v>
      </c>
    </row>
    <row r="1639" spans="1:43" x14ac:dyDescent="0.25">
      <c r="A1639" t="s">
        <v>45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  <c r="U1639">
        <f t="shared" si="575"/>
        <v>1</v>
      </c>
      <c r="V1639" t="str">
        <f t="shared" si="576"/>
        <v>&lt;=3 calls</v>
      </c>
      <c r="W1639" t="str">
        <f t="shared" si="577"/>
        <v>Q3</v>
      </c>
      <c r="X1639" t="str">
        <f t="shared" si="578"/>
        <v>Not Applicable</v>
      </c>
      <c r="Y1639" t="str">
        <f t="shared" si="579"/>
        <v>High</v>
      </c>
      <c r="Z1639" s="3">
        <f t="shared" si="580"/>
        <v>1.8706898765587832</v>
      </c>
      <c r="AA1639" s="3">
        <f t="shared" si="581"/>
        <v>2.0164590185130282</v>
      </c>
      <c r="AB1639" s="3">
        <f t="shared" si="582"/>
        <v>4.5123287909933744E-2</v>
      </c>
      <c r="AC1639" s="3">
        <f t="shared" si="583"/>
        <v>-0.56377291223395598</v>
      </c>
      <c r="AD1639" s="3">
        <f t="shared" si="584"/>
        <v>4.3153750864528782</v>
      </c>
      <c r="AE1639" s="3">
        <f t="shared" si="585"/>
        <v>2.8081067635121353</v>
      </c>
      <c r="AF1639" s="3">
        <f t="shared" si="586"/>
        <v>2.269022929321566</v>
      </c>
      <c r="AG1639" t="str">
        <f t="shared" si="587"/>
        <v>Cluster 3</v>
      </c>
      <c r="AH1639" t="str">
        <f t="shared" si="588"/>
        <v>Not Applicable</v>
      </c>
      <c r="AI1639">
        <f t="shared" si="589"/>
        <v>47.82</v>
      </c>
      <c r="AJ1639" t="e">
        <f t="shared" si="590"/>
        <v>#N/A</v>
      </c>
      <c r="AK1639" t="str">
        <f t="shared" si="591"/>
        <v>no - Low</v>
      </c>
      <c r="AL1639" t="str">
        <f t="shared" si="592"/>
        <v>Q2 - Medium</v>
      </c>
      <c r="AM1639">
        <f t="shared" si="593"/>
        <v>0</v>
      </c>
      <c r="AN1639">
        <f t="shared" si="594"/>
        <v>1</v>
      </c>
      <c r="AO1639">
        <f t="shared" si="595"/>
        <v>0</v>
      </c>
      <c r="AP1639">
        <f t="shared" si="596"/>
        <v>0</v>
      </c>
      <c r="AQ1639">
        <f t="shared" si="597"/>
        <v>281.3</v>
      </c>
    </row>
    <row r="1640" spans="1:43" x14ac:dyDescent="0.25">
      <c r="A1640" t="s">
        <v>49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  <c r="U1640">
        <f t="shared" si="575"/>
        <v>1</v>
      </c>
      <c r="V1640" t="str">
        <f t="shared" si="576"/>
        <v>&lt;=3 calls</v>
      </c>
      <c r="W1640" t="str">
        <f t="shared" si="577"/>
        <v>Q3</v>
      </c>
      <c r="X1640" t="str">
        <f t="shared" si="578"/>
        <v>High</v>
      </c>
      <c r="Y1640" t="str">
        <f t="shared" si="579"/>
        <v>Medium</v>
      </c>
      <c r="Z1640" s="3">
        <f t="shared" si="580"/>
        <v>-0.92866869026880616</v>
      </c>
      <c r="AA1640" s="3">
        <f t="shared" si="581"/>
        <v>-0.6601835615819226</v>
      </c>
      <c r="AB1640" s="3">
        <f t="shared" si="582"/>
        <v>0.8772394267348772</v>
      </c>
      <c r="AC1640" s="3">
        <f t="shared" si="583"/>
        <v>1.2115239739306143</v>
      </c>
      <c r="AD1640" s="3">
        <f t="shared" si="584"/>
        <v>2.921545741576685</v>
      </c>
      <c r="AE1640" s="3">
        <f t="shared" si="585"/>
        <v>1.8803210424008279</v>
      </c>
      <c r="AF1640" s="3">
        <f t="shared" si="586"/>
        <v>2.5565181252762148</v>
      </c>
      <c r="AG1640" t="str">
        <f t="shared" si="587"/>
        <v>Cluster 2</v>
      </c>
      <c r="AH1640" t="str">
        <f t="shared" si="588"/>
        <v>&gt;16 messages</v>
      </c>
      <c r="AI1640">
        <f t="shared" si="589"/>
        <v>22.12</v>
      </c>
      <c r="AJ1640" t="e">
        <f t="shared" si="590"/>
        <v>#N/A</v>
      </c>
      <c r="AK1640" t="str">
        <f t="shared" si="591"/>
        <v>yes - Medium</v>
      </c>
      <c r="AL1640" t="str">
        <f t="shared" si="592"/>
        <v>Q4 - Very High</v>
      </c>
      <c r="AM1640">
        <f t="shared" si="593"/>
        <v>1</v>
      </c>
      <c r="AN1640">
        <f t="shared" si="594"/>
        <v>1</v>
      </c>
      <c r="AO1640">
        <f t="shared" si="595"/>
        <v>0</v>
      </c>
      <c r="AP1640">
        <f t="shared" si="596"/>
        <v>3</v>
      </c>
      <c r="AQ1640">
        <f t="shared" si="597"/>
        <v>130.1</v>
      </c>
    </row>
    <row r="1641" spans="1:43" x14ac:dyDescent="0.25">
      <c r="A1641" t="s">
        <v>38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  <c r="U1641">
        <f t="shared" si="575"/>
        <v>0</v>
      </c>
      <c r="V1641" t="str">
        <f t="shared" si="576"/>
        <v>&lt;=3 calls</v>
      </c>
      <c r="W1641" t="str">
        <f t="shared" si="577"/>
        <v>Q2</v>
      </c>
      <c r="X1641" t="str">
        <f t="shared" si="578"/>
        <v>Not Applicable</v>
      </c>
      <c r="Y1641" t="str">
        <f t="shared" si="579"/>
        <v>Low</v>
      </c>
      <c r="Z1641" s="3">
        <f t="shared" si="580"/>
        <v>-1.4489198524900708</v>
      </c>
      <c r="AA1641" s="3">
        <f t="shared" si="581"/>
        <v>-1.7288505247871186</v>
      </c>
      <c r="AB1641" s="3">
        <f t="shared" si="582"/>
        <v>-0.2368826588994748</v>
      </c>
      <c r="AC1641" s="3">
        <f t="shared" si="583"/>
        <v>0.41445190259141979</v>
      </c>
      <c r="AD1641" s="3">
        <f t="shared" si="584"/>
        <v>1.8209267921789134</v>
      </c>
      <c r="AE1641" s="3">
        <f t="shared" si="585"/>
        <v>2.3056835536659137</v>
      </c>
      <c r="AF1641" s="3">
        <f t="shared" si="586"/>
        <v>3.9136401107940375</v>
      </c>
      <c r="AG1641" t="str">
        <f t="shared" si="587"/>
        <v>Cluster 1</v>
      </c>
      <c r="AH1641" t="str">
        <f t="shared" si="588"/>
        <v>Not Applicable</v>
      </c>
      <c r="AI1641" t="e">
        <f t="shared" si="589"/>
        <v>#N/A</v>
      </c>
      <c r="AJ1641">
        <f t="shared" si="590"/>
        <v>17.34</v>
      </c>
      <c r="AK1641" t="str">
        <f t="shared" si="591"/>
        <v>no - Low</v>
      </c>
      <c r="AL1641" t="str">
        <f t="shared" si="592"/>
        <v>Q3 - High</v>
      </c>
      <c r="AM1641">
        <f t="shared" si="593"/>
        <v>0</v>
      </c>
      <c r="AN1641">
        <f t="shared" si="594"/>
        <v>1</v>
      </c>
      <c r="AO1641">
        <f t="shared" si="595"/>
        <v>0</v>
      </c>
      <c r="AP1641">
        <f t="shared" si="596"/>
        <v>2</v>
      </c>
      <c r="AQ1641">
        <f t="shared" si="597"/>
        <v>102</v>
      </c>
    </row>
    <row r="1642" spans="1:43" x14ac:dyDescent="0.25">
      <c r="A1642" t="s">
        <v>32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  <c r="U1642">
        <f t="shared" si="575"/>
        <v>0</v>
      </c>
      <c r="V1642" t="str">
        <f t="shared" si="576"/>
        <v>&lt;=3 calls</v>
      </c>
      <c r="W1642" t="str">
        <f t="shared" si="577"/>
        <v>Q2</v>
      </c>
      <c r="X1642" t="str">
        <f t="shared" si="578"/>
        <v>Not Applicable</v>
      </c>
      <c r="Y1642" t="str">
        <f t="shared" si="579"/>
        <v>Low</v>
      </c>
      <c r="Z1642" s="3">
        <f t="shared" si="580"/>
        <v>0.71169618420820679</v>
      </c>
      <c r="AA1642" s="3">
        <f t="shared" si="581"/>
        <v>-0.89899182151604462</v>
      </c>
      <c r="AB1642" s="3">
        <f t="shared" si="582"/>
        <v>-2.0163004641194027</v>
      </c>
      <c r="AC1642" s="3">
        <f t="shared" si="583"/>
        <v>0.66806574347207237</v>
      </c>
      <c r="AD1642" s="3">
        <f t="shared" si="584"/>
        <v>2.5991183961235649</v>
      </c>
      <c r="AE1642" s="3">
        <f t="shared" si="585"/>
        <v>2.4138096762127432</v>
      </c>
      <c r="AF1642" s="3">
        <f t="shared" si="586"/>
        <v>3.5913142258633686</v>
      </c>
      <c r="AG1642" t="str">
        <f t="shared" si="587"/>
        <v>Cluster 2</v>
      </c>
      <c r="AH1642" t="str">
        <f t="shared" si="588"/>
        <v>&gt;16 messages</v>
      </c>
      <c r="AI1642" t="e">
        <f t="shared" si="589"/>
        <v>#N/A</v>
      </c>
      <c r="AJ1642">
        <f t="shared" si="590"/>
        <v>37.18</v>
      </c>
      <c r="AK1642" t="str">
        <f t="shared" si="591"/>
        <v>no - Medium</v>
      </c>
      <c r="AL1642" t="str">
        <f t="shared" si="592"/>
        <v>Q4 - Very High</v>
      </c>
      <c r="AM1642">
        <f t="shared" si="593"/>
        <v>0</v>
      </c>
      <c r="AN1642">
        <f t="shared" si="594"/>
        <v>1</v>
      </c>
      <c r="AO1642">
        <f t="shared" si="595"/>
        <v>0</v>
      </c>
      <c r="AP1642">
        <f t="shared" si="596"/>
        <v>1</v>
      </c>
      <c r="AQ1642">
        <f t="shared" si="597"/>
        <v>218.7</v>
      </c>
    </row>
    <row r="1643" spans="1:43" x14ac:dyDescent="0.25">
      <c r="A1643" t="s">
        <v>52</v>
      </c>
      <c r="B1643">
        <v>155</v>
      </c>
      <c r="C1643" t="s">
        <v>25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  <c r="U1643">
        <f t="shared" si="575"/>
        <v>0</v>
      </c>
      <c r="V1643" t="str">
        <f t="shared" si="576"/>
        <v>&lt;=3 calls</v>
      </c>
      <c r="W1643" t="str">
        <f t="shared" si="577"/>
        <v>Q4</v>
      </c>
      <c r="X1643" t="str">
        <f t="shared" si="578"/>
        <v>Not Applicable</v>
      </c>
      <c r="Y1643" t="str">
        <f t="shared" si="579"/>
        <v>Medium</v>
      </c>
      <c r="Z1643" s="3">
        <f t="shared" si="580"/>
        <v>-0.95829153224581753</v>
      </c>
      <c r="AA1643" s="3">
        <f t="shared" si="581"/>
        <v>-0.23430883136607153</v>
      </c>
      <c r="AB1643" s="3">
        <f t="shared" si="582"/>
        <v>1.0698772918089099</v>
      </c>
      <c r="AC1643" s="3">
        <f t="shared" si="583"/>
        <v>-1.2521533374814422</v>
      </c>
      <c r="AD1643" s="3">
        <f t="shared" si="584"/>
        <v>2.2217101230258662</v>
      </c>
      <c r="AE1643" s="3">
        <f t="shared" si="585"/>
        <v>1.9198303803525074</v>
      </c>
      <c r="AF1643" s="3">
        <f t="shared" si="586"/>
        <v>3.2304026850987628</v>
      </c>
      <c r="AG1643" t="str">
        <f t="shared" si="587"/>
        <v>Cluster 2</v>
      </c>
      <c r="AH1643" t="str">
        <f t="shared" si="588"/>
        <v>&gt;16 messages</v>
      </c>
      <c r="AI1643" t="e">
        <f t="shared" si="589"/>
        <v>#N/A</v>
      </c>
      <c r="AJ1643">
        <f t="shared" si="590"/>
        <v>21.85</v>
      </c>
      <c r="AK1643" t="str">
        <f t="shared" si="591"/>
        <v>no - Medium</v>
      </c>
      <c r="AL1643" t="str">
        <f t="shared" si="592"/>
        <v>Q1 - Low</v>
      </c>
      <c r="AM1643">
        <f t="shared" si="593"/>
        <v>0</v>
      </c>
      <c r="AN1643">
        <f t="shared" si="594"/>
        <v>0</v>
      </c>
      <c r="AO1643">
        <f t="shared" si="595"/>
        <v>0</v>
      </c>
      <c r="AP1643">
        <f t="shared" si="596"/>
        <v>1</v>
      </c>
      <c r="AQ1643">
        <f t="shared" si="597"/>
        <v>128.5</v>
      </c>
    </row>
    <row r="1644" spans="1:43" x14ac:dyDescent="0.25">
      <c r="A1644" t="s">
        <v>42</v>
      </c>
      <c r="B1644">
        <v>113</v>
      </c>
      <c r="C1644" t="s">
        <v>28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  <c r="U1644">
        <f t="shared" si="575"/>
        <v>1</v>
      </c>
      <c r="V1644" t="str">
        <f t="shared" si="576"/>
        <v>&lt;=3 calls</v>
      </c>
      <c r="W1644" t="str">
        <f t="shared" si="577"/>
        <v>Q3</v>
      </c>
      <c r="X1644" t="str">
        <f t="shared" si="578"/>
        <v>Not Applicable</v>
      </c>
      <c r="Y1644" t="str">
        <f t="shared" si="579"/>
        <v>Medium</v>
      </c>
      <c r="Z1644" s="3">
        <f t="shared" si="580"/>
        <v>-0.95458867699869132</v>
      </c>
      <c r="AA1644" s="3">
        <f t="shared" si="581"/>
        <v>0.53584780692147171</v>
      </c>
      <c r="AB1644" s="3">
        <f t="shared" si="582"/>
        <v>-0.44540818294868512</v>
      </c>
      <c r="AC1644" s="3">
        <f t="shared" si="583"/>
        <v>-0.38262016874777532</v>
      </c>
      <c r="AD1644" s="3">
        <f t="shared" si="584"/>
        <v>1.7463162983433238</v>
      </c>
      <c r="AE1644" s="3">
        <f t="shared" si="585"/>
        <v>1.2422395330236791</v>
      </c>
      <c r="AF1644" s="3">
        <f t="shared" si="586"/>
        <v>2.8349069651320566</v>
      </c>
      <c r="AG1644" t="str">
        <f t="shared" si="587"/>
        <v>Cluster 2</v>
      </c>
      <c r="AH1644" t="str">
        <f t="shared" si="588"/>
        <v>Not Applicable</v>
      </c>
      <c r="AI1644">
        <f t="shared" si="589"/>
        <v>21.88</v>
      </c>
      <c r="AJ1644" t="e">
        <f t="shared" si="590"/>
        <v>#N/A</v>
      </c>
      <c r="AK1644" t="str">
        <f t="shared" si="591"/>
        <v>no - Medium</v>
      </c>
      <c r="AL1644" t="str">
        <f t="shared" si="592"/>
        <v>Q2 - Medium</v>
      </c>
      <c r="AM1644">
        <f t="shared" si="593"/>
        <v>0</v>
      </c>
      <c r="AN1644">
        <f t="shared" si="594"/>
        <v>0</v>
      </c>
      <c r="AO1644">
        <f t="shared" si="595"/>
        <v>1</v>
      </c>
      <c r="AP1644">
        <f t="shared" si="596"/>
        <v>2</v>
      </c>
      <c r="AQ1644">
        <f t="shared" si="597"/>
        <v>128.69999999999999</v>
      </c>
    </row>
    <row r="1645" spans="1:43" x14ac:dyDescent="0.25">
      <c r="A1645" t="s">
        <v>51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  <c r="U1645">
        <f t="shared" si="575"/>
        <v>0</v>
      </c>
      <c r="V1645" t="str">
        <f t="shared" si="576"/>
        <v>&lt;=3 calls</v>
      </c>
      <c r="W1645" t="str">
        <f t="shared" si="577"/>
        <v>Q3</v>
      </c>
      <c r="X1645" t="str">
        <f t="shared" si="578"/>
        <v>Not Applicable</v>
      </c>
      <c r="Y1645" t="str">
        <f t="shared" si="579"/>
        <v>Low</v>
      </c>
      <c r="Z1645" s="3">
        <f t="shared" si="580"/>
        <v>-0.14921766074869056</v>
      </c>
      <c r="AA1645" s="3">
        <f t="shared" si="581"/>
        <v>-0.74774659022443413</v>
      </c>
      <c r="AB1645" s="3">
        <f t="shared" si="582"/>
        <v>0.98845303956112318</v>
      </c>
      <c r="AC1645" s="3">
        <f t="shared" si="583"/>
        <v>-0.56377291223395598</v>
      </c>
      <c r="AD1645" s="3">
        <f t="shared" si="584"/>
        <v>2.2207435543452654</v>
      </c>
      <c r="AE1645" s="3">
        <f t="shared" si="585"/>
        <v>1.3697701199317929</v>
      </c>
      <c r="AF1645" s="3">
        <f t="shared" si="586"/>
        <v>2.6116734919874407</v>
      </c>
      <c r="AG1645" t="str">
        <f t="shared" si="587"/>
        <v>Cluster 2</v>
      </c>
      <c r="AH1645" t="str">
        <f t="shared" si="588"/>
        <v>Not Applicable</v>
      </c>
      <c r="AI1645" t="e">
        <f t="shared" si="589"/>
        <v>#N/A</v>
      </c>
      <c r="AJ1645">
        <f t="shared" si="590"/>
        <v>29.27</v>
      </c>
      <c r="AK1645" t="str">
        <f t="shared" si="591"/>
        <v>no - Medium</v>
      </c>
      <c r="AL1645" t="str">
        <f t="shared" si="592"/>
        <v>Q2 - Medium</v>
      </c>
      <c r="AM1645">
        <f t="shared" si="593"/>
        <v>0</v>
      </c>
      <c r="AN1645">
        <f t="shared" si="594"/>
        <v>1</v>
      </c>
      <c r="AO1645">
        <f t="shared" si="595"/>
        <v>0</v>
      </c>
      <c r="AP1645">
        <f t="shared" si="596"/>
        <v>1</v>
      </c>
      <c r="AQ1645">
        <f t="shared" si="597"/>
        <v>172.2</v>
      </c>
    </row>
    <row r="1646" spans="1:43" x14ac:dyDescent="0.25">
      <c r="A1646" t="s">
        <v>29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  <c r="U1646">
        <f t="shared" si="575"/>
        <v>0</v>
      </c>
      <c r="V1646" t="str">
        <f t="shared" si="576"/>
        <v>&lt;=3 calls</v>
      </c>
      <c r="W1646" t="str">
        <f t="shared" si="577"/>
        <v>Q1</v>
      </c>
      <c r="X1646" t="str">
        <f t="shared" si="578"/>
        <v>Not Applicable</v>
      </c>
      <c r="Y1646" t="str">
        <f t="shared" si="579"/>
        <v>Medium</v>
      </c>
      <c r="Z1646" s="3">
        <f t="shared" si="580"/>
        <v>7.850793694958573E-2</v>
      </c>
      <c r="AA1646" s="3">
        <f t="shared" si="581"/>
        <v>6.4894974008347182E-3</v>
      </c>
      <c r="AB1646" s="3">
        <f t="shared" si="582"/>
        <v>1.5623947200394253</v>
      </c>
      <c r="AC1646" s="3">
        <f t="shared" si="583"/>
        <v>-0.52754236353671935</v>
      </c>
      <c r="AD1646" s="3">
        <f t="shared" si="584"/>
        <v>2.9942083090492937</v>
      </c>
      <c r="AE1646" s="3">
        <f t="shared" si="585"/>
        <v>1.6509342253020189</v>
      </c>
      <c r="AF1646" s="3">
        <f t="shared" si="586"/>
        <v>2.1179906124832861</v>
      </c>
      <c r="AG1646" t="str">
        <f t="shared" si="587"/>
        <v>Cluster 2</v>
      </c>
      <c r="AH1646" t="str">
        <f t="shared" si="588"/>
        <v>Not Applicable</v>
      </c>
      <c r="AI1646" t="e">
        <f t="shared" si="589"/>
        <v>#N/A</v>
      </c>
      <c r="AJ1646">
        <f t="shared" si="590"/>
        <v>31.37</v>
      </c>
      <c r="AK1646" t="str">
        <f t="shared" si="591"/>
        <v>no - Low</v>
      </c>
      <c r="AL1646" t="str">
        <f t="shared" si="592"/>
        <v>Q2 - Medium</v>
      </c>
      <c r="AM1646">
        <f t="shared" si="593"/>
        <v>0</v>
      </c>
      <c r="AN1646">
        <f t="shared" si="594"/>
        <v>1</v>
      </c>
      <c r="AO1646">
        <f t="shared" si="595"/>
        <v>0</v>
      </c>
      <c r="AP1646">
        <f t="shared" si="596"/>
        <v>2</v>
      </c>
      <c r="AQ1646">
        <f t="shared" si="597"/>
        <v>184.5</v>
      </c>
    </row>
    <row r="1647" spans="1:43" x14ac:dyDescent="0.25">
      <c r="A1647" t="s">
        <v>62</v>
      </c>
      <c r="B1647">
        <v>125</v>
      </c>
      <c r="C1647" t="s">
        <v>28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  <c r="U1647">
        <f t="shared" si="575"/>
        <v>0</v>
      </c>
      <c r="V1647" t="str">
        <f t="shared" si="576"/>
        <v>&lt;=3 calls</v>
      </c>
      <c r="W1647" t="str">
        <f t="shared" si="577"/>
        <v>Q3</v>
      </c>
      <c r="X1647" t="str">
        <f t="shared" si="578"/>
        <v>Not Applicable</v>
      </c>
      <c r="Y1647" t="str">
        <f t="shared" si="579"/>
        <v>Medium</v>
      </c>
      <c r="Z1647" s="3">
        <f t="shared" si="580"/>
        <v>-0.21586905519696639</v>
      </c>
      <c r="AA1647" s="3">
        <f t="shared" si="581"/>
        <v>-0.48903764196246857</v>
      </c>
      <c r="AB1647" s="3">
        <f t="shared" si="582"/>
        <v>0.84943602352831626</v>
      </c>
      <c r="AC1647" s="3">
        <f t="shared" si="583"/>
        <v>0.23329915910523916</v>
      </c>
      <c r="AD1647" s="3">
        <f t="shared" si="584"/>
        <v>2.4119254322849399</v>
      </c>
      <c r="AE1647" s="3">
        <f t="shared" si="585"/>
        <v>1.0304015333619474</v>
      </c>
      <c r="AF1647" s="3">
        <f t="shared" si="586"/>
        <v>2.0751073102387769</v>
      </c>
      <c r="AG1647" t="str">
        <f t="shared" si="587"/>
        <v>Cluster 2</v>
      </c>
      <c r="AH1647" t="str">
        <f t="shared" si="588"/>
        <v>Not Applicable</v>
      </c>
      <c r="AI1647" t="e">
        <f t="shared" si="589"/>
        <v>#N/A</v>
      </c>
      <c r="AJ1647">
        <f t="shared" si="590"/>
        <v>28.66</v>
      </c>
      <c r="AK1647" t="str">
        <f t="shared" si="591"/>
        <v>no - High</v>
      </c>
      <c r="AL1647" t="str">
        <f t="shared" si="592"/>
        <v>Q3 - High</v>
      </c>
      <c r="AM1647">
        <f t="shared" si="593"/>
        <v>0</v>
      </c>
      <c r="AN1647">
        <f t="shared" si="594"/>
        <v>0</v>
      </c>
      <c r="AO1647">
        <f t="shared" si="595"/>
        <v>1</v>
      </c>
      <c r="AP1647">
        <f t="shared" si="596"/>
        <v>0</v>
      </c>
      <c r="AQ1647">
        <f t="shared" si="597"/>
        <v>168.6</v>
      </c>
    </row>
    <row r="1648" spans="1:43" x14ac:dyDescent="0.25">
      <c r="A1648" t="s">
        <v>45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  <c r="U1648">
        <f t="shared" si="575"/>
        <v>0</v>
      </c>
      <c r="V1648" t="str">
        <f t="shared" si="576"/>
        <v>&lt;=3 calls</v>
      </c>
      <c r="W1648" t="str">
        <f t="shared" si="577"/>
        <v>Q4</v>
      </c>
      <c r="X1648" t="str">
        <f t="shared" si="578"/>
        <v>Not Applicable</v>
      </c>
      <c r="Y1648" t="str">
        <f t="shared" si="579"/>
        <v>Medium</v>
      </c>
      <c r="Z1648" s="3">
        <f t="shared" si="580"/>
        <v>-0.11589196352455239</v>
      </c>
      <c r="AA1648" s="3">
        <f t="shared" si="581"/>
        <v>0.10201280137448375</v>
      </c>
      <c r="AB1648" s="3">
        <f t="shared" si="582"/>
        <v>0.35096072318210841</v>
      </c>
      <c r="AC1648" s="3">
        <f t="shared" si="583"/>
        <v>-1.2883838861786781</v>
      </c>
      <c r="AD1648" s="3">
        <f t="shared" si="584"/>
        <v>1.9759401245842321</v>
      </c>
      <c r="AE1648" s="3">
        <f t="shared" si="585"/>
        <v>1.344226181204349</v>
      </c>
      <c r="AF1648" s="3">
        <f t="shared" si="586"/>
        <v>2.7766074041046034</v>
      </c>
      <c r="AG1648" t="str">
        <f t="shared" si="587"/>
        <v>Cluster 2</v>
      </c>
      <c r="AH1648" t="str">
        <f t="shared" si="588"/>
        <v>&gt;16 messages</v>
      </c>
      <c r="AI1648" t="e">
        <f t="shared" si="589"/>
        <v>#N/A</v>
      </c>
      <c r="AJ1648">
        <f t="shared" si="590"/>
        <v>29.58</v>
      </c>
      <c r="AK1648" t="str">
        <f t="shared" si="591"/>
        <v>no - Low</v>
      </c>
      <c r="AL1648" t="str">
        <f t="shared" si="592"/>
        <v>Q1 - Low</v>
      </c>
      <c r="AM1648">
        <f t="shared" si="593"/>
        <v>0</v>
      </c>
      <c r="AN1648">
        <f t="shared" si="594"/>
        <v>1</v>
      </c>
      <c r="AO1648">
        <f t="shared" si="595"/>
        <v>0</v>
      </c>
      <c r="AP1648">
        <f t="shared" si="596"/>
        <v>1</v>
      </c>
      <c r="AQ1648">
        <f t="shared" si="597"/>
        <v>174</v>
      </c>
    </row>
    <row r="1649" spans="1:43" x14ac:dyDescent="0.25">
      <c r="A1649" t="s">
        <v>59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  <c r="U1649">
        <f t="shared" si="575"/>
        <v>0</v>
      </c>
      <c r="V1649" t="str">
        <f t="shared" si="576"/>
        <v>&lt;=3 calls</v>
      </c>
      <c r="W1649" t="str">
        <f t="shared" si="577"/>
        <v>Q3</v>
      </c>
      <c r="X1649" t="str">
        <f t="shared" si="578"/>
        <v>Not Applicable</v>
      </c>
      <c r="Y1649" t="str">
        <f t="shared" si="579"/>
        <v>High</v>
      </c>
      <c r="Z1649" s="3">
        <f t="shared" si="580"/>
        <v>0.92831321616510387</v>
      </c>
      <c r="AA1649" s="3">
        <f t="shared" si="581"/>
        <v>1.1388386632551295</v>
      </c>
      <c r="AB1649" s="3">
        <f t="shared" si="582"/>
        <v>-1.8514660022519316</v>
      </c>
      <c r="AC1649" s="3">
        <f t="shared" si="583"/>
        <v>-0.63623400962842791</v>
      </c>
      <c r="AD1649" s="3">
        <f t="shared" si="584"/>
        <v>3.0249533444028347</v>
      </c>
      <c r="AE1649" s="3">
        <f t="shared" si="585"/>
        <v>2.4477416123304652</v>
      </c>
      <c r="AF1649" s="3">
        <f t="shared" si="586"/>
        <v>3.2912817056056438</v>
      </c>
      <c r="AG1649" t="str">
        <f t="shared" si="587"/>
        <v>Cluster 2</v>
      </c>
      <c r="AH1649" t="str">
        <f t="shared" si="588"/>
        <v>Not Applicable</v>
      </c>
      <c r="AI1649" t="e">
        <f t="shared" si="589"/>
        <v>#N/A</v>
      </c>
      <c r="AJ1649">
        <f t="shared" si="590"/>
        <v>39.17</v>
      </c>
      <c r="AK1649" t="str">
        <f t="shared" si="591"/>
        <v>no - Low</v>
      </c>
      <c r="AL1649" t="str">
        <f t="shared" si="592"/>
        <v>Q1 - Low</v>
      </c>
      <c r="AM1649">
        <f t="shared" si="593"/>
        <v>0</v>
      </c>
      <c r="AN1649">
        <f t="shared" si="594"/>
        <v>1</v>
      </c>
      <c r="AO1649">
        <f t="shared" si="595"/>
        <v>0</v>
      </c>
      <c r="AP1649">
        <f t="shared" si="596"/>
        <v>1</v>
      </c>
      <c r="AQ1649">
        <f t="shared" si="597"/>
        <v>230.4</v>
      </c>
    </row>
    <row r="1650" spans="1:43" x14ac:dyDescent="0.25">
      <c r="A1650" t="s">
        <v>72</v>
      </c>
      <c r="B1650">
        <v>48</v>
      </c>
      <c r="C1650" t="s">
        <v>25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  <c r="U1650">
        <f t="shared" si="575"/>
        <v>0</v>
      </c>
      <c r="V1650" t="str">
        <f t="shared" si="576"/>
        <v>&lt;=3 calls</v>
      </c>
      <c r="W1650" t="str">
        <f t="shared" si="577"/>
        <v>Q1</v>
      </c>
      <c r="X1650" t="str">
        <f t="shared" si="578"/>
        <v>Not Applicable</v>
      </c>
      <c r="Y1650" t="str">
        <f t="shared" si="579"/>
        <v>Medium</v>
      </c>
      <c r="Z1650" s="3">
        <f t="shared" si="580"/>
        <v>0.33215352137774667</v>
      </c>
      <c r="AA1650" s="3">
        <f t="shared" si="581"/>
        <v>5.2261080554875002E-2</v>
      </c>
      <c r="AB1650" s="3">
        <f t="shared" si="582"/>
        <v>-1.0749566698401103</v>
      </c>
      <c r="AC1650" s="3">
        <f t="shared" si="583"/>
        <v>-1.8680726653344564</v>
      </c>
      <c r="AD1650" s="3">
        <f t="shared" si="584"/>
        <v>1.9081548786259543</v>
      </c>
      <c r="AE1650" s="3">
        <f t="shared" si="585"/>
        <v>2.1813492401052885</v>
      </c>
      <c r="AF1650" s="3">
        <f t="shared" si="586"/>
        <v>3.7249850971234517</v>
      </c>
      <c r="AG1650" t="str">
        <f t="shared" si="587"/>
        <v>Cluster 1</v>
      </c>
      <c r="AH1650" t="str">
        <f t="shared" si="588"/>
        <v>Not Applicable</v>
      </c>
      <c r="AI1650" t="e">
        <f t="shared" si="589"/>
        <v>#N/A</v>
      </c>
      <c r="AJ1650">
        <f t="shared" si="590"/>
        <v>33.69</v>
      </c>
      <c r="AK1650" t="str">
        <f t="shared" si="591"/>
        <v>no - Medium</v>
      </c>
      <c r="AL1650" t="str">
        <f t="shared" si="592"/>
        <v>Q1 - Low</v>
      </c>
      <c r="AM1650">
        <f t="shared" si="593"/>
        <v>0</v>
      </c>
      <c r="AN1650">
        <f t="shared" si="594"/>
        <v>0</v>
      </c>
      <c r="AO1650">
        <f t="shared" si="595"/>
        <v>0</v>
      </c>
      <c r="AP1650">
        <f t="shared" si="596"/>
        <v>1</v>
      </c>
      <c r="AQ1650">
        <f t="shared" si="597"/>
        <v>198.2</v>
      </c>
    </row>
    <row r="1651" spans="1:43" x14ac:dyDescent="0.25">
      <c r="A1651" t="s">
        <v>72</v>
      </c>
      <c r="B1651">
        <v>76</v>
      </c>
      <c r="C1651" t="s">
        <v>28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  <c r="U1651">
        <f t="shared" si="575"/>
        <v>0</v>
      </c>
      <c r="V1651" t="str">
        <f t="shared" si="576"/>
        <v>&lt;=3 calls</v>
      </c>
      <c r="W1651" t="str">
        <f t="shared" si="577"/>
        <v>Q2</v>
      </c>
      <c r="X1651" t="str">
        <f t="shared" si="578"/>
        <v>Not Applicable</v>
      </c>
      <c r="Y1651" t="str">
        <f t="shared" si="579"/>
        <v>Medium</v>
      </c>
      <c r="Z1651" s="3">
        <f t="shared" si="580"/>
        <v>0.10813077892659714</v>
      </c>
      <c r="AA1651" s="3">
        <f t="shared" si="581"/>
        <v>0.22738713783989747</v>
      </c>
      <c r="AB1651" s="3">
        <f t="shared" si="582"/>
        <v>0.59721943729736637</v>
      </c>
      <c r="AC1651" s="3">
        <f t="shared" si="583"/>
        <v>-0.81738675311460851</v>
      </c>
      <c r="AD1651" s="3">
        <f t="shared" si="584"/>
        <v>2.3062720000376848</v>
      </c>
      <c r="AE1651" s="3">
        <f t="shared" si="585"/>
        <v>1.0431631398105083</v>
      </c>
      <c r="AF1651" s="3">
        <f t="shared" si="586"/>
        <v>2.2039709921777129</v>
      </c>
      <c r="AG1651" t="str">
        <f t="shared" si="587"/>
        <v>Cluster 2</v>
      </c>
      <c r="AH1651" t="str">
        <f t="shared" si="588"/>
        <v>Not Applicable</v>
      </c>
      <c r="AI1651" t="e">
        <f t="shared" si="589"/>
        <v>#N/A</v>
      </c>
      <c r="AJ1651">
        <f t="shared" si="590"/>
        <v>31.64</v>
      </c>
      <c r="AK1651" t="str">
        <f t="shared" si="591"/>
        <v>no - Medium</v>
      </c>
      <c r="AL1651" t="str">
        <f t="shared" si="592"/>
        <v>Q1 - Low</v>
      </c>
      <c r="AM1651">
        <f t="shared" si="593"/>
        <v>0</v>
      </c>
      <c r="AN1651">
        <f t="shared" si="594"/>
        <v>0</v>
      </c>
      <c r="AO1651">
        <f t="shared" si="595"/>
        <v>1</v>
      </c>
      <c r="AP1651">
        <f t="shared" si="596"/>
        <v>0</v>
      </c>
      <c r="AQ1651">
        <f t="shared" si="597"/>
        <v>186.1</v>
      </c>
    </row>
    <row r="1652" spans="1:43" x14ac:dyDescent="0.25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  <c r="U1652">
        <f t="shared" si="575"/>
        <v>0</v>
      </c>
      <c r="V1652" t="str">
        <f t="shared" si="576"/>
        <v>&lt;=3 calls</v>
      </c>
      <c r="W1652" t="str">
        <f t="shared" si="577"/>
        <v>Q4</v>
      </c>
      <c r="X1652" t="str">
        <f t="shared" si="578"/>
        <v>Not Applicable</v>
      </c>
      <c r="Y1652" t="str">
        <f t="shared" si="579"/>
        <v>High</v>
      </c>
      <c r="Z1652" s="3">
        <f t="shared" si="580"/>
        <v>-0.58800600753317356</v>
      </c>
      <c r="AA1652" s="3">
        <f t="shared" si="581"/>
        <v>0.85226875133418356</v>
      </c>
      <c r="AB1652" s="3">
        <f t="shared" si="582"/>
        <v>1.0857649507840874</v>
      </c>
      <c r="AC1652" s="3">
        <f t="shared" si="583"/>
        <v>-1.2521533374814422</v>
      </c>
      <c r="AD1652" s="3">
        <f t="shared" si="584"/>
        <v>2.8310131247523787</v>
      </c>
      <c r="AE1652" s="3">
        <f t="shared" si="585"/>
        <v>1.9541971748810092</v>
      </c>
      <c r="AF1652" s="3">
        <f t="shared" si="586"/>
        <v>2.7610030576052624</v>
      </c>
      <c r="AG1652" t="str">
        <f t="shared" si="587"/>
        <v>Cluster 2</v>
      </c>
      <c r="AH1652" t="str">
        <f t="shared" si="588"/>
        <v>Not Applicable</v>
      </c>
      <c r="AI1652" t="e">
        <f t="shared" si="589"/>
        <v>#N/A</v>
      </c>
      <c r="AJ1652">
        <f t="shared" si="590"/>
        <v>25.25</v>
      </c>
      <c r="AK1652" t="str">
        <f t="shared" si="591"/>
        <v>no - Low</v>
      </c>
      <c r="AL1652" t="str">
        <f t="shared" si="592"/>
        <v>Q1 - Low</v>
      </c>
      <c r="AM1652">
        <f t="shared" si="593"/>
        <v>0</v>
      </c>
      <c r="AN1652">
        <f t="shared" si="594"/>
        <v>1</v>
      </c>
      <c r="AO1652">
        <f t="shared" si="595"/>
        <v>0</v>
      </c>
      <c r="AP1652">
        <f t="shared" si="596"/>
        <v>1</v>
      </c>
      <c r="AQ1652">
        <f t="shared" si="597"/>
        <v>148.5</v>
      </c>
    </row>
    <row r="1653" spans="1:43" x14ac:dyDescent="0.25">
      <c r="A1653" t="s">
        <v>51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  <c r="U1653">
        <f t="shared" si="575"/>
        <v>0</v>
      </c>
      <c r="V1653" t="str">
        <f t="shared" si="576"/>
        <v>&lt;=3 calls</v>
      </c>
      <c r="W1653" t="str">
        <f t="shared" si="577"/>
        <v>Q1</v>
      </c>
      <c r="X1653" t="str">
        <f t="shared" si="578"/>
        <v>Not Applicable</v>
      </c>
      <c r="Y1653" t="str">
        <f t="shared" si="579"/>
        <v>High</v>
      </c>
      <c r="Z1653" s="3">
        <f t="shared" si="580"/>
        <v>-0.42878323190673673</v>
      </c>
      <c r="AA1653" s="3">
        <f t="shared" si="581"/>
        <v>1.3657065101925461</v>
      </c>
      <c r="AB1653" s="3">
        <f t="shared" si="582"/>
        <v>-0.37788563230417876</v>
      </c>
      <c r="AC1653" s="3">
        <f t="shared" si="583"/>
        <v>-9.277577916988608E-2</v>
      </c>
      <c r="AD1653" s="3">
        <f t="shared" si="584"/>
        <v>2.6707560655875495</v>
      </c>
      <c r="AE1653" s="3">
        <f t="shared" si="585"/>
        <v>1.4833793271611941</v>
      </c>
      <c r="AF1653" s="3">
        <f t="shared" si="586"/>
        <v>2.2951885531750347</v>
      </c>
      <c r="AG1653" t="str">
        <f t="shared" si="587"/>
        <v>Cluster 2</v>
      </c>
      <c r="AH1653" t="str">
        <f t="shared" si="588"/>
        <v>Not Applicable</v>
      </c>
      <c r="AI1653" t="e">
        <f t="shared" si="589"/>
        <v>#N/A</v>
      </c>
      <c r="AJ1653">
        <f t="shared" si="590"/>
        <v>26.71</v>
      </c>
      <c r="AK1653" t="str">
        <f t="shared" si="591"/>
        <v>no - High</v>
      </c>
      <c r="AL1653" t="str">
        <f t="shared" si="592"/>
        <v>Q2 - Medium</v>
      </c>
      <c r="AM1653">
        <f t="shared" si="593"/>
        <v>0</v>
      </c>
      <c r="AN1653">
        <f t="shared" si="594"/>
        <v>1</v>
      </c>
      <c r="AO1653">
        <f t="shared" si="595"/>
        <v>0</v>
      </c>
      <c r="AP1653">
        <f t="shared" si="596"/>
        <v>0</v>
      </c>
      <c r="AQ1653">
        <f t="shared" si="597"/>
        <v>157.1</v>
      </c>
    </row>
    <row r="1654" spans="1:43" x14ac:dyDescent="0.25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  <c r="U1654">
        <f t="shared" si="575"/>
        <v>1</v>
      </c>
      <c r="V1654" t="str">
        <f t="shared" si="576"/>
        <v>&gt;3 calls</v>
      </c>
      <c r="W1654" t="str">
        <f t="shared" si="577"/>
        <v>Q1</v>
      </c>
      <c r="X1654" t="str">
        <f t="shared" si="578"/>
        <v>Not Applicable</v>
      </c>
      <c r="Y1654" t="str">
        <f t="shared" si="579"/>
        <v>Low</v>
      </c>
      <c r="Z1654" s="3">
        <f t="shared" si="580"/>
        <v>-0.46766321200156424</v>
      </c>
      <c r="AA1654" s="3">
        <f t="shared" si="581"/>
        <v>-1.3288466893974642</v>
      </c>
      <c r="AB1654" s="3">
        <f t="shared" si="582"/>
        <v>-0.48512733038662992</v>
      </c>
      <c r="AC1654" s="3">
        <f t="shared" si="583"/>
        <v>-1.1796922400869698</v>
      </c>
      <c r="AD1654" s="3">
        <f t="shared" si="584"/>
        <v>0.83000347471949509</v>
      </c>
      <c r="AE1654" s="3">
        <f t="shared" si="585"/>
        <v>1.900411721651835</v>
      </c>
      <c r="AF1654" s="3">
        <f t="shared" si="586"/>
        <v>3.8123776905675215</v>
      </c>
      <c r="AG1654" t="str">
        <f t="shared" si="587"/>
        <v>Cluster 1</v>
      </c>
      <c r="AH1654" t="str">
        <f t="shared" si="588"/>
        <v>Not Applicable</v>
      </c>
      <c r="AI1654">
        <f t="shared" si="589"/>
        <v>26.35</v>
      </c>
      <c r="AJ1654" t="e">
        <f t="shared" si="590"/>
        <v>#N/A</v>
      </c>
      <c r="AK1654" t="str">
        <f t="shared" si="591"/>
        <v>no - Medium</v>
      </c>
      <c r="AL1654" t="str">
        <f t="shared" si="592"/>
        <v>Q1 - Low</v>
      </c>
      <c r="AM1654">
        <f t="shared" si="593"/>
        <v>0</v>
      </c>
      <c r="AN1654">
        <f t="shared" si="594"/>
        <v>1</v>
      </c>
      <c r="AO1654">
        <f t="shared" si="595"/>
        <v>0</v>
      </c>
      <c r="AP1654">
        <f t="shared" si="596"/>
        <v>4</v>
      </c>
      <c r="AQ1654">
        <f t="shared" si="597"/>
        <v>155</v>
      </c>
    </row>
    <row r="1655" spans="1:43" x14ac:dyDescent="0.25">
      <c r="A1655" t="s">
        <v>53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  <c r="U1655">
        <f t="shared" si="575"/>
        <v>0</v>
      </c>
      <c r="V1655" t="str">
        <f t="shared" si="576"/>
        <v>&lt;=3 calls</v>
      </c>
      <c r="W1655" t="str">
        <f t="shared" si="577"/>
        <v>Q3</v>
      </c>
      <c r="X1655" t="str">
        <f t="shared" si="578"/>
        <v>Low</v>
      </c>
      <c r="Y1655" t="str">
        <f t="shared" si="579"/>
        <v>Medium</v>
      </c>
      <c r="Z1655" s="3">
        <f t="shared" si="580"/>
        <v>-0.94348011125731157</v>
      </c>
      <c r="AA1655" s="3">
        <f t="shared" si="581"/>
        <v>-0.47112702246740934</v>
      </c>
      <c r="AB1655" s="3">
        <f t="shared" si="582"/>
        <v>-0.91409412271643387</v>
      </c>
      <c r="AC1655" s="3">
        <f t="shared" si="583"/>
        <v>-0.23769797395883072</v>
      </c>
      <c r="AD1655" s="3">
        <f t="shared" si="584"/>
        <v>0.93348022091847493</v>
      </c>
      <c r="AE1655" s="3">
        <f t="shared" si="585"/>
        <v>1.4156919804978678</v>
      </c>
      <c r="AF1655" s="3">
        <f t="shared" si="586"/>
        <v>3.3372117470196505</v>
      </c>
      <c r="AG1655" t="str">
        <f t="shared" si="587"/>
        <v>Cluster 1</v>
      </c>
      <c r="AH1655" t="str">
        <f t="shared" si="588"/>
        <v>&gt;16 messages</v>
      </c>
      <c r="AI1655" t="e">
        <f t="shared" si="589"/>
        <v>#N/A</v>
      </c>
      <c r="AJ1655">
        <f t="shared" si="590"/>
        <v>21.98</v>
      </c>
      <c r="AK1655" t="str">
        <f t="shared" si="591"/>
        <v>yes - High</v>
      </c>
      <c r="AL1655" t="str">
        <f t="shared" si="592"/>
        <v>Q2 - Medium</v>
      </c>
      <c r="AM1655">
        <f t="shared" si="593"/>
        <v>1</v>
      </c>
      <c r="AN1655">
        <f t="shared" si="594"/>
        <v>1</v>
      </c>
      <c r="AO1655">
        <f t="shared" si="595"/>
        <v>0</v>
      </c>
      <c r="AP1655">
        <f t="shared" si="596"/>
        <v>1</v>
      </c>
      <c r="AQ1655">
        <f t="shared" si="597"/>
        <v>129.30000000000001</v>
      </c>
    </row>
    <row r="1656" spans="1:43" x14ac:dyDescent="0.25">
      <c r="A1656" t="s">
        <v>59</v>
      </c>
      <c r="B1656">
        <v>137</v>
      </c>
      <c r="C1656" t="s">
        <v>25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  <c r="U1656">
        <f t="shared" si="575"/>
        <v>0</v>
      </c>
      <c r="V1656" t="str">
        <f t="shared" si="576"/>
        <v>&lt;=3 calls</v>
      </c>
      <c r="W1656" t="str">
        <f t="shared" si="577"/>
        <v>Q4</v>
      </c>
      <c r="X1656" t="str">
        <f t="shared" si="578"/>
        <v>Not Applicable</v>
      </c>
      <c r="Y1656" t="str">
        <f t="shared" si="579"/>
        <v>Medium</v>
      </c>
      <c r="Z1656" s="3">
        <f t="shared" si="580"/>
        <v>0.52840484947544841</v>
      </c>
      <c r="AA1656" s="3">
        <f t="shared" si="581"/>
        <v>0.5000265679313538</v>
      </c>
      <c r="AB1656" s="3">
        <f t="shared" si="582"/>
        <v>0.41848327382661471</v>
      </c>
      <c r="AC1656" s="3">
        <f t="shared" si="583"/>
        <v>0.30576025649971117</v>
      </c>
      <c r="AD1656" s="3">
        <f t="shared" si="584"/>
        <v>2.8815283677208603</v>
      </c>
      <c r="AE1656" s="3">
        <f t="shared" si="585"/>
        <v>0.89322776407464555</v>
      </c>
      <c r="AF1656" s="3">
        <f t="shared" si="586"/>
        <v>1.1368843138365199</v>
      </c>
      <c r="AG1656" t="str">
        <f t="shared" si="587"/>
        <v>Cluster 2</v>
      </c>
      <c r="AH1656" t="str">
        <f t="shared" si="588"/>
        <v>Not Applicable</v>
      </c>
      <c r="AI1656" t="e">
        <f t="shared" si="589"/>
        <v>#N/A</v>
      </c>
      <c r="AJ1656">
        <f t="shared" si="590"/>
        <v>35.5</v>
      </c>
      <c r="AK1656" t="str">
        <f t="shared" si="591"/>
        <v>no - Medium</v>
      </c>
      <c r="AL1656" t="str">
        <f t="shared" si="592"/>
        <v>Q3 - High</v>
      </c>
      <c r="AM1656">
        <f t="shared" si="593"/>
        <v>0</v>
      </c>
      <c r="AN1656">
        <f t="shared" si="594"/>
        <v>0</v>
      </c>
      <c r="AO1656">
        <f t="shared" si="595"/>
        <v>0</v>
      </c>
      <c r="AP1656">
        <f t="shared" si="596"/>
        <v>0</v>
      </c>
      <c r="AQ1656">
        <f t="shared" si="597"/>
        <v>208.8</v>
      </c>
    </row>
    <row r="1657" spans="1:43" x14ac:dyDescent="0.25">
      <c r="A1657" t="s">
        <v>75</v>
      </c>
      <c r="B1657">
        <v>71</v>
      </c>
      <c r="C1657" t="s">
        <v>28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  <c r="U1657">
        <f t="shared" si="575"/>
        <v>1</v>
      </c>
      <c r="V1657" t="str">
        <f t="shared" si="576"/>
        <v>&lt;=3 calls</v>
      </c>
      <c r="W1657" t="str">
        <f t="shared" si="577"/>
        <v>Q1</v>
      </c>
      <c r="X1657" t="str">
        <f t="shared" si="578"/>
        <v>Not Applicable</v>
      </c>
      <c r="Y1657" t="str">
        <f t="shared" si="579"/>
        <v>High</v>
      </c>
      <c r="Z1657" s="3">
        <f t="shared" si="580"/>
        <v>1.0690217155559085</v>
      </c>
      <c r="AA1657" s="3">
        <f t="shared" si="581"/>
        <v>1.5587431869726278</v>
      </c>
      <c r="AB1657" s="3">
        <f t="shared" si="582"/>
        <v>-0.14751457716409896</v>
      </c>
      <c r="AC1657" s="3">
        <f t="shared" si="583"/>
        <v>0.55937409738036437</v>
      </c>
      <c r="AD1657" s="3">
        <f t="shared" si="584"/>
        <v>3.7398391045671051</v>
      </c>
      <c r="AE1657" s="3">
        <f t="shared" si="585"/>
        <v>1.9766506222799423</v>
      </c>
      <c r="AF1657" s="3">
        <f t="shared" si="586"/>
        <v>1.3519980906310773</v>
      </c>
      <c r="AG1657" t="str">
        <f t="shared" si="587"/>
        <v>Cluster 3</v>
      </c>
      <c r="AH1657" t="str">
        <f t="shared" si="588"/>
        <v>Not Applicable</v>
      </c>
      <c r="AI1657">
        <f t="shared" si="589"/>
        <v>40.46</v>
      </c>
      <c r="AJ1657" t="e">
        <f t="shared" si="590"/>
        <v>#N/A</v>
      </c>
      <c r="AK1657" t="str">
        <f t="shared" si="591"/>
        <v>no - High</v>
      </c>
      <c r="AL1657" t="str">
        <f t="shared" si="592"/>
        <v>Q3 - High</v>
      </c>
      <c r="AM1657">
        <f t="shared" si="593"/>
        <v>0</v>
      </c>
      <c r="AN1657">
        <f t="shared" si="594"/>
        <v>0</v>
      </c>
      <c r="AO1657">
        <f t="shared" si="595"/>
        <v>1</v>
      </c>
      <c r="AP1657">
        <f t="shared" si="596"/>
        <v>0</v>
      </c>
      <c r="AQ1657">
        <f t="shared" si="597"/>
        <v>238</v>
      </c>
    </row>
    <row r="1658" spans="1:43" x14ac:dyDescent="0.25">
      <c r="A1658" t="s">
        <v>69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  <c r="U1658">
        <f t="shared" si="575"/>
        <v>0</v>
      </c>
      <c r="V1658" t="str">
        <f t="shared" si="576"/>
        <v>&lt;=3 calls</v>
      </c>
      <c r="W1658" t="str">
        <f t="shared" si="577"/>
        <v>Q4</v>
      </c>
      <c r="X1658" t="str">
        <f t="shared" si="578"/>
        <v>Not Applicable</v>
      </c>
      <c r="Y1658" t="str">
        <f t="shared" si="579"/>
        <v>Medium</v>
      </c>
      <c r="Z1658" s="3">
        <f t="shared" si="580"/>
        <v>0.57098768481740214</v>
      </c>
      <c r="AA1658" s="3">
        <f t="shared" si="581"/>
        <v>0.13385390269903324</v>
      </c>
      <c r="AB1658" s="3">
        <f t="shared" si="582"/>
        <v>-0.13162691818892081</v>
      </c>
      <c r="AC1658" s="3">
        <f t="shared" si="583"/>
        <v>-1.6869199218482758</v>
      </c>
      <c r="AD1658" s="3">
        <f t="shared" si="584"/>
        <v>2.231492273515614</v>
      </c>
      <c r="AE1658" s="3">
        <f t="shared" si="585"/>
        <v>1.7908010140161874</v>
      </c>
      <c r="AF1658" s="3">
        <f t="shared" si="586"/>
        <v>3.0715433867752751</v>
      </c>
      <c r="AG1658" t="str">
        <f t="shared" si="587"/>
        <v>Cluster 2</v>
      </c>
      <c r="AH1658" t="str">
        <f t="shared" si="588"/>
        <v>Not Applicable</v>
      </c>
      <c r="AI1658" t="e">
        <f t="shared" si="589"/>
        <v>#N/A</v>
      </c>
      <c r="AJ1658">
        <f t="shared" si="590"/>
        <v>35.89</v>
      </c>
      <c r="AK1658" t="str">
        <f t="shared" si="591"/>
        <v>no - Medium</v>
      </c>
      <c r="AL1658" t="str">
        <f t="shared" si="592"/>
        <v>Q1 - Low</v>
      </c>
      <c r="AM1658">
        <f t="shared" si="593"/>
        <v>0</v>
      </c>
      <c r="AN1658">
        <f t="shared" si="594"/>
        <v>1</v>
      </c>
      <c r="AO1658">
        <f t="shared" si="595"/>
        <v>0</v>
      </c>
      <c r="AP1658">
        <f t="shared" si="596"/>
        <v>0</v>
      </c>
      <c r="AQ1658">
        <f t="shared" si="597"/>
        <v>211.1</v>
      </c>
    </row>
    <row r="1659" spans="1:43" x14ac:dyDescent="0.25">
      <c r="A1659" t="s">
        <v>67</v>
      </c>
      <c r="B1659">
        <v>107</v>
      </c>
      <c r="C1659" t="s">
        <v>28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  <c r="U1659">
        <f t="shared" si="575"/>
        <v>0</v>
      </c>
      <c r="V1659" t="str">
        <f t="shared" si="576"/>
        <v>&lt;=3 calls</v>
      </c>
      <c r="W1659" t="str">
        <f t="shared" si="577"/>
        <v>Q3</v>
      </c>
      <c r="X1659" t="str">
        <f t="shared" si="578"/>
        <v>Not Applicable</v>
      </c>
      <c r="Y1659" t="str">
        <f t="shared" si="579"/>
        <v>Medium</v>
      </c>
      <c r="Z1659" s="3">
        <f t="shared" si="580"/>
        <v>0.34511351474268953</v>
      </c>
      <c r="AA1659" s="3">
        <f t="shared" si="581"/>
        <v>0.13584397153181749</v>
      </c>
      <c r="AB1659" s="3">
        <f t="shared" si="582"/>
        <v>-0.80883838200587987</v>
      </c>
      <c r="AC1659" s="3">
        <f t="shared" si="583"/>
        <v>0.84921848695825297</v>
      </c>
      <c r="AD1659" s="3">
        <f t="shared" si="584"/>
        <v>2.5603952179128333</v>
      </c>
      <c r="AE1659" s="3">
        <f t="shared" si="585"/>
        <v>1.2300197110035043</v>
      </c>
      <c r="AF1659" s="3">
        <f t="shared" si="586"/>
        <v>2.1143020850870351</v>
      </c>
      <c r="AG1659" t="str">
        <f t="shared" si="587"/>
        <v>Cluster 2</v>
      </c>
      <c r="AH1659" t="str">
        <f t="shared" si="588"/>
        <v>&gt;16 messages</v>
      </c>
      <c r="AI1659" t="e">
        <f t="shared" si="589"/>
        <v>#N/A</v>
      </c>
      <c r="AJ1659">
        <f t="shared" si="590"/>
        <v>33.81</v>
      </c>
      <c r="AK1659" t="str">
        <f t="shared" si="591"/>
        <v>no - Medium</v>
      </c>
      <c r="AL1659" t="str">
        <f t="shared" si="592"/>
        <v>Q4 - Very High</v>
      </c>
      <c r="AM1659">
        <f t="shared" si="593"/>
        <v>0</v>
      </c>
      <c r="AN1659">
        <f t="shared" si="594"/>
        <v>0</v>
      </c>
      <c r="AO1659">
        <f t="shared" si="595"/>
        <v>1</v>
      </c>
      <c r="AP1659">
        <f t="shared" si="596"/>
        <v>3</v>
      </c>
      <c r="AQ1659">
        <f t="shared" si="597"/>
        <v>198.9</v>
      </c>
    </row>
    <row r="1660" spans="1:43" x14ac:dyDescent="0.25">
      <c r="A1660" t="s">
        <v>65</v>
      </c>
      <c r="B1660">
        <v>147</v>
      </c>
      <c r="C1660" t="s">
        <v>25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  <c r="U1660">
        <f t="shared" si="575"/>
        <v>0</v>
      </c>
      <c r="V1660" t="str">
        <f t="shared" si="576"/>
        <v>&lt;=3 calls</v>
      </c>
      <c r="W1660" t="str">
        <f t="shared" si="577"/>
        <v>Q4</v>
      </c>
      <c r="X1660" t="str">
        <f t="shared" si="578"/>
        <v>Not Applicable</v>
      </c>
      <c r="Y1660" t="str">
        <f t="shared" si="579"/>
        <v>Medium</v>
      </c>
      <c r="Z1660" s="3">
        <f t="shared" si="580"/>
        <v>0.60246195441797723</v>
      </c>
      <c r="AA1660" s="3">
        <f t="shared" si="581"/>
        <v>7.8131975381071209E-2</v>
      </c>
      <c r="AB1660" s="3">
        <f t="shared" si="582"/>
        <v>-0.88033284739418094</v>
      </c>
      <c r="AC1660" s="3">
        <f t="shared" si="583"/>
        <v>-2.0314681775414092E-2</v>
      </c>
      <c r="AD1660" s="3">
        <f t="shared" si="584"/>
        <v>2.1689528399330786</v>
      </c>
      <c r="AE1660" s="3">
        <f t="shared" si="585"/>
        <v>1.0697960649557745</v>
      </c>
      <c r="AF1660" s="3">
        <f t="shared" si="586"/>
        <v>2.3631696552164749</v>
      </c>
      <c r="AG1660" t="str">
        <f t="shared" si="587"/>
        <v>Cluster 2</v>
      </c>
      <c r="AH1660" t="str">
        <f t="shared" si="588"/>
        <v>Not Applicable</v>
      </c>
      <c r="AI1660" t="e">
        <f t="shared" si="589"/>
        <v>#N/A</v>
      </c>
      <c r="AJ1660">
        <f t="shared" si="590"/>
        <v>36.18</v>
      </c>
      <c r="AK1660" t="str">
        <f t="shared" si="591"/>
        <v>no - Low</v>
      </c>
      <c r="AL1660" t="str">
        <f t="shared" si="592"/>
        <v>Q2 - Medium</v>
      </c>
      <c r="AM1660">
        <f t="shared" si="593"/>
        <v>0</v>
      </c>
      <c r="AN1660">
        <f t="shared" si="594"/>
        <v>0</v>
      </c>
      <c r="AO1660">
        <f t="shared" si="595"/>
        <v>0</v>
      </c>
      <c r="AP1660">
        <f t="shared" si="596"/>
        <v>1</v>
      </c>
      <c r="AQ1660">
        <f t="shared" si="597"/>
        <v>212.8</v>
      </c>
    </row>
    <row r="1661" spans="1:43" x14ac:dyDescent="0.25">
      <c r="A1661" t="s">
        <v>33</v>
      </c>
      <c r="B1661">
        <v>116</v>
      </c>
      <c r="C1661" t="s">
        <v>28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  <c r="U1661">
        <f t="shared" si="575"/>
        <v>0</v>
      </c>
      <c r="V1661" t="str">
        <f t="shared" si="576"/>
        <v>&lt;=3 calls</v>
      </c>
      <c r="W1661" t="str">
        <f t="shared" si="577"/>
        <v>Q3</v>
      </c>
      <c r="X1661" t="str">
        <f t="shared" si="578"/>
        <v>Not Applicable</v>
      </c>
      <c r="Y1661" t="str">
        <f t="shared" si="579"/>
        <v>Low</v>
      </c>
      <c r="Z1661" s="3">
        <f t="shared" si="580"/>
        <v>-0.79351447374869089</v>
      </c>
      <c r="AA1661" s="3">
        <f t="shared" si="581"/>
        <v>-1.5955159129905672</v>
      </c>
      <c r="AB1661" s="3">
        <f t="shared" si="582"/>
        <v>-1.3946958067155659</v>
      </c>
      <c r="AC1661" s="3">
        <f t="shared" si="583"/>
        <v>0.77675738956378104</v>
      </c>
      <c r="AD1661" s="3">
        <f t="shared" si="584"/>
        <v>1.9261170983054541</v>
      </c>
      <c r="AE1661" s="3">
        <f t="shared" si="585"/>
        <v>2.3924599650081313</v>
      </c>
      <c r="AF1661" s="3">
        <f t="shared" si="586"/>
        <v>3.9670899021762529</v>
      </c>
      <c r="AG1661" t="str">
        <f t="shared" si="587"/>
        <v>Cluster 1</v>
      </c>
      <c r="AH1661" t="str">
        <f t="shared" si="588"/>
        <v>Not Applicable</v>
      </c>
      <c r="AI1661" t="e">
        <f t="shared" si="589"/>
        <v>#N/A</v>
      </c>
      <c r="AJ1661">
        <f t="shared" si="590"/>
        <v>23.36</v>
      </c>
      <c r="AK1661" t="str">
        <f t="shared" si="591"/>
        <v>no - Low</v>
      </c>
      <c r="AL1661" t="str">
        <f t="shared" si="592"/>
        <v>Q4 - Very High</v>
      </c>
      <c r="AM1661">
        <f t="shared" si="593"/>
        <v>0</v>
      </c>
      <c r="AN1661">
        <f t="shared" si="594"/>
        <v>0</v>
      </c>
      <c r="AO1661">
        <f t="shared" si="595"/>
        <v>1</v>
      </c>
      <c r="AP1661">
        <f t="shared" si="596"/>
        <v>3</v>
      </c>
      <c r="AQ1661">
        <f t="shared" si="597"/>
        <v>137.4</v>
      </c>
    </row>
    <row r="1662" spans="1:43" x14ac:dyDescent="0.25">
      <c r="A1662" t="s">
        <v>36</v>
      </c>
      <c r="B1662">
        <v>60</v>
      </c>
      <c r="C1662" t="s">
        <v>28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  <c r="U1662">
        <f t="shared" si="575"/>
        <v>0</v>
      </c>
      <c r="V1662" t="str">
        <f t="shared" si="576"/>
        <v>&lt;=3 calls</v>
      </c>
      <c r="W1662" t="str">
        <f t="shared" si="577"/>
        <v>Q1</v>
      </c>
      <c r="X1662" t="str">
        <f t="shared" si="578"/>
        <v>Not Applicable</v>
      </c>
      <c r="Y1662" t="str">
        <f t="shared" si="579"/>
        <v>High</v>
      </c>
      <c r="Z1662" s="3">
        <f t="shared" si="580"/>
        <v>0.21366215346970102</v>
      </c>
      <c r="AA1662" s="3">
        <f t="shared" si="581"/>
        <v>1.3458058218647027</v>
      </c>
      <c r="AB1662" s="3">
        <f t="shared" si="582"/>
        <v>-5.5373164370301896E-4</v>
      </c>
      <c r="AC1662" s="3">
        <f t="shared" si="583"/>
        <v>0.92167958435272568</v>
      </c>
      <c r="AD1662" s="3">
        <f t="shared" si="584"/>
        <v>3.415776053096637</v>
      </c>
      <c r="AE1662" s="3">
        <f t="shared" si="585"/>
        <v>1.6450952522032225</v>
      </c>
      <c r="AF1662" s="3">
        <f t="shared" si="586"/>
        <v>1.3210415333117773</v>
      </c>
      <c r="AG1662" t="str">
        <f t="shared" si="587"/>
        <v>Cluster 3</v>
      </c>
      <c r="AH1662" t="str">
        <f t="shared" si="588"/>
        <v>&gt;16 messages</v>
      </c>
      <c r="AI1662" t="e">
        <f t="shared" si="589"/>
        <v>#N/A</v>
      </c>
      <c r="AJ1662">
        <f t="shared" si="590"/>
        <v>32.61</v>
      </c>
      <c r="AK1662" t="str">
        <f t="shared" si="591"/>
        <v>no - Low</v>
      </c>
      <c r="AL1662" t="str">
        <f t="shared" si="592"/>
        <v>Q4 - Very High</v>
      </c>
      <c r="AM1662">
        <f t="shared" si="593"/>
        <v>0</v>
      </c>
      <c r="AN1662">
        <f t="shared" si="594"/>
        <v>0</v>
      </c>
      <c r="AO1662">
        <f t="shared" si="595"/>
        <v>1</v>
      </c>
      <c r="AP1662">
        <f t="shared" si="596"/>
        <v>2</v>
      </c>
      <c r="AQ1662">
        <f t="shared" si="597"/>
        <v>191.8</v>
      </c>
    </row>
    <row r="1663" spans="1:43" x14ac:dyDescent="0.25">
      <c r="A1663" t="s">
        <v>39</v>
      </c>
      <c r="B1663">
        <v>38</v>
      </c>
      <c r="C1663" t="s">
        <v>28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  <c r="U1663">
        <f t="shared" si="575"/>
        <v>0</v>
      </c>
      <c r="V1663" t="str">
        <f t="shared" si="576"/>
        <v>&lt;=3 calls</v>
      </c>
      <c r="W1663" t="str">
        <f t="shared" si="577"/>
        <v>Q1</v>
      </c>
      <c r="X1663" t="str">
        <f t="shared" si="578"/>
        <v>Not Applicable</v>
      </c>
      <c r="Y1663" t="str">
        <f t="shared" si="579"/>
        <v>Low</v>
      </c>
      <c r="Z1663" s="3">
        <f t="shared" si="580"/>
        <v>-0.57874886941535741</v>
      </c>
      <c r="AA1663" s="3">
        <f t="shared" si="581"/>
        <v>-3.0044846466018869</v>
      </c>
      <c r="AB1663" s="3">
        <f t="shared" si="582"/>
        <v>-0.73932987398947636</v>
      </c>
      <c r="AC1663" s="3">
        <f t="shared" si="583"/>
        <v>1.320215620022323</v>
      </c>
      <c r="AD1663" s="3">
        <f t="shared" si="584"/>
        <v>3.1059234780450478</v>
      </c>
      <c r="AE1663" s="3">
        <f t="shared" si="585"/>
        <v>3.4134229435334031</v>
      </c>
      <c r="AF1663" s="3">
        <f t="shared" si="586"/>
        <v>4.6536170589562946</v>
      </c>
      <c r="AG1663" t="str">
        <f t="shared" si="587"/>
        <v>Cluster 1</v>
      </c>
      <c r="AH1663" t="str">
        <f t="shared" si="588"/>
        <v>Not Applicable</v>
      </c>
      <c r="AI1663" t="e">
        <f t="shared" si="589"/>
        <v>#N/A</v>
      </c>
      <c r="AJ1663">
        <f t="shared" si="590"/>
        <v>25.33</v>
      </c>
      <c r="AK1663" t="str">
        <f t="shared" si="591"/>
        <v>no - High</v>
      </c>
      <c r="AL1663" t="str">
        <f t="shared" si="592"/>
        <v>Q4 - Very High</v>
      </c>
      <c r="AM1663">
        <f t="shared" si="593"/>
        <v>0</v>
      </c>
      <c r="AN1663">
        <f t="shared" si="594"/>
        <v>0</v>
      </c>
      <c r="AO1663">
        <f t="shared" si="595"/>
        <v>1</v>
      </c>
      <c r="AP1663">
        <f t="shared" si="596"/>
        <v>0</v>
      </c>
      <c r="AQ1663">
        <f t="shared" si="597"/>
        <v>149</v>
      </c>
    </row>
    <row r="1664" spans="1:43" x14ac:dyDescent="0.25">
      <c r="A1664" t="s">
        <v>54</v>
      </c>
      <c r="B1664">
        <v>63</v>
      </c>
      <c r="C1664" t="s">
        <v>25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  <c r="U1664">
        <f t="shared" si="575"/>
        <v>0</v>
      </c>
      <c r="V1664" t="str">
        <f t="shared" si="576"/>
        <v>&lt;=3 calls</v>
      </c>
      <c r="W1664" t="str">
        <f t="shared" si="577"/>
        <v>Q1</v>
      </c>
      <c r="X1664" t="str">
        <f t="shared" si="578"/>
        <v>Not Applicable</v>
      </c>
      <c r="Y1664" t="str">
        <f t="shared" si="579"/>
        <v>High</v>
      </c>
      <c r="Z1664" s="3">
        <f t="shared" si="580"/>
        <v>-1.1693542813320248</v>
      </c>
      <c r="AA1664" s="3">
        <f t="shared" si="581"/>
        <v>0.98361329429795052</v>
      </c>
      <c r="AB1664" s="3">
        <f t="shared" si="582"/>
        <v>-0.76117540508034653</v>
      </c>
      <c r="AC1664" s="3">
        <f t="shared" si="583"/>
        <v>0.30576025649971117</v>
      </c>
      <c r="AD1664" s="3">
        <f t="shared" si="584"/>
        <v>2.3927911752833309</v>
      </c>
      <c r="AE1664" s="3">
        <f t="shared" si="585"/>
        <v>1.7342900218081176</v>
      </c>
      <c r="AF1664" s="3">
        <f t="shared" si="586"/>
        <v>2.8792488865974439</v>
      </c>
      <c r="AG1664" t="str">
        <f t="shared" si="587"/>
        <v>Cluster 2</v>
      </c>
      <c r="AH1664" t="str">
        <f t="shared" si="588"/>
        <v>Not Applicable</v>
      </c>
      <c r="AI1664" t="e">
        <f t="shared" si="589"/>
        <v>#N/A</v>
      </c>
      <c r="AJ1664">
        <f t="shared" si="590"/>
        <v>19.91</v>
      </c>
      <c r="AK1664" t="str">
        <f t="shared" si="591"/>
        <v>no - Medium</v>
      </c>
      <c r="AL1664" t="str">
        <f t="shared" si="592"/>
        <v>Q3 - High</v>
      </c>
      <c r="AM1664">
        <f t="shared" si="593"/>
        <v>0</v>
      </c>
      <c r="AN1664">
        <f t="shared" si="594"/>
        <v>0</v>
      </c>
      <c r="AO1664">
        <f t="shared" si="595"/>
        <v>0</v>
      </c>
      <c r="AP1664">
        <f t="shared" si="596"/>
        <v>3</v>
      </c>
      <c r="AQ1664">
        <f t="shared" si="597"/>
        <v>117.1</v>
      </c>
    </row>
    <row r="1665" spans="1:43" x14ac:dyDescent="0.25">
      <c r="A1665" t="s">
        <v>33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  <c r="U1665">
        <f t="shared" si="575"/>
        <v>0</v>
      </c>
      <c r="V1665" t="str">
        <f t="shared" si="576"/>
        <v>&lt;=3 calls</v>
      </c>
      <c r="W1665" t="str">
        <f t="shared" si="577"/>
        <v>Q4</v>
      </c>
      <c r="X1665" t="str">
        <f t="shared" si="578"/>
        <v>Not Applicable</v>
      </c>
      <c r="Y1665" t="str">
        <f t="shared" si="579"/>
        <v>Medium</v>
      </c>
      <c r="Z1665" s="3">
        <f t="shared" si="580"/>
        <v>-1.2489656691452431</v>
      </c>
      <c r="AA1665" s="3">
        <f t="shared" si="581"/>
        <v>-1.5401259759793021E-2</v>
      </c>
      <c r="AB1665" s="3">
        <f t="shared" si="582"/>
        <v>-1.1484370926003085</v>
      </c>
      <c r="AC1665" s="3">
        <f t="shared" si="583"/>
        <v>-5.6545230472650088E-2</v>
      </c>
      <c r="AD1665" s="3">
        <f t="shared" si="584"/>
        <v>1.3941158690363864</v>
      </c>
      <c r="AE1665" s="3">
        <f t="shared" si="585"/>
        <v>1.6977212846209675</v>
      </c>
      <c r="AF1665" s="3">
        <f t="shared" si="586"/>
        <v>3.4381617274658645</v>
      </c>
      <c r="AG1665" t="str">
        <f t="shared" si="587"/>
        <v>Cluster 1</v>
      </c>
      <c r="AH1665" t="str">
        <f t="shared" si="588"/>
        <v>Not Applicable</v>
      </c>
      <c r="AI1665" t="e">
        <f t="shared" si="589"/>
        <v>#N/A</v>
      </c>
      <c r="AJ1665">
        <f t="shared" si="590"/>
        <v>19.18</v>
      </c>
      <c r="AK1665" t="str">
        <f t="shared" si="591"/>
        <v>no - Medium</v>
      </c>
      <c r="AL1665" t="str">
        <f t="shared" si="592"/>
        <v>Q2 - Medium</v>
      </c>
      <c r="AM1665">
        <f t="shared" si="593"/>
        <v>0</v>
      </c>
      <c r="AN1665">
        <f t="shared" si="594"/>
        <v>1</v>
      </c>
      <c r="AO1665">
        <f t="shared" si="595"/>
        <v>0</v>
      </c>
      <c r="AP1665">
        <f t="shared" si="596"/>
        <v>0</v>
      </c>
      <c r="AQ1665">
        <f t="shared" si="597"/>
        <v>112.8</v>
      </c>
    </row>
    <row r="1666" spans="1:43" x14ac:dyDescent="0.25">
      <c r="A1666" t="s">
        <v>67</v>
      </c>
      <c r="B1666">
        <v>158</v>
      </c>
      <c r="C1666" t="s">
        <v>28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  <c r="U1666">
        <f t="shared" ref="U1666:U1729" si="598">IF(T1666="yes",1,0)</f>
        <v>0</v>
      </c>
      <c r="V1666" t="str">
        <f t="shared" ref="V1666:V1729" si="599">IF(S1666&gt;3,"&gt;3 calls","&lt;=3 calls")</f>
        <v>&lt;=3 calls</v>
      </c>
      <c r="W1666" t="str">
        <f t="shared" ref="W1666:W1729" si="600">IF(B1666&lt;=_xlfn.QUARTILE.INC($B$2:$B$4251,1),"Q1",
IF(B1666&lt;=_xlfn.QUARTILE.INC($B$2:$B$4251,2),"Q2",
IF(B1666&lt;=_xlfn.QUARTILE.INC($B$2:$B$4251,3),"Q3","Q4")))</f>
        <v>Q4</v>
      </c>
      <c r="X1666" t="str">
        <f t="shared" ref="X1666:X1729" si="601">IF(D1666="no","Not Applicable",IF(R1666&gt;2.84,"High","Low"))</f>
        <v>Not Applicable</v>
      </c>
      <c r="Y1666" t="str">
        <f t="shared" ref="Y1666:Y1729" si="602">IF(J1666&lt;=165,"Low",IF(J1666&lt;=233,"Medium","High"))</f>
        <v>Medium</v>
      </c>
      <c r="Z1666" s="3">
        <f t="shared" ref="Z1666:Z1729" si="603">(G1666-AVERAGE($G$2:$G$4251))/_xlfn.STDEV.S($G$2:$G$4251)</f>
        <v>-8.07148386768511E-2</v>
      </c>
      <c r="AA1666" s="3">
        <f t="shared" ref="AA1666:AA1729" si="604">(J1666-AVERAGE($J$2:$J$4251))/_xlfn.STDEV.S($J$2:$J$4251)</f>
        <v>-0.23629890019885577</v>
      </c>
      <c r="AB1666" s="3">
        <f t="shared" ref="AB1666:AB1729" si="605">(M1666-AVERAGE($M$2:$M$4251))/_xlfn.STDEV.S($M$2:$M$4251)</f>
        <v>-0.24284053101516617</v>
      </c>
      <c r="AC1666" s="3">
        <f t="shared" ref="AC1666:AC1729" si="606">(P1666-AVERAGE($P$2:$P$4251))/_xlfn.STDEV.S($P$2:$P$4251)</f>
        <v>0.26952970780247515</v>
      </c>
      <c r="AD1666" s="3">
        <f t="shared" ref="AD1666:AD1729" si="607">SQRT((Z1666-$BQ$13)^2+(AA1666-$BR$13)^2+(AB1666-$BS$13)^2+(AC1666-$BT$13)^2)</f>
        <v>1.9008736723235551</v>
      </c>
      <c r="AE1666" s="3">
        <f t="shared" ref="AE1666:AE1729" si="608">SQRT((Z1666-$BQ$14)^2+(AA1666-$BR$14)^2+(AB1666-$BS$14)^2+(AC1666-$BT$14)^2)</f>
        <v>0.44042007482588075</v>
      </c>
      <c r="AF1666" s="3">
        <f t="shared" ref="AF1666:AF1729" si="609">SQRT((Z1666-$BQ$15)^2+(AA1666-$BR$15)^2+(AB1666-$BS$15)^2+(AC1666-$BT$15)^2)</f>
        <v>2.1850901506542999</v>
      </c>
      <c r="AG1666" t="str">
        <f t="shared" ref="AG1666:AG1729" si="610">IF(AD1666=MIN(AD1666:AF1666),"Cluster 1",IF(AE1666=MIN(AD1666:AF1666),"Cluster 2","Cluster 3"))</f>
        <v>Cluster 2</v>
      </c>
      <c r="AH1666" t="str">
        <f t="shared" ref="AH1666:AH1729" si="611">IF(E1666="no","Not Applicable",IF(F1666=0,"0 messages",IF(F1666&lt;=16,"1-16 messages","&gt;16 messages")))</f>
        <v>Not Applicable</v>
      </c>
      <c r="AI1666" t="e">
        <f t="shared" ref="AI1666:AI1729" si="612">IF(T1666="yes",I1666,NA())</f>
        <v>#N/A</v>
      </c>
      <c r="AJ1666">
        <f t="shared" ref="AJ1666:AJ1729" si="613">IF(T1666="no",I1666,NA())</f>
        <v>29.9</v>
      </c>
      <c r="AK1666" t="str">
        <f t="shared" ref="AK1666:AK1729" si="614">D1666&amp;" - "&amp;IF(Q1666&lt;=3,"Low",IF(Q1666&lt;=6,"Medium","High"))</f>
        <v>no - Medium</v>
      </c>
      <c r="AL1666" t="str">
        <f t="shared" ref="AL1666:AL1729" si="615">IF(P1666&lt;=8.5,"Q1 - Low",IF(P1666&lt;=10.3,"Q2 - Medium",IF(P1666&lt;=12,"Q3 - High","Q4 - Very High")))</f>
        <v>Q3 - High</v>
      </c>
      <c r="AM1666">
        <f t="shared" ref="AM1666:AM1729" si="616">IF(D1666="yes",1,0)</f>
        <v>0</v>
      </c>
      <c r="AN1666">
        <f t="shared" ref="AN1666:AN1729" si="617">IF(C1666="area_code_415",1,0)</f>
        <v>0</v>
      </c>
      <c r="AO1666">
        <f t="shared" ref="AO1666:AO1729" si="618">IF(C1666="area_code_510",1,0)</f>
        <v>1</v>
      </c>
      <c r="AP1666">
        <f t="shared" ref="AP1666:AP1729" si="619">S1666</f>
        <v>1</v>
      </c>
      <c r="AQ1666">
        <f t="shared" ref="AQ1666:AQ1729" si="620">G1666</f>
        <v>175.9</v>
      </c>
    </row>
    <row r="1667" spans="1:43" x14ac:dyDescent="0.25">
      <c r="A1667" t="s">
        <v>36</v>
      </c>
      <c r="B1667">
        <v>139</v>
      </c>
      <c r="C1667" t="s">
        <v>28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  <c r="U1667">
        <f t="shared" si="598"/>
        <v>1</v>
      </c>
      <c r="V1667" t="str">
        <f t="shared" si="599"/>
        <v>&lt;=3 calls</v>
      </c>
      <c r="W1667" t="str">
        <f t="shared" si="600"/>
        <v>Q4</v>
      </c>
      <c r="X1667" t="str">
        <f t="shared" si="601"/>
        <v>Not Applicable</v>
      </c>
      <c r="Y1667" t="str">
        <f t="shared" si="602"/>
        <v>Medium</v>
      </c>
      <c r="Z1667" s="3">
        <f t="shared" si="603"/>
        <v>1.0431017288260234</v>
      </c>
      <c r="AA1667" s="3">
        <f t="shared" si="604"/>
        <v>-0.6024715654311763</v>
      </c>
      <c r="AB1667" s="3">
        <f t="shared" si="605"/>
        <v>0.23378923824017164</v>
      </c>
      <c r="AC1667" s="3">
        <f t="shared" si="606"/>
        <v>0.30576025649971117</v>
      </c>
      <c r="AD1667" s="3">
        <f t="shared" si="607"/>
        <v>2.7494616313878759</v>
      </c>
      <c r="AE1667" s="3">
        <f t="shared" si="608"/>
        <v>1.2645868677969971</v>
      </c>
      <c r="AF1667" s="3">
        <f t="shared" si="609"/>
        <v>1.9075692988552631</v>
      </c>
      <c r="AG1667" t="str">
        <f t="shared" si="610"/>
        <v>Cluster 2</v>
      </c>
      <c r="AH1667" t="str">
        <f t="shared" si="611"/>
        <v>Not Applicable</v>
      </c>
      <c r="AI1667">
        <f t="shared" si="612"/>
        <v>40.22</v>
      </c>
      <c r="AJ1667" t="e">
        <f t="shared" si="613"/>
        <v>#N/A</v>
      </c>
      <c r="AK1667" t="str">
        <f t="shared" si="614"/>
        <v>no - Low</v>
      </c>
      <c r="AL1667" t="str">
        <f t="shared" si="615"/>
        <v>Q3 - High</v>
      </c>
      <c r="AM1667">
        <f t="shared" si="616"/>
        <v>0</v>
      </c>
      <c r="AN1667">
        <f t="shared" si="617"/>
        <v>0</v>
      </c>
      <c r="AO1667">
        <f t="shared" si="618"/>
        <v>1</v>
      </c>
      <c r="AP1667">
        <f t="shared" si="619"/>
        <v>1</v>
      </c>
      <c r="AQ1667">
        <f t="shared" si="620"/>
        <v>236.6</v>
      </c>
    </row>
    <row r="1668" spans="1:43" x14ac:dyDescent="0.25">
      <c r="A1668" t="s">
        <v>69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  <c r="U1668">
        <f t="shared" si="598"/>
        <v>0</v>
      </c>
      <c r="V1668" t="str">
        <f t="shared" si="599"/>
        <v>&lt;=3 calls</v>
      </c>
      <c r="W1668" t="str">
        <f t="shared" si="600"/>
        <v>Q2</v>
      </c>
      <c r="X1668" t="str">
        <f t="shared" si="601"/>
        <v>Not Applicable</v>
      </c>
      <c r="Y1668" t="str">
        <f t="shared" si="602"/>
        <v>Medium</v>
      </c>
      <c r="Z1668" s="3">
        <f t="shared" si="603"/>
        <v>-0.2010576342084604</v>
      </c>
      <c r="AA1668" s="3">
        <f t="shared" si="604"/>
        <v>-0.3039612405135238</v>
      </c>
      <c r="AB1668" s="3">
        <f t="shared" si="605"/>
        <v>0.67069986005756466</v>
      </c>
      <c r="AC1668" s="3">
        <f t="shared" si="606"/>
        <v>-2.9912196749487761</v>
      </c>
      <c r="AD1668" s="3">
        <f t="shared" si="607"/>
        <v>2.8069507788458865</v>
      </c>
      <c r="AE1668" s="3">
        <f t="shared" si="608"/>
        <v>3.0870779151310583</v>
      </c>
      <c r="AF1668" s="3">
        <f t="shared" si="609"/>
        <v>4.3796264033951928</v>
      </c>
      <c r="AG1668" t="str">
        <f t="shared" si="610"/>
        <v>Cluster 1</v>
      </c>
      <c r="AH1668" t="str">
        <f t="shared" si="611"/>
        <v>Not Applicable</v>
      </c>
      <c r="AI1668" t="e">
        <f t="shared" si="612"/>
        <v>#N/A</v>
      </c>
      <c r="AJ1668">
        <f t="shared" si="613"/>
        <v>28.8</v>
      </c>
      <c r="AK1668" t="str">
        <f t="shared" si="614"/>
        <v>no - High</v>
      </c>
      <c r="AL1668" t="str">
        <f t="shared" si="615"/>
        <v>Q1 - Low</v>
      </c>
      <c r="AM1668">
        <f t="shared" si="616"/>
        <v>0</v>
      </c>
      <c r="AN1668">
        <f t="shared" si="617"/>
        <v>1</v>
      </c>
      <c r="AO1668">
        <f t="shared" si="618"/>
        <v>0</v>
      </c>
      <c r="AP1668">
        <f t="shared" si="619"/>
        <v>1</v>
      </c>
      <c r="AQ1668">
        <f t="shared" si="620"/>
        <v>169.4</v>
      </c>
    </row>
    <row r="1669" spans="1:43" x14ac:dyDescent="0.25">
      <c r="A1669" t="s">
        <v>51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  <c r="U1669">
        <f t="shared" si="598"/>
        <v>0</v>
      </c>
      <c r="V1669" t="str">
        <f t="shared" si="599"/>
        <v>&lt;=3 calls</v>
      </c>
      <c r="W1669" t="str">
        <f t="shared" si="600"/>
        <v>Q4</v>
      </c>
      <c r="X1669" t="str">
        <f t="shared" si="601"/>
        <v>Not Applicable</v>
      </c>
      <c r="Y1669" t="str">
        <f t="shared" si="602"/>
        <v>High</v>
      </c>
      <c r="Z1669" s="3">
        <f t="shared" si="603"/>
        <v>-0.9379258283866222</v>
      </c>
      <c r="AA1669" s="3">
        <f t="shared" si="604"/>
        <v>0.91595095398328252</v>
      </c>
      <c r="AB1669" s="3">
        <f t="shared" si="605"/>
        <v>-0.56456562526251952</v>
      </c>
      <c r="AC1669" s="3">
        <f t="shared" si="606"/>
        <v>-0.31015907135330267</v>
      </c>
      <c r="AD1669" s="3">
        <f t="shared" si="607"/>
        <v>2.0833158335667918</v>
      </c>
      <c r="AE1669" s="3">
        <f t="shared" si="608"/>
        <v>1.4606861416568651</v>
      </c>
      <c r="AF1669" s="3">
        <f t="shared" si="609"/>
        <v>2.815493410837032</v>
      </c>
      <c r="AG1669" t="str">
        <f t="shared" si="610"/>
        <v>Cluster 2</v>
      </c>
      <c r="AH1669" t="str">
        <f t="shared" si="611"/>
        <v>Not Applicable</v>
      </c>
      <c r="AI1669" t="e">
        <f t="shared" si="612"/>
        <v>#N/A</v>
      </c>
      <c r="AJ1669">
        <f t="shared" si="613"/>
        <v>22.03</v>
      </c>
      <c r="AK1669" t="str">
        <f t="shared" si="614"/>
        <v>no - High</v>
      </c>
      <c r="AL1669" t="str">
        <f t="shared" si="615"/>
        <v>Q2 - Medium</v>
      </c>
      <c r="AM1669">
        <f t="shared" si="616"/>
        <v>0</v>
      </c>
      <c r="AN1669">
        <f t="shared" si="617"/>
        <v>1</v>
      </c>
      <c r="AO1669">
        <f t="shared" si="618"/>
        <v>0</v>
      </c>
      <c r="AP1669">
        <f t="shared" si="619"/>
        <v>3</v>
      </c>
      <c r="AQ1669">
        <f t="shared" si="620"/>
        <v>129.6</v>
      </c>
    </row>
    <row r="1670" spans="1:43" x14ac:dyDescent="0.25">
      <c r="A1670" t="s">
        <v>57</v>
      </c>
      <c r="B1670">
        <v>52</v>
      </c>
      <c r="C1670" t="s">
        <v>28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  <c r="U1670">
        <f t="shared" si="598"/>
        <v>0</v>
      </c>
      <c r="V1670" t="str">
        <f t="shared" si="599"/>
        <v>&lt;=3 calls</v>
      </c>
      <c r="W1670" t="str">
        <f t="shared" si="600"/>
        <v>Q1</v>
      </c>
      <c r="X1670" t="str">
        <f t="shared" si="601"/>
        <v>Not Applicable</v>
      </c>
      <c r="Y1670" t="str">
        <f t="shared" si="602"/>
        <v>Medium</v>
      </c>
      <c r="Z1670" s="3">
        <f t="shared" si="603"/>
        <v>-0.86942300631478275</v>
      </c>
      <c r="AA1670" s="3">
        <f t="shared" si="604"/>
        <v>-0.31988179117579885</v>
      </c>
      <c r="AB1670" s="3">
        <f t="shared" si="605"/>
        <v>1.437279405609899</v>
      </c>
      <c r="AC1670" s="3">
        <f t="shared" si="606"/>
        <v>1.1752934252333782</v>
      </c>
      <c r="AD1670" s="3">
        <f t="shared" si="607"/>
        <v>3.3394376047663794</v>
      </c>
      <c r="AE1670" s="3">
        <f t="shared" si="608"/>
        <v>2.0749234803776315</v>
      </c>
      <c r="AF1670" s="3">
        <f t="shared" si="609"/>
        <v>2.3364013744896299</v>
      </c>
      <c r="AG1670" t="str">
        <f t="shared" si="610"/>
        <v>Cluster 2</v>
      </c>
      <c r="AH1670" t="str">
        <f t="shared" si="611"/>
        <v>&gt;16 messages</v>
      </c>
      <c r="AI1670" t="e">
        <f t="shared" si="612"/>
        <v>#N/A</v>
      </c>
      <c r="AJ1670">
        <f t="shared" si="613"/>
        <v>22.66</v>
      </c>
      <c r="AK1670" t="str">
        <f t="shared" si="614"/>
        <v>no - Low</v>
      </c>
      <c r="AL1670" t="str">
        <f t="shared" si="615"/>
        <v>Q4 - Very High</v>
      </c>
      <c r="AM1670">
        <f t="shared" si="616"/>
        <v>0</v>
      </c>
      <c r="AN1670">
        <f t="shared" si="617"/>
        <v>0</v>
      </c>
      <c r="AO1670">
        <f t="shared" si="618"/>
        <v>1</v>
      </c>
      <c r="AP1670">
        <f t="shared" si="619"/>
        <v>1</v>
      </c>
      <c r="AQ1670">
        <f t="shared" si="620"/>
        <v>133.30000000000001</v>
      </c>
    </row>
    <row r="1671" spans="1:43" x14ac:dyDescent="0.25">
      <c r="A1671" t="s">
        <v>38</v>
      </c>
      <c r="B1671">
        <v>103</v>
      </c>
      <c r="C1671" t="s">
        <v>28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  <c r="U1671">
        <f t="shared" si="598"/>
        <v>0</v>
      </c>
      <c r="V1671" t="str">
        <f t="shared" si="599"/>
        <v>&gt;3 calls</v>
      </c>
      <c r="W1671" t="str">
        <f t="shared" si="600"/>
        <v>Q3</v>
      </c>
      <c r="X1671" t="str">
        <f t="shared" si="601"/>
        <v>Not Applicable</v>
      </c>
      <c r="Y1671" t="str">
        <f t="shared" si="602"/>
        <v>Medium</v>
      </c>
      <c r="Z1671" s="3">
        <f t="shared" si="603"/>
        <v>-0.23068047618547183</v>
      </c>
      <c r="AA1671" s="3">
        <f t="shared" si="604"/>
        <v>0.25325803266609426</v>
      </c>
      <c r="AB1671" s="3">
        <f t="shared" si="605"/>
        <v>0.15236498599238429</v>
      </c>
      <c r="AC1671" s="3">
        <f t="shared" si="606"/>
        <v>0.99414068174719761</v>
      </c>
      <c r="AD1671" s="3">
        <f t="shared" si="607"/>
        <v>2.7325904094292484</v>
      </c>
      <c r="AE1671" s="3">
        <f t="shared" si="608"/>
        <v>1.0624894810134822</v>
      </c>
      <c r="AF1671" s="3">
        <f t="shared" si="609"/>
        <v>1.6705440577320583</v>
      </c>
      <c r="AG1671" t="str">
        <f t="shared" si="610"/>
        <v>Cluster 2</v>
      </c>
      <c r="AH1671" t="str">
        <f t="shared" si="611"/>
        <v>Not Applicable</v>
      </c>
      <c r="AI1671" t="e">
        <f t="shared" si="612"/>
        <v>#N/A</v>
      </c>
      <c r="AJ1671">
        <f t="shared" si="613"/>
        <v>28.53</v>
      </c>
      <c r="AK1671" t="str">
        <f t="shared" si="614"/>
        <v>no - Low</v>
      </c>
      <c r="AL1671" t="str">
        <f t="shared" si="615"/>
        <v>Q4 - Very High</v>
      </c>
      <c r="AM1671">
        <f t="shared" si="616"/>
        <v>0</v>
      </c>
      <c r="AN1671">
        <f t="shared" si="617"/>
        <v>0</v>
      </c>
      <c r="AO1671">
        <f t="shared" si="618"/>
        <v>1</v>
      </c>
      <c r="AP1671">
        <f t="shared" si="619"/>
        <v>5</v>
      </c>
      <c r="AQ1671">
        <f t="shared" si="620"/>
        <v>167.8</v>
      </c>
    </row>
    <row r="1672" spans="1:43" x14ac:dyDescent="0.25">
      <c r="A1672" t="s">
        <v>70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  <c r="U1672">
        <f t="shared" si="598"/>
        <v>0</v>
      </c>
      <c r="V1672" t="str">
        <f t="shared" si="599"/>
        <v>&lt;=3 calls</v>
      </c>
      <c r="W1672" t="str">
        <f t="shared" si="600"/>
        <v>Q2</v>
      </c>
      <c r="X1672" t="str">
        <f t="shared" si="601"/>
        <v>Not Applicable</v>
      </c>
      <c r="Y1672" t="str">
        <f t="shared" si="602"/>
        <v>High</v>
      </c>
      <c r="Z1672" s="3">
        <f t="shared" si="603"/>
        <v>-0.10478339778317318</v>
      </c>
      <c r="AA1672" s="3">
        <f t="shared" si="604"/>
        <v>2.1975552822964048</v>
      </c>
      <c r="AB1672" s="3">
        <f t="shared" si="605"/>
        <v>0.67864368954515319</v>
      </c>
      <c r="AC1672" s="3">
        <f t="shared" si="606"/>
        <v>-0.45508126614224731</v>
      </c>
      <c r="AD1672" s="3">
        <f t="shared" si="607"/>
        <v>3.7603927469328498</v>
      </c>
      <c r="AE1672" s="3">
        <f t="shared" si="608"/>
        <v>2.3468883644845375</v>
      </c>
      <c r="AF1672" s="3">
        <f t="shared" si="609"/>
        <v>2.2079892163506214</v>
      </c>
      <c r="AG1672" t="str">
        <f t="shared" si="610"/>
        <v>Cluster 3</v>
      </c>
      <c r="AH1672" t="str">
        <f t="shared" si="611"/>
        <v>&gt;16 messages</v>
      </c>
      <c r="AI1672" t="e">
        <f t="shared" si="612"/>
        <v>#N/A</v>
      </c>
      <c r="AJ1672">
        <f t="shared" si="613"/>
        <v>29.68</v>
      </c>
      <c r="AK1672" t="str">
        <f t="shared" si="614"/>
        <v>no - Medium</v>
      </c>
      <c r="AL1672" t="str">
        <f t="shared" si="615"/>
        <v>Q2 - Medium</v>
      </c>
      <c r="AM1672">
        <f t="shared" si="616"/>
        <v>0</v>
      </c>
      <c r="AN1672">
        <f t="shared" si="617"/>
        <v>1</v>
      </c>
      <c r="AO1672">
        <f t="shared" si="618"/>
        <v>0</v>
      </c>
      <c r="AP1672">
        <f t="shared" si="619"/>
        <v>1</v>
      </c>
      <c r="AQ1672">
        <f t="shared" si="620"/>
        <v>174.6</v>
      </c>
    </row>
    <row r="1673" spans="1:43" x14ac:dyDescent="0.25">
      <c r="A1673" t="s">
        <v>75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  <c r="U1673">
        <f t="shared" si="598"/>
        <v>0</v>
      </c>
      <c r="V1673" t="str">
        <f t="shared" si="599"/>
        <v>&lt;=3 calls</v>
      </c>
      <c r="W1673" t="str">
        <f t="shared" si="600"/>
        <v>Q3</v>
      </c>
      <c r="X1673" t="str">
        <f t="shared" si="601"/>
        <v>Not Applicable</v>
      </c>
      <c r="Y1673" t="str">
        <f t="shared" si="602"/>
        <v>High</v>
      </c>
      <c r="Z1673" s="3">
        <f t="shared" si="603"/>
        <v>-0.55468031030903531</v>
      </c>
      <c r="AA1673" s="3">
        <f t="shared" si="604"/>
        <v>1.1089876307633648</v>
      </c>
      <c r="AB1673" s="3">
        <f t="shared" si="605"/>
        <v>-1.2675945349141429</v>
      </c>
      <c r="AC1673" s="3">
        <f t="shared" si="606"/>
        <v>0.81298793826101701</v>
      </c>
      <c r="AD1673" s="3">
        <f t="shared" si="607"/>
        <v>2.829252649046242</v>
      </c>
      <c r="AE1673" s="3">
        <f t="shared" si="608"/>
        <v>1.9507098975841513</v>
      </c>
      <c r="AF1673" s="3">
        <f t="shared" si="609"/>
        <v>2.7578737565251901</v>
      </c>
      <c r="AG1673" t="str">
        <f t="shared" si="610"/>
        <v>Cluster 2</v>
      </c>
      <c r="AH1673" t="str">
        <f t="shared" si="611"/>
        <v>Not Applicable</v>
      </c>
      <c r="AI1673" t="e">
        <f t="shared" si="612"/>
        <v>#N/A</v>
      </c>
      <c r="AJ1673">
        <f t="shared" si="613"/>
        <v>25.55</v>
      </c>
      <c r="AK1673" t="str">
        <f t="shared" si="614"/>
        <v>no - Medium</v>
      </c>
      <c r="AL1673" t="str">
        <f t="shared" si="615"/>
        <v>Q4 - Very High</v>
      </c>
      <c r="AM1673">
        <f t="shared" si="616"/>
        <v>0</v>
      </c>
      <c r="AN1673">
        <f t="shared" si="617"/>
        <v>1</v>
      </c>
      <c r="AO1673">
        <f t="shared" si="618"/>
        <v>0</v>
      </c>
      <c r="AP1673">
        <f t="shared" si="619"/>
        <v>2</v>
      </c>
      <c r="AQ1673">
        <f t="shared" si="620"/>
        <v>150.30000000000001</v>
      </c>
    </row>
    <row r="1674" spans="1:43" x14ac:dyDescent="0.25">
      <c r="A1674" t="s">
        <v>41</v>
      </c>
      <c r="B1674">
        <v>85</v>
      </c>
      <c r="C1674" t="s">
        <v>28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  <c r="U1674">
        <f t="shared" si="598"/>
        <v>0</v>
      </c>
      <c r="V1674" t="str">
        <f t="shared" si="599"/>
        <v>&gt;3 calls</v>
      </c>
      <c r="W1674" t="str">
        <f t="shared" si="600"/>
        <v>Q2</v>
      </c>
      <c r="X1674" t="str">
        <f t="shared" si="601"/>
        <v>Not Applicable</v>
      </c>
      <c r="Y1674" t="str">
        <f t="shared" si="602"/>
        <v>High</v>
      </c>
      <c r="Z1674" s="3">
        <f t="shared" si="603"/>
        <v>1.9058670014064838</v>
      </c>
      <c r="AA1674" s="3">
        <f t="shared" si="604"/>
        <v>0.78659647985229975</v>
      </c>
      <c r="AB1674" s="3">
        <f t="shared" si="605"/>
        <v>-1.0133919913112959</v>
      </c>
      <c r="AC1674" s="3">
        <f t="shared" si="606"/>
        <v>-1.4333060809676228</v>
      </c>
      <c r="AD1674" s="3">
        <f t="shared" si="607"/>
        <v>3.4385932467970881</v>
      </c>
      <c r="AE1674" s="3">
        <f t="shared" si="608"/>
        <v>2.7078391198442366</v>
      </c>
      <c r="AF1674" s="3">
        <f t="shared" si="609"/>
        <v>3.2925464128845747</v>
      </c>
      <c r="AG1674" t="str">
        <f t="shared" si="610"/>
        <v>Cluster 2</v>
      </c>
      <c r="AH1674" t="str">
        <f t="shared" si="611"/>
        <v>&gt;16 messages</v>
      </c>
      <c r="AI1674" t="e">
        <f t="shared" si="612"/>
        <v>#N/A</v>
      </c>
      <c r="AJ1674">
        <f t="shared" si="613"/>
        <v>48.14</v>
      </c>
      <c r="AK1674" t="str">
        <f t="shared" si="614"/>
        <v>no - Low</v>
      </c>
      <c r="AL1674" t="str">
        <f t="shared" si="615"/>
        <v>Q1 - Low</v>
      </c>
      <c r="AM1674">
        <f t="shared" si="616"/>
        <v>0</v>
      </c>
      <c r="AN1674">
        <f t="shared" si="617"/>
        <v>0</v>
      </c>
      <c r="AO1674">
        <f t="shared" si="618"/>
        <v>1</v>
      </c>
      <c r="AP1674">
        <f t="shared" si="619"/>
        <v>5</v>
      </c>
      <c r="AQ1674">
        <f t="shared" si="620"/>
        <v>283.2</v>
      </c>
    </row>
    <row r="1675" spans="1:43" x14ac:dyDescent="0.25">
      <c r="A1675" t="s">
        <v>65</v>
      </c>
      <c r="B1675">
        <v>113</v>
      </c>
      <c r="C1675" t="s">
        <v>25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  <c r="U1675">
        <f t="shared" si="598"/>
        <v>1</v>
      </c>
      <c r="V1675" t="str">
        <f t="shared" si="599"/>
        <v>&gt;3 calls</v>
      </c>
      <c r="W1675" t="str">
        <f t="shared" si="600"/>
        <v>Q3</v>
      </c>
      <c r="X1675" t="str">
        <f t="shared" si="601"/>
        <v>Not Applicable</v>
      </c>
      <c r="Y1675" t="str">
        <f t="shared" si="602"/>
        <v>Low</v>
      </c>
      <c r="Z1675" s="3">
        <f t="shared" si="603"/>
        <v>-0.41582323854179387</v>
      </c>
      <c r="AA1675" s="3">
        <f t="shared" si="604"/>
        <v>-0.76963734738506184</v>
      </c>
      <c r="AB1675" s="3">
        <f t="shared" si="605"/>
        <v>1.4094760024033379</v>
      </c>
      <c r="AC1675" s="3">
        <f t="shared" si="606"/>
        <v>-0.56377291223395598</v>
      </c>
      <c r="AD1675" s="3">
        <f t="shared" si="607"/>
        <v>2.5278841189037919</v>
      </c>
      <c r="AE1675" s="3">
        <f t="shared" si="608"/>
        <v>1.7520596765295839</v>
      </c>
      <c r="AF1675" s="3">
        <f t="shared" si="609"/>
        <v>2.7837435409239655</v>
      </c>
      <c r="AG1675" t="str">
        <f t="shared" si="610"/>
        <v>Cluster 2</v>
      </c>
      <c r="AH1675" t="str">
        <f t="shared" si="611"/>
        <v>&gt;16 messages</v>
      </c>
      <c r="AI1675">
        <f t="shared" si="612"/>
        <v>26.83</v>
      </c>
      <c r="AJ1675" t="e">
        <f t="shared" si="613"/>
        <v>#N/A</v>
      </c>
      <c r="AK1675" t="str">
        <f t="shared" si="614"/>
        <v>no - Low</v>
      </c>
      <c r="AL1675" t="str">
        <f t="shared" si="615"/>
        <v>Q2 - Medium</v>
      </c>
      <c r="AM1675">
        <f t="shared" si="616"/>
        <v>0</v>
      </c>
      <c r="AN1675">
        <f t="shared" si="617"/>
        <v>0</v>
      </c>
      <c r="AO1675">
        <f t="shared" si="618"/>
        <v>0</v>
      </c>
      <c r="AP1675">
        <f t="shared" si="619"/>
        <v>5</v>
      </c>
      <c r="AQ1675">
        <f t="shared" si="620"/>
        <v>157.80000000000001</v>
      </c>
    </row>
    <row r="1676" spans="1:43" x14ac:dyDescent="0.25">
      <c r="A1676" t="s">
        <v>59</v>
      </c>
      <c r="B1676">
        <v>71</v>
      </c>
      <c r="C1676" t="s">
        <v>25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  <c r="U1676">
        <f t="shared" si="598"/>
        <v>0</v>
      </c>
      <c r="V1676" t="str">
        <f t="shared" si="599"/>
        <v>&lt;=3 calls</v>
      </c>
      <c r="W1676" t="str">
        <f t="shared" si="600"/>
        <v>Q1</v>
      </c>
      <c r="X1676" t="str">
        <f t="shared" si="601"/>
        <v>Not Applicable</v>
      </c>
      <c r="Y1676" t="str">
        <f t="shared" si="602"/>
        <v>Low</v>
      </c>
      <c r="Z1676" s="3">
        <f t="shared" si="603"/>
        <v>-0.72316022405328884</v>
      </c>
      <c r="AA1676" s="3">
        <f t="shared" si="604"/>
        <v>-1.0164058826503215</v>
      </c>
      <c r="AB1676" s="3">
        <f t="shared" si="605"/>
        <v>-0.57846732686580005</v>
      </c>
      <c r="AC1676" s="3">
        <f t="shared" si="606"/>
        <v>-1.1796922400869698</v>
      </c>
      <c r="AD1676" s="3">
        <f t="shared" si="607"/>
        <v>0.53561974403386103</v>
      </c>
      <c r="AE1676" s="3">
        <f t="shared" si="608"/>
        <v>1.8117228975512947</v>
      </c>
      <c r="AF1676" s="3">
        <f t="shared" si="609"/>
        <v>3.77859645964271</v>
      </c>
      <c r="AG1676" t="str">
        <f t="shared" si="610"/>
        <v>Cluster 1</v>
      </c>
      <c r="AH1676" t="str">
        <f t="shared" si="611"/>
        <v>Not Applicable</v>
      </c>
      <c r="AI1676" t="e">
        <f t="shared" si="612"/>
        <v>#N/A</v>
      </c>
      <c r="AJ1676">
        <f t="shared" si="613"/>
        <v>24</v>
      </c>
      <c r="AK1676" t="str">
        <f t="shared" si="614"/>
        <v>no - Low</v>
      </c>
      <c r="AL1676" t="str">
        <f t="shared" si="615"/>
        <v>Q1 - Low</v>
      </c>
      <c r="AM1676">
        <f t="shared" si="616"/>
        <v>0</v>
      </c>
      <c r="AN1676">
        <f t="shared" si="617"/>
        <v>0</v>
      </c>
      <c r="AO1676">
        <f t="shared" si="618"/>
        <v>0</v>
      </c>
      <c r="AP1676">
        <f t="shared" si="619"/>
        <v>2</v>
      </c>
      <c r="AQ1676">
        <f t="shared" si="620"/>
        <v>141.19999999999999</v>
      </c>
    </row>
    <row r="1677" spans="1:43" x14ac:dyDescent="0.25">
      <c r="A1677" t="s">
        <v>43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  <c r="U1677">
        <f t="shared" si="598"/>
        <v>1</v>
      </c>
      <c r="V1677" t="str">
        <f t="shared" si="599"/>
        <v>&lt;=3 calls</v>
      </c>
      <c r="W1677" t="str">
        <f t="shared" si="600"/>
        <v>Q1</v>
      </c>
      <c r="X1677" t="str">
        <f t="shared" si="601"/>
        <v>High</v>
      </c>
      <c r="Y1677" t="str">
        <f t="shared" si="602"/>
        <v>Medium</v>
      </c>
      <c r="Z1677" s="3">
        <f t="shared" si="603"/>
        <v>1.0653188603087822</v>
      </c>
      <c r="AA1677" s="3">
        <f t="shared" si="604"/>
        <v>0.17365527935472025</v>
      </c>
      <c r="AB1677" s="3">
        <f t="shared" si="605"/>
        <v>-0.64996179225410056</v>
      </c>
      <c r="AC1677" s="3">
        <f t="shared" si="606"/>
        <v>1.9361349478753367</v>
      </c>
      <c r="AD1677" s="3">
        <f t="shared" si="607"/>
        <v>3.7929439606354904</v>
      </c>
      <c r="AE1677" s="3">
        <f t="shared" si="608"/>
        <v>2.3100063415392964</v>
      </c>
      <c r="AF1677" s="3">
        <f t="shared" si="609"/>
        <v>2.0702257624187479</v>
      </c>
      <c r="AG1677" t="str">
        <f t="shared" si="610"/>
        <v>Cluster 3</v>
      </c>
      <c r="AH1677" t="str">
        <f t="shared" si="611"/>
        <v>Not Applicable</v>
      </c>
      <c r="AI1677">
        <f t="shared" si="612"/>
        <v>40.43</v>
      </c>
      <c r="AJ1677" t="e">
        <f t="shared" si="613"/>
        <v>#N/A</v>
      </c>
      <c r="AK1677" t="str">
        <f t="shared" si="614"/>
        <v>yes - Medium</v>
      </c>
      <c r="AL1677" t="str">
        <f t="shared" si="615"/>
        <v>Q4 - Very High</v>
      </c>
      <c r="AM1677">
        <f t="shared" si="616"/>
        <v>1</v>
      </c>
      <c r="AN1677">
        <f t="shared" si="617"/>
        <v>1</v>
      </c>
      <c r="AO1677">
        <f t="shared" si="618"/>
        <v>0</v>
      </c>
      <c r="AP1677">
        <f t="shared" si="619"/>
        <v>2</v>
      </c>
      <c r="AQ1677">
        <f t="shared" si="620"/>
        <v>237.8</v>
      </c>
    </row>
    <row r="1678" spans="1:43" x14ac:dyDescent="0.25">
      <c r="A1678" t="s">
        <v>33</v>
      </c>
      <c r="B1678">
        <v>106</v>
      </c>
      <c r="C1678" t="s">
        <v>28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  <c r="U1678">
        <f t="shared" si="598"/>
        <v>1</v>
      </c>
      <c r="V1678" t="str">
        <f t="shared" si="599"/>
        <v>&lt;=3 calls</v>
      </c>
      <c r="W1678" t="str">
        <f t="shared" si="600"/>
        <v>Q3</v>
      </c>
      <c r="X1678" t="str">
        <f t="shared" si="601"/>
        <v>High</v>
      </c>
      <c r="Y1678" t="str">
        <f t="shared" si="602"/>
        <v>Medium</v>
      </c>
      <c r="Z1678" s="3">
        <f t="shared" si="603"/>
        <v>0.43953632354441363</v>
      </c>
      <c r="AA1678" s="3">
        <f t="shared" si="604"/>
        <v>-0.63033252909015736</v>
      </c>
      <c r="AB1678" s="3">
        <f t="shared" si="605"/>
        <v>-0.72542817238619595</v>
      </c>
      <c r="AC1678" s="3">
        <f t="shared" si="606"/>
        <v>1.1028323278389063</v>
      </c>
      <c r="AD1678" s="3">
        <f t="shared" si="607"/>
        <v>2.5896355638151531</v>
      </c>
      <c r="AE1678" s="3">
        <f t="shared" si="608"/>
        <v>1.5274149578822025</v>
      </c>
      <c r="AF1678" s="3">
        <f t="shared" si="609"/>
        <v>2.4412661783894762</v>
      </c>
      <c r="AG1678" t="str">
        <f t="shared" si="610"/>
        <v>Cluster 2</v>
      </c>
      <c r="AH1678" t="str">
        <f t="shared" si="611"/>
        <v>Not Applicable</v>
      </c>
      <c r="AI1678">
        <f t="shared" si="612"/>
        <v>34.68</v>
      </c>
      <c r="AJ1678" t="e">
        <f t="shared" si="613"/>
        <v>#N/A</v>
      </c>
      <c r="AK1678" t="str">
        <f t="shared" si="614"/>
        <v>yes - Low</v>
      </c>
      <c r="AL1678" t="str">
        <f t="shared" si="615"/>
        <v>Q4 - Very High</v>
      </c>
      <c r="AM1678">
        <f t="shared" si="616"/>
        <v>1</v>
      </c>
      <c r="AN1678">
        <f t="shared" si="617"/>
        <v>0</v>
      </c>
      <c r="AO1678">
        <f t="shared" si="618"/>
        <v>1</v>
      </c>
      <c r="AP1678">
        <f t="shared" si="619"/>
        <v>3</v>
      </c>
      <c r="AQ1678">
        <f t="shared" si="620"/>
        <v>204</v>
      </c>
    </row>
    <row r="1679" spans="1:43" x14ac:dyDescent="0.25">
      <c r="A1679" t="s">
        <v>37</v>
      </c>
      <c r="B1679">
        <v>60</v>
      </c>
      <c r="C1679" t="s">
        <v>28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  <c r="U1679">
        <f t="shared" si="598"/>
        <v>0</v>
      </c>
      <c r="V1679" t="str">
        <f t="shared" si="599"/>
        <v>&lt;=3 calls</v>
      </c>
      <c r="W1679" t="str">
        <f t="shared" si="600"/>
        <v>Q1</v>
      </c>
      <c r="X1679" t="str">
        <f t="shared" si="601"/>
        <v>Not Applicable</v>
      </c>
      <c r="Y1679" t="str">
        <f t="shared" si="602"/>
        <v>Medium</v>
      </c>
      <c r="Z1679" s="3">
        <f t="shared" si="603"/>
        <v>0.75613044717372424</v>
      </c>
      <c r="AA1679" s="3">
        <f t="shared" si="604"/>
        <v>-0.42933557697893809</v>
      </c>
      <c r="AB1679" s="3">
        <f t="shared" si="605"/>
        <v>4.3137330538036055E-2</v>
      </c>
      <c r="AC1679" s="3">
        <f t="shared" si="606"/>
        <v>-1.0347700452980251</v>
      </c>
      <c r="AD1679" s="3">
        <f t="shared" si="607"/>
        <v>2.1210837978742361</v>
      </c>
      <c r="AE1679" s="3">
        <f t="shared" si="608"/>
        <v>1.3522840554909308</v>
      </c>
      <c r="AF1679" s="3">
        <f t="shared" si="609"/>
        <v>2.6755088966148857</v>
      </c>
      <c r="AG1679" t="str">
        <f t="shared" si="610"/>
        <v>Cluster 2</v>
      </c>
      <c r="AH1679" t="str">
        <f t="shared" si="611"/>
        <v>Not Applicable</v>
      </c>
      <c r="AI1679" t="e">
        <f t="shared" si="612"/>
        <v>#N/A</v>
      </c>
      <c r="AJ1679">
        <f t="shared" si="613"/>
        <v>37.590000000000003</v>
      </c>
      <c r="AK1679" t="str">
        <f t="shared" si="614"/>
        <v>no - Low</v>
      </c>
      <c r="AL1679" t="str">
        <f t="shared" si="615"/>
        <v>Q1 - Low</v>
      </c>
      <c r="AM1679">
        <f t="shared" si="616"/>
        <v>0</v>
      </c>
      <c r="AN1679">
        <f t="shared" si="617"/>
        <v>0</v>
      </c>
      <c r="AO1679">
        <f t="shared" si="618"/>
        <v>1</v>
      </c>
      <c r="AP1679">
        <f t="shared" si="619"/>
        <v>1</v>
      </c>
      <c r="AQ1679">
        <f t="shared" si="620"/>
        <v>221.1</v>
      </c>
    </row>
    <row r="1680" spans="1:43" x14ac:dyDescent="0.25">
      <c r="A1680" t="s">
        <v>66</v>
      </c>
      <c r="B1680">
        <v>66</v>
      </c>
      <c r="C1680" t="s">
        <v>28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  <c r="U1680">
        <f t="shared" si="598"/>
        <v>0</v>
      </c>
      <c r="V1680" t="str">
        <f t="shared" si="599"/>
        <v>&lt;=3 calls</v>
      </c>
      <c r="W1680" t="str">
        <f t="shared" si="600"/>
        <v>Q1</v>
      </c>
      <c r="X1680" t="str">
        <f t="shared" si="601"/>
        <v>Not Applicable</v>
      </c>
      <c r="Y1680" t="str">
        <f t="shared" si="602"/>
        <v>High</v>
      </c>
      <c r="Z1680" s="3">
        <f t="shared" si="603"/>
        <v>-1.1526914327199558</v>
      </c>
      <c r="AA1680" s="3">
        <f t="shared" si="604"/>
        <v>0.95376226180618529</v>
      </c>
      <c r="AB1680" s="3">
        <f t="shared" si="605"/>
        <v>0.27549434305001358</v>
      </c>
      <c r="AC1680" s="3">
        <f t="shared" si="606"/>
        <v>-1.795611567939984</v>
      </c>
      <c r="AD1680" s="3">
        <f t="shared" si="607"/>
        <v>2.4698957944570457</v>
      </c>
      <c r="AE1680" s="3">
        <f t="shared" si="608"/>
        <v>2.3533971248142715</v>
      </c>
      <c r="AF1680" s="3">
        <f t="shared" si="609"/>
        <v>3.6023007673834737</v>
      </c>
      <c r="AG1680" t="str">
        <f t="shared" si="610"/>
        <v>Cluster 2</v>
      </c>
      <c r="AH1680" t="str">
        <f t="shared" si="611"/>
        <v>Not Applicable</v>
      </c>
      <c r="AI1680" t="e">
        <f t="shared" si="612"/>
        <v>#N/A</v>
      </c>
      <c r="AJ1680">
        <f t="shared" si="613"/>
        <v>20.059999999999999</v>
      </c>
      <c r="AK1680" t="str">
        <f t="shared" si="614"/>
        <v>no - Medium</v>
      </c>
      <c r="AL1680" t="str">
        <f t="shared" si="615"/>
        <v>Q1 - Low</v>
      </c>
      <c r="AM1680">
        <f t="shared" si="616"/>
        <v>0</v>
      </c>
      <c r="AN1680">
        <f t="shared" si="617"/>
        <v>0</v>
      </c>
      <c r="AO1680">
        <f t="shared" si="618"/>
        <v>1</v>
      </c>
      <c r="AP1680">
        <f t="shared" si="619"/>
        <v>1</v>
      </c>
      <c r="AQ1680">
        <f t="shared" si="620"/>
        <v>118</v>
      </c>
    </row>
    <row r="1681" spans="1:43" x14ac:dyDescent="0.25">
      <c r="A1681" t="s">
        <v>57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  <c r="U1681">
        <f t="shared" si="598"/>
        <v>0</v>
      </c>
      <c r="V1681" t="str">
        <f t="shared" si="599"/>
        <v>&lt;=3 calls</v>
      </c>
      <c r="W1681" t="str">
        <f t="shared" si="600"/>
        <v>Q3</v>
      </c>
      <c r="X1681" t="str">
        <f t="shared" si="601"/>
        <v>Not Applicable</v>
      </c>
      <c r="Y1681" t="str">
        <f t="shared" si="602"/>
        <v>High</v>
      </c>
      <c r="Z1681" s="3">
        <f t="shared" si="603"/>
        <v>-0.30473758112800065</v>
      </c>
      <c r="AA1681" s="3">
        <f t="shared" si="604"/>
        <v>1.1030174242650115</v>
      </c>
      <c r="AB1681" s="3">
        <f t="shared" si="605"/>
        <v>-0.15148649190789321</v>
      </c>
      <c r="AC1681" s="3">
        <f t="shared" si="606"/>
        <v>1.9723654965725728</v>
      </c>
      <c r="AD1681" s="3">
        <f t="shared" si="607"/>
        <v>3.8027626715965166</v>
      </c>
      <c r="AE1681" s="3">
        <f t="shared" si="608"/>
        <v>2.2853197239958565</v>
      </c>
      <c r="AF1681" s="3">
        <f t="shared" si="609"/>
        <v>1.9960883109925562</v>
      </c>
      <c r="AG1681" t="str">
        <f t="shared" si="610"/>
        <v>Cluster 3</v>
      </c>
      <c r="AH1681" t="str">
        <f t="shared" si="611"/>
        <v>Not Applicable</v>
      </c>
      <c r="AI1681" t="e">
        <f t="shared" si="612"/>
        <v>#N/A</v>
      </c>
      <c r="AJ1681">
        <f t="shared" si="613"/>
        <v>27.85</v>
      </c>
      <c r="AK1681" t="str">
        <f t="shared" si="614"/>
        <v>no - Medium</v>
      </c>
      <c r="AL1681" t="str">
        <f t="shared" si="615"/>
        <v>Q4 - Very High</v>
      </c>
      <c r="AM1681">
        <f t="shared" si="616"/>
        <v>0</v>
      </c>
      <c r="AN1681">
        <f t="shared" si="617"/>
        <v>1</v>
      </c>
      <c r="AO1681">
        <f t="shared" si="618"/>
        <v>0</v>
      </c>
      <c r="AP1681">
        <f t="shared" si="619"/>
        <v>0</v>
      </c>
      <c r="AQ1681">
        <f t="shared" si="620"/>
        <v>163.80000000000001</v>
      </c>
    </row>
    <row r="1682" spans="1:43" x14ac:dyDescent="0.25">
      <c r="A1682" t="s">
        <v>43</v>
      </c>
      <c r="B1682">
        <v>114</v>
      </c>
      <c r="C1682" t="s">
        <v>28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  <c r="U1682">
        <f t="shared" si="598"/>
        <v>0</v>
      </c>
      <c r="V1682" t="str">
        <f t="shared" si="599"/>
        <v>&lt;=3 calls</v>
      </c>
      <c r="W1682" t="str">
        <f t="shared" si="600"/>
        <v>Q3</v>
      </c>
      <c r="X1682" t="str">
        <f t="shared" si="601"/>
        <v>Not Applicable</v>
      </c>
      <c r="Y1682" t="str">
        <f t="shared" si="602"/>
        <v>Medium</v>
      </c>
      <c r="Z1682" s="3">
        <f t="shared" si="603"/>
        <v>-0.72130879642972523</v>
      </c>
      <c r="AA1682" s="3">
        <f t="shared" si="604"/>
        <v>0.60152007840335553</v>
      </c>
      <c r="AB1682" s="3">
        <f t="shared" si="605"/>
        <v>0.46018837863645662</v>
      </c>
      <c r="AC1682" s="3">
        <f t="shared" si="606"/>
        <v>-0.31015907135330267</v>
      </c>
      <c r="AD1682" s="3">
        <f t="shared" si="607"/>
        <v>2.2914113459651109</v>
      </c>
      <c r="AE1682" s="3">
        <f t="shared" si="608"/>
        <v>1.0909100686601401</v>
      </c>
      <c r="AF1682" s="3">
        <f t="shared" si="609"/>
        <v>2.2648628213184354</v>
      </c>
      <c r="AG1682" t="str">
        <f t="shared" si="610"/>
        <v>Cluster 2</v>
      </c>
      <c r="AH1682" t="str">
        <f t="shared" si="611"/>
        <v>1-16 messages</v>
      </c>
      <c r="AI1682" t="e">
        <f t="shared" si="612"/>
        <v>#N/A</v>
      </c>
      <c r="AJ1682">
        <f t="shared" si="613"/>
        <v>24.02</v>
      </c>
      <c r="AK1682" t="str">
        <f t="shared" si="614"/>
        <v>no - Low</v>
      </c>
      <c r="AL1682" t="str">
        <f t="shared" si="615"/>
        <v>Q2 - Medium</v>
      </c>
      <c r="AM1682">
        <f t="shared" si="616"/>
        <v>0</v>
      </c>
      <c r="AN1682">
        <f t="shared" si="617"/>
        <v>0</v>
      </c>
      <c r="AO1682">
        <f t="shared" si="618"/>
        <v>1</v>
      </c>
      <c r="AP1682">
        <f t="shared" si="619"/>
        <v>3</v>
      </c>
      <c r="AQ1682">
        <f t="shared" si="620"/>
        <v>141.30000000000001</v>
      </c>
    </row>
    <row r="1683" spans="1:43" x14ac:dyDescent="0.25">
      <c r="A1683" t="s">
        <v>71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  <c r="U1683">
        <f t="shared" si="598"/>
        <v>1</v>
      </c>
      <c r="V1683" t="str">
        <f t="shared" si="599"/>
        <v>&lt;=3 calls</v>
      </c>
      <c r="W1683" t="str">
        <f t="shared" si="600"/>
        <v>Q3</v>
      </c>
      <c r="X1683" t="str">
        <f t="shared" si="601"/>
        <v>Not Applicable</v>
      </c>
      <c r="Y1683" t="str">
        <f t="shared" si="602"/>
        <v>Medium</v>
      </c>
      <c r="Z1683" s="3">
        <f t="shared" si="603"/>
        <v>1.7077642456852196</v>
      </c>
      <c r="AA1683" s="3">
        <f t="shared" si="604"/>
        <v>0.5159471185936283</v>
      </c>
      <c r="AB1683" s="3">
        <f t="shared" si="605"/>
        <v>-0.82274008360916084</v>
      </c>
      <c r="AC1683" s="3">
        <f t="shared" si="606"/>
        <v>2.2259793374532255</v>
      </c>
      <c r="AD1683" s="3">
        <f t="shared" si="607"/>
        <v>4.4797819857910062</v>
      </c>
      <c r="AE1683" s="3">
        <f t="shared" si="608"/>
        <v>2.9689300099483291</v>
      </c>
      <c r="AF1683" s="3">
        <f t="shared" si="609"/>
        <v>2.3581018145376929</v>
      </c>
      <c r="AG1683" t="str">
        <f t="shared" si="610"/>
        <v>Cluster 3</v>
      </c>
      <c r="AH1683" t="str">
        <f t="shared" si="611"/>
        <v>Not Applicable</v>
      </c>
      <c r="AI1683">
        <f t="shared" si="612"/>
        <v>46.33</v>
      </c>
      <c r="AJ1683" t="e">
        <f t="shared" si="613"/>
        <v>#N/A</v>
      </c>
      <c r="AK1683" t="str">
        <f t="shared" si="614"/>
        <v>no - Medium</v>
      </c>
      <c r="AL1683" t="str">
        <f t="shared" si="615"/>
        <v>Q4 - Very High</v>
      </c>
      <c r="AM1683">
        <f t="shared" si="616"/>
        <v>0</v>
      </c>
      <c r="AN1683">
        <f t="shared" si="617"/>
        <v>1</v>
      </c>
      <c r="AO1683">
        <f t="shared" si="618"/>
        <v>0</v>
      </c>
      <c r="AP1683">
        <f t="shared" si="619"/>
        <v>3</v>
      </c>
      <c r="AQ1683">
        <f t="shared" si="620"/>
        <v>272.5</v>
      </c>
    </row>
    <row r="1684" spans="1:43" x14ac:dyDescent="0.25">
      <c r="A1684" t="s">
        <v>35</v>
      </c>
      <c r="B1684">
        <v>101</v>
      </c>
      <c r="C1684" t="s">
        <v>25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  <c r="U1684">
        <f t="shared" si="598"/>
        <v>0</v>
      </c>
      <c r="V1684" t="str">
        <f t="shared" si="599"/>
        <v>&lt;=3 calls</v>
      </c>
      <c r="W1684" t="str">
        <f t="shared" si="600"/>
        <v>Q3</v>
      </c>
      <c r="X1684" t="str">
        <f t="shared" si="601"/>
        <v>Not Applicable</v>
      </c>
      <c r="Y1684" t="str">
        <f t="shared" si="602"/>
        <v>Medium</v>
      </c>
      <c r="Z1684" s="3">
        <f t="shared" si="603"/>
        <v>-1.1360285841078865</v>
      </c>
      <c r="AA1684" s="3">
        <f t="shared" si="604"/>
        <v>0.55972863291488428</v>
      </c>
      <c r="AB1684" s="3">
        <f t="shared" si="605"/>
        <v>-0.40568903551074026</v>
      </c>
      <c r="AC1684" s="3">
        <f t="shared" si="606"/>
        <v>-0.74492565572013658</v>
      </c>
      <c r="AD1684" s="3">
        <f t="shared" si="607"/>
        <v>1.6939674222519412</v>
      </c>
      <c r="AE1684" s="3">
        <f t="shared" si="608"/>
        <v>1.5242555272980463</v>
      </c>
      <c r="AF1684" s="3">
        <f t="shared" si="609"/>
        <v>3.1268489246118696</v>
      </c>
      <c r="AG1684" t="str">
        <f t="shared" si="610"/>
        <v>Cluster 2</v>
      </c>
      <c r="AH1684" t="str">
        <f t="shared" si="611"/>
        <v>1-16 messages</v>
      </c>
      <c r="AI1684" t="e">
        <f t="shared" si="612"/>
        <v>#N/A</v>
      </c>
      <c r="AJ1684">
        <f t="shared" si="613"/>
        <v>20.21</v>
      </c>
      <c r="AK1684" t="str">
        <f t="shared" si="614"/>
        <v>no - Medium</v>
      </c>
      <c r="AL1684" t="str">
        <f t="shared" si="615"/>
        <v>Q1 - Low</v>
      </c>
      <c r="AM1684">
        <f t="shared" si="616"/>
        <v>0</v>
      </c>
      <c r="AN1684">
        <f t="shared" si="617"/>
        <v>0</v>
      </c>
      <c r="AO1684">
        <f t="shared" si="618"/>
        <v>0</v>
      </c>
      <c r="AP1684">
        <f t="shared" si="619"/>
        <v>2</v>
      </c>
      <c r="AQ1684">
        <f t="shared" si="620"/>
        <v>118.9</v>
      </c>
    </row>
    <row r="1685" spans="1:43" x14ac:dyDescent="0.25">
      <c r="A1685" t="s">
        <v>51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  <c r="U1685">
        <f t="shared" si="598"/>
        <v>0</v>
      </c>
      <c r="V1685" t="str">
        <f t="shared" si="599"/>
        <v>&lt;=3 calls</v>
      </c>
      <c r="W1685" t="str">
        <f t="shared" si="600"/>
        <v>Q1</v>
      </c>
      <c r="X1685" t="str">
        <f t="shared" si="601"/>
        <v>Not Applicable</v>
      </c>
      <c r="Y1685" t="str">
        <f t="shared" si="602"/>
        <v>Low</v>
      </c>
      <c r="Z1685" s="3">
        <f t="shared" si="603"/>
        <v>-3.1911132462630611</v>
      </c>
      <c r="AA1685" s="3">
        <f t="shared" si="604"/>
        <v>-1.2691446244139337</v>
      </c>
      <c r="AB1685" s="3">
        <f t="shared" si="605"/>
        <v>-0.87238901790659185</v>
      </c>
      <c r="AC1685" s="3">
        <f t="shared" si="606"/>
        <v>0.66806574347207237</v>
      </c>
      <c r="AD1685" s="3">
        <f t="shared" si="607"/>
        <v>2.7698635298686196</v>
      </c>
      <c r="AE1685" s="3">
        <f t="shared" si="608"/>
        <v>3.6057324171822951</v>
      </c>
      <c r="AF1685" s="3">
        <f t="shared" si="609"/>
        <v>5.131322300785861</v>
      </c>
      <c r="AG1685" t="str">
        <f t="shared" si="610"/>
        <v>Cluster 1</v>
      </c>
      <c r="AH1685" t="str">
        <f t="shared" si="611"/>
        <v>Not Applicable</v>
      </c>
      <c r="AI1685" t="e">
        <f t="shared" si="612"/>
        <v>#N/A</v>
      </c>
      <c r="AJ1685">
        <f t="shared" si="613"/>
        <v>1.34</v>
      </c>
      <c r="AK1685" t="str">
        <f t="shared" si="614"/>
        <v>no - Low</v>
      </c>
      <c r="AL1685" t="str">
        <f t="shared" si="615"/>
        <v>Q4 - Very High</v>
      </c>
      <c r="AM1685">
        <f t="shared" si="616"/>
        <v>0</v>
      </c>
      <c r="AN1685">
        <f t="shared" si="617"/>
        <v>1</v>
      </c>
      <c r="AO1685">
        <f t="shared" si="618"/>
        <v>0</v>
      </c>
      <c r="AP1685">
        <f t="shared" si="619"/>
        <v>0</v>
      </c>
      <c r="AQ1685">
        <f t="shared" si="620"/>
        <v>7.9</v>
      </c>
    </row>
    <row r="1686" spans="1:43" x14ac:dyDescent="0.25">
      <c r="A1686" t="s">
        <v>47</v>
      </c>
      <c r="B1686">
        <v>59</v>
      </c>
      <c r="C1686" t="s">
        <v>25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  <c r="U1686">
        <f t="shared" si="598"/>
        <v>0</v>
      </c>
      <c r="V1686" t="str">
        <f t="shared" si="599"/>
        <v>&lt;=3 calls</v>
      </c>
      <c r="W1686" t="str">
        <f t="shared" si="600"/>
        <v>Q1</v>
      </c>
      <c r="X1686" t="str">
        <f t="shared" si="601"/>
        <v>Not Applicable</v>
      </c>
      <c r="Y1686" t="str">
        <f t="shared" si="602"/>
        <v>Medium</v>
      </c>
      <c r="Z1686" s="3">
        <f t="shared" si="603"/>
        <v>-0.38434896894121934</v>
      </c>
      <c r="AA1686" s="3">
        <f t="shared" si="604"/>
        <v>-0.65620342391635411</v>
      </c>
      <c r="AB1686" s="3">
        <f t="shared" si="605"/>
        <v>-1.2298613448480953</v>
      </c>
      <c r="AC1686" s="3">
        <f t="shared" si="606"/>
        <v>-2.0314681775414092E-2</v>
      </c>
      <c r="AD1686" s="3">
        <f t="shared" si="607"/>
        <v>1.2287562160049328</v>
      </c>
      <c r="AE1686" s="3">
        <f t="shared" si="608"/>
        <v>1.4461323166753888</v>
      </c>
      <c r="AF1686" s="3">
        <f t="shared" si="609"/>
        <v>3.2669183516419711</v>
      </c>
      <c r="AG1686" t="str">
        <f t="shared" si="610"/>
        <v>Cluster 1</v>
      </c>
      <c r="AH1686" t="str">
        <f t="shared" si="611"/>
        <v>Not Applicable</v>
      </c>
      <c r="AI1686" t="e">
        <f t="shared" si="612"/>
        <v>#N/A</v>
      </c>
      <c r="AJ1686">
        <f t="shared" si="613"/>
        <v>27.12</v>
      </c>
      <c r="AK1686" t="str">
        <f t="shared" si="614"/>
        <v>no - Medium</v>
      </c>
      <c r="AL1686" t="str">
        <f t="shared" si="615"/>
        <v>Q2 - Medium</v>
      </c>
      <c r="AM1686">
        <f t="shared" si="616"/>
        <v>0</v>
      </c>
      <c r="AN1686">
        <f t="shared" si="617"/>
        <v>0</v>
      </c>
      <c r="AO1686">
        <f t="shared" si="618"/>
        <v>0</v>
      </c>
      <c r="AP1686">
        <f t="shared" si="619"/>
        <v>0</v>
      </c>
      <c r="AQ1686">
        <f t="shared" si="620"/>
        <v>159.5</v>
      </c>
    </row>
    <row r="1687" spans="1:43" x14ac:dyDescent="0.25">
      <c r="A1687" t="s">
        <v>42</v>
      </c>
      <c r="B1687">
        <v>59</v>
      </c>
      <c r="C1687" t="s">
        <v>25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  <c r="U1687">
        <f t="shared" si="598"/>
        <v>0</v>
      </c>
      <c r="V1687" t="str">
        <f t="shared" si="599"/>
        <v>&lt;=3 calls</v>
      </c>
      <c r="W1687" t="str">
        <f t="shared" si="600"/>
        <v>Q1</v>
      </c>
      <c r="X1687" t="str">
        <f t="shared" si="601"/>
        <v>Not Applicable</v>
      </c>
      <c r="Y1687" t="str">
        <f t="shared" si="602"/>
        <v>Medium</v>
      </c>
      <c r="Z1687" s="3">
        <f t="shared" si="603"/>
        <v>-0.55653173793259902</v>
      </c>
      <c r="AA1687" s="3">
        <f t="shared" si="604"/>
        <v>-0.28804068985124937</v>
      </c>
      <c r="AB1687" s="3">
        <f t="shared" si="605"/>
        <v>0.23776115298396588</v>
      </c>
      <c r="AC1687" s="3">
        <f t="shared" si="606"/>
        <v>0.66806574347207237</v>
      </c>
      <c r="AD1687" s="3">
        <f t="shared" si="607"/>
        <v>2.2400995859893817</v>
      </c>
      <c r="AE1687" s="3">
        <f t="shared" si="608"/>
        <v>0.94632828226013643</v>
      </c>
      <c r="AF1687" s="3">
        <f t="shared" si="609"/>
        <v>2.1847261339721826</v>
      </c>
      <c r="AG1687" t="str">
        <f t="shared" si="610"/>
        <v>Cluster 2</v>
      </c>
      <c r="AH1687" t="str">
        <f t="shared" si="611"/>
        <v>Not Applicable</v>
      </c>
      <c r="AI1687" t="e">
        <f t="shared" si="612"/>
        <v>#N/A</v>
      </c>
      <c r="AJ1687">
        <f t="shared" si="613"/>
        <v>25.53</v>
      </c>
      <c r="AK1687" t="str">
        <f t="shared" si="614"/>
        <v>no - Low</v>
      </c>
      <c r="AL1687" t="str">
        <f t="shared" si="615"/>
        <v>Q4 - Very High</v>
      </c>
      <c r="AM1687">
        <f t="shared" si="616"/>
        <v>0</v>
      </c>
      <c r="AN1687">
        <f t="shared" si="617"/>
        <v>0</v>
      </c>
      <c r="AO1687">
        <f t="shared" si="618"/>
        <v>0</v>
      </c>
      <c r="AP1687">
        <f t="shared" si="619"/>
        <v>1</v>
      </c>
      <c r="AQ1687">
        <f t="shared" si="620"/>
        <v>150.19999999999999</v>
      </c>
    </row>
    <row r="1688" spans="1:43" x14ac:dyDescent="0.25">
      <c r="A1688" t="s">
        <v>35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  <c r="U1688">
        <f t="shared" si="598"/>
        <v>0</v>
      </c>
      <c r="V1688" t="str">
        <f t="shared" si="599"/>
        <v>&lt;=3 calls</v>
      </c>
      <c r="W1688" t="str">
        <f t="shared" si="600"/>
        <v>Q3</v>
      </c>
      <c r="X1688" t="str">
        <f t="shared" si="601"/>
        <v>Not Applicable</v>
      </c>
      <c r="Y1688" t="str">
        <f t="shared" si="602"/>
        <v>High</v>
      </c>
      <c r="Z1688" s="3">
        <f t="shared" si="603"/>
        <v>-0.66206311247570238</v>
      </c>
      <c r="AA1688" s="3">
        <f t="shared" si="604"/>
        <v>1.2363520360615634</v>
      </c>
      <c r="AB1688" s="3">
        <f t="shared" si="605"/>
        <v>0.51579518504957966</v>
      </c>
      <c r="AC1688" s="3">
        <f t="shared" si="606"/>
        <v>0.63183519477483641</v>
      </c>
      <c r="AD1688" s="3">
        <f t="shared" si="607"/>
        <v>3.1742704539896454</v>
      </c>
      <c r="AE1688" s="3">
        <f t="shared" si="608"/>
        <v>1.6223915397495987</v>
      </c>
      <c r="AF1688" s="3">
        <f t="shared" si="609"/>
        <v>1.7855855346161715</v>
      </c>
      <c r="AG1688" t="str">
        <f t="shared" si="610"/>
        <v>Cluster 2</v>
      </c>
      <c r="AH1688" t="str">
        <f t="shared" si="611"/>
        <v>&gt;16 messages</v>
      </c>
      <c r="AI1688" t="e">
        <f t="shared" si="612"/>
        <v>#N/A</v>
      </c>
      <c r="AJ1688">
        <f t="shared" si="613"/>
        <v>24.57</v>
      </c>
      <c r="AK1688" t="str">
        <f t="shared" si="614"/>
        <v>no - High</v>
      </c>
      <c r="AL1688" t="str">
        <f t="shared" si="615"/>
        <v>Q3 - High</v>
      </c>
      <c r="AM1688">
        <f t="shared" si="616"/>
        <v>0</v>
      </c>
      <c r="AN1688">
        <f t="shared" si="617"/>
        <v>1</v>
      </c>
      <c r="AO1688">
        <f t="shared" si="618"/>
        <v>0</v>
      </c>
      <c r="AP1688">
        <f t="shared" si="619"/>
        <v>2</v>
      </c>
      <c r="AQ1688">
        <f t="shared" si="620"/>
        <v>144.5</v>
      </c>
    </row>
    <row r="1689" spans="1:43" x14ac:dyDescent="0.25">
      <c r="A1689" t="s">
        <v>27</v>
      </c>
      <c r="B1689">
        <v>81</v>
      </c>
      <c r="C1689" t="s">
        <v>28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  <c r="U1689">
        <f t="shared" si="598"/>
        <v>0</v>
      </c>
      <c r="V1689" t="str">
        <f t="shared" si="599"/>
        <v>&lt;=3 calls</v>
      </c>
      <c r="W1689" t="str">
        <f t="shared" si="600"/>
        <v>Q2</v>
      </c>
      <c r="X1689" t="str">
        <f t="shared" si="601"/>
        <v>Not Applicable</v>
      </c>
      <c r="Y1689" t="str">
        <f t="shared" si="602"/>
        <v>Low</v>
      </c>
      <c r="Z1689" s="3">
        <f t="shared" si="603"/>
        <v>0.75057616430303487</v>
      </c>
      <c r="AA1689" s="3">
        <f t="shared" si="604"/>
        <v>-1.0283462956470273</v>
      </c>
      <c r="AB1689" s="3">
        <f t="shared" si="605"/>
        <v>-0.33022265537864487</v>
      </c>
      <c r="AC1689" s="3">
        <f t="shared" si="606"/>
        <v>-0.96230894790355315</v>
      </c>
      <c r="AD1689" s="3">
        <f t="shared" si="607"/>
        <v>1.8749247254967345</v>
      </c>
      <c r="AE1689" s="3">
        <f t="shared" si="608"/>
        <v>1.629707395679171</v>
      </c>
      <c r="AF1689" s="3">
        <f t="shared" si="609"/>
        <v>3.1299440354076249</v>
      </c>
      <c r="AG1689" t="str">
        <f t="shared" si="610"/>
        <v>Cluster 2</v>
      </c>
      <c r="AH1689" t="str">
        <f t="shared" si="611"/>
        <v>Not Applicable</v>
      </c>
      <c r="AI1689" t="e">
        <f t="shared" si="612"/>
        <v>#N/A</v>
      </c>
      <c r="AJ1689">
        <f t="shared" si="613"/>
        <v>37.54</v>
      </c>
      <c r="AK1689" t="str">
        <f t="shared" si="614"/>
        <v>no - Low</v>
      </c>
      <c r="AL1689" t="str">
        <f t="shared" si="615"/>
        <v>Q1 - Low</v>
      </c>
      <c r="AM1689">
        <f t="shared" si="616"/>
        <v>0</v>
      </c>
      <c r="AN1689">
        <f t="shared" si="617"/>
        <v>0</v>
      </c>
      <c r="AO1689">
        <f t="shared" si="618"/>
        <v>1</v>
      </c>
      <c r="AP1689">
        <f t="shared" si="619"/>
        <v>2</v>
      </c>
      <c r="AQ1689">
        <f t="shared" si="620"/>
        <v>220.8</v>
      </c>
    </row>
    <row r="1690" spans="1:43" x14ac:dyDescent="0.25">
      <c r="A1690" t="s">
        <v>32</v>
      </c>
      <c r="B1690">
        <v>86</v>
      </c>
      <c r="C1690" t="s">
        <v>28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  <c r="U1690">
        <f t="shared" si="598"/>
        <v>0</v>
      </c>
      <c r="V1690" t="str">
        <f t="shared" si="599"/>
        <v>&lt;=3 calls</v>
      </c>
      <c r="W1690" t="str">
        <f t="shared" si="600"/>
        <v>Q2</v>
      </c>
      <c r="X1690" t="str">
        <f t="shared" si="601"/>
        <v>Not Applicable</v>
      </c>
      <c r="Y1690" t="str">
        <f t="shared" si="602"/>
        <v>High</v>
      </c>
      <c r="Z1690" s="3">
        <f t="shared" si="603"/>
        <v>0.6672619212426899</v>
      </c>
      <c r="AA1690" s="3">
        <f t="shared" si="604"/>
        <v>1.3159547893729373</v>
      </c>
      <c r="AB1690" s="3">
        <f t="shared" si="605"/>
        <v>0.26755051356242449</v>
      </c>
      <c r="AC1690" s="3">
        <f t="shared" si="606"/>
        <v>-2.085455957517873</v>
      </c>
      <c r="AD1690" s="3">
        <f t="shared" si="607"/>
        <v>3.3057991228428749</v>
      </c>
      <c r="AE1690" s="3">
        <f t="shared" si="608"/>
        <v>2.5685959797656701</v>
      </c>
      <c r="AF1690" s="3">
        <f t="shared" si="609"/>
        <v>3.2042257682547914</v>
      </c>
      <c r="AG1690" t="str">
        <f t="shared" si="610"/>
        <v>Cluster 2</v>
      </c>
      <c r="AH1690" t="str">
        <f t="shared" si="611"/>
        <v>Not Applicable</v>
      </c>
      <c r="AI1690" t="e">
        <f t="shared" si="612"/>
        <v>#N/A</v>
      </c>
      <c r="AJ1690">
        <f t="shared" si="613"/>
        <v>36.770000000000003</v>
      </c>
      <c r="AK1690" t="str">
        <f t="shared" si="614"/>
        <v>no - Low</v>
      </c>
      <c r="AL1690" t="str">
        <f t="shared" si="615"/>
        <v>Q1 - Low</v>
      </c>
      <c r="AM1690">
        <f t="shared" si="616"/>
        <v>0</v>
      </c>
      <c r="AN1690">
        <f t="shared" si="617"/>
        <v>0</v>
      </c>
      <c r="AO1690">
        <f t="shared" si="618"/>
        <v>1</v>
      </c>
      <c r="AP1690">
        <f t="shared" si="619"/>
        <v>0</v>
      </c>
      <c r="AQ1690">
        <f t="shared" si="620"/>
        <v>216.3</v>
      </c>
    </row>
    <row r="1691" spans="1:43" x14ac:dyDescent="0.25">
      <c r="A1691" t="s">
        <v>49</v>
      </c>
      <c r="B1691">
        <v>84</v>
      </c>
      <c r="C1691" t="s">
        <v>28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  <c r="U1691">
        <f t="shared" si="598"/>
        <v>0</v>
      </c>
      <c r="V1691" t="str">
        <f t="shared" si="599"/>
        <v>&lt;=3 calls</v>
      </c>
      <c r="W1691" t="str">
        <f t="shared" si="600"/>
        <v>Q2</v>
      </c>
      <c r="X1691" t="str">
        <f t="shared" si="601"/>
        <v>Not Applicable</v>
      </c>
      <c r="Y1691" t="str">
        <f t="shared" si="602"/>
        <v>Low</v>
      </c>
      <c r="Z1691" s="3">
        <f t="shared" si="603"/>
        <v>-0.19920620658489729</v>
      </c>
      <c r="AA1691" s="3">
        <f t="shared" si="604"/>
        <v>-0.84725003186365166</v>
      </c>
      <c r="AB1691" s="3">
        <f t="shared" si="605"/>
        <v>-2.0321881230945804</v>
      </c>
      <c r="AC1691" s="3">
        <f t="shared" si="606"/>
        <v>0.12460751301353053</v>
      </c>
      <c r="AD1691" s="3">
        <f t="shared" si="607"/>
        <v>1.7305368046134693</v>
      </c>
      <c r="AE1691" s="3">
        <f t="shared" si="608"/>
        <v>2.2142338018332648</v>
      </c>
      <c r="AF1691" s="3">
        <f t="shared" si="609"/>
        <v>3.8484938646488955</v>
      </c>
      <c r="AG1691" t="str">
        <f t="shared" si="610"/>
        <v>Cluster 1</v>
      </c>
      <c r="AH1691" t="str">
        <f t="shared" si="611"/>
        <v>Not Applicable</v>
      </c>
      <c r="AI1691" t="e">
        <f t="shared" si="612"/>
        <v>#N/A</v>
      </c>
      <c r="AJ1691">
        <f t="shared" si="613"/>
        <v>28.82</v>
      </c>
      <c r="AK1691" t="str">
        <f t="shared" si="614"/>
        <v>no - High</v>
      </c>
      <c r="AL1691" t="str">
        <f t="shared" si="615"/>
        <v>Q3 - High</v>
      </c>
      <c r="AM1691">
        <f t="shared" si="616"/>
        <v>0</v>
      </c>
      <c r="AN1691">
        <f t="shared" si="617"/>
        <v>0</v>
      </c>
      <c r="AO1691">
        <f t="shared" si="618"/>
        <v>1</v>
      </c>
      <c r="AP1691">
        <f t="shared" si="619"/>
        <v>0</v>
      </c>
      <c r="AQ1691">
        <f t="shared" si="620"/>
        <v>169.5</v>
      </c>
    </row>
    <row r="1692" spans="1:43" x14ac:dyDescent="0.25">
      <c r="A1692" t="s">
        <v>62</v>
      </c>
      <c r="B1692">
        <v>118</v>
      </c>
      <c r="C1692" t="s">
        <v>28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  <c r="U1692">
        <f t="shared" si="598"/>
        <v>0</v>
      </c>
      <c r="V1692" t="str">
        <f t="shared" si="599"/>
        <v>&lt;=3 calls</v>
      </c>
      <c r="W1692" t="str">
        <f t="shared" si="600"/>
        <v>Q3</v>
      </c>
      <c r="X1692" t="str">
        <f t="shared" si="601"/>
        <v>Not Applicable</v>
      </c>
      <c r="Y1692" t="str">
        <f t="shared" si="602"/>
        <v>High</v>
      </c>
      <c r="Z1692" s="3">
        <f t="shared" si="603"/>
        <v>1.407832970667978</v>
      </c>
      <c r="AA1692" s="3">
        <f t="shared" si="604"/>
        <v>1.1527691450846209</v>
      </c>
      <c r="AB1692" s="3">
        <f t="shared" si="605"/>
        <v>0.29733987414088314</v>
      </c>
      <c r="AC1692" s="3">
        <f t="shared" si="606"/>
        <v>0.52314354868312773</v>
      </c>
      <c r="AD1692" s="3">
        <f t="shared" si="607"/>
        <v>3.7993593704195794</v>
      </c>
      <c r="AE1692" s="3">
        <f t="shared" si="608"/>
        <v>1.916496947151715</v>
      </c>
      <c r="AF1692" s="3">
        <f t="shared" si="609"/>
        <v>0.95435290709916332</v>
      </c>
      <c r="AG1692" t="str">
        <f t="shared" si="610"/>
        <v>Cluster 3</v>
      </c>
      <c r="AH1692" t="str">
        <f t="shared" si="611"/>
        <v>&gt;16 messages</v>
      </c>
      <c r="AI1692" t="e">
        <f t="shared" si="612"/>
        <v>#N/A</v>
      </c>
      <c r="AJ1692">
        <f t="shared" si="613"/>
        <v>43.57</v>
      </c>
      <c r="AK1692" t="str">
        <f t="shared" si="614"/>
        <v>no - Low</v>
      </c>
      <c r="AL1692" t="str">
        <f t="shared" si="615"/>
        <v>Q3 - High</v>
      </c>
      <c r="AM1692">
        <f t="shared" si="616"/>
        <v>0</v>
      </c>
      <c r="AN1692">
        <f t="shared" si="617"/>
        <v>0</v>
      </c>
      <c r="AO1692">
        <f t="shared" si="618"/>
        <v>1</v>
      </c>
      <c r="AP1692">
        <f t="shared" si="619"/>
        <v>1</v>
      </c>
      <c r="AQ1692">
        <f t="shared" si="620"/>
        <v>256.3</v>
      </c>
    </row>
    <row r="1693" spans="1:43" x14ac:dyDescent="0.25">
      <c r="A1693" t="s">
        <v>41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  <c r="U1693">
        <f t="shared" si="598"/>
        <v>0</v>
      </c>
      <c r="V1693" t="str">
        <f t="shared" si="599"/>
        <v>&lt;=3 calls</v>
      </c>
      <c r="W1693" t="str">
        <f t="shared" si="600"/>
        <v>Q2</v>
      </c>
      <c r="X1693" t="str">
        <f t="shared" si="601"/>
        <v>Not Applicable</v>
      </c>
      <c r="Y1693" t="str">
        <f t="shared" si="602"/>
        <v>High</v>
      </c>
      <c r="Z1693" s="3">
        <f t="shared" si="603"/>
        <v>-1.0360588981449053E-2</v>
      </c>
      <c r="AA1693" s="3">
        <f t="shared" si="604"/>
        <v>1.9826278483556947</v>
      </c>
      <c r="AB1693" s="3">
        <f t="shared" si="605"/>
        <v>-0.30241925217208343</v>
      </c>
      <c r="AC1693" s="3">
        <f t="shared" si="606"/>
        <v>-0.96230894790355315</v>
      </c>
      <c r="AD1693" s="3">
        <f t="shared" si="607"/>
        <v>3.2192381957190368</v>
      </c>
      <c r="AE1693" s="3">
        <f t="shared" si="608"/>
        <v>2.2245036395068318</v>
      </c>
      <c r="AF1693" s="3">
        <f t="shared" si="609"/>
        <v>2.744692755771021</v>
      </c>
      <c r="AG1693" t="str">
        <f t="shared" si="610"/>
        <v>Cluster 2</v>
      </c>
      <c r="AH1693" t="str">
        <f t="shared" si="611"/>
        <v>Not Applicable</v>
      </c>
      <c r="AI1693" t="e">
        <f t="shared" si="612"/>
        <v>#N/A</v>
      </c>
      <c r="AJ1693">
        <f t="shared" si="613"/>
        <v>30.55</v>
      </c>
      <c r="AK1693" t="str">
        <f t="shared" si="614"/>
        <v>no - Low</v>
      </c>
      <c r="AL1693" t="str">
        <f t="shared" si="615"/>
        <v>Q1 - Low</v>
      </c>
      <c r="AM1693">
        <f t="shared" si="616"/>
        <v>0</v>
      </c>
      <c r="AN1693">
        <f t="shared" si="617"/>
        <v>1</v>
      </c>
      <c r="AO1693">
        <f t="shared" si="618"/>
        <v>0</v>
      </c>
      <c r="AP1693">
        <f t="shared" si="619"/>
        <v>1</v>
      </c>
      <c r="AQ1693">
        <f t="shared" si="620"/>
        <v>179.7</v>
      </c>
    </row>
    <row r="1694" spans="1:43" x14ac:dyDescent="0.25">
      <c r="A1694" t="s">
        <v>70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  <c r="U1694">
        <f t="shared" si="598"/>
        <v>0</v>
      </c>
      <c r="V1694" t="str">
        <f t="shared" si="599"/>
        <v>&lt;=3 calls</v>
      </c>
      <c r="W1694" t="str">
        <f t="shared" si="600"/>
        <v>Q2</v>
      </c>
      <c r="X1694" t="str">
        <f t="shared" si="601"/>
        <v>Not Applicable</v>
      </c>
      <c r="Y1694" t="str">
        <f t="shared" si="602"/>
        <v>Low</v>
      </c>
      <c r="Z1694" s="3">
        <f t="shared" si="603"/>
        <v>1.5874214501536101</v>
      </c>
      <c r="AA1694" s="3">
        <f t="shared" si="604"/>
        <v>-1.394518960879348</v>
      </c>
      <c r="AB1694" s="3">
        <f t="shared" si="605"/>
        <v>-0.68968093969204536</v>
      </c>
      <c r="AC1694" s="3">
        <f t="shared" si="606"/>
        <v>1.0303712304444337</v>
      </c>
      <c r="AD1694" s="3">
        <f t="shared" si="607"/>
        <v>3.3270257323644472</v>
      </c>
      <c r="AE1694" s="3">
        <f t="shared" si="608"/>
        <v>2.4498805407125235</v>
      </c>
      <c r="AF1694" s="3">
        <f t="shared" si="609"/>
        <v>2.9891017218737446</v>
      </c>
      <c r="AG1694" t="str">
        <f t="shared" si="610"/>
        <v>Cluster 2</v>
      </c>
      <c r="AH1694" t="str">
        <f t="shared" si="611"/>
        <v>Not Applicable</v>
      </c>
      <c r="AI1694" t="e">
        <f t="shared" si="612"/>
        <v>#N/A</v>
      </c>
      <c r="AJ1694">
        <f t="shared" si="613"/>
        <v>45.22</v>
      </c>
      <c r="AK1694" t="str">
        <f t="shared" si="614"/>
        <v>no - Medium</v>
      </c>
      <c r="AL1694" t="str">
        <f t="shared" si="615"/>
        <v>Q4 - Very High</v>
      </c>
      <c r="AM1694">
        <f t="shared" si="616"/>
        <v>0</v>
      </c>
      <c r="AN1694">
        <f t="shared" si="617"/>
        <v>1</v>
      </c>
      <c r="AO1694">
        <f t="shared" si="618"/>
        <v>0</v>
      </c>
      <c r="AP1694">
        <f t="shared" si="619"/>
        <v>3</v>
      </c>
      <c r="AQ1694">
        <f t="shared" si="620"/>
        <v>266</v>
      </c>
    </row>
    <row r="1695" spans="1:43" x14ac:dyDescent="0.25">
      <c r="A1695" t="s">
        <v>50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  <c r="U1695">
        <f t="shared" si="598"/>
        <v>0</v>
      </c>
      <c r="V1695" t="str">
        <f t="shared" si="599"/>
        <v>&lt;=3 calls</v>
      </c>
      <c r="W1695" t="str">
        <f t="shared" si="600"/>
        <v>Q2</v>
      </c>
      <c r="X1695" t="str">
        <f t="shared" si="601"/>
        <v>Not Applicable</v>
      </c>
      <c r="Y1695" t="str">
        <f t="shared" si="602"/>
        <v>Medium</v>
      </c>
      <c r="Z1695" s="3">
        <f t="shared" si="603"/>
        <v>-1.5470455165389214</v>
      </c>
      <c r="AA1695" s="3">
        <f t="shared" si="604"/>
        <v>-0.12684511439571652</v>
      </c>
      <c r="AB1695" s="3">
        <f t="shared" si="605"/>
        <v>-0.57250945475010862</v>
      </c>
      <c r="AC1695" s="3">
        <f t="shared" si="606"/>
        <v>-0.20146742526159472</v>
      </c>
      <c r="AD1695" s="3">
        <f t="shared" si="607"/>
        <v>1.371882170820935</v>
      </c>
      <c r="AE1695" s="3">
        <f t="shared" si="608"/>
        <v>1.6666720470773617</v>
      </c>
      <c r="AF1695" s="3">
        <f t="shared" si="609"/>
        <v>3.4166549042011436</v>
      </c>
      <c r="AG1695" t="str">
        <f t="shared" si="610"/>
        <v>Cluster 1</v>
      </c>
      <c r="AH1695" t="str">
        <f t="shared" si="611"/>
        <v>Not Applicable</v>
      </c>
      <c r="AI1695" t="e">
        <f t="shared" si="612"/>
        <v>#N/A</v>
      </c>
      <c r="AJ1695">
        <f t="shared" si="613"/>
        <v>16.440000000000001</v>
      </c>
      <c r="AK1695" t="str">
        <f t="shared" si="614"/>
        <v>no - Low</v>
      </c>
      <c r="AL1695" t="str">
        <f t="shared" si="615"/>
        <v>Q2 - Medium</v>
      </c>
      <c r="AM1695">
        <f t="shared" si="616"/>
        <v>0</v>
      </c>
      <c r="AN1695">
        <f t="shared" si="617"/>
        <v>1</v>
      </c>
      <c r="AO1695">
        <f t="shared" si="618"/>
        <v>0</v>
      </c>
      <c r="AP1695">
        <f t="shared" si="619"/>
        <v>2</v>
      </c>
      <c r="AQ1695">
        <f t="shared" si="620"/>
        <v>96.7</v>
      </c>
    </row>
    <row r="1696" spans="1:43" x14ac:dyDescent="0.25">
      <c r="A1696" t="s">
        <v>44</v>
      </c>
      <c r="B1696">
        <v>160</v>
      </c>
      <c r="C1696" t="s">
        <v>25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  <c r="U1696">
        <f t="shared" si="598"/>
        <v>0</v>
      </c>
      <c r="V1696" t="str">
        <f t="shared" si="599"/>
        <v>&lt;=3 calls</v>
      </c>
      <c r="W1696" t="str">
        <f t="shared" si="600"/>
        <v>Q4</v>
      </c>
      <c r="X1696" t="str">
        <f t="shared" si="601"/>
        <v>Not Applicable</v>
      </c>
      <c r="Y1696" t="str">
        <f t="shared" si="602"/>
        <v>Medium</v>
      </c>
      <c r="Z1696" s="3">
        <f t="shared" si="603"/>
        <v>-1.8062453838377723</v>
      </c>
      <c r="AA1696" s="3">
        <f t="shared" si="604"/>
        <v>-0.11092456373344206</v>
      </c>
      <c r="AB1696" s="3">
        <f t="shared" si="605"/>
        <v>-0.82472604098105795</v>
      </c>
      <c r="AC1696" s="3">
        <f t="shared" si="606"/>
        <v>0.23329915910523916</v>
      </c>
      <c r="AD1696" s="3">
        <f t="shared" si="607"/>
        <v>1.7298076560392925</v>
      </c>
      <c r="AE1696" s="3">
        <f t="shared" si="608"/>
        <v>2.0023556591640301</v>
      </c>
      <c r="AF1696" s="3">
        <f t="shared" si="609"/>
        <v>3.6092411729725522</v>
      </c>
      <c r="AG1696" t="str">
        <f t="shared" si="610"/>
        <v>Cluster 1</v>
      </c>
      <c r="AH1696" t="str">
        <f t="shared" si="611"/>
        <v>Not Applicable</v>
      </c>
      <c r="AI1696" t="e">
        <f t="shared" si="612"/>
        <v>#N/A</v>
      </c>
      <c r="AJ1696">
        <f t="shared" si="613"/>
        <v>14.06</v>
      </c>
      <c r="AK1696" t="str">
        <f t="shared" si="614"/>
        <v>no - High</v>
      </c>
      <c r="AL1696" t="str">
        <f t="shared" si="615"/>
        <v>Q3 - High</v>
      </c>
      <c r="AM1696">
        <f t="shared" si="616"/>
        <v>0</v>
      </c>
      <c r="AN1696">
        <f t="shared" si="617"/>
        <v>0</v>
      </c>
      <c r="AO1696">
        <f t="shared" si="618"/>
        <v>0</v>
      </c>
      <c r="AP1696">
        <f t="shared" si="619"/>
        <v>0</v>
      </c>
      <c r="AQ1696">
        <f t="shared" si="620"/>
        <v>82.7</v>
      </c>
    </row>
    <row r="1697" spans="1:43" x14ac:dyDescent="0.25">
      <c r="A1697" t="s">
        <v>73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  <c r="U1697">
        <f t="shared" si="598"/>
        <v>0</v>
      </c>
      <c r="V1697" t="str">
        <f t="shared" si="599"/>
        <v>&lt;=3 calls</v>
      </c>
      <c r="W1697" t="str">
        <f t="shared" si="600"/>
        <v>Q1</v>
      </c>
      <c r="X1697" t="str">
        <f t="shared" si="601"/>
        <v>Not Applicable</v>
      </c>
      <c r="Y1697" t="str">
        <f t="shared" si="602"/>
        <v>Low</v>
      </c>
      <c r="Z1697" s="3">
        <f t="shared" si="603"/>
        <v>-0.22327476569121937</v>
      </c>
      <c r="AA1697" s="3">
        <f t="shared" si="604"/>
        <v>-0.76565720971949336</v>
      </c>
      <c r="AB1697" s="3">
        <f t="shared" si="605"/>
        <v>-0.16141627876737941</v>
      </c>
      <c r="AC1697" s="3">
        <f t="shared" si="606"/>
        <v>-5.6545230472650088E-2</v>
      </c>
      <c r="AD1697" s="3">
        <f t="shared" si="607"/>
        <v>1.5005159754660189</v>
      </c>
      <c r="AE1697" s="3">
        <f t="shared" si="608"/>
        <v>0.81568079659277415</v>
      </c>
      <c r="AF1697" s="3">
        <f t="shared" si="609"/>
        <v>2.6606619723729859</v>
      </c>
      <c r="AG1697" t="str">
        <f t="shared" si="610"/>
        <v>Cluster 2</v>
      </c>
      <c r="AH1697" t="str">
        <f t="shared" si="611"/>
        <v>Not Applicable</v>
      </c>
      <c r="AI1697" t="e">
        <f t="shared" si="612"/>
        <v>#N/A</v>
      </c>
      <c r="AJ1697">
        <f t="shared" si="613"/>
        <v>28.59</v>
      </c>
      <c r="AK1697" t="str">
        <f t="shared" si="614"/>
        <v>no - Low</v>
      </c>
      <c r="AL1697" t="str">
        <f t="shared" si="615"/>
        <v>Q2 - Medium</v>
      </c>
      <c r="AM1697">
        <f t="shared" si="616"/>
        <v>0</v>
      </c>
      <c r="AN1697">
        <f t="shared" si="617"/>
        <v>1</v>
      </c>
      <c r="AO1697">
        <f t="shared" si="618"/>
        <v>0</v>
      </c>
      <c r="AP1697">
        <f t="shared" si="619"/>
        <v>3</v>
      </c>
      <c r="AQ1697">
        <f t="shared" si="620"/>
        <v>168.2</v>
      </c>
    </row>
    <row r="1698" spans="1:43" x14ac:dyDescent="0.25">
      <c r="A1698" t="s">
        <v>39</v>
      </c>
      <c r="B1698">
        <v>73</v>
      </c>
      <c r="C1698" t="s">
        <v>25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  <c r="U1698">
        <f t="shared" si="598"/>
        <v>1</v>
      </c>
      <c r="V1698" t="str">
        <f t="shared" si="599"/>
        <v>&lt;=3 calls</v>
      </c>
      <c r="W1698" t="str">
        <f t="shared" si="600"/>
        <v>Q1</v>
      </c>
      <c r="X1698" t="str">
        <f t="shared" si="601"/>
        <v>Not Applicable</v>
      </c>
      <c r="Y1698" t="str">
        <f t="shared" si="602"/>
        <v>Medium</v>
      </c>
      <c r="Z1698" s="3">
        <f t="shared" si="603"/>
        <v>1.9651126853605068</v>
      </c>
      <c r="AA1698" s="3">
        <f t="shared" si="604"/>
        <v>-0.43729585231007562</v>
      </c>
      <c r="AB1698" s="3">
        <f t="shared" si="605"/>
        <v>0.27152242830621875</v>
      </c>
      <c r="AC1698" s="3">
        <f t="shared" si="606"/>
        <v>0.16083806171076653</v>
      </c>
      <c r="AD1698" s="3">
        <f t="shared" si="607"/>
        <v>3.4745997590967783</v>
      </c>
      <c r="AE1698" s="3">
        <f t="shared" si="608"/>
        <v>2.0377656488861913</v>
      </c>
      <c r="AF1698" s="3">
        <f t="shared" si="609"/>
        <v>2.0572151549232101</v>
      </c>
      <c r="AG1698" t="str">
        <f t="shared" si="610"/>
        <v>Cluster 2</v>
      </c>
      <c r="AH1698" t="str">
        <f t="shared" si="611"/>
        <v>Not Applicable</v>
      </c>
      <c r="AI1698">
        <f t="shared" si="612"/>
        <v>48.69</v>
      </c>
      <c r="AJ1698" t="e">
        <f t="shared" si="613"/>
        <v>#N/A</v>
      </c>
      <c r="AK1698" t="str">
        <f t="shared" si="614"/>
        <v>no - High</v>
      </c>
      <c r="AL1698" t="str">
        <f t="shared" si="615"/>
        <v>Q3 - High</v>
      </c>
      <c r="AM1698">
        <f t="shared" si="616"/>
        <v>0</v>
      </c>
      <c r="AN1698">
        <f t="shared" si="617"/>
        <v>0</v>
      </c>
      <c r="AO1698">
        <f t="shared" si="618"/>
        <v>0</v>
      </c>
      <c r="AP1698">
        <f t="shared" si="619"/>
        <v>1</v>
      </c>
      <c r="AQ1698">
        <f t="shared" si="620"/>
        <v>286.39999999999998</v>
      </c>
    </row>
    <row r="1699" spans="1:43" x14ac:dyDescent="0.25">
      <c r="A1699" t="s">
        <v>36</v>
      </c>
      <c r="B1699">
        <v>156</v>
      </c>
      <c r="C1699" t="s">
        <v>25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  <c r="U1699">
        <f t="shared" si="598"/>
        <v>0</v>
      </c>
      <c r="V1699" t="str">
        <f t="shared" si="599"/>
        <v>&lt;=3 calls</v>
      </c>
      <c r="W1699" t="str">
        <f t="shared" si="600"/>
        <v>Q4</v>
      </c>
      <c r="X1699" t="str">
        <f t="shared" si="601"/>
        <v>Not Applicable</v>
      </c>
      <c r="Y1699" t="str">
        <f t="shared" si="602"/>
        <v>Medium</v>
      </c>
      <c r="Z1699" s="3">
        <f t="shared" si="603"/>
        <v>-0.11033768065386253</v>
      </c>
      <c r="AA1699" s="3">
        <f t="shared" si="604"/>
        <v>-0.27013007035619008</v>
      </c>
      <c r="AB1699" s="3">
        <f t="shared" si="605"/>
        <v>1.1453436719410048</v>
      </c>
      <c r="AC1699" s="3">
        <f t="shared" si="606"/>
        <v>0.95791013304996164</v>
      </c>
      <c r="AD1699" s="3">
        <f t="shared" si="607"/>
        <v>3.1241191905078849</v>
      </c>
      <c r="AE1699" s="3">
        <f t="shared" si="608"/>
        <v>1.5213640618004007</v>
      </c>
      <c r="AF1699" s="3">
        <f t="shared" si="609"/>
        <v>1.693805331369572</v>
      </c>
      <c r="AG1699" t="str">
        <f t="shared" si="610"/>
        <v>Cluster 2</v>
      </c>
      <c r="AH1699" t="str">
        <f t="shared" si="611"/>
        <v>Not Applicable</v>
      </c>
      <c r="AI1699" t="e">
        <f t="shared" si="612"/>
        <v>#N/A</v>
      </c>
      <c r="AJ1699">
        <f t="shared" si="613"/>
        <v>29.63</v>
      </c>
      <c r="AK1699" t="str">
        <f t="shared" si="614"/>
        <v>no - Medium</v>
      </c>
      <c r="AL1699" t="str">
        <f t="shared" si="615"/>
        <v>Q4 - Very High</v>
      </c>
      <c r="AM1699">
        <f t="shared" si="616"/>
        <v>0</v>
      </c>
      <c r="AN1699">
        <f t="shared" si="617"/>
        <v>0</v>
      </c>
      <c r="AO1699">
        <f t="shared" si="618"/>
        <v>0</v>
      </c>
      <c r="AP1699">
        <f t="shared" si="619"/>
        <v>3</v>
      </c>
      <c r="AQ1699">
        <f t="shared" si="620"/>
        <v>174.3</v>
      </c>
    </row>
    <row r="1700" spans="1:43" x14ac:dyDescent="0.25">
      <c r="A1700" t="s">
        <v>52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  <c r="U1700">
        <f t="shared" si="598"/>
        <v>0</v>
      </c>
      <c r="V1700" t="str">
        <f t="shared" si="599"/>
        <v>&lt;=3 calls</v>
      </c>
      <c r="W1700" t="str">
        <f t="shared" si="600"/>
        <v>Q1</v>
      </c>
      <c r="X1700" t="str">
        <f t="shared" si="601"/>
        <v>High</v>
      </c>
      <c r="Y1700" t="str">
        <f t="shared" si="602"/>
        <v>Low</v>
      </c>
      <c r="Z1700" s="3">
        <f t="shared" si="603"/>
        <v>0.19144502198694205</v>
      </c>
      <c r="AA1700" s="3">
        <f t="shared" si="604"/>
        <v>-0.76565720971949336</v>
      </c>
      <c r="AB1700" s="3">
        <f t="shared" si="605"/>
        <v>-0.21106521306481044</v>
      </c>
      <c r="AC1700" s="3">
        <f t="shared" si="606"/>
        <v>0.99414068174719761</v>
      </c>
      <c r="AD1700" s="3">
        <f t="shared" si="607"/>
        <v>2.4644417096798148</v>
      </c>
      <c r="AE1700" s="3">
        <f t="shared" si="608"/>
        <v>1.2867580885737215</v>
      </c>
      <c r="AF1700" s="3">
        <f t="shared" si="609"/>
        <v>2.2886720640166485</v>
      </c>
      <c r="AG1700" t="str">
        <f t="shared" si="610"/>
        <v>Cluster 2</v>
      </c>
      <c r="AH1700" t="str">
        <f t="shared" si="611"/>
        <v>Not Applicable</v>
      </c>
      <c r="AI1700" t="e">
        <f t="shared" si="612"/>
        <v>#N/A</v>
      </c>
      <c r="AJ1700">
        <f t="shared" si="613"/>
        <v>32.4</v>
      </c>
      <c r="AK1700" t="str">
        <f t="shared" si="614"/>
        <v>yes - Medium</v>
      </c>
      <c r="AL1700" t="str">
        <f t="shared" si="615"/>
        <v>Q4 - Very High</v>
      </c>
      <c r="AM1700">
        <f t="shared" si="616"/>
        <v>1</v>
      </c>
      <c r="AN1700">
        <f t="shared" si="617"/>
        <v>1</v>
      </c>
      <c r="AO1700">
        <f t="shared" si="618"/>
        <v>0</v>
      </c>
      <c r="AP1700">
        <f t="shared" si="619"/>
        <v>1</v>
      </c>
      <c r="AQ1700">
        <f t="shared" si="620"/>
        <v>190.6</v>
      </c>
    </row>
    <row r="1701" spans="1:43" x14ac:dyDescent="0.25">
      <c r="A1701" t="s">
        <v>36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  <c r="U1701">
        <f t="shared" si="598"/>
        <v>0</v>
      </c>
      <c r="V1701" t="str">
        <f t="shared" si="599"/>
        <v>&lt;=3 calls</v>
      </c>
      <c r="W1701" t="str">
        <f t="shared" si="600"/>
        <v>Q3</v>
      </c>
      <c r="X1701" t="str">
        <f t="shared" si="601"/>
        <v>Not Applicable</v>
      </c>
      <c r="Y1701" t="str">
        <f t="shared" si="602"/>
        <v>Medium</v>
      </c>
      <c r="Z1701" s="3">
        <f t="shared" si="603"/>
        <v>-0.8675715786912197</v>
      </c>
      <c r="AA1701" s="3">
        <f t="shared" si="604"/>
        <v>8.808231954499296E-2</v>
      </c>
      <c r="AB1701" s="3">
        <f t="shared" si="605"/>
        <v>-7.2048197032003575E-2</v>
      </c>
      <c r="AC1701" s="3">
        <f t="shared" si="606"/>
        <v>0.30576025649971117</v>
      </c>
      <c r="AD1701" s="3">
        <f t="shared" si="607"/>
        <v>1.9410215910603608</v>
      </c>
      <c r="AE1701" s="3">
        <f t="shared" si="608"/>
        <v>0.92688684116214159</v>
      </c>
      <c r="AF1701" s="3">
        <f t="shared" si="609"/>
        <v>2.4394002573740479</v>
      </c>
      <c r="AG1701" t="str">
        <f t="shared" si="610"/>
        <v>Cluster 2</v>
      </c>
      <c r="AH1701" t="str">
        <f t="shared" si="611"/>
        <v>Not Applicable</v>
      </c>
      <c r="AI1701" t="e">
        <f t="shared" si="612"/>
        <v>#N/A</v>
      </c>
      <c r="AJ1701">
        <f t="shared" si="613"/>
        <v>22.68</v>
      </c>
      <c r="AK1701" t="str">
        <f t="shared" si="614"/>
        <v>no - High</v>
      </c>
      <c r="AL1701" t="str">
        <f t="shared" si="615"/>
        <v>Q3 - High</v>
      </c>
      <c r="AM1701">
        <f t="shared" si="616"/>
        <v>0</v>
      </c>
      <c r="AN1701">
        <f t="shared" si="617"/>
        <v>1</v>
      </c>
      <c r="AO1701">
        <f t="shared" si="618"/>
        <v>0</v>
      </c>
      <c r="AP1701">
        <f t="shared" si="619"/>
        <v>1</v>
      </c>
      <c r="AQ1701">
        <f t="shared" si="620"/>
        <v>133.4</v>
      </c>
    </row>
    <row r="1702" spans="1:43" x14ac:dyDescent="0.25">
      <c r="A1702" t="s">
        <v>50</v>
      </c>
      <c r="B1702">
        <v>91</v>
      </c>
      <c r="C1702" t="s">
        <v>28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  <c r="U1702">
        <f t="shared" si="598"/>
        <v>0</v>
      </c>
      <c r="V1702" t="str">
        <f t="shared" si="599"/>
        <v>&lt;=3 calls</v>
      </c>
      <c r="W1702" t="str">
        <f t="shared" si="600"/>
        <v>Q2</v>
      </c>
      <c r="X1702" t="str">
        <f t="shared" si="601"/>
        <v>Not Applicable</v>
      </c>
      <c r="Y1702" t="str">
        <f t="shared" si="602"/>
        <v>Low</v>
      </c>
      <c r="Z1702" s="3">
        <f t="shared" si="603"/>
        <v>0.45064488928579288</v>
      </c>
      <c r="AA1702" s="3">
        <f t="shared" si="604"/>
        <v>-1.2771048997450711</v>
      </c>
      <c r="AB1702" s="3">
        <f t="shared" si="605"/>
        <v>0.19804200554602108</v>
      </c>
      <c r="AC1702" s="3">
        <f t="shared" si="606"/>
        <v>-1.3246144348759143</v>
      </c>
      <c r="AD1702" s="3">
        <f t="shared" si="607"/>
        <v>1.929206287221835</v>
      </c>
      <c r="AE1702" s="3">
        <f t="shared" si="608"/>
        <v>1.9047051683225413</v>
      </c>
      <c r="AF1702" s="3">
        <f t="shared" si="609"/>
        <v>3.3961694094689894</v>
      </c>
      <c r="AG1702" t="str">
        <f t="shared" si="610"/>
        <v>Cluster 2</v>
      </c>
      <c r="AH1702" t="str">
        <f t="shared" si="611"/>
        <v>&gt;16 messages</v>
      </c>
      <c r="AI1702" t="e">
        <f t="shared" si="612"/>
        <v>#N/A</v>
      </c>
      <c r="AJ1702">
        <f t="shared" si="613"/>
        <v>34.78</v>
      </c>
      <c r="AK1702" t="str">
        <f t="shared" si="614"/>
        <v>no - Low</v>
      </c>
      <c r="AL1702" t="str">
        <f t="shared" si="615"/>
        <v>Q1 - Low</v>
      </c>
      <c r="AM1702">
        <f t="shared" si="616"/>
        <v>0</v>
      </c>
      <c r="AN1702">
        <f t="shared" si="617"/>
        <v>0</v>
      </c>
      <c r="AO1702">
        <f t="shared" si="618"/>
        <v>1</v>
      </c>
      <c r="AP1702">
        <f t="shared" si="619"/>
        <v>3</v>
      </c>
      <c r="AQ1702">
        <f t="shared" si="620"/>
        <v>204.6</v>
      </c>
    </row>
    <row r="1703" spans="1:43" x14ac:dyDescent="0.25">
      <c r="A1703" t="s">
        <v>53</v>
      </c>
      <c r="B1703">
        <v>102</v>
      </c>
      <c r="C1703" t="s">
        <v>28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  <c r="U1703">
        <f t="shared" si="598"/>
        <v>0</v>
      </c>
      <c r="V1703" t="str">
        <f t="shared" si="599"/>
        <v>&lt;=3 calls</v>
      </c>
      <c r="W1703" t="str">
        <f t="shared" si="600"/>
        <v>Q3</v>
      </c>
      <c r="X1703" t="str">
        <f t="shared" si="601"/>
        <v>Not Applicable</v>
      </c>
      <c r="Y1703" t="str">
        <f t="shared" si="602"/>
        <v>High</v>
      </c>
      <c r="Z1703" s="3">
        <f t="shared" si="603"/>
        <v>1.1467816757455636</v>
      </c>
      <c r="AA1703" s="3">
        <f t="shared" si="604"/>
        <v>0.65724200572131697</v>
      </c>
      <c r="AB1703" s="3">
        <f t="shared" si="605"/>
        <v>-0.23886861627137193</v>
      </c>
      <c r="AC1703" s="3">
        <f t="shared" si="606"/>
        <v>-1.4695366296648587</v>
      </c>
      <c r="AD1703" s="3">
        <f t="shared" si="607"/>
        <v>2.8556799993587925</v>
      </c>
      <c r="AE1703" s="3">
        <f t="shared" si="608"/>
        <v>1.9908971313647861</v>
      </c>
      <c r="AF1703" s="3">
        <f t="shared" si="609"/>
        <v>2.7879086277378669</v>
      </c>
      <c r="AG1703" t="str">
        <f t="shared" si="610"/>
        <v>Cluster 2</v>
      </c>
      <c r="AH1703" t="str">
        <f t="shared" si="611"/>
        <v>Not Applicable</v>
      </c>
      <c r="AI1703" t="e">
        <f t="shared" si="612"/>
        <v>#N/A</v>
      </c>
      <c r="AJ1703">
        <f t="shared" si="613"/>
        <v>41.17</v>
      </c>
      <c r="AK1703" t="str">
        <f t="shared" si="614"/>
        <v>no - Medium</v>
      </c>
      <c r="AL1703" t="str">
        <f t="shared" si="615"/>
        <v>Q1 - Low</v>
      </c>
      <c r="AM1703">
        <f t="shared" si="616"/>
        <v>0</v>
      </c>
      <c r="AN1703">
        <f t="shared" si="617"/>
        <v>0</v>
      </c>
      <c r="AO1703">
        <f t="shared" si="618"/>
        <v>1</v>
      </c>
      <c r="AP1703">
        <f t="shared" si="619"/>
        <v>3</v>
      </c>
      <c r="AQ1703">
        <f t="shared" si="620"/>
        <v>242.2</v>
      </c>
    </row>
    <row r="1704" spans="1:43" x14ac:dyDescent="0.25">
      <c r="A1704" t="s">
        <v>26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  <c r="U1704">
        <f t="shared" si="598"/>
        <v>0</v>
      </c>
      <c r="V1704" t="str">
        <f t="shared" si="599"/>
        <v>&lt;=3 calls</v>
      </c>
      <c r="W1704" t="str">
        <f t="shared" si="600"/>
        <v>Q2</v>
      </c>
      <c r="X1704" t="str">
        <f t="shared" si="601"/>
        <v>Not Applicable</v>
      </c>
      <c r="Y1704" t="str">
        <f t="shared" si="602"/>
        <v>Medium</v>
      </c>
      <c r="Z1704" s="3">
        <f t="shared" si="603"/>
        <v>1.3485872867139546</v>
      </c>
      <c r="AA1704" s="3">
        <f t="shared" si="604"/>
        <v>0.19753610534813223</v>
      </c>
      <c r="AB1704" s="3">
        <f t="shared" si="605"/>
        <v>-2.0957387589952923</v>
      </c>
      <c r="AC1704" s="3">
        <f t="shared" si="606"/>
        <v>0.59560464607760044</v>
      </c>
      <c r="AD1704" s="3">
        <f t="shared" si="607"/>
        <v>3.270558451010432</v>
      </c>
      <c r="AE1704" s="3">
        <f t="shared" si="608"/>
        <v>2.5699365796040503</v>
      </c>
      <c r="AF1704" s="3">
        <f t="shared" si="609"/>
        <v>3.2423132891344992</v>
      </c>
      <c r="AG1704" t="str">
        <f t="shared" si="610"/>
        <v>Cluster 2</v>
      </c>
      <c r="AH1704" t="str">
        <f t="shared" si="611"/>
        <v>&gt;16 messages</v>
      </c>
      <c r="AI1704" t="e">
        <f t="shared" si="612"/>
        <v>#N/A</v>
      </c>
      <c r="AJ1704">
        <f t="shared" si="613"/>
        <v>43.03</v>
      </c>
      <c r="AK1704" t="str">
        <f t="shared" si="614"/>
        <v>no - Medium</v>
      </c>
      <c r="AL1704" t="str">
        <f t="shared" si="615"/>
        <v>Q3 - High</v>
      </c>
      <c r="AM1704">
        <f t="shared" si="616"/>
        <v>0</v>
      </c>
      <c r="AN1704">
        <f t="shared" si="617"/>
        <v>1</v>
      </c>
      <c r="AO1704">
        <f t="shared" si="618"/>
        <v>0</v>
      </c>
      <c r="AP1704">
        <f t="shared" si="619"/>
        <v>3</v>
      </c>
      <c r="AQ1704">
        <f t="shared" si="620"/>
        <v>253.1</v>
      </c>
    </row>
    <row r="1705" spans="1:43" x14ac:dyDescent="0.25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  <c r="U1705">
        <f t="shared" si="598"/>
        <v>0</v>
      </c>
      <c r="V1705" t="str">
        <f t="shared" si="599"/>
        <v>&lt;=3 calls</v>
      </c>
      <c r="W1705" t="str">
        <f t="shared" si="600"/>
        <v>Q2</v>
      </c>
      <c r="X1705" t="str">
        <f t="shared" si="601"/>
        <v>Not Applicable</v>
      </c>
      <c r="Y1705" t="str">
        <f t="shared" si="602"/>
        <v>Medium</v>
      </c>
      <c r="Z1705" s="3">
        <f t="shared" si="603"/>
        <v>-0.93052011789236921</v>
      </c>
      <c r="AA1705" s="3">
        <f t="shared" si="604"/>
        <v>-0.29600096518238628</v>
      </c>
      <c r="AB1705" s="3">
        <f t="shared" si="605"/>
        <v>-0.43349243871730175</v>
      </c>
      <c r="AC1705" s="3">
        <f t="shared" si="606"/>
        <v>-0.70869510702289995</v>
      </c>
      <c r="AD1705" s="3">
        <f t="shared" si="607"/>
        <v>0.95196189666640119</v>
      </c>
      <c r="AE1705" s="3">
        <f t="shared" si="608"/>
        <v>1.2820486380534111</v>
      </c>
      <c r="AF1705" s="3">
        <f t="shared" si="609"/>
        <v>3.2219661649316742</v>
      </c>
      <c r="AG1705" t="str">
        <f t="shared" si="610"/>
        <v>Cluster 1</v>
      </c>
      <c r="AH1705" t="str">
        <f t="shared" si="611"/>
        <v>Not Applicable</v>
      </c>
      <c r="AI1705" t="e">
        <f t="shared" si="612"/>
        <v>#N/A</v>
      </c>
      <c r="AJ1705">
        <f t="shared" si="613"/>
        <v>22.1</v>
      </c>
      <c r="AK1705" t="str">
        <f t="shared" si="614"/>
        <v>no - Medium</v>
      </c>
      <c r="AL1705" t="str">
        <f t="shared" si="615"/>
        <v>Q1 - Low</v>
      </c>
      <c r="AM1705">
        <f t="shared" si="616"/>
        <v>0</v>
      </c>
      <c r="AN1705">
        <f t="shared" si="617"/>
        <v>1</v>
      </c>
      <c r="AO1705">
        <f t="shared" si="618"/>
        <v>0</v>
      </c>
      <c r="AP1705">
        <f t="shared" si="619"/>
        <v>0</v>
      </c>
      <c r="AQ1705">
        <f t="shared" si="620"/>
        <v>130</v>
      </c>
    </row>
    <row r="1706" spans="1:43" x14ac:dyDescent="0.25">
      <c r="A1706" t="s">
        <v>58</v>
      </c>
      <c r="B1706">
        <v>89</v>
      </c>
      <c r="C1706" t="s">
        <v>25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  <c r="U1706">
        <f t="shared" si="598"/>
        <v>0</v>
      </c>
      <c r="V1706" t="str">
        <f t="shared" si="599"/>
        <v>&lt;=3 calls</v>
      </c>
      <c r="W1706" t="str">
        <f t="shared" si="600"/>
        <v>Q2</v>
      </c>
      <c r="X1706" t="str">
        <f t="shared" si="601"/>
        <v>Not Applicable</v>
      </c>
      <c r="Y1706" t="str">
        <f t="shared" si="602"/>
        <v>Medium</v>
      </c>
      <c r="Z1706" s="3">
        <f t="shared" si="603"/>
        <v>-1.3767141751711052</v>
      </c>
      <c r="AA1706" s="3">
        <f t="shared" si="604"/>
        <v>-0.21042800537265957</v>
      </c>
      <c r="AB1706" s="3">
        <f t="shared" si="605"/>
        <v>-0.58839711372528625</v>
      </c>
      <c r="AC1706" s="3">
        <f t="shared" si="606"/>
        <v>0.88544903565548905</v>
      </c>
      <c r="AD1706" s="3">
        <f t="shared" si="607"/>
        <v>2.1188847317677597</v>
      </c>
      <c r="AE1706" s="3">
        <f t="shared" si="608"/>
        <v>1.752099604402003</v>
      </c>
      <c r="AF1706" s="3">
        <f t="shared" si="609"/>
        <v>3.1064503120077065</v>
      </c>
      <c r="AG1706" t="str">
        <f t="shared" si="610"/>
        <v>Cluster 2</v>
      </c>
      <c r="AH1706" t="str">
        <f t="shared" si="611"/>
        <v>Not Applicable</v>
      </c>
      <c r="AI1706" t="e">
        <f t="shared" si="612"/>
        <v>#N/A</v>
      </c>
      <c r="AJ1706">
        <f t="shared" si="613"/>
        <v>18</v>
      </c>
      <c r="AK1706" t="str">
        <f t="shared" si="614"/>
        <v>no - High</v>
      </c>
      <c r="AL1706" t="str">
        <f t="shared" si="615"/>
        <v>Q4 - Very High</v>
      </c>
      <c r="AM1706">
        <f t="shared" si="616"/>
        <v>0</v>
      </c>
      <c r="AN1706">
        <f t="shared" si="617"/>
        <v>0</v>
      </c>
      <c r="AO1706">
        <f t="shared" si="618"/>
        <v>0</v>
      </c>
      <c r="AP1706">
        <f t="shared" si="619"/>
        <v>0</v>
      </c>
      <c r="AQ1706">
        <f t="shared" si="620"/>
        <v>105.9</v>
      </c>
    </row>
    <row r="1707" spans="1:43" x14ac:dyDescent="0.25">
      <c r="A1707" t="s">
        <v>72</v>
      </c>
      <c r="B1707">
        <v>134</v>
      </c>
      <c r="C1707" t="s">
        <v>25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  <c r="U1707">
        <f t="shared" si="598"/>
        <v>0</v>
      </c>
      <c r="V1707" t="str">
        <f t="shared" si="599"/>
        <v>&lt;=3 calls</v>
      </c>
      <c r="W1707" t="str">
        <f t="shared" si="600"/>
        <v>Q4</v>
      </c>
      <c r="X1707" t="str">
        <f t="shared" si="601"/>
        <v>Not Applicable</v>
      </c>
      <c r="Y1707" t="str">
        <f t="shared" si="602"/>
        <v>Low</v>
      </c>
      <c r="Z1707" s="3">
        <f t="shared" si="603"/>
        <v>6.5547943584643401E-2</v>
      </c>
      <c r="AA1707" s="3">
        <f t="shared" si="604"/>
        <v>-1.525863503843115</v>
      </c>
      <c r="AB1707" s="3">
        <f t="shared" si="605"/>
        <v>-0.79096476565880514</v>
      </c>
      <c r="AC1707" s="3">
        <f t="shared" si="606"/>
        <v>-1.5057671783620949</v>
      </c>
      <c r="AD1707" s="3">
        <f t="shared" si="607"/>
        <v>1.3082129079993263</v>
      </c>
      <c r="AE1707" s="3">
        <f t="shared" si="608"/>
        <v>2.2859387614752054</v>
      </c>
      <c r="AF1707" s="3">
        <f t="shared" si="609"/>
        <v>4.0914069743516759</v>
      </c>
      <c r="AG1707" t="str">
        <f t="shared" si="610"/>
        <v>Cluster 1</v>
      </c>
      <c r="AH1707" t="str">
        <f t="shared" si="611"/>
        <v>Not Applicable</v>
      </c>
      <c r="AI1707" t="e">
        <f t="shared" si="612"/>
        <v>#N/A</v>
      </c>
      <c r="AJ1707">
        <f t="shared" si="613"/>
        <v>31.25</v>
      </c>
      <c r="AK1707" t="str">
        <f t="shared" si="614"/>
        <v>no - Low</v>
      </c>
      <c r="AL1707" t="str">
        <f t="shared" si="615"/>
        <v>Q1 - Low</v>
      </c>
      <c r="AM1707">
        <f t="shared" si="616"/>
        <v>0</v>
      </c>
      <c r="AN1707">
        <f t="shared" si="617"/>
        <v>0</v>
      </c>
      <c r="AO1707">
        <f t="shared" si="618"/>
        <v>0</v>
      </c>
      <c r="AP1707">
        <f t="shared" si="619"/>
        <v>1</v>
      </c>
      <c r="AQ1707">
        <f t="shared" si="620"/>
        <v>183.8</v>
      </c>
    </row>
    <row r="1708" spans="1:43" x14ac:dyDescent="0.25">
      <c r="A1708" t="s">
        <v>52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  <c r="U1708">
        <f t="shared" si="598"/>
        <v>0</v>
      </c>
      <c r="V1708" t="str">
        <f t="shared" si="599"/>
        <v>&lt;=3 calls</v>
      </c>
      <c r="W1708" t="str">
        <f t="shared" si="600"/>
        <v>Q2</v>
      </c>
      <c r="X1708" t="str">
        <f t="shared" si="601"/>
        <v>Not Applicable</v>
      </c>
      <c r="Y1708" t="str">
        <f t="shared" si="602"/>
        <v>Medium</v>
      </c>
      <c r="Z1708" s="3">
        <f t="shared" si="603"/>
        <v>0.30067925177717214</v>
      </c>
      <c r="AA1708" s="3">
        <f t="shared" si="604"/>
        <v>-0.20246773004152205</v>
      </c>
      <c r="AB1708" s="3">
        <f t="shared" si="605"/>
        <v>-0.74131583136137413</v>
      </c>
      <c r="AC1708" s="3">
        <f t="shared" si="606"/>
        <v>0.19706861040800316</v>
      </c>
      <c r="AD1708" s="3">
        <f t="shared" si="607"/>
        <v>1.9564547004101964</v>
      </c>
      <c r="AE1708" s="3">
        <f t="shared" si="608"/>
        <v>0.84840225906853495</v>
      </c>
      <c r="AF1708" s="3">
        <f t="shared" si="609"/>
        <v>2.3689360041225336</v>
      </c>
      <c r="AG1708" t="str">
        <f t="shared" si="610"/>
        <v>Cluster 2</v>
      </c>
      <c r="AH1708" t="str">
        <f t="shared" si="611"/>
        <v>Not Applicable</v>
      </c>
      <c r="AI1708" t="e">
        <f t="shared" si="612"/>
        <v>#N/A</v>
      </c>
      <c r="AJ1708">
        <f t="shared" si="613"/>
        <v>33.409999999999997</v>
      </c>
      <c r="AK1708" t="str">
        <f t="shared" si="614"/>
        <v>no - Low</v>
      </c>
      <c r="AL1708" t="str">
        <f t="shared" si="615"/>
        <v>Q3 - High</v>
      </c>
      <c r="AM1708">
        <f t="shared" si="616"/>
        <v>0</v>
      </c>
      <c r="AN1708">
        <f t="shared" si="617"/>
        <v>1</v>
      </c>
      <c r="AO1708">
        <f t="shared" si="618"/>
        <v>0</v>
      </c>
      <c r="AP1708">
        <f t="shared" si="619"/>
        <v>2</v>
      </c>
      <c r="AQ1708">
        <f t="shared" si="620"/>
        <v>196.5</v>
      </c>
    </row>
    <row r="1709" spans="1:43" x14ac:dyDescent="0.25">
      <c r="A1709" t="s">
        <v>57</v>
      </c>
      <c r="B1709">
        <v>87</v>
      </c>
      <c r="C1709" t="s">
        <v>28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  <c r="U1709">
        <f t="shared" si="598"/>
        <v>0</v>
      </c>
      <c r="V1709" t="str">
        <f t="shared" si="599"/>
        <v>&lt;=3 calls</v>
      </c>
      <c r="W1709" t="str">
        <f t="shared" si="600"/>
        <v>Q2</v>
      </c>
      <c r="X1709" t="str">
        <f t="shared" si="601"/>
        <v>Not Applicable</v>
      </c>
      <c r="Y1709" t="str">
        <f t="shared" si="602"/>
        <v>Medium</v>
      </c>
      <c r="Z1709" s="3">
        <f t="shared" si="603"/>
        <v>7.850793694958573E-2</v>
      </c>
      <c r="AA1709" s="3">
        <f t="shared" si="604"/>
        <v>-0.56068011994270506</v>
      </c>
      <c r="AB1709" s="3">
        <f t="shared" si="605"/>
        <v>-0.34015244223813113</v>
      </c>
      <c r="AC1709" s="3">
        <f t="shared" si="606"/>
        <v>1.2477545226278501</v>
      </c>
      <c r="AD1709" s="3">
        <f t="shared" si="607"/>
        <v>2.6161002504787665</v>
      </c>
      <c r="AE1709" s="3">
        <f t="shared" si="608"/>
        <v>1.4117792765733124</v>
      </c>
      <c r="AF1709" s="3">
        <f t="shared" si="609"/>
        <v>2.2676553818798539</v>
      </c>
      <c r="AG1709" t="str">
        <f t="shared" si="610"/>
        <v>Cluster 2</v>
      </c>
      <c r="AH1709" t="str">
        <f t="shared" si="611"/>
        <v>Not Applicable</v>
      </c>
      <c r="AI1709" t="e">
        <f t="shared" si="612"/>
        <v>#N/A</v>
      </c>
      <c r="AJ1709">
        <f t="shared" si="613"/>
        <v>31.37</v>
      </c>
      <c r="AK1709" t="str">
        <f t="shared" si="614"/>
        <v>no - Low</v>
      </c>
      <c r="AL1709" t="str">
        <f t="shared" si="615"/>
        <v>Q4 - Very High</v>
      </c>
      <c r="AM1709">
        <f t="shared" si="616"/>
        <v>0</v>
      </c>
      <c r="AN1709">
        <f t="shared" si="617"/>
        <v>0</v>
      </c>
      <c r="AO1709">
        <f t="shared" si="618"/>
        <v>1</v>
      </c>
      <c r="AP1709">
        <f t="shared" si="619"/>
        <v>3</v>
      </c>
      <c r="AQ1709">
        <f t="shared" si="620"/>
        <v>184.5</v>
      </c>
    </row>
    <row r="1710" spans="1:43" x14ac:dyDescent="0.25">
      <c r="A1710" t="s">
        <v>69</v>
      </c>
      <c r="B1710">
        <v>64</v>
      </c>
      <c r="C1710" t="s">
        <v>25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  <c r="U1710">
        <f t="shared" si="598"/>
        <v>0</v>
      </c>
      <c r="V1710" t="str">
        <f t="shared" si="599"/>
        <v>&lt;=3 calls</v>
      </c>
      <c r="W1710" t="str">
        <f t="shared" si="600"/>
        <v>Q1</v>
      </c>
      <c r="X1710" t="str">
        <f t="shared" si="601"/>
        <v>Not Applicable</v>
      </c>
      <c r="Y1710" t="str">
        <f t="shared" si="602"/>
        <v>Low</v>
      </c>
      <c r="Z1710" s="3">
        <f t="shared" si="603"/>
        <v>1.5115129175875177</v>
      </c>
      <c r="AA1710" s="3">
        <f t="shared" si="604"/>
        <v>-1.0363065709781649</v>
      </c>
      <c r="AB1710" s="3">
        <f t="shared" si="605"/>
        <v>-1.0987881583028773</v>
      </c>
      <c r="AC1710" s="3">
        <f t="shared" si="606"/>
        <v>1.2839850713250869</v>
      </c>
      <c r="AD1710" s="3">
        <f t="shared" si="607"/>
        <v>3.3963748627855983</v>
      </c>
      <c r="AE1710" s="3">
        <f t="shared" si="608"/>
        <v>2.4929010588667113</v>
      </c>
      <c r="AF1710" s="3">
        <f t="shared" si="609"/>
        <v>2.982238952538117</v>
      </c>
      <c r="AG1710" t="str">
        <f t="shared" si="610"/>
        <v>Cluster 2</v>
      </c>
      <c r="AH1710" t="str">
        <f t="shared" si="611"/>
        <v>Not Applicable</v>
      </c>
      <c r="AI1710" t="e">
        <f t="shared" si="612"/>
        <v>#N/A</v>
      </c>
      <c r="AJ1710">
        <f t="shared" si="613"/>
        <v>44.52</v>
      </c>
      <c r="AK1710" t="str">
        <f t="shared" si="614"/>
        <v>no - Medium</v>
      </c>
      <c r="AL1710" t="str">
        <f t="shared" si="615"/>
        <v>Q4 - Very High</v>
      </c>
      <c r="AM1710">
        <f t="shared" si="616"/>
        <v>0</v>
      </c>
      <c r="AN1710">
        <f t="shared" si="617"/>
        <v>0</v>
      </c>
      <c r="AO1710">
        <f t="shared" si="618"/>
        <v>0</v>
      </c>
      <c r="AP1710">
        <f t="shared" si="619"/>
        <v>0</v>
      </c>
      <c r="AQ1710">
        <f t="shared" si="620"/>
        <v>261.89999999999998</v>
      </c>
    </row>
    <row r="1711" spans="1:43" x14ac:dyDescent="0.25">
      <c r="A1711" t="s">
        <v>33</v>
      </c>
      <c r="B1711">
        <v>80</v>
      </c>
      <c r="C1711" t="s">
        <v>28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  <c r="U1711">
        <f t="shared" si="598"/>
        <v>0</v>
      </c>
      <c r="V1711" t="str">
        <f t="shared" si="599"/>
        <v>&lt;=3 calls</v>
      </c>
      <c r="W1711" t="str">
        <f t="shared" si="600"/>
        <v>Q2</v>
      </c>
      <c r="X1711" t="str">
        <f t="shared" si="601"/>
        <v>Not Applicable</v>
      </c>
      <c r="Y1711" t="str">
        <f t="shared" si="602"/>
        <v>High</v>
      </c>
      <c r="Z1711" s="3">
        <f t="shared" si="603"/>
        <v>0.40991348156740226</v>
      </c>
      <c r="AA1711" s="3">
        <f t="shared" si="604"/>
        <v>1.1945605905730916</v>
      </c>
      <c r="AB1711" s="3">
        <f t="shared" si="605"/>
        <v>-0.45930988455196553</v>
      </c>
      <c r="AC1711" s="3">
        <f t="shared" si="606"/>
        <v>-0.38262016874777532</v>
      </c>
      <c r="AD1711" s="3">
        <f t="shared" si="607"/>
        <v>2.7344937133192069</v>
      </c>
      <c r="AE1711" s="3">
        <f t="shared" si="608"/>
        <v>1.397271566482607</v>
      </c>
      <c r="AF1711" s="3">
        <f t="shared" si="609"/>
        <v>2.1041102140380508</v>
      </c>
      <c r="AG1711" t="str">
        <f t="shared" si="610"/>
        <v>Cluster 2</v>
      </c>
      <c r="AH1711" t="str">
        <f t="shared" si="611"/>
        <v>Not Applicable</v>
      </c>
      <c r="AI1711" t="e">
        <f t="shared" si="612"/>
        <v>#N/A</v>
      </c>
      <c r="AJ1711">
        <f t="shared" si="613"/>
        <v>34.409999999999997</v>
      </c>
      <c r="AK1711" t="str">
        <f t="shared" si="614"/>
        <v>no - Medium</v>
      </c>
      <c r="AL1711" t="str">
        <f t="shared" si="615"/>
        <v>Q2 - Medium</v>
      </c>
      <c r="AM1711">
        <f t="shared" si="616"/>
        <v>0</v>
      </c>
      <c r="AN1711">
        <f t="shared" si="617"/>
        <v>0</v>
      </c>
      <c r="AO1711">
        <f t="shared" si="618"/>
        <v>1</v>
      </c>
      <c r="AP1711">
        <f t="shared" si="619"/>
        <v>3</v>
      </c>
      <c r="AQ1711">
        <f t="shared" si="620"/>
        <v>202.4</v>
      </c>
    </row>
    <row r="1712" spans="1:43" x14ac:dyDescent="0.25">
      <c r="A1712" t="s">
        <v>37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  <c r="U1712">
        <f t="shared" si="598"/>
        <v>0</v>
      </c>
      <c r="V1712" t="str">
        <f t="shared" si="599"/>
        <v>&lt;=3 calls</v>
      </c>
      <c r="W1712" t="str">
        <f t="shared" si="600"/>
        <v>Q4</v>
      </c>
      <c r="X1712" t="str">
        <f t="shared" si="601"/>
        <v>Not Applicable</v>
      </c>
      <c r="Y1712" t="str">
        <f t="shared" si="602"/>
        <v>High</v>
      </c>
      <c r="Z1712" s="3">
        <f t="shared" si="603"/>
        <v>-0.23253190380903546</v>
      </c>
      <c r="AA1712" s="3">
        <f t="shared" si="604"/>
        <v>0.92789136697998909</v>
      </c>
      <c r="AB1712" s="3">
        <f t="shared" si="605"/>
        <v>6.6968819000803287E-2</v>
      </c>
      <c r="AC1712" s="3">
        <f t="shared" si="606"/>
        <v>-0.99853949660078922</v>
      </c>
      <c r="AD1712" s="3">
        <f t="shared" si="607"/>
        <v>2.3332803079221116</v>
      </c>
      <c r="AE1712" s="3">
        <f t="shared" si="608"/>
        <v>1.3844202484055075</v>
      </c>
      <c r="AF1712" s="3">
        <f t="shared" si="609"/>
        <v>2.5276554063110011</v>
      </c>
      <c r="AG1712" t="str">
        <f t="shared" si="610"/>
        <v>Cluster 2</v>
      </c>
      <c r="AH1712" t="str">
        <f t="shared" si="611"/>
        <v>&gt;16 messages</v>
      </c>
      <c r="AI1712" t="e">
        <f t="shared" si="612"/>
        <v>#N/A</v>
      </c>
      <c r="AJ1712">
        <f t="shared" si="613"/>
        <v>28.51</v>
      </c>
      <c r="AK1712" t="str">
        <f t="shared" si="614"/>
        <v>no - High</v>
      </c>
      <c r="AL1712" t="str">
        <f t="shared" si="615"/>
        <v>Q1 - Low</v>
      </c>
      <c r="AM1712">
        <f t="shared" si="616"/>
        <v>0</v>
      </c>
      <c r="AN1712">
        <f t="shared" si="617"/>
        <v>1</v>
      </c>
      <c r="AO1712">
        <f t="shared" si="618"/>
        <v>0</v>
      </c>
      <c r="AP1712">
        <f t="shared" si="619"/>
        <v>1</v>
      </c>
      <c r="AQ1712">
        <f t="shared" si="620"/>
        <v>167.7</v>
      </c>
    </row>
    <row r="1713" spans="1:43" x14ac:dyDescent="0.25">
      <c r="A1713" t="s">
        <v>36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  <c r="U1713">
        <f t="shared" si="598"/>
        <v>0</v>
      </c>
      <c r="V1713" t="str">
        <f t="shared" si="599"/>
        <v>&lt;=3 calls</v>
      </c>
      <c r="W1713" t="str">
        <f t="shared" si="600"/>
        <v>Q3</v>
      </c>
      <c r="X1713" t="str">
        <f t="shared" si="601"/>
        <v>Not Applicable</v>
      </c>
      <c r="Y1713" t="str">
        <f t="shared" si="602"/>
        <v>Medium</v>
      </c>
      <c r="Z1713" s="3">
        <f t="shared" si="603"/>
        <v>0.16367360763349376</v>
      </c>
      <c r="AA1713" s="3">
        <f t="shared" si="604"/>
        <v>-0.43729585231007562</v>
      </c>
      <c r="AB1713" s="3">
        <f t="shared" si="605"/>
        <v>-2.4385220106469683E-2</v>
      </c>
      <c r="AC1713" s="3">
        <f t="shared" si="606"/>
        <v>0.30576025649971117</v>
      </c>
      <c r="AD1713" s="3">
        <f t="shared" si="607"/>
        <v>2.0802899483319837</v>
      </c>
      <c r="AE1713" s="3">
        <f t="shared" si="608"/>
        <v>0.55865972263782226</v>
      </c>
      <c r="AF1713" s="3">
        <f t="shared" si="609"/>
        <v>2.0728229789985564</v>
      </c>
      <c r="AG1713" t="str">
        <f t="shared" si="610"/>
        <v>Cluster 2</v>
      </c>
      <c r="AH1713" t="str">
        <f t="shared" si="611"/>
        <v>&gt;16 messages</v>
      </c>
      <c r="AI1713" t="e">
        <f t="shared" si="612"/>
        <v>#N/A</v>
      </c>
      <c r="AJ1713">
        <f t="shared" si="613"/>
        <v>32.15</v>
      </c>
      <c r="AK1713" t="str">
        <f t="shared" si="614"/>
        <v>no - Medium</v>
      </c>
      <c r="AL1713" t="str">
        <f t="shared" si="615"/>
        <v>Q3 - High</v>
      </c>
      <c r="AM1713">
        <f t="shared" si="616"/>
        <v>0</v>
      </c>
      <c r="AN1713">
        <f t="shared" si="617"/>
        <v>1</v>
      </c>
      <c r="AO1713">
        <f t="shared" si="618"/>
        <v>0</v>
      </c>
      <c r="AP1713">
        <f t="shared" si="619"/>
        <v>1</v>
      </c>
      <c r="AQ1713">
        <f t="shared" si="620"/>
        <v>189.1</v>
      </c>
    </row>
    <row r="1714" spans="1:43" x14ac:dyDescent="0.25">
      <c r="A1714" t="s">
        <v>26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  <c r="U1714">
        <f t="shared" si="598"/>
        <v>0</v>
      </c>
      <c r="V1714" t="str">
        <f t="shared" si="599"/>
        <v>&lt;=3 calls</v>
      </c>
      <c r="W1714" t="str">
        <f t="shared" si="600"/>
        <v>Q2</v>
      </c>
      <c r="X1714" t="str">
        <f t="shared" si="601"/>
        <v>Not Applicable</v>
      </c>
      <c r="Y1714" t="str">
        <f t="shared" si="602"/>
        <v>Low</v>
      </c>
      <c r="Z1714" s="3">
        <f t="shared" si="603"/>
        <v>0.46175345502717208</v>
      </c>
      <c r="AA1714" s="3">
        <f t="shared" si="604"/>
        <v>-2.0034800237113588</v>
      </c>
      <c r="AB1714" s="3">
        <f t="shared" si="605"/>
        <v>-0.21900904255239953</v>
      </c>
      <c r="AC1714" s="3">
        <f t="shared" si="606"/>
        <v>1.1390628765361424</v>
      </c>
      <c r="AD1714" s="3">
        <f t="shared" si="607"/>
        <v>2.8860409190899601</v>
      </c>
      <c r="AE1714" s="3">
        <f t="shared" si="608"/>
        <v>2.3606307750392705</v>
      </c>
      <c r="AF1714" s="3">
        <f t="shared" si="609"/>
        <v>3.288757079120225</v>
      </c>
      <c r="AG1714" t="str">
        <f t="shared" si="610"/>
        <v>Cluster 2</v>
      </c>
      <c r="AH1714" t="str">
        <f t="shared" si="611"/>
        <v>Not Applicable</v>
      </c>
      <c r="AI1714" t="e">
        <f t="shared" si="612"/>
        <v>#N/A</v>
      </c>
      <c r="AJ1714">
        <f t="shared" si="613"/>
        <v>34.880000000000003</v>
      </c>
      <c r="AK1714" t="str">
        <f t="shared" si="614"/>
        <v>no - Low</v>
      </c>
      <c r="AL1714" t="str">
        <f t="shared" si="615"/>
        <v>Q4 - Very High</v>
      </c>
      <c r="AM1714">
        <f t="shared" si="616"/>
        <v>0</v>
      </c>
      <c r="AN1714">
        <f t="shared" si="617"/>
        <v>1</v>
      </c>
      <c r="AO1714">
        <f t="shared" si="618"/>
        <v>0</v>
      </c>
      <c r="AP1714">
        <f t="shared" si="619"/>
        <v>1</v>
      </c>
      <c r="AQ1714">
        <f t="shared" si="620"/>
        <v>205.2</v>
      </c>
    </row>
    <row r="1715" spans="1:43" x14ac:dyDescent="0.25">
      <c r="A1715" t="s">
        <v>43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  <c r="U1715">
        <f t="shared" si="598"/>
        <v>0</v>
      </c>
      <c r="V1715" t="str">
        <f t="shared" si="599"/>
        <v>&lt;=3 calls</v>
      </c>
      <c r="W1715" t="str">
        <f t="shared" si="600"/>
        <v>Q4</v>
      </c>
      <c r="X1715" t="str">
        <f t="shared" si="601"/>
        <v>Not Applicable</v>
      </c>
      <c r="Y1715" t="str">
        <f t="shared" si="602"/>
        <v>Medium</v>
      </c>
      <c r="Z1715" s="3">
        <f t="shared" si="603"/>
        <v>-0.4935831987314494</v>
      </c>
      <c r="AA1715" s="3">
        <f t="shared" si="604"/>
        <v>0.33286078597746827</v>
      </c>
      <c r="AB1715" s="3">
        <f t="shared" si="605"/>
        <v>-0.77904902142742127</v>
      </c>
      <c r="AC1715" s="3">
        <f t="shared" si="606"/>
        <v>0.84921848695825297</v>
      </c>
      <c r="AD1715" s="3">
        <f t="shared" si="607"/>
        <v>2.345507237005227</v>
      </c>
      <c r="AE1715" s="3">
        <f t="shared" si="608"/>
        <v>1.2971160677788995</v>
      </c>
      <c r="AF1715" s="3">
        <f t="shared" si="609"/>
        <v>2.4214904475831602</v>
      </c>
      <c r="AG1715" t="str">
        <f t="shared" si="610"/>
        <v>Cluster 2</v>
      </c>
      <c r="AH1715" t="str">
        <f t="shared" si="611"/>
        <v>&gt;16 messages</v>
      </c>
      <c r="AI1715" t="e">
        <f t="shared" si="612"/>
        <v>#N/A</v>
      </c>
      <c r="AJ1715">
        <f t="shared" si="613"/>
        <v>26.11</v>
      </c>
      <c r="AK1715" t="str">
        <f t="shared" si="614"/>
        <v>no - Low</v>
      </c>
      <c r="AL1715" t="str">
        <f t="shared" si="615"/>
        <v>Q4 - Very High</v>
      </c>
      <c r="AM1715">
        <f t="shared" si="616"/>
        <v>0</v>
      </c>
      <c r="AN1715">
        <f t="shared" si="617"/>
        <v>1</v>
      </c>
      <c r="AO1715">
        <f t="shared" si="618"/>
        <v>0</v>
      </c>
      <c r="AP1715">
        <f t="shared" si="619"/>
        <v>2</v>
      </c>
      <c r="AQ1715">
        <f t="shared" si="620"/>
        <v>153.6</v>
      </c>
    </row>
    <row r="1716" spans="1:43" x14ac:dyDescent="0.25">
      <c r="A1716" t="s">
        <v>32</v>
      </c>
      <c r="B1716">
        <v>119</v>
      </c>
      <c r="C1716" t="s">
        <v>28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  <c r="U1716">
        <f t="shared" si="598"/>
        <v>0</v>
      </c>
      <c r="V1716" t="str">
        <f t="shared" si="599"/>
        <v>&lt;=3 calls</v>
      </c>
      <c r="W1716" t="str">
        <f t="shared" si="600"/>
        <v>Q3</v>
      </c>
      <c r="X1716" t="str">
        <f t="shared" si="601"/>
        <v>Not Applicable</v>
      </c>
      <c r="Y1716" t="str">
        <f t="shared" si="602"/>
        <v>Medium</v>
      </c>
      <c r="Z1716" s="3">
        <f t="shared" si="603"/>
        <v>-0.47692035011938033</v>
      </c>
      <c r="AA1716" s="3">
        <f t="shared" si="604"/>
        <v>-0.13082525206128556</v>
      </c>
      <c r="AB1716" s="3">
        <f t="shared" si="605"/>
        <v>-0.38980137653556213</v>
      </c>
      <c r="AC1716" s="3">
        <f t="shared" si="606"/>
        <v>1.1390628765361424</v>
      </c>
      <c r="AD1716" s="3">
        <f t="shared" si="607"/>
        <v>2.444792304558105</v>
      </c>
      <c r="AE1716" s="3">
        <f t="shared" si="608"/>
        <v>1.3015289534953502</v>
      </c>
      <c r="AF1716" s="3">
        <f t="shared" si="609"/>
        <v>2.3261439811728923</v>
      </c>
      <c r="AG1716" t="str">
        <f t="shared" si="610"/>
        <v>Cluster 2</v>
      </c>
      <c r="AH1716" t="str">
        <f t="shared" si="611"/>
        <v>Not Applicable</v>
      </c>
      <c r="AI1716" t="e">
        <f t="shared" si="612"/>
        <v>#N/A</v>
      </c>
      <c r="AJ1716">
        <f t="shared" si="613"/>
        <v>26.27</v>
      </c>
      <c r="AK1716" t="str">
        <f t="shared" si="614"/>
        <v>no - Low</v>
      </c>
      <c r="AL1716" t="str">
        <f t="shared" si="615"/>
        <v>Q4 - Very High</v>
      </c>
      <c r="AM1716">
        <f t="shared" si="616"/>
        <v>0</v>
      </c>
      <c r="AN1716">
        <f t="shared" si="617"/>
        <v>0</v>
      </c>
      <c r="AO1716">
        <f t="shared" si="618"/>
        <v>1</v>
      </c>
      <c r="AP1716">
        <f t="shared" si="619"/>
        <v>2</v>
      </c>
      <c r="AQ1716">
        <f t="shared" si="620"/>
        <v>154.5</v>
      </c>
    </row>
    <row r="1717" spans="1:43" x14ac:dyDescent="0.25">
      <c r="A1717" t="s">
        <v>62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  <c r="U1717">
        <f t="shared" si="598"/>
        <v>0</v>
      </c>
      <c r="V1717" t="str">
        <f t="shared" si="599"/>
        <v>&lt;=3 calls</v>
      </c>
      <c r="W1717" t="str">
        <f t="shared" si="600"/>
        <v>Q1</v>
      </c>
      <c r="X1717" t="str">
        <f t="shared" si="601"/>
        <v>Not Applicable</v>
      </c>
      <c r="Y1717" t="str">
        <f t="shared" si="602"/>
        <v>Medium</v>
      </c>
      <c r="Z1717" s="3">
        <f t="shared" si="603"/>
        <v>-0.4917317711078863</v>
      </c>
      <c r="AA1717" s="3">
        <f t="shared" si="604"/>
        <v>-0.12286497673014804</v>
      </c>
      <c r="AB1717" s="3">
        <f t="shared" si="605"/>
        <v>1.1036385671311633</v>
      </c>
      <c r="AC1717" s="3">
        <f t="shared" si="606"/>
        <v>1.3926767174167949</v>
      </c>
      <c r="AD1717" s="3">
        <f t="shared" si="607"/>
        <v>3.343336587413507</v>
      </c>
      <c r="AE1717" s="3">
        <f t="shared" si="608"/>
        <v>1.8478264159054403</v>
      </c>
      <c r="AF1717" s="3">
        <f t="shared" si="609"/>
        <v>1.9107656554109655</v>
      </c>
      <c r="AG1717" t="str">
        <f t="shared" si="610"/>
        <v>Cluster 2</v>
      </c>
      <c r="AH1717" t="str">
        <f t="shared" si="611"/>
        <v>Not Applicable</v>
      </c>
      <c r="AI1717" t="e">
        <f t="shared" si="612"/>
        <v>#N/A</v>
      </c>
      <c r="AJ1717">
        <f t="shared" si="613"/>
        <v>26.13</v>
      </c>
      <c r="AK1717" t="str">
        <f t="shared" si="614"/>
        <v>no - Medium</v>
      </c>
      <c r="AL1717" t="str">
        <f t="shared" si="615"/>
        <v>Q4 - Very High</v>
      </c>
      <c r="AM1717">
        <f t="shared" si="616"/>
        <v>0</v>
      </c>
      <c r="AN1717">
        <f t="shared" si="617"/>
        <v>1</v>
      </c>
      <c r="AO1717">
        <f t="shared" si="618"/>
        <v>0</v>
      </c>
      <c r="AP1717">
        <f t="shared" si="619"/>
        <v>1</v>
      </c>
      <c r="AQ1717">
        <f t="shared" si="620"/>
        <v>153.69999999999999</v>
      </c>
    </row>
    <row r="1718" spans="1:43" x14ac:dyDescent="0.25">
      <c r="A1718" t="s">
        <v>72</v>
      </c>
      <c r="B1718">
        <v>87</v>
      </c>
      <c r="C1718" t="s">
        <v>25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  <c r="U1718">
        <f t="shared" si="598"/>
        <v>0</v>
      </c>
      <c r="V1718" t="str">
        <f t="shared" si="599"/>
        <v>&lt;=3 calls</v>
      </c>
      <c r="W1718" t="str">
        <f t="shared" si="600"/>
        <v>Q2</v>
      </c>
      <c r="X1718" t="str">
        <f t="shared" si="601"/>
        <v>High</v>
      </c>
      <c r="Y1718" t="str">
        <f t="shared" si="602"/>
        <v>Medium</v>
      </c>
      <c r="Z1718" s="3">
        <f t="shared" si="603"/>
        <v>-0.16773193698432276</v>
      </c>
      <c r="AA1718" s="3">
        <f t="shared" si="604"/>
        <v>-0.28605062101846451</v>
      </c>
      <c r="AB1718" s="3">
        <f t="shared" si="605"/>
        <v>0.53764071614044917</v>
      </c>
      <c r="AC1718" s="3">
        <f t="shared" si="606"/>
        <v>0.19706861040800316</v>
      </c>
      <c r="AD1718" s="3">
        <f t="shared" si="607"/>
        <v>2.2360022527763803</v>
      </c>
      <c r="AE1718" s="3">
        <f t="shared" si="608"/>
        <v>0.66170426727482901</v>
      </c>
      <c r="AF1718" s="3">
        <f t="shared" si="609"/>
        <v>1.9687556984649948</v>
      </c>
      <c r="AG1718" t="str">
        <f t="shared" si="610"/>
        <v>Cluster 2</v>
      </c>
      <c r="AH1718" t="str">
        <f t="shared" si="611"/>
        <v>&gt;16 messages</v>
      </c>
      <c r="AI1718" t="e">
        <f t="shared" si="612"/>
        <v>#N/A</v>
      </c>
      <c r="AJ1718">
        <f t="shared" si="613"/>
        <v>29.1</v>
      </c>
      <c r="AK1718" t="str">
        <f t="shared" si="614"/>
        <v>yes - Low</v>
      </c>
      <c r="AL1718" t="str">
        <f t="shared" si="615"/>
        <v>Q3 - High</v>
      </c>
      <c r="AM1718">
        <f t="shared" si="616"/>
        <v>1</v>
      </c>
      <c r="AN1718">
        <f t="shared" si="617"/>
        <v>0</v>
      </c>
      <c r="AO1718">
        <f t="shared" si="618"/>
        <v>0</v>
      </c>
      <c r="AP1718">
        <f t="shared" si="619"/>
        <v>1</v>
      </c>
      <c r="AQ1718">
        <f t="shared" si="620"/>
        <v>171.2</v>
      </c>
    </row>
    <row r="1719" spans="1:43" x14ac:dyDescent="0.25">
      <c r="A1719" t="s">
        <v>57</v>
      </c>
      <c r="B1719">
        <v>93</v>
      </c>
      <c r="C1719" t="s">
        <v>28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  <c r="U1719">
        <f t="shared" si="598"/>
        <v>1</v>
      </c>
      <c r="V1719" t="str">
        <f t="shared" si="599"/>
        <v>&lt;=3 calls</v>
      </c>
      <c r="W1719" t="str">
        <f t="shared" si="600"/>
        <v>Q2</v>
      </c>
      <c r="X1719" t="str">
        <f t="shared" si="601"/>
        <v>Not Applicable</v>
      </c>
      <c r="Y1719" t="str">
        <f t="shared" si="602"/>
        <v>Low</v>
      </c>
      <c r="Z1719" s="3">
        <f t="shared" si="603"/>
        <v>2.7371580043863704</v>
      </c>
      <c r="AA1719" s="3">
        <f t="shared" si="604"/>
        <v>-0.96466409299792844</v>
      </c>
      <c r="AB1719" s="3">
        <f t="shared" si="605"/>
        <v>2.044982361410455</v>
      </c>
      <c r="AC1719" s="3">
        <f t="shared" si="606"/>
        <v>-0.56377291223395598</v>
      </c>
      <c r="AD1719" s="3">
        <f t="shared" si="607"/>
        <v>4.8404349215204219</v>
      </c>
      <c r="AE1719" s="3">
        <f t="shared" si="608"/>
        <v>3.5947744725287745</v>
      </c>
      <c r="AF1719" s="3">
        <f t="shared" si="609"/>
        <v>3.2272274148585578</v>
      </c>
      <c r="AG1719" t="str">
        <f t="shared" si="610"/>
        <v>Cluster 3</v>
      </c>
      <c r="AH1719" t="str">
        <f t="shared" si="611"/>
        <v>Not Applicable</v>
      </c>
      <c r="AI1719">
        <f t="shared" si="612"/>
        <v>55.78</v>
      </c>
      <c r="AJ1719" t="e">
        <f t="shared" si="613"/>
        <v>#N/A</v>
      </c>
      <c r="AK1719" t="str">
        <f t="shared" si="614"/>
        <v>no - Low</v>
      </c>
      <c r="AL1719" t="str">
        <f t="shared" si="615"/>
        <v>Q2 - Medium</v>
      </c>
      <c r="AM1719">
        <f t="shared" si="616"/>
        <v>0</v>
      </c>
      <c r="AN1719">
        <f t="shared" si="617"/>
        <v>0</v>
      </c>
      <c r="AO1719">
        <f t="shared" si="618"/>
        <v>1</v>
      </c>
      <c r="AP1719">
        <f t="shared" si="619"/>
        <v>1</v>
      </c>
      <c r="AQ1719">
        <f t="shared" si="620"/>
        <v>328.1</v>
      </c>
    </row>
    <row r="1720" spans="1:43" x14ac:dyDescent="0.25">
      <c r="A1720" t="s">
        <v>26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  <c r="U1720">
        <f t="shared" si="598"/>
        <v>1</v>
      </c>
      <c r="V1720" t="str">
        <f t="shared" si="599"/>
        <v>&lt;=3 calls</v>
      </c>
      <c r="W1720" t="str">
        <f t="shared" si="600"/>
        <v>Q4</v>
      </c>
      <c r="X1720" t="str">
        <f t="shared" si="601"/>
        <v>High</v>
      </c>
      <c r="Y1720" t="str">
        <f t="shared" si="602"/>
        <v>Medium</v>
      </c>
      <c r="Z1720" s="3">
        <f t="shared" si="603"/>
        <v>-0.63614312574581711</v>
      </c>
      <c r="AA1720" s="3">
        <f t="shared" si="604"/>
        <v>0.15972479752522944</v>
      </c>
      <c r="AB1720" s="3">
        <f t="shared" si="605"/>
        <v>-0.38980137653556213</v>
      </c>
      <c r="AC1720" s="3">
        <f t="shared" si="606"/>
        <v>1.5013683635085036</v>
      </c>
      <c r="AD1720" s="3">
        <f t="shared" si="607"/>
        <v>2.8471985320620097</v>
      </c>
      <c r="AE1720" s="3">
        <f t="shared" si="608"/>
        <v>1.6841146527096529</v>
      </c>
      <c r="AF1720" s="3">
        <f t="shared" si="609"/>
        <v>2.3592254758641968</v>
      </c>
      <c r="AG1720" t="str">
        <f t="shared" si="610"/>
        <v>Cluster 2</v>
      </c>
      <c r="AH1720" t="str">
        <f t="shared" si="611"/>
        <v>Not Applicable</v>
      </c>
      <c r="AI1720">
        <f t="shared" si="612"/>
        <v>24.8</v>
      </c>
      <c r="AJ1720" t="e">
        <f t="shared" si="613"/>
        <v>#N/A</v>
      </c>
      <c r="AK1720" t="str">
        <f t="shared" si="614"/>
        <v>yes - High</v>
      </c>
      <c r="AL1720" t="str">
        <f t="shared" si="615"/>
        <v>Q4 - Very High</v>
      </c>
      <c r="AM1720">
        <f t="shared" si="616"/>
        <v>1</v>
      </c>
      <c r="AN1720">
        <f t="shared" si="617"/>
        <v>1</v>
      </c>
      <c r="AO1720">
        <f t="shared" si="618"/>
        <v>0</v>
      </c>
      <c r="AP1720">
        <f t="shared" si="619"/>
        <v>0</v>
      </c>
      <c r="AQ1720">
        <f t="shared" si="620"/>
        <v>145.9</v>
      </c>
    </row>
    <row r="1721" spans="1:43" x14ac:dyDescent="0.25">
      <c r="A1721" t="s">
        <v>70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  <c r="U1721">
        <f t="shared" si="598"/>
        <v>0</v>
      </c>
      <c r="V1721" t="str">
        <f t="shared" si="599"/>
        <v>&lt;=3 calls</v>
      </c>
      <c r="W1721" t="str">
        <f t="shared" si="600"/>
        <v>Q1</v>
      </c>
      <c r="X1721" t="str">
        <f t="shared" si="601"/>
        <v>Not Applicable</v>
      </c>
      <c r="Y1721" t="str">
        <f t="shared" si="602"/>
        <v>High</v>
      </c>
      <c r="Z1721" s="3">
        <f t="shared" si="603"/>
        <v>0.38769635008464326</v>
      </c>
      <c r="AA1721" s="3">
        <f t="shared" si="604"/>
        <v>1.5905842882971779</v>
      </c>
      <c r="AB1721" s="3">
        <f t="shared" si="605"/>
        <v>-0.92005199483212574</v>
      </c>
      <c r="AC1721" s="3">
        <f t="shared" si="606"/>
        <v>0.55937409738036437</v>
      </c>
      <c r="AD1721" s="3">
        <f t="shared" si="607"/>
        <v>3.3278923320807099</v>
      </c>
      <c r="AE1721" s="3">
        <f t="shared" si="608"/>
        <v>1.9595055223350266</v>
      </c>
      <c r="AF1721" s="3">
        <f t="shared" si="609"/>
        <v>2.1457997134405034</v>
      </c>
      <c r="AG1721" t="str">
        <f t="shared" si="610"/>
        <v>Cluster 2</v>
      </c>
      <c r="AH1721" t="str">
        <f t="shared" si="611"/>
        <v>&gt;16 messages</v>
      </c>
      <c r="AI1721" t="e">
        <f t="shared" si="612"/>
        <v>#N/A</v>
      </c>
      <c r="AJ1721">
        <f t="shared" si="613"/>
        <v>34.200000000000003</v>
      </c>
      <c r="AK1721" t="str">
        <f t="shared" si="614"/>
        <v>no - Low</v>
      </c>
      <c r="AL1721" t="str">
        <f t="shared" si="615"/>
        <v>Q3 - High</v>
      </c>
      <c r="AM1721">
        <f t="shared" si="616"/>
        <v>0</v>
      </c>
      <c r="AN1721">
        <f t="shared" si="617"/>
        <v>1</v>
      </c>
      <c r="AO1721">
        <f t="shared" si="618"/>
        <v>0</v>
      </c>
      <c r="AP1721">
        <f t="shared" si="619"/>
        <v>1</v>
      </c>
      <c r="AQ1721">
        <f t="shared" si="620"/>
        <v>201.2</v>
      </c>
    </row>
    <row r="1722" spans="1:43" x14ac:dyDescent="0.25">
      <c r="A1722" t="s">
        <v>34</v>
      </c>
      <c r="B1722">
        <v>130</v>
      </c>
      <c r="C1722" t="s">
        <v>28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  <c r="U1722">
        <f t="shared" si="598"/>
        <v>0</v>
      </c>
      <c r="V1722" t="str">
        <f t="shared" si="599"/>
        <v>&gt;3 calls</v>
      </c>
      <c r="W1722" t="str">
        <f t="shared" si="600"/>
        <v>Q4</v>
      </c>
      <c r="X1722" t="str">
        <f t="shared" si="601"/>
        <v>Not Applicable</v>
      </c>
      <c r="Y1722" t="str">
        <f t="shared" si="602"/>
        <v>High</v>
      </c>
      <c r="Z1722" s="3">
        <f t="shared" si="603"/>
        <v>-0.76204020414811635</v>
      </c>
      <c r="AA1722" s="3">
        <f t="shared" si="604"/>
        <v>0.91197081631771404</v>
      </c>
      <c r="AB1722" s="3">
        <f t="shared" si="605"/>
        <v>0.13250541227341189</v>
      </c>
      <c r="AC1722" s="3">
        <f t="shared" si="606"/>
        <v>0.41445190259141979</v>
      </c>
      <c r="AD1722" s="3">
        <f t="shared" si="607"/>
        <v>2.6449007468080072</v>
      </c>
      <c r="AE1722" s="3">
        <f t="shared" si="608"/>
        <v>1.2655923934650899</v>
      </c>
      <c r="AF1722" s="3">
        <f t="shared" si="609"/>
        <v>2.0513284116220487</v>
      </c>
      <c r="AG1722" t="str">
        <f t="shared" si="610"/>
        <v>Cluster 2</v>
      </c>
      <c r="AH1722" t="str">
        <f t="shared" si="611"/>
        <v>Not Applicable</v>
      </c>
      <c r="AI1722" t="e">
        <f t="shared" si="612"/>
        <v>#N/A</v>
      </c>
      <c r="AJ1722">
        <f t="shared" si="613"/>
        <v>23.65</v>
      </c>
      <c r="AK1722" t="str">
        <f t="shared" si="614"/>
        <v>no - High</v>
      </c>
      <c r="AL1722" t="str">
        <f t="shared" si="615"/>
        <v>Q3 - High</v>
      </c>
      <c r="AM1722">
        <f t="shared" si="616"/>
        <v>0</v>
      </c>
      <c r="AN1722">
        <f t="shared" si="617"/>
        <v>0</v>
      </c>
      <c r="AO1722">
        <f t="shared" si="618"/>
        <v>1</v>
      </c>
      <c r="AP1722">
        <f t="shared" si="619"/>
        <v>5</v>
      </c>
      <c r="AQ1722">
        <f t="shared" si="620"/>
        <v>139.1</v>
      </c>
    </row>
    <row r="1723" spans="1:43" x14ac:dyDescent="0.25">
      <c r="A1723" t="s">
        <v>24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  <c r="U1723">
        <f t="shared" si="598"/>
        <v>0</v>
      </c>
      <c r="V1723" t="str">
        <f t="shared" si="599"/>
        <v>&lt;=3 calls</v>
      </c>
      <c r="W1723" t="str">
        <f t="shared" si="600"/>
        <v>Q4</v>
      </c>
      <c r="X1723" t="str">
        <f t="shared" si="601"/>
        <v>Not Applicable</v>
      </c>
      <c r="Y1723" t="str">
        <f t="shared" si="602"/>
        <v>High</v>
      </c>
      <c r="Z1723" s="3">
        <f t="shared" si="603"/>
        <v>-1.1360285841078865</v>
      </c>
      <c r="AA1723" s="3">
        <f t="shared" si="604"/>
        <v>1.5547630493070594</v>
      </c>
      <c r="AB1723" s="3">
        <f t="shared" si="605"/>
        <v>-0.11375330184184552</v>
      </c>
      <c r="AC1723" s="3">
        <f t="shared" si="606"/>
        <v>1.0666017791416695</v>
      </c>
      <c r="AD1723" s="3">
        <f t="shared" si="607"/>
        <v>3.4061112925661789</v>
      </c>
      <c r="AE1723" s="3">
        <f t="shared" si="608"/>
        <v>2.2041842600719326</v>
      </c>
      <c r="AF1723" s="3">
        <f t="shared" si="609"/>
        <v>2.4729056527394766</v>
      </c>
      <c r="AG1723" t="str">
        <f t="shared" si="610"/>
        <v>Cluster 2</v>
      </c>
      <c r="AH1723" t="str">
        <f t="shared" si="611"/>
        <v>Not Applicable</v>
      </c>
      <c r="AI1723" t="e">
        <f t="shared" si="612"/>
        <v>#N/A</v>
      </c>
      <c r="AJ1723">
        <f t="shared" si="613"/>
        <v>20.21</v>
      </c>
      <c r="AK1723" t="str">
        <f t="shared" si="614"/>
        <v>no - High</v>
      </c>
      <c r="AL1723" t="str">
        <f t="shared" si="615"/>
        <v>Q4 - Very High</v>
      </c>
      <c r="AM1723">
        <f t="shared" si="616"/>
        <v>0</v>
      </c>
      <c r="AN1723">
        <f t="shared" si="617"/>
        <v>1</v>
      </c>
      <c r="AO1723">
        <f t="shared" si="618"/>
        <v>0</v>
      </c>
      <c r="AP1723">
        <f t="shared" si="619"/>
        <v>2</v>
      </c>
      <c r="AQ1723">
        <f t="shared" si="620"/>
        <v>118.9</v>
      </c>
    </row>
    <row r="1724" spans="1:43" x14ac:dyDescent="0.25">
      <c r="A1724" t="s">
        <v>24</v>
      </c>
      <c r="B1724">
        <v>162</v>
      </c>
      <c r="C1724" t="s">
        <v>25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  <c r="U1724">
        <f t="shared" si="598"/>
        <v>1</v>
      </c>
      <c r="V1724" t="str">
        <f t="shared" si="599"/>
        <v>&lt;=3 calls</v>
      </c>
      <c r="W1724" t="str">
        <f t="shared" si="600"/>
        <v>Q4</v>
      </c>
      <c r="X1724" t="str">
        <f t="shared" si="601"/>
        <v>Not Applicable</v>
      </c>
      <c r="Y1724" t="str">
        <f t="shared" si="602"/>
        <v>High</v>
      </c>
      <c r="Z1724" s="3">
        <f t="shared" si="603"/>
        <v>0.69133048034901146</v>
      </c>
      <c r="AA1724" s="3">
        <f t="shared" si="604"/>
        <v>1.5686935311365495</v>
      </c>
      <c r="AB1724" s="3">
        <f t="shared" si="605"/>
        <v>0.99639686904871172</v>
      </c>
      <c r="AC1724" s="3">
        <f t="shared" si="606"/>
        <v>5.2146415619058542E-2</v>
      </c>
      <c r="AD1724" s="3">
        <f t="shared" si="607"/>
        <v>3.8146294432497507</v>
      </c>
      <c r="AE1724" s="3">
        <f t="shared" si="608"/>
        <v>1.983497717921864</v>
      </c>
      <c r="AF1724" s="3">
        <f t="shared" si="609"/>
        <v>1.1476622345858474</v>
      </c>
      <c r="AG1724" t="str">
        <f t="shared" si="610"/>
        <v>Cluster 3</v>
      </c>
      <c r="AH1724" t="str">
        <f t="shared" si="611"/>
        <v>Not Applicable</v>
      </c>
      <c r="AI1724">
        <f t="shared" si="612"/>
        <v>36.99</v>
      </c>
      <c r="AJ1724" t="e">
        <f t="shared" si="613"/>
        <v>#N/A</v>
      </c>
      <c r="AK1724" t="str">
        <f t="shared" si="614"/>
        <v>no - Medium</v>
      </c>
      <c r="AL1724" t="str">
        <f t="shared" si="615"/>
        <v>Q3 - High</v>
      </c>
      <c r="AM1724">
        <f t="shared" si="616"/>
        <v>0</v>
      </c>
      <c r="AN1724">
        <f t="shared" si="617"/>
        <v>0</v>
      </c>
      <c r="AO1724">
        <f t="shared" si="618"/>
        <v>0</v>
      </c>
      <c r="AP1724">
        <f t="shared" si="619"/>
        <v>2</v>
      </c>
      <c r="AQ1724">
        <f t="shared" si="620"/>
        <v>217.6</v>
      </c>
    </row>
    <row r="1725" spans="1:43" x14ac:dyDescent="0.25">
      <c r="A1725" t="s">
        <v>35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  <c r="U1725">
        <f t="shared" si="598"/>
        <v>0</v>
      </c>
      <c r="V1725" t="str">
        <f t="shared" si="599"/>
        <v>&lt;=3 calls</v>
      </c>
      <c r="W1725" t="str">
        <f t="shared" si="600"/>
        <v>Q1</v>
      </c>
      <c r="X1725" t="str">
        <f t="shared" si="601"/>
        <v>Not Applicable</v>
      </c>
      <c r="Y1725" t="str">
        <f t="shared" si="602"/>
        <v>Medium</v>
      </c>
      <c r="Z1725" s="3">
        <f t="shared" si="603"/>
        <v>-0.65280597435788623</v>
      </c>
      <c r="AA1725" s="3">
        <f t="shared" si="604"/>
        <v>0.17763541702028873</v>
      </c>
      <c r="AB1725" s="3">
        <f t="shared" si="605"/>
        <v>2.5414717043847652</v>
      </c>
      <c r="AC1725" s="3">
        <f t="shared" si="606"/>
        <v>1.5738294609029755</v>
      </c>
      <c r="AD1725" s="3">
        <f t="shared" si="607"/>
        <v>4.5468658209399759</v>
      </c>
      <c r="AE1725" s="3">
        <f t="shared" si="608"/>
        <v>3.0649188533682055</v>
      </c>
      <c r="AF1725" s="3">
        <f t="shared" si="609"/>
        <v>2.4725424893885219</v>
      </c>
      <c r="AG1725" t="str">
        <f t="shared" si="610"/>
        <v>Cluster 3</v>
      </c>
      <c r="AH1725" t="str">
        <f t="shared" si="611"/>
        <v>Not Applicable</v>
      </c>
      <c r="AI1725" t="e">
        <f t="shared" si="612"/>
        <v>#N/A</v>
      </c>
      <c r="AJ1725">
        <f t="shared" si="613"/>
        <v>24.65</v>
      </c>
      <c r="AK1725" t="str">
        <f t="shared" si="614"/>
        <v>no - Low</v>
      </c>
      <c r="AL1725" t="str">
        <f t="shared" si="615"/>
        <v>Q4 - Very High</v>
      </c>
      <c r="AM1725">
        <f t="shared" si="616"/>
        <v>0</v>
      </c>
      <c r="AN1725">
        <f t="shared" si="617"/>
        <v>1</v>
      </c>
      <c r="AO1725">
        <f t="shared" si="618"/>
        <v>0</v>
      </c>
      <c r="AP1725">
        <f t="shared" si="619"/>
        <v>1</v>
      </c>
      <c r="AQ1725">
        <f t="shared" si="620"/>
        <v>145</v>
      </c>
    </row>
    <row r="1726" spans="1:43" x14ac:dyDescent="0.25">
      <c r="A1726" t="s">
        <v>34</v>
      </c>
      <c r="B1726">
        <v>81</v>
      </c>
      <c r="C1726" t="s">
        <v>28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  <c r="U1726">
        <f t="shared" si="598"/>
        <v>0</v>
      </c>
      <c r="V1726" t="str">
        <f t="shared" si="599"/>
        <v>&lt;=3 calls</v>
      </c>
      <c r="W1726" t="str">
        <f t="shared" si="600"/>
        <v>Q2</v>
      </c>
      <c r="X1726" t="str">
        <f t="shared" si="601"/>
        <v>Not Applicable</v>
      </c>
      <c r="Y1726" t="str">
        <f t="shared" si="602"/>
        <v>High</v>
      </c>
      <c r="Z1726" s="3">
        <f t="shared" si="603"/>
        <v>0.43027918542659754</v>
      </c>
      <c r="AA1726" s="3">
        <f t="shared" si="604"/>
        <v>1.7796408274116913</v>
      </c>
      <c r="AB1726" s="3">
        <f t="shared" si="605"/>
        <v>0.24570498247155498</v>
      </c>
      <c r="AC1726" s="3">
        <f t="shared" si="606"/>
        <v>-0.56377291223395598</v>
      </c>
      <c r="AD1726" s="3">
        <f t="shared" si="607"/>
        <v>3.3932545812440638</v>
      </c>
      <c r="AE1726" s="3">
        <f t="shared" si="608"/>
        <v>1.9314431099522575</v>
      </c>
      <c r="AF1726" s="3">
        <f t="shared" si="609"/>
        <v>1.9866475079465589</v>
      </c>
      <c r="AG1726" t="str">
        <f t="shared" si="610"/>
        <v>Cluster 2</v>
      </c>
      <c r="AH1726" t="str">
        <f t="shared" si="611"/>
        <v>Not Applicable</v>
      </c>
      <c r="AI1726" t="e">
        <f t="shared" si="612"/>
        <v>#N/A</v>
      </c>
      <c r="AJ1726">
        <f t="shared" si="613"/>
        <v>34.6</v>
      </c>
      <c r="AK1726" t="str">
        <f t="shared" si="614"/>
        <v>no - Low</v>
      </c>
      <c r="AL1726" t="str">
        <f t="shared" si="615"/>
        <v>Q2 - Medium</v>
      </c>
      <c r="AM1726">
        <f t="shared" si="616"/>
        <v>0</v>
      </c>
      <c r="AN1726">
        <f t="shared" si="617"/>
        <v>0</v>
      </c>
      <c r="AO1726">
        <f t="shared" si="618"/>
        <v>1</v>
      </c>
      <c r="AP1726">
        <f t="shared" si="619"/>
        <v>3</v>
      </c>
      <c r="AQ1726">
        <f t="shared" si="620"/>
        <v>203.5</v>
      </c>
    </row>
    <row r="1727" spans="1:43" x14ac:dyDescent="0.25">
      <c r="A1727" t="s">
        <v>59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  <c r="U1727">
        <f t="shared" si="598"/>
        <v>0</v>
      </c>
      <c r="V1727" t="str">
        <f t="shared" si="599"/>
        <v>&lt;=3 calls</v>
      </c>
      <c r="W1727" t="str">
        <f t="shared" si="600"/>
        <v>Q4</v>
      </c>
      <c r="X1727" t="str">
        <f t="shared" si="601"/>
        <v>Not Applicable</v>
      </c>
      <c r="Y1727" t="str">
        <f t="shared" si="602"/>
        <v>Medium</v>
      </c>
      <c r="Z1727" s="3">
        <f t="shared" si="603"/>
        <v>1.1079016956507359</v>
      </c>
      <c r="AA1727" s="3">
        <f t="shared" si="604"/>
        <v>-0.39351433798881957</v>
      </c>
      <c r="AB1727" s="3">
        <f t="shared" si="605"/>
        <v>-1.3331311281867515</v>
      </c>
      <c r="AC1727" s="3">
        <f t="shared" si="606"/>
        <v>-0.81738675311460851</v>
      </c>
      <c r="AD1727" s="3">
        <f t="shared" si="607"/>
        <v>2.2260724074605913</v>
      </c>
      <c r="AE1727" s="3">
        <f t="shared" si="608"/>
        <v>1.9564404950154446</v>
      </c>
      <c r="AF1727" s="3">
        <f t="shared" si="609"/>
        <v>3.2710732883589091</v>
      </c>
      <c r="AG1727" t="str">
        <f t="shared" si="610"/>
        <v>Cluster 2</v>
      </c>
      <c r="AH1727" t="str">
        <f t="shared" si="611"/>
        <v>Not Applicable</v>
      </c>
      <c r="AI1727" t="e">
        <f t="shared" si="612"/>
        <v>#N/A</v>
      </c>
      <c r="AJ1727">
        <f t="shared" si="613"/>
        <v>40.82</v>
      </c>
      <c r="AK1727" t="str">
        <f t="shared" si="614"/>
        <v>no - Medium</v>
      </c>
      <c r="AL1727" t="str">
        <f t="shared" si="615"/>
        <v>Q1 - Low</v>
      </c>
      <c r="AM1727">
        <f t="shared" si="616"/>
        <v>0</v>
      </c>
      <c r="AN1727">
        <f t="shared" si="617"/>
        <v>1</v>
      </c>
      <c r="AO1727">
        <f t="shared" si="618"/>
        <v>0</v>
      </c>
      <c r="AP1727">
        <f t="shared" si="619"/>
        <v>3</v>
      </c>
      <c r="AQ1727">
        <f t="shared" si="620"/>
        <v>240.1</v>
      </c>
    </row>
    <row r="1728" spans="1:43" x14ac:dyDescent="0.25">
      <c r="A1728" t="s">
        <v>69</v>
      </c>
      <c r="B1728">
        <v>86</v>
      </c>
      <c r="C1728" t="s">
        <v>25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  <c r="U1728">
        <f t="shared" si="598"/>
        <v>0</v>
      </c>
      <c r="V1728" t="str">
        <f t="shared" si="599"/>
        <v>&lt;=3 calls</v>
      </c>
      <c r="W1728" t="str">
        <f t="shared" si="600"/>
        <v>Q2</v>
      </c>
      <c r="X1728" t="str">
        <f t="shared" si="601"/>
        <v>Not Applicable</v>
      </c>
      <c r="Y1728" t="str">
        <f t="shared" si="602"/>
        <v>High</v>
      </c>
      <c r="Z1728" s="3">
        <f t="shared" si="603"/>
        <v>-1.785879679978577</v>
      </c>
      <c r="AA1728" s="3">
        <f t="shared" si="604"/>
        <v>0.79654682401622157</v>
      </c>
      <c r="AB1728" s="3">
        <f t="shared" si="605"/>
        <v>-0.83266987046864704</v>
      </c>
      <c r="AC1728" s="3">
        <f t="shared" si="606"/>
        <v>-1.2883838861786781</v>
      </c>
      <c r="AD1728" s="3">
        <f t="shared" si="607"/>
        <v>1.9890580686200439</v>
      </c>
      <c r="AE1728" s="3">
        <f t="shared" si="608"/>
        <v>2.4853823097386565</v>
      </c>
      <c r="AF1728" s="3">
        <f t="shared" si="609"/>
        <v>4.0494318676551684</v>
      </c>
      <c r="AG1728" t="str">
        <f t="shared" si="610"/>
        <v>Cluster 1</v>
      </c>
      <c r="AH1728" t="str">
        <f t="shared" si="611"/>
        <v>Not Applicable</v>
      </c>
      <c r="AI1728" t="e">
        <f t="shared" si="612"/>
        <v>#N/A</v>
      </c>
      <c r="AJ1728">
        <f t="shared" si="613"/>
        <v>14.25</v>
      </c>
      <c r="AK1728" t="str">
        <f t="shared" si="614"/>
        <v>no - High</v>
      </c>
      <c r="AL1728" t="str">
        <f t="shared" si="615"/>
        <v>Q1 - Low</v>
      </c>
      <c r="AM1728">
        <f t="shared" si="616"/>
        <v>0</v>
      </c>
      <c r="AN1728">
        <f t="shared" si="617"/>
        <v>0</v>
      </c>
      <c r="AO1728">
        <f t="shared" si="618"/>
        <v>0</v>
      </c>
      <c r="AP1728">
        <f t="shared" si="619"/>
        <v>1</v>
      </c>
      <c r="AQ1728">
        <f t="shared" si="620"/>
        <v>83.8</v>
      </c>
    </row>
    <row r="1729" spans="1:43" x14ac:dyDescent="0.25">
      <c r="A1729" t="s">
        <v>39</v>
      </c>
      <c r="B1729">
        <v>136</v>
      </c>
      <c r="C1729" t="s">
        <v>25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  <c r="U1729">
        <f t="shared" si="598"/>
        <v>1</v>
      </c>
      <c r="V1729" t="str">
        <f t="shared" si="599"/>
        <v>&lt;=3 calls</v>
      </c>
      <c r="W1729" t="str">
        <f t="shared" si="600"/>
        <v>Q4</v>
      </c>
      <c r="X1729" t="str">
        <f t="shared" si="601"/>
        <v>Not Applicable</v>
      </c>
      <c r="Y1729" t="str">
        <f t="shared" si="602"/>
        <v>Medium</v>
      </c>
      <c r="Z1729" s="3">
        <f t="shared" si="603"/>
        <v>1.6577756998490127</v>
      </c>
      <c r="AA1729" s="3">
        <f t="shared" si="604"/>
        <v>0.5696789770788061</v>
      </c>
      <c r="AB1729" s="3">
        <f t="shared" si="605"/>
        <v>1.1314419703377243</v>
      </c>
      <c r="AC1729" s="3">
        <f t="shared" si="606"/>
        <v>-5.6545230472650088E-2</v>
      </c>
      <c r="AD1729" s="3">
        <f t="shared" si="607"/>
        <v>3.8679213457427157</v>
      </c>
      <c r="AE1729" s="3">
        <f t="shared" si="608"/>
        <v>2.087130255462355</v>
      </c>
      <c r="AF1729" s="3">
        <f t="shared" si="609"/>
        <v>1.3234084288988677</v>
      </c>
      <c r="AG1729" t="str">
        <f t="shared" si="610"/>
        <v>Cluster 3</v>
      </c>
      <c r="AH1729" t="str">
        <f t="shared" si="611"/>
        <v>Not Applicable</v>
      </c>
      <c r="AI1729">
        <f t="shared" si="612"/>
        <v>45.87</v>
      </c>
      <c r="AJ1729" t="e">
        <f t="shared" si="613"/>
        <v>#N/A</v>
      </c>
      <c r="AK1729" t="str">
        <f t="shared" si="614"/>
        <v>no - High</v>
      </c>
      <c r="AL1729" t="str">
        <f t="shared" si="615"/>
        <v>Q2 - Medium</v>
      </c>
      <c r="AM1729">
        <f t="shared" si="616"/>
        <v>0</v>
      </c>
      <c r="AN1729">
        <f t="shared" si="617"/>
        <v>0</v>
      </c>
      <c r="AO1729">
        <f t="shared" si="618"/>
        <v>0</v>
      </c>
      <c r="AP1729">
        <f t="shared" si="619"/>
        <v>1</v>
      </c>
      <c r="AQ1729">
        <f t="shared" si="620"/>
        <v>269.8</v>
      </c>
    </row>
    <row r="1730" spans="1:43" x14ac:dyDescent="0.25">
      <c r="A1730" t="s">
        <v>67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  <c r="U1730">
        <f t="shared" ref="U1730:U1793" si="621">IF(T1730="yes",1,0)</f>
        <v>0</v>
      </c>
      <c r="V1730" t="str">
        <f t="shared" ref="V1730:V1793" si="622">IF(S1730&gt;3,"&gt;3 calls","&lt;=3 calls")</f>
        <v>&lt;=3 calls</v>
      </c>
      <c r="W1730" t="str">
        <f t="shared" ref="W1730:W1793" si="623">IF(B1730&lt;=_xlfn.QUARTILE.INC($B$2:$B$4251,1),"Q1",
IF(B1730&lt;=_xlfn.QUARTILE.INC($B$2:$B$4251,2),"Q2",
IF(B1730&lt;=_xlfn.QUARTILE.INC($B$2:$B$4251,3),"Q3","Q4")))</f>
        <v>Q3</v>
      </c>
      <c r="X1730" t="str">
        <f t="shared" ref="X1730:X1793" si="624">IF(D1730="no","Not Applicable",IF(R1730&gt;2.84,"High","Low"))</f>
        <v>Not Applicable</v>
      </c>
      <c r="Y1730" t="str">
        <f t="shared" ref="Y1730:Y1793" si="625">IF(J1730&lt;=165,"Low",IF(J1730&lt;=233,"Medium","High"))</f>
        <v>Medium</v>
      </c>
      <c r="Z1730" s="3">
        <f t="shared" ref="Z1730:Z1793" si="626">(G1730-AVERAGE($G$2:$G$4251))/_xlfn.STDEV.S($G$2:$G$4251)</f>
        <v>-0.99902293996420843</v>
      </c>
      <c r="AA1730" s="3">
        <f t="shared" ref="AA1730:AA1793" si="627">(J1730-AVERAGE($J$2:$J$4251))/_xlfn.STDEV.S($J$2:$J$4251)</f>
        <v>0.18758576118421047</v>
      </c>
      <c r="AB1730" s="3">
        <f t="shared" ref="AB1730:AB1793" si="628">(M1730-AVERAGE($M$2:$M$4251))/_xlfn.STDEV.S($M$2:$M$4251)</f>
        <v>-0.1594303213954823</v>
      </c>
      <c r="AC1730" s="3">
        <f t="shared" ref="AC1730:AC1793" si="629">(P1730-AVERAGE($P$2:$P$4251))/_xlfn.STDEV.S($P$2:$P$4251)</f>
        <v>0.12460751301353053</v>
      </c>
      <c r="AD1730" s="3">
        <f t="shared" ref="AD1730:AD1793" si="630">SQRT((Z1730-$BQ$13)^2+(AA1730-$BR$13)^2+(AB1730-$BS$13)^2+(AC1730-$BT$13)^2)</f>
        <v>1.8389291279789914</v>
      </c>
      <c r="AE1730" s="3">
        <f t="shared" ref="AE1730:AE1793" si="631">SQRT((Z1730-$BQ$14)^2+(AA1730-$BR$14)^2+(AB1730-$BS$14)^2+(AC1730-$BT$14)^2)</f>
        <v>1.0364267036570769</v>
      </c>
      <c r="AF1730" s="3">
        <f t="shared" ref="AF1730:AF1793" si="632">SQRT((Z1730-$BQ$15)^2+(AA1730-$BR$15)^2+(AB1730-$BS$15)^2+(AC1730-$BT$15)^2)</f>
        <v>2.6012881974855024</v>
      </c>
      <c r="AG1730" t="str">
        <f t="shared" ref="AG1730:AG1793" si="633">IF(AD1730=MIN(AD1730:AF1730),"Cluster 1",IF(AE1730=MIN(AD1730:AF1730),"Cluster 2","Cluster 3"))</f>
        <v>Cluster 2</v>
      </c>
      <c r="AH1730" t="str">
        <f t="shared" ref="AH1730:AH1793" si="634">IF(E1730="no","Not Applicable",IF(F1730=0,"0 messages",IF(F1730&lt;=16,"1-16 messages","&gt;16 messages")))</f>
        <v>&gt;16 messages</v>
      </c>
      <c r="AI1730" t="e">
        <f t="shared" ref="AI1730:AI1793" si="635">IF(T1730="yes",I1730,NA())</f>
        <v>#N/A</v>
      </c>
      <c r="AJ1730">
        <f t="shared" ref="AJ1730:AJ1793" si="636">IF(T1730="no",I1730,NA())</f>
        <v>21.47</v>
      </c>
      <c r="AK1730" t="str">
        <f t="shared" ref="AK1730:AK1793" si="637">D1730&amp;" - "&amp;IF(Q1730&lt;=3,"Low",IF(Q1730&lt;=6,"Medium","High"))</f>
        <v>no - Low</v>
      </c>
      <c r="AL1730" t="str">
        <f t="shared" ref="AL1730:AL1793" si="638">IF(P1730&lt;=8.5,"Q1 - Low",IF(P1730&lt;=10.3,"Q2 - Medium",IF(P1730&lt;=12,"Q3 - High","Q4 - Very High")))</f>
        <v>Q3 - High</v>
      </c>
      <c r="AM1730">
        <f t="shared" ref="AM1730:AM1793" si="639">IF(D1730="yes",1,0)</f>
        <v>0</v>
      </c>
      <c r="AN1730">
        <f t="shared" ref="AN1730:AN1793" si="640">IF(C1730="area_code_415",1,0)</f>
        <v>1</v>
      </c>
      <c r="AO1730">
        <f t="shared" ref="AO1730:AO1793" si="641">IF(C1730="area_code_510",1,0)</f>
        <v>0</v>
      </c>
      <c r="AP1730">
        <f t="shared" ref="AP1730:AP1793" si="642">S1730</f>
        <v>1</v>
      </c>
      <c r="AQ1730">
        <f t="shared" ref="AQ1730:AQ1793" si="643">G1730</f>
        <v>126.3</v>
      </c>
    </row>
    <row r="1731" spans="1:43" x14ac:dyDescent="0.25">
      <c r="A1731" t="s">
        <v>34</v>
      </c>
      <c r="B1731">
        <v>105</v>
      </c>
      <c r="C1731" t="s">
        <v>28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  <c r="U1731">
        <f t="shared" si="621"/>
        <v>0</v>
      </c>
      <c r="V1731" t="str">
        <f t="shared" si="622"/>
        <v>&lt;=3 calls</v>
      </c>
      <c r="W1731" t="str">
        <f t="shared" si="623"/>
        <v>Q3</v>
      </c>
      <c r="X1731" t="str">
        <f t="shared" si="624"/>
        <v>Not Applicable</v>
      </c>
      <c r="Y1731" t="str">
        <f t="shared" si="625"/>
        <v>Medium</v>
      </c>
      <c r="Z1731" s="3">
        <f t="shared" si="626"/>
        <v>-1.7062682921653587</v>
      </c>
      <c r="AA1731" s="3">
        <f t="shared" si="627"/>
        <v>-0.48306743546411529</v>
      </c>
      <c r="AB1731" s="3">
        <f t="shared" si="628"/>
        <v>1.3777006844529818</v>
      </c>
      <c r="AC1731" s="3">
        <f t="shared" si="629"/>
        <v>-0.20146742526159472</v>
      </c>
      <c r="AD1731" s="3">
        <f t="shared" si="630"/>
        <v>2.6565295019183099</v>
      </c>
      <c r="AE1731" s="3">
        <f t="shared" si="631"/>
        <v>2.2546294443740678</v>
      </c>
      <c r="AF1731" s="3">
        <f t="shared" si="632"/>
        <v>3.3331004887813829</v>
      </c>
      <c r="AG1731" t="str">
        <f t="shared" si="633"/>
        <v>Cluster 2</v>
      </c>
      <c r="AH1731" t="str">
        <f t="shared" si="634"/>
        <v>1-16 messages</v>
      </c>
      <c r="AI1731" t="e">
        <f t="shared" si="635"/>
        <v>#N/A</v>
      </c>
      <c r="AJ1731">
        <f t="shared" si="636"/>
        <v>14.98</v>
      </c>
      <c r="AK1731" t="str">
        <f t="shared" si="637"/>
        <v>no - Low</v>
      </c>
      <c r="AL1731" t="str">
        <f t="shared" si="638"/>
        <v>Q2 - Medium</v>
      </c>
      <c r="AM1731">
        <f t="shared" si="639"/>
        <v>0</v>
      </c>
      <c r="AN1731">
        <f t="shared" si="640"/>
        <v>0</v>
      </c>
      <c r="AO1731">
        <f t="shared" si="641"/>
        <v>1</v>
      </c>
      <c r="AP1731">
        <f t="shared" si="642"/>
        <v>2</v>
      </c>
      <c r="AQ1731">
        <f t="shared" si="643"/>
        <v>88.1</v>
      </c>
    </row>
    <row r="1732" spans="1:43" x14ac:dyDescent="0.25">
      <c r="A1732" t="s">
        <v>35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  <c r="U1732">
        <f t="shared" si="621"/>
        <v>0</v>
      </c>
      <c r="V1732" t="str">
        <f t="shared" si="622"/>
        <v>&lt;=3 calls</v>
      </c>
      <c r="W1732" t="str">
        <f t="shared" si="623"/>
        <v>Q1</v>
      </c>
      <c r="X1732" t="str">
        <f t="shared" si="624"/>
        <v>Not Applicable</v>
      </c>
      <c r="Y1732" t="str">
        <f t="shared" si="625"/>
        <v>High</v>
      </c>
      <c r="Z1732" s="3">
        <f t="shared" si="626"/>
        <v>1.0468045840731501</v>
      </c>
      <c r="AA1732" s="3">
        <f t="shared" si="627"/>
        <v>1.2582427932221905</v>
      </c>
      <c r="AB1732" s="3">
        <f t="shared" si="628"/>
        <v>-0.38582946179176786</v>
      </c>
      <c r="AC1732" s="3">
        <f t="shared" si="629"/>
        <v>0.34199080519694713</v>
      </c>
      <c r="AD1732" s="3">
        <f t="shared" si="630"/>
        <v>3.386327552047935</v>
      </c>
      <c r="AE1732" s="3">
        <f t="shared" si="631"/>
        <v>1.7160410392405894</v>
      </c>
      <c r="AF1732" s="3">
        <f t="shared" si="632"/>
        <v>1.5563995010783327</v>
      </c>
      <c r="AG1732" t="str">
        <f t="shared" si="633"/>
        <v>Cluster 3</v>
      </c>
      <c r="AH1732" t="str">
        <f t="shared" si="634"/>
        <v>&gt;16 messages</v>
      </c>
      <c r="AI1732" t="e">
        <f t="shared" si="635"/>
        <v>#N/A</v>
      </c>
      <c r="AJ1732">
        <f t="shared" si="636"/>
        <v>40.26</v>
      </c>
      <c r="AK1732" t="str">
        <f t="shared" si="637"/>
        <v>no - High</v>
      </c>
      <c r="AL1732" t="str">
        <f t="shared" si="638"/>
        <v>Q3 - High</v>
      </c>
      <c r="AM1732">
        <f t="shared" si="639"/>
        <v>0</v>
      </c>
      <c r="AN1732">
        <f t="shared" si="640"/>
        <v>1</v>
      </c>
      <c r="AO1732">
        <f t="shared" si="641"/>
        <v>0</v>
      </c>
      <c r="AP1732">
        <f t="shared" si="642"/>
        <v>1</v>
      </c>
      <c r="AQ1732">
        <f t="shared" si="643"/>
        <v>236.8</v>
      </c>
    </row>
    <row r="1733" spans="1:43" x14ac:dyDescent="0.25">
      <c r="A1733" t="s">
        <v>48</v>
      </c>
      <c r="B1733">
        <v>64</v>
      </c>
      <c r="C1733" t="s">
        <v>25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  <c r="U1733">
        <f t="shared" si="621"/>
        <v>0</v>
      </c>
      <c r="V1733" t="str">
        <f t="shared" si="622"/>
        <v>&lt;=3 calls</v>
      </c>
      <c r="W1733" t="str">
        <f t="shared" si="623"/>
        <v>Q1</v>
      </c>
      <c r="X1733" t="str">
        <f t="shared" si="624"/>
        <v>Not Applicable</v>
      </c>
      <c r="Y1733" t="str">
        <f t="shared" si="625"/>
        <v>Medium</v>
      </c>
      <c r="Z1733" s="3">
        <f t="shared" si="626"/>
        <v>-1.0397543476825994</v>
      </c>
      <c r="AA1733" s="3">
        <f t="shared" si="627"/>
        <v>-0.14674580272356003</v>
      </c>
      <c r="AB1733" s="3">
        <f t="shared" si="628"/>
        <v>-0.74727370347706545</v>
      </c>
      <c r="AC1733" s="3">
        <f t="shared" si="629"/>
        <v>-1.3970755322703865</v>
      </c>
      <c r="AD1733" s="3">
        <f t="shared" si="630"/>
        <v>0.97527570082081916</v>
      </c>
      <c r="AE1733" s="3">
        <f t="shared" si="631"/>
        <v>1.9007528679233296</v>
      </c>
      <c r="AF1733" s="3">
        <f t="shared" si="632"/>
        <v>3.7781689000395398</v>
      </c>
      <c r="AG1733" t="str">
        <f t="shared" si="633"/>
        <v>Cluster 1</v>
      </c>
      <c r="AH1733" t="str">
        <f t="shared" si="634"/>
        <v>Not Applicable</v>
      </c>
      <c r="AI1733" t="e">
        <f t="shared" si="635"/>
        <v>#N/A</v>
      </c>
      <c r="AJ1733">
        <f t="shared" si="636"/>
        <v>21.1</v>
      </c>
      <c r="AK1733" t="str">
        <f t="shared" si="637"/>
        <v>no - Medium</v>
      </c>
      <c r="AL1733" t="str">
        <f t="shared" si="638"/>
        <v>Q1 - Low</v>
      </c>
      <c r="AM1733">
        <f t="shared" si="639"/>
        <v>0</v>
      </c>
      <c r="AN1733">
        <f t="shared" si="640"/>
        <v>0</v>
      </c>
      <c r="AO1733">
        <f t="shared" si="641"/>
        <v>0</v>
      </c>
      <c r="AP1733">
        <f t="shared" si="642"/>
        <v>3</v>
      </c>
      <c r="AQ1733">
        <f t="shared" si="643"/>
        <v>124.1</v>
      </c>
    </row>
    <row r="1734" spans="1:43" x14ac:dyDescent="0.25">
      <c r="A1734" t="s">
        <v>35</v>
      </c>
      <c r="B1734">
        <v>80</v>
      </c>
      <c r="C1734" t="s">
        <v>28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  <c r="U1734">
        <f t="shared" si="621"/>
        <v>0</v>
      </c>
      <c r="V1734" t="str">
        <f t="shared" si="622"/>
        <v>&lt;=3 calls</v>
      </c>
      <c r="W1734" t="str">
        <f t="shared" si="623"/>
        <v>Q2</v>
      </c>
      <c r="X1734" t="str">
        <f t="shared" si="624"/>
        <v>Low</v>
      </c>
      <c r="Y1734" t="str">
        <f t="shared" si="625"/>
        <v>Medium</v>
      </c>
      <c r="Z1734" s="3">
        <f t="shared" si="626"/>
        <v>7.2953654078895855E-2</v>
      </c>
      <c r="AA1734" s="3">
        <f t="shared" si="627"/>
        <v>-0.65023321741800089</v>
      </c>
      <c r="AB1734" s="3">
        <f t="shared" si="628"/>
        <v>0.24371902509965784</v>
      </c>
      <c r="AC1734" s="3">
        <f t="shared" si="629"/>
        <v>-9.277577916988608E-2</v>
      </c>
      <c r="AD1734" s="3">
        <f t="shared" si="630"/>
        <v>1.9087847302026149</v>
      </c>
      <c r="AE1734" s="3">
        <f t="shared" si="631"/>
        <v>0.7043662265280296</v>
      </c>
      <c r="AF1734" s="3">
        <f t="shared" si="632"/>
        <v>2.3127482387609772</v>
      </c>
      <c r="AG1734" t="str">
        <f t="shared" si="633"/>
        <v>Cluster 2</v>
      </c>
      <c r="AH1734" t="str">
        <f t="shared" si="634"/>
        <v>&gt;16 messages</v>
      </c>
      <c r="AI1734" t="e">
        <f t="shared" si="635"/>
        <v>#N/A</v>
      </c>
      <c r="AJ1734">
        <f t="shared" si="636"/>
        <v>31.31</v>
      </c>
      <c r="AK1734" t="str">
        <f t="shared" si="637"/>
        <v>yes - High</v>
      </c>
      <c r="AL1734" t="str">
        <f t="shared" si="638"/>
        <v>Q2 - Medium</v>
      </c>
      <c r="AM1734">
        <f t="shared" si="639"/>
        <v>1</v>
      </c>
      <c r="AN1734">
        <f t="shared" si="640"/>
        <v>0</v>
      </c>
      <c r="AO1734">
        <f t="shared" si="641"/>
        <v>1</v>
      </c>
      <c r="AP1734">
        <f t="shared" si="642"/>
        <v>0</v>
      </c>
      <c r="AQ1734">
        <f t="shared" si="643"/>
        <v>184.2</v>
      </c>
    </row>
    <row r="1735" spans="1:43" x14ac:dyDescent="0.25">
      <c r="A1735" t="s">
        <v>75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  <c r="U1735">
        <f t="shared" si="621"/>
        <v>0</v>
      </c>
      <c r="V1735" t="str">
        <f t="shared" si="622"/>
        <v>&gt;3 calls</v>
      </c>
      <c r="W1735" t="str">
        <f t="shared" si="623"/>
        <v>Q1</v>
      </c>
      <c r="X1735" t="str">
        <f t="shared" si="624"/>
        <v>Not Applicable</v>
      </c>
      <c r="Y1735" t="str">
        <f t="shared" si="625"/>
        <v>High</v>
      </c>
      <c r="Z1735" s="3">
        <f t="shared" si="626"/>
        <v>0.78575328915073561</v>
      </c>
      <c r="AA1735" s="3">
        <f t="shared" si="627"/>
        <v>1.5288921544808627</v>
      </c>
      <c r="AB1735" s="3">
        <f t="shared" si="628"/>
        <v>-1.9606936577062799</v>
      </c>
      <c r="AC1735" s="3">
        <f t="shared" si="629"/>
        <v>1.2115239739306143</v>
      </c>
      <c r="AD1735" s="3">
        <f t="shared" si="630"/>
        <v>3.924026112290087</v>
      </c>
      <c r="AE1735" s="3">
        <f t="shared" si="631"/>
        <v>2.8752442348820724</v>
      </c>
      <c r="AF1735" s="3">
        <f t="shared" si="632"/>
        <v>3.0225945627077948</v>
      </c>
      <c r="AG1735" t="str">
        <f t="shared" si="633"/>
        <v>Cluster 2</v>
      </c>
      <c r="AH1735" t="str">
        <f t="shared" si="634"/>
        <v>Not Applicable</v>
      </c>
      <c r="AI1735" t="e">
        <f t="shared" si="635"/>
        <v>#N/A</v>
      </c>
      <c r="AJ1735">
        <f t="shared" si="636"/>
        <v>37.86</v>
      </c>
      <c r="AK1735" t="str">
        <f t="shared" si="637"/>
        <v>no - Medium</v>
      </c>
      <c r="AL1735" t="str">
        <f t="shared" si="638"/>
        <v>Q4 - Very High</v>
      </c>
      <c r="AM1735">
        <f t="shared" si="639"/>
        <v>0</v>
      </c>
      <c r="AN1735">
        <f t="shared" si="640"/>
        <v>1</v>
      </c>
      <c r="AO1735">
        <f t="shared" si="641"/>
        <v>0</v>
      </c>
      <c r="AP1735">
        <f t="shared" si="642"/>
        <v>4</v>
      </c>
      <c r="AQ1735">
        <f t="shared" si="643"/>
        <v>222.7</v>
      </c>
    </row>
    <row r="1736" spans="1:43" x14ac:dyDescent="0.25">
      <c r="A1736" t="s">
        <v>64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  <c r="U1736">
        <f t="shared" si="621"/>
        <v>0</v>
      </c>
      <c r="V1736" t="str">
        <f t="shared" si="622"/>
        <v>&lt;=3 calls</v>
      </c>
      <c r="W1736" t="str">
        <f t="shared" si="623"/>
        <v>Q3</v>
      </c>
      <c r="X1736" t="str">
        <f t="shared" si="624"/>
        <v>Not Applicable</v>
      </c>
      <c r="Y1736" t="str">
        <f t="shared" si="625"/>
        <v>Medium</v>
      </c>
      <c r="Z1736" s="3">
        <f t="shared" si="626"/>
        <v>-0.5750460141682312</v>
      </c>
      <c r="AA1736" s="3">
        <f t="shared" si="627"/>
        <v>-0.13082525206128556</v>
      </c>
      <c r="AB1736" s="3">
        <f t="shared" si="628"/>
        <v>0.96064963635456169</v>
      </c>
      <c r="AC1736" s="3">
        <f t="shared" si="629"/>
        <v>0.30576025649971117</v>
      </c>
      <c r="AD1736" s="3">
        <f t="shared" si="630"/>
        <v>2.5466070518476345</v>
      </c>
      <c r="AE1736" s="3">
        <f t="shared" si="631"/>
        <v>1.167959855162235</v>
      </c>
      <c r="AF1736" s="3">
        <f t="shared" si="632"/>
        <v>2.0598672214541103</v>
      </c>
      <c r="AG1736" t="str">
        <f t="shared" si="633"/>
        <v>Cluster 2</v>
      </c>
      <c r="AH1736" t="str">
        <f t="shared" si="634"/>
        <v>Not Applicable</v>
      </c>
      <c r="AI1736" t="e">
        <f t="shared" si="635"/>
        <v>#N/A</v>
      </c>
      <c r="AJ1736">
        <f t="shared" si="636"/>
        <v>25.36</v>
      </c>
      <c r="AK1736" t="str">
        <f t="shared" si="637"/>
        <v>no - Medium</v>
      </c>
      <c r="AL1736" t="str">
        <f t="shared" si="638"/>
        <v>Q3 - High</v>
      </c>
      <c r="AM1736">
        <f t="shared" si="639"/>
        <v>0</v>
      </c>
      <c r="AN1736">
        <f t="shared" si="640"/>
        <v>1</v>
      </c>
      <c r="AO1736">
        <f t="shared" si="641"/>
        <v>0</v>
      </c>
      <c r="AP1736">
        <f t="shared" si="642"/>
        <v>1</v>
      </c>
      <c r="AQ1736">
        <f t="shared" si="643"/>
        <v>149.19999999999999</v>
      </c>
    </row>
    <row r="1737" spans="1:43" x14ac:dyDescent="0.25">
      <c r="A1737" t="s">
        <v>57</v>
      </c>
      <c r="B1737">
        <v>103</v>
      </c>
      <c r="C1737" t="s">
        <v>28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  <c r="U1737">
        <f t="shared" si="621"/>
        <v>0</v>
      </c>
      <c r="V1737" t="str">
        <f t="shared" si="622"/>
        <v>&lt;=3 calls</v>
      </c>
      <c r="W1737" t="str">
        <f t="shared" si="623"/>
        <v>Q3</v>
      </c>
      <c r="X1737" t="str">
        <f t="shared" si="624"/>
        <v>Not Applicable</v>
      </c>
      <c r="Y1737" t="str">
        <f t="shared" si="625"/>
        <v>Medium</v>
      </c>
      <c r="Z1737" s="3">
        <f t="shared" si="626"/>
        <v>0.48582201413349418</v>
      </c>
      <c r="AA1737" s="3">
        <f t="shared" si="627"/>
        <v>-0.39749447565438861</v>
      </c>
      <c r="AB1737" s="3">
        <f t="shared" si="628"/>
        <v>0.39862370010764231</v>
      </c>
      <c r="AC1737" s="3">
        <f t="shared" si="629"/>
        <v>0.70429629216930834</v>
      </c>
      <c r="AD1737" s="3">
        <f t="shared" si="630"/>
        <v>2.7260693444143231</v>
      </c>
      <c r="AE1737" s="3">
        <f t="shared" si="631"/>
        <v>1.0241869990599497</v>
      </c>
      <c r="AF1737" s="3">
        <f t="shared" si="632"/>
        <v>1.6329310908704364</v>
      </c>
      <c r="AG1737" t="str">
        <f t="shared" si="633"/>
        <v>Cluster 2</v>
      </c>
      <c r="AH1737" t="str">
        <f t="shared" si="634"/>
        <v>Not Applicable</v>
      </c>
      <c r="AI1737" t="e">
        <f t="shared" si="635"/>
        <v>#N/A</v>
      </c>
      <c r="AJ1737">
        <f t="shared" si="636"/>
        <v>35.11</v>
      </c>
      <c r="AK1737" t="str">
        <f t="shared" si="637"/>
        <v>no - Medium</v>
      </c>
      <c r="AL1737" t="str">
        <f t="shared" si="638"/>
        <v>Q4 - Very High</v>
      </c>
      <c r="AM1737">
        <f t="shared" si="639"/>
        <v>0</v>
      </c>
      <c r="AN1737">
        <f t="shared" si="640"/>
        <v>0</v>
      </c>
      <c r="AO1737">
        <f t="shared" si="641"/>
        <v>1</v>
      </c>
      <c r="AP1737">
        <f t="shared" si="642"/>
        <v>3</v>
      </c>
      <c r="AQ1737">
        <f t="shared" si="643"/>
        <v>206.5</v>
      </c>
    </row>
    <row r="1738" spans="1:43" x14ac:dyDescent="0.25">
      <c r="A1738" t="s">
        <v>20</v>
      </c>
      <c r="B1738">
        <v>164</v>
      </c>
      <c r="C1738" t="s">
        <v>28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  <c r="U1738">
        <f t="shared" si="621"/>
        <v>0</v>
      </c>
      <c r="V1738" t="str">
        <f t="shared" si="622"/>
        <v>&lt;=3 calls</v>
      </c>
      <c r="W1738" t="str">
        <f t="shared" si="623"/>
        <v>Q4</v>
      </c>
      <c r="X1738" t="str">
        <f t="shared" si="624"/>
        <v>Not Applicable</v>
      </c>
      <c r="Y1738" t="str">
        <f t="shared" si="625"/>
        <v>Medium</v>
      </c>
      <c r="Z1738" s="3">
        <f t="shared" si="626"/>
        <v>-0.38064611369409307</v>
      </c>
      <c r="AA1738" s="3">
        <f t="shared" si="627"/>
        <v>-0.62436232259180402</v>
      </c>
      <c r="AB1738" s="3">
        <f t="shared" si="628"/>
        <v>0.8653236825034939</v>
      </c>
      <c r="AC1738" s="3">
        <f t="shared" si="629"/>
        <v>-0.23769797395883072</v>
      </c>
      <c r="AD1738" s="3">
        <f t="shared" si="630"/>
        <v>2.1413172862949854</v>
      </c>
      <c r="AE1738" s="3">
        <f t="shared" si="631"/>
        <v>1.1575859259978019</v>
      </c>
      <c r="AF1738" s="3">
        <f t="shared" si="632"/>
        <v>2.4687589253612141</v>
      </c>
      <c r="AG1738" t="str">
        <f t="shared" si="633"/>
        <v>Cluster 2</v>
      </c>
      <c r="AH1738" t="str">
        <f t="shared" si="634"/>
        <v>&gt;16 messages</v>
      </c>
      <c r="AI1738" t="e">
        <f t="shared" si="635"/>
        <v>#N/A</v>
      </c>
      <c r="AJ1738">
        <f t="shared" si="636"/>
        <v>27.15</v>
      </c>
      <c r="AK1738" t="str">
        <f t="shared" si="637"/>
        <v>no - High</v>
      </c>
      <c r="AL1738" t="str">
        <f t="shared" si="638"/>
        <v>Q2 - Medium</v>
      </c>
      <c r="AM1738">
        <f t="shared" si="639"/>
        <v>0</v>
      </c>
      <c r="AN1738">
        <f t="shared" si="640"/>
        <v>0</v>
      </c>
      <c r="AO1738">
        <f t="shared" si="641"/>
        <v>1</v>
      </c>
      <c r="AP1738">
        <f t="shared" si="642"/>
        <v>3</v>
      </c>
      <c r="AQ1738">
        <f t="shared" si="643"/>
        <v>159.69999999999999</v>
      </c>
    </row>
    <row r="1739" spans="1:43" x14ac:dyDescent="0.25">
      <c r="A1739" t="s">
        <v>20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  <c r="U1739">
        <f t="shared" si="621"/>
        <v>0</v>
      </c>
      <c r="V1739" t="str">
        <f t="shared" si="622"/>
        <v>&lt;=3 calls</v>
      </c>
      <c r="W1739" t="str">
        <f t="shared" si="623"/>
        <v>Q3</v>
      </c>
      <c r="X1739" t="str">
        <f t="shared" si="624"/>
        <v>Not Applicable</v>
      </c>
      <c r="Y1739" t="str">
        <f t="shared" si="625"/>
        <v>Medium</v>
      </c>
      <c r="Z1739" s="3">
        <f t="shared" si="626"/>
        <v>0.45249631690935599</v>
      </c>
      <c r="AA1739" s="3">
        <f t="shared" si="627"/>
        <v>0.18360562351864199</v>
      </c>
      <c r="AB1739" s="3">
        <f t="shared" si="628"/>
        <v>0.24570498247155498</v>
      </c>
      <c r="AC1739" s="3">
        <f t="shared" si="629"/>
        <v>-1.1796922400869698</v>
      </c>
      <c r="AD1739" s="3">
        <f t="shared" si="630"/>
        <v>2.2571526370988138</v>
      </c>
      <c r="AE1739" s="3">
        <f t="shared" si="631"/>
        <v>1.3001956243338775</v>
      </c>
      <c r="AF1739" s="3">
        <f t="shared" si="632"/>
        <v>2.5072453601336662</v>
      </c>
      <c r="AG1739" t="str">
        <f t="shared" si="633"/>
        <v>Cluster 2</v>
      </c>
      <c r="AH1739" t="str">
        <f t="shared" si="634"/>
        <v>&gt;16 messages</v>
      </c>
      <c r="AI1739" t="e">
        <f t="shared" si="635"/>
        <v>#N/A</v>
      </c>
      <c r="AJ1739">
        <f t="shared" si="636"/>
        <v>34.799999999999997</v>
      </c>
      <c r="AK1739" t="str">
        <f t="shared" si="637"/>
        <v>no - Low</v>
      </c>
      <c r="AL1739" t="str">
        <f t="shared" si="638"/>
        <v>Q1 - Low</v>
      </c>
      <c r="AM1739">
        <f t="shared" si="639"/>
        <v>0</v>
      </c>
      <c r="AN1739">
        <f t="shared" si="640"/>
        <v>1</v>
      </c>
      <c r="AO1739">
        <f t="shared" si="641"/>
        <v>0</v>
      </c>
      <c r="AP1739">
        <f t="shared" si="642"/>
        <v>2</v>
      </c>
      <c r="AQ1739">
        <f t="shared" si="643"/>
        <v>204.7</v>
      </c>
    </row>
    <row r="1740" spans="1:43" x14ac:dyDescent="0.25">
      <c r="A1740" t="s">
        <v>35</v>
      </c>
      <c r="B1740">
        <v>121</v>
      </c>
      <c r="C1740" t="s">
        <v>25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  <c r="U1740">
        <f t="shared" si="621"/>
        <v>0</v>
      </c>
      <c r="V1740" t="str">
        <f t="shared" si="622"/>
        <v>&lt;=3 calls</v>
      </c>
      <c r="W1740" t="str">
        <f t="shared" si="623"/>
        <v>Q3</v>
      </c>
      <c r="X1740" t="str">
        <f t="shared" si="624"/>
        <v>Not Applicable</v>
      </c>
      <c r="Y1740" t="str">
        <f t="shared" si="625"/>
        <v>Low</v>
      </c>
      <c r="Z1740" s="3">
        <f t="shared" si="626"/>
        <v>0.60986766491222966</v>
      </c>
      <c r="AA1740" s="3">
        <f t="shared" si="627"/>
        <v>-1.5815854311610766</v>
      </c>
      <c r="AB1740" s="3">
        <f t="shared" si="628"/>
        <v>0.87128155461918588</v>
      </c>
      <c r="AC1740" s="3">
        <f t="shared" si="629"/>
        <v>-0.99853949660078922</v>
      </c>
      <c r="AD1740" s="3">
        <f t="shared" si="630"/>
        <v>2.5360623616143485</v>
      </c>
      <c r="AE1740" s="3">
        <f t="shared" si="631"/>
        <v>2.151642098132923</v>
      </c>
      <c r="AF1740" s="3">
        <f t="shared" si="632"/>
        <v>3.2905189765322351</v>
      </c>
      <c r="AG1740" t="str">
        <f t="shared" si="633"/>
        <v>Cluster 2</v>
      </c>
      <c r="AH1740" t="str">
        <f t="shared" si="634"/>
        <v>Not Applicable</v>
      </c>
      <c r="AI1740" t="e">
        <f t="shared" si="635"/>
        <v>#N/A</v>
      </c>
      <c r="AJ1740">
        <f t="shared" si="636"/>
        <v>36.24</v>
      </c>
      <c r="AK1740" t="str">
        <f t="shared" si="637"/>
        <v>no - Medium</v>
      </c>
      <c r="AL1740" t="str">
        <f t="shared" si="638"/>
        <v>Q1 - Low</v>
      </c>
      <c r="AM1740">
        <f t="shared" si="639"/>
        <v>0</v>
      </c>
      <c r="AN1740">
        <f t="shared" si="640"/>
        <v>0</v>
      </c>
      <c r="AO1740">
        <f t="shared" si="641"/>
        <v>0</v>
      </c>
      <c r="AP1740">
        <f t="shared" si="642"/>
        <v>1</v>
      </c>
      <c r="AQ1740">
        <f t="shared" si="643"/>
        <v>213.2</v>
      </c>
    </row>
    <row r="1741" spans="1:43" x14ac:dyDescent="0.25">
      <c r="A1741" t="s">
        <v>72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  <c r="U1741">
        <f t="shared" si="621"/>
        <v>0</v>
      </c>
      <c r="V1741" t="str">
        <f t="shared" si="622"/>
        <v>&lt;=3 calls</v>
      </c>
      <c r="W1741" t="str">
        <f t="shared" si="623"/>
        <v>Q1</v>
      </c>
      <c r="X1741" t="str">
        <f t="shared" si="624"/>
        <v>Low</v>
      </c>
      <c r="Y1741" t="str">
        <f t="shared" si="625"/>
        <v>Medium</v>
      </c>
      <c r="Z1741" s="3">
        <f t="shared" si="626"/>
        <v>1.6540728446018864</v>
      </c>
      <c r="AA1741" s="3">
        <f t="shared" si="627"/>
        <v>-0.56665032644105839</v>
      </c>
      <c r="AB1741" s="3">
        <f t="shared" si="628"/>
        <v>0.36684838215728655</v>
      </c>
      <c r="AC1741" s="3">
        <f t="shared" si="629"/>
        <v>-0.74492565572013658</v>
      </c>
      <c r="AD1741" s="3">
        <f t="shared" si="630"/>
        <v>3.0274134215436423</v>
      </c>
      <c r="AE1741" s="3">
        <f t="shared" si="631"/>
        <v>1.935598495490898</v>
      </c>
      <c r="AF1741" s="3">
        <f t="shared" si="632"/>
        <v>2.515522022672565</v>
      </c>
      <c r="AG1741" t="str">
        <f t="shared" si="633"/>
        <v>Cluster 2</v>
      </c>
      <c r="AH1741" t="str">
        <f t="shared" si="634"/>
        <v>Not Applicable</v>
      </c>
      <c r="AI1741" t="e">
        <f t="shared" si="635"/>
        <v>#N/A</v>
      </c>
      <c r="AJ1741">
        <f t="shared" si="636"/>
        <v>45.83</v>
      </c>
      <c r="AK1741" t="str">
        <f t="shared" si="637"/>
        <v>yes - Medium</v>
      </c>
      <c r="AL1741" t="str">
        <f t="shared" si="638"/>
        <v>Q1 - Low</v>
      </c>
      <c r="AM1741">
        <f t="shared" si="639"/>
        <v>1</v>
      </c>
      <c r="AN1741">
        <f t="shared" si="640"/>
        <v>1</v>
      </c>
      <c r="AO1741">
        <f t="shared" si="641"/>
        <v>0</v>
      </c>
      <c r="AP1741">
        <f t="shared" si="642"/>
        <v>1</v>
      </c>
      <c r="AQ1741">
        <f t="shared" si="643"/>
        <v>269.60000000000002</v>
      </c>
    </row>
    <row r="1742" spans="1:43" x14ac:dyDescent="0.25">
      <c r="A1742" t="s">
        <v>62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  <c r="U1742">
        <f t="shared" si="621"/>
        <v>0</v>
      </c>
      <c r="V1742" t="str">
        <f t="shared" si="622"/>
        <v>&lt;=3 calls</v>
      </c>
      <c r="W1742" t="str">
        <f t="shared" si="623"/>
        <v>Q4</v>
      </c>
      <c r="X1742" t="str">
        <f t="shared" si="624"/>
        <v>Not Applicable</v>
      </c>
      <c r="Y1742" t="str">
        <f t="shared" si="625"/>
        <v>Medium</v>
      </c>
      <c r="Z1742" s="3">
        <f t="shared" si="626"/>
        <v>-1.1767599918262774</v>
      </c>
      <c r="AA1742" s="3">
        <f t="shared" si="627"/>
        <v>0.27116865216115354</v>
      </c>
      <c r="AB1742" s="3">
        <f t="shared" si="628"/>
        <v>0.27350838567811647</v>
      </c>
      <c r="AC1742" s="3">
        <f t="shared" si="629"/>
        <v>-0.20146742526159472</v>
      </c>
      <c r="AD1742" s="3">
        <f t="shared" si="630"/>
        <v>1.9765099843558744</v>
      </c>
      <c r="AE1742" s="3">
        <f t="shared" si="631"/>
        <v>1.2544690019110329</v>
      </c>
      <c r="AF1742" s="3">
        <f t="shared" si="632"/>
        <v>2.6908722071575357</v>
      </c>
      <c r="AG1742" t="str">
        <f t="shared" si="633"/>
        <v>Cluster 2</v>
      </c>
      <c r="AH1742" t="str">
        <f t="shared" si="634"/>
        <v>Not Applicable</v>
      </c>
      <c r="AI1742" t="e">
        <f t="shared" si="635"/>
        <v>#N/A</v>
      </c>
      <c r="AJ1742">
        <f t="shared" si="636"/>
        <v>19.84</v>
      </c>
      <c r="AK1742" t="str">
        <f t="shared" si="637"/>
        <v>no - Medium</v>
      </c>
      <c r="AL1742" t="str">
        <f t="shared" si="638"/>
        <v>Q2 - Medium</v>
      </c>
      <c r="AM1742">
        <f t="shared" si="639"/>
        <v>0</v>
      </c>
      <c r="AN1742">
        <f t="shared" si="640"/>
        <v>1</v>
      </c>
      <c r="AO1742">
        <f t="shared" si="641"/>
        <v>0</v>
      </c>
      <c r="AP1742">
        <f t="shared" si="642"/>
        <v>2</v>
      </c>
      <c r="AQ1742">
        <f t="shared" si="643"/>
        <v>116.7</v>
      </c>
    </row>
    <row r="1743" spans="1:43" x14ac:dyDescent="0.25">
      <c r="A1743" t="s">
        <v>46</v>
      </c>
      <c r="B1743">
        <v>90</v>
      </c>
      <c r="C1743" t="s">
        <v>25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  <c r="U1743">
        <f t="shared" si="621"/>
        <v>0</v>
      </c>
      <c r="V1743" t="str">
        <f t="shared" si="622"/>
        <v>&lt;=3 calls</v>
      </c>
      <c r="W1743" t="str">
        <f t="shared" si="623"/>
        <v>Q2</v>
      </c>
      <c r="X1743" t="str">
        <f t="shared" si="624"/>
        <v>Not Applicable</v>
      </c>
      <c r="Y1743" t="str">
        <f t="shared" si="625"/>
        <v>Medium</v>
      </c>
      <c r="Z1743" s="3">
        <f t="shared" si="626"/>
        <v>-0.74167450028892101</v>
      </c>
      <c r="AA1743" s="3">
        <f t="shared" si="627"/>
        <v>0.27315872099393773</v>
      </c>
      <c r="AB1743" s="3">
        <f t="shared" si="628"/>
        <v>-1.599249416020982</v>
      </c>
      <c r="AC1743" s="3">
        <f t="shared" si="629"/>
        <v>-1.1434616913897337</v>
      </c>
      <c r="AD1743" s="3">
        <f t="shared" si="630"/>
        <v>1.4378269409570086</v>
      </c>
      <c r="AE1743" s="3">
        <f t="shared" si="631"/>
        <v>2.1189148367863178</v>
      </c>
      <c r="AF1743" s="3">
        <f t="shared" si="632"/>
        <v>3.8616387530379619</v>
      </c>
      <c r="AG1743" t="str">
        <f t="shared" si="633"/>
        <v>Cluster 1</v>
      </c>
      <c r="AH1743" t="str">
        <f t="shared" si="634"/>
        <v>Not Applicable</v>
      </c>
      <c r="AI1743" t="e">
        <f t="shared" si="635"/>
        <v>#N/A</v>
      </c>
      <c r="AJ1743">
        <f t="shared" si="636"/>
        <v>23.83</v>
      </c>
      <c r="AK1743" t="str">
        <f t="shared" si="637"/>
        <v>no - Low</v>
      </c>
      <c r="AL1743" t="str">
        <f t="shared" si="638"/>
        <v>Q1 - Low</v>
      </c>
      <c r="AM1743">
        <f t="shared" si="639"/>
        <v>0</v>
      </c>
      <c r="AN1743">
        <f t="shared" si="640"/>
        <v>0</v>
      </c>
      <c r="AO1743">
        <f t="shared" si="641"/>
        <v>0</v>
      </c>
      <c r="AP1743">
        <f t="shared" si="642"/>
        <v>1</v>
      </c>
      <c r="AQ1743">
        <f t="shared" si="643"/>
        <v>140.19999999999999</v>
      </c>
    </row>
    <row r="1744" spans="1:43" x14ac:dyDescent="0.25">
      <c r="A1744" t="s">
        <v>64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  <c r="U1744">
        <f t="shared" si="621"/>
        <v>0</v>
      </c>
      <c r="V1744" t="str">
        <f t="shared" si="622"/>
        <v>&lt;=3 calls</v>
      </c>
      <c r="W1744" t="str">
        <f t="shared" si="623"/>
        <v>Q3</v>
      </c>
      <c r="X1744" t="str">
        <f t="shared" si="624"/>
        <v>Not Applicable</v>
      </c>
      <c r="Y1744" t="str">
        <f t="shared" si="625"/>
        <v>Medium</v>
      </c>
      <c r="Z1744" s="3">
        <f t="shared" si="626"/>
        <v>-0.81573160523144983</v>
      </c>
      <c r="AA1744" s="3">
        <f t="shared" si="627"/>
        <v>0.41246353928884227</v>
      </c>
      <c r="AB1744" s="3">
        <f t="shared" si="628"/>
        <v>-7.2048197032003575E-2</v>
      </c>
      <c r="AC1744" s="3">
        <f t="shared" si="629"/>
        <v>1.1028323278389063</v>
      </c>
      <c r="AD1744" s="3">
        <f t="shared" si="630"/>
        <v>2.7040721955537523</v>
      </c>
      <c r="AE1744" s="3">
        <f t="shared" si="631"/>
        <v>1.4342155727220018</v>
      </c>
      <c r="AF1744" s="3">
        <f t="shared" si="632"/>
        <v>2.1913334249515088</v>
      </c>
      <c r="AG1744" t="str">
        <f t="shared" si="633"/>
        <v>Cluster 2</v>
      </c>
      <c r="AH1744" t="str">
        <f t="shared" si="634"/>
        <v>Not Applicable</v>
      </c>
      <c r="AI1744" t="e">
        <f t="shared" si="635"/>
        <v>#N/A</v>
      </c>
      <c r="AJ1744">
        <f t="shared" si="636"/>
        <v>23.15</v>
      </c>
      <c r="AK1744" t="str">
        <f t="shared" si="637"/>
        <v>no - High</v>
      </c>
      <c r="AL1744" t="str">
        <f t="shared" si="638"/>
        <v>Q4 - Very High</v>
      </c>
      <c r="AM1744">
        <f t="shared" si="639"/>
        <v>0</v>
      </c>
      <c r="AN1744">
        <f t="shared" si="640"/>
        <v>1</v>
      </c>
      <c r="AO1744">
        <f t="shared" si="641"/>
        <v>0</v>
      </c>
      <c r="AP1744">
        <f t="shared" si="642"/>
        <v>3</v>
      </c>
      <c r="AQ1744">
        <f t="shared" si="643"/>
        <v>136.19999999999999</v>
      </c>
    </row>
    <row r="1745" spans="1:43" x14ac:dyDescent="0.25">
      <c r="A1745" t="s">
        <v>36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  <c r="U1745">
        <f t="shared" si="621"/>
        <v>0</v>
      </c>
      <c r="V1745" t="str">
        <f t="shared" si="622"/>
        <v>&lt;=3 calls</v>
      </c>
      <c r="W1745" t="str">
        <f t="shared" si="623"/>
        <v>Q1</v>
      </c>
      <c r="X1745" t="str">
        <f t="shared" si="624"/>
        <v>Not Applicable</v>
      </c>
      <c r="Y1745" t="str">
        <f t="shared" si="625"/>
        <v>Medium</v>
      </c>
      <c r="Z1745" s="3">
        <f t="shared" si="626"/>
        <v>-1.6988625816711056</v>
      </c>
      <c r="AA1745" s="3">
        <f t="shared" si="627"/>
        <v>-0.42535543931336905</v>
      </c>
      <c r="AB1745" s="3">
        <f t="shared" si="628"/>
        <v>0.55948624723131868</v>
      </c>
      <c r="AC1745" s="3">
        <f t="shared" si="629"/>
        <v>0.45068245128865581</v>
      </c>
      <c r="AD1745" s="3">
        <f t="shared" si="630"/>
        <v>2.3141093770535606</v>
      </c>
      <c r="AE1745" s="3">
        <f t="shared" si="631"/>
        <v>1.8929344557845154</v>
      </c>
      <c r="AF1745" s="3">
        <f t="shared" si="632"/>
        <v>3.1322993948256639</v>
      </c>
      <c r="AG1745" t="str">
        <f t="shared" si="633"/>
        <v>Cluster 2</v>
      </c>
      <c r="AH1745" t="str">
        <f t="shared" si="634"/>
        <v>1-16 messages</v>
      </c>
      <c r="AI1745" t="e">
        <f t="shared" si="635"/>
        <v>#N/A</v>
      </c>
      <c r="AJ1745">
        <f t="shared" si="636"/>
        <v>15.05</v>
      </c>
      <c r="AK1745" t="str">
        <f t="shared" si="637"/>
        <v>no - Low</v>
      </c>
      <c r="AL1745" t="str">
        <f t="shared" si="638"/>
        <v>Q3 - High</v>
      </c>
      <c r="AM1745">
        <f t="shared" si="639"/>
        <v>0</v>
      </c>
      <c r="AN1745">
        <f t="shared" si="640"/>
        <v>1</v>
      </c>
      <c r="AO1745">
        <f t="shared" si="641"/>
        <v>0</v>
      </c>
      <c r="AP1745">
        <f t="shared" si="642"/>
        <v>2</v>
      </c>
      <c r="AQ1745">
        <f t="shared" si="643"/>
        <v>88.5</v>
      </c>
    </row>
    <row r="1746" spans="1:43" x14ac:dyDescent="0.25">
      <c r="A1746" t="s">
        <v>74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  <c r="U1746">
        <f t="shared" si="621"/>
        <v>0</v>
      </c>
      <c r="V1746" t="str">
        <f t="shared" si="622"/>
        <v>&lt;=3 calls</v>
      </c>
      <c r="W1746" t="str">
        <f t="shared" si="623"/>
        <v>Q2</v>
      </c>
      <c r="X1746" t="str">
        <f t="shared" si="624"/>
        <v>Not Applicable</v>
      </c>
      <c r="Y1746" t="str">
        <f t="shared" si="625"/>
        <v>High</v>
      </c>
      <c r="Z1746" s="3">
        <f t="shared" si="626"/>
        <v>0.64874764500705773</v>
      </c>
      <c r="AA1746" s="3">
        <f t="shared" si="627"/>
        <v>0.84032833833747755</v>
      </c>
      <c r="AB1746" s="3">
        <f t="shared" si="628"/>
        <v>1.5743104642708092</v>
      </c>
      <c r="AC1746" s="3">
        <f t="shared" si="629"/>
        <v>0.66806574347207237</v>
      </c>
      <c r="AD1746" s="3">
        <f t="shared" si="630"/>
        <v>3.9388697466155853</v>
      </c>
      <c r="AE1746" s="3">
        <f t="shared" si="631"/>
        <v>2.0129059835542975</v>
      </c>
      <c r="AF1746" s="3">
        <f t="shared" si="632"/>
        <v>0.76738915580939726</v>
      </c>
      <c r="AG1746" t="str">
        <f t="shared" si="633"/>
        <v>Cluster 3</v>
      </c>
      <c r="AH1746" t="str">
        <f t="shared" si="634"/>
        <v>Not Applicable</v>
      </c>
      <c r="AI1746" t="e">
        <f t="shared" si="635"/>
        <v>#N/A</v>
      </c>
      <c r="AJ1746">
        <f t="shared" si="636"/>
        <v>36.6</v>
      </c>
      <c r="AK1746" t="str">
        <f t="shared" si="637"/>
        <v>no - High</v>
      </c>
      <c r="AL1746" t="str">
        <f t="shared" si="638"/>
        <v>Q4 - Very High</v>
      </c>
      <c r="AM1746">
        <f t="shared" si="639"/>
        <v>0</v>
      </c>
      <c r="AN1746">
        <f t="shared" si="640"/>
        <v>1</v>
      </c>
      <c r="AO1746">
        <f t="shared" si="641"/>
        <v>0</v>
      </c>
      <c r="AP1746">
        <f t="shared" si="642"/>
        <v>0</v>
      </c>
      <c r="AQ1746">
        <f t="shared" si="643"/>
        <v>215.3</v>
      </c>
    </row>
    <row r="1747" spans="1:43" x14ac:dyDescent="0.25">
      <c r="A1747" t="s">
        <v>70</v>
      </c>
      <c r="B1747">
        <v>94</v>
      </c>
      <c r="C1747" t="s">
        <v>25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  <c r="U1747">
        <f t="shared" si="621"/>
        <v>1</v>
      </c>
      <c r="V1747" t="str">
        <f t="shared" si="622"/>
        <v>&lt;=3 calls</v>
      </c>
      <c r="W1747" t="str">
        <f t="shared" si="623"/>
        <v>Q2</v>
      </c>
      <c r="X1747" t="str">
        <f t="shared" si="624"/>
        <v>Not Applicable</v>
      </c>
      <c r="Y1747" t="str">
        <f t="shared" si="625"/>
        <v>Medium</v>
      </c>
      <c r="Z1747" s="3">
        <f t="shared" si="626"/>
        <v>1.6466671341076331</v>
      </c>
      <c r="AA1747" s="3">
        <f t="shared" si="627"/>
        <v>-0.12684511439571652</v>
      </c>
      <c r="AB1747" s="3">
        <f t="shared" si="628"/>
        <v>1.133427927709622</v>
      </c>
      <c r="AC1747" s="3">
        <f t="shared" si="629"/>
        <v>-0.49131181483948333</v>
      </c>
      <c r="AD1747" s="3">
        <f t="shared" si="630"/>
        <v>3.5464806168190761</v>
      </c>
      <c r="AE1747" s="3">
        <f t="shared" si="631"/>
        <v>2.0624375142799605</v>
      </c>
      <c r="AF1747" s="3">
        <f t="shared" si="632"/>
        <v>1.9823653132420351</v>
      </c>
      <c r="AG1747" t="str">
        <f t="shared" si="633"/>
        <v>Cluster 3</v>
      </c>
      <c r="AH1747" t="str">
        <f t="shared" si="634"/>
        <v>Not Applicable</v>
      </c>
      <c r="AI1747">
        <f t="shared" si="635"/>
        <v>45.76</v>
      </c>
      <c r="AJ1747" t="e">
        <f t="shared" si="636"/>
        <v>#N/A</v>
      </c>
      <c r="AK1747" t="str">
        <f t="shared" si="637"/>
        <v>no - Low</v>
      </c>
      <c r="AL1747" t="str">
        <f t="shared" si="638"/>
        <v>Q2 - Medium</v>
      </c>
      <c r="AM1747">
        <f t="shared" si="639"/>
        <v>0</v>
      </c>
      <c r="AN1747">
        <f t="shared" si="640"/>
        <v>0</v>
      </c>
      <c r="AO1747">
        <f t="shared" si="641"/>
        <v>0</v>
      </c>
      <c r="AP1747">
        <f t="shared" si="642"/>
        <v>3</v>
      </c>
      <c r="AQ1747">
        <f t="shared" si="643"/>
        <v>269.2</v>
      </c>
    </row>
    <row r="1748" spans="1:43" x14ac:dyDescent="0.25">
      <c r="A1748" t="s">
        <v>53</v>
      </c>
      <c r="B1748">
        <v>127</v>
      </c>
      <c r="C1748" t="s">
        <v>28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  <c r="U1748">
        <f t="shared" si="621"/>
        <v>0</v>
      </c>
      <c r="V1748" t="str">
        <f t="shared" si="622"/>
        <v>&lt;=3 calls</v>
      </c>
      <c r="W1748" t="str">
        <f t="shared" si="623"/>
        <v>Q3</v>
      </c>
      <c r="X1748" t="str">
        <f t="shared" si="624"/>
        <v>Not Applicable</v>
      </c>
      <c r="Y1748" t="str">
        <f t="shared" si="625"/>
        <v>High</v>
      </c>
      <c r="Z1748" s="3">
        <f t="shared" si="626"/>
        <v>0.43583346829728742</v>
      </c>
      <c r="AA1748" s="3">
        <f t="shared" si="627"/>
        <v>1.3318753400352124</v>
      </c>
      <c r="AB1748" s="3">
        <f t="shared" si="628"/>
        <v>0.48799178184301811</v>
      </c>
      <c r="AC1748" s="3">
        <f t="shared" si="629"/>
        <v>-1.0710005939952616</v>
      </c>
      <c r="AD1748" s="3">
        <f t="shared" si="630"/>
        <v>3.1174382074592906</v>
      </c>
      <c r="AE1748" s="3">
        <f t="shared" si="631"/>
        <v>1.8300330557032247</v>
      </c>
      <c r="AF1748" s="3">
        <f t="shared" si="632"/>
        <v>2.2315064401892211</v>
      </c>
      <c r="AG1748" t="str">
        <f t="shared" si="633"/>
        <v>Cluster 2</v>
      </c>
      <c r="AH1748" t="str">
        <f t="shared" si="634"/>
        <v>&gt;16 messages</v>
      </c>
      <c r="AI1748" t="e">
        <f t="shared" si="635"/>
        <v>#N/A</v>
      </c>
      <c r="AJ1748">
        <f t="shared" si="636"/>
        <v>34.65</v>
      </c>
      <c r="AK1748" t="str">
        <f t="shared" si="637"/>
        <v>no - Medium</v>
      </c>
      <c r="AL1748" t="str">
        <f t="shared" si="638"/>
        <v>Q1 - Low</v>
      </c>
      <c r="AM1748">
        <f t="shared" si="639"/>
        <v>0</v>
      </c>
      <c r="AN1748">
        <f t="shared" si="640"/>
        <v>0</v>
      </c>
      <c r="AO1748">
        <f t="shared" si="641"/>
        <v>1</v>
      </c>
      <c r="AP1748">
        <f t="shared" si="642"/>
        <v>0</v>
      </c>
      <c r="AQ1748">
        <f t="shared" si="643"/>
        <v>203.8</v>
      </c>
    </row>
    <row r="1749" spans="1:43" x14ac:dyDescent="0.25">
      <c r="A1749" t="s">
        <v>57</v>
      </c>
      <c r="B1749">
        <v>125</v>
      </c>
      <c r="C1749" t="s">
        <v>28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  <c r="U1749">
        <f t="shared" si="621"/>
        <v>0</v>
      </c>
      <c r="V1749" t="str">
        <f t="shared" si="622"/>
        <v>&lt;=3 calls</v>
      </c>
      <c r="W1749" t="str">
        <f t="shared" si="623"/>
        <v>Q3</v>
      </c>
      <c r="X1749" t="str">
        <f t="shared" si="624"/>
        <v>Not Applicable</v>
      </c>
      <c r="Y1749" t="str">
        <f t="shared" si="625"/>
        <v>Medium</v>
      </c>
      <c r="Z1749" s="3">
        <f t="shared" si="626"/>
        <v>1.6318557131191269</v>
      </c>
      <c r="AA1749" s="3">
        <f t="shared" si="627"/>
        <v>0.43833443411503847</v>
      </c>
      <c r="AB1749" s="3">
        <f t="shared" si="628"/>
        <v>-1.6469123929465159</v>
      </c>
      <c r="AC1749" s="3">
        <f t="shared" si="629"/>
        <v>1.591586692182255E-2</v>
      </c>
      <c r="AD1749" s="3">
        <f t="shared" si="630"/>
        <v>3.2320351377808567</v>
      </c>
      <c r="AE1749" s="3">
        <f t="shared" si="631"/>
        <v>2.3595897714287495</v>
      </c>
      <c r="AF1749" s="3">
        <f t="shared" si="632"/>
        <v>2.9477579016961744</v>
      </c>
      <c r="AG1749" t="str">
        <f t="shared" si="633"/>
        <v>Cluster 2</v>
      </c>
      <c r="AH1749" t="str">
        <f t="shared" si="634"/>
        <v>&gt;16 messages</v>
      </c>
      <c r="AI1749" t="e">
        <f t="shared" si="635"/>
        <v>#N/A</v>
      </c>
      <c r="AJ1749">
        <f t="shared" si="636"/>
        <v>45.63</v>
      </c>
      <c r="AK1749" t="str">
        <f t="shared" si="637"/>
        <v>no - Low</v>
      </c>
      <c r="AL1749" t="str">
        <f t="shared" si="638"/>
        <v>Q2 - Medium</v>
      </c>
      <c r="AM1749">
        <f t="shared" si="639"/>
        <v>0</v>
      </c>
      <c r="AN1749">
        <f t="shared" si="640"/>
        <v>0</v>
      </c>
      <c r="AO1749">
        <f t="shared" si="641"/>
        <v>1</v>
      </c>
      <c r="AP1749">
        <f t="shared" si="642"/>
        <v>0</v>
      </c>
      <c r="AQ1749">
        <f t="shared" si="643"/>
        <v>268.39999999999998</v>
      </c>
    </row>
    <row r="1750" spans="1:43" x14ac:dyDescent="0.25">
      <c r="A1750" t="s">
        <v>49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  <c r="U1750">
        <f t="shared" si="621"/>
        <v>0</v>
      </c>
      <c r="V1750" t="str">
        <f t="shared" si="622"/>
        <v>&lt;=3 calls</v>
      </c>
      <c r="W1750" t="str">
        <f t="shared" si="623"/>
        <v>Q2</v>
      </c>
      <c r="X1750" t="str">
        <f t="shared" si="624"/>
        <v>Not Applicable</v>
      </c>
      <c r="Y1750" t="str">
        <f t="shared" si="625"/>
        <v>Low</v>
      </c>
      <c r="Z1750" s="3">
        <f t="shared" si="626"/>
        <v>-1.2193428271682316</v>
      </c>
      <c r="AA1750" s="3">
        <f t="shared" si="627"/>
        <v>-1.4422806128661723</v>
      </c>
      <c r="AB1750" s="3">
        <f t="shared" si="628"/>
        <v>1.0440598459742456</v>
      </c>
      <c r="AC1750" s="3">
        <f t="shared" si="629"/>
        <v>-5.6545230472650088E-2</v>
      </c>
      <c r="AD1750" s="3">
        <f t="shared" si="630"/>
        <v>2.3047800269039973</v>
      </c>
      <c r="AE1750" s="3">
        <f t="shared" si="631"/>
        <v>2.1587562672708578</v>
      </c>
      <c r="AF1750" s="3">
        <f t="shared" si="632"/>
        <v>3.4653205148365172</v>
      </c>
      <c r="AG1750" t="str">
        <f t="shared" si="633"/>
        <v>Cluster 2</v>
      </c>
      <c r="AH1750" t="str">
        <f t="shared" si="634"/>
        <v>Not Applicable</v>
      </c>
      <c r="AI1750" t="e">
        <f t="shared" si="635"/>
        <v>#N/A</v>
      </c>
      <c r="AJ1750">
        <f t="shared" si="636"/>
        <v>19.45</v>
      </c>
      <c r="AK1750" t="str">
        <f t="shared" si="637"/>
        <v>no - Medium</v>
      </c>
      <c r="AL1750" t="str">
        <f t="shared" si="638"/>
        <v>Q2 - Medium</v>
      </c>
      <c r="AM1750">
        <f t="shared" si="639"/>
        <v>0</v>
      </c>
      <c r="AN1750">
        <f t="shared" si="640"/>
        <v>1</v>
      </c>
      <c r="AO1750">
        <f t="shared" si="641"/>
        <v>0</v>
      </c>
      <c r="AP1750">
        <f t="shared" si="642"/>
        <v>2</v>
      </c>
      <c r="AQ1750">
        <f t="shared" si="643"/>
        <v>114.4</v>
      </c>
    </row>
    <row r="1751" spans="1:43" x14ac:dyDescent="0.25">
      <c r="A1751" t="s">
        <v>38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  <c r="U1751">
        <f t="shared" si="621"/>
        <v>0</v>
      </c>
      <c r="V1751" t="str">
        <f t="shared" si="622"/>
        <v>&lt;=3 calls</v>
      </c>
      <c r="W1751" t="str">
        <f t="shared" si="623"/>
        <v>Q1</v>
      </c>
      <c r="X1751" t="str">
        <f t="shared" si="624"/>
        <v>Not Applicable</v>
      </c>
      <c r="Y1751" t="str">
        <f t="shared" si="625"/>
        <v>Medium</v>
      </c>
      <c r="Z1751" s="3">
        <f t="shared" si="626"/>
        <v>-0.76574305939524256</v>
      </c>
      <c r="AA1751" s="3">
        <f t="shared" si="627"/>
        <v>0.17365527935472025</v>
      </c>
      <c r="AB1751" s="3">
        <f t="shared" si="628"/>
        <v>0.63296666999151696</v>
      </c>
      <c r="AC1751" s="3">
        <f t="shared" si="629"/>
        <v>-0.38262016874777532</v>
      </c>
      <c r="AD1751" s="3">
        <f t="shared" si="630"/>
        <v>2.1166201903787361</v>
      </c>
      <c r="AE1751" s="3">
        <f t="shared" si="631"/>
        <v>1.078686046962914</v>
      </c>
      <c r="AF1751" s="3">
        <f t="shared" si="632"/>
        <v>2.4180666131242208</v>
      </c>
      <c r="AG1751" t="str">
        <f t="shared" si="633"/>
        <v>Cluster 2</v>
      </c>
      <c r="AH1751" t="str">
        <f t="shared" si="634"/>
        <v>Not Applicable</v>
      </c>
      <c r="AI1751" t="e">
        <f t="shared" si="635"/>
        <v>#N/A</v>
      </c>
      <c r="AJ1751">
        <f t="shared" si="636"/>
        <v>23.61</v>
      </c>
      <c r="AK1751" t="str">
        <f t="shared" si="637"/>
        <v>no - Low</v>
      </c>
      <c r="AL1751" t="str">
        <f t="shared" si="638"/>
        <v>Q2 - Medium</v>
      </c>
      <c r="AM1751">
        <f t="shared" si="639"/>
        <v>0</v>
      </c>
      <c r="AN1751">
        <f t="shared" si="640"/>
        <v>1</v>
      </c>
      <c r="AO1751">
        <f t="shared" si="641"/>
        <v>0</v>
      </c>
      <c r="AP1751">
        <f t="shared" si="642"/>
        <v>2</v>
      </c>
      <c r="AQ1751">
        <f t="shared" si="643"/>
        <v>138.9</v>
      </c>
    </row>
    <row r="1752" spans="1:43" x14ac:dyDescent="0.25">
      <c r="A1752" t="s">
        <v>24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  <c r="U1752">
        <f t="shared" si="621"/>
        <v>0</v>
      </c>
      <c r="V1752" t="str">
        <f t="shared" si="622"/>
        <v>&lt;=3 calls</v>
      </c>
      <c r="W1752" t="str">
        <f t="shared" si="623"/>
        <v>Q3</v>
      </c>
      <c r="X1752" t="str">
        <f t="shared" si="624"/>
        <v>Not Applicable</v>
      </c>
      <c r="Y1752" t="str">
        <f t="shared" si="625"/>
        <v>High</v>
      </c>
      <c r="Z1752" s="3">
        <f t="shared" si="626"/>
        <v>0.10627935130303402</v>
      </c>
      <c r="AA1752" s="3">
        <f t="shared" si="627"/>
        <v>0.74082489669826002</v>
      </c>
      <c r="AB1752" s="3">
        <f t="shared" si="628"/>
        <v>-1.0411953945178574</v>
      </c>
      <c r="AC1752" s="3">
        <f t="shared" si="629"/>
        <v>0.70429629216930834</v>
      </c>
      <c r="AD1752" s="3">
        <f t="shared" si="630"/>
        <v>2.6759387579157159</v>
      </c>
      <c r="AE1752" s="3">
        <f t="shared" si="631"/>
        <v>1.4629552094339777</v>
      </c>
      <c r="AF1752" s="3">
        <f t="shared" si="632"/>
        <v>2.262703615921565</v>
      </c>
      <c r="AG1752" t="str">
        <f t="shared" si="633"/>
        <v>Cluster 2</v>
      </c>
      <c r="AH1752" t="str">
        <f t="shared" si="634"/>
        <v>Not Applicable</v>
      </c>
      <c r="AI1752" t="e">
        <f t="shared" si="635"/>
        <v>#N/A</v>
      </c>
      <c r="AJ1752">
        <f t="shared" si="636"/>
        <v>31.62</v>
      </c>
      <c r="AK1752" t="str">
        <f t="shared" si="637"/>
        <v>no - Medium</v>
      </c>
      <c r="AL1752" t="str">
        <f t="shared" si="638"/>
        <v>Q4 - Very High</v>
      </c>
      <c r="AM1752">
        <f t="shared" si="639"/>
        <v>0</v>
      </c>
      <c r="AN1752">
        <f t="shared" si="640"/>
        <v>1</v>
      </c>
      <c r="AO1752">
        <f t="shared" si="641"/>
        <v>0</v>
      </c>
      <c r="AP1752">
        <f t="shared" si="642"/>
        <v>1</v>
      </c>
      <c r="AQ1752">
        <f t="shared" si="643"/>
        <v>186</v>
      </c>
    </row>
    <row r="1753" spans="1:43" x14ac:dyDescent="0.25">
      <c r="A1753" t="s">
        <v>71</v>
      </c>
      <c r="B1753">
        <v>121</v>
      </c>
      <c r="C1753" t="s">
        <v>28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  <c r="U1753">
        <f t="shared" si="621"/>
        <v>0</v>
      </c>
      <c r="V1753" t="str">
        <f t="shared" si="622"/>
        <v>&lt;=3 calls</v>
      </c>
      <c r="W1753" t="str">
        <f t="shared" si="623"/>
        <v>Q3</v>
      </c>
      <c r="X1753" t="str">
        <f t="shared" si="624"/>
        <v>Not Applicable</v>
      </c>
      <c r="Y1753" t="str">
        <f t="shared" si="625"/>
        <v>High</v>
      </c>
      <c r="Z1753" s="3">
        <f t="shared" si="626"/>
        <v>-0.18254335797282822</v>
      </c>
      <c r="AA1753" s="3">
        <f t="shared" si="627"/>
        <v>1.0811266671043838</v>
      </c>
      <c r="AB1753" s="3">
        <f t="shared" si="628"/>
        <v>0.37876412638866985</v>
      </c>
      <c r="AC1753" s="3">
        <f t="shared" si="629"/>
        <v>1.7549822043891561</v>
      </c>
      <c r="AD1753" s="3">
        <f t="shared" si="630"/>
        <v>3.8066049215599702</v>
      </c>
      <c r="AE1753" s="3">
        <f t="shared" si="631"/>
        <v>2.1037066689597728</v>
      </c>
      <c r="AF1753" s="3">
        <f t="shared" si="632"/>
        <v>1.5365293583941244</v>
      </c>
      <c r="AG1753" t="str">
        <f t="shared" si="633"/>
        <v>Cluster 3</v>
      </c>
      <c r="AH1753" t="str">
        <f t="shared" si="634"/>
        <v>&gt;16 messages</v>
      </c>
      <c r="AI1753" t="e">
        <f t="shared" si="635"/>
        <v>#N/A</v>
      </c>
      <c r="AJ1753">
        <f t="shared" si="636"/>
        <v>28.97</v>
      </c>
      <c r="AK1753" t="str">
        <f t="shared" si="637"/>
        <v>no - Medium</v>
      </c>
      <c r="AL1753" t="str">
        <f t="shared" si="638"/>
        <v>Q4 - Very High</v>
      </c>
      <c r="AM1753">
        <f t="shared" si="639"/>
        <v>0</v>
      </c>
      <c r="AN1753">
        <f t="shared" si="640"/>
        <v>0</v>
      </c>
      <c r="AO1753">
        <f t="shared" si="641"/>
        <v>1</v>
      </c>
      <c r="AP1753">
        <f t="shared" si="642"/>
        <v>0</v>
      </c>
      <c r="AQ1753">
        <f t="shared" si="643"/>
        <v>170.4</v>
      </c>
    </row>
    <row r="1754" spans="1:43" x14ac:dyDescent="0.25">
      <c r="A1754" t="s">
        <v>63</v>
      </c>
      <c r="B1754">
        <v>93</v>
      </c>
      <c r="C1754" t="s">
        <v>25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  <c r="U1754">
        <f t="shared" si="621"/>
        <v>0</v>
      </c>
      <c r="V1754" t="str">
        <f t="shared" si="622"/>
        <v>&gt;3 calls</v>
      </c>
      <c r="W1754" t="str">
        <f t="shared" si="623"/>
        <v>Q2</v>
      </c>
      <c r="X1754" t="str">
        <f t="shared" si="624"/>
        <v>Not Applicable</v>
      </c>
      <c r="Y1754" t="str">
        <f t="shared" si="625"/>
        <v>Medium</v>
      </c>
      <c r="Z1754" s="3">
        <f t="shared" si="626"/>
        <v>-0.29177758776305829</v>
      </c>
      <c r="AA1754" s="3">
        <f t="shared" si="627"/>
        <v>0.61147042256727724</v>
      </c>
      <c r="AB1754" s="3">
        <f t="shared" si="628"/>
        <v>-1.0054481618237068</v>
      </c>
      <c r="AC1754" s="3">
        <f t="shared" si="629"/>
        <v>-0.12900632786712207</v>
      </c>
      <c r="AD1754" s="3">
        <f t="shared" si="630"/>
        <v>1.9639438809107161</v>
      </c>
      <c r="AE1754" s="3">
        <f t="shared" si="631"/>
        <v>1.219261611443526</v>
      </c>
      <c r="AF1754" s="3">
        <f t="shared" si="632"/>
        <v>2.6676060779120077</v>
      </c>
      <c r="AG1754" t="str">
        <f t="shared" si="633"/>
        <v>Cluster 2</v>
      </c>
      <c r="AH1754" t="str">
        <f t="shared" si="634"/>
        <v>Not Applicable</v>
      </c>
      <c r="AI1754" t="e">
        <f t="shared" si="635"/>
        <v>#N/A</v>
      </c>
      <c r="AJ1754">
        <f t="shared" si="636"/>
        <v>27.97</v>
      </c>
      <c r="AK1754" t="str">
        <f t="shared" si="637"/>
        <v>no - Low</v>
      </c>
      <c r="AL1754" t="str">
        <f t="shared" si="638"/>
        <v>Q2 - Medium</v>
      </c>
      <c r="AM1754">
        <f t="shared" si="639"/>
        <v>0</v>
      </c>
      <c r="AN1754">
        <f t="shared" si="640"/>
        <v>0</v>
      </c>
      <c r="AO1754">
        <f t="shared" si="641"/>
        <v>0</v>
      </c>
      <c r="AP1754">
        <f t="shared" si="642"/>
        <v>4</v>
      </c>
      <c r="AQ1754">
        <f t="shared" si="643"/>
        <v>164.5</v>
      </c>
    </row>
    <row r="1755" spans="1:43" x14ac:dyDescent="0.25">
      <c r="A1755" t="s">
        <v>63</v>
      </c>
      <c r="B1755">
        <v>121</v>
      </c>
      <c r="C1755" t="s">
        <v>25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  <c r="U1755">
        <f t="shared" si="621"/>
        <v>0</v>
      </c>
      <c r="V1755" t="str">
        <f t="shared" si="622"/>
        <v>&lt;=3 calls</v>
      </c>
      <c r="W1755" t="str">
        <f t="shared" si="623"/>
        <v>Q3</v>
      </c>
      <c r="X1755" t="str">
        <f t="shared" si="624"/>
        <v>Not Applicable</v>
      </c>
      <c r="Y1755" t="str">
        <f t="shared" si="625"/>
        <v>Medium</v>
      </c>
      <c r="Z1755" s="3">
        <f t="shared" si="626"/>
        <v>-0.21586905519696639</v>
      </c>
      <c r="AA1755" s="3">
        <f t="shared" si="627"/>
        <v>-0.62834246025737306</v>
      </c>
      <c r="AB1755" s="3">
        <f t="shared" si="628"/>
        <v>-2.0897808868796006</v>
      </c>
      <c r="AC1755" s="3">
        <f t="shared" si="629"/>
        <v>0.74052684086654508</v>
      </c>
      <c r="AD1755" s="3">
        <f t="shared" si="630"/>
        <v>2.2293601617123699</v>
      </c>
      <c r="AE1755" s="3">
        <f t="shared" si="631"/>
        <v>2.3145146043101552</v>
      </c>
      <c r="AF1755" s="3">
        <f t="shared" si="632"/>
        <v>3.7072778391293775</v>
      </c>
      <c r="AG1755" t="str">
        <f t="shared" si="633"/>
        <v>Cluster 1</v>
      </c>
      <c r="AH1755" t="str">
        <f t="shared" si="634"/>
        <v>Not Applicable</v>
      </c>
      <c r="AI1755" t="e">
        <f t="shared" si="635"/>
        <v>#N/A</v>
      </c>
      <c r="AJ1755">
        <f t="shared" si="636"/>
        <v>28.66</v>
      </c>
      <c r="AK1755" t="str">
        <f t="shared" si="637"/>
        <v>no - Medium</v>
      </c>
      <c r="AL1755" t="str">
        <f t="shared" si="638"/>
        <v>Q4 - Very High</v>
      </c>
      <c r="AM1755">
        <f t="shared" si="639"/>
        <v>0</v>
      </c>
      <c r="AN1755">
        <f t="shared" si="640"/>
        <v>0</v>
      </c>
      <c r="AO1755">
        <f t="shared" si="641"/>
        <v>0</v>
      </c>
      <c r="AP1755">
        <f t="shared" si="642"/>
        <v>1</v>
      </c>
      <c r="AQ1755">
        <f t="shared" si="643"/>
        <v>168.6</v>
      </c>
    </row>
    <row r="1756" spans="1:43" x14ac:dyDescent="0.25">
      <c r="A1756" t="s">
        <v>52</v>
      </c>
      <c r="B1756">
        <v>53</v>
      </c>
      <c r="C1756" t="s">
        <v>25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  <c r="U1756">
        <f t="shared" si="621"/>
        <v>1</v>
      </c>
      <c r="V1756" t="str">
        <f t="shared" si="622"/>
        <v>&lt;=3 calls</v>
      </c>
      <c r="W1756" t="str">
        <f t="shared" si="623"/>
        <v>Q1</v>
      </c>
      <c r="X1756" t="str">
        <f t="shared" si="624"/>
        <v>Not Applicable</v>
      </c>
      <c r="Y1756" t="str">
        <f t="shared" si="625"/>
        <v>High</v>
      </c>
      <c r="Z1756" s="3">
        <f t="shared" si="626"/>
        <v>1.4985529242225755</v>
      </c>
      <c r="AA1756" s="3">
        <f t="shared" si="627"/>
        <v>1.0074941202913632</v>
      </c>
      <c r="AB1756" s="3">
        <f t="shared" si="628"/>
        <v>-0.48711328775852702</v>
      </c>
      <c r="AC1756" s="3">
        <f t="shared" si="629"/>
        <v>-0.16523687656435807</v>
      </c>
      <c r="AD1756" s="3">
        <f t="shared" si="630"/>
        <v>3.3515192987639906</v>
      </c>
      <c r="AE1756" s="3">
        <f t="shared" si="631"/>
        <v>1.8775749917394422</v>
      </c>
      <c r="AF1756" s="3">
        <f t="shared" si="632"/>
        <v>1.9539432154551626</v>
      </c>
      <c r="AG1756" t="str">
        <f t="shared" si="633"/>
        <v>Cluster 2</v>
      </c>
      <c r="AH1756" t="str">
        <f t="shared" si="634"/>
        <v>Not Applicable</v>
      </c>
      <c r="AI1756">
        <f t="shared" si="635"/>
        <v>44.4</v>
      </c>
      <c r="AJ1756" t="e">
        <f t="shared" si="636"/>
        <v>#N/A</v>
      </c>
      <c r="AK1756" t="str">
        <f t="shared" si="637"/>
        <v>no - Low</v>
      </c>
      <c r="AL1756" t="str">
        <f t="shared" si="638"/>
        <v>Q2 - Medium</v>
      </c>
      <c r="AM1756">
        <f t="shared" si="639"/>
        <v>0</v>
      </c>
      <c r="AN1756">
        <f t="shared" si="640"/>
        <v>0</v>
      </c>
      <c r="AO1756">
        <f t="shared" si="641"/>
        <v>0</v>
      </c>
      <c r="AP1756">
        <f t="shared" si="642"/>
        <v>0</v>
      </c>
      <c r="AQ1756">
        <f t="shared" si="643"/>
        <v>261.2</v>
      </c>
    </row>
    <row r="1757" spans="1:43" x14ac:dyDescent="0.25">
      <c r="A1757" t="s">
        <v>33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  <c r="U1757">
        <f t="shared" si="621"/>
        <v>0</v>
      </c>
      <c r="V1757" t="str">
        <f t="shared" si="622"/>
        <v>&lt;=3 calls</v>
      </c>
      <c r="W1757" t="str">
        <f t="shared" si="623"/>
        <v>Q2</v>
      </c>
      <c r="X1757" t="str">
        <f t="shared" si="624"/>
        <v>Not Applicable</v>
      </c>
      <c r="Y1757" t="str">
        <f t="shared" si="625"/>
        <v>Medium</v>
      </c>
      <c r="Z1757" s="3">
        <f t="shared" si="626"/>
        <v>0.18959359436337894</v>
      </c>
      <c r="AA1757" s="3">
        <f t="shared" si="627"/>
        <v>-0.43331571464450658</v>
      </c>
      <c r="AB1757" s="3">
        <f t="shared" si="628"/>
        <v>-0.75720349033655165</v>
      </c>
      <c r="AC1757" s="3">
        <f t="shared" si="629"/>
        <v>1.0303712304444337</v>
      </c>
      <c r="AD1757" s="3">
        <f t="shared" si="630"/>
        <v>2.4326161796593491</v>
      </c>
      <c r="AE1757" s="3">
        <f t="shared" si="631"/>
        <v>1.3633525728464144</v>
      </c>
      <c r="AF1757" s="3">
        <f t="shared" si="632"/>
        <v>2.4082854893540815</v>
      </c>
      <c r="AG1757" t="str">
        <f t="shared" si="633"/>
        <v>Cluster 2</v>
      </c>
      <c r="AH1757" t="str">
        <f t="shared" si="634"/>
        <v>Not Applicable</v>
      </c>
      <c r="AI1757" t="e">
        <f t="shared" si="635"/>
        <v>#N/A</v>
      </c>
      <c r="AJ1757">
        <f t="shared" si="636"/>
        <v>32.39</v>
      </c>
      <c r="AK1757" t="str">
        <f t="shared" si="637"/>
        <v>no - Medium</v>
      </c>
      <c r="AL1757" t="str">
        <f t="shared" si="638"/>
        <v>Q4 - Very High</v>
      </c>
      <c r="AM1757">
        <f t="shared" si="639"/>
        <v>0</v>
      </c>
      <c r="AN1757">
        <f t="shared" si="640"/>
        <v>1</v>
      </c>
      <c r="AO1757">
        <f t="shared" si="641"/>
        <v>0</v>
      </c>
      <c r="AP1757">
        <f t="shared" si="642"/>
        <v>1</v>
      </c>
      <c r="AQ1757">
        <f t="shared" si="643"/>
        <v>190.5</v>
      </c>
    </row>
    <row r="1758" spans="1:43" x14ac:dyDescent="0.25">
      <c r="A1758" t="s">
        <v>47</v>
      </c>
      <c r="B1758">
        <v>132</v>
      </c>
      <c r="C1758" t="s">
        <v>28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  <c r="U1758">
        <f t="shared" si="621"/>
        <v>0</v>
      </c>
      <c r="V1758" t="str">
        <f t="shared" si="622"/>
        <v>&lt;=3 calls</v>
      </c>
      <c r="W1758" t="str">
        <f t="shared" si="623"/>
        <v>Q4</v>
      </c>
      <c r="X1758" t="str">
        <f t="shared" si="624"/>
        <v>Not Applicable</v>
      </c>
      <c r="Y1758" t="str">
        <f t="shared" si="625"/>
        <v>High</v>
      </c>
      <c r="Z1758" s="3">
        <f t="shared" si="626"/>
        <v>1.5559397748436135E-2</v>
      </c>
      <c r="AA1758" s="3">
        <f t="shared" si="627"/>
        <v>2.273177897942209</v>
      </c>
      <c r="AB1758" s="3">
        <f t="shared" si="628"/>
        <v>0.91695857417282201</v>
      </c>
      <c r="AC1758" s="3">
        <f t="shared" si="629"/>
        <v>-2.1941476036095811</v>
      </c>
      <c r="AD1758" s="3">
        <f t="shared" si="630"/>
        <v>4.1043602566336386</v>
      </c>
      <c r="AE1758" s="3">
        <f t="shared" si="631"/>
        <v>3.2897836682259176</v>
      </c>
      <c r="AF1758" s="3">
        <f t="shared" si="632"/>
        <v>3.577650073891828</v>
      </c>
      <c r="AG1758" t="str">
        <f t="shared" si="633"/>
        <v>Cluster 2</v>
      </c>
      <c r="AH1758" t="str">
        <f t="shared" si="634"/>
        <v>Not Applicable</v>
      </c>
      <c r="AI1758" t="e">
        <f t="shared" si="635"/>
        <v>#N/A</v>
      </c>
      <c r="AJ1758">
        <f t="shared" si="636"/>
        <v>30.79</v>
      </c>
      <c r="AK1758" t="str">
        <f t="shared" si="637"/>
        <v>no - High</v>
      </c>
      <c r="AL1758" t="str">
        <f t="shared" si="638"/>
        <v>Q1 - Low</v>
      </c>
      <c r="AM1758">
        <f t="shared" si="639"/>
        <v>0</v>
      </c>
      <c r="AN1758">
        <f t="shared" si="640"/>
        <v>0</v>
      </c>
      <c r="AO1758">
        <f t="shared" si="641"/>
        <v>1</v>
      </c>
      <c r="AP1758">
        <f t="shared" si="642"/>
        <v>2</v>
      </c>
      <c r="AQ1758">
        <f t="shared" si="643"/>
        <v>181.1</v>
      </c>
    </row>
    <row r="1759" spans="1:43" x14ac:dyDescent="0.25">
      <c r="A1759" t="s">
        <v>51</v>
      </c>
      <c r="B1759">
        <v>162</v>
      </c>
      <c r="C1759" t="s">
        <v>25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  <c r="U1759">
        <f t="shared" si="621"/>
        <v>0</v>
      </c>
      <c r="V1759" t="str">
        <f t="shared" si="622"/>
        <v>&lt;=3 calls</v>
      </c>
      <c r="W1759" t="str">
        <f t="shared" si="623"/>
        <v>Q4</v>
      </c>
      <c r="X1759" t="str">
        <f t="shared" si="624"/>
        <v>Not Applicable</v>
      </c>
      <c r="Y1759" t="str">
        <f t="shared" si="625"/>
        <v>Low</v>
      </c>
      <c r="Z1759" s="3">
        <f t="shared" si="626"/>
        <v>-5.8497707194092669E-2</v>
      </c>
      <c r="AA1759" s="3">
        <f t="shared" si="627"/>
        <v>-1.7009895611281376</v>
      </c>
      <c r="AB1759" s="3">
        <f t="shared" si="628"/>
        <v>-0.93196773906350916</v>
      </c>
      <c r="AC1759" s="3">
        <f t="shared" si="629"/>
        <v>-1.3608449835731504</v>
      </c>
      <c r="AD1759" s="3">
        <f t="shared" si="630"/>
        <v>1.2298985416966057</v>
      </c>
      <c r="AE1759" s="3">
        <f t="shared" si="631"/>
        <v>2.370073923907273</v>
      </c>
      <c r="AF1759" s="3">
        <f t="shared" si="632"/>
        <v>4.2097328165458432</v>
      </c>
      <c r="AG1759" t="str">
        <f t="shared" si="633"/>
        <v>Cluster 1</v>
      </c>
      <c r="AH1759" t="str">
        <f t="shared" si="634"/>
        <v>Not Applicable</v>
      </c>
      <c r="AI1759" t="e">
        <f t="shared" si="635"/>
        <v>#N/A</v>
      </c>
      <c r="AJ1759">
        <f t="shared" si="636"/>
        <v>30.11</v>
      </c>
      <c r="AK1759" t="str">
        <f t="shared" si="637"/>
        <v>no - Medium</v>
      </c>
      <c r="AL1759" t="str">
        <f t="shared" si="638"/>
        <v>Q1 - Low</v>
      </c>
      <c r="AM1759">
        <f t="shared" si="639"/>
        <v>0</v>
      </c>
      <c r="AN1759">
        <f t="shared" si="640"/>
        <v>0</v>
      </c>
      <c r="AO1759">
        <f t="shared" si="641"/>
        <v>0</v>
      </c>
      <c r="AP1759">
        <f t="shared" si="642"/>
        <v>3</v>
      </c>
      <c r="AQ1759">
        <f t="shared" si="643"/>
        <v>177.1</v>
      </c>
    </row>
    <row r="1760" spans="1:43" x14ac:dyDescent="0.25">
      <c r="A1760" t="s">
        <v>32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  <c r="U1760">
        <f t="shared" si="621"/>
        <v>0</v>
      </c>
      <c r="V1760" t="str">
        <f t="shared" si="622"/>
        <v>&lt;=3 calls</v>
      </c>
      <c r="W1760" t="str">
        <f t="shared" si="623"/>
        <v>Q4</v>
      </c>
      <c r="X1760" t="str">
        <f t="shared" si="624"/>
        <v>Not Applicable</v>
      </c>
      <c r="Y1760" t="str">
        <f t="shared" si="625"/>
        <v>High</v>
      </c>
      <c r="Z1760" s="3">
        <f t="shared" si="626"/>
        <v>-0.36583469270558711</v>
      </c>
      <c r="AA1760" s="3">
        <f t="shared" si="627"/>
        <v>0.80251703051457479</v>
      </c>
      <c r="AB1760" s="3">
        <f t="shared" si="628"/>
        <v>0.65481220108238647</v>
      </c>
      <c r="AC1760" s="3">
        <f t="shared" si="629"/>
        <v>0.37822135389418376</v>
      </c>
      <c r="AD1760" s="3">
        <f t="shared" si="630"/>
        <v>2.879085063601273</v>
      </c>
      <c r="AE1760" s="3">
        <f t="shared" si="631"/>
        <v>1.1617654745605206</v>
      </c>
      <c r="AF1760" s="3">
        <f t="shared" si="632"/>
        <v>1.5525035369717248</v>
      </c>
      <c r="AG1760" t="str">
        <f t="shared" si="633"/>
        <v>Cluster 2</v>
      </c>
      <c r="AH1760" t="str">
        <f t="shared" si="634"/>
        <v>Not Applicable</v>
      </c>
      <c r="AI1760" t="e">
        <f t="shared" si="635"/>
        <v>#N/A</v>
      </c>
      <c r="AJ1760">
        <f t="shared" si="636"/>
        <v>27.29</v>
      </c>
      <c r="AK1760" t="str">
        <f t="shared" si="637"/>
        <v>no - Medium</v>
      </c>
      <c r="AL1760" t="str">
        <f t="shared" si="638"/>
        <v>Q3 - High</v>
      </c>
      <c r="AM1760">
        <f t="shared" si="639"/>
        <v>0</v>
      </c>
      <c r="AN1760">
        <f t="shared" si="640"/>
        <v>1</v>
      </c>
      <c r="AO1760">
        <f t="shared" si="641"/>
        <v>0</v>
      </c>
      <c r="AP1760">
        <f t="shared" si="642"/>
        <v>1</v>
      </c>
      <c r="AQ1760">
        <f t="shared" si="643"/>
        <v>160.5</v>
      </c>
    </row>
    <row r="1761" spans="1:43" x14ac:dyDescent="0.25">
      <c r="A1761" t="s">
        <v>53</v>
      </c>
      <c r="B1761">
        <v>91</v>
      </c>
      <c r="C1761" t="s">
        <v>25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  <c r="U1761">
        <f t="shared" si="621"/>
        <v>0</v>
      </c>
      <c r="V1761" t="str">
        <f t="shared" si="622"/>
        <v>&lt;=3 calls</v>
      </c>
      <c r="W1761" t="str">
        <f t="shared" si="623"/>
        <v>Q2</v>
      </c>
      <c r="X1761" t="str">
        <f t="shared" si="624"/>
        <v>Not Applicable</v>
      </c>
      <c r="Y1761" t="str">
        <f t="shared" si="625"/>
        <v>High</v>
      </c>
      <c r="Z1761" s="3">
        <f t="shared" si="626"/>
        <v>-0.84350301958489815</v>
      </c>
      <c r="AA1761" s="3">
        <f t="shared" si="627"/>
        <v>1.8930747508803989</v>
      </c>
      <c r="AB1761" s="3">
        <f t="shared" si="628"/>
        <v>-9.9851600238565069E-2</v>
      </c>
      <c r="AC1761" s="3">
        <f t="shared" si="629"/>
        <v>-1.3246144348759143</v>
      </c>
      <c r="AD1761" s="3">
        <f t="shared" si="630"/>
        <v>3.0512316352554438</v>
      </c>
      <c r="AE1761" s="3">
        <f t="shared" si="631"/>
        <v>2.4616667320377807</v>
      </c>
      <c r="AF1761" s="3">
        <f t="shared" si="632"/>
        <v>3.287794352945379</v>
      </c>
      <c r="AG1761" t="str">
        <f t="shared" si="633"/>
        <v>Cluster 2</v>
      </c>
      <c r="AH1761" t="str">
        <f t="shared" si="634"/>
        <v>Not Applicable</v>
      </c>
      <c r="AI1761" t="e">
        <f t="shared" si="635"/>
        <v>#N/A</v>
      </c>
      <c r="AJ1761">
        <f t="shared" si="636"/>
        <v>22.9</v>
      </c>
      <c r="AK1761" t="str">
        <f t="shared" si="637"/>
        <v>no - Medium</v>
      </c>
      <c r="AL1761" t="str">
        <f t="shared" si="638"/>
        <v>Q1 - Low</v>
      </c>
      <c r="AM1761">
        <f t="shared" si="639"/>
        <v>0</v>
      </c>
      <c r="AN1761">
        <f t="shared" si="640"/>
        <v>0</v>
      </c>
      <c r="AO1761">
        <f t="shared" si="641"/>
        <v>0</v>
      </c>
      <c r="AP1761">
        <f t="shared" si="642"/>
        <v>2</v>
      </c>
      <c r="AQ1761">
        <f t="shared" si="643"/>
        <v>134.69999999999999</v>
      </c>
    </row>
    <row r="1762" spans="1:43" x14ac:dyDescent="0.25">
      <c r="A1762" t="s">
        <v>37</v>
      </c>
      <c r="B1762">
        <v>73</v>
      </c>
      <c r="C1762" t="s">
        <v>28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  <c r="U1762">
        <f t="shared" si="621"/>
        <v>0</v>
      </c>
      <c r="V1762" t="str">
        <f t="shared" si="622"/>
        <v>&lt;=3 calls</v>
      </c>
      <c r="W1762" t="str">
        <f t="shared" si="623"/>
        <v>Q1</v>
      </c>
      <c r="X1762" t="str">
        <f t="shared" si="624"/>
        <v>Not Applicable</v>
      </c>
      <c r="Y1762" t="str">
        <f t="shared" si="625"/>
        <v>Low</v>
      </c>
      <c r="Z1762" s="3">
        <f t="shared" si="626"/>
        <v>0.33215352137774667</v>
      </c>
      <c r="AA1762" s="3">
        <f t="shared" si="627"/>
        <v>-1.2154127659287564</v>
      </c>
      <c r="AB1762" s="3">
        <f t="shared" si="628"/>
        <v>-2.8357134850264504E-2</v>
      </c>
      <c r="AC1762" s="3">
        <f t="shared" si="629"/>
        <v>-0.52754236353671935</v>
      </c>
      <c r="AD1762" s="3">
        <f t="shared" si="630"/>
        <v>1.7286820817874708</v>
      </c>
      <c r="AE1762" s="3">
        <f t="shared" si="631"/>
        <v>1.3662573790355357</v>
      </c>
      <c r="AF1762" s="3">
        <f t="shared" si="632"/>
        <v>2.957190678945989</v>
      </c>
      <c r="AG1762" t="str">
        <f t="shared" si="633"/>
        <v>Cluster 2</v>
      </c>
      <c r="AH1762" t="str">
        <f t="shared" si="634"/>
        <v>&gt;16 messages</v>
      </c>
      <c r="AI1762" t="e">
        <f t="shared" si="635"/>
        <v>#N/A</v>
      </c>
      <c r="AJ1762">
        <f t="shared" si="636"/>
        <v>33.69</v>
      </c>
      <c r="AK1762" t="str">
        <f t="shared" si="637"/>
        <v>no - Low</v>
      </c>
      <c r="AL1762" t="str">
        <f t="shared" si="638"/>
        <v>Q2 - Medium</v>
      </c>
      <c r="AM1762">
        <f t="shared" si="639"/>
        <v>0</v>
      </c>
      <c r="AN1762">
        <f t="shared" si="640"/>
        <v>0</v>
      </c>
      <c r="AO1762">
        <f t="shared" si="641"/>
        <v>1</v>
      </c>
      <c r="AP1762">
        <f t="shared" si="642"/>
        <v>2</v>
      </c>
      <c r="AQ1762">
        <f t="shared" si="643"/>
        <v>198.2</v>
      </c>
    </row>
    <row r="1763" spans="1:43" x14ac:dyDescent="0.25">
      <c r="A1763" t="s">
        <v>46</v>
      </c>
      <c r="B1763">
        <v>95</v>
      </c>
      <c r="C1763" t="s">
        <v>25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  <c r="U1763">
        <f t="shared" si="621"/>
        <v>1</v>
      </c>
      <c r="V1763" t="str">
        <f t="shared" si="622"/>
        <v>&gt;3 calls</v>
      </c>
      <c r="W1763" t="str">
        <f t="shared" si="623"/>
        <v>Q2</v>
      </c>
      <c r="X1763" t="str">
        <f t="shared" si="624"/>
        <v>Low</v>
      </c>
      <c r="Y1763" t="str">
        <f t="shared" si="625"/>
        <v>High</v>
      </c>
      <c r="Z1763" s="3">
        <f t="shared" si="626"/>
        <v>0.90054180181165555</v>
      </c>
      <c r="AA1763" s="3">
        <f t="shared" si="627"/>
        <v>1.1050074930977958</v>
      </c>
      <c r="AB1763" s="3">
        <f t="shared" si="628"/>
        <v>0.14839307124859005</v>
      </c>
      <c r="AC1763" s="3">
        <f t="shared" si="629"/>
        <v>-5.6545230472650088E-2</v>
      </c>
      <c r="AD1763" s="3">
        <f t="shared" si="630"/>
        <v>3.2018790162445296</v>
      </c>
      <c r="AE1763" s="3">
        <f t="shared" si="631"/>
        <v>1.4343064398155132</v>
      </c>
      <c r="AF1763" s="3">
        <f t="shared" si="632"/>
        <v>1.3647126774253511</v>
      </c>
      <c r="AG1763" t="str">
        <f t="shared" si="633"/>
        <v>Cluster 3</v>
      </c>
      <c r="AH1763" t="str">
        <f t="shared" si="634"/>
        <v>Not Applicable</v>
      </c>
      <c r="AI1763">
        <f t="shared" si="635"/>
        <v>38.909999999999997</v>
      </c>
      <c r="AJ1763" t="e">
        <f t="shared" si="636"/>
        <v>#N/A</v>
      </c>
      <c r="AK1763" t="str">
        <f t="shared" si="637"/>
        <v>yes - Low</v>
      </c>
      <c r="AL1763" t="str">
        <f t="shared" si="638"/>
        <v>Q2 - Medium</v>
      </c>
      <c r="AM1763">
        <f t="shared" si="639"/>
        <v>1</v>
      </c>
      <c r="AN1763">
        <f t="shared" si="640"/>
        <v>0</v>
      </c>
      <c r="AO1763">
        <f t="shared" si="641"/>
        <v>0</v>
      </c>
      <c r="AP1763">
        <f t="shared" si="642"/>
        <v>4</v>
      </c>
      <c r="AQ1763">
        <f t="shared" si="643"/>
        <v>228.9</v>
      </c>
    </row>
    <row r="1764" spans="1:43" x14ac:dyDescent="0.25">
      <c r="A1764" t="s">
        <v>60</v>
      </c>
      <c r="B1764">
        <v>145</v>
      </c>
      <c r="C1764" t="s">
        <v>25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  <c r="U1764">
        <f t="shared" si="621"/>
        <v>0</v>
      </c>
      <c r="V1764" t="str">
        <f t="shared" si="622"/>
        <v>&lt;=3 calls</v>
      </c>
      <c r="W1764" t="str">
        <f t="shared" si="623"/>
        <v>Q4</v>
      </c>
      <c r="X1764" t="str">
        <f t="shared" si="624"/>
        <v>Not Applicable</v>
      </c>
      <c r="Y1764" t="str">
        <f t="shared" si="625"/>
        <v>Low</v>
      </c>
      <c r="Z1764" s="3">
        <f t="shared" si="626"/>
        <v>1.1375245376277474</v>
      </c>
      <c r="AA1764" s="3">
        <f t="shared" si="627"/>
        <v>-1.2810850374106397</v>
      </c>
      <c r="AB1764" s="3">
        <f t="shared" si="628"/>
        <v>1.5306194020890702</v>
      </c>
      <c r="AC1764" s="3">
        <f t="shared" si="629"/>
        <v>1.0303712304444337</v>
      </c>
      <c r="AD1764" s="3">
        <f t="shared" si="630"/>
        <v>3.8954411610064072</v>
      </c>
      <c r="AE1764" s="3">
        <f t="shared" si="631"/>
        <v>2.5178565434435933</v>
      </c>
      <c r="AF1764" s="3">
        <f t="shared" si="632"/>
        <v>2.3462185123855148</v>
      </c>
      <c r="AG1764" t="str">
        <f t="shared" si="633"/>
        <v>Cluster 3</v>
      </c>
      <c r="AH1764" t="str">
        <f t="shared" si="634"/>
        <v>Not Applicable</v>
      </c>
      <c r="AI1764" t="e">
        <f t="shared" si="635"/>
        <v>#N/A</v>
      </c>
      <c r="AJ1764">
        <f t="shared" si="636"/>
        <v>41.09</v>
      </c>
      <c r="AK1764" t="str">
        <f t="shared" si="637"/>
        <v>no - Low</v>
      </c>
      <c r="AL1764" t="str">
        <f t="shared" si="638"/>
        <v>Q4 - Very High</v>
      </c>
      <c r="AM1764">
        <f t="shared" si="639"/>
        <v>0</v>
      </c>
      <c r="AN1764">
        <f t="shared" si="640"/>
        <v>0</v>
      </c>
      <c r="AO1764">
        <f t="shared" si="641"/>
        <v>0</v>
      </c>
      <c r="AP1764">
        <f t="shared" si="642"/>
        <v>0</v>
      </c>
      <c r="AQ1764">
        <f t="shared" si="643"/>
        <v>241.7</v>
      </c>
    </row>
    <row r="1765" spans="1:43" x14ac:dyDescent="0.25">
      <c r="A1765" t="s">
        <v>42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  <c r="U1765">
        <f t="shared" si="621"/>
        <v>0</v>
      </c>
      <c r="V1765" t="str">
        <f t="shared" si="622"/>
        <v>&lt;=3 calls</v>
      </c>
      <c r="W1765" t="str">
        <f t="shared" si="623"/>
        <v>Q2</v>
      </c>
      <c r="X1765" t="str">
        <f t="shared" si="624"/>
        <v>Not Applicable</v>
      </c>
      <c r="Y1765" t="str">
        <f t="shared" si="625"/>
        <v>Medium</v>
      </c>
      <c r="Z1765" s="3">
        <f t="shared" si="626"/>
        <v>-0.91015441403317399</v>
      </c>
      <c r="AA1765" s="3">
        <f t="shared" si="627"/>
        <v>-0.47709722896576262</v>
      </c>
      <c r="AB1765" s="3">
        <f t="shared" si="628"/>
        <v>-2.2009944997058457</v>
      </c>
      <c r="AC1765" s="3">
        <f t="shared" si="629"/>
        <v>-2.1579170549123452</v>
      </c>
      <c r="AD1765" s="3">
        <f t="shared" si="630"/>
        <v>1.7506168146266561</v>
      </c>
      <c r="AE1765" s="3">
        <f t="shared" si="631"/>
        <v>3.2491515241502413</v>
      </c>
      <c r="AF1765" s="3">
        <f t="shared" si="632"/>
        <v>5.1038526646173956</v>
      </c>
      <c r="AG1765" t="str">
        <f t="shared" si="633"/>
        <v>Cluster 1</v>
      </c>
      <c r="AH1765" t="str">
        <f t="shared" si="634"/>
        <v>Not Applicable</v>
      </c>
      <c r="AI1765" t="e">
        <f t="shared" si="635"/>
        <v>#N/A</v>
      </c>
      <c r="AJ1765">
        <f t="shared" si="636"/>
        <v>22.29</v>
      </c>
      <c r="AK1765" t="str">
        <f t="shared" si="637"/>
        <v>no - Medium</v>
      </c>
      <c r="AL1765" t="str">
        <f t="shared" si="638"/>
        <v>Q1 - Low</v>
      </c>
      <c r="AM1765">
        <f t="shared" si="639"/>
        <v>0</v>
      </c>
      <c r="AN1765">
        <f t="shared" si="640"/>
        <v>1</v>
      </c>
      <c r="AO1765">
        <f t="shared" si="641"/>
        <v>0</v>
      </c>
      <c r="AP1765">
        <f t="shared" si="642"/>
        <v>1</v>
      </c>
      <c r="AQ1765">
        <f t="shared" si="643"/>
        <v>131.1</v>
      </c>
    </row>
    <row r="1766" spans="1:43" x14ac:dyDescent="0.25">
      <c r="A1766" t="s">
        <v>60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  <c r="U1766">
        <f t="shared" si="621"/>
        <v>0</v>
      </c>
      <c r="V1766" t="str">
        <f t="shared" si="622"/>
        <v>&lt;=3 calls</v>
      </c>
      <c r="W1766" t="str">
        <f t="shared" si="623"/>
        <v>Q3</v>
      </c>
      <c r="X1766" t="str">
        <f t="shared" si="624"/>
        <v>Not Applicable</v>
      </c>
      <c r="Y1766" t="str">
        <f t="shared" si="625"/>
        <v>Medium</v>
      </c>
      <c r="Z1766" s="3">
        <f t="shared" si="626"/>
        <v>0.99681603823694287</v>
      </c>
      <c r="AA1766" s="3">
        <f t="shared" si="627"/>
        <v>5.192909024814413E-4</v>
      </c>
      <c r="AB1766" s="3">
        <f t="shared" si="628"/>
        <v>0.73226453858637897</v>
      </c>
      <c r="AC1766" s="3">
        <f t="shared" si="629"/>
        <v>1.0303712304444337</v>
      </c>
      <c r="AD1766" s="3">
        <f t="shared" si="630"/>
        <v>3.4801524258412315</v>
      </c>
      <c r="AE1766" s="3">
        <f t="shared" si="631"/>
        <v>1.609819465265635</v>
      </c>
      <c r="AF1766" s="3">
        <f t="shared" si="632"/>
        <v>1.0351697997950193</v>
      </c>
      <c r="AG1766" t="str">
        <f t="shared" si="633"/>
        <v>Cluster 3</v>
      </c>
      <c r="AH1766" t="str">
        <f t="shared" si="634"/>
        <v>Not Applicable</v>
      </c>
      <c r="AI1766" t="e">
        <f t="shared" si="635"/>
        <v>#N/A</v>
      </c>
      <c r="AJ1766">
        <f t="shared" si="636"/>
        <v>39.799999999999997</v>
      </c>
      <c r="AK1766" t="str">
        <f t="shared" si="637"/>
        <v>no - High</v>
      </c>
      <c r="AL1766" t="str">
        <f t="shared" si="638"/>
        <v>Q4 - Very High</v>
      </c>
      <c r="AM1766">
        <f t="shared" si="639"/>
        <v>0</v>
      </c>
      <c r="AN1766">
        <f t="shared" si="640"/>
        <v>1</v>
      </c>
      <c r="AO1766">
        <f t="shared" si="641"/>
        <v>0</v>
      </c>
      <c r="AP1766">
        <f t="shared" si="642"/>
        <v>2</v>
      </c>
      <c r="AQ1766">
        <f t="shared" si="643"/>
        <v>234.1</v>
      </c>
    </row>
    <row r="1767" spans="1:43" x14ac:dyDescent="0.25">
      <c r="A1767" t="s">
        <v>29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  <c r="U1767">
        <f t="shared" si="621"/>
        <v>0</v>
      </c>
      <c r="V1767" t="str">
        <f t="shared" si="622"/>
        <v>&lt;=3 calls</v>
      </c>
      <c r="W1767" t="str">
        <f t="shared" si="623"/>
        <v>Q3</v>
      </c>
      <c r="X1767" t="str">
        <f t="shared" si="624"/>
        <v>Not Applicable</v>
      </c>
      <c r="Y1767" t="str">
        <f t="shared" si="625"/>
        <v>High</v>
      </c>
      <c r="Z1767" s="3">
        <f t="shared" si="626"/>
        <v>0.36733064622544798</v>
      </c>
      <c r="AA1767" s="3">
        <f t="shared" si="627"/>
        <v>2.004518605516322</v>
      </c>
      <c r="AB1767" s="3">
        <f t="shared" si="628"/>
        <v>0.70446113537981747</v>
      </c>
      <c r="AC1767" s="3">
        <f t="shared" si="629"/>
        <v>0.59560464607760044</v>
      </c>
      <c r="AD1767" s="3">
        <f t="shared" si="630"/>
        <v>4.0432495712737948</v>
      </c>
      <c r="AE1767" s="3">
        <f t="shared" si="631"/>
        <v>2.2369705025340298</v>
      </c>
      <c r="AF1767" s="3">
        <f t="shared" si="632"/>
        <v>1.2884901873157493</v>
      </c>
      <c r="AG1767" t="str">
        <f t="shared" si="633"/>
        <v>Cluster 3</v>
      </c>
      <c r="AH1767" t="str">
        <f t="shared" si="634"/>
        <v>Not Applicable</v>
      </c>
      <c r="AI1767" t="e">
        <f t="shared" si="635"/>
        <v>#N/A</v>
      </c>
      <c r="AJ1767">
        <f t="shared" si="636"/>
        <v>34.020000000000003</v>
      </c>
      <c r="AK1767" t="str">
        <f t="shared" si="637"/>
        <v>no - Medium</v>
      </c>
      <c r="AL1767" t="str">
        <f t="shared" si="638"/>
        <v>Q3 - High</v>
      </c>
      <c r="AM1767">
        <f t="shared" si="639"/>
        <v>0</v>
      </c>
      <c r="AN1767">
        <f t="shared" si="640"/>
        <v>1</v>
      </c>
      <c r="AO1767">
        <f t="shared" si="641"/>
        <v>0</v>
      </c>
      <c r="AP1767">
        <f t="shared" si="642"/>
        <v>0</v>
      </c>
      <c r="AQ1767">
        <f t="shared" si="643"/>
        <v>200.1</v>
      </c>
    </row>
    <row r="1768" spans="1:43" x14ac:dyDescent="0.25">
      <c r="A1768" t="s">
        <v>68</v>
      </c>
      <c r="B1768">
        <v>82</v>
      </c>
      <c r="C1768" t="s">
        <v>25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  <c r="U1768">
        <f t="shared" si="621"/>
        <v>0</v>
      </c>
      <c r="V1768" t="str">
        <f t="shared" si="622"/>
        <v>&lt;=3 calls</v>
      </c>
      <c r="W1768" t="str">
        <f t="shared" si="623"/>
        <v>Q2</v>
      </c>
      <c r="X1768" t="str">
        <f t="shared" si="624"/>
        <v>Not Applicable</v>
      </c>
      <c r="Y1768" t="str">
        <f t="shared" si="625"/>
        <v>Low</v>
      </c>
      <c r="Z1768" s="3">
        <f t="shared" si="626"/>
        <v>-0.48617748823719642</v>
      </c>
      <c r="AA1768" s="3">
        <f t="shared" si="627"/>
        <v>-2.1049735341833609</v>
      </c>
      <c r="AB1768" s="3">
        <f t="shared" si="628"/>
        <v>1.7292151392787942</v>
      </c>
      <c r="AC1768" s="3">
        <f t="shared" si="629"/>
        <v>-5.6545230472650088E-2</v>
      </c>
      <c r="AD1768" s="3">
        <f t="shared" si="630"/>
        <v>3.1342785874029095</v>
      </c>
      <c r="AE1768" s="3">
        <f t="shared" si="631"/>
        <v>2.7677905431374685</v>
      </c>
      <c r="AF1768" s="3">
        <f t="shared" si="632"/>
        <v>3.6739116371940721</v>
      </c>
      <c r="AG1768" t="str">
        <f t="shared" si="633"/>
        <v>Cluster 2</v>
      </c>
      <c r="AH1768" t="str">
        <f t="shared" si="634"/>
        <v>Not Applicable</v>
      </c>
      <c r="AI1768" t="e">
        <f t="shared" si="635"/>
        <v>#N/A</v>
      </c>
      <c r="AJ1768">
        <f t="shared" si="636"/>
        <v>26.18</v>
      </c>
      <c r="AK1768" t="str">
        <f t="shared" si="637"/>
        <v>no - High</v>
      </c>
      <c r="AL1768" t="str">
        <f t="shared" si="638"/>
        <v>Q2 - Medium</v>
      </c>
      <c r="AM1768">
        <f t="shared" si="639"/>
        <v>0</v>
      </c>
      <c r="AN1768">
        <f t="shared" si="640"/>
        <v>0</v>
      </c>
      <c r="AO1768">
        <f t="shared" si="641"/>
        <v>0</v>
      </c>
      <c r="AP1768">
        <f t="shared" si="642"/>
        <v>1</v>
      </c>
      <c r="AQ1768">
        <f t="shared" si="643"/>
        <v>154</v>
      </c>
    </row>
    <row r="1769" spans="1:43" x14ac:dyDescent="0.25">
      <c r="A1769" t="s">
        <v>73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  <c r="U1769">
        <f t="shared" si="621"/>
        <v>0</v>
      </c>
      <c r="V1769" t="str">
        <f t="shared" si="622"/>
        <v>&lt;=3 calls</v>
      </c>
      <c r="W1769" t="str">
        <f t="shared" si="623"/>
        <v>Q1</v>
      </c>
      <c r="X1769" t="str">
        <f t="shared" si="624"/>
        <v>Not Applicable</v>
      </c>
      <c r="Y1769" t="str">
        <f t="shared" si="625"/>
        <v>Medium</v>
      </c>
      <c r="Z1769" s="3">
        <f t="shared" si="626"/>
        <v>0.81352470350418393</v>
      </c>
      <c r="AA1769" s="3">
        <f t="shared" si="627"/>
        <v>-0.21042800537265957</v>
      </c>
      <c r="AB1769" s="3">
        <f t="shared" si="628"/>
        <v>0.44231476228938194</v>
      </c>
      <c r="AC1769" s="3">
        <f t="shared" si="629"/>
        <v>-0.16523687656435807</v>
      </c>
      <c r="AD1769" s="3">
        <f t="shared" si="630"/>
        <v>2.5863868872783979</v>
      </c>
      <c r="AE1769" s="3">
        <f t="shared" si="631"/>
        <v>0.9638713415039083</v>
      </c>
      <c r="AF1769" s="3">
        <f t="shared" si="632"/>
        <v>1.7800839292739674</v>
      </c>
      <c r="AG1769" t="str">
        <f t="shared" si="633"/>
        <v>Cluster 2</v>
      </c>
      <c r="AH1769" t="str">
        <f t="shared" si="634"/>
        <v>&gt;16 messages</v>
      </c>
      <c r="AI1769" t="e">
        <f t="shared" si="635"/>
        <v>#N/A</v>
      </c>
      <c r="AJ1769">
        <f t="shared" si="636"/>
        <v>38.11</v>
      </c>
      <c r="AK1769" t="str">
        <f t="shared" si="637"/>
        <v>no - Medium</v>
      </c>
      <c r="AL1769" t="str">
        <f t="shared" si="638"/>
        <v>Q2 - Medium</v>
      </c>
      <c r="AM1769">
        <f t="shared" si="639"/>
        <v>0</v>
      </c>
      <c r="AN1769">
        <f t="shared" si="640"/>
        <v>1</v>
      </c>
      <c r="AO1769">
        <f t="shared" si="641"/>
        <v>0</v>
      </c>
      <c r="AP1769">
        <f t="shared" si="642"/>
        <v>0</v>
      </c>
      <c r="AQ1769">
        <f t="shared" si="643"/>
        <v>224.2</v>
      </c>
    </row>
    <row r="1770" spans="1:43" x14ac:dyDescent="0.25">
      <c r="A1770" t="s">
        <v>47</v>
      </c>
      <c r="B1770">
        <v>52</v>
      </c>
      <c r="C1770" t="s">
        <v>28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  <c r="U1770">
        <f t="shared" si="621"/>
        <v>0</v>
      </c>
      <c r="V1770" t="str">
        <f t="shared" si="622"/>
        <v>&lt;=3 calls</v>
      </c>
      <c r="W1770" t="str">
        <f t="shared" si="623"/>
        <v>Q1</v>
      </c>
      <c r="X1770" t="str">
        <f t="shared" si="624"/>
        <v>Not Applicable</v>
      </c>
      <c r="Y1770" t="str">
        <f t="shared" si="625"/>
        <v>Medium</v>
      </c>
      <c r="Z1770" s="3">
        <f t="shared" si="626"/>
        <v>-0.59170886278029977</v>
      </c>
      <c r="AA1770" s="3">
        <f t="shared" si="627"/>
        <v>-0.36963351199540756</v>
      </c>
      <c r="AB1770" s="3">
        <f t="shared" si="628"/>
        <v>-0.89224859162556425</v>
      </c>
      <c r="AC1770" s="3">
        <f t="shared" si="629"/>
        <v>-0.70869510702289995</v>
      </c>
      <c r="AD1770" s="3">
        <f t="shared" si="630"/>
        <v>0.81273148616900182</v>
      </c>
      <c r="AE1770" s="3">
        <f t="shared" si="631"/>
        <v>1.3360780723665879</v>
      </c>
      <c r="AF1770" s="3">
        <f t="shared" si="632"/>
        <v>3.3029799821232886</v>
      </c>
      <c r="AG1770" t="str">
        <f t="shared" si="633"/>
        <v>Cluster 1</v>
      </c>
      <c r="AH1770" t="str">
        <f t="shared" si="634"/>
        <v>Not Applicable</v>
      </c>
      <c r="AI1770" t="e">
        <f t="shared" si="635"/>
        <v>#N/A</v>
      </c>
      <c r="AJ1770">
        <f t="shared" si="636"/>
        <v>25.21</v>
      </c>
      <c r="AK1770" t="str">
        <f t="shared" si="637"/>
        <v>no - Medium</v>
      </c>
      <c r="AL1770" t="str">
        <f t="shared" si="638"/>
        <v>Q1 - Low</v>
      </c>
      <c r="AM1770">
        <f t="shared" si="639"/>
        <v>0</v>
      </c>
      <c r="AN1770">
        <f t="shared" si="640"/>
        <v>0</v>
      </c>
      <c r="AO1770">
        <f t="shared" si="641"/>
        <v>1</v>
      </c>
      <c r="AP1770">
        <f t="shared" si="642"/>
        <v>3</v>
      </c>
      <c r="AQ1770">
        <f t="shared" si="643"/>
        <v>148.30000000000001</v>
      </c>
    </row>
    <row r="1771" spans="1:43" x14ac:dyDescent="0.25">
      <c r="A1771" t="s">
        <v>67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  <c r="U1771">
        <f t="shared" si="621"/>
        <v>0</v>
      </c>
      <c r="V1771" t="str">
        <f t="shared" si="622"/>
        <v>&lt;=3 calls</v>
      </c>
      <c r="W1771" t="str">
        <f t="shared" si="623"/>
        <v>Q4</v>
      </c>
      <c r="X1771" t="str">
        <f t="shared" si="624"/>
        <v>Not Applicable</v>
      </c>
      <c r="Y1771" t="str">
        <f t="shared" si="625"/>
        <v>Medium</v>
      </c>
      <c r="Z1771" s="3">
        <f t="shared" si="626"/>
        <v>-0.10478339778317318</v>
      </c>
      <c r="AA1771" s="3">
        <f t="shared" si="627"/>
        <v>-0.4691369536346251</v>
      </c>
      <c r="AB1771" s="3">
        <f t="shared" si="628"/>
        <v>0.27549434305001358</v>
      </c>
      <c r="AC1771" s="3">
        <f t="shared" si="629"/>
        <v>-0.52754236353671935</v>
      </c>
      <c r="AD1771" s="3">
        <f t="shared" si="630"/>
        <v>1.7126968138833043</v>
      </c>
      <c r="AE1771" s="3">
        <f t="shared" si="631"/>
        <v>0.76502752897855242</v>
      </c>
      <c r="AF1771" s="3">
        <f t="shared" si="632"/>
        <v>2.4974394615093352</v>
      </c>
      <c r="AG1771" t="str">
        <f t="shared" si="633"/>
        <v>Cluster 2</v>
      </c>
      <c r="AH1771" t="str">
        <f t="shared" si="634"/>
        <v>&gt;16 messages</v>
      </c>
      <c r="AI1771" t="e">
        <f t="shared" si="635"/>
        <v>#N/A</v>
      </c>
      <c r="AJ1771">
        <f t="shared" si="636"/>
        <v>29.68</v>
      </c>
      <c r="AK1771" t="str">
        <f t="shared" si="637"/>
        <v>no - Medium</v>
      </c>
      <c r="AL1771" t="str">
        <f t="shared" si="638"/>
        <v>Q2 - Medium</v>
      </c>
      <c r="AM1771">
        <f t="shared" si="639"/>
        <v>0</v>
      </c>
      <c r="AN1771">
        <f t="shared" si="640"/>
        <v>1</v>
      </c>
      <c r="AO1771">
        <f t="shared" si="641"/>
        <v>0</v>
      </c>
      <c r="AP1771">
        <f t="shared" si="642"/>
        <v>2</v>
      </c>
      <c r="AQ1771">
        <f t="shared" si="643"/>
        <v>174.6</v>
      </c>
    </row>
    <row r="1772" spans="1:43" x14ac:dyDescent="0.25">
      <c r="A1772" t="s">
        <v>34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  <c r="U1772">
        <f t="shared" si="621"/>
        <v>0</v>
      </c>
      <c r="V1772" t="str">
        <f t="shared" si="622"/>
        <v>&lt;=3 calls</v>
      </c>
      <c r="W1772" t="str">
        <f t="shared" si="623"/>
        <v>Q2</v>
      </c>
      <c r="X1772" t="str">
        <f t="shared" si="624"/>
        <v>Not Applicable</v>
      </c>
      <c r="Y1772" t="str">
        <f t="shared" si="625"/>
        <v>Low</v>
      </c>
      <c r="Z1772" s="3">
        <f t="shared" si="626"/>
        <v>-0.77314876988949555</v>
      </c>
      <c r="AA1772" s="3">
        <f t="shared" si="627"/>
        <v>-0.9348130605061632</v>
      </c>
      <c r="AB1772" s="3">
        <f t="shared" si="628"/>
        <v>0.29932583151278025</v>
      </c>
      <c r="AC1772" s="3">
        <f t="shared" si="629"/>
        <v>0.30576025649971117</v>
      </c>
      <c r="AD1772" s="3">
        <f t="shared" si="630"/>
        <v>1.8571398120695681</v>
      </c>
      <c r="AE1772" s="3">
        <f t="shared" si="631"/>
        <v>1.286359112511015</v>
      </c>
      <c r="AF1772" s="3">
        <f t="shared" si="632"/>
        <v>2.8036531973670464</v>
      </c>
      <c r="AG1772" t="str">
        <f t="shared" si="633"/>
        <v>Cluster 2</v>
      </c>
      <c r="AH1772" t="str">
        <f t="shared" si="634"/>
        <v>Not Applicable</v>
      </c>
      <c r="AI1772" t="e">
        <f t="shared" si="635"/>
        <v>#N/A</v>
      </c>
      <c r="AJ1772">
        <f t="shared" si="636"/>
        <v>23.55</v>
      </c>
      <c r="AK1772" t="str">
        <f t="shared" si="637"/>
        <v>no - High</v>
      </c>
      <c r="AL1772" t="str">
        <f t="shared" si="638"/>
        <v>Q3 - High</v>
      </c>
      <c r="AM1772">
        <f t="shared" si="639"/>
        <v>0</v>
      </c>
      <c r="AN1772">
        <f t="shared" si="640"/>
        <v>1</v>
      </c>
      <c r="AO1772">
        <f t="shared" si="641"/>
        <v>0</v>
      </c>
      <c r="AP1772">
        <f t="shared" si="642"/>
        <v>1</v>
      </c>
      <c r="AQ1772">
        <f t="shared" si="643"/>
        <v>138.5</v>
      </c>
    </row>
    <row r="1773" spans="1:43" x14ac:dyDescent="0.25">
      <c r="A1773" t="s">
        <v>44</v>
      </c>
      <c r="B1773">
        <v>146</v>
      </c>
      <c r="C1773" t="s">
        <v>25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  <c r="U1773">
        <f t="shared" si="621"/>
        <v>0</v>
      </c>
      <c r="V1773" t="str">
        <f t="shared" si="622"/>
        <v>&lt;=3 calls</v>
      </c>
      <c r="W1773" t="str">
        <f t="shared" si="623"/>
        <v>Q4</v>
      </c>
      <c r="X1773" t="str">
        <f t="shared" si="624"/>
        <v>Not Applicable</v>
      </c>
      <c r="Y1773" t="str">
        <f t="shared" si="625"/>
        <v>High</v>
      </c>
      <c r="Z1773" s="3">
        <f t="shared" si="626"/>
        <v>-1.3193199188406455</v>
      </c>
      <c r="AA1773" s="3">
        <f t="shared" si="627"/>
        <v>1.3060044452090156</v>
      </c>
      <c r="AB1773" s="3">
        <f t="shared" si="628"/>
        <v>0.55154241774373014</v>
      </c>
      <c r="AC1773" s="3">
        <f t="shared" si="629"/>
        <v>0.84921848695825297</v>
      </c>
      <c r="AD1773" s="3">
        <f t="shared" si="630"/>
        <v>3.3535823530157072</v>
      </c>
      <c r="AE1773" s="3">
        <f t="shared" si="631"/>
        <v>2.1146214167830748</v>
      </c>
      <c r="AF1773" s="3">
        <f t="shared" si="632"/>
        <v>2.3867829549787207</v>
      </c>
      <c r="AG1773" t="str">
        <f t="shared" si="633"/>
        <v>Cluster 2</v>
      </c>
      <c r="AH1773" t="str">
        <f t="shared" si="634"/>
        <v>Not Applicable</v>
      </c>
      <c r="AI1773" t="e">
        <f t="shared" si="635"/>
        <v>#N/A</v>
      </c>
      <c r="AJ1773">
        <f t="shared" si="636"/>
        <v>18.53</v>
      </c>
      <c r="AK1773" t="str">
        <f t="shared" si="637"/>
        <v>no - Low</v>
      </c>
      <c r="AL1773" t="str">
        <f t="shared" si="638"/>
        <v>Q4 - Very High</v>
      </c>
      <c r="AM1773">
        <f t="shared" si="639"/>
        <v>0</v>
      </c>
      <c r="AN1773">
        <f t="shared" si="640"/>
        <v>0</v>
      </c>
      <c r="AO1773">
        <f t="shared" si="641"/>
        <v>0</v>
      </c>
      <c r="AP1773">
        <f t="shared" si="642"/>
        <v>1</v>
      </c>
      <c r="AQ1773">
        <f t="shared" si="643"/>
        <v>109</v>
      </c>
    </row>
    <row r="1774" spans="1:43" x14ac:dyDescent="0.25">
      <c r="A1774" t="s">
        <v>69</v>
      </c>
      <c r="B1774">
        <v>105</v>
      </c>
      <c r="C1774" t="s">
        <v>25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  <c r="U1774">
        <f t="shared" si="621"/>
        <v>0</v>
      </c>
      <c r="V1774" t="str">
        <f t="shared" si="622"/>
        <v>&gt;3 calls</v>
      </c>
      <c r="W1774" t="str">
        <f t="shared" si="623"/>
        <v>Q3</v>
      </c>
      <c r="X1774" t="str">
        <f t="shared" si="624"/>
        <v>Not Applicable</v>
      </c>
      <c r="Y1774" t="str">
        <f t="shared" si="625"/>
        <v>Medium</v>
      </c>
      <c r="Z1774" s="3">
        <f t="shared" si="626"/>
        <v>-0.33250899548144897</v>
      </c>
      <c r="AA1774" s="3">
        <f t="shared" si="627"/>
        <v>0.24529775733495673</v>
      </c>
      <c r="AB1774" s="3">
        <f t="shared" si="628"/>
        <v>0.28145221516570496</v>
      </c>
      <c r="AC1774" s="3">
        <f t="shared" si="629"/>
        <v>0.30576025649971117</v>
      </c>
      <c r="AD1774" s="3">
        <f t="shared" si="630"/>
        <v>2.311588279245234</v>
      </c>
      <c r="AE1774" s="3">
        <f t="shared" si="631"/>
        <v>0.58603575463114277</v>
      </c>
      <c r="AF1774" s="3">
        <f t="shared" si="632"/>
        <v>1.8285063408881701</v>
      </c>
      <c r="AG1774" t="str">
        <f t="shared" si="633"/>
        <v>Cluster 2</v>
      </c>
      <c r="AH1774" t="str">
        <f t="shared" si="634"/>
        <v>Not Applicable</v>
      </c>
      <c r="AI1774" t="e">
        <f t="shared" si="635"/>
        <v>#N/A</v>
      </c>
      <c r="AJ1774">
        <f t="shared" si="636"/>
        <v>27.59</v>
      </c>
      <c r="AK1774" t="str">
        <f t="shared" si="637"/>
        <v>no - High</v>
      </c>
      <c r="AL1774" t="str">
        <f t="shared" si="638"/>
        <v>Q3 - High</v>
      </c>
      <c r="AM1774">
        <f t="shared" si="639"/>
        <v>0</v>
      </c>
      <c r="AN1774">
        <f t="shared" si="640"/>
        <v>0</v>
      </c>
      <c r="AO1774">
        <f t="shared" si="641"/>
        <v>0</v>
      </c>
      <c r="AP1774">
        <f t="shared" si="642"/>
        <v>4</v>
      </c>
      <c r="AQ1774">
        <f t="shared" si="643"/>
        <v>162.30000000000001</v>
      </c>
    </row>
    <row r="1775" spans="1:43" x14ac:dyDescent="0.25">
      <c r="A1775" t="s">
        <v>75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  <c r="U1775">
        <f t="shared" si="621"/>
        <v>0</v>
      </c>
      <c r="V1775" t="str">
        <f t="shared" si="622"/>
        <v>&lt;=3 calls</v>
      </c>
      <c r="W1775" t="str">
        <f t="shared" si="623"/>
        <v>Q1</v>
      </c>
      <c r="X1775" t="str">
        <f t="shared" si="624"/>
        <v>Not Applicable</v>
      </c>
      <c r="Y1775" t="str">
        <f t="shared" si="625"/>
        <v>Medium</v>
      </c>
      <c r="Z1775" s="3">
        <f t="shared" si="626"/>
        <v>0.56543340194671288</v>
      </c>
      <c r="AA1775" s="3">
        <f t="shared" si="627"/>
        <v>-0.21042800537265957</v>
      </c>
      <c r="AB1775" s="3">
        <f t="shared" si="628"/>
        <v>-0.85252944418761945</v>
      </c>
      <c r="AC1775" s="3">
        <f t="shared" si="629"/>
        <v>2.2259793374532255</v>
      </c>
      <c r="AD1775" s="3">
        <f t="shared" si="630"/>
        <v>3.6746014642593585</v>
      </c>
      <c r="AE1775" s="3">
        <f t="shared" si="631"/>
        <v>2.4588178748044154</v>
      </c>
      <c r="AF1775" s="3">
        <f t="shared" si="632"/>
        <v>2.5668803559531912</v>
      </c>
      <c r="AG1775" t="str">
        <f t="shared" si="633"/>
        <v>Cluster 2</v>
      </c>
      <c r="AH1775" t="str">
        <f t="shared" si="634"/>
        <v>Not Applicable</v>
      </c>
      <c r="AI1775" t="e">
        <f t="shared" si="635"/>
        <v>#N/A</v>
      </c>
      <c r="AJ1775">
        <f t="shared" si="636"/>
        <v>35.840000000000003</v>
      </c>
      <c r="AK1775" t="str">
        <f t="shared" si="637"/>
        <v>no - Low</v>
      </c>
      <c r="AL1775" t="str">
        <f t="shared" si="638"/>
        <v>Q4 - Very High</v>
      </c>
      <c r="AM1775">
        <f t="shared" si="639"/>
        <v>0</v>
      </c>
      <c r="AN1775">
        <f t="shared" si="640"/>
        <v>1</v>
      </c>
      <c r="AO1775">
        <f t="shared" si="641"/>
        <v>0</v>
      </c>
      <c r="AP1775">
        <f t="shared" si="642"/>
        <v>2</v>
      </c>
      <c r="AQ1775">
        <f t="shared" si="643"/>
        <v>210.8</v>
      </c>
    </row>
    <row r="1776" spans="1:43" x14ac:dyDescent="0.25">
      <c r="A1776" t="s">
        <v>74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  <c r="U1776">
        <f t="shared" si="621"/>
        <v>0</v>
      </c>
      <c r="V1776" t="str">
        <f t="shared" si="622"/>
        <v>&lt;=3 calls</v>
      </c>
      <c r="W1776" t="str">
        <f t="shared" si="623"/>
        <v>Q1</v>
      </c>
      <c r="X1776" t="str">
        <f t="shared" si="624"/>
        <v>Not Applicable</v>
      </c>
      <c r="Y1776" t="str">
        <f t="shared" si="625"/>
        <v>High</v>
      </c>
      <c r="Z1776" s="3">
        <f t="shared" si="626"/>
        <v>-0.70094309257052989</v>
      </c>
      <c r="AA1776" s="3">
        <f t="shared" si="627"/>
        <v>2.3587508577519363</v>
      </c>
      <c r="AB1776" s="3">
        <f t="shared" si="628"/>
        <v>0.46813220812404571</v>
      </c>
      <c r="AC1776" s="3">
        <f t="shared" si="629"/>
        <v>0.30576025649971117</v>
      </c>
      <c r="AD1776" s="3">
        <f t="shared" si="630"/>
        <v>3.902699627990351</v>
      </c>
      <c r="AE1776" s="3">
        <f t="shared" si="631"/>
        <v>2.5234230574173839</v>
      </c>
      <c r="AF1776" s="3">
        <f t="shared" si="632"/>
        <v>2.3461166780651324</v>
      </c>
      <c r="AG1776" t="str">
        <f t="shared" si="633"/>
        <v>Cluster 3</v>
      </c>
      <c r="AH1776" t="str">
        <f t="shared" si="634"/>
        <v>Not Applicable</v>
      </c>
      <c r="AI1776" t="e">
        <f t="shared" si="635"/>
        <v>#N/A</v>
      </c>
      <c r="AJ1776">
        <f t="shared" si="636"/>
        <v>24.21</v>
      </c>
      <c r="AK1776" t="str">
        <f t="shared" si="637"/>
        <v>no - High</v>
      </c>
      <c r="AL1776" t="str">
        <f t="shared" si="638"/>
        <v>Q3 - High</v>
      </c>
      <c r="AM1776">
        <f t="shared" si="639"/>
        <v>0</v>
      </c>
      <c r="AN1776">
        <f t="shared" si="640"/>
        <v>1</v>
      </c>
      <c r="AO1776">
        <f t="shared" si="641"/>
        <v>0</v>
      </c>
      <c r="AP1776">
        <f t="shared" si="642"/>
        <v>1</v>
      </c>
      <c r="AQ1776">
        <f t="shared" si="643"/>
        <v>142.4</v>
      </c>
    </row>
    <row r="1777" spans="1:43" x14ac:dyDescent="0.25">
      <c r="A1777" t="s">
        <v>74</v>
      </c>
      <c r="B1777">
        <v>33</v>
      </c>
      <c r="C1777" t="s">
        <v>28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  <c r="U1777">
        <f t="shared" si="621"/>
        <v>0</v>
      </c>
      <c r="V1777" t="str">
        <f t="shared" si="622"/>
        <v>&lt;=3 calls</v>
      </c>
      <c r="W1777" t="str">
        <f t="shared" si="623"/>
        <v>Q1</v>
      </c>
      <c r="X1777" t="str">
        <f t="shared" si="624"/>
        <v>Not Applicable</v>
      </c>
      <c r="Y1777" t="str">
        <f t="shared" si="625"/>
        <v>Medium</v>
      </c>
      <c r="Z1777" s="3">
        <f t="shared" si="626"/>
        <v>4.1479384478321321E-2</v>
      </c>
      <c r="AA1777" s="3">
        <f t="shared" si="627"/>
        <v>0.63535124856068925</v>
      </c>
      <c r="AB1777" s="3">
        <f t="shared" si="628"/>
        <v>-1.0193498634269877</v>
      </c>
      <c r="AC1777" s="3">
        <f t="shared" si="629"/>
        <v>-0.99853949660078922</v>
      </c>
      <c r="AD1777" s="3">
        <f t="shared" si="630"/>
        <v>1.9389248476274605</v>
      </c>
      <c r="AE1777" s="3">
        <f t="shared" si="631"/>
        <v>1.5625450453425986</v>
      </c>
      <c r="AF1777" s="3">
        <f t="shared" si="632"/>
        <v>3.0205404272583798</v>
      </c>
      <c r="AG1777" t="str">
        <f t="shared" si="633"/>
        <v>Cluster 2</v>
      </c>
      <c r="AH1777" t="str">
        <f t="shared" si="634"/>
        <v>Not Applicable</v>
      </c>
      <c r="AI1777" t="e">
        <f t="shared" si="635"/>
        <v>#N/A</v>
      </c>
      <c r="AJ1777">
        <f t="shared" si="636"/>
        <v>31.03</v>
      </c>
      <c r="AK1777" t="str">
        <f t="shared" si="637"/>
        <v>no - Low</v>
      </c>
      <c r="AL1777" t="str">
        <f t="shared" si="638"/>
        <v>Q1 - Low</v>
      </c>
      <c r="AM1777">
        <f t="shared" si="639"/>
        <v>0</v>
      </c>
      <c r="AN1777">
        <f t="shared" si="640"/>
        <v>0</v>
      </c>
      <c r="AO1777">
        <f t="shared" si="641"/>
        <v>1</v>
      </c>
      <c r="AP1777">
        <f t="shared" si="642"/>
        <v>2</v>
      </c>
      <c r="AQ1777">
        <f t="shared" si="643"/>
        <v>182.5</v>
      </c>
    </row>
    <row r="1778" spans="1:43" x14ac:dyDescent="0.25">
      <c r="A1778" t="s">
        <v>75</v>
      </c>
      <c r="B1778">
        <v>68</v>
      </c>
      <c r="C1778" t="s">
        <v>25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  <c r="U1778">
        <f t="shared" si="621"/>
        <v>0</v>
      </c>
      <c r="V1778" t="str">
        <f t="shared" si="622"/>
        <v>&lt;=3 calls</v>
      </c>
      <c r="W1778" t="str">
        <f t="shared" si="623"/>
        <v>Q1</v>
      </c>
      <c r="X1778" t="str">
        <f t="shared" si="624"/>
        <v>Not Applicable</v>
      </c>
      <c r="Y1778" t="str">
        <f t="shared" si="625"/>
        <v>Low</v>
      </c>
      <c r="Z1778" s="3">
        <f t="shared" si="626"/>
        <v>0.72835903282027592</v>
      </c>
      <c r="AA1778" s="3">
        <f t="shared" si="627"/>
        <v>-1.1756113892730695</v>
      </c>
      <c r="AB1778" s="3">
        <f t="shared" si="628"/>
        <v>0.10271605169495328</v>
      </c>
      <c r="AC1778" s="3">
        <f t="shared" si="629"/>
        <v>0.19706861040800316</v>
      </c>
      <c r="AD1778" s="3">
        <f t="shared" si="630"/>
        <v>2.3805504101076527</v>
      </c>
      <c r="AE1778" s="3">
        <f t="shared" si="631"/>
        <v>1.4006982700651078</v>
      </c>
      <c r="AF1778" s="3">
        <f t="shared" si="632"/>
        <v>2.5013778268112681</v>
      </c>
      <c r="AG1778" t="str">
        <f t="shared" si="633"/>
        <v>Cluster 2</v>
      </c>
      <c r="AH1778" t="str">
        <f t="shared" si="634"/>
        <v>Not Applicable</v>
      </c>
      <c r="AI1778" t="e">
        <f t="shared" si="635"/>
        <v>#N/A</v>
      </c>
      <c r="AJ1778">
        <f t="shared" si="636"/>
        <v>37.33</v>
      </c>
      <c r="AK1778" t="str">
        <f t="shared" si="637"/>
        <v>no - Medium</v>
      </c>
      <c r="AL1778" t="str">
        <f t="shared" si="638"/>
        <v>Q3 - High</v>
      </c>
      <c r="AM1778">
        <f t="shared" si="639"/>
        <v>0</v>
      </c>
      <c r="AN1778">
        <f t="shared" si="640"/>
        <v>0</v>
      </c>
      <c r="AO1778">
        <f t="shared" si="641"/>
        <v>0</v>
      </c>
      <c r="AP1778">
        <f t="shared" si="642"/>
        <v>2</v>
      </c>
      <c r="AQ1778">
        <f t="shared" si="643"/>
        <v>219.6</v>
      </c>
    </row>
    <row r="1779" spans="1:43" x14ac:dyDescent="0.25">
      <c r="A1779" t="s">
        <v>59</v>
      </c>
      <c r="B1779">
        <v>106</v>
      </c>
      <c r="C1779" t="s">
        <v>25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  <c r="U1779">
        <f t="shared" si="621"/>
        <v>0</v>
      </c>
      <c r="V1779" t="str">
        <f t="shared" si="622"/>
        <v>&lt;=3 calls</v>
      </c>
      <c r="W1779" t="str">
        <f t="shared" si="623"/>
        <v>Q3</v>
      </c>
      <c r="X1779" t="str">
        <f t="shared" si="624"/>
        <v>Not Applicable</v>
      </c>
      <c r="Y1779" t="str">
        <f t="shared" si="625"/>
        <v>High</v>
      </c>
      <c r="Z1779" s="3">
        <f t="shared" si="626"/>
        <v>0.24698785069383866</v>
      </c>
      <c r="AA1779" s="3">
        <f t="shared" si="627"/>
        <v>0.75674544736053451</v>
      </c>
      <c r="AB1779" s="3">
        <f t="shared" si="628"/>
        <v>-0.47916945827093799</v>
      </c>
      <c r="AC1779" s="3">
        <f t="shared" si="629"/>
        <v>0.95791013304996164</v>
      </c>
      <c r="AD1779" s="3">
        <f t="shared" si="630"/>
        <v>2.9573315351677278</v>
      </c>
      <c r="AE1779" s="3">
        <f t="shared" si="631"/>
        <v>1.3344893642254017</v>
      </c>
      <c r="AF1779" s="3">
        <f t="shared" si="632"/>
        <v>1.678068508006727</v>
      </c>
      <c r="AG1779" t="str">
        <f t="shared" si="633"/>
        <v>Cluster 2</v>
      </c>
      <c r="AH1779" t="str">
        <f t="shared" si="634"/>
        <v>Not Applicable</v>
      </c>
      <c r="AI1779" t="e">
        <f t="shared" si="635"/>
        <v>#N/A</v>
      </c>
      <c r="AJ1779">
        <f t="shared" si="636"/>
        <v>32.909999999999997</v>
      </c>
      <c r="AK1779" t="str">
        <f t="shared" si="637"/>
        <v>no - Low</v>
      </c>
      <c r="AL1779" t="str">
        <f t="shared" si="638"/>
        <v>Q4 - Very High</v>
      </c>
      <c r="AM1779">
        <f t="shared" si="639"/>
        <v>0</v>
      </c>
      <c r="AN1779">
        <f t="shared" si="640"/>
        <v>0</v>
      </c>
      <c r="AO1779">
        <f t="shared" si="641"/>
        <v>0</v>
      </c>
      <c r="AP1779">
        <f t="shared" si="642"/>
        <v>0</v>
      </c>
      <c r="AQ1779">
        <f t="shared" si="643"/>
        <v>193.6</v>
      </c>
    </row>
    <row r="1780" spans="1:43" x14ac:dyDescent="0.25">
      <c r="A1780" t="s">
        <v>70</v>
      </c>
      <c r="B1780">
        <v>94</v>
      </c>
      <c r="C1780" t="s">
        <v>28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  <c r="U1780">
        <f t="shared" si="621"/>
        <v>0</v>
      </c>
      <c r="V1780" t="str">
        <f t="shared" si="622"/>
        <v>&lt;=3 calls</v>
      </c>
      <c r="W1780" t="str">
        <f t="shared" si="623"/>
        <v>Q2</v>
      </c>
      <c r="X1780" t="str">
        <f t="shared" si="624"/>
        <v>Not Applicable</v>
      </c>
      <c r="Y1780" t="str">
        <f t="shared" si="625"/>
        <v>Low</v>
      </c>
      <c r="Z1780" s="3">
        <f t="shared" si="626"/>
        <v>0.98015318962487374</v>
      </c>
      <c r="AA1780" s="3">
        <f t="shared" si="627"/>
        <v>-1.7288505247871186</v>
      </c>
      <c r="AB1780" s="3">
        <f t="shared" si="628"/>
        <v>-1.6389685634589268</v>
      </c>
      <c r="AC1780" s="3">
        <f t="shared" si="629"/>
        <v>2.117287691361518</v>
      </c>
      <c r="AD1780" s="3">
        <f t="shared" si="630"/>
        <v>3.8181138167512514</v>
      </c>
      <c r="AE1780" s="3">
        <f t="shared" si="631"/>
        <v>3.3344788996462573</v>
      </c>
      <c r="AF1780" s="3">
        <f t="shared" si="632"/>
        <v>3.9572093635168488</v>
      </c>
      <c r="AG1780" t="str">
        <f t="shared" si="633"/>
        <v>Cluster 2</v>
      </c>
      <c r="AH1780" t="str">
        <f t="shared" si="634"/>
        <v>&gt;16 messages</v>
      </c>
      <c r="AI1780" t="e">
        <f t="shared" si="635"/>
        <v>#N/A</v>
      </c>
      <c r="AJ1780">
        <f t="shared" si="636"/>
        <v>39.64</v>
      </c>
      <c r="AK1780" t="str">
        <f t="shared" si="637"/>
        <v>no - Medium</v>
      </c>
      <c r="AL1780" t="str">
        <f t="shared" si="638"/>
        <v>Q4 - Very High</v>
      </c>
      <c r="AM1780">
        <f t="shared" si="639"/>
        <v>0</v>
      </c>
      <c r="AN1780">
        <f t="shared" si="640"/>
        <v>0</v>
      </c>
      <c r="AO1780">
        <f t="shared" si="641"/>
        <v>1</v>
      </c>
      <c r="AP1780">
        <f t="shared" si="642"/>
        <v>0</v>
      </c>
      <c r="AQ1780">
        <f t="shared" si="643"/>
        <v>233.2</v>
      </c>
    </row>
    <row r="1781" spans="1:43" x14ac:dyDescent="0.25">
      <c r="A1781" t="s">
        <v>41</v>
      </c>
      <c r="B1781">
        <v>65</v>
      </c>
      <c r="C1781" t="s">
        <v>28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  <c r="U1781">
        <f t="shared" si="621"/>
        <v>0</v>
      </c>
      <c r="V1781" t="str">
        <f t="shared" si="622"/>
        <v>&lt;=3 calls</v>
      </c>
      <c r="W1781" t="str">
        <f t="shared" si="623"/>
        <v>Q1</v>
      </c>
      <c r="X1781" t="str">
        <f t="shared" si="624"/>
        <v>Not Applicable</v>
      </c>
      <c r="Y1781" t="str">
        <f t="shared" si="625"/>
        <v>Medium</v>
      </c>
      <c r="Z1781" s="3">
        <f t="shared" si="626"/>
        <v>-0.39730896230616164</v>
      </c>
      <c r="AA1781" s="3">
        <f t="shared" si="627"/>
        <v>-0.23231876253328732</v>
      </c>
      <c r="AB1781" s="3">
        <f t="shared" si="628"/>
        <v>-0.22298095729619377</v>
      </c>
      <c r="AC1781" s="3">
        <f t="shared" si="629"/>
        <v>-0.16523687656435807</v>
      </c>
      <c r="AD1781" s="3">
        <f t="shared" si="630"/>
        <v>1.5010526420639843</v>
      </c>
      <c r="AE1781" s="3">
        <f t="shared" si="631"/>
        <v>0.53744781295235433</v>
      </c>
      <c r="AF1781" s="3">
        <f t="shared" si="632"/>
        <v>2.5148640657195114</v>
      </c>
      <c r="AG1781" t="str">
        <f t="shared" si="633"/>
        <v>Cluster 2</v>
      </c>
      <c r="AH1781" t="str">
        <f t="shared" si="634"/>
        <v>Not Applicable</v>
      </c>
      <c r="AI1781" t="e">
        <f t="shared" si="635"/>
        <v>#N/A</v>
      </c>
      <c r="AJ1781">
        <f t="shared" si="636"/>
        <v>27</v>
      </c>
      <c r="AK1781" t="str">
        <f t="shared" si="637"/>
        <v>no - Medium</v>
      </c>
      <c r="AL1781" t="str">
        <f t="shared" si="638"/>
        <v>Q2 - Medium</v>
      </c>
      <c r="AM1781">
        <f t="shared" si="639"/>
        <v>0</v>
      </c>
      <c r="AN1781">
        <f t="shared" si="640"/>
        <v>0</v>
      </c>
      <c r="AO1781">
        <f t="shared" si="641"/>
        <v>1</v>
      </c>
      <c r="AP1781">
        <f t="shared" si="642"/>
        <v>2</v>
      </c>
      <c r="AQ1781">
        <f t="shared" si="643"/>
        <v>158.80000000000001</v>
      </c>
    </row>
    <row r="1782" spans="1:43" x14ac:dyDescent="0.25">
      <c r="A1782" t="s">
        <v>29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  <c r="U1782">
        <f t="shared" si="621"/>
        <v>0</v>
      </c>
      <c r="V1782" t="str">
        <f t="shared" si="622"/>
        <v>&lt;=3 calls</v>
      </c>
      <c r="W1782" t="str">
        <f t="shared" si="623"/>
        <v>Q2</v>
      </c>
      <c r="X1782" t="str">
        <f t="shared" si="624"/>
        <v>Not Applicable</v>
      </c>
      <c r="Y1782" t="str">
        <f t="shared" si="625"/>
        <v>High</v>
      </c>
      <c r="Z1782" s="3">
        <f t="shared" si="626"/>
        <v>-1.0027257952113349</v>
      </c>
      <c r="AA1782" s="3">
        <f t="shared" si="627"/>
        <v>1.4831205713268223</v>
      </c>
      <c r="AB1782" s="3">
        <f t="shared" si="628"/>
        <v>-0.32029286851915867</v>
      </c>
      <c r="AC1782" s="3">
        <f t="shared" si="629"/>
        <v>-0.16523687656435807</v>
      </c>
      <c r="AD1782" s="3">
        <f t="shared" si="630"/>
        <v>2.7064231854127914</v>
      </c>
      <c r="AE1782" s="3">
        <f t="shared" si="631"/>
        <v>1.8261972501556285</v>
      </c>
      <c r="AF1782" s="3">
        <f t="shared" si="632"/>
        <v>2.710215182307862</v>
      </c>
      <c r="AG1782" t="str">
        <f t="shared" si="633"/>
        <v>Cluster 2</v>
      </c>
      <c r="AH1782" t="str">
        <f t="shared" si="634"/>
        <v>Not Applicable</v>
      </c>
      <c r="AI1782" t="e">
        <f t="shared" si="635"/>
        <v>#N/A</v>
      </c>
      <c r="AJ1782">
        <f t="shared" si="636"/>
        <v>21.44</v>
      </c>
      <c r="AK1782" t="str">
        <f t="shared" si="637"/>
        <v>no - Medium</v>
      </c>
      <c r="AL1782" t="str">
        <f t="shared" si="638"/>
        <v>Q2 - Medium</v>
      </c>
      <c r="AM1782">
        <f t="shared" si="639"/>
        <v>0</v>
      </c>
      <c r="AN1782">
        <f t="shared" si="640"/>
        <v>1</v>
      </c>
      <c r="AO1782">
        <f t="shared" si="641"/>
        <v>0</v>
      </c>
      <c r="AP1782">
        <f t="shared" si="642"/>
        <v>1</v>
      </c>
      <c r="AQ1782">
        <f t="shared" si="643"/>
        <v>126.1</v>
      </c>
    </row>
    <row r="1783" spans="1:43" x14ac:dyDescent="0.25">
      <c r="A1783" t="s">
        <v>27</v>
      </c>
      <c r="B1783">
        <v>71</v>
      </c>
      <c r="C1783" t="s">
        <v>28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  <c r="U1783">
        <f t="shared" si="621"/>
        <v>1</v>
      </c>
      <c r="V1783" t="str">
        <f t="shared" si="622"/>
        <v>&lt;=3 calls</v>
      </c>
      <c r="W1783" t="str">
        <f t="shared" si="623"/>
        <v>Q1</v>
      </c>
      <c r="X1783" t="str">
        <f t="shared" si="624"/>
        <v>Not Applicable</v>
      </c>
      <c r="Y1783" t="str">
        <f t="shared" si="625"/>
        <v>High</v>
      </c>
      <c r="Z1783" s="3">
        <f t="shared" si="626"/>
        <v>2.0391697903030352</v>
      </c>
      <c r="AA1783" s="3">
        <f t="shared" si="627"/>
        <v>1.0691862541076778</v>
      </c>
      <c r="AB1783" s="3">
        <f t="shared" si="628"/>
        <v>1.2466274979077645</v>
      </c>
      <c r="AC1783" s="3">
        <f t="shared" si="629"/>
        <v>-5.6545230472650088E-2</v>
      </c>
      <c r="AD1783" s="3">
        <f t="shared" si="630"/>
        <v>4.4108419587396197</v>
      </c>
      <c r="AE1783" s="3">
        <f t="shared" si="631"/>
        <v>2.6189024726564964</v>
      </c>
      <c r="AF1783" s="3">
        <f t="shared" si="632"/>
        <v>1.5039193919870359</v>
      </c>
      <c r="AG1783" t="str">
        <f t="shared" si="633"/>
        <v>Cluster 3</v>
      </c>
      <c r="AH1783" t="str">
        <f t="shared" si="634"/>
        <v>Not Applicable</v>
      </c>
      <c r="AI1783">
        <f t="shared" si="635"/>
        <v>49.37</v>
      </c>
      <c r="AJ1783" t="e">
        <f t="shared" si="636"/>
        <v>#N/A</v>
      </c>
      <c r="AK1783" t="str">
        <f t="shared" si="637"/>
        <v>no - Medium</v>
      </c>
      <c r="AL1783" t="str">
        <f t="shared" si="638"/>
        <v>Q2 - Medium</v>
      </c>
      <c r="AM1783">
        <f t="shared" si="639"/>
        <v>0</v>
      </c>
      <c r="AN1783">
        <f t="shared" si="640"/>
        <v>0</v>
      </c>
      <c r="AO1783">
        <f t="shared" si="641"/>
        <v>1</v>
      </c>
      <c r="AP1783">
        <f t="shared" si="642"/>
        <v>3</v>
      </c>
      <c r="AQ1783">
        <f t="shared" si="643"/>
        <v>290.39999999999998</v>
      </c>
    </row>
    <row r="1784" spans="1:43" x14ac:dyDescent="0.25">
      <c r="A1784" t="s">
        <v>36</v>
      </c>
      <c r="B1784">
        <v>112</v>
      </c>
      <c r="C1784" t="s">
        <v>25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  <c r="U1784">
        <f t="shared" si="621"/>
        <v>0</v>
      </c>
      <c r="V1784" t="str">
        <f t="shared" si="622"/>
        <v>&lt;=3 calls</v>
      </c>
      <c r="W1784" t="str">
        <f t="shared" si="623"/>
        <v>Q3</v>
      </c>
      <c r="X1784" t="str">
        <f t="shared" si="624"/>
        <v>Not Applicable</v>
      </c>
      <c r="Y1784" t="str">
        <f t="shared" si="625"/>
        <v>Medium</v>
      </c>
      <c r="Z1784" s="3">
        <f t="shared" si="626"/>
        <v>-2.2154108886452444</v>
      </c>
      <c r="AA1784" s="3">
        <f t="shared" si="627"/>
        <v>-0.68207431874255031</v>
      </c>
      <c r="AB1784" s="3">
        <f t="shared" si="628"/>
        <v>-1.3450468724181348</v>
      </c>
      <c r="AC1784" s="3">
        <f t="shared" si="629"/>
        <v>1.1028323278389063</v>
      </c>
      <c r="AD1784" s="3">
        <f t="shared" si="630"/>
        <v>2.4737141124653772</v>
      </c>
      <c r="AE1784" s="3">
        <f t="shared" si="631"/>
        <v>2.8980443430258989</v>
      </c>
      <c r="AF1784" s="3">
        <f t="shared" si="632"/>
        <v>4.321812179870669</v>
      </c>
      <c r="AG1784" t="str">
        <f t="shared" si="633"/>
        <v>Cluster 1</v>
      </c>
      <c r="AH1784" t="str">
        <f t="shared" si="634"/>
        <v>&gt;16 messages</v>
      </c>
      <c r="AI1784" t="e">
        <f t="shared" si="635"/>
        <v>#N/A</v>
      </c>
      <c r="AJ1784">
        <f t="shared" si="636"/>
        <v>10.3</v>
      </c>
      <c r="AK1784" t="str">
        <f t="shared" si="637"/>
        <v>no - High</v>
      </c>
      <c r="AL1784" t="str">
        <f t="shared" si="638"/>
        <v>Q4 - Very High</v>
      </c>
      <c r="AM1784">
        <f t="shared" si="639"/>
        <v>0</v>
      </c>
      <c r="AN1784">
        <f t="shared" si="640"/>
        <v>0</v>
      </c>
      <c r="AO1784">
        <f t="shared" si="641"/>
        <v>0</v>
      </c>
      <c r="AP1784">
        <f t="shared" si="642"/>
        <v>0</v>
      </c>
      <c r="AQ1784">
        <f t="shared" si="643"/>
        <v>60.6</v>
      </c>
    </row>
    <row r="1785" spans="1:43" x14ac:dyDescent="0.25">
      <c r="A1785" t="s">
        <v>47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  <c r="U1785">
        <f t="shared" si="621"/>
        <v>0</v>
      </c>
      <c r="V1785" t="str">
        <f t="shared" si="622"/>
        <v>&lt;=3 calls</v>
      </c>
      <c r="W1785" t="str">
        <f t="shared" si="623"/>
        <v>Q3</v>
      </c>
      <c r="X1785" t="str">
        <f t="shared" si="624"/>
        <v>Not Applicable</v>
      </c>
      <c r="Y1785" t="str">
        <f t="shared" si="625"/>
        <v>Medium</v>
      </c>
      <c r="Z1785" s="3">
        <f t="shared" si="626"/>
        <v>-0.58985743515673661</v>
      </c>
      <c r="AA1785" s="3">
        <f t="shared" si="627"/>
        <v>-0.12684511439571652</v>
      </c>
      <c r="AB1785" s="3">
        <f t="shared" si="628"/>
        <v>0.10867392381064522</v>
      </c>
      <c r="AC1785" s="3">
        <f t="shared" si="629"/>
        <v>-1.2159227887842059</v>
      </c>
      <c r="AD1785" s="3">
        <f t="shared" si="630"/>
        <v>1.485394525977823</v>
      </c>
      <c r="AE1785" s="3">
        <f t="shared" si="631"/>
        <v>1.3617267445625456</v>
      </c>
      <c r="AF1785" s="3">
        <f t="shared" si="632"/>
        <v>3.0825642825266333</v>
      </c>
      <c r="AG1785" t="str">
        <f t="shared" si="633"/>
        <v>Cluster 2</v>
      </c>
      <c r="AH1785" t="str">
        <f t="shared" si="634"/>
        <v>Not Applicable</v>
      </c>
      <c r="AI1785" t="e">
        <f t="shared" si="635"/>
        <v>#N/A</v>
      </c>
      <c r="AJ1785">
        <f t="shared" si="636"/>
        <v>25.23</v>
      </c>
      <c r="AK1785" t="str">
        <f t="shared" si="637"/>
        <v>no - Medium</v>
      </c>
      <c r="AL1785" t="str">
        <f t="shared" si="638"/>
        <v>Q1 - Low</v>
      </c>
      <c r="AM1785">
        <f t="shared" si="639"/>
        <v>0</v>
      </c>
      <c r="AN1785">
        <f t="shared" si="640"/>
        <v>1</v>
      </c>
      <c r="AO1785">
        <f t="shared" si="641"/>
        <v>0</v>
      </c>
      <c r="AP1785">
        <f t="shared" si="642"/>
        <v>0</v>
      </c>
      <c r="AQ1785">
        <f t="shared" si="643"/>
        <v>148.4</v>
      </c>
    </row>
    <row r="1786" spans="1:43" x14ac:dyDescent="0.25">
      <c r="A1786" t="s">
        <v>51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  <c r="U1786">
        <f t="shared" si="621"/>
        <v>0</v>
      </c>
      <c r="V1786" t="str">
        <f t="shared" si="622"/>
        <v>&lt;=3 calls</v>
      </c>
      <c r="W1786" t="str">
        <f t="shared" si="623"/>
        <v>Q3</v>
      </c>
      <c r="X1786" t="str">
        <f t="shared" si="624"/>
        <v>Not Applicable</v>
      </c>
      <c r="Y1786" t="str">
        <f t="shared" si="625"/>
        <v>Medium</v>
      </c>
      <c r="Z1786" s="3">
        <f t="shared" si="626"/>
        <v>1.2263930635587823</v>
      </c>
      <c r="AA1786" s="3">
        <f t="shared" si="627"/>
        <v>0.32092037298076226</v>
      </c>
      <c r="AB1786" s="3">
        <f t="shared" si="628"/>
        <v>-0.41561882237022646</v>
      </c>
      <c r="AC1786" s="3">
        <f t="shared" si="629"/>
        <v>0.88544903565548905</v>
      </c>
      <c r="AD1786" s="3">
        <f t="shared" si="630"/>
        <v>3.2554686501394037</v>
      </c>
      <c r="AE1786" s="3">
        <f t="shared" si="631"/>
        <v>1.6011835723585401</v>
      </c>
      <c r="AF1786" s="3">
        <f t="shared" si="632"/>
        <v>1.5904406724996822</v>
      </c>
      <c r="AG1786" t="str">
        <f t="shared" si="633"/>
        <v>Cluster 3</v>
      </c>
      <c r="AH1786" t="str">
        <f t="shared" si="634"/>
        <v>Not Applicable</v>
      </c>
      <c r="AI1786" t="e">
        <f t="shared" si="635"/>
        <v>#N/A</v>
      </c>
      <c r="AJ1786">
        <f t="shared" si="636"/>
        <v>41.91</v>
      </c>
      <c r="AK1786" t="str">
        <f t="shared" si="637"/>
        <v>no - Low</v>
      </c>
      <c r="AL1786" t="str">
        <f t="shared" si="638"/>
        <v>Q4 - Very High</v>
      </c>
      <c r="AM1786">
        <f t="shared" si="639"/>
        <v>0</v>
      </c>
      <c r="AN1786">
        <f t="shared" si="640"/>
        <v>1</v>
      </c>
      <c r="AO1786">
        <f t="shared" si="641"/>
        <v>0</v>
      </c>
      <c r="AP1786">
        <f t="shared" si="642"/>
        <v>2</v>
      </c>
      <c r="AQ1786">
        <f t="shared" si="643"/>
        <v>246.5</v>
      </c>
    </row>
    <row r="1787" spans="1:43" x14ac:dyDescent="0.25">
      <c r="A1787" t="s">
        <v>46</v>
      </c>
      <c r="B1787">
        <v>74</v>
      </c>
      <c r="C1787" t="s">
        <v>25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  <c r="U1787">
        <f t="shared" si="621"/>
        <v>1</v>
      </c>
      <c r="V1787" t="str">
        <f t="shared" si="622"/>
        <v>&lt;=3 calls</v>
      </c>
      <c r="W1787" t="str">
        <f t="shared" si="623"/>
        <v>Q2</v>
      </c>
      <c r="X1787" t="str">
        <f t="shared" si="624"/>
        <v>Not Applicable</v>
      </c>
      <c r="Y1787" t="str">
        <f t="shared" si="625"/>
        <v>Medium</v>
      </c>
      <c r="Z1787" s="3">
        <f t="shared" si="626"/>
        <v>2.1817297173174044</v>
      </c>
      <c r="AA1787" s="3">
        <f t="shared" si="627"/>
        <v>2.2410048063109745E-2</v>
      </c>
      <c r="AB1787" s="3">
        <f t="shared" si="628"/>
        <v>0.28145221516570496</v>
      </c>
      <c r="AC1787" s="3">
        <f t="shared" si="629"/>
        <v>-0.20146742526159472</v>
      </c>
      <c r="AD1787" s="3">
        <f t="shared" si="630"/>
        <v>3.667219703414637</v>
      </c>
      <c r="AE1787" s="3">
        <f t="shared" si="631"/>
        <v>2.2091290687832821</v>
      </c>
      <c r="AF1787" s="3">
        <f t="shared" si="632"/>
        <v>2.0765360897355101</v>
      </c>
      <c r="AG1787" t="str">
        <f t="shared" si="633"/>
        <v>Cluster 3</v>
      </c>
      <c r="AH1787" t="str">
        <f t="shared" si="634"/>
        <v>Not Applicable</v>
      </c>
      <c r="AI1787">
        <f t="shared" si="635"/>
        <v>50.68</v>
      </c>
      <c r="AJ1787" t="e">
        <f t="shared" si="636"/>
        <v>#N/A</v>
      </c>
      <c r="AK1787" t="str">
        <f t="shared" si="637"/>
        <v>no - Medium</v>
      </c>
      <c r="AL1787" t="str">
        <f t="shared" si="638"/>
        <v>Q2 - Medium</v>
      </c>
      <c r="AM1787">
        <f t="shared" si="639"/>
        <v>0</v>
      </c>
      <c r="AN1787">
        <f t="shared" si="640"/>
        <v>0</v>
      </c>
      <c r="AO1787">
        <f t="shared" si="641"/>
        <v>0</v>
      </c>
      <c r="AP1787">
        <f t="shared" si="642"/>
        <v>2</v>
      </c>
      <c r="AQ1787">
        <f t="shared" si="643"/>
        <v>298.10000000000002</v>
      </c>
    </row>
    <row r="1788" spans="1:43" x14ac:dyDescent="0.25">
      <c r="A1788" t="s">
        <v>71</v>
      </c>
      <c r="B1788">
        <v>105</v>
      </c>
      <c r="C1788" t="s">
        <v>28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  <c r="U1788">
        <f t="shared" si="621"/>
        <v>0</v>
      </c>
      <c r="V1788" t="str">
        <f t="shared" si="622"/>
        <v>&lt;=3 calls</v>
      </c>
      <c r="W1788" t="str">
        <f t="shared" si="623"/>
        <v>Q3</v>
      </c>
      <c r="X1788" t="str">
        <f t="shared" si="624"/>
        <v>Not Applicable</v>
      </c>
      <c r="Y1788" t="str">
        <f t="shared" si="625"/>
        <v>Medium</v>
      </c>
      <c r="Z1788" s="3">
        <f t="shared" si="626"/>
        <v>-1.1286228736136339</v>
      </c>
      <c r="AA1788" s="3">
        <f t="shared" si="627"/>
        <v>-0.29998110284795532</v>
      </c>
      <c r="AB1788" s="3">
        <f t="shared" si="628"/>
        <v>-0.86444518841900275</v>
      </c>
      <c r="AC1788" s="3">
        <f t="shared" si="629"/>
        <v>0.23329915910523916</v>
      </c>
      <c r="AD1788" s="3">
        <f t="shared" si="630"/>
        <v>1.4303748539383108</v>
      </c>
      <c r="AE1788" s="3">
        <f t="shared" si="631"/>
        <v>1.4715543599642349</v>
      </c>
      <c r="AF1788" s="3">
        <f t="shared" si="632"/>
        <v>3.2070192150781471</v>
      </c>
      <c r="AG1788" t="str">
        <f t="shared" si="633"/>
        <v>Cluster 1</v>
      </c>
      <c r="AH1788" t="str">
        <f t="shared" si="634"/>
        <v>Not Applicable</v>
      </c>
      <c r="AI1788" t="e">
        <f t="shared" si="635"/>
        <v>#N/A</v>
      </c>
      <c r="AJ1788">
        <f t="shared" si="636"/>
        <v>20.28</v>
      </c>
      <c r="AK1788" t="str">
        <f t="shared" si="637"/>
        <v>no - Medium</v>
      </c>
      <c r="AL1788" t="str">
        <f t="shared" si="638"/>
        <v>Q3 - High</v>
      </c>
      <c r="AM1788">
        <f t="shared" si="639"/>
        <v>0</v>
      </c>
      <c r="AN1788">
        <f t="shared" si="640"/>
        <v>0</v>
      </c>
      <c r="AO1788">
        <f t="shared" si="641"/>
        <v>1</v>
      </c>
      <c r="AP1788">
        <f t="shared" si="642"/>
        <v>2</v>
      </c>
      <c r="AQ1788">
        <f t="shared" si="643"/>
        <v>119.3</v>
      </c>
    </row>
    <row r="1789" spans="1:43" x14ac:dyDescent="0.25">
      <c r="A1789" t="s">
        <v>36</v>
      </c>
      <c r="B1789">
        <v>40</v>
      </c>
      <c r="C1789" t="s">
        <v>25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  <c r="U1789">
        <f t="shared" si="621"/>
        <v>0</v>
      </c>
      <c r="V1789" t="str">
        <f t="shared" si="622"/>
        <v>&lt;=3 calls</v>
      </c>
      <c r="W1789" t="str">
        <f t="shared" si="623"/>
        <v>Q1</v>
      </c>
      <c r="X1789" t="str">
        <f t="shared" si="624"/>
        <v>Not Applicable</v>
      </c>
      <c r="Y1789" t="str">
        <f t="shared" si="625"/>
        <v>Medium</v>
      </c>
      <c r="Z1789" s="3">
        <f t="shared" si="626"/>
        <v>1.1523359586162534</v>
      </c>
      <c r="AA1789" s="3">
        <f t="shared" si="627"/>
        <v>0.6512717992229643</v>
      </c>
      <c r="AB1789" s="3">
        <f t="shared" si="628"/>
        <v>-0.92402390957592007</v>
      </c>
      <c r="AC1789" s="3">
        <f t="shared" si="629"/>
        <v>-0.23769797395883072</v>
      </c>
      <c r="AD1789" s="3">
        <f t="shared" si="630"/>
        <v>2.818887258987878</v>
      </c>
      <c r="AE1789" s="3">
        <f t="shared" si="631"/>
        <v>1.6316720351453162</v>
      </c>
      <c r="AF1789" s="3">
        <f t="shared" si="632"/>
        <v>2.3191769836876022</v>
      </c>
      <c r="AG1789" t="str">
        <f t="shared" si="633"/>
        <v>Cluster 2</v>
      </c>
      <c r="AH1789" t="str">
        <f t="shared" si="634"/>
        <v>Not Applicable</v>
      </c>
      <c r="AI1789" t="e">
        <f t="shared" si="635"/>
        <v>#N/A</v>
      </c>
      <c r="AJ1789">
        <f t="shared" si="636"/>
        <v>41.23</v>
      </c>
      <c r="AK1789" t="str">
        <f t="shared" si="637"/>
        <v>no - High</v>
      </c>
      <c r="AL1789" t="str">
        <f t="shared" si="638"/>
        <v>Q2 - Medium</v>
      </c>
      <c r="AM1789">
        <f t="shared" si="639"/>
        <v>0</v>
      </c>
      <c r="AN1789">
        <f t="shared" si="640"/>
        <v>0</v>
      </c>
      <c r="AO1789">
        <f t="shared" si="641"/>
        <v>0</v>
      </c>
      <c r="AP1789">
        <f t="shared" si="642"/>
        <v>0</v>
      </c>
      <c r="AQ1789">
        <f t="shared" si="643"/>
        <v>242.5</v>
      </c>
    </row>
    <row r="1790" spans="1:43" x14ac:dyDescent="0.25">
      <c r="A1790" t="s">
        <v>48</v>
      </c>
      <c r="B1790">
        <v>128</v>
      </c>
      <c r="C1790" t="s">
        <v>25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  <c r="U1790">
        <f t="shared" si="621"/>
        <v>1</v>
      </c>
      <c r="V1790" t="str">
        <f t="shared" si="622"/>
        <v>&lt;=3 calls</v>
      </c>
      <c r="W1790" t="str">
        <f t="shared" si="623"/>
        <v>Q4</v>
      </c>
      <c r="X1790" t="str">
        <f t="shared" si="624"/>
        <v>High</v>
      </c>
      <c r="Y1790" t="str">
        <f t="shared" si="625"/>
        <v>Low</v>
      </c>
      <c r="Z1790" s="3">
        <f t="shared" si="626"/>
        <v>0.77464472340935642</v>
      </c>
      <c r="AA1790" s="3">
        <f t="shared" si="627"/>
        <v>-0.78754796688012108</v>
      </c>
      <c r="AB1790" s="3">
        <f t="shared" si="628"/>
        <v>0.36287646741349228</v>
      </c>
      <c r="AC1790" s="3">
        <f t="shared" si="629"/>
        <v>1.2115239739306143</v>
      </c>
      <c r="AD1790" s="3">
        <f t="shared" si="630"/>
        <v>3.1532158685064324</v>
      </c>
      <c r="AE1790" s="3">
        <f t="shared" si="631"/>
        <v>1.6792188415016351</v>
      </c>
      <c r="AF1790" s="3">
        <f t="shared" si="632"/>
        <v>1.9227016206128837</v>
      </c>
      <c r="AG1790" t="str">
        <f t="shared" si="633"/>
        <v>Cluster 2</v>
      </c>
      <c r="AH1790" t="str">
        <f t="shared" si="634"/>
        <v>&gt;16 messages</v>
      </c>
      <c r="AI1790">
        <f t="shared" si="635"/>
        <v>37.76</v>
      </c>
      <c r="AJ1790" t="e">
        <f t="shared" si="636"/>
        <v>#N/A</v>
      </c>
      <c r="AK1790" t="str">
        <f t="shared" si="637"/>
        <v>yes - Low</v>
      </c>
      <c r="AL1790" t="str">
        <f t="shared" si="638"/>
        <v>Q4 - Very High</v>
      </c>
      <c r="AM1790">
        <f t="shared" si="639"/>
        <v>1</v>
      </c>
      <c r="AN1790">
        <f t="shared" si="640"/>
        <v>0</v>
      </c>
      <c r="AO1790">
        <f t="shared" si="641"/>
        <v>0</v>
      </c>
      <c r="AP1790">
        <f t="shared" si="642"/>
        <v>0</v>
      </c>
      <c r="AQ1790">
        <f t="shared" si="643"/>
        <v>222.1</v>
      </c>
    </row>
    <row r="1791" spans="1:43" x14ac:dyDescent="0.25">
      <c r="A1791" t="s">
        <v>60</v>
      </c>
      <c r="B1791">
        <v>123</v>
      </c>
      <c r="C1791" t="s">
        <v>25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  <c r="U1791">
        <f t="shared" si="621"/>
        <v>1</v>
      </c>
      <c r="V1791" t="str">
        <f t="shared" si="622"/>
        <v>&lt;=3 calls</v>
      </c>
      <c r="W1791" t="str">
        <f t="shared" si="623"/>
        <v>Q3</v>
      </c>
      <c r="X1791" t="str">
        <f t="shared" si="624"/>
        <v>Not Applicable</v>
      </c>
      <c r="Y1791" t="str">
        <f t="shared" si="625"/>
        <v>High</v>
      </c>
      <c r="Z1791" s="3">
        <f t="shared" si="626"/>
        <v>1.0356960183317703</v>
      </c>
      <c r="AA1791" s="3">
        <f t="shared" si="627"/>
        <v>1.4672000206645472</v>
      </c>
      <c r="AB1791" s="3">
        <f t="shared" si="628"/>
        <v>0.52572497190906586</v>
      </c>
      <c r="AC1791" s="3">
        <f t="shared" si="629"/>
        <v>-5.6545230472650088E-2</v>
      </c>
      <c r="AD1791" s="3">
        <f t="shared" si="630"/>
        <v>3.6672984352340068</v>
      </c>
      <c r="AE1791" s="3">
        <f t="shared" si="631"/>
        <v>1.8721448267172933</v>
      </c>
      <c r="AF1791" s="3">
        <f t="shared" si="632"/>
        <v>1.2493096859221324</v>
      </c>
      <c r="AG1791" t="str">
        <f t="shared" si="633"/>
        <v>Cluster 3</v>
      </c>
      <c r="AH1791" t="str">
        <f t="shared" si="634"/>
        <v>Not Applicable</v>
      </c>
      <c r="AI1791">
        <f t="shared" si="635"/>
        <v>40.15</v>
      </c>
      <c r="AJ1791" t="e">
        <f t="shared" si="636"/>
        <v>#N/A</v>
      </c>
      <c r="AK1791" t="str">
        <f t="shared" si="637"/>
        <v>no - Medium</v>
      </c>
      <c r="AL1791" t="str">
        <f t="shared" si="638"/>
        <v>Q2 - Medium</v>
      </c>
      <c r="AM1791">
        <f t="shared" si="639"/>
        <v>0</v>
      </c>
      <c r="AN1791">
        <f t="shared" si="640"/>
        <v>0</v>
      </c>
      <c r="AO1791">
        <f t="shared" si="641"/>
        <v>0</v>
      </c>
      <c r="AP1791">
        <f t="shared" si="642"/>
        <v>2</v>
      </c>
      <c r="AQ1791">
        <f t="shared" si="643"/>
        <v>236.2</v>
      </c>
    </row>
    <row r="1792" spans="1:43" x14ac:dyDescent="0.25">
      <c r="A1792" t="s">
        <v>53</v>
      </c>
      <c r="B1792">
        <v>122</v>
      </c>
      <c r="C1792" t="s">
        <v>28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  <c r="U1792">
        <f t="shared" si="621"/>
        <v>0</v>
      </c>
      <c r="V1792" t="str">
        <f t="shared" si="622"/>
        <v>&lt;=3 calls</v>
      </c>
      <c r="W1792" t="str">
        <f t="shared" si="623"/>
        <v>Q3</v>
      </c>
      <c r="X1792" t="str">
        <f t="shared" si="624"/>
        <v>Not Applicable</v>
      </c>
      <c r="Y1792" t="str">
        <f t="shared" si="625"/>
        <v>Medium</v>
      </c>
      <c r="Z1792" s="3">
        <f t="shared" si="626"/>
        <v>-0.6676173953463922</v>
      </c>
      <c r="AA1792" s="3">
        <f t="shared" si="627"/>
        <v>0.23932755083660345</v>
      </c>
      <c r="AB1792" s="3">
        <f t="shared" si="628"/>
        <v>-0.62017243167564196</v>
      </c>
      <c r="AC1792" s="3">
        <f t="shared" si="629"/>
        <v>-0.27392852265606671</v>
      </c>
      <c r="AD1792" s="3">
        <f t="shared" si="630"/>
        <v>1.5224518862711449</v>
      </c>
      <c r="AE1792" s="3">
        <f t="shared" si="631"/>
        <v>0.98114287628946373</v>
      </c>
      <c r="AF1792" s="3">
        <f t="shared" si="632"/>
        <v>2.7581557137653698</v>
      </c>
      <c r="AG1792" t="str">
        <f t="shared" si="633"/>
        <v>Cluster 2</v>
      </c>
      <c r="AH1792" t="str">
        <f t="shared" si="634"/>
        <v>Not Applicable</v>
      </c>
      <c r="AI1792" t="e">
        <f t="shared" si="635"/>
        <v>#N/A</v>
      </c>
      <c r="AJ1792">
        <f t="shared" si="636"/>
        <v>24.51</v>
      </c>
      <c r="AK1792" t="str">
        <f t="shared" si="637"/>
        <v>no - Medium</v>
      </c>
      <c r="AL1792" t="str">
        <f t="shared" si="638"/>
        <v>Q2 - Medium</v>
      </c>
      <c r="AM1792">
        <f t="shared" si="639"/>
        <v>0</v>
      </c>
      <c r="AN1792">
        <f t="shared" si="640"/>
        <v>0</v>
      </c>
      <c r="AO1792">
        <f t="shared" si="641"/>
        <v>1</v>
      </c>
      <c r="AP1792">
        <f t="shared" si="642"/>
        <v>0</v>
      </c>
      <c r="AQ1792">
        <f t="shared" si="643"/>
        <v>144.19999999999999</v>
      </c>
    </row>
    <row r="1793" spans="1:43" x14ac:dyDescent="0.25">
      <c r="A1793" t="s">
        <v>37</v>
      </c>
      <c r="B1793">
        <v>114</v>
      </c>
      <c r="C1793" t="s">
        <v>25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  <c r="U1793">
        <f t="shared" si="621"/>
        <v>0</v>
      </c>
      <c r="V1793" t="str">
        <f t="shared" si="622"/>
        <v>&lt;=3 calls</v>
      </c>
      <c r="W1793" t="str">
        <f t="shared" si="623"/>
        <v>Q3</v>
      </c>
      <c r="X1793" t="str">
        <f t="shared" si="624"/>
        <v>Not Applicable</v>
      </c>
      <c r="Y1793" t="str">
        <f t="shared" si="625"/>
        <v>High</v>
      </c>
      <c r="Z1793" s="3">
        <f t="shared" si="626"/>
        <v>-0.47506892249581723</v>
      </c>
      <c r="AA1793" s="3">
        <f t="shared" si="627"/>
        <v>0.82440778767520251</v>
      </c>
      <c r="AB1793" s="3">
        <f t="shared" si="628"/>
        <v>-0.80486646726208555</v>
      </c>
      <c r="AC1793" s="3">
        <f t="shared" si="629"/>
        <v>0.84921848695825297</v>
      </c>
      <c r="AD1793" s="3">
        <f t="shared" si="630"/>
        <v>2.6573864077259404</v>
      </c>
      <c r="AE1793" s="3">
        <f t="shared" si="631"/>
        <v>1.5080851269790685</v>
      </c>
      <c r="AF1793" s="3">
        <f t="shared" si="632"/>
        <v>2.3424216060445584</v>
      </c>
      <c r="AG1793" t="str">
        <f t="shared" si="633"/>
        <v>Cluster 2</v>
      </c>
      <c r="AH1793" t="str">
        <f t="shared" si="634"/>
        <v>&gt;16 messages</v>
      </c>
      <c r="AI1793" t="e">
        <f t="shared" si="635"/>
        <v>#N/A</v>
      </c>
      <c r="AJ1793">
        <f t="shared" si="636"/>
        <v>26.28</v>
      </c>
      <c r="AK1793" t="str">
        <f t="shared" si="637"/>
        <v>no - Low</v>
      </c>
      <c r="AL1793" t="str">
        <f t="shared" si="638"/>
        <v>Q4 - Very High</v>
      </c>
      <c r="AM1793">
        <f t="shared" si="639"/>
        <v>0</v>
      </c>
      <c r="AN1793">
        <f t="shared" si="640"/>
        <v>0</v>
      </c>
      <c r="AO1793">
        <f t="shared" si="641"/>
        <v>0</v>
      </c>
      <c r="AP1793">
        <f t="shared" si="642"/>
        <v>3</v>
      </c>
      <c r="AQ1793">
        <f t="shared" si="643"/>
        <v>154.6</v>
      </c>
    </row>
    <row r="1794" spans="1:43" x14ac:dyDescent="0.25">
      <c r="A1794" t="s">
        <v>74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  <c r="U1794">
        <f t="shared" ref="U1794:U1857" si="644">IF(T1794="yes",1,0)</f>
        <v>0</v>
      </c>
      <c r="V1794" t="str">
        <f t="shared" ref="V1794:V1857" si="645">IF(S1794&gt;3,"&gt;3 calls","&lt;=3 calls")</f>
        <v>&lt;=3 calls</v>
      </c>
      <c r="W1794" t="str">
        <f t="shared" ref="W1794:W1857" si="646">IF(B1794&lt;=_xlfn.QUARTILE.INC($B$2:$B$4251,1),"Q1",
IF(B1794&lt;=_xlfn.QUARTILE.INC($B$2:$B$4251,2),"Q2",
IF(B1794&lt;=_xlfn.QUARTILE.INC($B$2:$B$4251,3),"Q3","Q4")))</f>
        <v>Q3</v>
      </c>
      <c r="X1794" t="str">
        <f t="shared" ref="X1794:X1857" si="647">IF(D1794="no","Not Applicable",IF(R1794&gt;2.84,"High","Low"))</f>
        <v>Not Applicable</v>
      </c>
      <c r="Y1794" t="str">
        <f t="shared" ref="Y1794:Y1857" si="648">IF(J1794&lt;=165,"Low",IF(J1794&lt;=233,"Medium","High"))</f>
        <v>Medium</v>
      </c>
      <c r="Z1794" s="3">
        <f t="shared" ref="Z1794:Z1857" si="649">(G1794-AVERAGE($G$2:$G$4251))/_xlfn.STDEV.S($G$2:$G$4251)</f>
        <v>-0.79351447374869089</v>
      </c>
      <c r="AA1794" s="3">
        <f t="shared" ref="AA1794:AA1857" si="650">(J1794-AVERAGE($J$2:$J$4251))/_xlfn.STDEV.S($J$2:$J$4251)</f>
        <v>-0.46714688480184086</v>
      </c>
      <c r="AB1794" s="3">
        <f t="shared" ref="AB1794:AB1857" si="651">(M1794-AVERAGE($M$2:$M$4251))/_xlfn.STDEV.S($M$2:$M$4251)</f>
        <v>-0.24482648838706386</v>
      </c>
      <c r="AC1794" s="3">
        <f t="shared" ref="AC1794:AC1857" si="652">(P1794-AVERAGE($P$2:$P$4251))/_xlfn.STDEV.S($P$2:$P$4251)</f>
        <v>-2.0314681775414092E-2</v>
      </c>
      <c r="AD1794" s="3">
        <f t="shared" ref="AD1794:AD1857" si="653">SQRT((Z1794-$BQ$13)^2+(AA1794-$BR$13)^2+(AB1794-$BS$13)^2+(AC1794-$BT$13)^2)</f>
        <v>1.3625854359687997</v>
      </c>
      <c r="AE1794" s="3">
        <f t="shared" ref="AE1794:AE1857" si="654">SQRT((Z1794-$BQ$14)^2+(AA1794-$BR$14)^2+(AB1794-$BS$14)^2+(AC1794-$BT$14)^2)</f>
        <v>0.95301842990589836</v>
      </c>
      <c r="AF1794" s="3">
        <f t="shared" ref="AF1794:AF1857" si="655">SQRT((Z1794-$BQ$15)^2+(AA1794-$BR$15)^2+(AB1794-$BS$15)^2+(AC1794-$BT$15)^2)</f>
        <v>2.8213204683563196</v>
      </c>
      <c r="AG1794" t="str">
        <f t="shared" ref="AG1794:AG1857" si="656">IF(AD1794=MIN(AD1794:AF1794),"Cluster 1",IF(AE1794=MIN(AD1794:AF1794),"Cluster 2","Cluster 3"))</f>
        <v>Cluster 2</v>
      </c>
      <c r="AH1794" t="str">
        <f t="shared" ref="AH1794:AH1857" si="657">IF(E1794="no","Not Applicable",IF(F1794=0,"0 messages",IF(F1794&lt;=16,"1-16 messages","&gt;16 messages")))</f>
        <v>&gt;16 messages</v>
      </c>
      <c r="AI1794" t="e">
        <f t="shared" ref="AI1794:AI1857" si="658">IF(T1794="yes",I1794,NA())</f>
        <v>#N/A</v>
      </c>
      <c r="AJ1794">
        <f t="shared" ref="AJ1794:AJ1857" si="659">IF(T1794="no",I1794,NA())</f>
        <v>23.36</v>
      </c>
      <c r="AK1794" t="str">
        <f t="shared" ref="AK1794:AK1857" si="660">D1794&amp;" - "&amp;IF(Q1794&lt;=3,"Low",IF(Q1794&lt;=6,"Medium","High"))</f>
        <v>no - Medium</v>
      </c>
      <c r="AL1794" t="str">
        <f t="shared" ref="AL1794:AL1857" si="661">IF(P1794&lt;=8.5,"Q1 - Low",IF(P1794&lt;=10.3,"Q2 - Medium",IF(P1794&lt;=12,"Q3 - High","Q4 - Very High")))</f>
        <v>Q2 - Medium</v>
      </c>
      <c r="AM1794">
        <f t="shared" ref="AM1794:AM1857" si="662">IF(D1794="yes",1,0)</f>
        <v>0</v>
      </c>
      <c r="AN1794">
        <f t="shared" ref="AN1794:AN1857" si="663">IF(C1794="area_code_415",1,0)</f>
        <v>1</v>
      </c>
      <c r="AO1794">
        <f t="shared" ref="AO1794:AO1857" si="664">IF(C1794="area_code_510",1,0)</f>
        <v>0</v>
      </c>
      <c r="AP1794">
        <f t="shared" ref="AP1794:AP1857" si="665">S1794</f>
        <v>2</v>
      </c>
      <c r="AQ1794">
        <f t="shared" ref="AQ1794:AQ1857" si="666">G1794</f>
        <v>137.4</v>
      </c>
    </row>
    <row r="1795" spans="1:43" x14ac:dyDescent="0.25">
      <c r="A1795" t="s">
        <v>58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  <c r="U1795">
        <f t="shared" si="644"/>
        <v>0</v>
      </c>
      <c r="V1795" t="str">
        <f t="shared" si="645"/>
        <v>&lt;=3 calls</v>
      </c>
      <c r="W1795" t="str">
        <f t="shared" si="646"/>
        <v>Q3</v>
      </c>
      <c r="X1795" t="str">
        <f t="shared" si="647"/>
        <v>Not Applicable</v>
      </c>
      <c r="Y1795" t="str">
        <f t="shared" si="648"/>
        <v>Low</v>
      </c>
      <c r="Z1795" s="3">
        <f t="shared" si="649"/>
        <v>-1.4174455828894961</v>
      </c>
      <c r="AA1795" s="3">
        <f t="shared" si="650"/>
        <v>-1.4562110946956628</v>
      </c>
      <c r="AB1795" s="3">
        <f t="shared" si="651"/>
        <v>2.5573593633599434</v>
      </c>
      <c r="AC1795" s="3">
        <f t="shared" si="652"/>
        <v>1.5013683635085036</v>
      </c>
      <c r="AD1795" s="3">
        <f t="shared" si="653"/>
        <v>4.3924980031461871</v>
      </c>
      <c r="AE1795" s="3">
        <f t="shared" si="654"/>
        <v>3.5949821430817512</v>
      </c>
      <c r="AF1795" s="3">
        <f t="shared" si="655"/>
        <v>3.8149383363968132</v>
      </c>
      <c r="AG1795" t="str">
        <f t="shared" si="656"/>
        <v>Cluster 2</v>
      </c>
      <c r="AH1795" t="str">
        <f t="shared" si="657"/>
        <v>Not Applicable</v>
      </c>
      <c r="AI1795" t="e">
        <f t="shared" si="658"/>
        <v>#N/A</v>
      </c>
      <c r="AJ1795">
        <f t="shared" si="659"/>
        <v>17.63</v>
      </c>
      <c r="AK1795" t="str">
        <f t="shared" si="660"/>
        <v>no - Low</v>
      </c>
      <c r="AL1795" t="str">
        <f t="shared" si="661"/>
        <v>Q4 - Very High</v>
      </c>
      <c r="AM1795">
        <f t="shared" si="662"/>
        <v>0</v>
      </c>
      <c r="AN1795">
        <f t="shared" si="663"/>
        <v>1</v>
      </c>
      <c r="AO1795">
        <f t="shared" si="664"/>
        <v>0</v>
      </c>
      <c r="AP1795">
        <f t="shared" si="665"/>
        <v>0</v>
      </c>
      <c r="AQ1795">
        <f t="shared" si="666"/>
        <v>103.7</v>
      </c>
    </row>
    <row r="1796" spans="1:43" x14ac:dyDescent="0.25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  <c r="U1796">
        <f t="shared" si="644"/>
        <v>1</v>
      </c>
      <c r="V1796" t="str">
        <f t="shared" si="645"/>
        <v>&gt;3 calls</v>
      </c>
      <c r="W1796" t="str">
        <f t="shared" si="646"/>
        <v>Q4</v>
      </c>
      <c r="X1796" t="str">
        <f t="shared" si="647"/>
        <v>Not Applicable</v>
      </c>
      <c r="Y1796" t="str">
        <f t="shared" si="648"/>
        <v>Medium</v>
      </c>
      <c r="Z1796" s="3">
        <f t="shared" si="649"/>
        <v>-0.80832589473719685</v>
      </c>
      <c r="AA1796" s="3">
        <f t="shared" si="650"/>
        <v>0.18360562351864199</v>
      </c>
      <c r="AB1796" s="3">
        <f t="shared" si="651"/>
        <v>-0.78302093617121604</v>
      </c>
      <c r="AC1796" s="3">
        <f t="shared" si="652"/>
        <v>0.70429629216930834</v>
      </c>
      <c r="AD1796" s="3">
        <f t="shared" si="653"/>
        <v>2.0950816213921875</v>
      </c>
      <c r="AE1796" s="3">
        <f t="shared" si="654"/>
        <v>1.340245063686579</v>
      </c>
      <c r="AF1796" s="3">
        <f t="shared" si="655"/>
        <v>2.6838678546413508</v>
      </c>
      <c r="AG1796" t="str">
        <f t="shared" si="656"/>
        <v>Cluster 2</v>
      </c>
      <c r="AH1796" t="str">
        <f t="shared" si="657"/>
        <v>Not Applicable</v>
      </c>
      <c r="AI1796">
        <f t="shared" si="658"/>
        <v>23.22</v>
      </c>
      <c r="AJ1796" t="e">
        <f t="shared" si="659"/>
        <v>#N/A</v>
      </c>
      <c r="AK1796" t="str">
        <f t="shared" si="660"/>
        <v>no - Low</v>
      </c>
      <c r="AL1796" t="str">
        <f t="shared" si="661"/>
        <v>Q4 - Very High</v>
      </c>
      <c r="AM1796">
        <f t="shared" si="662"/>
        <v>0</v>
      </c>
      <c r="AN1796">
        <f t="shared" si="663"/>
        <v>1</v>
      </c>
      <c r="AO1796">
        <f t="shared" si="664"/>
        <v>0</v>
      </c>
      <c r="AP1796">
        <f t="shared" si="665"/>
        <v>4</v>
      </c>
      <c r="AQ1796">
        <f t="shared" si="666"/>
        <v>136.6</v>
      </c>
    </row>
    <row r="1797" spans="1:43" x14ac:dyDescent="0.25">
      <c r="A1797" t="s">
        <v>24</v>
      </c>
      <c r="B1797">
        <v>60</v>
      </c>
      <c r="C1797" t="s">
        <v>25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  <c r="U1797">
        <f t="shared" si="644"/>
        <v>1</v>
      </c>
      <c r="V1797" t="str">
        <f t="shared" si="645"/>
        <v>&lt;=3 calls</v>
      </c>
      <c r="W1797" t="str">
        <f t="shared" si="646"/>
        <v>Q1</v>
      </c>
      <c r="X1797" t="str">
        <f t="shared" si="647"/>
        <v>Not Applicable</v>
      </c>
      <c r="Y1797" t="str">
        <f t="shared" si="648"/>
        <v>High</v>
      </c>
      <c r="Z1797" s="3">
        <f t="shared" si="649"/>
        <v>2.0280612245616569</v>
      </c>
      <c r="AA1797" s="3">
        <f t="shared" si="650"/>
        <v>1.1030174242650115</v>
      </c>
      <c r="AB1797" s="3">
        <f t="shared" si="651"/>
        <v>0.83950623666883006</v>
      </c>
      <c r="AC1797" s="3">
        <f t="shared" si="652"/>
        <v>0.52314354868312773</v>
      </c>
      <c r="AD1797" s="3">
        <f t="shared" si="653"/>
        <v>4.3926741890441452</v>
      </c>
      <c r="AE1797" s="3">
        <f t="shared" si="654"/>
        <v>2.5115990250709577</v>
      </c>
      <c r="AF1797" s="3">
        <f t="shared" si="655"/>
        <v>1.1492052881796764</v>
      </c>
      <c r="AG1797" t="str">
        <f t="shared" si="656"/>
        <v>Cluster 3</v>
      </c>
      <c r="AH1797" t="str">
        <f t="shared" si="657"/>
        <v>Not Applicable</v>
      </c>
      <c r="AI1797">
        <f t="shared" si="658"/>
        <v>49.27</v>
      </c>
      <c r="AJ1797" t="e">
        <f t="shared" si="659"/>
        <v>#N/A</v>
      </c>
      <c r="AK1797" t="str">
        <f t="shared" si="660"/>
        <v>no - Medium</v>
      </c>
      <c r="AL1797" t="str">
        <f t="shared" si="661"/>
        <v>Q3 - High</v>
      </c>
      <c r="AM1797">
        <f t="shared" si="662"/>
        <v>0</v>
      </c>
      <c r="AN1797">
        <f t="shared" si="663"/>
        <v>0</v>
      </c>
      <c r="AO1797">
        <f t="shared" si="664"/>
        <v>0</v>
      </c>
      <c r="AP1797">
        <f t="shared" si="665"/>
        <v>2</v>
      </c>
      <c r="AQ1797">
        <f t="shared" si="666"/>
        <v>289.8</v>
      </c>
    </row>
    <row r="1798" spans="1:43" x14ac:dyDescent="0.25">
      <c r="A1798" t="s">
        <v>39</v>
      </c>
      <c r="B1798">
        <v>123</v>
      </c>
      <c r="C1798" t="s">
        <v>25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  <c r="U1798">
        <f t="shared" si="644"/>
        <v>0</v>
      </c>
      <c r="V1798" t="str">
        <f t="shared" si="645"/>
        <v>&lt;=3 calls</v>
      </c>
      <c r="W1798" t="str">
        <f t="shared" si="646"/>
        <v>Q3</v>
      </c>
      <c r="X1798" t="str">
        <f t="shared" si="647"/>
        <v>Not Applicable</v>
      </c>
      <c r="Y1798" t="str">
        <f t="shared" si="648"/>
        <v>Medium</v>
      </c>
      <c r="Z1798" s="3">
        <f t="shared" si="649"/>
        <v>1.4929986413518854</v>
      </c>
      <c r="AA1798" s="3">
        <f t="shared" si="650"/>
        <v>-0.63033252909015736</v>
      </c>
      <c r="AB1798" s="3">
        <f t="shared" si="651"/>
        <v>-0.44143626820489029</v>
      </c>
      <c r="AC1798" s="3">
        <f t="shared" si="652"/>
        <v>1.1028323278389063</v>
      </c>
      <c r="AD1798" s="3">
        <f t="shared" si="653"/>
        <v>3.329503492461376</v>
      </c>
      <c r="AE1798" s="3">
        <f t="shared" si="654"/>
        <v>2.0093454562421593</v>
      </c>
      <c r="AF1798" s="3">
        <f t="shared" si="655"/>
        <v>2.2336841358458726</v>
      </c>
      <c r="AG1798" t="str">
        <f t="shared" si="656"/>
        <v>Cluster 2</v>
      </c>
      <c r="AH1798" t="str">
        <f t="shared" si="657"/>
        <v>Not Applicable</v>
      </c>
      <c r="AI1798" t="e">
        <f t="shared" si="658"/>
        <v>#N/A</v>
      </c>
      <c r="AJ1798">
        <f t="shared" si="659"/>
        <v>44.35</v>
      </c>
      <c r="AK1798" t="str">
        <f t="shared" si="660"/>
        <v>no - Medium</v>
      </c>
      <c r="AL1798" t="str">
        <f t="shared" si="661"/>
        <v>Q4 - Very High</v>
      </c>
      <c r="AM1798">
        <f t="shared" si="662"/>
        <v>0</v>
      </c>
      <c r="AN1798">
        <f t="shared" si="663"/>
        <v>0</v>
      </c>
      <c r="AO1798">
        <f t="shared" si="664"/>
        <v>0</v>
      </c>
      <c r="AP1798">
        <f t="shared" si="665"/>
        <v>3</v>
      </c>
      <c r="AQ1798">
        <f t="shared" si="666"/>
        <v>260.89999999999998</v>
      </c>
    </row>
    <row r="1799" spans="1:43" x14ac:dyDescent="0.25">
      <c r="A1799" t="s">
        <v>49</v>
      </c>
      <c r="B1799">
        <v>29</v>
      </c>
      <c r="C1799" t="s">
        <v>28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  <c r="U1799">
        <f t="shared" si="644"/>
        <v>0</v>
      </c>
      <c r="V1799" t="str">
        <f t="shared" si="645"/>
        <v>&lt;=3 calls</v>
      </c>
      <c r="W1799" t="str">
        <f t="shared" si="646"/>
        <v>Q1</v>
      </c>
      <c r="X1799" t="str">
        <f t="shared" si="647"/>
        <v>Not Applicable</v>
      </c>
      <c r="Y1799" t="str">
        <f t="shared" si="648"/>
        <v>Low</v>
      </c>
      <c r="Z1799" s="3">
        <f t="shared" si="649"/>
        <v>0.28401640316510307</v>
      </c>
      <c r="AA1799" s="3">
        <f t="shared" si="650"/>
        <v>-1.4681515076923686</v>
      </c>
      <c r="AB1799" s="3">
        <f t="shared" si="651"/>
        <v>-1.0312656076583711</v>
      </c>
      <c r="AC1799" s="3">
        <f t="shared" si="652"/>
        <v>1.428907266114031</v>
      </c>
      <c r="AD1799" s="3">
        <f t="shared" si="653"/>
        <v>2.7871907009308621</v>
      </c>
      <c r="AE1799" s="3">
        <f t="shared" si="654"/>
        <v>2.3111509893338167</v>
      </c>
      <c r="AF1799" s="3">
        <f t="shared" si="655"/>
        <v>3.3036957771020461</v>
      </c>
      <c r="AG1799" t="str">
        <f t="shared" si="656"/>
        <v>Cluster 2</v>
      </c>
      <c r="AH1799" t="str">
        <f t="shared" si="657"/>
        <v>Not Applicable</v>
      </c>
      <c r="AI1799" t="e">
        <f t="shared" si="658"/>
        <v>#N/A</v>
      </c>
      <c r="AJ1799">
        <f t="shared" si="659"/>
        <v>33.25</v>
      </c>
      <c r="AK1799" t="str">
        <f t="shared" si="660"/>
        <v>no - Medium</v>
      </c>
      <c r="AL1799" t="str">
        <f t="shared" si="661"/>
        <v>Q4 - Very High</v>
      </c>
      <c r="AM1799">
        <f t="shared" si="662"/>
        <v>0</v>
      </c>
      <c r="AN1799">
        <f t="shared" si="663"/>
        <v>0</v>
      </c>
      <c r="AO1799">
        <f t="shared" si="664"/>
        <v>1</v>
      </c>
      <c r="AP1799">
        <f t="shared" si="665"/>
        <v>1</v>
      </c>
      <c r="AQ1799">
        <f t="shared" si="666"/>
        <v>195.6</v>
      </c>
    </row>
    <row r="1800" spans="1:43" x14ac:dyDescent="0.25">
      <c r="A1800" t="s">
        <v>44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  <c r="U1800">
        <f t="shared" si="644"/>
        <v>0</v>
      </c>
      <c r="V1800" t="str">
        <f t="shared" si="645"/>
        <v>&gt;3 calls</v>
      </c>
      <c r="W1800" t="str">
        <f t="shared" si="646"/>
        <v>Q3</v>
      </c>
      <c r="X1800" t="str">
        <f t="shared" si="647"/>
        <v>Not Applicable</v>
      </c>
      <c r="Y1800" t="str">
        <f t="shared" si="648"/>
        <v>Low</v>
      </c>
      <c r="Z1800" s="3">
        <f t="shared" si="649"/>
        <v>0.77649615103291947</v>
      </c>
      <c r="AA1800" s="3">
        <f t="shared" si="650"/>
        <v>-0.74973665905721831</v>
      </c>
      <c r="AB1800" s="3">
        <f t="shared" si="651"/>
        <v>-0.31036308165967247</v>
      </c>
      <c r="AC1800" s="3">
        <f t="shared" si="652"/>
        <v>0.59560464607760044</v>
      </c>
      <c r="AD1800" s="3">
        <f t="shared" si="653"/>
        <v>2.4980239350688751</v>
      </c>
      <c r="AE1800" s="3">
        <f t="shared" si="654"/>
        <v>1.2712676615841882</v>
      </c>
      <c r="AF1800" s="3">
        <f t="shared" si="655"/>
        <v>2.2343051167202908</v>
      </c>
      <c r="AG1800" t="str">
        <f t="shared" si="656"/>
        <v>Cluster 2</v>
      </c>
      <c r="AH1800" t="str">
        <f t="shared" si="657"/>
        <v>Not Applicable</v>
      </c>
      <c r="AI1800" t="e">
        <f t="shared" si="658"/>
        <v>#N/A</v>
      </c>
      <c r="AJ1800">
        <f t="shared" si="659"/>
        <v>37.770000000000003</v>
      </c>
      <c r="AK1800" t="str">
        <f t="shared" si="660"/>
        <v>no - High</v>
      </c>
      <c r="AL1800" t="str">
        <f t="shared" si="661"/>
        <v>Q3 - High</v>
      </c>
      <c r="AM1800">
        <f t="shared" si="662"/>
        <v>0</v>
      </c>
      <c r="AN1800">
        <f t="shared" si="663"/>
        <v>1</v>
      </c>
      <c r="AO1800">
        <f t="shared" si="664"/>
        <v>0</v>
      </c>
      <c r="AP1800">
        <f t="shared" si="665"/>
        <v>4</v>
      </c>
      <c r="AQ1800">
        <f t="shared" si="666"/>
        <v>222.2</v>
      </c>
    </row>
    <row r="1801" spans="1:43" x14ac:dyDescent="0.25">
      <c r="A1801" t="s">
        <v>39</v>
      </c>
      <c r="B1801">
        <v>37</v>
      </c>
      <c r="C1801" t="s">
        <v>28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  <c r="U1801">
        <f t="shared" si="644"/>
        <v>1</v>
      </c>
      <c r="V1801" t="str">
        <f t="shared" si="645"/>
        <v>&lt;=3 calls</v>
      </c>
      <c r="W1801" t="str">
        <f t="shared" si="646"/>
        <v>Q1</v>
      </c>
      <c r="X1801" t="str">
        <f t="shared" si="647"/>
        <v>Low</v>
      </c>
      <c r="Y1801" t="str">
        <f t="shared" si="648"/>
        <v>Medium</v>
      </c>
      <c r="Z1801" s="3">
        <f t="shared" si="649"/>
        <v>-0.1362576673837477</v>
      </c>
      <c r="AA1801" s="3">
        <f t="shared" si="650"/>
        <v>-0.34177254833642656</v>
      </c>
      <c r="AB1801" s="3">
        <f t="shared" si="651"/>
        <v>0.51380922767768245</v>
      </c>
      <c r="AC1801" s="3">
        <f t="shared" si="652"/>
        <v>-0.16523687656435807</v>
      </c>
      <c r="AD1801" s="3">
        <f t="shared" si="653"/>
        <v>2.0415097465667453</v>
      </c>
      <c r="AE1801" s="3">
        <f t="shared" si="654"/>
        <v>0.65320576738170066</v>
      </c>
      <c r="AF1801" s="3">
        <f t="shared" si="655"/>
        <v>2.1646231782355136</v>
      </c>
      <c r="AG1801" t="str">
        <f t="shared" si="656"/>
        <v>Cluster 2</v>
      </c>
      <c r="AH1801" t="str">
        <f t="shared" si="657"/>
        <v>Not Applicable</v>
      </c>
      <c r="AI1801">
        <f t="shared" si="658"/>
        <v>29.39</v>
      </c>
      <c r="AJ1801" t="e">
        <f t="shared" si="659"/>
        <v>#N/A</v>
      </c>
      <c r="AK1801" t="str">
        <f t="shared" si="660"/>
        <v>yes - Low</v>
      </c>
      <c r="AL1801" t="str">
        <f t="shared" si="661"/>
        <v>Q2 - Medium</v>
      </c>
      <c r="AM1801">
        <f t="shared" si="662"/>
        <v>1</v>
      </c>
      <c r="AN1801">
        <f t="shared" si="663"/>
        <v>0</v>
      </c>
      <c r="AO1801">
        <f t="shared" si="664"/>
        <v>1</v>
      </c>
      <c r="AP1801">
        <f t="shared" si="665"/>
        <v>0</v>
      </c>
      <c r="AQ1801">
        <f t="shared" si="666"/>
        <v>172.9</v>
      </c>
    </row>
    <row r="1802" spans="1:43" x14ac:dyDescent="0.25">
      <c r="A1802" t="s">
        <v>56</v>
      </c>
      <c r="B1802">
        <v>111</v>
      </c>
      <c r="C1802" t="s">
        <v>25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  <c r="U1802">
        <f t="shared" si="644"/>
        <v>1</v>
      </c>
      <c r="V1802" t="str">
        <f t="shared" si="645"/>
        <v>&lt;=3 calls</v>
      </c>
      <c r="W1802" t="str">
        <f t="shared" si="646"/>
        <v>Q3</v>
      </c>
      <c r="X1802" t="str">
        <f t="shared" si="647"/>
        <v>Not Applicable</v>
      </c>
      <c r="Y1802" t="str">
        <f t="shared" si="648"/>
        <v>High</v>
      </c>
      <c r="Z1802" s="3">
        <f t="shared" si="649"/>
        <v>1.2874901751363688</v>
      </c>
      <c r="AA1802" s="3">
        <f t="shared" si="650"/>
        <v>0.84032833833747755</v>
      </c>
      <c r="AB1802" s="3">
        <f t="shared" si="651"/>
        <v>0.62105092576013365</v>
      </c>
      <c r="AC1802" s="3">
        <f t="shared" si="652"/>
        <v>0.48691299998589177</v>
      </c>
      <c r="AD1802" s="3">
        <f t="shared" si="653"/>
        <v>3.668533231097713</v>
      </c>
      <c r="AE1802" s="3">
        <f t="shared" si="654"/>
        <v>1.7281698959386151</v>
      </c>
      <c r="AF1802" s="3">
        <f t="shared" si="655"/>
        <v>0.71763940164175777</v>
      </c>
      <c r="AG1802" t="str">
        <f t="shared" si="656"/>
        <v>Cluster 3</v>
      </c>
      <c r="AH1802" t="str">
        <f t="shared" si="657"/>
        <v>Not Applicable</v>
      </c>
      <c r="AI1802">
        <f t="shared" si="658"/>
        <v>42.47</v>
      </c>
      <c r="AJ1802" t="e">
        <f t="shared" si="659"/>
        <v>#N/A</v>
      </c>
      <c r="AK1802" t="str">
        <f t="shared" si="660"/>
        <v>no - Medium</v>
      </c>
      <c r="AL1802" t="str">
        <f t="shared" si="661"/>
        <v>Q3 - High</v>
      </c>
      <c r="AM1802">
        <f t="shared" si="662"/>
        <v>0</v>
      </c>
      <c r="AN1802">
        <f t="shared" si="663"/>
        <v>0</v>
      </c>
      <c r="AO1802">
        <f t="shared" si="664"/>
        <v>0</v>
      </c>
      <c r="AP1802">
        <f t="shared" si="665"/>
        <v>0</v>
      </c>
      <c r="AQ1802">
        <f t="shared" si="666"/>
        <v>249.8</v>
      </c>
    </row>
    <row r="1803" spans="1:43" x14ac:dyDescent="0.25">
      <c r="A1803" t="s">
        <v>55</v>
      </c>
      <c r="B1803">
        <v>81</v>
      </c>
      <c r="C1803" t="s">
        <v>28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  <c r="U1803">
        <f t="shared" si="644"/>
        <v>0</v>
      </c>
      <c r="V1803" t="str">
        <f t="shared" si="645"/>
        <v>&lt;=3 calls</v>
      </c>
      <c r="W1803" t="str">
        <f t="shared" si="646"/>
        <v>Q2</v>
      </c>
      <c r="X1803" t="str">
        <f t="shared" si="647"/>
        <v>Not Applicable</v>
      </c>
      <c r="Y1803" t="str">
        <f t="shared" si="648"/>
        <v>Medium</v>
      </c>
      <c r="Z1803" s="3">
        <f t="shared" si="649"/>
        <v>-0.47692035011938033</v>
      </c>
      <c r="AA1803" s="3">
        <f t="shared" si="650"/>
        <v>0.31893030414797746</v>
      </c>
      <c r="AB1803" s="3">
        <f t="shared" si="651"/>
        <v>0.58133177832218874</v>
      </c>
      <c r="AC1803" s="3">
        <f t="shared" si="652"/>
        <v>1.2477545226278501</v>
      </c>
      <c r="AD1803" s="3">
        <f t="shared" si="653"/>
        <v>3.0929274246973009</v>
      </c>
      <c r="AE1803" s="3">
        <f t="shared" si="654"/>
        <v>1.4913106800688467</v>
      </c>
      <c r="AF1803" s="3">
        <f t="shared" si="655"/>
        <v>1.6975909502969595</v>
      </c>
      <c r="AG1803" t="str">
        <f t="shared" si="656"/>
        <v>Cluster 2</v>
      </c>
      <c r="AH1803" t="str">
        <f t="shared" si="657"/>
        <v>Not Applicable</v>
      </c>
      <c r="AI1803" t="e">
        <f t="shared" si="658"/>
        <v>#N/A</v>
      </c>
      <c r="AJ1803">
        <f t="shared" si="659"/>
        <v>26.27</v>
      </c>
      <c r="AK1803" t="str">
        <f t="shared" si="660"/>
        <v>no - Low</v>
      </c>
      <c r="AL1803" t="str">
        <f t="shared" si="661"/>
        <v>Q4 - Very High</v>
      </c>
      <c r="AM1803">
        <f t="shared" si="662"/>
        <v>0</v>
      </c>
      <c r="AN1803">
        <f t="shared" si="663"/>
        <v>0</v>
      </c>
      <c r="AO1803">
        <f t="shared" si="664"/>
        <v>1</v>
      </c>
      <c r="AP1803">
        <f t="shared" si="665"/>
        <v>1</v>
      </c>
      <c r="AQ1803">
        <f t="shared" si="666"/>
        <v>154.5</v>
      </c>
    </row>
    <row r="1804" spans="1:43" x14ac:dyDescent="0.25">
      <c r="A1804" t="s">
        <v>59</v>
      </c>
      <c r="B1804">
        <v>46</v>
      </c>
      <c r="C1804" t="s">
        <v>28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  <c r="U1804">
        <f t="shared" si="644"/>
        <v>0</v>
      </c>
      <c r="V1804" t="str">
        <f t="shared" si="645"/>
        <v>&lt;=3 calls</v>
      </c>
      <c r="W1804" t="str">
        <f t="shared" si="646"/>
        <v>Q1</v>
      </c>
      <c r="X1804" t="str">
        <f t="shared" si="647"/>
        <v>Not Applicable</v>
      </c>
      <c r="Y1804" t="str">
        <f t="shared" si="648"/>
        <v>High</v>
      </c>
      <c r="Z1804" s="3">
        <f t="shared" si="649"/>
        <v>-1.6636854568234043</v>
      </c>
      <c r="AA1804" s="3">
        <f t="shared" si="650"/>
        <v>1.5129716038185876</v>
      </c>
      <c r="AB1804" s="3">
        <f t="shared" si="651"/>
        <v>-1.0729707124682131</v>
      </c>
      <c r="AC1804" s="3">
        <f t="shared" si="652"/>
        <v>0.88544903565548905</v>
      </c>
      <c r="AD1804" s="3">
        <f t="shared" si="653"/>
        <v>3.211813733411355</v>
      </c>
      <c r="AE1804" s="3">
        <f t="shared" si="654"/>
        <v>2.6442803402371822</v>
      </c>
      <c r="AF1804" s="3">
        <f t="shared" si="655"/>
        <v>3.4159463662944045</v>
      </c>
      <c r="AG1804" t="str">
        <f t="shared" si="656"/>
        <v>Cluster 2</v>
      </c>
      <c r="AH1804" t="str">
        <f t="shared" si="657"/>
        <v>Not Applicable</v>
      </c>
      <c r="AI1804" t="e">
        <f t="shared" si="658"/>
        <v>#N/A</v>
      </c>
      <c r="AJ1804">
        <f t="shared" si="659"/>
        <v>15.37</v>
      </c>
      <c r="AK1804" t="str">
        <f t="shared" si="660"/>
        <v>no - Low</v>
      </c>
      <c r="AL1804" t="str">
        <f t="shared" si="661"/>
        <v>Q4 - Very High</v>
      </c>
      <c r="AM1804">
        <f t="shared" si="662"/>
        <v>0</v>
      </c>
      <c r="AN1804">
        <f t="shared" si="663"/>
        <v>0</v>
      </c>
      <c r="AO1804">
        <f t="shared" si="664"/>
        <v>1</v>
      </c>
      <c r="AP1804">
        <f t="shared" si="665"/>
        <v>1</v>
      </c>
      <c r="AQ1804">
        <f t="shared" si="666"/>
        <v>90.4</v>
      </c>
    </row>
    <row r="1805" spans="1:43" x14ac:dyDescent="0.25">
      <c r="A1805" t="s">
        <v>67</v>
      </c>
      <c r="B1805">
        <v>69</v>
      </c>
      <c r="C1805" t="s">
        <v>28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  <c r="U1805">
        <f t="shared" si="644"/>
        <v>0</v>
      </c>
      <c r="V1805" t="str">
        <f t="shared" si="645"/>
        <v>&lt;=3 calls</v>
      </c>
      <c r="W1805" t="str">
        <f t="shared" si="646"/>
        <v>Q1</v>
      </c>
      <c r="X1805" t="str">
        <f t="shared" si="647"/>
        <v>Not Applicable</v>
      </c>
      <c r="Y1805" t="str">
        <f t="shared" si="648"/>
        <v>High</v>
      </c>
      <c r="Z1805" s="3">
        <f t="shared" si="649"/>
        <v>1.6392614236133805</v>
      </c>
      <c r="AA1805" s="3">
        <f t="shared" si="650"/>
        <v>0.92391122931442005</v>
      </c>
      <c r="AB1805" s="3">
        <f t="shared" si="651"/>
        <v>1.4174198318909266</v>
      </c>
      <c r="AC1805" s="3">
        <f t="shared" si="652"/>
        <v>2.2259793374532255</v>
      </c>
      <c r="AD1805" s="3">
        <f t="shared" si="653"/>
        <v>5.1882556422896657</v>
      </c>
      <c r="AE1805" s="3">
        <f t="shared" si="654"/>
        <v>3.2411190914877928</v>
      </c>
      <c r="AF1805" s="3">
        <f t="shared" si="655"/>
        <v>1.446274289567075</v>
      </c>
      <c r="AG1805" t="str">
        <f t="shared" si="656"/>
        <v>Cluster 3</v>
      </c>
      <c r="AH1805" t="str">
        <f t="shared" si="657"/>
        <v>&gt;16 messages</v>
      </c>
      <c r="AI1805" t="e">
        <f t="shared" si="658"/>
        <v>#N/A</v>
      </c>
      <c r="AJ1805">
        <f t="shared" si="659"/>
        <v>45.7</v>
      </c>
      <c r="AK1805" t="str">
        <f t="shared" si="660"/>
        <v>no - Low</v>
      </c>
      <c r="AL1805" t="str">
        <f t="shared" si="661"/>
        <v>Q4 - Very High</v>
      </c>
      <c r="AM1805">
        <f t="shared" si="662"/>
        <v>0</v>
      </c>
      <c r="AN1805">
        <f t="shared" si="663"/>
        <v>0</v>
      </c>
      <c r="AO1805">
        <f t="shared" si="664"/>
        <v>1</v>
      </c>
      <c r="AP1805">
        <f t="shared" si="665"/>
        <v>0</v>
      </c>
      <c r="AQ1805">
        <f t="shared" si="666"/>
        <v>268.8</v>
      </c>
    </row>
    <row r="1806" spans="1:43" x14ac:dyDescent="0.25">
      <c r="A1806" t="s">
        <v>20</v>
      </c>
      <c r="B1806">
        <v>125</v>
      </c>
      <c r="C1806" t="s">
        <v>25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  <c r="U1806">
        <f t="shared" si="644"/>
        <v>0</v>
      </c>
      <c r="V1806" t="str">
        <f t="shared" si="645"/>
        <v>&lt;=3 calls</v>
      </c>
      <c r="W1806" t="str">
        <f t="shared" si="646"/>
        <v>Q3</v>
      </c>
      <c r="X1806" t="str">
        <f t="shared" si="647"/>
        <v>Not Applicable</v>
      </c>
      <c r="Y1806" t="str">
        <f t="shared" si="648"/>
        <v>Low</v>
      </c>
      <c r="Z1806" s="3">
        <f t="shared" si="649"/>
        <v>-1.3730113199239791</v>
      </c>
      <c r="AA1806" s="3">
        <f t="shared" si="650"/>
        <v>-0.84725003186365166</v>
      </c>
      <c r="AB1806" s="3">
        <f t="shared" si="651"/>
        <v>-0.1594303213954823</v>
      </c>
      <c r="AC1806" s="3">
        <f t="shared" si="652"/>
        <v>-0.78115620441737255</v>
      </c>
      <c r="AD1806" s="3">
        <f t="shared" si="653"/>
        <v>0.95755939189765016</v>
      </c>
      <c r="AE1806" s="3">
        <f t="shared" si="654"/>
        <v>1.7996154434246134</v>
      </c>
      <c r="AF1806" s="3">
        <f t="shared" si="655"/>
        <v>3.6824328234759882</v>
      </c>
      <c r="AG1806" t="str">
        <f t="shared" si="656"/>
        <v>Cluster 1</v>
      </c>
      <c r="AH1806" t="str">
        <f t="shared" si="657"/>
        <v>Not Applicable</v>
      </c>
      <c r="AI1806" t="e">
        <f t="shared" si="658"/>
        <v>#N/A</v>
      </c>
      <c r="AJ1806">
        <f t="shared" si="659"/>
        <v>18.04</v>
      </c>
      <c r="AK1806" t="str">
        <f t="shared" si="660"/>
        <v>no - Low</v>
      </c>
      <c r="AL1806" t="str">
        <f t="shared" si="661"/>
        <v>Q1 - Low</v>
      </c>
      <c r="AM1806">
        <f t="shared" si="662"/>
        <v>0</v>
      </c>
      <c r="AN1806">
        <f t="shared" si="663"/>
        <v>0</v>
      </c>
      <c r="AO1806">
        <f t="shared" si="664"/>
        <v>0</v>
      </c>
      <c r="AP1806">
        <f t="shared" si="665"/>
        <v>1</v>
      </c>
      <c r="AQ1806">
        <f t="shared" si="666"/>
        <v>106.1</v>
      </c>
    </row>
    <row r="1807" spans="1:43" x14ac:dyDescent="0.25">
      <c r="A1807" t="s">
        <v>70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  <c r="U1807">
        <f t="shared" si="644"/>
        <v>0</v>
      </c>
      <c r="V1807" t="str">
        <f t="shared" si="645"/>
        <v>&lt;=3 calls</v>
      </c>
      <c r="W1807" t="str">
        <f t="shared" si="646"/>
        <v>Q1</v>
      </c>
      <c r="X1807" t="str">
        <f t="shared" si="647"/>
        <v>Not Applicable</v>
      </c>
      <c r="Y1807" t="str">
        <f t="shared" si="648"/>
        <v>Low</v>
      </c>
      <c r="Z1807" s="3">
        <f t="shared" si="649"/>
        <v>-2.837490570162486</v>
      </c>
      <c r="AA1807" s="3">
        <f t="shared" si="650"/>
        <v>-0.78157776038176785</v>
      </c>
      <c r="AB1807" s="3">
        <f t="shared" si="651"/>
        <v>1.5683525921551174</v>
      </c>
      <c r="AC1807" s="3">
        <f t="shared" si="652"/>
        <v>0.16083806171076653</v>
      </c>
      <c r="AD1807" s="3">
        <f t="shared" si="653"/>
        <v>3.3716553669291618</v>
      </c>
      <c r="AE1807" s="3">
        <f t="shared" si="654"/>
        <v>3.3388344173826536</v>
      </c>
      <c r="AF1807" s="3">
        <f t="shared" si="655"/>
        <v>4.3505827908517851</v>
      </c>
      <c r="AG1807" t="str">
        <f t="shared" si="656"/>
        <v>Cluster 2</v>
      </c>
      <c r="AH1807" t="str">
        <f t="shared" si="657"/>
        <v>Not Applicable</v>
      </c>
      <c r="AI1807" t="e">
        <f t="shared" si="658"/>
        <v>#N/A</v>
      </c>
      <c r="AJ1807">
        <f t="shared" si="659"/>
        <v>4.59</v>
      </c>
      <c r="AK1807" t="str">
        <f t="shared" si="660"/>
        <v>no - Low</v>
      </c>
      <c r="AL1807" t="str">
        <f t="shared" si="661"/>
        <v>Q3 - High</v>
      </c>
      <c r="AM1807">
        <f t="shared" si="662"/>
        <v>0</v>
      </c>
      <c r="AN1807">
        <f t="shared" si="663"/>
        <v>1</v>
      </c>
      <c r="AO1807">
        <f t="shared" si="664"/>
        <v>0</v>
      </c>
      <c r="AP1807">
        <f t="shared" si="665"/>
        <v>3</v>
      </c>
      <c r="AQ1807">
        <f t="shared" si="666"/>
        <v>27</v>
      </c>
    </row>
    <row r="1808" spans="1:43" x14ac:dyDescent="0.25">
      <c r="A1808" t="s">
        <v>32</v>
      </c>
      <c r="B1808">
        <v>94</v>
      </c>
      <c r="C1808" t="s">
        <v>28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  <c r="U1808">
        <f t="shared" si="644"/>
        <v>0</v>
      </c>
      <c r="V1808" t="str">
        <f t="shared" si="645"/>
        <v>&lt;=3 calls</v>
      </c>
      <c r="W1808" t="str">
        <f t="shared" si="646"/>
        <v>Q2</v>
      </c>
      <c r="X1808" t="str">
        <f t="shared" si="647"/>
        <v>Not Applicable</v>
      </c>
      <c r="Y1808" t="str">
        <f t="shared" si="648"/>
        <v>Medium</v>
      </c>
      <c r="Z1808" s="3">
        <f t="shared" si="649"/>
        <v>1.1986216492053339</v>
      </c>
      <c r="AA1808" s="3">
        <f t="shared" si="650"/>
        <v>-0.39351433798881957</v>
      </c>
      <c r="AB1808" s="3">
        <f t="shared" si="651"/>
        <v>1.2386836684201747</v>
      </c>
      <c r="AC1808" s="3">
        <f t="shared" si="652"/>
        <v>-0.20146742526159472</v>
      </c>
      <c r="AD1808" s="3">
        <f t="shared" si="653"/>
        <v>3.2941039532396483</v>
      </c>
      <c r="AE1808" s="3">
        <f t="shared" si="654"/>
        <v>1.7794588351515443</v>
      </c>
      <c r="AF1808" s="3">
        <f t="shared" si="655"/>
        <v>1.8659653365614008</v>
      </c>
      <c r="AG1808" t="str">
        <f t="shared" si="656"/>
        <v>Cluster 2</v>
      </c>
      <c r="AH1808" t="str">
        <f t="shared" si="657"/>
        <v>Not Applicable</v>
      </c>
      <c r="AI1808" t="e">
        <f t="shared" si="658"/>
        <v>#N/A</v>
      </c>
      <c r="AJ1808">
        <f t="shared" si="659"/>
        <v>41.65</v>
      </c>
      <c r="AK1808" t="str">
        <f t="shared" si="660"/>
        <v>no - Medium</v>
      </c>
      <c r="AL1808" t="str">
        <f t="shared" si="661"/>
        <v>Q2 - Medium</v>
      </c>
      <c r="AM1808">
        <f t="shared" si="662"/>
        <v>0</v>
      </c>
      <c r="AN1808">
        <f t="shared" si="663"/>
        <v>0</v>
      </c>
      <c r="AO1808">
        <f t="shared" si="664"/>
        <v>1</v>
      </c>
      <c r="AP1808">
        <f t="shared" si="665"/>
        <v>1</v>
      </c>
      <c r="AQ1808">
        <f t="shared" si="666"/>
        <v>245</v>
      </c>
    </row>
    <row r="1809" spans="1:43" x14ac:dyDescent="0.25">
      <c r="A1809" t="s">
        <v>64</v>
      </c>
      <c r="B1809">
        <v>46</v>
      </c>
      <c r="C1809" t="s">
        <v>25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  <c r="U1809">
        <f t="shared" si="644"/>
        <v>0</v>
      </c>
      <c r="V1809" t="str">
        <f t="shared" si="645"/>
        <v>&lt;=3 calls</v>
      </c>
      <c r="W1809" t="str">
        <f t="shared" si="646"/>
        <v>Q1</v>
      </c>
      <c r="X1809" t="str">
        <f t="shared" si="647"/>
        <v>Not Applicable</v>
      </c>
      <c r="Y1809" t="str">
        <f t="shared" si="648"/>
        <v>Medium</v>
      </c>
      <c r="Z1809" s="3">
        <f t="shared" si="649"/>
        <v>0.30438210702429835</v>
      </c>
      <c r="AA1809" s="3">
        <f t="shared" si="650"/>
        <v>0.11395321437118974</v>
      </c>
      <c r="AB1809" s="3">
        <f t="shared" si="651"/>
        <v>0.31918540523175265</v>
      </c>
      <c r="AC1809" s="3">
        <f t="shared" si="652"/>
        <v>0.34199080519694713</v>
      </c>
      <c r="AD1809" s="3">
        <f t="shared" si="653"/>
        <v>2.5462705864740038</v>
      </c>
      <c r="AE1809" s="3">
        <f t="shared" si="654"/>
        <v>0.56962341585848819</v>
      </c>
      <c r="AF1809" s="3">
        <f t="shared" si="655"/>
        <v>1.4715460482927187</v>
      </c>
      <c r="AG1809" t="str">
        <f t="shared" si="656"/>
        <v>Cluster 2</v>
      </c>
      <c r="AH1809" t="str">
        <f t="shared" si="657"/>
        <v>Not Applicable</v>
      </c>
      <c r="AI1809" t="e">
        <f t="shared" si="658"/>
        <v>#N/A</v>
      </c>
      <c r="AJ1809">
        <f t="shared" si="659"/>
        <v>33.44</v>
      </c>
      <c r="AK1809" t="str">
        <f t="shared" si="660"/>
        <v>no - Medium</v>
      </c>
      <c r="AL1809" t="str">
        <f t="shared" si="661"/>
        <v>Q3 - High</v>
      </c>
      <c r="AM1809">
        <f t="shared" si="662"/>
        <v>0</v>
      </c>
      <c r="AN1809">
        <f t="shared" si="663"/>
        <v>0</v>
      </c>
      <c r="AO1809">
        <f t="shared" si="664"/>
        <v>0</v>
      </c>
      <c r="AP1809">
        <f t="shared" si="665"/>
        <v>3</v>
      </c>
      <c r="AQ1809">
        <f t="shared" si="666"/>
        <v>196.7</v>
      </c>
    </row>
    <row r="1810" spans="1:43" x14ac:dyDescent="0.25">
      <c r="A1810" t="s">
        <v>35</v>
      </c>
      <c r="B1810">
        <v>73</v>
      </c>
      <c r="C1810" t="s">
        <v>25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  <c r="U1810">
        <f t="shared" si="644"/>
        <v>0</v>
      </c>
      <c r="V1810" t="str">
        <f t="shared" si="645"/>
        <v>&lt;=3 calls</v>
      </c>
      <c r="W1810" t="str">
        <f t="shared" si="646"/>
        <v>Q1</v>
      </c>
      <c r="X1810" t="str">
        <f t="shared" si="647"/>
        <v>Not Applicable</v>
      </c>
      <c r="Y1810" t="str">
        <f t="shared" si="648"/>
        <v>Low</v>
      </c>
      <c r="Z1810" s="3">
        <f t="shared" si="649"/>
        <v>-0.90830298640961082</v>
      </c>
      <c r="AA1810" s="3">
        <f t="shared" si="650"/>
        <v>-1.8641752054164544</v>
      </c>
      <c r="AB1810" s="3">
        <f t="shared" si="651"/>
        <v>0.42046923119851182</v>
      </c>
      <c r="AC1810" s="3">
        <f t="shared" si="652"/>
        <v>-2.0314681775414092E-2</v>
      </c>
      <c r="AD1810" s="3">
        <f t="shared" si="653"/>
        <v>1.932025695347882</v>
      </c>
      <c r="AE1810" s="3">
        <f t="shared" si="654"/>
        <v>2.1159798137719559</v>
      </c>
      <c r="AF1810" s="3">
        <f t="shared" si="655"/>
        <v>3.6362092702560913</v>
      </c>
      <c r="AG1810" t="str">
        <f t="shared" si="656"/>
        <v>Cluster 1</v>
      </c>
      <c r="AH1810" t="str">
        <f t="shared" si="657"/>
        <v>&gt;16 messages</v>
      </c>
      <c r="AI1810" t="e">
        <f t="shared" si="658"/>
        <v>#N/A</v>
      </c>
      <c r="AJ1810">
        <f t="shared" si="659"/>
        <v>22.3</v>
      </c>
      <c r="AK1810" t="str">
        <f t="shared" si="660"/>
        <v>no - Medium</v>
      </c>
      <c r="AL1810" t="str">
        <f t="shared" si="661"/>
        <v>Q2 - Medium</v>
      </c>
      <c r="AM1810">
        <f t="shared" si="662"/>
        <v>0</v>
      </c>
      <c r="AN1810">
        <f t="shared" si="663"/>
        <v>0</v>
      </c>
      <c r="AO1810">
        <f t="shared" si="664"/>
        <v>0</v>
      </c>
      <c r="AP1810">
        <f t="shared" si="665"/>
        <v>2</v>
      </c>
      <c r="AQ1810">
        <f t="shared" si="666"/>
        <v>131.19999999999999</v>
      </c>
    </row>
    <row r="1811" spans="1:43" x14ac:dyDescent="0.25">
      <c r="A1811" t="s">
        <v>74</v>
      </c>
      <c r="B1811">
        <v>146</v>
      </c>
      <c r="C1811" t="s">
        <v>25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  <c r="U1811">
        <f t="shared" si="644"/>
        <v>0</v>
      </c>
      <c r="V1811" t="str">
        <f t="shared" si="645"/>
        <v>&lt;=3 calls</v>
      </c>
      <c r="W1811" t="str">
        <f t="shared" si="646"/>
        <v>Q4</v>
      </c>
      <c r="X1811" t="str">
        <f t="shared" si="647"/>
        <v>Not Applicable</v>
      </c>
      <c r="Y1811" t="str">
        <f t="shared" si="648"/>
        <v>High</v>
      </c>
      <c r="Z1811" s="3">
        <f t="shared" si="649"/>
        <v>-0.56764030367397822</v>
      </c>
      <c r="AA1811" s="3">
        <f t="shared" si="650"/>
        <v>0.7885865486850846</v>
      </c>
      <c r="AB1811" s="3">
        <f t="shared" si="651"/>
        <v>1.846386624220731</v>
      </c>
      <c r="AC1811" s="3">
        <f t="shared" si="652"/>
        <v>-1.0347700452980251</v>
      </c>
      <c r="AD1811" s="3">
        <f t="shared" si="653"/>
        <v>3.3895578649341669</v>
      </c>
      <c r="AE1811" s="3">
        <f t="shared" si="654"/>
        <v>2.3289432951167885</v>
      </c>
      <c r="AF1811" s="3">
        <f t="shared" si="655"/>
        <v>2.7127202627624212</v>
      </c>
      <c r="AG1811" t="str">
        <f t="shared" si="656"/>
        <v>Cluster 2</v>
      </c>
      <c r="AH1811" t="str">
        <f t="shared" si="657"/>
        <v>&gt;16 messages</v>
      </c>
      <c r="AI1811" t="e">
        <f t="shared" si="658"/>
        <v>#N/A</v>
      </c>
      <c r="AJ1811">
        <f t="shared" si="659"/>
        <v>25.43</v>
      </c>
      <c r="AK1811" t="str">
        <f t="shared" si="660"/>
        <v>no - Medium</v>
      </c>
      <c r="AL1811" t="str">
        <f t="shared" si="661"/>
        <v>Q1 - Low</v>
      </c>
      <c r="AM1811">
        <f t="shared" si="662"/>
        <v>0</v>
      </c>
      <c r="AN1811">
        <f t="shared" si="663"/>
        <v>0</v>
      </c>
      <c r="AO1811">
        <f t="shared" si="664"/>
        <v>0</v>
      </c>
      <c r="AP1811">
        <f t="shared" si="665"/>
        <v>2</v>
      </c>
      <c r="AQ1811">
        <f t="shared" si="666"/>
        <v>149.6</v>
      </c>
    </row>
    <row r="1812" spans="1:43" x14ac:dyDescent="0.25">
      <c r="A1812" t="s">
        <v>61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  <c r="U1812">
        <f t="shared" si="644"/>
        <v>0</v>
      </c>
      <c r="V1812" t="str">
        <f t="shared" si="645"/>
        <v>&lt;=3 calls</v>
      </c>
      <c r="W1812" t="str">
        <f t="shared" si="646"/>
        <v>Q2</v>
      </c>
      <c r="X1812" t="str">
        <f t="shared" si="647"/>
        <v>Not Applicable</v>
      </c>
      <c r="Y1812" t="str">
        <f t="shared" si="648"/>
        <v>High</v>
      </c>
      <c r="Z1812" s="3">
        <f t="shared" si="649"/>
        <v>1.1023474127800468</v>
      </c>
      <c r="AA1812" s="3">
        <f t="shared" si="650"/>
        <v>1.0273948086192066</v>
      </c>
      <c r="AB1812" s="3">
        <f t="shared" si="651"/>
        <v>-0.63407413327892292</v>
      </c>
      <c r="AC1812" s="3">
        <f t="shared" si="652"/>
        <v>0.23329915910523916</v>
      </c>
      <c r="AD1812" s="3">
        <f t="shared" si="653"/>
        <v>3.1914139358322551</v>
      </c>
      <c r="AE1812" s="3">
        <f t="shared" si="654"/>
        <v>1.651420120797003</v>
      </c>
      <c r="AF1812" s="3">
        <f t="shared" si="655"/>
        <v>1.8081078288979475</v>
      </c>
      <c r="AG1812" t="str">
        <f t="shared" si="656"/>
        <v>Cluster 2</v>
      </c>
      <c r="AH1812" t="str">
        <f t="shared" si="657"/>
        <v>Not Applicable</v>
      </c>
      <c r="AI1812" t="e">
        <f t="shared" si="658"/>
        <v>#N/A</v>
      </c>
      <c r="AJ1812">
        <f t="shared" si="659"/>
        <v>40.770000000000003</v>
      </c>
      <c r="AK1812" t="str">
        <f t="shared" si="660"/>
        <v>no - High</v>
      </c>
      <c r="AL1812" t="str">
        <f t="shared" si="661"/>
        <v>Q3 - High</v>
      </c>
      <c r="AM1812">
        <f t="shared" si="662"/>
        <v>0</v>
      </c>
      <c r="AN1812">
        <f t="shared" si="663"/>
        <v>1</v>
      </c>
      <c r="AO1812">
        <f t="shared" si="664"/>
        <v>0</v>
      </c>
      <c r="AP1812">
        <f t="shared" si="665"/>
        <v>1</v>
      </c>
      <c r="AQ1812">
        <f t="shared" si="666"/>
        <v>239.8</v>
      </c>
    </row>
    <row r="1813" spans="1:43" x14ac:dyDescent="0.25">
      <c r="A1813" t="s">
        <v>20</v>
      </c>
      <c r="B1813">
        <v>52</v>
      </c>
      <c r="C1813" t="s">
        <v>25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  <c r="U1813">
        <f t="shared" si="644"/>
        <v>0</v>
      </c>
      <c r="V1813" t="str">
        <f t="shared" si="645"/>
        <v>&lt;=3 calls</v>
      </c>
      <c r="W1813" t="str">
        <f t="shared" si="646"/>
        <v>Q1</v>
      </c>
      <c r="X1813" t="str">
        <f t="shared" si="647"/>
        <v>Not Applicable</v>
      </c>
      <c r="Y1813" t="str">
        <f t="shared" si="648"/>
        <v>Medium</v>
      </c>
      <c r="Z1813" s="3">
        <f t="shared" si="649"/>
        <v>-0.70649737544121971</v>
      </c>
      <c r="AA1813" s="3">
        <f t="shared" si="650"/>
        <v>-0.14276566505799154</v>
      </c>
      <c r="AB1813" s="3">
        <f t="shared" si="651"/>
        <v>1.0500177180899375</v>
      </c>
      <c r="AC1813" s="3">
        <f t="shared" si="652"/>
        <v>0.26952970780247515</v>
      </c>
      <c r="AD1813" s="3">
        <f t="shared" si="653"/>
        <v>2.5759023310486895</v>
      </c>
      <c r="AE1813" s="3">
        <f t="shared" si="654"/>
        <v>1.3018079921077721</v>
      </c>
      <c r="AF1813" s="3">
        <f t="shared" si="655"/>
        <v>2.1803979631088604</v>
      </c>
      <c r="AG1813" t="str">
        <f t="shared" si="656"/>
        <v>Cluster 2</v>
      </c>
      <c r="AH1813" t="str">
        <f t="shared" si="657"/>
        <v>&gt;16 messages</v>
      </c>
      <c r="AI1813" t="e">
        <f t="shared" si="658"/>
        <v>#N/A</v>
      </c>
      <c r="AJ1813">
        <f t="shared" si="659"/>
        <v>24.16</v>
      </c>
      <c r="AK1813" t="str">
        <f t="shared" si="660"/>
        <v>no - Medium</v>
      </c>
      <c r="AL1813" t="str">
        <f t="shared" si="661"/>
        <v>Q3 - High</v>
      </c>
      <c r="AM1813">
        <f t="shared" si="662"/>
        <v>0</v>
      </c>
      <c r="AN1813">
        <f t="shared" si="663"/>
        <v>0</v>
      </c>
      <c r="AO1813">
        <f t="shared" si="664"/>
        <v>0</v>
      </c>
      <c r="AP1813">
        <f t="shared" si="665"/>
        <v>1</v>
      </c>
      <c r="AQ1813">
        <f t="shared" si="666"/>
        <v>142.1</v>
      </c>
    </row>
    <row r="1814" spans="1:43" x14ac:dyDescent="0.25">
      <c r="A1814" t="s">
        <v>60</v>
      </c>
      <c r="B1814">
        <v>129</v>
      </c>
      <c r="C1814" t="s">
        <v>28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  <c r="U1814">
        <f t="shared" si="644"/>
        <v>0</v>
      </c>
      <c r="V1814" t="str">
        <f t="shared" si="645"/>
        <v>&lt;=3 calls</v>
      </c>
      <c r="W1814" t="str">
        <f t="shared" si="646"/>
        <v>Q4</v>
      </c>
      <c r="X1814" t="str">
        <f t="shared" si="647"/>
        <v>Not Applicable</v>
      </c>
      <c r="Y1814" t="str">
        <f t="shared" si="648"/>
        <v>Medium</v>
      </c>
      <c r="Z1814" s="3">
        <f t="shared" si="649"/>
        <v>0.23587928495245944</v>
      </c>
      <c r="AA1814" s="3">
        <f t="shared" si="650"/>
        <v>0.49007622376743204</v>
      </c>
      <c r="AB1814" s="3">
        <f t="shared" si="651"/>
        <v>-5.8146495428723119E-2</v>
      </c>
      <c r="AC1814" s="3">
        <f t="shared" si="652"/>
        <v>1.591586692182255E-2</v>
      </c>
      <c r="AD1814" s="3">
        <f t="shared" si="653"/>
        <v>2.3805246968574654</v>
      </c>
      <c r="AE1814" s="3">
        <f t="shared" si="654"/>
        <v>0.54721848645887805</v>
      </c>
      <c r="AF1814" s="3">
        <f t="shared" si="655"/>
        <v>1.7123078903913174</v>
      </c>
      <c r="AG1814" t="str">
        <f t="shared" si="656"/>
        <v>Cluster 2</v>
      </c>
      <c r="AH1814" t="str">
        <f t="shared" si="657"/>
        <v>&gt;16 messages</v>
      </c>
      <c r="AI1814" t="e">
        <f t="shared" si="658"/>
        <v>#N/A</v>
      </c>
      <c r="AJ1814">
        <f t="shared" si="659"/>
        <v>32.81</v>
      </c>
      <c r="AK1814" t="str">
        <f t="shared" si="660"/>
        <v>no - High</v>
      </c>
      <c r="AL1814" t="str">
        <f t="shared" si="661"/>
        <v>Q2 - Medium</v>
      </c>
      <c r="AM1814">
        <f t="shared" si="662"/>
        <v>0</v>
      </c>
      <c r="AN1814">
        <f t="shared" si="663"/>
        <v>0</v>
      </c>
      <c r="AO1814">
        <f t="shared" si="664"/>
        <v>1</v>
      </c>
      <c r="AP1814">
        <f t="shared" si="665"/>
        <v>2</v>
      </c>
      <c r="AQ1814">
        <f t="shared" si="666"/>
        <v>193</v>
      </c>
    </row>
    <row r="1815" spans="1:43" x14ac:dyDescent="0.25">
      <c r="A1815" t="s">
        <v>74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  <c r="U1815">
        <f t="shared" si="644"/>
        <v>0</v>
      </c>
      <c r="V1815" t="str">
        <f t="shared" si="645"/>
        <v>&lt;=3 calls</v>
      </c>
      <c r="W1815" t="str">
        <f t="shared" si="646"/>
        <v>Q2</v>
      </c>
      <c r="X1815" t="str">
        <f t="shared" si="647"/>
        <v>Not Applicable</v>
      </c>
      <c r="Y1815" t="str">
        <f t="shared" si="648"/>
        <v>Medium</v>
      </c>
      <c r="Z1815" s="3">
        <f t="shared" si="649"/>
        <v>0.4784163036392412</v>
      </c>
      <c r="AA1815" s="3">
        <f t="shared" si="650"/>
        <v>0.486096086101863</v>
      </c>
      <c r="AB1815" s="3">
        <f t="shared" si="651"/>
        <v>1.1155543113625461</v>
      </c>
      <c r="AC1815" s="3">
        <f t="shared" si="652"/>
        <v>0.99414068174719761</v>
      </c>
      <c r="AD1815" s="3">
        <f t="shared" si="653"/>
        <v>3.584182395877396</v>
      </c>
      <c r="AE1815" s="3">
        <f t="shared" si="654"/>
        <v>1.64254335748428</v>
      </c>
      <c r="AF1815" s="3">
        <f t="shared" si="655"/>
        <v>0.74130554801244797</v>
      </c>
      <c r="AG1815" t="str">
        <f t="shared" si="656"/>
        <v>Cluster 3</v>
      </c>
      <c r="AH1815" t="str">
        <f t="shared" si="657"/>
        <v>Not Applicable</v>
      </c>
      <c r="AI1815" t="e">
        <f t="shared" si="658"/>
        <v>#N/A</v>
      </c>
      <c r="AJ1815">
        <f t="shared" si="659"/>
        <v>35.04</v>
      </c>
      <c r="AK1815" t="str">
        <f t="shared" si="660"/>
        <v>no - Low</v>
      </c>
      <c r="AL1815" t="str">
        <f t="shared" si="661"/>
        <v>Q4 - Very High</v>
      </c>
      <c r="AM1815">
        <f t="shared" si="662"/>
        <v>0</v>
      </c>
      <c r="AN1815">
        <f t="shared" si="663"/>
        <v>1</v>
      </c>
      <c r="AO1815">
        <f t="shared" si="664"/>
        <v>0</v>
      </c>
      <c r="AP1815">
        <f t="shared" si="665"/>
        <v>1</v>
      </c>
      <c r="AQ1815">
        <f t="shared" si="666"/>
        <v>206.1</v>
      </c>
    </row>
    <row r="1816" spans="1:43" x14ac:dyDescent="0.25">
      <c r="A1816" t="s">
        <v>68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  <c r="U1816">
        <f t="shared" si="644"/>
        <v>0</v>
      </c>
      <c r="V1816" t="str">
        <f t="shared" si="645"/>
        <v>&lt;=3 calls</v>
      </c>
      <c r="W1816" t="str">
        <f t="shared" si="646"/>
        <v>Q2</v>
      </c>
      <c r="X1816" t="str">
        <f t="shared" si="647"/>
        <v>Not Applicable</v>
      </c>
      <c r="Y1816" t="str">
        <f t="shared" si="648"/>
        <v>Medium</v>
      </c>
      <c r="Z1816" s="3">
        <f t="shared" si="649"/>
        <v>-0.36953754795271332</v>
      </c>
      <c r="AA1816" s="3">
        <f t="shared" si="650"/>
        <v>0.4204238146199798</v>
      </c>
      <c r="AB1816" s="3">
        <f t="shared" si="651"/>
        <v>-0.99551837496422058</v>
      </c>
      <c r="AC1816" s="3">
        <f t="shared" si="652"/>
        <v>0.34199080519694713</v>
      </c>
      <c r="AD1816" s="3">
        <f t="shared" si="653"/>
        <v>2.0533012742355088</v>
      </c>
      <c r="AE1816" s="3">
        <f t="shared" si="654"/>
        <v>1.1921949207143847</v>
      </c>
      <c r="AF1816" s="3">
        <f t="shared" si="655"/>
        <v>2.5742205296316771</v>
      </c>
      <c r="AG1816" t="str">
        <f t="shared" si="656"/>
        <v>Cluster 2</v>
      </c>
      <c r="AH1816" t="str">
        <f t="shared" si="657"/>
        <v>Not Applicable</v>
      </c>
      <c r="AI1816" t="e">
        <f t="shared" si="658"/>
        <v>#N/A</v>
      </c>
      <c r="AJ1816">
        <f t="shared" si="659"/>
        <v>27.25</v>
      </c>
      <c r="AK1816" t="str">
        <f t="shared" si="660"/>
        <v>no - Low</v>
      </c>
      <c r="AL1816" t="str">
        <f t="shared" si="661"/>
        <v>Q3 - High</v>
      </c>
      <c r="AM1816">
        <f t="shared" si="662"/>
        <v>0</v>
      </c>
      <c r="AN1816">
        <f t="shared" si="663"/>
        <v>1</v>
      </c>
      <c r="AO1816">
        <f t="shared" si="664"/>
        <v>0</v>
      </c>
      <c r="AP1816">
        <f t="shared" si="665"/>
        <v>0</v>
      </c>
      <c r="AQ1816">
        <f t="shared" si="666"/>
        <v>160.30000000000001</v>
      </c>
    </row>
    <row r="1817" spans="1:43" x14ac:dyDescent="0.25">
      <c r="A1817" t="s">
        <v>31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  <c r="U1817">
        <f t="shared" si="644"/>
        <v>0</v>
      </c>
      <c r="V1817" t="str">
        <f t="shared" si="645"/>
        <v>&lt;=3 calls</v>
      </c>
      <c r="W1817" t="str">
        <f t="shared" si="646"/>
        <v>Q1</v>
      </c>
      <c r="X1817" t="str">
        <f t="shared" si="647"/>
        <v>Not Applicable</v>
      </c>
      <c r="Y1817" t="str">
        <f t="shared" si="648"/>
        <v>High</v>
      </c>
      <c r="Z1817" s="3">
        <f t="shared" si="649"/>
        <v>0.36362779097832176</v>
      </c>
      <c r="AA1817" s="3">
        <f t="shared" si="650"/>
        <v>1.7557600014182781</v>
      </c>
      <c r="AB1817" s="3">
        <f t="shared" si="651"/>
        <v>-0.39575924865125406</v>
      </c>
      <c r="AC1817" s="3">
        <f t="shared" si="652"/>
        <v>0.37822135389418376</v>
      </c>
      <c r="AD1817" s="3">
        <f t="shared" si="653"/>
        <v>3.4231995156090016</v>
      </c>
      <c r="AE1817" s="3">
        <f t="shared" si="654"/>
        <v>1.874725347454032</v>
      </c>
      <c r="AF1817" s="3">
        <f t="shared" si="655"/>
        <v>1.8195865830203248</v>
      </c>
      <c r="AG1817" t="str">
        <f t="shared" si="656"/>
        <v>Cluster 3</v>
      </c>
      <c r="AH1817" t="str">
        <f t="shared" si="657"/>
        <v>Not Applicable</v>
      </c>
      <c r="AI1817" t="e">
        <f t="shared" si="658"/>
        <v>#N/A</v>
      </c>
      <c r="AJ1817">
        <f t="shared" si="659"/>
        <v>33.979999999999997</v>
      </c>
      <c r="AK1817" t="str">
        <f t="shared" si="660"/>
        <v>no - High</v>
      </c>
      <c r="AL1817" t="str">
        <f t="shared" si="661"/>
        <v>Q3 - High</v>
      </c>
      <c r="AM1817">
        <f t="shared" si="662"/>
        <v>0</v>
      </c>
      <c r="AN1817">
        <f t="shared" si="663"/>
        <v>1</v>
      </c>
      <c r="AO1817">
        <f t="shared" si="664"/>
        <v>0</v>
      </c>
      <c r="AP1817">
        <f t="shared" si="665"/>
        <v>1</v>
      </c>
      <c r="AQ1817">
        <f t="shared" si="666"/>
        <v>199.9</v>
      </c>
    </row>
    <row r="1818" spans="1:43" x14ac:dyDescent="0.25">
      <c r="A1818" t="s">
        <v>46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  <c r="U1818">
        <f t="shared" si="644"/>
        <v>0</v>
      </c>
      <c r="V1818" t="str">
        <f t="shared" si="645"/>
        <v>&lt;=3 calls</v>
      </c>
      <c r="W1818" t="str">
        <f t="shared" si="646"/>
        <v>Q4</v>
      </c>
      <c r="X1818" t="str">
        <f t="shared" si="647"/>
        <v>Not Applicable</v>
      </c>
      <c r="Y1818" t="str">
        <f t="shared" si="648"/>
        <v>Medium</v>
      </c>
      <c r="Z1818" s="3">
        <f t="shared" si="649"/>
        <v>0.60801623728866661</v>
      </c>
      <c r="AA1818" s="3">
        <f t="shared" si="650"/>
        <v>0.11992342086954245</v>
      </c>
      <c r="AB1818" s="3">
        <f t="shared" si="651"/>
        <v>-0.73734391661757925</v>
      </c>
      <c r="AC1818" s="3">
        <f t="shared" si="652"/>
        <v>-0.49131181483948333</v>
      </c>
      <c r="AD1818" s="3">
        <f t="shared" si="653"/>
        <v>2.0414937119314951</v>
      </c>
      <c r="AE1818" s="3">
        <f t="shared" si="654"/>
        <v>1.0812625594431446</v>
      </c>
      <c r="AF1818" s="3">
        <f t="shared" si="655"/>
        <v>2.4840613657982056</v>
      </c>
      <c r="AG1818" t="str">
        <f t="shared" si="656"/>
        <v>Cluster 2</v>
      </c>
      <c r="AH1818" t="str">
        <f t="shared" si="657"/>
        <v>Not Applicable</v>
      </c>
      <c r="AI1818" t="e">
        <f t="shared" si="658"/>
        <v>#N/A</v>
      </c>
      <c r="AJ1818">
        <f t="shared" si="659"/>
        <v>36.229999999999997</v>
      </c>
      <c r="AK1818" t="str">
        <f t="shared" si="660"/>
        <v>no - Low</v>
      </c>
      <c r="AL1818" t="str">
        <f t="shared" si="661"/>
        <v>Q2 - Medium</v>
      </c>
      <c r="AM1818">
        <f t="shared" si="662"/>
        <v>0</v>
      </c>
      <c r="AN1818">
        <f t="shared" si="663"/>
        <v>1</v>
      </c>
      <c r="AO1818">
        <f t="shared" si="664"/>
        <v>0</v>
      </c>
      <c r="AP1818">
        <f t="shared" si="665"/>
        <v>0</v>
      </c>
      <c r="AQ1818">
        <f t="shared" si="666"/>
        <v>213.1</v>
      </c>
    </row>
    <row r="1819" spans="1:43" x14ac:dyDescent="0.25">
      <c r="A1819" t="s">
        <v>44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  <c r="U1819">
        <f t="shared" si="644"/>
        <v>0</v>
      </c>
      <c r="V1819" t="str">
        <f t="shared" si="645"/>
        <v>&lt;=3 calls</v>
      </c>
      <c r="W1819" t="str">
        <f t="shared" si="646"/>
        <v>Q3</v>
      </c>
      <c r="X1819" t="str">
        <f t="shared" si="647"/>
        <v>Not Applicable</v>
      </c>
      <c r="Y1819" t="str">
        <f t="shared" si="648"/>
        <v>High</v>
      </c>
      <c r="Z1819" s="3">
        <f t="shared" si="649"/>
        <v>-3.6280575711333717E-2</v>
      </c>
      <c r="AA1819" s="3">
        <f t="shared" si="650"/>
        <v>0.69306324471143554</v>
      </c>
      <c r="AB1819" s="3">
        <f t="shared" si="651"/>
        <v>0.7779415581400152</v>
      </c>
      <c r="AC1819" s="3">
        <f t="shared" si="652"/>
        <v>0.23329915910523916</v>
      </c>
      <c r="AD1819" s="3">
        <f t="shared" si="653"/>
        <v>2.9115839811613071</v>
      </c>
      <c r="AE1819" s="3">
        <f t="shared" si="654"/>
        <v>1.0683045010035366</v>
      </c>
      <c r="AF1819" s="3">
        <f t="shared" si="655"/>
        <v>1.3435876355391572</v>
      </c>
      <c r="AG1819" t="str">
        <f t="shared" si="656"/>
        <v>Cluster 2</v>
      </c>
      <c r="AH1819" t="str">
        <f t="shared" si="657"/>
        <v>Not Applicable</v>
      </c>
      <c r="AI1819" t="e">
        <f t="shared" si="658"/>
        <v>#N/A</v>
      </c>
      <c r="AJ1819">
        <f t="shared" si="659"/>
        <v>30.31</v>
      </c>
      <c r="AK1819" t="str">
        <f t="shared" si="660"/>
        <v>no - Low</v>
      </c>
      <c r="AL1819" t="str">
        <f t="shared" si="661"/>
        <v>Q3 - High</v>
      </c>
      <c r="AM1819">
        <f t="shared" si="662"/>
        <v>0</v>
      </c>
      <c r="AN1819">
        <f t="shared" si="663"/>
        <v>1</v>
      </c>
      <c r="AO1819">
        <f t="shared" si="664"/>
        <v>0</v>
      </c>
      <c r="AP1819">
        <f t="shared" si="665"/>
        <v>3</v>
      </c>
      <c r="AQ1819">
        <f t="shared" si="666"/>
        <v>178.3</v>
      </c>
    </row>
    <row r="1820" spans="1:43" x14ac:dyDescent="0.25">
      <c r="A1820" t="s">
        <v>38</v>
      </c>
      <c r="B1820">
        <v>92</v>
      </c>
      <c r="C1820" t="s">
        <v>28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  <c r="U1820">
        <f t="shared" si="644"/>
        <v>1</v>
      </c>
      <c r="V1820" t="str">
        <f t="shared" si="645"/>
        <v>&lt;=3 calls</v>
      </c>
      <c r="W1820" t="str">
        <f t="shared" si="646"/>
        <v>Q2</v>
      </c>
      <c r="X1820" t="str">
        <f t="shared" si="647"/>
        <v>High</v>
      </c>
      <c r="Y1820" t="str">
        <f t="shared" si="648"/>
        <v>Medium</v>
      </c>
      <c r="Z1820" s="3">
        <f t="shared" si="649"/>
        <v>1.3337758657254493</v>
      </c>
      <c r="AA1820" s="3">
        <f t="shared" si="650"/>
        <v>0.13584397153181749</v>
      </c>
      <c r="AB1820" s="3">
        <f t="shared" si="651"/>
        <v>1.669636418121877</v>
      </c>
      <c r="AC1820" s="3">
        <f t="shared" si="652"/>
        <v>0.63183519477483641</v>
      </c>
      <c r="AD1820" s="3">
        <f t="shared" si="653"/>
        <v>4.0652793295142926</v>
      </c>
      <c r="AE1820" s="3">
        <f t="shared" si="654"/>
        <v>2.2325575304274281</v>
      </c>
      <c r="AF1820" s="3">
        <f t="shared" si="655"/>
        <v>1.2008872662994869</v>
      </c>
      <c r="AG1820" t="str">
        <f t="shared" si="656"/>
        <v>Cluster 3</v>
      </c>
      <c r="AH1820" t="str">
        <f t="shared" si="657"/>
        <v>Not Applicable</v>
      </c>
      <c r="AI1820">
        <f t="shared" si="658"/>
        <v>42.89</v>
      </c>
      <c r="AJ1820" t="e">
        <f t="shared" si="659"/>
        <v>#N/A</v>
      </c>
      <c r="AK1820" t="str">
        <f t="shared" si="660"/>
        <v>yes - Medium</v>
      </c>
      <c r="AL1820" t="str">
        <f t="shared" si="661"/>
        <v>Q3 - High</v>
      </c>
      <c r="AM1820">
        <f t="shared" si="662"/>
        <v>1</v>
      </c>
      <c r="AN1820">
        <f t="shared" si="663"/>
        <v>0</v>
      </c>
      <c r="AO1820">
        <f t="shared" si="664"/>
        <v>1</v>
      </c>
      <c r="AP1820">
        <f t="shared" si="665"/>
        <v>3</v>
      </c>
      <c r="AQ1820">
        <f t="shared" si="666"/>
        <v>252.3</v>
      </c>
    </row>
    <row r="1821" spans="1:43" x14ac:dyDescent="0.25">
      <c r="A1821" t="s">
        <v>64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  <c r="U1821">
        <f t="shared" si="644"/>
        <v>0</v>
      </c>
      <c r="V1821" t="str">
        <f t="shared" si="645"/>
        <v>&gt;3 calls</v>
      </c>
      <c r="W1821" t="str">
        <f t="shared" si="646"/>
        <v>Q1</v>
      </c>
      <c r="X1821" t="str">
        <f t="shared" si="647"/>
        <v>Not Applicable</v>
      </c>
      <c r="Y1821" t="str">
        <f t="shared" si="648"/>
        <v>Low</v>
      </c>
      <c r="Z1821" s="3">
        <f t="shared" si="649"/>
        <v>0.32289638325993059</v>
      </c>
      <c r="AA1821" s="3">
        <f t="shared" si="650"/>
        <v>-1.2631744179155808</v>
      </c>
      <c r="AB1821" s="3">
        <f t="shared" si="651"/>
        <v>0.87128155461918588</v>
      </c>
      <c r="AC1821" s="3">
        <f t="shared" si="652"/>
        <v>1.0666017791416695</v>
      </c>
      <c r="AD1821" s="3">
        <f t="shared" si="653"/>
        <v>3.0970717113584763</v>
      </c>
      <c r="AE1821" s="3">
        <f t="shared" si="654"/>
        <v>1.8964816337329793</v>
      </c>
      <c r="AF1821" s="3">
        <f t="shared" si="655"/>
        <v>2.366734456772897</v>
      </c>
      <c r="AG1821" t="str">
        <f t="shared" si="656"/>
        <v>Cluster 2</v>
      </c>
      <c r="AH1821" t="str">
        <f t="shared" si="657"/>
        <v>Not Applicable</v>
      </c>
      <c r="AI1821" t="e">
        <f t="shared" si="658"/>
        <v>#N/A</v>
      </c>
      <c r="AJ1821">
        <f t="shared" si="659"/>
        <v>33.61</v>
      </c>
      <c r="AK1821" t="str">
        <f t="shared" si="660"/>
        <v>no - Medium</v>
      </c>
      <c r="AL1821" t="str">
        <f t="shared" si="661"/>
        <v>Q4 - Very High</v>
      </c>
      <c r="AM1821">
        <f t="shared" si="662"/>
        <v>0</v>
      </c>
      <c r="AN1821">
        <f t="shared" si="663"/>
        <v>1</v>
      </c>
      <c r="AO1821">
        <f t="shared" si="664"/>
        <v>0</v>
      </c>
      <c r="AP1821">
        <f t="shared" si="665"/>
        <v>4</v>
      </c>
      <c r="AQ1821">
        <f t="shared" si="666"/>
        <v>197.7</v>
      </c>
    </row>
    <row r="1822" spans="1:43" x14ac:dyDescent="0.25">
      <c r="A1822" t="s">
        <v>20</v>
      </c>
      <c r="B1822">
        <v>98</v>
      </c>
      <c r="C1822" t="s">
        <v>28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  <c r="U1822">
        <f t="shared" si="644"/>
        <v>0</v>
      </c>
      <c r="V1822" t="str">
        <f t="shared" si="645"/>
        <v>&lt;=3 calls</v>
      </c>
      <c r="W1822" t="str">
        <f t="shared" si="646"/>
        <v>Q2</v>
      </c>
      <c r="X1822" t="str">
        <f t="shared" si="647"/>
        <v>Not Applicable</v>
      </c>
      <c r="Y1822" t="str">
        <f t="shared" si="648"/>
        <v>Medium</v>
      </c>
      <c r="Z1822" s="3">
        <f t="shared" si="649"/>
        <v>-1.2804399387458181</v>
      </c>
      <c r="AA1822" s="3">
        <f t="shared" si="650"/>
        <v>0.35276147430531174</v>
      </c>
      <c r="AB1822" s="3">
        <f t="shared" si="651"/>
        <v>0.9447619773793835</v>
      </c>
      <c r="AC1822" s="3">
        <f t="shared" si="652"/>
        <v>-1.3246144348759143</v>
      </c>
      <c r="AD1822" s="3">
        <f t="shared" si="653"/>
        <v>2.4075057311663492</v>
      </c>
      <c r="AE1822" s="3">
        <f t="shared" si="654"/>
        <v>2.1002727654933042</v>
      </c>
      <c r="AF1822" s="3">
        <f t="shared" si="655"/>
        <v>3.3205733741850918</v>
      </c>
      <c r="AG1822" t="str">
        <f t="shared" si="656"/>
        <v>Cluster 2</v>
      </c>
      <c r="AH1822" t="str">
        <f t="shared" si="657"/>
        <v>&gt;16 messages</v>
      </c>
      <c r="AI1822" t="e">
        <f t="shared" si="658"/>
        <v>#N/A</v>
      </c>
      <c r="AJ1822">
        <f t="shared" si="659"/>
        <v>18.89</v>
      </c>
      <c r="AK1822" t="str">
        <f t="shared" si="660"/>
        <v>no - Low</v>
      </c>
      <c r="AL1822" t="str">
        <f t="shared" si="661"/>
        <v>Q1 - Low</v>
      </c>
      <c r="AM1822">
        <f t="shared" si="662"/>
        <v>0</v>
      </c>
      <c r="AN1822">
        <f t="shared" si="663"/>
        <v>0</v>
      </c>
      <c r="AO1822">
        <f t="shared" si="664"/>
        <v>1</v>
      </c>
      <c r="AP1822">
        <f t="shared" si="665"/>
        <v>2</v>
      </c>
      <c r="AQ1822">
        <f t="shared" si="666"/>
        <v>111.1</v>
      </c>
    </row>
    <row r="1823" spans="1:43" x14ac:dyDescent="0.25">
      <c r="A1823" t="s">
        <v>35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  <c r="U1823">
        <f t="shared" si="644"/>
        <v>1</v>
      </c>
      <c r="V1823" t="str">
        <f t="shared" si="645"/>
        <v>&lt;=3 calls</v>
      </c>
      <c r="W1823" t="str">
        <f t="shared" si="646"/>
        <v>Q2</v>
      </c>
      <c r="X1823" t="str">
        <f t="shared" si="647"/>
        <v>Not Applicable</v>
      </c>
      <c r="Y1823" t="str">
        <f t="shared" si="648"/>
        <v>Medium</v>
      </c>
      <c r="Z1823" s="3">
        <f t="shared" si="649"/>
        <v>-1.550748371786048</v>
      </c>
      <c r="AA1823" s="3">
        <f t="shared" si="650"/>
        <v>0.19952617418091645</v>
      </c>
      <c r="AB1823" s="3">
        <f t="shared" si="651"/>
        <v>-1.0749566698401103</v>
      </c>
      <c r="AC1823" s="3">
        <f t="shared" si="652"/>
        <v>0.81298793826101701</v>
      </c>
      <c r="AD1823" s="3">
        <f t="shared" si="653"/>
        <v>2.2438205316387365</v>
      </c>
      <c r="AE1823" s="3">
        <f t="shared" si="654"/>
        <v>2.0642462151041943</v>
      </c>
      <c r="AF1823" s="3">
        <f t="shared" si="655"/>
        <v>3.3893206243936911</v>
      </c>
      <c r="AG1823" t="str">
        <f t="shared" si="656"/>
        <v>Cluster 2</v>
      </c>
      <c r="AH1823" t="str">
        <f t="shared" si="657"/>
        <v>Not Applicable</v>
      </c>
      <c r="AI1823">
        <f t="shared" si="658"/>
        <v>16.41</v>
      </c>
      <c r="AJ1823" t="e">
        <f t="shared" si="659"/>
        <v>#N/A</v>
      </c>
      <c r="AK1823" t="str">
        <f t="shared" si="660"/>
        <v>no - Low</v>
      </c>
      <c r="AL1823" t="str">
        <f t="shared" si="661"/>
        <v>Q4 - Very High</v>
      </c>
      <c r="AM1823">
        <f t="shared" si="662"/>
        <v>0</v>
      </c>
      <c r="AN1823">
        <f t="shared" si="663"/>
        <v>1</v>
      </c>
      <c r="AO1823">
        <f t="shared" si="664"/>
        <v>0</v>
      </c>
      <c r="AP1823">
        <f t="shared" si="665"/>
        <v>1</v>
      </c>
      <c r="AQ1823">
        <f t="shared" si="666"/>
        <v>96.5</v>
      </c>
    </row>
    <row r="1824" spans="1:43" x14ac:dyDescent="0.25">
      <c r="A1824" t="s">
        <v>38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  <c r="U1824">
        <f t="shared" si="644"/>
        <v>0</v>
      </c>
      <c r="V1824" t="str">
        <f t="shared" si="645"/>
        <v>&lt;=3 calls</v>
      </c>
      <c r="W1824" t="str">
        <f t="shared" si="646"/>
        <v>Q4</v>
      </c>
      <c r="X1824" t="str">
        <f t="shared" si="647"/>
        <v>Not Applicable</v>
      </c>
      <c r="Y1824" t="str">
        <f t="shared" si="648"/>
        <v>Medium</v>
      </c>
      <c r="Z1824" s="3">
        <f t="shared" si="649"/>
        <v>-1.054565768671105</v>
      </c>
      <c r="AA1824" s="3">
        <f t="shared" si="650"/>
        <v>-0.60048149659839212</v>
      </c>
      <c r="AB1824" s="3">
        <f t="shared" si="651"/>
        <v>-0.68769498232014825</v>
      </c>
      <c r="AC1824" s="3">
        <f t="shared" si="652"/>
        <v>0.88544903565548905</v>
      </c>
      <c r="AD1824" s="3">
        <f t="shared" si="653"/>
        <v>1.9532140046070618</v>
      </c>
      <c r="AE1824" s="3">
        <f t="shared" si="654"/>
        <v>1.652159608409995</v>
      </c>
      <c r="AF1824" s="3">
        <f t="shared" si="655"/>
        <v>3.1055140952070688</v>
      </c>
      <c r="AG1824" t="str">
        <f t="shared" si="656"/>
        <v>Cluster 2</v>
      </c>
      <c r="AH1824" t="str">
        <f t="shared" si="657"/>
        <v>Not Applicable</v>
      </c>
      <c r="AI1824" t="e">
        <f t="shared" si="658"/>
        <v>#N/A</v>
      </c>
      <c r="AJ1824">
        <f t="shared" si="659"/>
        <v>20.96</v>
      </c>
      <c r="AK1824" t="str">
        <f t="shared" si="660"/>
        <v>no - Low</v>
      </c>
      <c r="AL1824" t="str">
        <f t="shared" si="661"/>
        <v>Q4 - Very High</v>
      </c>
      <c r="AM1824">
        <f t="shared" si="662"/>
        <v>0</v>
      </c>
      <c r="AN1824">
        <f t="shared" si="663"/>
        <v>1</v>
      </c>
      <c r="AO1824">
        <f t="shared" si="664"/>
        <v>0</v>
      </c>
      <c r="AP1824">
        <f t="shared" si="665"/>
        <v>1</v>
      </c>
      <c r="AQ1824">
        <f t="shared" si="666"/>
        <v>123.3</v>
      </c>
    </row>
    <row r="1825" spans="1:43" x14ac:dyDescent="0.25">
      <c r="A1825" t="s">
        <v>61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  <c r="U1825">
        <f t="shared" si="644"/>
        <v>0</v>
      </c>
      <c r="V1825" t="str">
        <f t="shared" si="645"/>
        <v>&lt;=3 calls</v>
      </c>
      <c r="W1825" t="str">
        <f t="shared" si="646"/>
        <v>Q3</v>
      </c>
      <c r="X1825" t="str">
        <f t="shared" si="647"/>
        <v>Not Applicable</v>
      </c>
      <c r="Y1825" t="str">
        <f t="shared" si="648"/>
        <v>Medium</v>
      </c>
      <c r="Z1825" s="3">
        <f t="shared" si="649"/>
        <v>0.24883927831740177</v>
      </c>
      <c r="AA1825" s="3">
        <f t="shared" si="650"/>
        <v>-0.33779241067085808</v>
      </c>
      <c r="AB1825" s="3">
        <f t="shared" si="651"/>
        <v>1.8503585389645252</v>
      </c>
      <c r="AC1825" s="3">
        <f t="shared" si="652"/>
        <v>0.19706861040800316</v>
      </c>
      <c r="AD1825" s="3">
        <f t="shared" si="653"/>
        <v>3.3993581001573774</v>
      </c>
      <c r="AE1825" s="3">
        <f t="shared" si="654"/>
        <v>1.907534392630295</v>
      </c>
      <c r="AF1825" s="3">
        <f t="shared" si="655"/>
        <v>1.929181024432203</v>
      </c>
      <c r="AG1825" t="str">
        <f t="shared" si="656"/>
        <v>Cluster 2</v>
      </c>
      <c r="AH1825" t="str">
        <f t="shared" si="657"/>
        <v>Not Applicable</v>
      </c>
      <c r="AI1825" t="e">
        <f t="shared" si="658"/>
        <v>#N/A</v>
      </c>
      <c r="AJ1825">
        <f t="shared" si="659"/>
        <v>32.93</v>
      </c>
      <c r="AK1825" t="str">
        <f t="shared" si="660"/>
        <v>no - Medium</v>
      </c>
      <c r="AL1825" t="str">
        <f t="shared" si="661"/>
        <v>Q3 - High</v>
      </c>
      <c r="AM1825">
        <f t="shared" si="662"/>
        <v>0</v>
      </c>
      <c r="AN1825">
        <f t="shared" si="663"/>
        <v>1</v>
      </c>
      <c r="AO1825">
        <f t="shared" si="664"/>
        <v>0</v>
      </c>
      <c r="AP1825">
        <f t="shared" si="665"/>
        <v>1</v>
      </c>
      <c r="AQ1825">
        <f t="shared" si="666"/>
        <v>193.7</v>
      </c>
    </row>
    <row r="1826" spans="1:43" x14ac:dyDescent="0.25">
      <c r="A1826" t="s">
        <v>50</v>
      </c>
      <c r="B1826">
        <v>89</v>
      </c>
      <c r="C1826" t="s">
        <v>25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  <c r="U1826">
        <f t="shared" si="644"/>
        <v>0</v>
      </c>
      <c r="V1826" t="str">
        <f t="shared" si="645"/>
        <v>&lt;=3 calls</v>
      </c>
      <c r="W1826" t="str">
        <f t="shared" si="646"/>
        <v>Q2</v>
      </c>
      <c r="X1826" t="str">
        <f t="shared" si="647"/>
        <v>High</v>
      </c>
      <c r="Y1826" t="str">
        <f t="shared" si="648"/>
        <v>Medium</v>
      </c>
      <c r="Z1826" s="3">
        <f t="shared" si="649"/>
        <v>0.49322772462774717</v>
      </c>
      <c r="AA1826" s="3">
        <f t="shared" si="650"/>
        <v>-0.6462530797524324</v>
      </c>
      <c r="AB1826" s="3">
        <f t="shared" si="651"/>
        <v>-0.89026263425366714</v>
      </c>
      <c r="AC1826" s="3">
        <f t="shared" si="652"/>
        <v>0.23329915910523916</v>
      </c>
      <c r="AD1826" s="3">
        <f t="shared" si="653"/>
        <v>1.9717847312706913</v>
      </c>
      <c r="AE1826" s="3">
        <f t="shared" si="654"/>
        <v>1.22797096342644</v>
      </c>
      <c r="AF1826" s="3">
        <f t="shared" si="655"/>
        <v>2.6698109198152378</v>
      </c>
      <c r="AG1826" t="str">
        <f t="shared" si="656"/>
        <v>Cluster 2</v>
      </c>
      <c r="AH1826" t="str">
        <f t="shared" si="657"/>
        <v>Not Applicable</v>
      </c>
      <c r="AI1826" t="e">
        <f t="shared" si="658"/>
        <v>#N/A</v>
      </c>
      <c r="AJ1826">
        <f t="shared" si="659"/>
        <v>35.17</v>
      </c>
      <c r="AK1826" t="str">
        <f t="shared" si="660"/>
        <v>yes - Medium</v>
      </c>
      <c r="AL1826" t="str">
        <f t="shared" si="661"/>
        <v>Q3 - High</v>
      </c>
      <c r="AM1826">
        <f t="shared" si="662"/>
        <v>1</v>
      </c>
      <c r="AN1826">
        <f t="shared" si="663"/>
        <v>0</v>
      </c>
      <c r="AO1826">
        <f t="shared" si="664"/>
        <v>0</v>
      </c>
      <c r="AP1826">
        <f t="shared" si="665"/>
        <v>0</v>
      </c>
      <c r="AQ1826">
        <f t="shared" si="666"/>
        <v>206.9</v>
      </c>
    </row>
    <row r="1827" spans="1:43" x14ac:dyDescent="0.25">
      <c r="A1827" t="s">
        <v>69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  <c r="U1827">
        <f t="shared" si="644"/>
        <v>1</v>
      </c>
      <c r="V1827" t="str">
        <f t="shared" si="645"/>
        <v>&lt;=3 calls</v>
      </c>
      <c r="W1827" t="str">
        <f t="shared" si="646"/>
        <v>Q3</v>
      </c>
      <c r="X1827" t="str">
        <f t="shared" si="647"/>
        <v>Not Applicable</v>
      </c>
      <c r="Y1827" t="str">
        <f t="shared" si="648"/>
        <v>High</v>
      </c>
      <c r="Z1827" s="3">
        <f t="shared" si="649"/>
        <v>1.2874901751363688</v>
      </c>
      <c r="AA1827" s="3">
        <f t="shared" si="650"/>
        <v>1.2283917607304253</v>
      </c>
      <c r="AB1827" s="3">
        <f t="shared" si="651"/>
        <v>-0.66982136597307296</v>
      </c>
      <c r="AC1827" s="3">
        <f t="shared" si="652"/>
        <v>0.88544903565548905</v>
      </c>
      <c r="AD1827" s="3">
        <f t="shared" si="653"/>
        <v>3.7232079094590946</v>
      </c>
      <c r="AE1827" s="3">
        <f t="shared" si="654"/>
        <v>2.0974408039228045</v>
      </c>
      <c r="AF1827" s="3">
        <f t="shared" si="655"/>
        <v>1.7135456559023807</v>
      </c>
      <c r="AG1827" t="str">
        <f t="shared" si="656"/>
        <v>Cluster 3</v>
      </c>
      <c r="AH1827" t="str">
        <f t="shared" si="657"/>
        <v>Not Applicable</v>
      </c>
      <c r="AI1827">
        <f t="shared" si="658"/>
        <v>42.47</v>
      </c>
      <c r="AJ1827" t="e">
        <f t="shared" si="659"/>
        <v>#N/A</v>
      </c>
      <c r="AK1827" t="str">
        <f t="shared" si="660"/>
        <v>no - Medium</v>
      </c>
      <c r="AL1827" t="str">
        <f t="shared" si="661"/>
        <v>Q4 - Very High</v>
      </c>
      <c r="AM1827">
        <f t="shared" si="662"/>
        <v>0</v>
      </c>
      <c r="AN1827">
        <f t="shared" si="663"/>
        <v>1</v>
      </c>
      <c r="AO1827">
        <f t="shared" si="664"/>
        <v>0</v>
      </c>
      <c r="AP1827">
        <f t="shared" si="665"/>
        <v>3</v>
      </c>
      <c r="AQ1827">
        <f t="shared" si="666"/>
        <v>249.8</v>
      </c>
    </row>
    <row r="1828" spans="1:43" x14ac:dyDescent="0.25">
      <c r="A1828" t="s">
        <v>44</v>
      </c>
      <c r="B1828">
        <v>96</v>
      </c>
      <c r="C1828" t="s">
        <v>25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  <c r="U1828">
        <f t="shared" si="644"/>
        <v>0</v>
      </c>
      <c r="V1828" t="str">
        <f t="shared" si="645"/>
        <v>&lt;=3 calls</v>
      </c>
      <c r="W1828" t="str">
        <f t="shared" si="646"/>
        <v>Q2</v>
      </c>
      <c r="X1828" t="str">
        <f t="shared" si="647"/>
        <v>Not Applicable</v>
      </c>
      <c r="Y1828" t="str">
        <f t="shared" si="648"/>
        <v>Medium</v>
      </c>
      <c r="Z1828" s="3">
        <f t="shared" si="649"/>
        <v>-0.67132025059351841</v>
      </c>
      <c r="AA1828" s="3">
        <f t="shared" si="650"/>
        <v>0.48808615493464724</v>
      </c>
      <c r="AB1828" s="3">
        <f t="shared" si="651"/>
        <v>0.53962667351234628</v>
      </c>
      <c r="AC1828" s="3">
        <f t="shared" si="652"/>
        <v>-9.277577916988608E-2</v>
      </c>
      <c r="AD1828" s="3">
        <f t="shared" si="653"/>
        <v>2.3486031727027856</v>
      </c>
      <c r="AE1828" s="3">
        <f t="shared" si="654"/>
        <v>0.99433558996065952</v>
      </c>
      <c r="AF1828" s="3">
        <f t="shared" si="655"/>
        <v>2.112219133540655</v>
      </c>
      <c r="AG1828" t="str">
        <f t="shared" si="656"/>
        <v>Cluster 2</v>
      </c>
      <c r="AH1828" t="str">
        <f t="shared" si="657"/>
        <v>Not Applicable</v>
      </c>
      <c r="AI1828" t="e">
        <f t="shared" si="658"/>
        <v>#N/A</v>
      </c>
      <c r="AJ1828">
        <f t="shared" si="659"/>
        <v>24.48</v>
      </c>
      <c r="AK1828" t="str">
        <f t="shared" si="660"/>
        <v>no - High</v>
      </c>
      <c r="AL1828" t="str">
        <f t="shared" si="661"/>
        <v>Q2 - Medium</v>
      </c>
      <c r="AM1828">
        <f t="shared" si="662"/>
        <v>0</v>
      </c>
      <c r="AN1828">
        <f t="shared" si="663"/>
        <v>0</v>
      </c>
      <c r="AO1828">
        <f t="shared" si="664"/>
        <v>0</v>
      </c>
      <c r="AP1828">
        <f t="shared" si="665"/>
        <v>1</v>
      </c>
      <c r="AQ1828">
        <f t="shared" si="666"/>
        <v>144</v>
      </c>
    </row>
    <row r="1829" spans="1:43" x14ac:dyDescent="0.25">
      <c r="A1829" t="s">
        <v>34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  <c r="U1829">
        <f t="shared" si="644"/>
        <v>0</v>
      </c>
      <c r="V1829" t="str">
        <f t="shared" si="645"/>
        <v>&lt;=3 calls</v>
      </c>
      <c r="W1829" t="str">
        <f t="shared" si="646"/>
        <v>Q3</v>
      </c>
      <c r="X1829" t="str">
        <f t="shared" si="647"/>
        <v>Not Applicable</v>
      </c>
      <c r="Y1829" t="str">
        <f t="shared" si="648"/>
        <v>Low</v>
      </c>
      <c r="Z1829" s="3">
        <f t="shared" si="649"/>
        <v>2.2076497040472889</v>
      </c>
      <c r="AA1829" s="3">
        <f t="shared" si="650"/>
        <v>-0.73182603956215908</v>
      </c>
      <c r="AB1829" s="3">
        <f t="shared" si="651"/>
        <v>-1.0689987977244189</v>
      </c>
      <c r="AC1829" s="3">
        <f t="shared" si="652"/>
        <v>0.48691299998589177</v>
      </c>
      <c r="AD1829" s="3">
        <f t="shared" si="653"/>
        <v>3.5463509415377996</v>
      </c>
      <c r="AE1829" s="3">
        <f t="shared" si="654"/>
        <v>2.605595760484122</v>
      </c>
      <c r="AF1829" s="3">
        <f t="shared" si="655"/>
        <v>3.0002755762695577</v>
      </c>
      <c r="AG1829" t="str">
        <f t="shared" si="656"/>
        <v>Cluster 2</v>
      </c>
      <c r="AH1829" t="str">
        <f t="shared" si="657"/>
        <v>&gt;16 messages</v>
      </c>
      <c r="AI1829" t="e">
        <f t="shared" si="658"/>
        <v>#N/A</v>
      </c>
      <c r="AJ1829">
        <f t="shared" si="659"/>
        <v>50.92</v>
      </c>
      <c r="AK1829" t="str">
        <f t="shared" si="660"/>
        <v>no - Medium</v>
      </c>
      <c r="AL1829" t="str">
        <f t="shared" si="661"/>
        <v>Q3 - High</v>
      </c>
      <c r="AM1829">
        <f t="shared" si="662"/>
        <v>0</v>
      </c>
      <c r="AN1829">
        <f t="shared" si="663"/>
        <v>1</v>
      </c>
      <c r="AO1829">
        <f t="shared" si="664"/>
        <v>0</v>
      </c>
      <c r="AP1829">
        <f t="shared" si="665"/>
        <v>0</v>
      </c>
      <c r="AQ1829">
        <f t="shared" si="666"/>
        <v>299.5</v>
      </c>
    </row>
    <row r="1830" spans="1:43" x14ac:dyDescent="0.25">
      <c r="A1830" t="s">
        <v>43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  <c r="U1830">
        <f t="shared" si="644"/>
        <v>1</v>
      </c>
      <c r="V1830" t="str">
        <f t="shared" si="645"/>
        <v>&lt;=3 calls</v>
      </c>
      <c r="W1830" t="str">
        <f t="shared" si="646"/>
        <v>Q4</v>
      </c>
      <c r="X1830" t="str">
        <f t="shared" si="647"/>
        <v>Not Applicable</v>
      </c>
      <c r="Y1830" t="str">
        <f t="shared" si="648"/>
        <v>High</v>
      </c>
      <c r="Z1830" s="3">
        <f t="shared" si="649"/>
        <v>0.84685040072832207</v>
      </c>
      <c r="AA1830" s="3">
        <f t="shared" si="650"/>
        <v>2.0781511523293439</v>
      </c>
      <c r="AB1830" s="3">
        <f t="shared" si="651"/>
        <v>-0.38384350441987075</v>
      </c>
      <c r="AC1830" s="3">
        <f t="shared" si="652"/>
        <v>0.84921848695825297</v>
      </c>
      <c r="AD1830" s="3">
        <f t="shared" si="653"/>
        <v>4.0847434140727348</v>
      </c>
      <c r="AE1830" s="3">
        <f t="shared" si="654"/>
        <v>2.42989211439901</v>
      </c>
      <c r="AF1830" s="3">
        <f t="shared" si="655"/>
        <v>1.7673773271224216</v>
      </c>
      <c r="AG1830" t="str">
        <f t="shared" si="656"/>
        <v>Cluster 3</v>
      </c>
      <c r="AH1830" t="str">
        <f t="shared" si="657"/>
        <v>Not Applicable</v>
      </c>
      <c r="AI1830">
        <f t="shared" si="658"/>
        <v>38.42</v>
      </c>
      <c r="AJ1830" t="e">
        <f t="shared" si="659"/>
        <v>#N/A</v>
      </c>
      <c r="AK1830" t="str">
        <f t="shared" si="660"/>
        <v>no - Medium</v>
      </c>
      <c r="AL1830" t="str">
        <f t="shared" si="661"/>
        <v>Q4 - Very High</v>
      </c>
      <c r="AM1830">
        <f t="shared" si="662"/>
        <v>0</v>
      </c>
      <c r="AN1830">
        <f t="shared" si="663"/>
        <v>1</v>
      </c>
      <c r="AO1830">
        <f t="shared" si="664"/>
        <v>0</v>
      </c>
      <c r="AP1830">
        <f t="shared" si="665"/>
        <v>2</v>
      </c>
      <c r="AQ1830">
        <f t="shared" si="666"/>
        <v>226</v>
      </c>
    </row>
    <row r="1831" spans="1:43" x14ac:dyDescent="0.25">
      <c r="A1831" t="s">
        <v>58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  <c r="U1831">
        <f t="shared" si="644"/>
        <v>0</v>
      </c>
      <c r="V1831" t="str">
        <f t="shared" si="645"/>
        <v>&lt;=3 calls</v>
      </c>
      <c r="W1831" t="str">
        <f t="shared" si="646"/>
        <v>Q1</v>
      </c>
      <c r="X1831" t="str">
        <f t="shared" si="647"/>
        <v>Not Applicable</v>
      </c>
      <c r="Y1831" t="str">
        <f t="shared" si="648"/>
        <v>Low</v>
      </c>
      <c r="Z1831" s="3">
        <f t="shared" si="649"/>
        <v>-0.78981161850156467</v>
      </c>
      <c r="AA1831" s="3">
        <f t="shared" si="650"/>
        <v>-1.1278497372862448</v>
      </c>
      <c r="AB1831" s="3">
        <f t="shared" si="651"/>
        <v>1.4531670645850772</v>
      </c>
      <c r="AC1831" s="3">
        <f t="shared" si="652"/>
        <v>-0.23769797395883072</v>
      </c>
      <c r="AD1831" s="3">
        <f t="shared" si="653"/>
        <v>2.5806312670958107</v>
      </c>
      <c r="AE1831" s="3">
        <f t="shared" si="654"/>
        <v>2.01594699013532</v>
      </c>
      <c r="AF1831" s="3">
        <f t="shared" si="655"/>
        <v>3.0770808889853356</v>
      </c>
      <c r="AG1831" t="str">
        <f t="shared" si="656"/>
        <v>Cluster 2</v>
      </c>
      <c r="AH1831" t="str">
        <f t="shared" si="657"/>
        <v>Not Applicable</v>
      </c>
      <c r="AI1831" t="e">
        <f t="shared" si="658"/>
        <v>#N/A</v>
      </c>
      <c r="AJ1831">
        <f t="shared" si="659"/>
        <v>23.39</v>
      </c>
      <c r="AK1831" t="str">
        <f t="shared" si="660"/>
        <v>no - Medium</v>
      </c>
      <c r="AL1831" t="str">
        <f t="shared" si="661"/>
        <v>Q2 - Medium</v>
      </c>
      <c r="AM1831">
        <f t="shared" si="662"/>
        <v>0</v>
      </c>
      <c r="AN1831">
        <f t="shared" si="663"/>
        <v>1</v>
      </c>
      <c r="AO1831">
        <f t="shared" si="664"/>
        <v>0</v>
      </c>
      <c r="AP1831">
        <f t="shared" si="665"/>
        <v>2</v>
      </c>
      <c r="AQ1831">
        <f t="shared" si="666"/>
        <v>137.6</v>
      </c>
    </row>
    <row r="1832" spans="1:43" x14ac:dyDescent="0.25">
      <c r="A1832" t="s">
        <v>45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  <c r="U1832">
        <f t="shared" si="644"/>
        <v>0</v>
      </c>
      <c r="V1832" t="str">
        <f t="shared" si="645"/>
        <v>&lt;=3 calls</v>
      </c>
      <c r="W1832" t="str">
        <f t="shared" si="646"/>
        <v>Q4</v>
      </c>
      <c r="X1832" t="str">
        <f t="shared" si="647"/>
        <v>High</v>
      </c>
      <c r="Y1832" t="str">
        <f t="shared" si="648"/>
        <v>Low</v>
      </c>
      <c r="Z1832" s="3">
        <f t="shared" si="649"/>
        <v>0.58209625055878145</v>
      </c>
      <c r="AA1832" s="3">
        <f t="shared" si="650"/>
        <v>-1.2134226970959723</v>
      </c>
      <c r="AB1832" s="3">
        <f t="shared" si="651"/>
        <v>-1.0689987977244189</v>
      </c>
      <c r="AC1832" s="3">
        <f t="shared" si="652"/>
        <v>0.30576025649971117</v>
      </c>
      <c r="AD1832" s="3">
        <f t="shared" si="653"/>
        <v>2.0635766220834837</v>
      </c>
      <c r="AE1832" s="3">
        <f t="shared" si="654"/>
        <v>1.7457028529315284</v>
      </c>
      <c r="AF1832" s="3">
        <f t="shared" si="655"/>
        <v>3.1363367845716241</v>
      </c>
      <c r="AG1832" t="str">
        <f t="shared" si="656"/>
        <v>Cluster 2</v>
      </c>
      <c r="AH1832" t="str">
        <f t="shared" si="657"/>
        <v>&gt;16 messages</v>
      </c>
      <c r="AI1832" t="e">
        <f t="shared" si="658"/>
        <v>#N/A</v>
      </c>
      <c r="AJ1832">
        <f t="shared" si="659"/>
        <v>35.99</v>
      </c>
      <c r="AK1832" t="str">
        <f t="shared" si="660"/>
        <v>yes - Low</v>
      </c>
      <c r="AL1832" t="str">
        <f t="shared" si="661"/>
        <v>Q3 - High</v>
      </c>
      <c r="AM1832">
        <f t="shared" si="662"/>
        <v>1</v>
      </c>
      <c r="AN1832">
        <f t="shared" si="663"/>
        <v>1</v>
      </c>
      <c r="AO1832">
        <f t="shared" si="664"/>
        <v>0</v>
      </c>
      <c r="AP1832">
        <f t="shared" si="665"/>
        <v>1</v>
      </c>
      <c r="AQ1832">
        <f t="shared" si="666"/>
        <v>211.7</v>
      </c>
    </row>
    <row r="1833" spans="1:43" x14ac:dyDescent="0.25">
      <c r="A1833" t="s">
        <v>55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  <c r="U1833">
        <f t="shared" si="644"/>
        <v>0</v>
      </c>
      <c r="V1833" t="str">
        <f t="shared" si="645"/>
        <v>&lt;=3 calls</v>
      </c>
      <c r="W1833" t="str">
        <f t="shared" si="646"/>
        <v>Q2</v>
      </c>
      <c r="X1833" t="str">
        <f t="shared" si="647"/>
        <v>Not Applicable</v>
      </c>
      <c r="Y1833" t="str">
        <f t="shared" si="648"/>
        <v>Medium</v>
      </c>
      <c r="Z1833" s="3">
        <f t="shared" si="649"/>
        <v>-1.676645450188347</v>
      </c>
      <c r="AA1833" s="3">
        <f t="shared" si="650"/>
        <v>-0.40545475098552552</v>
      </c>
      <c r="AB1833" s="3">
        <f t="shared" si="651"/>
        <v>-1.0888583714433913</v>
      </c>
      <c r="AC1833" s="3">
        <f t="shared" si="652"/>
        <v>-0.27392852265606671</v>
      </c>
      <c r="AD1833" s="3">
        <f t="shared" si="653"/>
        <v>1.1603485333184369</v>
      </c>
      <c r="AE1833" s="3">
        <f t="shared" si="654"/>
        <v>2.0581989479447582</v>
      </c>
      <c r="AF1833" s="3">
        <f t="shared" si="655"/>
        <v>3.889210343998839</v>
      </c>
      <c r="AG1833" t="str">
        <f t="shared" si="656"/>
        <v>Cluster 1</v>
      </c>
      <c r="AH1833" t="str">
        <f t="shared" si="657"/>
        <v>Not Applicable</v>
      </c>
      <c r="AI1833" t="e">
        <f t="shared" si="658"/>
        <v>#N/A</v>
      </c>
      <c r="AJ1833">
        <f t="shared" si="659"/>
        <v>15.25</v>
      </c>
      <c r="AK1833" t="str">
        <f t="shared" si="660"/>
        <v>no - Medium</v>
      </c>
      <c r="AL1833" t="str">
        <f t="shared" si="661"/>
        <v>Q2 - Medium</v>
      </c>
      <c r="AM1833">
        <f t="shared" si="662"/>
        <v>0</v>
      </c>
      <c r="AN1833">
        <f t="shared" si="663"/>
        <v>1</v>
      </c>
      <c r="AO1833">
        <f t="shared" si="664"/>
        <v>0</v>
      </c>
      <c r="AP1833">
        <f t="shared" si="665"/>
        <v>2</v>
      </c>
      <c r="AQ1833">
        <f t="shared" si="666"/>
        <v>89.7</v>
      </c>
    </row>
    <row r="1834" spans="1:43" x14ac:dyDescent="0.25">
      <c r="A1834" t="s">
        <v>44</v>
      </c>
      <c r="B1834">
        <v>126</v>
      </c>
      <c r="C1834" t="s">
        <v>25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  <c r="U1834">
        <f t="shared" si="644"/>
        <v>0</v>
      </c>
      <c r="V1834" t="str">
        <f t="shared" si="645"/>
        <v>&lt;=3 calls</v>
      </c>
      <c r="W1834" t="str">
        <f t="shared" si="646"/>
        <v>Q3</v>
      </c>
      <c r="X1834" t="str">
        <f t="shared" si="647"/>
        <v>High</v>
      </c>
      <c r="Y1834" t="str">
        <f t="shared" si="648"/>
        <v>High</v>
      </c>
      <c r="Z1834" s="3">
        <f t="shared" si="649"/>
        <v>0.32104495563636748</v>
      </c>
      <c r="AA1834" s="3">
        <f t="shared" si="650"/>
        <v>0.92192116048163586</v>
      </c>
      <c r="AB1834" s="3">
        <f t="shared" si="651"/>
        <v>1.6835381197251575</v>
      </c>
      <c r="AC1834" s="3">
        <f t="shared" si="652"/>
        <v>0.81298793826101701</v>
      </c>
      <c r="AD1834" s="3">
        <f t="shared" si="653"/>
        <v>3.9908949906277082</v>
      </c>
      <c r="AE1834" s="3">
        <f t="shared" si="654"/>
        <v>2.1090894902798651</v>
      </c>
      <c r="AF1834" s="3">
        <f t="shared" si="655"/>
        <v>0.98451720645229235</v>
      </c>
      <c r="AG1834" t="str">
        <f t="shared" si="656"/>
        <v>Cluster 3</v>
      </c>
      <c r="AH1834" t="str">
        <f t="shared" si="657"/>
        <v>Not Applicable</v>
      </c>
      <c r="AI1834" t="e">
        <f t="shared" si="658"/>
        <v>#N/A</v>
      </c>
      <c r="AJ1834">
        <f t="shared" si="659"/>
        <v>33.590000000000003</v>
      </c>
      <c r="AK1834" t="str">
        <f t="shared" si="660"/>
        <v>yes - High</v>
      </c>
      <c r="AL1834" t="str">
        <f t="shared" si="661"/>
        <v>Q4 - Very High</v>
      </c>
      <c r="AM1834">
        <f t="shared" si="662"/>
        <v>1</v>
      </c>
      <c r="AN1834">
        <f t="shared" si="663"/>
        <v>0</v>
      </c>
      <c r="AO1834">
        <f t="shared" si="664"/>
        <v>0</v>
      </c>
      <c r="AP1834">
        <f t="shared" si="665"/>
        <v>2</v>
      </c>
      <c r="AQ1834">
        <f t="shared" si="666"/>
        <v>197.6</v>
      </c>
    </row>
    <row r="1835" spans="1:43" x14ac:dyDescent="0.25">
      <c r="A1835" t="s">
        <v>68</v>
      </c>
      <c r="B1835">
        <v>172</v>
      </c>
      <c r="C1835" t="s">
        <v>25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  <c r="U1835">
        <f t="shared" si="644"/>
        <v>1</v>
      </c>
      <c r="V1835" t="str">
        <f t="shared" si="645"/>
        <v>&lt;=3 calls</v>
      </c>
      <c r="W1835" t="str">
        <f t="shared" si="646"/>
        <v>Q4</v>
      </c>
      <c r="X1835" t="str">
        <f t="shared" si="647"/>
        <v>Not Applicable</v>
      </c>
      <c r="Y1835" t="str">
        <f t="shared" si="648"/>
        <v>High</v>
      </c>
      <c r="Z1835" s="3">
        <f t="shared" si="649"/>
        <v>1.6614785550961391</v>
      </c>
      <c r="AA1835" s="3">
        <f t="shared" si="650"/>
        <v>1.1229181125928556</v>
      </c>
      <c r="AB1835" s="3">
        <f t="shared" si="651"/>
        <v>-0.63606009065082014</v>
      </c>
      <c r="AC1835" s="3">
        <f t="shared" si="652"/>
        <v>0.63183519477483641</v>
      </c>
      <c r="AD1835" s="3">
        <f t="shared" si="653"/>
        <v>3.7928337391104243</v>
      </c>
      <c r="AE1835" s="3">
        <f t="shared" si="654"/>
        <v>2.1966438557281744</v>
      </c>
      <c r="AF1835" s="3">
        <f t="shared" si="655"/>
        <v>1.8069036181496563</v>
      </c>
      <c r="AG1835" t="str">
        <f t="shared" si="656"/>
        <v>Cluster 3</v>
      </c>
      <c r="AH1835" t="str">
        <f t="shared" si="657"/>
        <v>Not Applicable</v>
      </c>
      <c r="AI1835">
        <f t="shared" si="658"/>
        <v>45.9</v>
      </c>
      <c r="AJ1835" t="e">
        <f t="shared" si="659"/>
        <v>#N/A</v>
      </c>
      <c r="AK1835" t="str">
        <f t="shared" si="660"/>
        <v>no - Medium</v>
      </c>
      <c r="AL1835" t="str">
        <f t="shared" si="661"/>
        <v>Q3 - High</v>
      </c>
      <c r="AM1835">
        <f t="shared" si="662"/>
        <v>0</v>
      </c>
      <c r="AN1835">
        <f t="shared" si="663"/>
        <v>0</v>
      </c>
      <c r="AO1835">
        <f t="shared" si="664"/>
        <v>0</v>
      </c>
      <c r="AP1835">
        <f t="shared" si="665"/>
        <v>2</v>
      </c>
      <c r="AQ1835">
        <f t="shared" si="666"/>
        <v>270</v>
      </c>
    </row>
    <row r="1836" spans="1:43" x14ac:dyDescent="0.25">
      <c r="A1836" t="s">
        <v>38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  <c r="U1836">
        <f t="shared" si="644"/>
        <v>0</v>
      </c>
      <c r="V1836" t="str">
        <f t="shared" si="645"/>
        <v>&lt;=3 calls</v>
      </c>
      <c r="W1836" t="str">
        <f t="shared" si="646"/>
        <v>Q2</v>
      </c>
      <c r="X1836" t="str">
        <f t="shared" si="647"/>
        <v>Not Applicable</v>
      </c>
      <c r="Y1836" t="str">
        <f t="shared" si="648"/>
        <v>Medium</v>
      </c>
      <c r="Z1836" s="3">
        <f t="shared" si="649"/>
        <v>0.82278184162200008</v>
      </c>
      <c r="AA1836" s="3">
        <f t="shared" si="650"/>
        <v>-0.16266635338583504</v>
      </c>
      <c r="AB1836" s="3">
        <f t="shared" si="651"/>
        <v>0.23180328086827395</v>
      </c>
      <c r="AC1836" s="3">
        <f t="shared" si="652"/>
        <v>0.37822135389418376</v>
      </c>
      <c r="AD1836" s="3">
        <f t="shared" si="653"/>
        <v>2.7277270209804398</v>
      </c>
      <c r="AE1836" s="3">
        <f t="shared" si="654"/>
        <v>0.94879631902193884</v>
      </c>
      <c r="AF1836" s="3">
        <f t="shared" si="655"/>
        <v>1.5362077362753825</v>
      </c>
      <c r="AG1836" t="str">
        <f t="shared" si="656"/>
        <v>Cluster 2</v>
      </c>
      <c r="AH1836" t="str">
        <f t="shared" si="657"/>
        <v>Not Applicable</v>
      </c>
      <c r="AI1836" t="e">
        <f t="shared" si="658"/>
        <v>#N/A</v>
      </c>
      <c r="AJ1836">
        <f t="shared" si="659"/>
        <v>38.200000000000003</v>
      </c>
      <c r="AK1836" t="str">
        <f t="shared" si="660"/>
        <v>no - High</v>
      </c>
      <c r="AL1836" t="str">
        <f t="shared" si="661"/>
        <v>Q3 - High</v>
      </c>
      <c r="AM1836">
        <f t="shared" si="662"/>
        <v>0</v>
      </c>
      <c r="AN1836">
        <f t="shared" si="663"/>
        <v>1</v>
      </c>
      <c r="AO1836">
        <f t="shared" si="664"/>
        <v>0</v>
      </c>
      <c r="AP1836">
        <f t="shared" si="665"/>
        <v>3</v>
      </c>
      <c r="AQ1836">
        <f t="shared" si="666"/>
        <v>224.7</v>
      </c>
    </row>
    <row r="1837" spans="1:43" x14ac:dyDescent="0.25">
      <c r="A1837" t="s">
        <v>51</v>
      </c>
      <c r="B1837">
        <v>143</v>
      </c>
      <c r="C1837" t="s">
        <v>28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  <c r="U1837">
        <f t="shared" si="644"/>
        <v>0</v>
      </c>
      <c r="V1837" t="str">
        <f t="shared" si="645"/>
        <v>&lt;=3 calls</v>
      </c>
      <c r="W1837" t="str">
        <f t="shared" si="646"/>
        <v>Q4</v>
      </c>
      <c r="X1837" t="str">
        <f t="shared" si="647"/>
        <v>Not Applicable</v>
      </c>
      <c r="Y1837" t="str">
        <f t="shared" si="648"/>
        <v>Low</v>
      </c>
      <c r="Z1837" s="3">
        <f t="shared" si="649"/>
        <v>0.25994784405878152</v>
      </c>
      <c r="AA1837" s="3">
        <f t="shared" si="650"/>
        <v>-1.5238734350103307</v>
      </c>
      <c r="AB1837" s="3">
        <f t="shared" si="651"/>
        <v>0.57537390620649687</v>
      </c>
      <c r="AC1837" s="3">
        <f t="shared" si="652"/>
        <v>-2.0314681775414092E-2</v>
      </c>
      <c r="AD1837" s="3">
        <f t="shared" si="653"/>
        <v>2.3029325245779608</v>
      </c>
      <c r="AE1837" s="3">
        <f t="shared" si="654"/>
        <v>1.6496153932962532</v>
      </c>
      <c r="AF1837" s="3">
        <f t="shared" si="655"/>
        <v>2.8528869025674477</v>
      </c>
      <c r="AG1837" t="str">
        <f t="shared" si="656"/>
        <v>Cluster 2</v>
      </c>
      <c r="AH1837" t="str">
        <f t="shared" si="657"/>
        <v>Not Applicable</v>
      </c>
      <c r="AI1837" t="e">
        <f t="shared" si="658"/>
        <v>#N/A</v>
      </c>
      <c r="AJ1837">
        <f t="shared" si="659"/>
        <v>33.03</v>
      </c>
      <c r="AK1837" t="str">
        <f t="shared" si="660"/>
        <v>no - Low</v>
      </c>
      <c r="AL1837" t="str">
        <f t="shared" si="661"/>
        <v>Q2 - Medium</v>
      </c>
      <c r="AM1837">
        <f t="shared" si="662"/>
        <v>0</v>
      </c>
      <c r="AN1837">
        <f t="shared" si="663"/>
        <v>0</v>
      </c>
      <c r="AO1837">
        <f t="shared" si="664"/>
        <v>1</v>
      </c>
      <c r="AP1837">
        <f t="shared" si="665"/>
        <v>2</v>
      </c>
      <c r="AQ1837">
        <f t="shared" si="666"/>
        <v>194.3</v>
      </c>
    </row>
    <row r="1838" spans="1:43" x14ac:dyDescent="0.25">
      <c r="A1838" t="s">
        <v>40</v>
      </c>
      <c r="B1838">
        <v>166</v>
      </c>
      <c r="C1838" t="s">
        <v>28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  <c r="U1838">
        <f t="shared" si="644"/>
        <v>1</v>
      </c>
      <c r="V1838" t="str">
        <f t="shared" si="645"/>
        <v>&lt;=3 calls</v>
      </c>
      <c r="W1838" t="str">
        <f t="shared" si="646"/>
        <v>Q4</v>
      </c>
      <c r="X1838" t="str">
        <f t="shared" si="647"/>
        <v>High</v>
      </c>
      <c r="Y1838" t="str">
        <f t="shared" si="648"/>
        <v>High</v>
      </c>
      <c r="Z1838" s="3">
        <f t="shared" si="649"/>
        <v>-2.4542450520848997</v>
      </c>
      <c r="AA1838" s="3">
        <f t="shared" si="650"/>
        <v>1.2781434815500341</v>
      </c>
      <c r="AB1838" s="3">
        <f t="shared" si="651"/>
        <v>0.6885734764046394</v>
      </c>
      <c r="AC1838" s="3">
        <f t="shared" si="652"/>
        <v>1.0666017791416695</v>
      </c>
      <c r="AD1838" s="3">
        <f t="shared" si="653"/>
        <v>3.7982745678546053</v>
      </c>
      <c r="AE1838" s="3">
        <f t="shared" si="654"/>
        <v>3.0444609248253127</v>
      </c>
      <c r="AF1838" s="3">
        <f t="shared" si="655"/>
        <v>3.4800280103420596</v>
      </c>
      <c r="AG1838" t="str">
        <f t="shared" si="656"/>
        <v>Cluster 2</v>
      </c>
      <c r="AH1838" t="str">
        <f t="shared" si="657"/>
        <v>Not Applicable</v>
      </c>
      <c r="AI1838">
        <f t="shared" si="658"/>
        <v>8.11</v>
      </c>
      <c r="AJ1838" t="e">
        <f t="shared" si="659"/>
        <v>#N/A</v>
      </c>
      <c r="AK1838" t="str">
        <f t="shared" si="660"/>
        <v>yes - Low</v>
      </c>
      <c r="AL1838" t="str">
        <f t="shared" si="661"/>
        <v>Q4 - Very High</v>
      </c>
      <c r="AM1838">
        <f t="shared" si="662"/>
        <v>1</v>
      </c>
      <c r="AN1838">
        <f t="shared" si="663"/>
        <v>0</v>
      </c>
      <c r="AO1838">
        <f t="shared" si="664"/>
        <v>1</v>
      </c>
      <c r="AP1838">
        <f t="shared" si="665"/>
        <v>0</v>
      </c>
      <c r="AQ1838">
        <f t="shared" si="666"/>
        <v>47.7</v>
      </c>
    </row>
    <row r="1839" spans="1:43" x14ac:dyDescent="0.25">
      <c r="A1839" t="s">
        <v>70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  <c r="U1839">
        <f t="shared" si="644"/>
        <v>0</v>
      </c>
      <c r="V1839" t="str">
        <f t="shared" si="645"/>
        <v>&lt;=3 calls</v>
      </c>
      <c r="W1839" t="str">
        <f t="shared" si="646"/>
        <v>Q4</v>
      </c>
      <c r="X1839" t="str">
        <f t="shared" si="647"/>
        <v>Not Applicable</v>
      </c>
      <c r="Y1839" t="str">
        <f t="shared" si="648"/>
        <v>Medium</v>
      </c>
      <c r="Z1839" s="3">
        <f t="shared" si="649"/>
        <v>0.18218788386912596</v>
      </c>
      <c r="AA1839" s="3">
        <f t="shared" si="650"/>
        <v>-0.35769309899870161</v>
      </c>
      <c r="AB1839" s="3">
        <f t="shared" si="651"/>
        <v>1.5743104642708092</v>
      </c>
      <c r="AC1839" s="3">
        <f t="shared" si="652"/>
        <v>0.99414068174719761</v>
      </c>
      <c r="AD1839" s="3">
        <f t="shared" si="653"/>
        <v>3.5233219797364845</v>
      </c>
      <c r="AE1839" s="3">
        <f t="shared" si="654"/>
        <v>1.9047062532362724</v>
      </c>
      <c r="AF1839" s="3">
        <f t="shared" si="655"/>
        <v>1.6858274079337112</v>
      </c>
      <c r="AG1839" t="str">
        <f t="shared" si="656"/>
        <v>Cluster 3</v>
      </c>
      <c r="AH1839" t="str">
        <f t="shared" si="657"/>
        <v>Not Applicable</v>
      </c>
      <c r="AI1839" t="e">
        <f t="shared" si="658"/>
        <v>#N/A</v>
      </c>
      <c r="AJ1839">
        <f t="shared" si="659"/>
        <v>32.32</v>
      </c>
      <c r="AK1839" t="str">
        <f t="shared" si="660"/>
        <v>no - Low</v>
      </c>
      <c r="AL1839" t="str">
        <f t="shared" si="661"/>
        <v>Q4 - Very High</v>
      </c>
      <c r="AM1839">
        <f t="shared" si="662"/>
        <v>0</v>
      </c>
      <c r="AN1839">
        <f t="shared" si="663"/>
        <v>1</v>
      </c>
      <c r="AO1839">
        <f t="shared" si="664"/>
        <v>0</v>
      </c>
      <c r="AP1839">
        <f t="shared" si="665"/>
        <v>1</v>
      </c>
      <c r="AQ1839">
        <f t="shared" si="666"/>
        <v>190.1</v>
      </c>
    </row>
    <row r="1840" spans="1:43" x14ac:dyDescent="0.25">
      <c r="A1840" t="s">
        <v>62</v>
      </c>
      <c r="B1840">
        <v>94</v>
      </c>
      <c r="C1840" t="s">
        <v>25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  <c r="U1840">
        <f t="shared" si="644"/>
        <v>1</v>
      </c>
      <c r="V1840" t="str">
        <f t="shared" si="645"/>
        <v>&lt;=3 calls</v>
      </c>
      <c r="W1840" t="str">
        <f t="shared" si="646"/>
        <v>Q2</v>
      </c>
      <c r="X1840" t="str">
        <f t="shared" si="647"/>
        <v>Low</v>
      </c>
      <c r="Y1840" t="str">
        <f t="shared" si="648"/>
        <v>High</v>
      </c>
      <c r="Z1840" s="3">
        <f t="shared" si="649"/>
        <v>-1.6803483054354735</v>
      </c>
      <c r="AA1840" s="3">
        <f t="shared" si="650"/>
        <v>2.7806454503022184</v>
      </c>
      <c r="AB1840" s="3">
        <f t="shared" si="651"/>
        <v>-0.54867796628734145</v>
      </c>
      <c r="AC1840" s="3">
        <f t="shared" si="652"/>
        <v>-0.85361730181184459</v>
      </c>
      <c r="AD1840" s="3">
        <f t="shared" si="653"/>
        <v>3.8705649858958782</v>
      </c>
      <c r="AE1840" s="3">
        <f t="shared" si="654"/>
        <v>3.4037140826614745</v>
      </c>
      <c r="AF1840" s="3">
        <f t="shared" si="655"/>
        <v>4.0235886721896561</v>
      </c>
      <c r="AG1840" t="str">
        <f t="shared" si="656"/>
        <v>Cluster 2</v>
      </c>
      <c r="AH1840" t="str">
        <f t="shared" si="657"/>
        <v>Not Applicable</v>
      </c>
      <c r="AI1840">
        <f t="shared" si="658"/>
        <v>15.22</v>
      </c>
      <c r="AJ1840" t="e">
        <f t="shared" si="659"/>
        <v>#N/A</v>
      </c>
      <c r="AK1840" t="str">
        <f t="shared" si="660"/>
        <v>yes - Low</v>
      </c>
      <c r="AL1840" t="str">
        <f t="shared" si="661"/>
        <v>Q1 - Low</v>
      </c>
      <c r="AM1840">
        <f t="shared" si="662"/>
        <v>1</v>
      </c>
      <c r="AN1840">
        <f t="shared" si="663"/>
        <v>0</v>
      </c>
      <c r="AO1840">
        <f t="shared" si="664"/>
        <v>0</v>
      </c>
      <c r="AP1840">
        <f t="shared" si="665"/>
        <v>1</v>
      </c>
      <c r="AQ1840">
        <f t="shared" si="666"/>
        <v>89.5</v>
      </c>
    </row>
    <row r="1841" spans="1:43" x14ac:dyDescent="0.25">
      <c r="A1841" t="s">
        <v>36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  <c r="U1841">
        <f t="shared" si="644"/>
        <v>0</v>
      </c>
      <c r="V1841" t="str">
        <f t="shared" si="645"/>
        <v>&lt;=3 calls</v>
      </c>
      <c r="W1841" t="str">
        <f t="shared" si="646"/>
        <v>Q2</v>
      </c>
      <c r="X1841" t="str">
        <f t="shared" si="647"/>
        <v>Not Applicable</v>
      </c>
      <c r="Y1841" t="str">
        <f t="shared" si="648"/>
        <v>Low</v>
      </c>
      <c r="Z1841" s="3">
        <f t="shared" si="649"/>
        <v>4.3330812101884435E-2</v>
      </c>
      <c r="AA1841" s="3">
        <f t="shared" si="650"/>
        <v>-0.90894216567996633</v>
      </c>
      <c r="AB1841" s="3">
        <f t="shared" si="651"/>
        <v>-8.9921813379078855E-2</v>
      </c>
      <c r="AC1841" s="3">
        <f t="shared" si="652"/>
        <v>0.66806574347207237</v>
      </c>
      <c r="AD1841" s="3">
        <f t="shared" si="653"/>
        <v>2.1696811615950611</v>
      </c>
      <c r="AE1841" s="3">
        <f t="shared" si="654"/>
        <v>1.1324536149223381</v>
      </c>
      <c r="AF1841" s="3">
        <f t="shared" si="655"/>
        <v>2.4202037180619418</v>
      </c>
      <c r="AG1841" t="str">
        <f t="shared" si="656"/>
        <v>Cluster 2</v>
      </c>
      <c r="AH1841" t="str">
        <f t="shared" si="657"/>
        <v>Not Applicable</v>
      </c>
      <c r="AI1841" t="e">
        <f t="shared" si="658"/>
        <v>#N/A</v>
      </c>
      <c r="AJ1841">
        <f t="shared" si="659"/>
        <v>31.04</v>
      </c>
      <c r="AK1841" t="str">
        <f t="shared" si="660"/>
        <v>no - Medium</v>
      </c>
      <c r="AL1841" t="str">
        <f t="shared" si="661"/>
        <v>Q4 - Very High</v>
      </c>
      <c r="AM1841">
        <f t="shared" si="662"/>
        <v>0</v>
      </c>
      <c r="AN1841">
        <f t="shared" si="663"/>
        <v>1</v>
      </c>
      <c r="AO1841">
        <f t="shared" si="664"/>
        <v>0</v>
      </c>
      <c r="AP1841">
        <f t="shared" si="665"/>
        <v>0</v>
      </c>
      <c r="AQ1841">
        <f t="shared" si="666"/>
        <v>182.6</v>
      </c>
    </row>
    <row r="1842" spans="1:43" x14ac:dyDescent="0.25">
      <c r="A1842" t="s">
        <v>38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  <c r="U1842">
        <f t="shared" si="644"/>
        <v>0</v>
      </c>
      <c r="V1842" t="str">
        <f t="shared" si="645"/>
        <v>&lt;=3 calls</v>
      </c>
      <c r="W1842" t="str">
        <f t="shared" si="646"/>
        <v>Q4</v>
      </c>
      <c r="X1842" t="str">
        <f t="shared" si="647"/>
        <v>Not Applicable</v>
      </c>
      <c r="Y1842" t="str">
        <f t="shared" si="648"/>
        <v>High</v>
      </c>
      <c r="Z1842" s="3">
        <f t="shared" si="649"/>
        <v>0.46730773789786195</v>
      </c>
      <c r="AA1842" s="3">
        <f t="shared" si="650"/>
        <v>1.956756953529498</v>
      </c>
      <c r="AB1842" s="3">
        <f t="shared" si="651"/>
        <v>0.27152242830621875</v>
      </c>
      <c r="AC1842" s="3">
        <f t="shared" si="652"/>
        <v>-1.2159227887842059</v>
      </c>
      <c r="AD1842" s="3">
        <f t="shared" si="653"/>
        <v>3.5438391070055748</v>
      </c>
      <c r="AE1842" s="3">
        <f t="shared" si="654"/>
        <v>2.3663192841295371</v>
      </c>
      <c r="AF1842" s="3">
        <f t="shared" si="655"/>
        <v>2.5768465791631017</v>
      </c>
      <c r="AG1842" t="str">
        <f t="shared" si="656"/>
        <v>Cluster 2</v>
      </c>
      <c r="AH1842" t="str">
        <f t="shared" si="657"/>
        <v>&gt;16 messages</v>
      </c>
      <c r="AI1842" t="e">
        <f t="shared" si="658"/>
        <v>#N/A</v>
      </c>
      <c r="AJ1842">
        <f t="shared" si="659"/>
        <v>34.94</v>
      </c>
      <c r="AK1842" t="str">
        <f t="shared" si="660"/>
        <v>no - Medium</v>
      </c>
      <c r="AL1842" t="str">
        <f t="shared" si="661"/>
        <v>Q1 - Low</v>
      </c>
      <c r="AM1842">
        <f t="shared" si="662"/>
        <v>0</v>
      </c>
      <c r="AN1842">
        <f t="shared" si="663"/>
        <v>1</v>
      </c>
      <c r="AO1842">
        <f t="shared" si="664"/>
        <v>0</v>
      </c>
      <c r="AP1842">
        <f t="shared" si="665"/>
        <v>1</v>
      </c>
      <c r="AQ1842">
        <f t="shared" si="666"/>
        <v>205.5</v>
      </c>
    </row>
    <row r="1843" spans="1:43" x14ac:dyDescent="0.25">
      <c r="A1843" t="s">
        <v>70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  <c r="U1843">
        <f t="shared" si="644"/>
        <v>0</v>
      </c>
      <c r="V1843" t="str">
        <f t="shared" si="645"/>
        <v>&lt;=3 calls</v>
      </c>
      <c r="W1843" t="str">
        <f t="shared" si="646"/>
        <v>Q3</v>
      </c>
      <c r="X1843" t="str">
        <f t="shared" si="647"/>
        <v>Not Applicable</v>
      </c>
      <c r="Y1843" t="str">
        <f t="shared" si="648"/>
        <v>High</v>
      </c>
      <c r="Z1843" s="3">
        <f t="shared" si="649"/>
        <v>0.94867892002429921</v>
      </c>
      <c r="AA1843" s="3">
        <f t="shared" si="650"/>
        <v>1.3278952023696429</v>
      </c>
      <c r="AB1843" s="3">
        <f t="shared" si="651"/>
        <v>0.20797179240550728</v>
      </c>
      <c r="AC1843" s="3">
        <f t="shared" si="652"/>
        <v>-1.0347700452980251</v>
      </c>
      <c r="AD1843" s="3">
        <f t="shared" si="653"/>
        <v>3.2675450132875095</v>
      </c>
      <c r="AE1843" s="3">
        <f t="shared" si="654"/>
        <v>1.9435273794977066</v>
      </c>
      <c r="AF1843" s="3">
        <f t="shared" si="655"/>
        <v>2.208562187454628</v>
      </c>
      <c r="AG1843" t="str">
        <f t="shared" si="656"/>
        <v>Cluster 2</v>
      </c>
      <c r="AH1843" t="str">
        <f t="shared" si="657"/>
        <v>Not Applicable</v>
      </c>
      <c r="AI1843" t="e">
        <f t="shared" si="658"/>
        <v>#N/A</v>
      </c>
      <c r="AJ1843">
        <f t="shared" si="659"/>
        <v>39.36</v>
      </c>
      <c r="AK1843" t="str">
        <f t="shared" si="660"/>
        <v>no - High</v>
      </c>
      <c r="AL1843" t="str">
        <f t="shared" si="661"/>
        <v>Q1 - Low</v>
      </c>
      <c r="AM1843">
        <f t="shared" si="662"/>
        <v>0</v>
      </c>
      <c r="AN1843">
        <f t="shared" si="663"/>
        <v>1</v>
      </c>
      <c r="AO1843">
        <f t="shared" si="664"/>
        <v>0</v>
      </c>
      <c r="AP1843">
        <f t="shared" si="665"/>
        <v>1</v>
      </c>
      <c r="AQ1843">
        <f t="shared" si="666"/>
        <v>231.5</v>
      </c>
    </row>
    <row r="1844" spans="1:43" x14ac:dyDescent="0.25">
      <c r="A1844" t="s">
        <v>58</v>
      </c>
      <c r="B1844">
        <v>115</v>
      </c>
      <c r="C1844" t="s">
        <v>28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  <c r="U1844">
        <f t="shared" si="644"/>
        <v>1</v>
      </c>
      <c r="V1844" t="str">
        <f t="shared" si="645"/>
        <v>&lt;=3 calls</v>
      </c>
      <c r="W1844" t="str">
        <f t="shared" si="646"/>
        <v>Q3</v>
      </c>
      <c r="X1844" t="str">
        <f t="shared" si="647"/>
        <v>Low</v>
      </c>
      <c r="Y1844" t="str">
        <f t="shared" si="648"/>
        <v>High</v>
      </c>
      <c r="Z1844" s="3">
        <f t="shared" si="649"/>
        <v>1.315261589489817</v>
      </c>
      <c r="AA1844" s="3">
        <f t="shared" si="650"/>
        <v>1.0413252904486969</v>
      </c>
      <c r="AB1844" s="3">
        <f t="shared" si="651"/>
        <v>-1.6330106913432352</v>
      </c>
      <c r="AC1844" s="3">
        <f t="shared" si="652"/>
        <v>-0.12900632786712207</v>
      </c>
      <c r="AD1844" s="3">
        <f t="shared" si="653"/>
        <v>3.2690637316275626</v>
      </c>
      <c r="AE1844" s="3">
        <f t="shared" si="654"/>
        <v>2.3447042372091227</v>
      </c>
      <c r="AF1844" s="3">
        <f t="shared" si="655"/>
        <v>2.8824465716696466</v>
      </c>
      <c r="AG1844" t="str">
        <f t="shared" si="656"/>
        <v>Cluster 2</v>
      </c>
      <c r="AH1844" t="str">
        <f t="shared" si="657"/>
        <v>Not Applicable</v>
      </c>
      <c r="AI1844">
        <f t="shared" si="658"/>
        <v>42.72</v>
      </c>
      <c r="AJ1844" t="e">
        <f t="shared" si="659"/>
        <v>#N/A</v>
      </c>
      <c r="AK1844" t="str">
        <f t="shared" si="660"/>
        <v>yes - Low</v>
      </c>
      <c r="AL1844" t="str">
        <f t="shared" si="661"/>
        <v>Q2 - Medium</v>
      </c>
      <c r="AM1844">
        <f t="shared" si="662"/>
        <v>1</v>
      </c>
      <c r="AN1844">
        <f t="shared" si="663"/>
        <v>0</v>
      </c>
      <c r="AO1844">
        <f t="shared" si="664"/>
        <v>1</v>
      </c>
      <c r="AP1844">
        <f t="shared" si="665"/>
        <v>3</v>
      </c>
      <c r="AQ1844">
        <f t="shared" si="666"/>
        <v>251.3</v>
      </c>
    </row>
    <row r="1845" spans="1:43" x14ac:dyDescent="0.25">
      <c r="A1845" t="s">
        <v>29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  <c r="U1845">
        <f t="shared" si="644"/>
        <v>0</v>
      </c>
      <c r="V1845" t="str">
        <f t="shared" si="645"/>
        <v>&lt;=3 calls</v>
      </c>
      <c r="W1845" t="str">
        <f t="shared" si="646"/>
        <v>Q4</v>
      </c>
      <c r="X1845" t="str">
        <f t="shared" si="647"/>
        <v>Not Applicable</v>
      </c>
      <c r="Y1845" t="str">
        <f t="shared" si="648"/>
        <v>High</v>
      </c>
      <c r="Z1845" s="3">
        <f t="shared" si="649"/>
        <v>-0.16773193698432276</v>
      </c>
      <c r="AA1845" s="3">
        <f t="shared" si="650"/>
        <v>0.86221909549810527</v>
      </c>
      <c r="AB1845" s="3">
        <f t="shared" si="651"/>
        <v>-0.44342222557678795</v>
      </c>
      <c r="AC1845" s="3">
        <f t="shared" si="652"/>
        <v>0.99414068174719761</v>
      </c>
      <c r="AD1845" s="3">
        <f t="shared" si="653"/>
        <v>2.9063561319863611</v>
      </c>
      <c r="AE1845" s="3">
        <f t="shared" si="654"/>
        <v>1.398747559985839</v>
      </c>
      <c r="AF1845" s="3">
        <f t="shared" si="655"/>
        <v>1.8617420624774943</v>
      </c>
      <c r="AG1845" t="str">
        <f t="shared" si="656"/>
        <v>Cluster 2</v>
      </c>
      <c r="AH1845" t="str">
        <f t="shared" si="657"/>
        <v>Not Applicable</v>
      </c>
      <c r="AI1845" t="e">
        <f t="shared" si="658"/>
        <v>#N/A</v>
      </c>
      <c r="AJ1845">
        <f t="shared" si="659"/>
        <v>29.1</v>
      </c>
      <c r="AK1845" t="str">
        <f t="shared" si="660"/>
        <v>no - Low</v>
      </c>
      <c r="AL1845" t="str">
        <f t="shared" si="661"/>
        <v>Q4 - Very High</v>
      </c>
      <c r="AM1845">
        <f t="shared" si="662"/>
        <v>0</v>
      </c>
      <c r="AN1845">
        <f t="shared" si="663"/>
        <v>1</v>
      </c>
      <c r="AO1845">
        <f t="shared" si="664"/>
        <v>0</v>
      </c>
      <c r="AP1845">
        <f t="shared" si="665"/>
        <v>2</v>
      </c>
      <c r="AQ1845">
        <f t="shared" si="666"/>
        <v>171.2</v>
      </c>
    </row>
    <row r="1846" spans="1:43" x14ac:dyDescent="0.25">
      <c r="A1846" t="s">
        <v>56</v>
      </c>
      <c r="B1846">
        <v>120</v>
      </c>
      <c r="C1846" t="s">
        <v>28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  <c r="U1846">
        <f t="shared" si="644"/>
        <v>0</v>
      </c>
      <c r="V1846" t="str">
        <f t="shared" si="645"/>
        <v>&lt;=3 calls</v>
      </c>
      <c r="W1846" t="str">
        <f t="shared" si="646"/>
        <v>Q3</v>
      </c>
      <c r="X1846" t="str">
        <f t="shared" si="647"/>
        <v>Not Applicable</v>
      </c>
      <c r="Y1846" t="str">
        <f t="shared" si="648"/>
        <v>Medium</v>
      </c>
      <c r="Z1846" s="3">
        <f t="shared" si="649"/>
        <v>-0.84165159196133443</v>
      </c>
      <c r="AA1846" s="3">
        <f t="shared" si="650"/>
        <v>7.8131975381071209E-2</v>
      </c>
      <c r="AB1846" s="3">
        <f t="shared" si="651"/>
        <v>0.75212411230535137</v>
      </c>
      <c r="AC1846" s="3">
        <f t="shared" si="652"/>
        <v>-1.2883838861786781</v>
      </c>
      <c r="AD1846" s="3">
        <f t="shared" si="653"/>
        <v>2.0833979325603647</v>
      </c>
      <c r="AE1846" s="3">
        <f t="shared" si="654"/>
        <v>1.7146736500873812</v>
      </c>
      <c r="AF1846" s="3">
        <f t="shared" si="655"/>
        <v>3.0886347319181597</v>
      </c>
      <c r="AG1846" t="str">
        <f t="shared" si="656"/>
        <v>Cluster 2</v>
      </c>
      <c r="AH1846" t="str">
        <f t="shared" si="657"/>
        <v>Not Applicable</v>
      </c>
      <c r="AI1846" t="e">
        <f t="shared" si="658"/>
        <v>#N/A</v>
      </c>
      <c r="AJ1846">
        <f t="shared" si="659"/>
        <v>22.92</v>
      </c>
      <c r="AK1846" t="str">
        <f t="shared" si="660"/>
        <v>no - High</v>
      </c>
      <c r="AL1846" t="str">
        <f t="shared" si="661"/>
        <v>Q1 - Low</v>
      </c>
      <c r="AM1846">
        <f t="shared" si="662"/>
        <v>0</v>
      </c>
      <c r="AN1846">
        <f t="shared" si="663"/>
        <v>0</v>
      </c>
      <c r="AO1846">
        <f t="shared" si="664"/>
        <v>1</v>
      </c>
      <c r="AP1846">
        <f t="shared" si="665"/>
        <v>1</v>
      </c>
      <c r="AQ1846">
        <f t="shared" si="666"/>
        <v>134.80000000000001</v>
      </c>
    </row>
    <row r="1847" spans="1:43" x14ac:dyDescent="0.25">
      <c r="A1847" t="s">
        <v>31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  <c r="U1847">
        <f t="shared" si="644"/>
        <v>0</v>
      </c>
      <c r="V1847" t="str">
        <f t="shared" si="645"/>
        <v>&lt;=3 calls</v>
      </c>
      <c r="W1847" t="str">
        <f t="shared" si="646"/>
        <v>Q4</v>
      </c>
      <c r="X1847" t="str">
        <f t="shared" si="647"/>
        <v>Not Applicable</v>
      </c>
      <c r="Y1847" t="str">
        <f t="shared" si="648"/>
        <v>Medium</v>
      </c>
      <c r="Z1847" s="3">
        <f t="shared" si="649"/>
        <v>0.20625644297544801</v>
      </c>
      <c r="AA1847" s="3">
        <f t="shared" si="650"/>
        <v>-0.63033252909015736</v>
      </c>
      <c r="AB1847" s="3">
        <f t="shared" si="651"/>
        <v>-1.8117468548139868</v>
      </c>
      <c r="AC1847" s="3">
        <f t="shared" si="652"/>
        <v>1.591586692182255E-2</v>
      </c>
      <c r="AD1847" s="3">
        <f t="shared" si="653"/>
        <v>1.8118296416144033</v>
      </c>
      <c r="AE1847" s="3">
        <f t="shared" si="654"/>
        <v>1.9293887110290464</v>
      </c>
      <c r="AF1847" s="3">
        <f t="shared" si="655"/>
        <v>3.4874568020636576</v>
      </c>
      <c r="AG1847" t="str">
        <f t="shared" si="656"/>
        <v>Cluster 1</v>
      </c>
      <c r="AH1847" t="str">
        <f t="shared" si="657"/>
        <v>Not Applicable</v>
      </c>
      <c r="AI1847" t="e">
        <f t="shared" si="658"/>
        <v>#N/A</v>
      </c>
      <c r="AJ1847">
        <f t="shared" si="659"/>
        <v>32.54</v>
      </c>
      <c r="AK1847" t="str">
        <f t="shared" si="660"/>
        <v>no - Low</v>
      </c>
      <c r="AL1847" t="str">
        <f t="shared" si="661"/>
        <v>Q2 - Medium</v>
      </c>
      <c r="AM1847">
        <f t="shared" si="662"/>
        <v>0</v>
      </c>
      <c r="AN1847">
        <f t="shared" si="663"/>
        <v>1</v>
      </c>
      <c r="AO1847">
        <f t="shared" si="664"/>
        <v>0</v>
      </c>
      <c r="AP1847">
        <f t="shared" si="665"/>
        <v>1</v>
      </c>
      <c r="AQ1847">
        <f t="shared" si="666"/>
        <v>191.4</v>
      </c>
    </row>
    <row r="1848" spans="1:43" x14ac:dyDescent="0.25">
      <c r="A1848" t="s">
        <v>72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  <c r="U1848">
        <f t="shared" si="644"/>
        <v>0</v>
      </c>
      <c r="V1848" t="str">
        <f t="shared" si="645"/>
        <v>&lt;=3 calls</v>
      </c>
      <c r="W1848" t="str">
        <f t="shared" si="646"/>
        <v>Q4</v>
      </c>
      <c r="X1848" t="str">
        <f t="shared" si="647"/>
        <v>Not Applicable</v>
      </c>
      <c r="Y1848" t="str">
        <f t="shared" si="648"/>
        <v>Medium</v>
      </c>
      <c r="Z1848" s="3">
        <f t="shared" si="649"/>
        <v>-0.10663482540673629</v>
      </c>
      <c r="AA1848" s="3">
        <f t="shared" si="650"/>
        <v>-5.5202636415480025E-2</v>
      </c>
      <c r="AB1848" s="3">
        <f t="shared" si="651"/>
        <v>0.75411006967724847</v>
      </c>
      <c r="AC1848" s="3">
        <f t="shared" si="652"/>
        <v>0.12460751301353053</v>
      </c>
      <c r="AD1848" s="3">
        <f t="shared" si="653"/>
        <v>2.4560919340044891</v>
      </c>
      <c r="AE1848" s="3">
        <f t="shared" si="654"/>
        <v>0.77371011790255562</v>
      </c>
      <c r="AF1848" s="3">
        <f t="shared" si="655"/>
        <v>1.7790073369178836</v>
      </c>
      <c r="AG1848" t="str">
        <f t="shared" si="656"/>
        <v>Cluster 2</v>
      </c>
      <c r="AH1848" t="str">
        <f t="shared" si="657"/>
        <v>Not Applicable</v>
      </c>
      <c r="AI1848" t="e">
        <f t="shared" si="658"/>
        <v>#N/A</v>
      </c>
      <c r="AJ1848">
        <f t="shared" si="659"/>
        <v>29.67</v>
      </c>
      <c r="AK1848" t="str">
        <f t="shared" si="660"/>
        <v>no - Low</v>
      </c>
      <c r="AL1848" t="str">
        <f t="shared" si="661"/>
        <v>Q3 - High</v>
      </c>
      <c r="AM1848">
        <f t="shared" si="662"/>
        <v>0</v>
      </c>
      <c r="AN1848">
        <f t="shared" si="663"/>
        <v>1</v>
      </c>
      <c r="AO1848">
        <f t="shared" si="664"/>
        <v>0</v>
      </c>
      <c r="AP1848">
        <f t="shared" si="665"/>
        <v>0</v>
      </c>
      <c r="AQ1848">
        <f t="shared" si="666"/>
        <v>174.5</v>
      </c>
    </row>
    <row r="1849" spans="1:43" x14ac:dyDescent="0.25">
      <c r="A1849" t="s">
        <v>36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  <c r="U1849">
        <f t="shared" si="644"/>
        <v>0</v>
      </c>
      <c r="V1849" t="str">
        <f t="shared" si="645"/>
        <v>&lt;=3 calls</v>
      </c>
      <c r="W1849" t="str">
        <f t="shared" si="646"/>
        <v>Q1</v>
      </c>
      <c r="X1849" t="str">
        <f t="shared" si="647"/>
        <v>Not Applicable</v>
      </c>
      <c r="Y1849" t="str">
        <f t="shared" si="648"/>
        <v>Medium</v>
      </c>
      <c r="Z1849" s="3">
        <f t="shared" si="649"/>
        <v>-5.29434243234028E-2</v>
      </c>
      <c r="AA1849" s="3">
        <f t="shared" si="650"/>
        <v>0.51793718742641248</v>
      </c>
      <c r="AB1849" s="3">
        <f t="shared" si="651"/>
        <v>1.063919419693218</v>
      </c>
      <c r="AC1849" s="3">
        <f t="shared" si="652"/>
        <v>0.23329915910523916</v>
      </c>
      <c r="AD1849" s="3">
        <f t="shared" si="653"/>
        <v>2.9969717465035886</v>
      </c>
      <c r="AE1849" s="3">
        <f t="shared" si="654"/>
        <v>1.2072344285754264</v>
      </c>
      <c r="AF1849" s="3">
        <f t="shared" si="655"/>
        <v>1.3903202083458697</v>
      </c>
      <c r="AG1849" t="str">
        <f t="shared" si="656"/>
        <v>Cluster 2</v>
      </c>
      <c r="AH1849" t="str">
        <f t="shared" si="657"/>
        <v>Not Applicable</v>
      </c>
      <c r="AI1849" t="e">
        <f t="shared" si="658"/>
        <v>#N/A</v>
      </c>
      <c r="AJ1849">
        <f t="shared" si="659"/>
        <v>30.16</v>
      </c>
      <c r="AK1849" t="str">
        <f t="shared" si="660"/>
        <v>no - Medium</v>
      </c>
      <c r="AL1849" t="str">
        <f t="shared" si="661"/>
        <v>Q3 - High</v>
      </c>
      <c r="AM1849">
        <f t="shared" si="662"/>
        <v>0</v>
      </c>
      <c r="AN1849">
        <f t="shared" si="663"/>
        <v>1</v>
      </c>
      <c r="AO1849">
        <f t="shared" si="664"/>
        <v>0</v>
      </c>
      <c r="AP1849">
        <f t="shared" si="665"/>
        <v>0</v>
      </c>
      <c r="AQ1849">
        <f t="shared" si="666"/>
        <v>177.4</v>
      </c>
    </row>
    <row r="1850" spans="1:43" x14ac:dyDescent="0.25">
      <c r="A1850" t="s">
        <v>62</v>
      </c>
      <c r="B1850">
        <v>41</v>
      </c>
      <c r="C1850" t="s">
        <v>28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  <c r="U1850">
        <f t="shared" si="644"/>
        <v>0</v>
      </c>
      <c r="V1850" t="str">
        <f t="shared" si="645"/>
        <v>&lt;=3 calls</v>
      </c>
      <c r="W1850" t="str">
        <f t="shared" si="646"/>
        <v>Q1</v>
      </c>
      <c r="X1850" t="str">
        <f t="shared" si="647"/>
        <v>Not Applicable</v>
      </c>
      <c r="Y1850" t="str">
        <f t="shared" si="648"/>
        <v>Medium</v>
      </c>
      <c r="Z1850" s="3">
        <f t="shared" si="649"/>
        <v>3.4073673984068339E-2</v>
      </c>
      <c r="AA1850" s="3">
        <f t="shared" si="650"/>
        <v>0.22539706900711323</v>
      </c>
      <c r="AB1850" s="3">
        <f t="shared" si="651"/>
        <v>0.13647732701720672</v>
      </c>
      <c r="AC1850" s="3">
        <f t="shared" si="652"/>
        <v>-1.2521533374814422</v>
      </c>
      <c r="AD1850" s="3">
        <f t="shared" si="653"/>
        <v>1.9814308871079351</v>
      </c>
      <c r="AE1850" s="3">
        <f t="shared" si="654"/>
        <v>1.2800308181178475</v>
      </c>
      <c r="AF1850" s="3">
        <f t="shared" si="655"/>
        <v>2.7112523730330889</v>
      </c>
      <c r="AG1850" t="str">
        <f t="shared" si="656"/>
        <v>Cluster 2</v>
      </c>
      <c r="AH1850" t="str">
        <f t="shared" si="657"/>
        <v>Not Applicable</v>
      </c>
      <c r="AI1850" t="e">
        <f t="shared" si="658"/>
        <v>#N/A</v>
      </c>
      <c r="AJ1850">
        <f t="shared" si="659"/>
        <v>30.96</v>
      </c>
      <c r="AK1850" t="str">
        <f t="shared" si="660"/>
        <v>no - Low</v>
      </c>
      <c r="AL1850" t="str">
        <f t="shared" si="661"/>
        <v>Q1 - Low</v>
      </c>
      <c r="AM1850">
        <f t="shared" si="662"/>
        <v>0</v>
      </c>
      <c r="AN1850">
        <f t="shared" si="663"/>
        <v>0</v>
      </c>
      <c r="AO1850">
        <f t="shared" si="664"/>
        <v>1</v>
      </c>
      <c r="AP1850">
        <f t="shared" si="665"/>
        <v>1</v>
      </c>
      <c r="AQ1850">
        <f t="shared" si="666"/>
        <v>182.1</v>
      </c>
    </row>
    <row r="1851" spans="1:43" x14ac:dyDescent="0.25">
      <c r="A1851" t="s">
        <v>68</v>
      </c>
      <c r="B1851">
        <v>132</v>
      </c>
      <c r="C1851" t="s">
        <v>25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  <c r="U1851">
        <f t="shared" si="644"/>
        <v>0</v>
      </c>
      <c r="V1851" t="str">
        <f t="shared" si="645"/>
        <v>&lt;=3 calls</v>
      </c>
      <c r="W1851" t="str">
        <f t="shared" si="646"/>
        <v>Q4</v>
      </c>
      <c r="X1851" t="str">
        <f t="shared" si="647"/>
        <v>Not Applicable</v>
      </c>
      <c r="Y1851" t="str">
        <f t="shared" si="648"/>
        <v>Medium</v>
      </c>
      <c r="Z1851" s="3">
        <f t="shared" si="649"/>
        <v>0.78019900628004624</v>
      </c>
      <c r="AA1851" s="3">
        <f t="shared" si="650"/>
        <v>-0.69202466290647213</v>
      </c>
      <c r="AB1851" s="3">
        <f t="shared" si="651"/>
        <v>0.15633690073617912</v>
      </c>
      <c r="AC1851" s="3">
        <f t="shared" si="652"/>
        <v>0.34199080519694713</v>
      </c>
      <c r="AD1851" s="3">
        <f t="shared" si="653"/>
        <v>2.5302196860066597</v>
      </c>
      <c r="AE1851" s="3">
        <f t="shared" si="654"/>
        <v>1.1086061342254236</v>
      </c>
      <c r="AF1851" s="3">
        <f t="shared" si="655"/>
        <v>2.0139521995888674</v>
      </c>
      <c r="AG1851" t="str">
        <f t="shared" si="656"/>
        <v>Cluster 2</v>
      </c>
      <c r="AH1851" t="str">
        <f t="shared" si="657"/>
        <v>Not Applicable</v>
      </c>
      <c r="AI1851" t="e">
        <f t="shared" si="658"/>
        <v>#N/A</v>
      </c>
      <c r="AJ1851">
        <f t="shared" si="659"/>
        <v>37.81</v>
      </c>
      <c r="AK1851" t="str">
        <f t="shared" si="660"/>
        <v>no - Medium</v>
      </c>
      <c r="AL1851" t="str">
        <f t="shared" si="661"/>
        <v>Q3 - High</v>
      </c>
      <c r="AM1851">
        <f t="shared" si="662"/>
        <v>0</v>
      </c>
      <c r="AN1851">
        <f t="shared" si="663"/>
        <v>0</v>
      </c>
      <c r="AO1851">
        <f t="shared" si="664"/>
        <v>0</v>
      </c>
      <c r="AP1851">
        <f t="shared" si="665"/>
        <v>0</v>
      </c>
      <c r="AQ1851">
        <f t="shared" si="666"/>
        <v>222.4</v>
      </c>
    </row>
    <row r="1852" spans="1:43" x14ac:dyDescent="0.25">
      <c r="A1852" t="s">
        <v>55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  <c r="U1852">
        <f t="shared" si="644"/>
        <v>0</v>
      </c>
      <c r="V1852" t="str">
        <f t="shared" si="645"/>
        <v>&lt;=3 calls</v>
      </c>
      <c r="W1852" t="str">
        <f t="shared" si="646"/>
        <v>Q2</v>
      </c>
      <c r="X1852" t="str">
        <f t="shared" si="647"/>
        <v>Not Applicable</v>
      </c>
      <c r="Y1852" t="str">
        <f t="shared" si="648"/>
        <v>Medium</v>
      </c>
      <c r="Z1852" s="3">
        <f t="shared" si="649"/>
        <v>-0.28437187726880531</v>
      </c>
      <c r="AA1852" s="3">
        <f t="shared" si="650"/>
        <v>0.20350631184648549</v>
      </c>
      <c r="AB1852" s="3">
        <f t="shared" si="651"/>
        <v>0.57338794883459976</v>
      </c>
      <c r="AC1852" s="3">
        <f t="shared" si="652"/>
        <v>-0.88984785050908088</v>
      </c>
      <c r="AD1852" s="3">
        <f t="shared" si="653"/>
        <v>2.1090837314515332</v>
      </c>
      <c r="AE1852" s="3">
        <f t="shared" si="654"/>
        <v>1.1148475772351683</v>
      </c>
      <c r="AF1852" s="3">
        <f t="shared" si="655"/>
        <v>2.4571398117853871</v>
      </c>
      <c r="AG1852" t="str">
        <f t="shared" si="656"/>
        <v>Cluster 2</v>
      </c>
      <c r="AH1852" t="str">
        <f t="shared" si="657"/>
        <v>Not Applicable</v>
      </c>
      <c r="AI1852" t="e">
        <f t="shared" si="658"/>
        <v>#N/A</v>
      </c>
      <c r="AJ1852">
        <f t="shared" si="659"/>
        <v>28.03</v>
      </c>
      <c r="AK1852" t="str">
        <f t="shared" si="660"/>
        <v>no - Medium</v>
      </c>
      <c r="AL1852" t="str">
        <f t="shared" si="661"/>
        <v>Q1 - Low</v>
      </c>
      <c r="AM1852">
        <f t="shared" si="662"/>
        <v>0</v>
      </c>
      <c r="AN1852">
        <f t="shared" si="663"/>
        <v>1</v>
      </c>
      <c r="AO1852">
        <f t="shared" si="664"/>
        <v>0</v>
      </c>
      <c r="AP1852">
        <f t="shared" si="665"/>
        <v>2</v>
      </c>
      <c r="AQ1852">
        <f t="shared" si="666"/>
        <v>164.9</v>
      </c>
    </row>
    <row r="1853" spans="1:43" x14ac:dyDescent="0.25">
      <c r="A1853" t="s">
        <v>20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  <c r="U1853">
        <f t="shared" si="644"/>
        <v>0</v>
      </c>
      <c r="V1853" t="str">
        <f t="shared" si="645"/>
        <v>&lt;=3 calls</v>
      </c>
      <c r="W1853" t="str">
        <f t="shared" si="646"/>
        <v>Q3</v>
      </c>
      <c r="X1853" t="str">
        <f t="shared" si="647"/>
        <v>Not Applicable</v>
      </c>
      <c r="Y1853" t="str">
        <f t="shared" si="648"/>
        <v>Low</v>
      </c>
      <c r="Z1853" s="3">
        <f t="shared" si="649"/>
        <v>0.24698785069383866</v>
      </c>
      <c r="AA1853" s="3">
        <f t="shared" si="650"/>
        <v>-1.0243661579814589</v>
      </c>
      <c r="AB1853" s="3">
        <f t="shared" si="651"/>
        <v>1.6279313133120346</v>
      </c>
      <c r="AC1853" s="3">
        <f t="shared" si="652"/>
        <v>1.0303712304444337</v>
      </c>
      <c r="AD1853" s="3">
        <f t="shared" si="653"/>
        <v>3.5473937940881579</v>
      </c>
      <c r="AE1853" s="3">
        <f t="shared" si="654"/>
        <v>2.1959404038810977</v>
      </c>
      <c r="AF1853" s="3">
        <f t="shared" si="655"/>
        <v>2.2495123437002476</v>
      </c>
      <c r="AG1853" t="str">
        <f t="shared" si="656"/>
        <v>Cluster 2</v>
      </c>
      <c r="AH1853" t="str">
        <f t="shared" si="657"/>
        <v>Not Applicable</v>
      </c>
      <c r="AI1853" t="e">
        <f t="shared" si="658"/>
        <v>#N/A</v>
      </c>
      <c r="AJ1853">
        <f t="shared" si="659"/>
        <v>32.909999999999997</v>
      </c>
      <c r="AK1853" t="str">
        <f t="shared" si="660"/>
        <v>no - Low</v>
      </c>
      <c r="AL1853" t="str">
        <f t="shared" si="661"/>
        <v>Q4 - Very High</v>
      </c>
      <c r="AM1853">
        <f t="shared" si="662"/>
        <v>0</v>
      </c>
      <c r="AN1853">
        <f t="shared" si="663"/>
        <v>1</v>
      </c>
      <c r="AO1853">
        <f t="shared" si="664"/>
        <v>0</v>
      </c>
      <c r="AP1853">
        <f t="shared" si="665"/>
        <v>2</v>
      </c>
      <c r="AQ1853">
        <f t="shared" si="666"/>
        <v>193.6</v>
      </c>
    </row>
    <row r="1854" spans="1:43" x14ac:dyDescent="0.25">
      <c r="A1854" t="s">
        <v>44</v>
      </c>
      <c r="B1854">
        <v>80</v>
      </c>
      <c r="C1854" t="s">
        <v>28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  <c r="U1854">
        <f t="shared" si="644"/>
        <v>0</v>
      </c>
      <c r="V1854" t="str">
        <f t="shared" si="645"/>
        <v>&lt;=3 calls</v>
      </c>
      <c r="W1854" t="str">
        <f t="shared" si="646"/>
        <v>Q2</v>
      </c>
      <c r="X1854" t="str">
        <f t="shared" si="647"/>
        <v>Not Applicable</v>
      </c>
      <c r="Y1854" t="str">
        <f t="shared" si="648"/>
        <v>High</v>
      </c>
      <c r="Z1854" s="3">
        <f t="shared" si="649"/>
        <v>-1.4655827011021401</v>
      </c>
      <c r="AA1854" s="3">
        <f t="shared" si="650"/>
        <v>1.2542626555566221</v>
      </c>
      <c r="AB1854" s="3">
        <f t="shared" si="651"/>
        <v>-1.2477349611951705</v>
      </c>
      <c r="AC1854" s="3">
        <f t="shared" si="652"/>
        <v>-1.0710005939952616</v>
      </c>
      <c r="AD1854" s="3">
        <f t="shared" si="653"/>
        <v>2.3162212906259221</v>
      </c>
      <c r="AE1854" s="3">
        <f t="shared" si="654"/>
        <v>2.5347568460546093</v>
      </c>
      <c r="AF1854" s="3">
        <f t="shared" si="655"/>
        <v>3.9351116210461696</v>
      </c>
      <c r="AG1854" t="str">
        <f t="shared" si="656"/>
        <v>Cluster 1</v>
      </c>
      <c r="AH1854" t="str">
        <f t="shared" si="657"/>
        <v>Not Applicable</v>
      </c>
      <c r="AI1854" t="e">
        <f t="shared" si="658"/>
        <v>#N/A</v>
      </c>
      <c r="AJ1854">
        <f t="shared" si="659"/>
        <v>17.190000000000001</v>
      </c>
      <c r="AK1854" t="str">
        <f t="shared" si="660"/>
        <v>no - Medium</v>
      </c>
      <c r="AL1854" t="str">
        <f t="shared" si="661"/>
        <v>Q1 - Low</v>
      </c>
      <c r="AM1854">
        <f t="shared" si="662"/>
        <v>0</v>
      </c>
      <c r="AN1854">
        <f t="shared" si="663"/>
        <v>0</v>
      </c>
      <c r="AO1854">
        <f t="shared" si="664"/>
        <v>1</v>
      </c>
      <c r="AP1854">
        <f t="shared" si="665"/>
        <v>0</v>
      </c>
      <c r="AQ1854">
        <f t="shared" si="666"/>
        <v>101.1</v>
      </c>
    </row>
    <row r="1855" spans="1:43" x14ac:dyDescent="0.25">
      <c r="A1855" t="s">
        <v>61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  <c r="U1855">
        <f t="shared" si="644"/>
        <v>0</v>
      </c>
      <c r="V1855" t="str">
        <f t="shared" si="645"/>
        <v>&lt;=3 calls</v>
      </c>
      <c r="W1855" t="str">
        <f t="shared" si="646"/>
        <v>Q1</v>
      </c>
      <c r="X1855" t="str">
        <f t="shared" si="647"/>
        <v>Not Applicable</v>
      </c>
      <c r="Y1855" t="str">
        <f t="shared" si="648"/>
        <v>Medium</v>
      </c>
      <c r="Z1855" s="3">
        <f t="shared" si="649"/>
        <v>-1.6285083319757032</v>
      </c>
      <c r="AA1855" s="3">
        <f t="shared" si="650"/>
        <v>-0.1407755962252073</v>
      </c>
      <c r="AB1855" s="3">
        <f t="shared" si="651"/>
        <v>-2.010342592003711</v>
      </c>
      <c r="AC1855" s="3">
        <f t="shared" si="652"/>
        <v>0.48691299998589177</v>
      </c>
      <c r="AD1855" s="3">
        <f t="shared" si="653"/>
        <v>2.0892562605264224</v>
      </c>
      <c r="AE1855" s="3">
        <f t="shared" si="654"/>
        <v>2.636364686947978</v>
      </c>
      <c r="AF1855" s="3">
        <f t="shared" si="655"/>
        <v>4.1875823338799885</v>
      </c>
      <c r="AG1855" t="str">
        <f t="shared" si="656"/>
        <v>Cluster 1</v>
      </c>
      <c r="AH1855" t="str">
        <f t="shared" si="657"/>
        <v>&gt;16 messages</v>
      </c>
      <c r="AI1855" t="e">
        <f t="shared" si="658"/>
        <v>#N/A</v>
      </c>
      <c r="AJ1855">
        <f t="shared" si="659"/>
        <v>15.69</v>
      </c>
      <c r="AK1855" t="str">
        <f t="shared" si="660"/>
        <v>no - Low</v>
      </c>
      <c r="AL1855" t="str">
        <f t="shared" si="661"/>
        <v>Q3 - High</v>
      </c>
      <c r="AM1855">
        <f t="shared" si="662"/>
        <v>0</v>
      </c>
      <c r="AN1855">
        <f t="shared" si="663"/>
        <v>1</v>
      </c>
      <c r="AO1855">
        <f t="shared" si="664"/>
        <v>0</v>
      </c>
      <c r="AP1855">
        <f t="shared" si="665"/>
        <v>2</v>
      </c>
      <c r="AQ1855">
        <f t="shared" si="666"/>
        <v>92.3</v>
      </c>
    </row>
    <row r="1856" spans="1:43" x14ac:dyDescent="0.25">
      <c r="A1856" t="s">
        <v>68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  <c r="U1856">
        <f t="shared" si="644"/>
        <v>0</v>
      </c>
      <c r="V1856" t="str">
        <f t="shared" si="645"/>
        <v>&lt;=3 calls</v>
      </c>
      <c r="W1856" t="str">
        <f t="shared" si="646"/>
        <v>Q3</v>
      </c>
      <c r="X1856" t="str">
        <f t="shared" si="647"/>
        <v>Not Applicable</v>
      </c>
      <c r="Y1856" t="str">
        <f t="shared" si="648"/>
        <v>Low</v>
      </c>
      <c r="Z1856" s="3">
        <f t="shared" si="649"/>
        <v>-0.21031477232627652</v>
      </c>
      <c r="AA1856" s="3">
        <f t="shared" si="650"/>
        <v>-1.5179032285119773</v>
      </c>
      <c r="AB1856" s="3">
        <f t="shared" si="651"/>
        <v>1.3062062190646817</v>
      </c>
      <c r="AC1856" s="3">
        <f t="shared" si="652"/>
        <v>-2.6651447366736507</v>
      </c>
      <c r="AD1856" s="3">
        <f t="shared" si="653"/>
        <v>2.9971854516919376</v>
      </c>
      <c r="AE1856" s="3">
        <f t="shared" si="654"/>
        <v>3.3402744900274666</v>
      </c>
      <c r="AF1856" s="3">
        <f t="shared" si="655"/>
        <v>4.6186303928353807</v>
      </c>
      <c r="AG1856" t="str">
        <f t="shared" si="656"/>
        <v>Cluster 1</v>
      </c>
      <c r="AH1856" t="str">
        <f t="shared" si="657"/>
        <v>Not Applicable</v>
      </c>
      <c r="AI1856" t="e">
        <f t="shared" si="658"/>
        <v>#N/A</v>
      </c>
      <c r="AJ1856">
        <f t="shared" si="659"/>
        <v>28.71</v>
      </c>
      <c r="AK1856" t="str">
        <f t="shared" si="660"/>
        <v>no - High</v>
      </c>
      <c r="AL1856" t="str">
        <f t="shared" si="661"/>
        <v>Q1 - Low</v>
      </c>
      <c r="AM1856">
        <f t="shared" si="662"/>
        <v>0</v>
      </c>
      <c r="AN1856">
        <f t="shared" si="663"/>
        <v>1</v>
      </c>
      <c r="AO1856">
        <f t="shared" si="664"/>
        <v>0</v>
      </c>
      <c r="AP1856">
        <f t="shared" si="665"/>
        <v>2</v>
      </c>
      <c r="AQ1856">
        <f t="shared" si="666"/>
        <v>168.9</v>
      </c>
    </row>
    <row r="1857" spans="1:43" x14ac:dyDescent="0.25">
      <c r="A1857" t="s">
        <v>63</v>
      </c>
      <c r="B1857">
        <v>157</v>
      </c>
      <c r="C1857" t="s">
        <v>28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  <c r="U1857">
        <f t="shared" si="644"/>
        <v>0</v>
      </c>
      <c r="V1857" t="str">
        <f t="shared" si="645"/>
        <v>&lt;=3 calls</v>
      </c>
      <c r="W1857" t="str">
        <f t="shared" si="646"/>
        <v>Q4</v>
      </c>
      <c r="X1857" t="str">
        <f t="shared" si="647"/>
        <v>Not Applicable</v>
      </c>
      <c r="Y1857" t="str">
        <f t="shared" si="648"/>
        <v>Medium</v>
      </c>
      <c r="Z1857" s="3">
        <f t="shared" si="649"/>
        <v>0.72095332232602294</v>
      </c>
      <c r="AA1857" s="3">
        <f t="shared" si="650"/>
        <v>0.11594328320397398</v>
      </c>
      <c r="AB1857" s="3">
        <f t="shared" si="651"/>
        <v>-0.16141627876737941</v>
      </c>
      <c r="AC1857" s="3">
        <f t="shared" si="652"/>
        <v>1.71875165569192</v>
      </c>
      <c r="AD1857" s="3">
        <f t="shared" si="653"/>
        <v>3.5073983195235963</v>
      </c>
      <c r="AE1857" s="3">
        <f t="shared" si="654"/>
        <v>1.8744009728144808</v>
      </c>
      <c r="AF1857" s="3">
        <f t="shared" si="655"/>
        <v>1.6507316686787097</v>
      </c>
      <c r="AG1857" t="str">
        <f t="shared" si="656"/>
        <v>Cluster 3</v>
      </c>
      <c r="AH1857" t="str">
        <f t="shared" si="657"/>
        <v>&gt;16 messages</v>
      </c>
      <c r="AI1857" t="e">
        <f t="shared" si="658"/>
        <v>#N/A</v>
      </c>
      <c r="AJ1857">
        <f t="shared" si="659"/>
        <v>37.26</v>
      </c>
      <c r="AK1857" t="str">
        <f t="shared" si="660"/>
        <v>no - Medium</v>
      </c>
      <c r="AL1857" t="str">
        <f t="shared" si="661"/>
        <v>Q4 - Very High</v>
      </c>
      <c r="AM1857">
        <f t="shared" si="662"/>
        <v>0</v>
      </c>
      <c r="AN1857">
        <f t="shared" si="663"/>
        <v>0</v>
      </c>
      <c r="AO1857">
        <f t="shared" si="664"/>
        <v>1</v>
      </c>
      <c r="AP1857">
        <f t="shared" si="665"/>
        <v>1</v>
      </c>
      <c r="AQ1857">
        <f t="shared" si="666"/>
        <v>219.2</v>
      </c>
    </row>
    <row r="1858" spans="1:43" x14ac:dyDescent="0.25">
      <c r="A1858" t="s">
        <v>50</v>
      </c>
      <c r="B1858">
        <v>138</v>
      </c>
      <c r="C1858" t="s">
        <v>28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  <c r="U1858">
        <f t="shared" ref="U1858:U1921" si="667">IF(T1858="yes",1,0)</f>
        <v>0</v>
      </c>
      <c r="V1858" t="str">
        <f t="shared" ref="V1858:V1921" si="668">IF(S1858&gt;3,"&gt;3 calls","&lt;=3 calls")</f>
        <v>&lt;=3 calls</v>
      </c>
      <c r="W1858" t="str">
        <f t="shared" ref="W1858:W1921" si="669">IF(B1858&lt;=_xlfn.QUARTILE.INC($B$2:$B$4251,1),"Q1",
IF(B1858&lt;=_xlfn.QUARTILE.INC($B$2:$B$4251,2),"Q2",
IF(B1858&lt;=_xlfn.QUARTILE.INC($B$2:$B$4251,3),"Q3","Q4")))</f>
        <v>Q4</v>
      </c>
      <c r="X1858" t="str">
        <f t="shared" ref="X1858:X1921" si="670">IF(D1858="no","Not Applicable",IF(R1858&gt;2.84,"High","Low"))</f>
        <v>Not Applicable</v>
      </c>
      <c r="Y1858" t="str">
        <f t="shared" ref="Y1858:Y1921" si="671">IF(J1858&lt;=165,"Low",IF(J1858&lt;=233,"Medium","High"))</f>
        <v>High</v>
      </c>
      <c r="Z1858" s="3">
        <f t="shared" ref="Z1858:Z1921" si="672">(G1858-AVERAGE($G$2:$G$4251))/_xlfn.STDEV.S($G$2:$G$4251)</f>
        <v>-0.62503456000443791</v>
      </c>
      <c r="AA1858" s="3">
        <f t="shared" ref="AA1858:AA1921" si="673">(J1858-AVERAGE($J$2:$J$4251))/_xlfn.STDEV.S($J$2:$J$4251)</f>
        <v>1.678147316939689</v>
      </c>
      <c r="AB1858" s="3">
        <f t="shared" ref="AB1858:AB1921" si="674">(M1858-AVERAGE($M$2:$M$4251))/_xlfn.STDEV.S($M$2:$M$4251)</f>
        <v>-0.48711328775852702</v>
      </c>
      <c r="AC1858" s="3">
        <f t="shared" ref="AC1858:AC1921" si="675">(P1858-AVERAGE($P$2:$P$4251))/_xlfn.STDEV.S($P$2:$P$4251)</f>
        <v>1.3564461687195588</v>
      </c>
      <c r="AD1858" s="3">
        <f t="shared" ref="AD1858:AD1921" si="676">SQRT((Z1858-$BQ$13)^2+(AA1858-$BR$13)^2+(AB1858-$BS$13)^2+(AC1858-$BT$13)^2)</f>
        <v>3.6233911544421029</v>
      </c>
      <c r="AE1858" s="3">
        <f t="shared" ref="AE1858:AE1921" si="677">SQRT((Z1858-$BQ$14)^2+(AA1858-$BR$14)^2+(AB1858-$BS$14)^2+(AC1858-$BT$14)^2)</f>
        <v>2.2987109827676706</v>
      </c>
      <c r="AF1858" s="3">
        <f t="shared" ref="AF1858:AF1921" si="678">SQRT((Z1858-$BQ$15)^2+(AA1858-$BR$15)^2+(AB1858-$BS$15)^2+(AC1858-$BT$15)^2)</f>
        <v>2.3322051596084217</v>
      </c>
      <c r="AG1858" t="str">
        <f t="shared" ref="AG1858:AG1921" si="679">IF(AD1858=MIN(AD1858:AF1858),"Cluster 1",IF(AE1858=MIN(AD1858:AF1858),"Cluster 2","Cluster 3"))</f>
        <v>Cluster 2</v>
      </c>
      <c r="AH1858" t="str">
        <f t="shared" ref="AH1858:AH1921" si="680">IF(E1858="no","Not Applicable",IF(F1858=0,"0 messages",IF(F1858&lt;=16,"1-16 messages","&gt;16 messages")))</f>
        <v>Not Applicable</v>
      </c>
      <c r="AI1858" t="e">
        <f t="shared" ref="AI1858:AI1921" si="681">IF(T1858="yes",I1858,NA())</f>
        <v>#N/A</v>
      </c>
      <c r="AJ1858">
        <f t="shared" ref="AJ1858:AJ1921" si="682">IF(T1858="no",I1858,NA())</f>
        <v>24.91</v>
      </c>
      <c r="AK1858" t="str">
        <f t="shared" ref="AK1858:AK1921" si="683">D1858&amp;" - "&amp;IF(Q1858&lt;=3,"Low",IF(Q1858&lt;=6,"Medium","High"))</f>
        <v>no - Medium</v>
      </c>
      <c r="AL1858" t="str">
        <f t="shared" ref="AL1858:AL1921" si="684">IF(P1858&lt;=8.5,"Q1 - Low",IF(P1858&lt;=10.3,"Q2 - Medium",IF(P1858&lt;=12,"Q3 - High","Q4 - Very High")))</f>
        <v>Q4 - Very High</v>
      </c>
      <c r="AM1858">
        <f t="shared" ref="AM1858:AM1921" si="685">IF(D1858="yes",1,0)</f>
        <v>0</v>
      </c>
      <c r="AN1858">
        <f t="shared" ref="AN1858:AN1921" si="686">IF(C1858="area_code_415",1,0)</f>
        <v>0</v>
      </c>
      <c r="AO1858">
        <f t="shared" ref="AO1858:AO1921" si="687">IF(C1858="area_code_510",1,0)</f>
        <v>1</v>
      </c>
      <c r="AP1858">
        <f t="shared" ref="AP1858:AP1921" si="688">S1858</f>
        <v>3</v>
      </c>
      <c r="AQ1858">
        <f t="shared" ref="AQ1858:AQ1921" si="689">G1858</f>
        <v>146.5</v>
      </c>
    </row>
    <row r="1859" spans="1:43" x14ac:dyDescent="0.25">
      <c r="A1859" t="s">
        <v>37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  <c r="U1859">
        <f t="shared" si="667"/>
        <v>0</v>
      </c>
      <c r="V1859" t="str">
        <f t="shared" si="668"/>
        <v>&lt;=3 calls</v>
      </c>
      <c r="W1859" t="str">
        <f t="shared" si="669"/>
        <v>Q2</v>
      </c>
      <c r="X1859" t="str">
        <f t="shared" si="670"/>
        <v>Not Applicable</v>
      </c>
      <c r="Y1859" t="str">
        <f t="shared" si="671"/>
        <v>High</v>
      </c>
      <c r="Z1859" s="3">
        <f t="shared" si="672"/>
        <v>-0.14736623312512692</v>
      </c>
      <c r="AA1859" s="3">
        <f t="shared" si="673"/>
        <v>1.3139647205401526</v>
      </c>
      <c r="AB1859" s="3">
        <f t="shared" si="674"/>
        <v>0.54955646037183248</v>
      </c>
      <c r="AC1859" s="3">
        <f t="shared" si="675"/>
        <v>0.55937409738036437</v>
      </c>
      <c r="AD1859" s="3">
        <f t="shared" si="676"/>
        <v>3.3036630984076765</v>
      </c>
      <c r="AE1859" s="3">
        <f t="shared" si="677"/>
        <v>1.5372481183745732</v>
      </c>
      <c r="AF1859" s="3">
        <f t="shared" si="678"/>
        <v>1.3461328638406092</v>
      </c>
      <c r="AG1859" t="str">
        <f t="shared" si="679"/>
        <v>Cluster 3</v>
      </c>
      <c r="AH1859" t="str">
        <f t="shared" si="680"/>
        <v>&gt;16 messages</v>
      </c>
      <c r="AI1859" t="e">
        <f t="shared" si="681"/>
        <v>#N/A</v>
      </c>
      <c r="AJ1859">
        <f t="shared" si="682"/>
        <v>29.29</v>
      </c>
      <c r="AK1859" t="str">
        <f t="shared" si="683"/>
        <v>no - Medium</v>
      </c>
      <c r="AL1859" t="str">
        <f t="shared" si="684"/>
        <v>Q3 - High</v>
      </c>
      <c r="AM1859">
        <f t="shared" si="685"/>
        <v>0</v>
      </c>
      <c r="AN1859">
        <f t="shared" si="686"/>
        <v>1</v>
      </c>
      <c r="AO1859">
        <f t="shared" si="687"/>
        <v>0</v>
      </c>
      <c r="AP1859">
        <f t="shared" si="688"/>
        <v>1</v>
      </c>
      <c r="AQ1859">
        <f t="shared" si="689"/>
        <v>172.3</v>
      </c>
    </row>
    <row r="1860" spans="1:43" x14ac:dyDescent="0.25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  <c r="U1860">
        <f t="shared" si="667"/>
        <v>0</v>
      </c>
      <c r="V1860" t="str">
        <f t="shared" si="668"/>
        <v>&lt;=3 calls</v>
      </c>
      <c r="W1860" t="str">
        <f t="shared" si="669"/>
        <v>Q3</v>
      </c>
      <c r="X1860" t="str">
        <f t="shared" si="670"/>
        <v>Not Applicable</v>
      </c>
      <c r="Y1860" t="str">
        <f t="shared" si="671"/>
        <v>Low</v>
      </c>
      <c r="Z1860" s="3">
        <f t="shared" si="672"/>
        <v>0.19699930485763192</v>
      </c>
      <c r="AA1860" s="3">
        <f t="shared" si="673"/>
        <v>-1.0044654696536155</v>
      </c>
      <c r="AB1860" s="3">
        <f t="shared" si="674"/>
        <v>-0.18127585248635184</v>
      </c>
      <c r="AC1860" s="3">
        <f t="shared" si="675"/>
        <v>0.99414068174719761</v>
      </c>
      <c r="AD1860" s="3">
        <f t="shared" si="676"/>
        <v>2.465711573678075</v>
      </c>
      <c r="AE1860" s="3">
        <f t="shared" si="677"/>
        <v>1.4383797258166164</v>
      </c>
      <c r="AF1860" s="3">
        <f t="shared" si="678"/>
        <v>2.461328687256247</v>
      </c>
      <c r="AG1860" t="str">
        <f t="shared" si="679"/>
        <v>Cluster 2</v>
      </c>
      <c r="AH1860" t="str">
        <f t="shared" si="680"/>
        <v>Not Applicable</v>
      </c>
      <c r="AI1860" t="e">
        <f t="shared" si="681"/>
        <v>#N/A</v>
      </c>
      <c r="AJ1860">
        <f t="shared" si="682"/>
        <v>32.450000000000003</v>
      </c>
      <c r="AK1860" t="str">
        <f t="shared" si="683"/>
        <v>no - Low</v>
      </c>
      <c r="AL1860" t="str">
        <f t="shared" si="684"/>
        <v>Q4 - Very High</v>
      </c>
      <c r="AM1860">
        <f t="shared" si="685"/>
        <v>0</v>
      </c>
      <c r="AN1860">
        <f t="shared" si="686"/>
        <v>1</v>
      </c>
      <c r="AO1860">
        <f t="shared" si="687"/>
        <v>0</v>
      </c>
      <c r="AP1860">
        <f t="shared" si="688"/>
        <v>1</v>
      </c>
      <c r="AQ1860">
        <f t="shared" si="689"/>
        <v>190.9</v>
      </c>
    </row>
    <row r="1861" spans="1:43" x14ac:dyDescent="0.25">
      <c r="A1861" t="s">
        <v>61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  <c r="U1861">
        <f t="shared" si="667"/>
        <v>1</v>
      </c>
      <c r="V1861" t="str">
        <f t="shared" si="668"/>
        <v>&lt;=3 calls</v>
      </c>
      <c r="W1861" t="str">
        <f t="shared" si="669"/>
        <v>Q1</v>
      </c>
      <c r="X1861" t="str">
        <f t="shared" si="670"/>
        <v>Not Applicable</v>
      </c>
      <c r="Y1861" t="str">
        <f t="shared" si="671"/>
        <v>High</v>
      </c>
      <c r="Z1861" s="3">
        <f t="shared" si="672"/>
        <v>0.95978748576567841</v>
      </c>
      <c r="AA1861" s="3">
        <f t="shared" si="673"/>
        <v>2.5259166397058226</v>
      </c>
      <c r="AB1861" s="3">
        <f t="shared" si="674"/>
        <v>0.51579518504957966</v>
      </c>
      <c r="AC1861" s="3">
        <f t="shared" si="675"/>
        <v>0.23329915910523916</v>
      </c>
      <c r="AD1861" s="3">
        <f t="shared" si="676"/>
        <v>4.4823561882549381</v>
      </c>
      <c r="AE1861" s="3">
        <f t="shared" si="677"/>
        <v>2.76078250848101</v>
      </c>
      <c r="AF1861" s="3">
        <f t="shared" si="678"/>
        <v>1.7754782791918517</v>
      </c>
      <c r="AG1861" t="str">
        <f t="shared" si="679"/>
        <v>Cluster 3</v>
      </c>
      <c r="AH1861" t="str">
        <f t="shared" si="680"/>
        <v>Not Applicable</v>
      </c>
      <c r="AI1861">
        <f t="shared" si="681"/>
        <v>39.46</v>
      </c>
      <c r="AJ1861" t="e">
        <f t="shared" si="682"/>
        <v>#N/A</v>
      </c>
      <c r="AK1861" t="str">
        <f t="shared" si="683"/>
        <v>no - Low</v>
      </c>
      <c r="AL1861" t="str">
        <f t="shared" si="684"/>
        <v>Q3 - High</v>
      </c>
      <c r="AM1861">
        <f t="shared" si="685"/>
        <v>0</v>
      </c>
      <c r="AN1861">
        <f t="shared" si="686"/>
        <v>1</v>
      </c>
      <c r="AO1861">
        <f t="shared" si="687"/>
        <v>0</v>
      </c>
      <c r="AP1861">
        <f t="shared" si="688"/>
        <v>3</v>
      </c>
      <c r="AQ1861">
        <f t="shared" si="689"/>
        <v>232.1</v>
      </c>
    </row>
    <row r="1862" spans="1:43" x14ac:dyDescent="0.25">
      <c r="A1862" t="s">
        <v>59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  <c r="U1862">
        <f t="shared" si="667"/>
        <v>1</v>
      </c>
      <c r="V1862" t="str">
        <f t="shared" si="668"/>
        <v>&gt;3 calls</v>
      </c>
      <c r="W1862" t="str">
        <f t="shared" si="669"/>
        <v>Q4</v>
      </c>
      <c r="X1862" t="str">
        <f t="shared" si="670"/>
        <v>Not Applicable</v>
      </c>
      <c r="Y1862" t="str">
        <f t="shared" si="671"/>
        <v>Medium</v>
      </c>
      <c r="Z1862" s="3">
        <f t="shared" si="672"/>
        <v>-0.20476048945558717</v>
      </c>
      <c r="AA1862" s="3">
        <f t="shared" si="673"/>
        <v>-0.5348092251165083</v>
      </c>
      <c r="AB1862" s="3">
        <f t="shared" si="674"/>
        <v>0.31719944785985554</v>
      </c>
      <c r="AC1862" s="3">
        <f t="shared" si="675"/>
        <v>0.77675738956378104</v>
      </c>
      <c r="AD1862" s="3">
        <f t="shared" si="676"/>
        <v>2.3959736106600653</v>
      </c>
      <c r="AE1862" s="3">
        <f t="shared" si="677"/>
        <v>1.0158323174994721</v>
      </c>
      <c r="AF1862" s="3">
        <f t="shared" si="678"/>
        <v>2.0792164513521114</v>
      </c>
      <c r="AG1862" t="str">
        <f t="shared" si="679"/>
        <v>Cluster 2</v>
      </c>
      <c r="AH1862" t="str">
        <f t="shared" si="680"/>
        <v>Not Applicable</v>
      </c>
      <c r="AI1862">
        <f t="shared" si="681"/>
        <v>28.76</v>
      </c>
      <c r="AJ1862" t="e">
        <f t="shared" si="682"/>
        <v>#N/A</v>
      </c>
      <c r="AK1862" t="str">
        <f t="shared" si="683"/>
        <v>no - Medium</v>
      </c>
      <c r="AL1862" t="str">
        <f t="shared" si="684"/>
        <v>Q4 - Very High</v>
      </c>
      <c r="AM1862">
        <f t="shared" si="685"/>
        <v>0</v>
      </c>
      <c r="AN1862">
        <f t="shared" si="686"/>
        <v>1</v>
      </c>
      <c r="AO1862">
        <f t="shared" si="687"/>
        <v>0</v>
      </c>
      <c r="AP1862">
        <f t="shared" si="688"/>
        <v>4</v>
      </c>
      <c r="AQ1862">
        <f t="shared" si="689"/>
        <v>169.2</v>
      </c>
    </row>
    <row r="1863" spans="1:43" x14ac:dyDescent="0.25">
      <c r="A1863" t="s">
        <v>55</v>
      </c>
      <c r="B1863">
        <v>91</v>
      </c>
      <c r="C1863" t="s">
        <v>28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  <c r="U1863">
        <f t="shared" si="667"/>
        <v>0</v>
      </c>
      <c r="V1863" t="str">
        <f t="shared" si="668"/>
        <v>&lt;=3 calls</v>
      </c>
      <c r="W1863" t="str">
        <f t="shared" si="669"/>
        <v>Q2</v>
      </c>
      <c r="X1863" t="str">
        <f t="shared" si="670"/>
        <v>Not Applicable</v>
      </c>
      <c r="Y1863" t="str">
        <f t="shared" si="671"/>
        <v>High</v>
      </c>
      <c r="Z1863" s="3">
        <f t="shared" si="672"/>
        <v>-1.045308630553289</v>
      </c>
      <c r="AA1863" s="3">
        <f t="shared" si="673"/>
        <v>2.3647210642502898</v>
      </c>
      <c r="AB1863" s="3">
        <f t="shared" si="674"/>
        <v>0.73623645333017329</v>
      </c>
      <c r="AC1863" s="3">
        <f t="shared" si="675"/>
        <v>-1.0710005939952616</v>
      </c>
      <c r="AD1863" s="3">
        <f t="shared" si="676"/>
        <v>3.7872098989140324</v>
      </c>
      <c r="AE1863" s="3">
        <f t="shared" si="677"/>
        <v>2.8937280854234753</v>
      </c>
      <c r="AF1863" s="3">
        <f t="shared" si="678"/>
        <v>3.2255798930277306</v>
      </c>
      <c r="AG1863" t="str">
        <f t="shared" si="679"/>
        <v>Cluster 2</v>
      </c>
      <c r="AH1863" t="str">
        <f t="shared" si="680"/>
        <v>Not Applicable</v>
      </c>
      <c r="AI1863" t="e">
        <f t="shared" si="681"/>
        <v>#N/A</v>
      </c>
      <c r="AJ1863">
        <f t="shared" si="682"/>
        <v>21.05</v>
      </c>
      <c r="AK1863" t="str">
        <f t="shared" si="683"/>
        <v>no - Medium</v>
      </c>
      <c r="AL1863" t="str">
        <f t="shared" si="684"/>
        <v>Q1 - Low</v>
      </c>
      <c r="AM1863">
        <f t="shared" si="685"/>
        <v>0</v>
      </c>
      <c r="AN1863">
        <f t="shared" si="686"/>
        <v>0</v>
      </c>
      <c r="AO1863">
        <f t="shared" si="687"/>
        <v>1</v>
      </c>
      <c r="AP1863">
        <f t="shared" si="688"/>
        <v>2</v>
      </c>
      <c r="AQ1863">
        <f t="shared" si="689"/>
        <v>123.8</v>
      </c>
    </row>
    <row r="1864" spans="1:43" x14ac:dyDescent="0.25">
      <c r="A1864" t="s">
        <v>33</v>
      </c>
      <c r="B1864">
        <v>127</v>
      </c>
      <c r="C1864" t="s">
        <v>28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  <c r="U1864">
        <f t="shared" si="667"/>
        <v>0</v>
      </c>
      <c r="V1864" t="str">
        <f t="shared" si="668"/>
        <v>&lt;=3 calls</v>
      </c>
      <c r="W1864" t="str">
        <f t="shared" si="669"/>
        <v>Q3</v>
      </c>
      <c r="X1864" t="str">
        <f t="shared" si="670"/>
        <v>Not Applicable</v>
      </c>
      <c r="Y1864" t="str">
        <f t="shared" si="671"/>
        <v>Medium</v>
      </c>
      <c r="Z1864" s="3">
        <f t="shared" si="672"/>
        <v>-1.5600055099038641</v>
      </c>
      <c r="AA1864" s="3">
        <f t="shared" si="673"/>
        <v>-0.46117667830348757</v>
      </c>
      <c r="AB1864" s="3">
        <f t="shared" si="674"/>
        <v>-0.76117540508034653</v>
      </c>
      <c r="AC1864" s="3">
        <f t="shared" si="675"/>
        <v>-0.20146742526159472</v>
      </c>
      <c r="AD1864" s="3">
        <f t="shared" si="676"/>
        <v>1.1395736936168865</v>
      </c>
      <c r="AE1864" s="3">
        <f t="shared" si="677"/>
        <v>1.8072847701129502</v>
      </c>
      <c r="AF1864" s="3">
        <f t="shared" si="678"/>
        <v>3.6378466539122845</v>
      </c>
      <c r="AG1864" t="str">
        <f t="shared" si="679"/>
        <v>Cluster 1</v>
      </c>
      <c r="AH1864" t="str">
        <f t="shared" si="680"/>
        <v>Not Applicable</v>
      </c>
      <c r="AI1864" t="e">
        <f t="shared" si="681"/>
        <v>#N/A</v>
      </c>
      <c r="AJ1864">
        <f t="shared" si="682"/>
        <v>16.32</v>
      </c>
      <c r="AK1864" t="str">
        <f t="shared" si="683"/>
        <v>no - Medium</v>
      </c>
      <c r="AL1864" t="str">
        <f t="shared" si="684"/>
        <v>Q2 - Medium</v>
      </c>
      <c r="AM1864">
        <f t="shared" si="685"/>
        <v>0</v>
      </c>
      <c r="AN1864">
        <f t="shared" si="686"/>
        <v>0</v>
      </c>
      <c r="AO1864">
        <f t="shared" si="687"/>
        <v>1</v>
      </c>
      <c r="AP1864">
        <f t="shared" si="688"/>
        <v>3</v>
      </c>
      <c r="AQ1864">
        <f t="shared" si="689"/>
        <v>96</v>
      </c>
    </row>
    <row r="1865" spans="1:43" x14ac:dyDescent="0.25">
      <c r="A1865" t="s">
        <v>58</v>
      </c>
      <c r="B1865">
        <v>88</v>
      </c>
      <c r="C1865" t="s">
        <v>25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  <c r="U1865">
        <f t="shared" si="667"/>
        <v>0</v>
      </c>
      <c r="V1865" t="str">
        <f t="shared" si="668"/>
        <v>&lt;=3 calls</v>
      </c>
      <c r="W1865" t="str">
        <f t="shared" si="669"/>
        <v>Q2</v>
      </c>
      <c r="X1865" t="str">
        <f t="shared" si="670"/>
        <v>Not Applicable</v>
      </c>
      <c r="Y1865" t="str">
        <f t="shared" si="671"/>
        <v>High</v>
      </c>
      <c r="Z1865" s="3">
        <f t="shared" si="672"/>
        <v>-1.6081426281165077</v>
      </c>
      <c r="AA1865" s="3">
        <f t="shared" si="673"/>
        <v>1.031374946284775</v>
      </c>
      <c r="AB1865" s="3">
        <f t="shared" si="674"/>
        <v>-0.22893882941188573</v>
      </c>
      <c r="AC1865" s="3">
        <f t="shared" si="675"/>
        <v>0.23329915910523916</v>
      </c>
      <c r="AD1865" s="3">
        <f t="shared" si="676"/>
        <v>2.5713583517596938</v>
      </c>
      <c r="AE1865" s="3">
        <f t="shared" si="677"/>
        <v>1.9382204408789747</v>
      </c>
      <c r="AF1865" s="3">
        <f t="shared" si="678"/>
        <v>2.9835403770885764</v>
      </c>
      <c r="AG1865" t="str">
        <f t="shared" si="679"/>
        <v>Cluster 2</v>
      </c>
      <c r="AH1865" t="str">
        <f t="shared" si="680"/>
        <v>&gt;16 messages</v>
      </c>
      <c r="AI1865" t="e">
        <f t="shared" si="681"/>
        <v>#N/A</v>
      </c>
      <c r="AJ1865">
        <f t="shared" si="682"/>
        <v>15.88</v>
      </c>
      <c r="AK1865" t="str">
        <f t="shared" si="683"/>
        <v>no - Low</v>
      </c>
      <c r="AL1865" t="str">
        <f t="shared" si="684"/>
        <v>Q3 - High</v>
      </c>
      <c r="AM1865">
        <f t="shared" si="685"/>
        <v>0</v>
      </c>
      <c r="AN1865">
        <f t="shared" si="686"/>
        <v>0</v>
      </c>
      <c r="AO1865">
        <f t="shared" si="687"/>
        <v>0</v>
      </c>
      <c r="AP1865">
        <f t="shared" si="688"/>
        <v>1</v>
      </c>
      <c r="AQ1865">
        <f t="shared" si="689"/>
        <v>93.4</v>
      </c>
    </row>
    <row r="1866" spans="1:43" x14ac:dyDescent="0.25">
      <c r="A1866" t="s">
        <v>33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  <c r="U1866">
        <f t="shared" si="667"/>
        <v>0</v>
      </c>
      <c r="V1866" t="str">
        <f t="shared" si="668"/>
        <v>&lt;=3 calls</v>
      </c>
      <c r="W1866" t="str">
        <f t="shared" si="669"/>
        <v>Q3</v>
      </c>
      <c r="X1866" t="str">
        <f t="shared" si="670"/>
        <v>Not Applicable</v>
      </c>
      <c r="Y1866" t="str">
        <f t="shared" si="671"/>
        <v>Medium</v>
      </c>
      <c r="Z1866" s="3">
        <f t="shared" si="672"/>
        <v>-1.6599826015762782</v>
      </c>
      <c r="AA1866" s="3">
        <f t="shared" si="673"/>
        <v>-0.58854108360168611</v>
      </c>
      <c r="AB1866" s="3">
        <f t="shared" si="674"/>
        <v>-1.2536928333108619</v>
      </c>
      <c r="AC1866" s="3">
        <f t="shared" si="675"/>
        <v>-1.7593810192427477</v>
      </c>
      <c r="AD1866" s="3">
        <f t="shared" si="676"/>
        <v>1.1161966942822013</v>
      </c>
      <c r="AE1866" s="3">
        <f t="shared" si="677"/>
        <v>2.7873087621915271</v>
      </c>
      <c r="AF1866" s="3">
        <f t="shared" si="678"/>
        <v>4.7214706619074542</v>
      </c>
      <c r="AG1866" t="str">
        <f t="shared" si="679"/>
        <v>Cluster 1</v>
      </c>
      <c r="AH1866" t="str">
        <f t="shared" si="680"/>
        <v>Not Applicable</v>
      </c>
      <c r="AI1866" t="e">
        <f t="shared" si="681"/>
        <v>#N/A</v>
      </c>
      <c r="AJ1866">
        <f t="shared" si="682"/>
        <v>15.4</v>
      </c>
      <c r="AK1866" t="str">
        <f t="shared" si="683"/>
        <v>no - High</v>
      </c>
      <c r="AL1866" t="str">
        <f t="shared" si="684"/>
        <v>Q1 - Low</v>
      </c>
      <c r="AM1866">
        <f t="shared" si="685"/>
        <v>0</v>
      </c>
      <c r="AN1866">
        <f t="shared" si="686"/>
        <v>1</v>
      </c>
      <c r="AO1866">
        <f t="shared" si="687"/>
        <v>0</v>
      </c>
      <c r="AP1866">
        <f t="shared" si="688"/>
        <v>1</v>
      </c>
      <c r="AQ1866">
        <f t="shared" si="689"/>
        <v>90.6</v>
      </c>
    </row>
    <row r="1867" spans="1:43" x14ac:dyDescent="0.25">
      <c r="A1867" t="s">
        <v>36</v>
      </c>
      <c r="B1867">
        <v>78</v>
      </c>
      <c r="C1867" t="s">
        <v>28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  <c r="U1867">
        <f t="shared" si="667"/>
        <v>0</v>
      </c>
      <c r="V1867" t="str">
        <f t="shared" si="668"/>
        <v>&lt;=3 calls</v>
      </c>
      <c r="W1867" t="str">
        <f t="shared" si="669"/>
        <v>Q2</v>
      </c>
      <c r="X1867" t="str">
        <f t="shared" si="670"/>
        <v>Not Applicable</v>
      </c>
      <c r="Y1867" t="str">
        <f t="shared" si="671"/>
        <v>High</v>
      </c>
      <c r="Z1867" s="3">
        <f t="shared" si="672"/>
        <v>-0.50654319209639176</v>
      </c>
      <c r="AA1867" s="3">
        <f t="shared" si="673"/>
        <v>1.1229181125928556</v>
      </c>
      <c r="AB1867" s="3">
        <f t="shared" si="674"/>
        <v>-0.53477626468406092</v>
      </c>
      <c r="AC1867" s="3">
        <f t="shared" si="675"/>
        <v>-1.795611567939984</v>
      </c>
      <c r="AD1867" s="3">
        <f t="shared" si="676"/>
        <v>2.3663710243709599</v>
      </c>
      <c r="AE1867" s="3">
        <f t="shared" si="677"/>
        <v>2.242261726301733</v>
      </c>
      <c r="AF1867" s="3">
        <f t="shared" si="678"/>
        <v>3.5292723716784442</v>
      </c>
      <c r="AG1867" t="str">
        <f t="shared" si="679"/>
        <v>Cluster 2</v>
      </c>
      <c r="AH1867" t="str">
        <f t="shared" si="680"/>
        <v>Not Applicable</v>
      </c>
      <c r="AI1867" t="e">
        <f t="shared" si="681"/>
        <v>#N/A</v>
      </c>
      <c r="AJ1867">
        <f t="shared" si="682"/>
        <v>25.99</v>
      </c>
      <c r="AK1867" t="str">
        <f t="shared" si="683"/>
        <v>no - Medium</v>
      </c>
      <c r="AL1867" t="str">
        <f t="shared" si="684"/>
        <v>Q1 - Low</v>
      </c>
      <c r="AM1867">
        <f t="shared" si="685"/>
        <v>0</v>
      </c>
      <c r="AN1867">
        <f t="shared" si="686"/>
        <v>0</v>
      </c>
      <c r="AO1867">
        <f t="shared" si="687"/>
        <v>1</v>
      </c>
      <c r="AP1867">
        <f t="shared" si="688"/>
        <v>2</v>
      </c>
      <c r="AQ1867">
        <f t="shared" si="689"/>
        <v>152.9</v>
      </c>
    </row>
    <row r="1868" spans="1:43" x14ac:dyDescent="0.25">
      <c r="A1868" t="s">
        <v>54</v>
      </c>
      <c r="B1868">
        <v>136</v>
      </c>
      <c r="C1868" t="s">
        <v>25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  <c r="U1868">
        <f t="shared" si="667"/>
        <v>0</v>
      </c>
      <c r="V1868" t="str">
        <f t="shared" si="668"/>
        <v>&lt;=3 calls</v>
      </c>
      <c r="W1868" t="str">
        <f t="shared" si="669"/>
        <v>Q4</v>
      </c>
      <c r="X1868" t="str">
        <f t="shared" si="670"/>
        <v>Low</v>
      </c>
      <c r="Y1868" t="str">
        <f t="shared" si="671"/>
        <v>Medium</v>
      </c>
      <c r="Z1868" s="3">
        <f t="shared" si="672"/>
        <v>-1.7599596932486918</v>
      </c>
      <c r="AA1868" s="3">
        <f t="shared" si="673"/>
        <v>0.60152007840335553</v>
      </c>
      <c r="AB1868" s="3">
        <f t="shared" si="674"/>
        <v>0.8553938956440077</v>
      </c>
      <c r="AC1868" s="3">
        <f t="shared" si="675"/>
        <v>-0.45508126614224731</v>
      </c>
      <c r="AD1868" s="3">
        <f t="shared" si="676"/>
        <v>2.6233238899140763</v>
      </c>
      <c r="AE1868" s="3">
        <f t="shared" si="677"/>
        <v>2.0971605093747763</v>
      </c>
      <c r="AF1868" s="3">
        <f t="shared" si="678"/>
        <v>3.1487038877557576</v>
      </c>
      <c r="AG1868" t="str">
        <f t="shared" si="679"/>
        <v>Cluster 2</v>
      </c>
      <c r="AH1868" t="str">
        <f t="shared" si="680"/>
        <v>&gt;16 messages</v>
      </c>
      <c r="AI1868" t="e">
        <f t="shared" si="681"/>
        <v>#N/A</v>
      </c>
      <c r="AJ1868">
        <f t="shared" si="682"/>
        <v>14.48</v>
      </c>
      <c r="AK1868" t="str">
        <f t="shared" si="683"/>
        <v>yes - Low</v>
      </c>
      <c r="AL1868" t="str">
        <f t="shared" si="684"/>
        <v>Q2 - Medium</v>
      </c>
      <c r="AM1868">
        <f t="shared" si="685"/>
        <v>1</v>
      </c>
      <c r="AN1868">
        <f t="shared" si="686"/>
        <v>0</v>
      </c>
      <c r="AO1868">
        <f t="shared" si="687"/>
        <v>0</v>
      </c>
      <c r="AP1868">
        <f t="shared" si="688"/>
        <v>2</v>
      </c>
      <c r="AQ1868">
        <f t="shared" si="689"/>
        <v>85.2</v>
      </c>
    </row>
    <row r="1869" spans="1:43" x14ac:dyDescent="0.25">
      <c r="A1869" t="s">
        <v>67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  <c r="U1869">
        <f t="shared" si="667"/>
        <v>0</v>
      </c>
      <c r="V1869" t="str">
        <f t="shared" si="668"/>
        <v>&lt;=3 calls</v>
      </c>
      <c r="W1869" t="str">
        <f t="shared" si="669"/>
        <v>Q1</v>
      </c>
      <c r="X1869" t="str">
        <f t="shared" si="670"/>
        <v>Not Applicable</v>
      </c>
      <c r="Y1869" t="str">
        <f t="shared" si="671"/>
        <v>Medium</v>
      </c>
      <c r="Z1869" s="3">
        <f t="shared" si="672"/>
        <v>-0.37509183082340319</v>
      </c>
      <c r="AA1869" s="3">
        <f t="shared" si="673"/>
        <v>-0.31192151584466132</v>
      </c>
      <c r="AB1869" s="3">
        <f t="shared" si="674"/>
        <v>0.15435094336428198</v>
      </c>
      <c r="AC1869" s="3">
        <f t="shared" si="675"/>
        <v>-1.5057671783620949</v>
      </c>
      <c r="AD1869" s="3">
        <f t="shared" si="676"/>
        <v>1.5659785309561296</v>
      </c>
      <c r="AE1869" s="3">
        <f t="shared" si="677"/>
        <v>1.590329501313257</v>
      </c>
      <c r="AF1869" s="3">
        <f t="shared" si="678"/>
        <v>3.256686519467145</v>
      </c>
      <c r="AG1869" t="str">
        <f t="shared" si="679"/>
        <v>Cluster 1</v>
      </c>
      <c r="AH1869" t="str">
        <f t="shared" si="680"/>
        <v>&gt;16 messages</v>
      </c>
      <c r="AI1869" t="e">
        <f t="shared" si="681"/>
        <v>#N/A</v>
      </c>
      <c r="AJ1869">
        <f t="shared" si="682"/>
        <v>27.2</v>
      </c>
      <c r="AK1869" t="str">
        <f t="shared" si="683"/>
        <v>no - High</v>
      </c>
      <c r="AL1869" t="str">
        <f t="shared" si="684"/>
        <v>Q1 - Low</v>
      </c>
      <c r="AM1869">
        <f t="shared" si="685"/>
        <v>0</v>
      </c>
      <c r="AN1869">
        <f t="shared" si="686"/>
        <v>1</v>
      </c>
      <c r="AO1869">
        <f t="shared" si="687"/>
        <v>0</v>
      </c>
      <c r="AP1869">
        <f t="shared" si="688"/>
        <v>1</v>
      </c>
      <c r="AQ1869">
        <f t="shared" si="689"/>
        <v>160</v>
      </c>
    </row>
    <row r="1870" spans="1:43" x14ac:dyDescent="0.25">
      <c r="A1870" t="s">
        <v>20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  <c r="U1870">
        <f t="shared" si="667"/>
        <v>0</v>
      </c>
      <c r="V1870" t="str">
        <f t="shared" si="668"/>
        <v>&lt;=3 calls</v>
      </c>
      <c r="W1870" t="str">
        <f t="shared" si="669"/>
        <v>Q4</v>
      </c>
      <c r="X1870" t="str">
        <f t="shared" si="670"/>
        <v>Not Applicable</v>
      </c>
      <c r="Y1870" t="str">
        <f t="shared" si="671"/>
        <v>High</v>
      </c>
      <c r="Z1870" s="3">
        <f t="shared" si="672"/>
        <v>4.888509497257431E-2</v>
      </c>
      <c r="AA1870" s="3">
        <f t="shared" si="673"/>
        <v>1.835362754729652</v>
      </c>
      <c r="AB1870" s="3">
        <f t="shared" si="674"/>
        <v>-1.1563809220878969</v>
      </c>
      <c r="AC1870" s="3">
        <f t="shared" si="675"/>
        <v>0.45068245128865581</v>
      </c>
      <c r="AD1870" s="3">
        <f t="shared" si="676"/>
        <v>3.3568402494955984</v>
      </c>
      <c r="AE1870" s="3">
        <f t="shared" si="677"/>
        <v>2.2161402714692273</v>
      </c>
      <c r="AF1870" s="3">
        <f t="shared" si="678"/>
        <v>2.5601130727024013</v>
      </c>
      <c r="AG1870" t="str">
        <f t="shared" si="679"/>
        <v>Cluster 2</v>
      </c>
      <c r="AH1870" t="str">
        <f t="shared" si="680"/>
        <v>1-16 messages</v>
      </c>
      <c r="AI1870" t="e">
        <f t="shared" si="681"/>
        <v>#N/A</v>
      </c>
      <c r="AJ1870">
        <f t="shared" si="682"/>
        <v>31.09</v>
      </c>
      <c r="AK1870" t="str">
        <f t="shared" si="683"/>
        <v>no - Medium</v>
      </c>
      <c r="AL1870" t="str">
        <f t="shared" si="684"/>
        <v>Q3 - High</v>
      </c>
      <c r="AM1870">
        <f t="shared" si="685"/>
        <v>0</v>
      </c>
      <c r="AN1870">
        <f t="shared" si="686"/>
        <v>1</v>
      </c>
      <c r="AO1870">
        <f t="shared" si="687"/>
        <v>0</v>
      </c>
      <c r="AP1870">
        <f t="shared" si="688"/>
        <v>0</v>
      </c>
      <c r="AQ1870">
        <f t="shared" si="689"/>
        <v>182.9</v>
      </c>
    </row>
    <row r="1871" spans="1:43" x14ac:dyDescent="0.25">
      <c r="A1871" t="s">
        <v>59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  <c r="U1871">
        <f t="shared" si="667"/>
        <v>0</v>
      </c>
      <c r="V1871" t="str">
        <f t="shared" si="668"/>
        <v>&lt;=3 calls</v>
      </c>
      <c r="W1871" t="str">
        <f t="shared" si="669"/>
        <v>Q3</v>
      </c>
      <c r="X1871" t="str">
        <f t="shared" si="670"/>
        <v>Not Applicable</v>
      </c>
      <c r="Y1871" t="str">
        <f t="shared" si="671"/>
        <v>Medium</v>
      </c>
      <c r="Z1871" s="3">
        <f t="shared" si="672"/>
        <v>1.1282673995099313</v>
      </c>
      <c r="AA1871" s="3">
        <f t="shared" si="673"/>
        <v>-0.51490853678866477</v>
      </c>
      <c r="AB1871" s="3">
        <f t="shared" si="674"/>
        <v>0.88915517096626118</v>
      </c>
      <c r="AC1871" s="3">
        <f t="shared" si="675"/>
        <v>-0.63623400962842791</v>
      </c>
      <c r="AD1871" s="3">
        <f t="shared" si="676"/>
        <v>2.9096509768762391</v>
      </c>
      <c r="AE1871" s="3">
        <f t="shared" si="677"/>
        <v>1.653332622045139</v>
      </c>
      <c r="AF1871" s="3">
        <f t="shared" si="678"/>
        <v>2.2362801056666526</v>
      </c>
      <c r="AG1871" t="str">
        <f t="shared" si="679"/>
        <v>Cluster 2</v>
      </c>
      <c r="AH1871" t="str">
        <f t="shared" si="680"/>
        <v>Not Applicable</v>
      </c>
      <c r="AI1871" t="e">
        <f t="shared" si="681"/>
        <v>#N/A</v>
      </c>
      <c r="AJ1871">
        <f t="shared" si="682"/>
        <v>41</v>
      </c>
      <c r="AK1871" t="str">
        <f t="shared" si="683"/>
        <v>no - Medium</v>
      </c>
      <c r="AL1871" t="str">
        <f t="shared" si="684"/>
        <v>Q1 - Low</v>
      </c>
      <c r="AM1871">
        <f t="shared" si="685"/>
        <v>0</v>
      </c>
      <c r="AN1871">
        <f t="shared" si="686"/>
        <v>1</v>
      </c>
      <c r="AO1871">
        <f t="shared" si="687"/>
        <v>0</v>
      </c>
      <c r="AP1871">
        <f t="shared" si="688"/>
        <v>2</v>
      </c>
      <c r="AQ1871">
        <f t="shared" si="689"/>
        <v>241.2</v>
      </c>
    </row>
    <row r="1872" spans="1:43" x14ac:dyDescent="0.25">
      <c r="A1872" t="s">
        <v>31</v>
      </c>
      <c r="B1872">
        <v>121</v>
      </c>
      <c r="C1872" t="s">
        <v>28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  <c r="U1872">
        <f t="shared" si="667"/>
        <v>0</v>
      </c>
      <c r="V1872" t="str">
        <f t="shared" si="668"/>
        <v>&lt;=3 calls</v>
      </c>
      <c r="W1872" t="str">
        <f t="shared" si="669"/>
        <v>Q3</v>
      </c>
      <c r="X1872" t="str">
        <f t="shared" si="670"/>
        <v>Not Applicable</v>
      </c>
      <c r="Y1872" t="str">
        <f t="shared" si="671"/>
        <v>Low</v>
      </c>
      <c r="Z1872" s="3">
        <f t="shared" si="672"/>
        <v>-5.6646279570529555E-2</v>
      </c>
      <c r="AA1872" s="3">
        <f t="shared" si="673"/>
        <v>-1.525863503843115</v>
      </c>
      <c r="AB1872" s="3">
        <f t="shared" si="674"/>
        <v>0.25166285458724635</v>
      </c>
      <c r="AC1872" s="3">
        <f t="shared" si="675"/>
        <v>-0.67246455832566399</v>
      </c>
      <c r="AD1872" s="3">
        <f t="shared" si="676"/>
        <v>1.6853450785013073</v>
      </c>
      <c r="AE1872" s="3">
        <f t="shared" si="677"/>
        <v>1.6873088063341286</v>
      </c>
      <c r="AF1872" s="3">
        <f t="shared" si="678"/>
        <v>3.2944853895922539</v>
      </c>
      <c r="AG1872" t="str">
        <f t="shared" si="679"/>
        <v>Cluster 1</v>
      </c>
      <c r="AH1872" t="str">
        <f t="shared" si="680"/>
        <v>Not Applicable</v>
      </c>
      <c r="AI1872" t="e">
        <f t="shared" si="681"/>
        <v>#N/A</v>
      </c>
      <c r="AJ1872">
        <f t="shared" si="682"/>
        <v>30.12</v>
      </c>
      <c r="AK1872" t="str">
        <f t="shared" si="683"/>
        <v>no - Medium</v>
      </c>
      <c r="AL1872" t="str">
        <f t="shared" si="684"/>
        <v>Q1 - Low</v>
      </c>
      <c r="AM1872">
        <f t="shared" si="685"/>
        <v>0</v>
      </c>
      <c r="AN1872">
        <f t="shared" si="686"/>
        <v>0</v>
      </c>
      <c r="AO1872">
        <f t="shared" si="687"/>
        <v>1</v>
      </c>
      <c r="AP1872">
        <f t="shared" si="688"/>
        <v>1</v>
      </c>
      <c r="AQ1872">
        <f t="shared" si="689"/>
        <v>177.2</v>
      </c>
    </row>
    <row r="1873" spans="1:43" x14ac:dyDescent="0.25">
      <c r="A1873" t="s">
        <v>36</v>
      </c>
      <c r="B1873">
        <v>116</v>
      </c>
      <c r="C1873" t="s">
        <v>28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  <c r="U1873">
        <f t="shared" si="667"/>
        <v>0</v>
      </c>
      <c r="V1873" t="str">
        <f t="shared" si="668"/>
        <v>&lt;=3 calls</v>
      </c>
      <c r="W1873" t="str">
        <f t="shared" si="669"/>
        <v>Q3</v>
      </c>
      <c r="X1873" t="str">
        <f t="shared" si="670"/>
        <v>Not Applicable</v>
      </c>
      <c r="Y1873" t="str">
        <f t="shared" si="671"/>
        <v>Medium</v>
      </c>
      <c r="Z1873" s="3">
        <f t="shared" si="672"/>
        <v>-1.6803483054354735</v>
      </c>
      <c r="AA1873" s="3">
        <f t="shared" si="673"/>
        <v>-0.38555406265768205</v>
      </c>
      <c r="AB1873" s="3">
        <f t="shared" si="674"/>
        <v>-0.14751457716409896</v>
      </c>
      <c r="AC1873" s="3">
        <f t="shared" si="675"/>
        <v>1.3564461687195588</v>
      </c>
      <c r="AD1873" s="3">
        <f t="shared" si="676"/>
        <v>2.6683304834383228</v>
      </c>
      <c r="AE1873" s="3">
        <f t="shared" si="677"/>
        <v>2.1986198220523674</v>
      </c>
      <c r="AF1873" s="3">
        <f t="shared" si="678"/>
        <v>3.2477485547678993</v>
      </c>
      <c r="AG1873" t="str">
        <f t="shared" si="679"/>
        <v>Cluster 2</v>
      </c>
      <c r="AH1873" t="str">
        <f t="shared" si="680"/>
        <v>Not Applicable</v>
      </c>
      <c r="AI1873" t="e">
        <f t="shared" si="681"/>
        <v>#N/A</v>
      </c>
      <c r="AJ1873">
        <f t="shared" si="682"/>
        <v>15.22</v>
      </c>
      <c r="AK1873" t="str">
        <f t="shared" si="683"/>
        <v>no - Low</v>
      </c>
      <c r="AL1873" t="str">
        <f t="shared" si="684"/>
        <v>Q4 - Very High</v>
      </c>
      <c r="AM1873">
        <f t="shared" si="685"/>
        <v>0</v>
      </c>
      <c r="AN1873">
        <f t="shared" si="686"/>
        <v>0</v>
      </c>
      <c r="AO1873">
        <f t="shared" si="687"/>
        <v>1</v>
      </c>
      <c r="AP1873">
        <f t="shared" si="688"/>
        <v>2</v>
      </c>
      <c r="AQ1873">
        <f t="shared" si="689"/>
        <v>89.5</v>
      </c>
    </row>
    <row r="1874" spans="1:43" x14ac:dyDescent="0.25">
      <c r="A1874" t="s">
        <v>69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  <c r="U1874">
        <f t="shared" si="667"/>
        <v>0</v>
      </c>
      <c r="V1874" t="str">
        <f t="shared" si="668"/>
        <v>&lt;=3 calls</v>
      </c>
      <c r="W1874" t="str">
        <f t="shared" si="669"/>
        <v>Q3</v>
      </c>
      <c r="X1874" t="str">
        <f t="shared" si="670"/>
        <v>Low</v>
      </c>
      <c r="Y1874" t="str">
        <f t="shared" si="671"/>
        <v>Medium</v>
      </c>
      <c r="Z1874" s="3">
        <f t="shared" si="672"/>
        <v>0.37103350147257474</v>
      </c>
      <c r="AA1874" s="3">
        <f t="shared" si="673"/>
        <v>-4.7242361084342509E-2</v>
      </c>
      <c r="AB1874" s="3">
        <f t="shared" si="674"/>
        <v>-0.98161667336094016</v>
      </c>
      <c r="AC1874" s="3">
        <f t="shared" si="675"/>
        <v>5.2146415619058542E-2</v>
      </c>
      <c r="AD1874" s="3">
        <f t="shared" si="676"/>
        <v>1.9735323679308221</v>
      </c>
      <c r="AE1874" s="3">
        <f t="shared" si="677"/>
        <v>1.0517548392938045</v>
      </c>
      <c r="AF1874" s="3">
        <f t="shared" si="678"/>
        <v>2.5134729910395368</v>
      </c>
      <c r="AG1874" t="str">
        <f t="shared" si="679"/>
        <v>Cluster 2</v>
      </c>
      <c r="AH1874" t="str">
        <f t="shared" si="680"/>
        <v>1-16 messages</v>
      </c>
      <c r="AI1874" t="e">
        <f t="shared" si="681"/>
        <v>#N/A</v>
      </c>
      <c r="AJ1874">
        <f t="shared" si="682"/>
        <v>34.049999999999997</v>
      </c>
      <c r="AK1874" t="str">
        <f t="shared" si="683"/>
        <v>yes - Low</v>
      </c>
      <c r="AL1874" t="str">
        <f t="shared" si="684"/>
        <v>Q3 - High</v>
      </c>
      <c r="AM1874">
        <f t="shared" si="685"/>
        <v>1</v>
      </c>
      <c r="AN1874">
        <f t="shared" si="686"/>
        <v>1</v>
      </c>
      <c r="AO1874">
        <f t="shared" si="687"/>
        <v>0</v>
      </c>
      <c r="AP1874">
        <f t="shared" si="688"/>
        <v>1</v>
      </c>
      <c r="AQ1874">
        <f t="shared" si="689"/>
        <v>200.3</v>
      </c>
    </row>
    <row r="1875" spans="1:43" x14ac:dyDescent="0.25">
      <c r="A1875" t="s">
        <v>73</v>
      </c>
      <c r="B1875">
        <v>97</v>
      </c>
      <c r="C1875" t="s">
        <v>28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  <c r="U1875">
        <f t="shared" si="667"/>
        <v>1</v>
      </c>
      <c r="V1875" t="str">
        <f t="shared" si="668"/>
        <v>&gt;3 calls</v>
      </c>
      <c r="W1875" t="str">
        <f t="shared" si="669"/>
        <v>Q2</v>
      </c>
      <c r="X1875" t="str">
        <f t="shared" si="670"/>
        <v>High</v>
      </c>
      <c r="Y1875" t="str">
        <f t="shared" si="671"/>
        <v>High</v>
      </c>
      <c r="Z1875" s="3">
        <f t="shared" si="672"/>
        <v>-0.65280597435788623</v>
      </c>
      <c r="AA1875" s="3">
        <f t="shared" si="673"/>
        <v>1.8731740625525555</v>
      </c>
      <c r="AB1875" s="3">
        <f t="shared" si="674"/>
        <v>0.77992751551191286</v>
      </c>
      <c r="AC1875" s="3">
        <f t="shared" si="675"/>
        <v>0.26952970780247515</v>
      </c>
      <c r="AD1875" s="3">
        <f t="shared" si="676"/>
        <v>3.6270539732179041</v>
      </c>
      <c r="AE1875" s="3">
        <f t="shared" si="677"/>
        <v>2.1484575633737024</v>
      </c>
      <c r="AF1875" s="3">
        <f t="shared" si="678"/>
        <v>2.0189649027656604</v>
      </c>
      <c r="AG1875" t="str">
        <f t="shared" si="679"/>
        <v>Cluster 3</v>
      </c>
      <c r="AH1875" t="str">
        <f t="shared" si="680"/>
        <v>Not Applicable</v>
      </c>
      <c r="AI1875">
        <f t="shared" si="681"/>
        <v>24.65</v>
      </c>
      <c r="AJ1875" t="e">
        <f t="shared" si="682"/>
        <v>#N/A</v>
      </c>
      <c r="AK1875" t="str">
        <f t="shared" si="683"/>
        <v>yes - Low</v>
      </c>
      <c r="AL1875" t="str">
        <f t="shared" si="684"/>
        <v>Q3 - High</v>
      </c>
      <c r="AM1875">
        <f t="shared" si="685"/>
        <v>1</v>
      </c>
      <c r="AN1875">
        <f t="shared" si="686"/>
        <v>0</v>
      </c>
      <c r="AO1875">
        <f t="shared" si="687"/>
        <v>1</v>
      </c>
      <c r="AP1875">
        <f t="shared" si="688"/>
        <v>4</v>
      </c>
      <c r="AQ1875">
        <f t="shared" si="689"/>
        <v>145</v>
      </c>
    </row>
    <row r="1876" spans="1:43" x14ac:dyDescent="0.25">
      <c r="A1876" t="s">
        <v>67</v>
      </c>
      <c r="B1876">
        <v>43</v>
      </c>
      <c r="C1876" t="s">
        <v>28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  <c r="U1876">
        <f t="shared" si="667"/>
        <v>0</v>
      </c>
      <c r="V1876" t="str">
        <f t="shared" si="668"/>
        <v>&lt;=3 calls</v>
      </c>
      <c r="W1876" t="str">
        <f t="shared" si="669"/>
        <v>Q1</v>
      </c>
      <c r="X1876" t="str">
        <f t="shared" si="670"/>
        <v>Not Applicable</v>
      </c>
      <c r="Y1876" t="str">
        <f t="shared" si="671"/>
        <v>Low</v>
      </c>
      <c r="Z1876" s="3">
        <f t="shared" si="672"/>
        <v>-0.38434896894121934</v>
      </c>
      <c r="AA1876" s="3">
        <f t="shared" si="673"/>
        <v>-1.6014861194889203</v>
      </c>
      <c r="AB1876" s="3">
        <f t="shared" si="674"/>
        <v>-0.52881839256836893</v>
      </c>
      <c r="AC1876" s="3">
        <f t="shared" si="675"/>
        <v>-1.2521533374814422</v>
      </c>
      <c r="AD1876" s="3">
        <f t="shared" si="676"/>
        <v>1.0131165563578877</v>
      </c>
      <c r="AE1876" s="3">
        <f t="shared" si="677"/>
        <v>2.1354200508860934</v>
      </c>
      <c r="AF1876" s="3">
        <f t="shared" si="678"/>
        <v>4.0116869806462061</v>
      </c>
      <c r="AG1876" t="str">
        <f t="shared" si="679"/>
        <v>Cluster 1</v>
      </c>
      <c r="AH1876" t="str">
        <f t="shared" si="680"/>
        <v>Not Applicable</v>
      </c>
      <c r="AI1876" t="e">
        <f t="shared" si="681"/>
        <v>#N/A</v>
      </c>
      <c r="AJ1876">
        <f t="shared" si="682"/>
        <v>27.12</v>
      </c>
      <c r="AK1876" t="str">
        <f t="shared" si="683"/>
        <v>no - Low</v>
      </c>
      <c r="AL1876" t="str">
        <f t="shared" si="684"/>
        <v>Q1 - Low</v>
      </c>
      <c r="AM1876">
        <f t="shared" si="685"/>
        <v>0</v>
      </c>
      <c r="AN1876">
        <f t="shared" si="686"/>
        <v>0</v>
      </c>
      <c r="AO1876">
        <f t="shared" si="687"/>
        <v>1</v>
      </c>
      <c r="AP1876">
        <f t="shared" si="688"/>
        <v>2</v>
      </c>
      <c r="AQ1876">
        <f t="shared" si="689"/>
        <v>159.5</v>
      </c>
    </row>
    <row r="1877" spans="1:43" x14ac:dyDescent="0.25">
      <c r="A1877" t="s">
        <v>32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  <c r="U1877">
        <f t="shared" si="667"/>
        <v>0</v>
      </c>
      <c r="V1877" t="str">
        <f t="shared" si="668"/>
        <v>&lt;=3 calls</v>
      </c>
      <c r="W1877" t="str">
        <f t="shared" si="669"/>
        <v>Q3</v>
      </c>
      <c r="X1877" t="str">
        <f t="shared" si="670"/>
        <v>Not Applicable</v>
      </c>
      <c r="Y1877" t="str">
        <f t="shared" si="671"/>
        <v>Low</v>
      </c>
      <c r="Z1877" s="3">
        <f t="shared" si="672"/>
        <v>-0.5269088959555871</v>
      </c>
      <c r="AA1877" s="3">
        <f t="shared" si="673"/>
        <v>-1.2373035230893841</v>
      </c>
      <c r="AB1877" s="3">
        <f t="shared" si="674"/>
        <v>0.65481220108238647</v>
      </c>
      <c r="AC1877" s="3">
        <f t="shared" si="675"/>
        <v>0.34199080519694713</v>
      </c>
      <c r="AD1877" s="3">
        <f t="shared" si="676"/>
        <v>2.195329336769515</v>
      </c>
      <c r="AE1877" s="3">
        <f t="shared" si="677"/>
        <v>1.5343694869268463</v>
      </c>
      <c r="AF1877" s="3">
        <f t="shared" si="678"/>
        <v>2.8087556938871399</v>
      </c>
      <c r="AG1877" t="str">
        <f t="shared" si="679"/>
        <v>Cluster 2</v>
      </c>
      <c r="AH1877" t="str">
        <f t="shared" si="680"/>
        <v>Not Applicable</v>
      </c>
      <c r="AI1877" t="e">
        <f t="shared" si="681"/>
        <v>#N/A</v>
      </c>
      <c r="AJ1877">
        <f t="shared" si="682"/>
        <v>25.81</v>
      </c>
      <c r="AK1877" t="str">
        <f t="shared" si="683"/>
        <v>no - High</v>
      </c>
      <c r="AL1877" t="str">
        <f t="shared" si="684"/>
        <v>Q3 - High</v>
      </c>
      <c r="AM1877">
        <f t="shared" si="685"/>
        <v>0</v>
      </c>
      <c r="AN1877">
        <f t="shared" si="686"/>
        <v>1</v>
      </c>
      <c r="AO1877">
        <f t="shared" si="687"/>
        <v>0</v>
      </c>
      <c r="AP1877">
        <f t="shared" si="688"/>
        <v>3</v>
      </c>
      <c r="AQ1877">
        <f t="shared" si="689"/>
        <v>151.80000000000001</v>
      </c>
    </row>
    <row r="1878" spans="1:43" x14ac:dyDescent="0.25">
      <c r="A1878" t="s">
        <v>38</v>
      </c>
      <c r="B1878">
        <v>67</v>
      </c>
      <c r="C1878" t="s">
        <v>25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  <c r="U1878">
        <f t="shared" si="667"/>
        <v>0</v>
      </c>
      <c r="V1878" t="str">
        <f t="shared" si="668"/>
        <v>&lt;=3 calls</v>
      </c>
      <c r="W1878" t="str">
        <f t="shared" si="669"/>
        <v>Q1</v>
      </c>
      <c r="X1878" t="str">
        <f t="shared" si="670"/>
        <v>Not Applicable</v>
      </c>
      <c r="Y1878" t="str">
        <f t="shared" si="671"/>
        <v>High</v>
      </c>
      <c r="Z1878" s="3">
        <f t="shared" si="672"/>
        <v>-7.5160555806161752E-2</v>
      </c>
      <c r="AA1878" s="3">
        <f t="shared" si="673"/>
        <v>0.71296393303927907</v>
      </c>
      <c r="AB1878" s="3">
        <f t="shared" si="674"/>
        <v>-0.95381327015437867</v>
      </c>
      <c r="AC1878" s="3">
        <f t="shared" si="675"/>
        <v>0.12460751301353053</v>
      </c>
      <c r="AD1878" s="3">
        <f t="shared" si="676"/>
        <v>2.2486548658632506</v>
      </c>
      <c r="AE1878" s="3">
        <f t="shared" si="677"/>
        <v>1.1996889036687535</v>
      </c>
      <c r="AF1878" s="3">
        <f t="shared" si="678"/>
        <v>2.4128941595937019</v>
      </c>
      <c r="AG1878" t="str">
        <f t="shared" si="679"/>
        <v>Cluster 2</v>
      </c>
      <c r="AH1878" t="str">
        <f t="shared" si="680"/>
        <v>Not Applicable</v>
      </c>
      <c r="AI1878" t="e">
        <f t="shared" si="681"/>
        <v>#N/A</v>
      </c>
      <c r="AJ1878">
        <f t="shared" si="682"/>
        <v>29.95</v>
      </c>
      <c r="AK1878" t="str">
        <f t="shared" si="683"/>
        <v>no - Medium</v>
      </c>
      <c r="AL1878" t="str">
        <f t="shared" si="684"/>
        <v>Q3 - High</v>
      </c>
      <c r="AM1878">
        <f t="shared" si="685"/>
        <v>0</v>
      </c>
      <c r="AN1878">
        <f t="shared" si="686"/>
        <v>0</v>
      </c>
      <c r="AO1878">
        <f t="shared" si="687"/>
        <v>0</v>
      </c>
      <c r="AP1878">
        <f t="shared" si="688"/>
        <v>1</v>
      </c>
      <c r="AQ1878">
        <f t="shared" si="689"/>
        <v>176.2</v>
      </c>
    </row>
    <row r="1879" spans="1:43" x14ac:dyDescent="0.25">
      <c r="A1879" t="s">
        <v>60</v>
      </c>
      <c r="B1879">
        <v>166</v>
      </c>
      <c r="C1879" t="s">
        <v>25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  <c r="U1879">
        <f t="shared" si="667"/>
        <v>0</v>
      </c>
      <c r="V1879" t="str">
        <f t="shared" si="668"/>
        <v>&lt;=3 calls</v>
      </c>
      <c r="W1879" t="str">
        <f t="shared" si="669"/>
        <v>Q4</v>
      </c>
      <c r="X1879" t="str">
        <f t="shared" si="670"/>
        <v>Not Applicable</v>
      </c>
      <c r="Y1879" t="str">
        <f t="shared" si="671"/>
        <v>Low</v>
      </c>
      <c r="Z1879" s="3">
        <f t="shared" si="672"/>
        <v>-0.52135461308489772</v>
      </c>
      <c r="AA1879" s="3">
        <f t="shared" si="673"/>
        <v>-1.5756152246627237</v>
      </c>
      <c r="AB1879" s="3">
        <f t="shared" si="674"/>
        <v>-5.0202665941134039E-2</v>
      </c>
      <c r="AC1879" s="3">
        <f t="shared" si="675"/>
        <v>-0.16523687656435807</v>
      </c>
      <c r="AD1879" s="3">
        <f t="shared" si="676"/>
        <v>1.4694824739723791</v>
      </c>
      <c r="AE1879" s="3">
        <f t="shared" si="677"/>
        <v>1.6685914724156452</v>
      </c>
      <c r="AF1879" s="3">
        <f t="shared" si="678"/>
        <v>3.3777235325473929</v>
      </c>
      <c r="AG1879" t="str">
        <f t="shared" si="679"/>
        <v>Cluster 1</v>
      </c>
      <c r="AH1879" t="str">
        <f t="shared" si="680"/>
        <v>Not Applicable</v>
      </c>
      <c r="AI1879" t="e">
        <f t="shared" si="681"/>
        <v>#N/A</v>
      </c>
      <c r="AJ1879">
        <f t="shared" si="682"/>
        <v>25.86</v>
      </c>
      <c r="AK1879" t="str">
        <f t="shared" si="683"/>
        <v>no - Medium</v>
      </c>
      <c r="AL1879" t="str">
        <f t="shared" si="684"/>
        <v>Q2 - Medium</v>
      </c>
      <c r="AM1879">
        <f t="shared" si="685"/>
        <v>0</v>
      </c>
      <c r="AN1879">
        <f t="shared" si="686"/>
        <v>0</v>
      </c>
      <c r="AO1879">
        <f t="shared" si="687"/>
        <v>0</v>
      </c>
      <c r="AP1879">
        <f t="shared" si="688"/>
        <v>0</v>
      </c>
      <c r="AQ1879">
        <f t="shared" si="689"/>
        <v>152.1</v>
      </c>
    </row>
    <row r="1880" spans="1:43" x14ac:dyDescent="0.25">
      <c r="A1880" t="s">
        <v>54</v>
      </c>
      <c r="B1880">
        <v>129</v>
      </c>
      <c r="C1880" t="s">
        <v>25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  <c r="U1880">
        <f t="shared" si="667"/>
        <v>0</v>
      </c>
      <c r="V1880" t="str">
        <f t="shared" si="668"/>
        <v>&lt;=3 calls</v>
      </c>
      <c r="W1880" t="str">
        <f t="shared" si="669"/>
        <v>Q4</v>
      </c>
      <c r="X1880" t="str">
        <f t="shared" si="670"/>
        <v>Not Applicable</v>
      </c>
      <c r="Y1880" t="str">
        <f t="shared" si="671"/>
        <v>Medium</v>
      </c>
      <c r="Z1880" s="3">
        <f t="shared" si="672"/>
        <v>-0.35102327171708114</v>
      </c>
      <c r="AA1880" s="3">
        <f t="shared" si="673"/>
        <v>0.40649333279048899</v>
      </c>
      <c r="AB1880" s="3">
        <f t="shared" si="674"/>
        <v>0.48004795235542908</v>
      </c>
      <c r="AC1880" s="3">
        <f t="shared" si="675"/>
        <v>-0.23769797395883072</v>
      </c>
      <c r="AD1880" s="3">
        <f t="shared" si="676"/>
        <v>2.273992218371661</v>
      </c>
      <c r="AE1880" s="3">
        <f t="shared" si="677"/>
        <v>0.75855160027176549</v>
      </c>
      <c r="AF1880" s="3">
        <f t="shared" si="678"/>
        <v>1.9949336959745916</v>
      </c>
      <c r="AG1880" t="str">
        <f t="shared" si="679"/>
        <v>Cluster 2</v>
      </c>
      <c r="AH1880" t="str">
        <f t="shared" si="680"/>
        <v>Not Applicable</v>
      </c>
      <c r="AI1880" t="e">
        <f t="shared" si="681"/>
        <v>#N/A</v>
      </c>
      <c r="AJ1880">
        <f t="shared" si="682"/>
        <v>27.42</v>
      </c>
      <c r="AK1880" t="str">
        <f t="shared" si="683"/>
        <v>no - Low</v>
      </c>
      <c r="AL1880" t="str">
        <f t="shared" si="684"/>
        <v>Q2 - Medium</v>
      </c>
      <c r="AM1880">
        <f t="shared" si="685"/>
        <v>0</v>
      </c>
      <c r="AN1880">
        <f t="shared" si="686"/>
        <v>0</v>
      </c>
      <c r="AO1880">
        <f t="shared" si="687"/>
        <v>0</v>
      </c>
      <c r="AP1880">
        <f t="shared" si="688"/>
        <v>1</v>
      </c>
      <c r="AQ1880">
        <f t="shared" si="689"/>
        <v>161.30000000000001</v>
      </c>
    </row>
    <row r="1881" spans="1:43" x14ac:dyDescent="0.25">
      <c r="A1881" t="s">
        <v>52</v>
      </c>
      <c r="B1881">
        <v>103</v>
      </c>
      <c r="C1881" t="s">
        <v>28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  <c r="U1881">
        <f t="shared" si="667"/>
        <v>0</v>
      </c>
      <c r="V1881" t="str">
        <f t="shared" si="668"/>
        <v>&lt;=3 calls</v>
      </c>
      <c r="W1881" t="str">
        <f t="shared" si="669"/>
        <v>Q3</v>
      </c>
      <c r="X1881" t="str">
        <f t="shared" si="670"/>
        <v>Low</v>
      </c>
      <c r="Y1881" t="str">
        <f t="shared" si="671"/>
        <v>Low</v>
      </c>
      <c r="Z1881" s="3">
        <f t="shared" si="672"/>
        <v>-0.15847479886650667</v>
      </c>
      <c r="AA1881" s="3">
        <f t="shared" si="673"/>
        <v>-1.1079490489584014</v>
      </c>
      <c r="AB1881" s="3">
        <f t="shared" si="674"/>
        <v>-0.84657157207192757</v>
      </c>
      <c r="AC1881" s="3">
        <f t="shared" si="675"/>
        <v>-1.2521533374814422</v>
      </c>
      <c r="AD1881" s="3">
        <f t="shared" si="676"/>
        <v>0.89829797362194885</v>
      </c>
      <c r="AE1881" s="3">
        <f t="shared" si="677"/>
        <v>1.8807543072315043</v>
      </c>
      <c r="AF1881" s="3">
        <f t="shared" si="678"/>
        <v>3.7772389756178271</v>
      </c>
      <c r="AG1881" t="str">
        <f t="shared" si="679"/>
        <v>Cluster 1</v>
      </c>
      <c r="AH1881" t="str">
        <f t="shared" si="680"/>
        <v>Not Applicable</v>
      </c>
      <c r="AI1881" t="e">
        <f t="shared" si="681"/>
        <v>#N/A</v>
      </c>
      <c r="AJ1881">
        <f t="shared" si="682"/>
        <v>29.19</v>
      </c>
      <c r="AK1881" t="str">
        <f t="shared" si="683"/>
        <v>yes - Low</v>
      </c>
      <c r="AL1881" t="str">
        <f t="shared" si="684"/>
        <v>Q1 - Low</v>
      </c>
      <c r="AM1881">
        <f t="shared" si="685"/>
        <v>1</v>
      </c>
      <c r="AN1881">
        <f t="shared" si="686"/>
        <v>0</v>
      </c>
      <c r="AO1881">
        <f t="shared" si="687"/>
        <v>1</v>
      </c>
      <c r="AP1881">
        <f t="shared" si="688"/>
        <v>3</v>
      </c>
      <c r="AQ1881">
        <f t="shared" si="689"/>
        <v>171.7</v>
      </c>
    </row>
    <row r="1882" spans="1:43" x14ac:dyDescent="0.25">
      <c r="A1882" t="s">
        <v>55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  <c r="U1882">
        <f t="shared" si="667"/>
        <v>1</v>
      </c>
      <c r="V1882" t="str">
        <f t="shared" si="668"/>
        <v>&lt;=3 calls</v>
      </c>
      <c r="W1882" t="str">
        <f t="shared" si="669"/>
        <v>Q1</v>
      </c>
      <c r="X1882" t="str">
        <f t="shared" si="670"/>
        <v>Not Applicable</v>
      </c>
      <c r="Y1882" t="str">
        <f t="shared" si="671"/>
        <v>Medium</v>
      </c>
      <c r="Z1882" s="3">
        <f t="shared" si="672"/>
        <v>1.826255613593265</v>
      </c>
      <c r="AA1882" s="3">
        <f t="shared" si="673"/>
        <v>-0.19848759237595359</v>
      </c>
      <c r="AB1882" s="3">
        <f t="shared" si="674"/>
        <v>1.0857649507840874</v>
      </c>
      <c r="AC1882" s="3">
        <f t="shared" si="675"/>
        <v>0.52314354868312773</v>
      </c>
      <c r="AD1882" s="3">
        <f t="shared" si="676"/>
        <v>3.9115885050394956</v>
      </c>
      <c r="AE1882" s="3">
        <f t="shared" si="677"/>
        <v>2.1970825181107929</v>
      </c>
      <c r="AF1882" s="3">
        <f t="shared" si="678"/>
        <v>1.5342159398269237</v>
      </c>
      <c r="AG1882" t="str">
        <f t="shared" si="679"/>
        <v>Cluster 3</v>
      </c>
      <c r="AH1882" t="str">
        <f t="shared" si="680"/>
        <v>Not Applicable</v>
      </c>
      <c r="AI1882">
        <f t="shared" si="681"/>
        <v>47.41</v>
      </c>
      <c r="AJ1882" t="e">
        <f t="shared" si="682"/>
        <v>#N/A</v>
      </c>
      <c r="AK1882" t="str">
        <f t="shared" si="683"/>
        <v>no - High</v>
      </c>
      <c r="AL1882" t="str">
        <f t="shared" si="684"/>
        <v>Q3 - High</v>
      </c>
      <c r="AM1882">
        <f t="shared" si="685"/>
        <v>0</v>
      </c>
      <c r="AN1882">
        <f t="shared" si="686"/>
        <v>1</v>
      </c>
      <c r="AO1882">
        <f t="shared" si="687"/>
        <v>0</v>
      </c>
      <c r="AP1882">
        <f t="shared" si="688"/>
        <v>0</v>
      </c>
      <c r="AQ1882">
        <f t="shared" si="689"/>
        <v>278.89999999999998</v>
      </c>
    </row>
    <row r="1883" spans="1:43" x14ac:dyDescent="0.25">
      <c r="A1883" t="s">
        <v>74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  <c r="U1883">
        <f t="shared" si="667"/>
        <v>0</v>
      </c>
      <c r="V1883" t="str">
        <f t="shared" si="668"/>
        <v>&gt;3 calls</v>
      </c>
      <c r="W1883" t="str">
        <f t="shared" si="669"/>
        <v>Q3</v>
      </c>
      <c r="X1883" t="str">
        <f t="shared" si="670"/>
        <v>Not Applicable</v>
      </c>
      <c r="Y1883" t="str">
        <f t="shared" si="671"/>
        <v>Medium</v>
      </c>
      <c r="Z1883" s="3">
        <f t="shared" si="672"/>
        <v>0.60616480966510344</v>
      </c>
      <c r="AA1883" s="3">
        <f t="shared" si="673"/>
        <v>0.51793718742641248</v>
      </c>
      <c r="AB1883" s="3">
        <f t="shared" si="674"/>
        <v>-0.21305117043670757</v>
      </c>
      <c r="AC1883" s="3">
        <f t="shared" si="675"/>
        <v>0.30576025649971117</v>
      </c>
      <c r="AD1883" s="3">
        <f t="shared" si="676"/>
        <v>2.6848085608817205</v>
      </c>
      <c r="AE1883" s="3">
        <f t="shared" si="677"/>
        <v>0.88009933659487216</v>
      </c>
      <c r="AF1883" s="3">
        <f t="shared" si="678"/>
        <v>1.5300172142710338</v>
      </c>
      <c r="AG1883" t="str">
        <f t="shared" si="679"/>
        <v>Cluster 2</v>
      </c>
      <c r="AH1883" t="str">
        <f t="shared" si="680"/>
        <v>&gt;16 messages</v>
      </c>
      <c r="AI1883" t="e">
        <f t="shared" si="681"/>
        <v>#N/A</v>
      </c>
      <c r="AJ1883">
        <f t="shared" si="682"/>
        <v>36.21</v>
      </c>
      <c r="AK1883" t="str">
        <f t="shared" si="683"/>
        <v>no - Low</v>
      </c>
      <c r="AL1883" t="str">
        <f t="shared" si="684"/>
        <v>Q3 - High</v>
      </c>
      <c r="AM1883">
        <f t="shared" si="685"/>
        <v>0</v>
      </c>
      <c r="AN1883">
        <f t="shared" si="686"/>
        <v>1</v>
      </c>
      <c r="AO1883">
        <f t="shared" si="687"/>
        <v>0</v>
      </c>
      <c r="AP1883">
        <f t="shared" si="688"/>
        <v>4</v>
      </c>
      <c r="AQ1883">
        <f t="shared" si="689"/>
        <v>213</v>
      </c>
    </row>
    <row r="1884" spans="1:43" x14ac:dyDescent="0.25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  <c r="U1884">
        <f t="shared" si="667"/>
        <v>1</v>
      </c>
      <c r="V1884" t="str">
        <f t="shared" si="668"/>
        <v>&lt;=3 calls</v>
      </c>
      <c r="W1884" t="str">
        <f t="shared" si="669"/>
        <v>Q2</v>
      </c>
      <c r="X1884" t="str">
        <f t="shared" si="670"/>
        <v>Not Applicable</v>
      </c>
      <c r="Y1884" t="str">
        <f t="shared" si="671"/>
        <v>High</v>
      </c>
      <c r="Z1884" s="3">
        <f t="shared" si="672"/>
        <v>0.68392476985475847</v>
      </c>
      <c r="AA1884" s="3">
        <f t="shared" si="673"/>
        <v>2.0542703263359305</v>
      </c>
      <c r="AB1884" s="3">
        <f t="shared" si="674"/>
        <v>-6.8076282288209319E-2</v>
      </c>
      <c r="AC1884" s="3">
        <f t="shared" si="675"/>
        <v>0.77675738956378104</v>
      </c>
      <c r="AD1884" s="3">
        <f t="shared" si="676"/>
        <v>4.023620073251184</v>
      </c>
      <c r="AE1884" s="3">
        <f t="shared" si="677"/>
        <v>2.3012531557691212</v>
      </c>
      <c r="AF1884" s="3">
        <f t="shared" si="678"/>
        <v>1.5498431146425167</v>
      </c>
      <c r="AG1884" t="str">
        <f t="shared" si="679"/>
        <v>Cluster 3</v>
      </c>
      <c r="AH1884" t="str">
        <f t="shared" si="680"/>
        <v>Not Applicable</v>
      </c>
      <c r="AI1884">
        <f t="shared" si="681"/>
        <v>36.92</v>
      </c>
      <c r="AJ1884" t="e">
        <f t="shared" si="682"/>
        <v>#N/A</v>
      </c>
      <c r="AK1884" t="str">
        <f t="shared" si="683"/>
        <v>no - Low</v>
      </c>
      <c r="AL1884" t="str">
        <f t="shared" si="684"/>
        <v>Q4 - Very High</v>
      </c>
      <c r="AM1884">
        <f t="shared" si="685"/>
        <v>0</v>
      </c>
      <c r="AN1884">
        <f t="shared" si="686"/>
        <v>1</v>
      </c>
      <c r="AO1884">
        <f t="shared" si="687"/>
        <v>0</v>
      </c>
      <c r="AP1884">
        <f t="shared" si="688"/>
        <v>0</v>
      </c>
      <c r="AQ1884">
        <f t="shared" si="689"/>
        <v>217.2</v>
      </c>
    </row>
    <row r="1885" spans="1:43" x14ac:dyDescent="0.25">
      <c r="A1885" t="s">
        <v>74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  <c r="U1885">
        <f t="shared" si="667"/>
        <v>0</v>
      </c>
      <c r="V1885" t="str">
        <f t="shared" si="668"/>
        <v>&lt;=3 calls</v>
      </c>
      <c r="W1885" t="str">
        <f t="shared" si="669"/>
        <v>Q2</v>
      </c>
      <c r="X1885" t="str">
        <f t="shared" si="670"/>
        <v>Not Applicable</v>
      </c>
      <c r="Y1885" t="str">
        <f t="shared" si="671"/>
        <v>High</v>
      </c>
      <c r="Z1885" s="3">
        <f t="shared" si="672"/>
        <v>-8.07148386768511E-2</v>
      </c>
      <c r="AA1885" s="3">
        <f t="shared" si="673"/>
        <v>1.6920777987691791</v>
      </c>
      <c r="AB1885" s="3">
        <f t="shared" si="674"/>
        <v>-0.98757454547663148</v>
      </c>
      <c r="AC1885" s="3">
        <f t="shared" si="675"/>
        <v>0.99414068174719761</v>
      </c>
      <c r="AD1885" s="3">
        <f t="shared" si="676"/>
        <v>3.4740638354777142</v>
      </c>
      <c r="AE1885" s="3">
        <f t="shared" si="677"/>
        <v>2.1984679529727829</v>
      </c>
      <c r="AF1885" s="3">
        <f t="shared" si="678"/>
        <v>2.3658831643854583</v>
      </c>
      <c r="AG1885" t="str">
        <f t="shared" si="679"/>
        <v>Cluster 2</v>
      </c>
      <c r="AH1885" t="str">
        <f t="shared" si="680"/>
        <v>Not Applicable</v>
      </c>
      <c r="AI1885" t="e">
        <f t="shared" si="681"/>
        <v>#N/A</v>
      </c>
      <c r="AJ1885">
        <f t="shared" si="682"/>
        <v>29.9</v>
      </c>
      <c r="AK1885" t="str">
        <f t="shared" si="683"/>
        <v>no - High</v>
      </c>
      <c r="AL1885" t="str">
        <f t="shared" si="684"/>
        <v>Q4 - Very High</v>
      </c>
      <c r="AM1885">
        <f t="shared" si="685"/>
        <v>0</v>
      </c>
      <c r="AN1885">
        <f t="shared" si="686"/>
        <v>1</v>
      </c>
      <c r="AO1885">
        <f t="shared" si="687"/>
        <v>0</v>
      </c>
      <c r="AP1885">
        <f t="shared" si="688"/>
        <v>1</v>
      </c>
      <c r="AQ1885">
        <f t="shared" si="689"/>
        <v>175.9</v>
      </c>
    </row>
    <row r="1886" spans="1:43" x14ac:dyDescent="0.25">
      <c r="A1886" t="s">
        <v>50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  <c r="U1886">
        <f t="shared" si="667"/>
        <v>0</v>
      </c>
      <c r="V1886" t="str">
        <f t="shared" si="668"/>
        <v>&lt;=3 calls</v>
      </c>
      <c r="W1886" t="str">
        <f t="shared" si="669"/>
        <v>Q1</v>
      </c>
      <c r="X1886" t="str">
        <f t="shared" si="670"/>
        <v>Not Applicable</v>
      </c>
      <c r="Y1886" t="str">
        <f t="shared" si="671"/>
        <v>Medium</v>
      </c>
      <c r="Z1886" s="3">
        <f t="shared" si="672"/>
        <v>1.0856845641679775</v>
      </c>
      <c r="AA1886" s="3">
        <f t="shared" si="673"/>
        <v>-0.25818965735948407</v>
      </c>
      <c r="AB1886" s="3">
        <f t="shared" si="674"/>
        <v>-0.38582946179176786</v>
      </c>
      <c r="AC1886" s="3">
        <f t="shared" si="675"/>
        <v>0.55937409738036437</v>
      </c>
      <c r="AD1886" s="3">
        <f t="shared" si="676"/>
        <v>2.7765474444426159</v>
      </c>
      <c r="AE1886" s="3">
        <f t="shared" si="677"/>
        <v>1.3065743861130303</v>
      </c>
      <c r="AF1886" s="3">
        <f t="shared" si="678"/>
        <v>1.9248526025783017</v>
      </c>
      <c r="AG1886" t="str">
        <f t="shared" si="679"/>
        <v>Cluster 2</v>
      </c>
      <c r="AH1886" t="str">
        <f t="shared" si="680"/>
        <v>Not Applicable</v>
      </c>
      <c r="AI1886" t="e">
        <f t="shared" si="681"/>
        <v>#N/A</v>
      </c>
      <c r="AJ1886">
        <f t="shared" si="682"/>
        <v>40.61</v>
      </c>
      <c r="AK1886" t="str">
        <f t="shared" si="683"/>
        <v>no - Low</v>
      </c>
      <c r="AL1886" t="str">
        <f t="shared" si="684"/>
        <v>Q3 - High</v>
      </c>
      <c r="AM1886">
        <f t="shared" si="685"/>
        <v>0</v>
      </c>
      <c r="AN1886">
        <f t="shared" si="686"/>
        <v>1</v>
      </c>
      <c r="AO1886">
        <f t="shared" si="687"/>
        <v>0</v>
      </c>
      <c r="AP1886">
        <f t="shared" si="688"/>
        <v>2</v>
      </c>
      <c r="AQ1886">
        <f t="shared" si="689"/>
        <v>238.9</v>
      </c>
    </row>
    <row r="1887" spans="1:43" x14ac:dyDescent="0.25">
      <c r="A1887" t="s">
        <v>53</v>
      </c>
      <c r="B1887">
        <v>116</v>
      </c>
      <c r="C1887" t="s">
        <v>25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  <c r="U1887">
        <f t="shared" si="667"/>
        <v>1</v>
      </c>
      <c r="V1887" t="str">
        <f t="shared" si="668"/>
        <v>&gt;3 calls</v>
      </c>
      <c r="W1887" t="str">
        <f t="shared" si="669"/>
        <v>Q3</v>
      </c>
      <c r="X1887" t="str">
        <f t="shared" si="670"/>
        <v>Not Applicable</v>
      </c>
      <c r="Y1887" t="str">
        <f t="shared" si="671"/>
        <v>High</v>
      </c>
      <c r="Z1887" s="3">
        <f t="shared" si="672"/>
        <v>-0.86942300631478275</v>
      </c>
      <c r="AA1887" s="3">
        <f t="shared" si="673"/>
        <v>0.94779205530783261</v>
      </c>
      <c r="AB1887" s="3">
        <f t="shared" si="674"/>
        <v>0.36684838215728655</v>
      </c>
      <c r="AC1887" s="3">
        <f t="shared" si="675"/>
        <v>0.37822135389418376</v>
      </c>
      <c r="AD1887" s="3">
        <f t="shared" si="676"/>
        <v>2.7529462112682275</v>
      </c>
      <c r="AE1887" s="3">
        <f t="shared" si="677"/>
        <v>1.3899047708555605</v>
      </c>
      <c r="AF1887" s="3">
        <f t="shared" si="678"/>
        <v>2.0700139376240947</v>
      </c>
      <c r="AG1887" t="str">
        <f t="shared" si="679"/>
        <v>Cluster 2</v>
      </c>
      <c r="AH1887" t="str">
        <f t="shared" si="680"/>
        <v>Not Applicable</v>
      </c>
      <c r="AI1887">
        <f t="shared" si="681"/>
        <v>22.66</v>
      </c>
      <c r="AJ1887" t="e">
        <f t="shared" si="682"/>
        <v>#N/A</v>
      </c>
      <c r="AK1887" t="str">
        <f t="shared" si="683"/>
        <v>no - Medium</v>
      </c>
      <c r="AL1887" t="str">
        <f t="shared" si="684"/>
        <v>Q3 - High</v>
      </c>
      <c r="AM1887">
        <f t="shared" si="685"/>
        <v>0</v>
      </c>
      <c r="AN1887">
        <f t="shared" si="686"/>
        <v>0</v>
      </c>
      <c r="AO1887">
        <f t="shared" si="687"/>
        <v>0</v>
      </c>
      <c r="AP1887">
        <f t="shared" si="688"/>
        <v>5</v>
      </c>
      <c r="AQ1887">
        <f t="shared" si="689"/>
        <v>133.30000000000001</v>
      </c>
    </row>
    <row r="1888" spans="1:43" x14ac:dyDescent="0.25">
      <c r="A1888" t="s">
        <v>54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  <c r="U1888">
        <f t="shared" si="667"/>
        <v>0</v>
      </c>
      <c r="V1888" t="str">
        <f t="shared" si="668"/>
        <v>&lt;=3 calls</v>
      </c>
      <c r="W1888" t="str">
        <f t="shared" si="669"/>
        <v>Q2</v>
      </c>
      <c r="X1888" t="str">
        <f t="shared" si="670"/>
        <v>Not Applicable</v>
      </c>
      <c r="Y1888" t="str">
        <f t="shared" si="671"/>
        <v>High</v>
      </c>
      <c r="Z1888" s="3">
        <f t="shared" si="672"/>
        <v>-5.6646279570529555E-2</v>
      </c>
      <c r="AA1888" s="3">
        <f t="shared" si="673"/>
        <v>0.96968281246846033</v>
      </c>
      <c r="AB1888" s="3">
        <f t="shared" si="674"/>
        <v>5.4041404719889297E-3</v>
      </c>
      <c r="AC1888" s="3">
        <f t="shared" si="675"/>
        <v>-0.60000346093119195</v>
      </c>
      <c r="AD1888" s="3">
        <f t="shared" si="676"/>
        <v>2.4372938560064994</v>
      </c>
      <c r="AE1888" s="3">
        <f t="shared" si="677"/>
        <v>1.1417210323233846</v>
      </c>
      <c r="AF1888" s="3">
        <f t="shared" si="678"/>
        <v>2.1602436183847691</v>
      </c>
      <c r="AG1888" t="str">
        <f t="shared" si="679"/>
        <v>Cluster 2</v>
      </c>
      <c r="AH1888" t="str">
        <f t="shared" si="680"/>
        <v>Not Applicable</v>
      </c>
      <c r="AI1888" t="e">
        <f t="shared" si="681"/>
        <v>#N/A</v>
      </c>
      <c r="AJ1888">
        <f t="shared" si="682"/>
        <v>30.12</v>
      </c>
      <c r="AK1888" t="str">
        <f t="shared" si="683"/>
        <v>no - High</v>
      </c>
      <c r="AL1888" t="str">
        <f t="shared" si="684"/>
        <v>Q2 - Medium</v>
      </c>
      <c r="AM1888">
        <f t="shared" si="685"/>
        <v>0</v>
      </c>
      <c r="AN1888">
        <f t="shared" si="686"/>
        <v>1</v>
      </c>
      <c r="AO1888">
        <f t="shared" si="687"/>
        <v>0</v>
      </c>
      <c r="AP1888">
        <f t="shared" si="688"/>
        <v>3</v>
      </c>
      <c r="AQ1888">
        <f t="shared" si="689"/>
        <v>177.2</v>
      </c>
    </row>
    <row r="1889" spans="1:43" x14ac:dyDescent="0.25">
      <c r="A1889" t="s">
        <v>40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  <c r="U1889">
        <f t="shared" si="667"/>
        <v>0</v>
      </c>
      <c r="V1889" t="str">
        <f t="shared" si="668"/>
        <v>&lt;=3 calls</v>
      </c>
      <c r="W1889" t="str">
        <f t="shared" si="669"/>
        <v>Q3</v>
      </c>
      <c r="X1889" t="str">
        <f t="shared" si="670"/>
        <v>Not Applicable</v>
      </c>
      <c r="Y1889" t="str">
        <f t="shared" si="671"/>
        <v>Medium</v>
      </c>
      <c r="Z1889" s="3">
        <f t="shared" si="672"/>
        <v>7.850793694958573E-2</v>
      </c>
      <c r="AA1889" s="3">
        <f t="shared" si="673"/>
        <v>0.17564534818750449</v>
      </c>
      <c r="AB1889" s="3">
        <f t="shared" si="674"/>
        <v>-0.61222860218805342</v>
      </c>
      <c r="AC1889" s="3">
        <f t="shared" si="675"/>
        <v>-2.0314681775414092E-2</v>
      </c>
      <c r="AD1889" s="3">
        <f t="shared" si="676"/>
        <v>1.9119286949266725</v>
      </c>
      <c r="AE1889" s="3">
        <f t="shared" si="677"/>
        <v>0.64206801208031217</v>
      </c>
      <c r="AF1889" s="3">
        <f t="shared" si="678"/>
        <v>2.2735503798661507</v>
      </c>
      <c r="AG1889" t="str">
        <f t="shared" si="679"/>
        <v>Cluster 2</v>
      </c>
      <c r="AH1889" t="str">
        <f t="shared" si="680"/>
        <v>Not Applicable</v>
      </c>
      <c r="AI1889" t="e">
        <f t="shared" si="681"/>
        <v>#N/A</v>
      </c>
      <c r="AJ1889">
        <f t="shared" si="682"/>
        <v>31.37</v>
      </c>
      <c r="AK1889" t="str">
        <f t="shared" si="683"/>
        <v>no - Medium</v>
      </c>
      <c r="AL1889" t="str">
        <f t="shared" si="684"/>
        <v>Q2 - Medium</v>
      </c>
      <c r="AM1889">
        <f t="shared" si="685"/>
        <v>0</v>
      </c>
      <c r="AN1889">
        <f t="shared" si="686"/>
        <v>1</v>
      </c>
      <c r="AO1889">
        <f t="shared" si="687"/>
        <v>0</v>
      </c>
      <c r="AP1889">
        <f t="shared" si="688"/>
        <v>2</v>
      </c>
      <c r="AQ1889">
        <f t="shared" si="689"/>
        <v>184.5</v>
      </c>
    </row>
    <row r="1890" spans="1:43" x14ac:dyDescent="0.25">
      <c r="A1890" t="s">
        <v>47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  <c r="U1890">
        <f t="shared" si="667"/>
        <v>0</v>
      </c>
      <c r="V1890" t="str">
        <f t="shared" si="668"/>
        <v>&lt;=3 calls</v>
      </c>
      <c r="W1890" t="str">
        <f t="shared" si="669"/>
        <v>Q2</v>
      </c>
      <c r="X1890" t="str">
        <f t="shared" si="670"/>
        <v>Not Applicable</v>
      </c>
      <c r="Y1890" t="str">
        <f t="shared" si="671"/>
        <v>Low</v>
      </c>
      <c r="Z1890" s="3">
        <f t="shared" si="672"/>
        <v>-7.7011983429724873E-2</v>
      </c>
      <c r="AA1890" s="3">
        <f t="shared" si="673"/>
        <v>-0.81142879287353309</v>
      </c>
      <c r="AB1890" s="3">
        <f t="shared" si="674"/>
        <v>1.3618130254778047</v>
      </c>
      <c r="AC1890" s="3">
        <f t="shared" si="675"/>
        <v>0.66806574347207237</v>
      </c>
      <c r="AD1890" s="3">
        <f t="shared" si="676"/>
        <v>3.0410639701839752</v>
      </c>
      <c r="AE1890" s="3">
        <f t="shared" si="677"/>
        <v>1.7219738922114598</v>
      </c>
      <c r="AF1890" s="3">
        <f t="shared" si="678"/>
        <v>2.1638664700402948</v>
      </c>
      <c r="AG1890" t="str">
        <f t="shared" si="679"/>
        <v>Cluster 2</v>
      </c>
      <c r="AH1890" t="str">
        <f t="shared" si="680"/>
        <v>&gt;16 messages</v>
      </c>
      <c r="AI1890" t="e">
        <f t="shared" si="681"/>
        <v>#N/A</v>
      </c>
      <c r="AJ1890">
        <f t="shared" si="682"/>
        <v>29.94</v>
      </c>
      <c r="AK1890" t="str">
        <f t="shared" si="683"/>
        <v>no - High</v>
      </c>
      <c r="AL1890" t="str">
        <f t="shared" si="684"/>
        <v>Q4 - Very High</v>
      </c>
      <c r="AM1890">
        <f t="shared" si="685"/>
        <v>0</v>
      </c>
      <c r="AN1890">
        <f t="shared" si="686"/>
        <v>1</v>
      </c>
      <c r="AO1890">
        <f t="shared" si="687"/>
        <v>0</v>
      </c>
      <c r="AP1890">
        <f t="shared" si="688"/>
        <v>0</v>
      </c>
      <c r="AQ1890">
        <f t="shared" si="689"/>
        <v>176.1</v>
      </c>
    </row>
    <row r="1891" spans="1:43" x14ac:dyDescent="0.25">
      <c r="A1891" t="s">
        <v>37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  <c r="U1891">
        <f t="shared" si="667"/>
        <v>0</v>
      </c>
      <c r="V1891" t="str">
        <f t="shared" si="668"/>
        <v>&gt;3 calls</v>
      </c>
      <c r="W1891" t="str">
        <f t="shared" si="669"/>
        <v>Q4</v>
      </c>
      <c r="X1891" t="str">
        <f t="shared" si="670"/>
        <v>Not Applicable</v>
      </c>
      <c r="Y1891" t="str">
        <f t="shared" si="671"/>
        <v>Low</v>
      </c>
      <c r="Z1891" s="3">
        <f t="shared" si="672"/>
        <v>0.45249631690935599</v>
      </c>
      <c r="AA1891" s="3">
        <f t="shared" si="673"/>
        <v>-1.1358100126173825</v>
      </c>
      <c r="AB1891" s="3">
        <f t="shared" si="674"/>
        <v>-0.68968093969204536</v>
      </c>
      <c r="AC1891" s="3">
        <f t="shared" si="675"/>
        <v>0.26952970780247515</v>
      </c>
      <c r="AD1891" s="3">
        <f t="shared" si="676"/>
        <v>1.95862030734541</v>
      </c>
      <c r="AE1891" s="3">
        <f t="shared" si="677"/>
        <v>1.4293786634552164</v>
      </c>
      <c r="AF1891" s="3">
        <f t="shared" si="678"/>
        <v>2.8722905874469276</v>
      </c>
      <c r="AG1891" t="str">
        <f t="shared" si="679"/>
        <v>Cluster 2</v>
      </c>
      <c r="AH1891" t="str">
        <f t="shared" si="680"/>
        <v>Not Applicable</v>
      </c>
      <c r="AI1891" t="e">
        <f t="shared" si="681"/>
        <v>#N/A</v>
      </c>
      <c r="AJ1891">
        <f t="shared" si="682"/>
        <v>34.799999999999997</v>
      </c>
      <c r="AK1891" t="str">
        <f t="shared" si="683"/>
        <v>no - Medium</v>
      </c>
      <c r="AL1891" t="str">
        <f t="shared" si="684"/>
        <v>Q3 - High</v>
      </c>
      <c r="AM1891">
        <f t="shared" si="685"/>
        <v>0</v>
      </c>
      <c r="AN1891">
        <f t="shared" si="686"/>
        <v>1</v>
      </c>
      <c r="AO1891">
        <f t="shared" si="687"/>
        <v>0</v>
      </c>
      <c r="AP1891">
        <f t="shared" si="688"/>
        <v>6</v>
      </c>
      <c r="AQ1891">
        <f t="shared" si="689"/>
        <v>204.7</v>
      </c>
    </row>
    <row r="1892" spans="1:43" x14ac:dyDescent="0.25">
      <c r="A1892" t="s">
        <v>20</v>
      </c>
      <c r="B1892">
        <v>68</v>
      </c>
      <c r="C1892" t="s">
        <v>28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  <c r="U1892">
        <f t="shared" si="667"/>
        <v>0</v>
      </c>
      <c r="V1892" t="str">
        <f t="shared" si="668"/>
        <v>&lt;=3 calls</v>
      </c>
      <c r="W1892" t="str">
        <f t="shared" si="669"/>
        <v>Q1</v>
      </c>
      <c r="X1892" t="str">
        <f t="shared" si="670"/>
        <v>Not Applicable</v>
      </c>
      <c r="Y1892" t="str">
        <f t="shared" si="671"/>
        <v>Low</v>
      </c>
      <c r="Z1892" s="3">
        <f t="shared" si="672"/>
        <v>-0.67872596108777139</v>
      </c>
      <c r="AA1892" s="3">
        <f t="shared" si="673"/>
        <v>-1.3109360699024049</v>
      </c>
      <c r="AB1892" s="3">
        <f t="shared" si="674"/>
        <v>0.29932583151278025</v>
      </c>
      <c r="AC1892" s="3">
        <f t="shared" si="675"/>
        <v>1.8999043991781008</v>
      </c>
      <c r="AD1892" s="3">
        <f t="shared" si="676"/>
        <v>3.2089860374352219</v>
      </c>
      <c r="AE1892" s="3">
        <f t="shared" si="677"/>
        <v>2.4245525337787179</v>
      </c>
      <c r="AF1892" s="3">
        <f t="shared" si="678"/>
        <v>3.0756005250440746</v>
      </c>
      <c r="AG1892" t="str">
        <f t="shared" si="679"/>
        <v>Cluster 2</v>
      </c>
      <c r="AH1892" t="str">
        <f t="shared" si="680"/>
        <v>Not Applicable</v>
      </c>
      <c r="AI1892" t="e">
        <f t="shared" si="681"/>
        <v>#N/A</v>
      </c>
      <c r="AJ1892">
        <f t="shared" si="682"/>
        <v>24.41</v>
      </c>
      <c r="AK1892" t="str">
        <f t="shared" si="683"/>
        <v>no - Medium</v>
      </c>
      <c r="AL1892" t="str">
        <f t="shared" si="684"/>
        <v>Q4 - Very High</v>
      </c>
      <c r="AM1892">
        <f t="shared" si="685"/>
        <v>0</v>
      </c>
      <c r="AN1892">
        <f t="shared" si="686"/>
        <v>0</v>
      </c>
      <c r="AO1892">
        <f t="shared" si="687"/>
        <v>1</v>
      </c>
      <c r="AP1892">
        <f t="shared" si="688"/>
        <v>2</v>
      </c>
      <c r="AQ1892">
        <f t="shared" si="689"/>
        <v>143.6</v>
      </c>
    </row>
    <row r="1893" spans="1:43" x14ac:dyDescent="0.25">
      <c r="A1893" t="s">
        <v>46</v>
      </c>
      <c r="B1893">
        <v>93</v>
      </c>
      <c r="C1893" t="s">
        <v>25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  <c r="U1893">
        <f t="shared" si="667"/>
        <v>0</v>
      </c>
      <c r="V1893" t="str">
        <f t="shared" si="668"/>
        <v>&lt;=3 calls</v>
      </c>
      <c r="W1893" t="str">
        <f t="shared" si="669"/>
        <v>Q2</v>
      </c>
      <c r="X1893" t="str">
        <f t="shared" si="670"/>
        <v>Not Applicable</v>
      </c>
      <c r="Y1893" t="str">
        <f t="shared" si="671"/>
        <v>Medium</v>
      </c>
      <c r="Z1893" s="3">
        <f t="shared" si="672"/>
        <v>-1.7766299475701512E-2</v>
      </c>
      <c r="AA1893" s="3">
        <f t="shared" si="673"/>
        <v>-0.22634855603493403</v>
      </c>
      <c r="AB1893" s="3">
        <f t="shared" si="674"/>
        <v>1.0460458033461426</v>
      </c>
      <c r="AC1893" s="3">
        <f t="shared" si="675"/>
        <v>0.66806574347207237</v>
      </c>
      <c r="AD1893" s="3">
        <f t="shared" si="676"/>
        <v>2.9209701047991383</v>
      </c>
      <c r="AE1893" s="3">
        <f t="shared" si="677"/>
        <v>1.2617737398262532</v>
      </c>
      <c r="AF1893" s="3">
        <f t="shared" si="678"/>
        <v>1.6285206746922101</v>
      </c>
      <c r="AG1893" t="str">
        <f t="shared" si="679"/>
        <v>Cluster 2</v>
      </c>
      <c r="AH1893" t="str">
        <f t="shared" si="680"/>
        <v>Not Applicable</v>
      </c>
      <c r="AI1893" t="e">
        <f t="shared" si="681"/>
        <v>#N/A</v>
      </c>
      <c r="AJ1893">
        <f t="shared" si="682"/>
        <v>30.48</v>
      </c>
      <c r="AK1893" t="str">
        <f t="shared" si="683"/>
        <v>no - Medium</v>
      </c>
      <c r="AL1893" t="str">
        <f t="shared" si="684"/>
        <v>Q4 - Very High</v>
      </c>
      <c r="AM1893">
        <f t="shared" si="685"/>
        <v>0</v>
      </c>
      <c r="AN1893">
        <f t="shared" si="686"/>
        <v>0</v>
      </c>
      <c r="AO1893">
        <f t="shared" si="687"/>
        <v>0</v>
      </c>
      <c r="AP1893">
        <f t="shared" si="688"/>
        <v>1</v>
      </c>
      <c r="AQ1893">
        <f t="shared" si="689"/>
        <v>179.3</v>
      </c>
    </row>
    <row r="1894" spans="1:43" x14ac:dyDescent="0.25">
      <c r="A1894" t="s">
        <v>27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  <c r="U1894">
        <f t="shared" si="667"/>
        <v>0</v>
      </c>
      <c r="V1894" t="str">
        <f t="shared" si="668"/>
        <v>&lt;=3 calls</v>
      </c>
      <c r="W1894" t="str">
        <f t="shared" si="669"/>
        <v>Q3</v>
      </c>
      <c r="X1894" t="str">
        <f t="shared" si="670"/>
        <v>Not Applicable</v>
      </c>
      <c r="Y1894" t="str">
        <f t="shared" si="671"/>
        <v>Medium</v>
      </c>
      <c r="Z1894" s="3">
        <f t="shared" si="672"/>
        <v>-0.79536590137225394</v>
      </c>
      <c r="AA1894" s="3">
        <f t="shared" si="673"/>
        <v>0.23932755083660345</v>
      </c>
      <c r="AB1894" s="3">
        <f t="shared" si="674"/>
        <v>-0.94984135541058434</v>
      </c>
      <c r="AC1894" s="3">
        <f t="shared" si="675"/>
        <v>8.8376964316294535E-2</v>
      </c>
      <c r="AD1894" s="3">
        <f t="shared" si="676"/>
        <v>1.6627952966812374</v>
      </c>
      <c r="AE1894" s="3">
        <f t="shared" si="677"/>
        <v>1.2648690374600544</v>
      </c>
      <c r="AF1894" s="3">
        <f t="shared" si="678"/>
        <v>2.9042897867094815</v>
      </c>
      <c r="AG1894" t="str">
        <f t="shared" si="679"/>
        <v>Cluster 2</v>
      </c>
      <c r="AH1894" t="str">
        <f t="shared" si="680"/>
        <v>Not Applicable</v>
      </c>
      <c r="AI1894" t="e">
        <f t="shared" si="681"/>
        <v>#N/A</v>
      </c>
      <c r="AJ1894">
        <f t="shared" si="682"/>
        <v>23.34</v>
      </c>
      <c r="AK1894" t="str">
        <f t="shared" si="683"/>
        <v>no - Low</v>
      </c>
      <c r="AL1894" t="str">
        <f t="shared" si="684"/>
        <v>Q3 - High</v>
      </c>
      <c r="AM1894">
        <f t="shared" si="685"/>
        <v>0</v>
      </c>
      <c r="AN1894">
        <f t="shared" si="686"/>
        <v>1</v>
      </c>
      <c r="AO1894">
        <f t="shared" si="687"/>
        <v>0</v>
      </c>
      <c r="AP1894">
        <f t="shared" si="688"/>
        <v>1</v>
      </c>
      <c r="AQ1894">
        <f t="shared" si="689"/>
        <v>137.30000000000001</v>
      </c>
    </row>
    <row r="1895" spans="1:43" x14ac:dyDescent="0.25">
      <c r="A1895" t="s">
        <v>43</v>
      </c>
      <c r="B1895">
        <v>41</v>
      </c>
      <c r="C1895" t="s">
        <v>25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  <c r="U1895">
        <f t="shared" si="667"/>
        <v>0</v>
      </c>
      <c r="V1895" t="str">
        <f t="shared" si="668"/>
        <v>&lt;=3 calls</v>
      </c>
      <c r="W1895" t="str">
        <f t="shared" si="669"/>
        <v>Q1</v>
      </c>
      <c r="X1895" t="str">
        <f t="shared" si="670"/>
        <v>Not Applicable</v>
      </c>
      <c r="Y1895" t="str">
        <f t="shared" si="671"/>
        <v>Medium</v>
      </c>
      <c r="Z1895" s="3">
        <f t="shared" si="672"/>
        <v>1.0653188603087822</v>
      </c>
      <c r="AA1895" s="3">
        <f t="shared" si="673"/>
        <v>0.46420532894123528</v>
      </c>
      <c r="AB1895" s="3">
        <f t="shared" si="674"/>
        <v>0.33507306420693078</v>
      </c>
      <c r="AC1895" s="3">
        <f t="shared" si="675"/>
        <v>-2.0314681775414092E-2</v>
      </c>
      <c r="AD1895" s="3">
        <f t="shared" si="676"/>
        <v>3.0251682018629591</v>
      </c>
      <c r="AE1895" s="3">
        <f t="shared" si="677"/>
        <v>1.2095774081056994</v>
      </c>
      <c r="AF1895" s="3">
        <f t="shared" si="678"/>
        <v>1.3321082399101931</v>
      </c>
      <c r="AG1895" t="str">
        <f t="shared" si="679"/>
        <v>Cluster 2</v>
      </c>
      <c r="AH1895" t="str">
        <f t="shared" si="680"/>
        <v>Not Applicable</v>
      </c>
      <c r="AI1895" t="e">
        <f t="shared" si="681"/>
        <v>#N/A</v>
      </c>
      <c r="AJ1895">
        <f t="shared" si="682"/>
        <v>40.43</v>
      </c>
      <c r="AK1895" t="str">
        <f t="shared" si="683"/>
        <v>no - Medium</v>
      </c>
      <c r="AL1895" t="str">
        <f t="shared" si="684"/>
        <v>Q2 - Medium</v>
      </c>
      <c r="AM1895">
        <f t="shared" si="685"/>
        <v>0</v>
      </c>
      <c r="AN1895">
        <f t="shared" si="686"/>
        <v>0</v>
      </c>
      <c r="AO1895">
        <f t="shared" si="687"/>
        <v>0</v>
      </c>
      <c r="AP1895">
        <f t="shared" si="688"/>
        <v>2</v>
      </c>
      <c r="AQ1895">
        <f t="shared" si="689"/>
        <v>237.8</v>
      </c>
    </row>
    <row r="1896" spans="1:43" x14ac:dyDescent="0.25">
      <c r="A1896" t="s">
        <v>52</v>
      </c>
      <c r="B1896">
        <v>80</v>
      </c>
      <c r="C1896" t="s">
        <v>28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  <c r="U1896">
        <f t="shared" si="667"/>
        <v>0</v>
      </c>
      <c r="V1896" t="str">
        <f t="shared" si="668"/>
        <v>&lt;=3 calls</v>
      </c>
      <c r="W1896" t="str">
        <f t="shared" si="669"/>
        <v>Q2</v>
      </c>
      <c r="X1896" t="str">
        <f t="shared" si="670"/>
        <v>Not Applicable</v>
      </c>
      <c r="Y1896" t="str">
        <f t="shared" si="671"/>
        <v>Medium</v>
      </c>
      <c r="Z1896" s="3">
        <f t="shared" si="672"/>
        <v>0.43398204067372381</v>
      </c>
      <c r="AA1896" s="3">
        <f t="shared" si="673"/>
        <v>0.3229104418135465</v>
      </c>
      <c r="AB1896" s="3">
        <f t="shared" si="674"/>
        <v>-0.92005199483212574</v>
      </c>
      <c r="AC1896" s="3">
        <f t="shared" si="675"/>
        <v>-0.96230894790355315</v>
      </c>
      <c r="AD1896" s="3">
        <f t="shared" si="676"/>
        <v>1.9529999562141698</v>
      </c>
      <c r="AE1896" s="3">
        <f t="shared" si="677"/>
        <v>1.4370614981514767</v>
      </c>
      <c r="AF1896" s="3">
        <f t="shared" si="678"/>
        <v>2.8837618955049296</v>
      </c>
      <c r="AG1896" t="str">
        <f t="shared" si="679"/>
        <v>Cluster 2</v>
      </c>
      <c r="AH1896" t="str">
        <f t="shared" si="680"/>
        <v>Not Applicable</v>
      </c>
      <c r="AI1896" t="e">
        <f t="shared" si="681"/>
        <v>#N/A</v>
      </c>
      <c r="AJ1896">
        <f t="shared" si="682"/>
        <v>34.630000000000003</v>
      </c>
      <c r="AK1896" t="str">
        <f t="shared" si="683"/>
        <v>no - Medium</v>
      </c>
      <c r="AL1896" t="str">
        <f t="shared" si="684"/>
        <v>Q1 - Low</v>
      </c>
      <c r="AM1896">
        <f t="shared" si="685"/>
        <v>0</v>
      </c>
      <c r="AN1896">
        <f t="shared" si="686"/>
        <v>0</v>
      </c>
      <c r="AO1896">
        <f t="shared" si="687"/>
        <v>1</v>
      </c>
      <c r="AP1896">
        <f t="shared" si="688"/>
        <v>2</v>
      </c>
      <c r="AQ1896">
        <f t="shared" si="689"/>
        <v>203.7</v>
      </c>
    </row>
    <row r="1897" spans="1:43" x14ac:dyDescent="0.25">
      <c r="A1897" t="s">
        <v>20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  <c r="U1897">
        <f t="shared" si="667"/>
        <v>0</v>
      </c>
      <c r="V1897" t="str">
        <f t="shared" si="668"/>
        <v>&lt;=3 calls</v>
      </c>
      <c r="W1897" t="str">
        <f t="shared" si="669"/>
        <v>Q2</v>
      </c>
      <c r="X1897" t="str">
        <f t="shared" si="670"/>
        <v>Not Applicable</v>
      </c>
      <c r="Y1897" t="str">
        <f t="shared" si="671"/>
        <v>High</v>
      </c>
      <c r="Z1897" s="3">
        <f t="shared" si="672"/>
        <v>0.20440501535188491</v>
      </c>
      <c r="AA1897" s="3">
        <f t="shared" si="673"/>
        <v>1.0055040514585782</v>
      </c>
      <c r="AB1897" s="3">
        <f t="shared" si="674"/>
        <v>0.97057942321404789</v>
      </c>
      <c r="AC1897" s="3">
        <f t="shared" si="675"/>
        <v>2.6607459218200598</v>
      </c>
      <c r="AD1897" s="3">
        <f t="shared" si="676"/>
        <v>4.7704173725931316</v>
      </c>
      <c r="AE1897" s="3">
        <f t="shared" si="677"/>
        <v>3.0123766505948772</v>
      </c>
      <c r="AF1897" s="3">
        <f t="shared" si="678"/>
        <v>1.841723177179478</v>
      </c>
      <c r="AG1897" t="str">
        <f t="shared" si="679"/>
        <v>Cluster 3</v>
      </c>
      <c r="AH1897" t="str">
        <f t="shared" si="680"/>
        <v>&gt;16 messages</v>
      </c>
      <c r="AI1897" t="e">
        <f t="shared" si="681"/>
        <v>#N/A</v>
      </c>
      <c r="AJ1897">
        <f t="shared" si="682"/>
        <v>32.520000000000003</v>
      </c>
      <c r="AK1897" t="str">
        <f t="shared" si="683"/>
        <v>no - Medium</v>
      </c>
      <c r="AL1897" t="str">
        <f t="shared" si="684"/>
        <v>Q4 - Very High</v>
      </c>
      <c r="AM1897">
        <f t="shared" si="685"/>
        <v>0</v>
      </c>
      <c r="AN1897">
        <f t="shared" si="686"/>
        <v>1</v>
      </c>
      <c r="AO1897">
        <f t="shared" si="687"/>
        <v>0</v>
      </c>
      <c r="AP1897">
        <f t="shared" si="688"/>
        <v>2</v>
      </c>
      <c r="AQ1897">
        <f t="shared" si="689"/>
        <v>191.3</v>
      </c>
    </row>
    <row r="1898" spans="1:43" x14ac:dyDescent="0.25">
      <c r="A1898" t="s">
        <v>58</v>
      </c>
      <c r="B1898">
        <v>109</v>
      </c>
      <c r="C1898" t="s">
        <v>28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  <c r="U1898">
        <f t="shared" si="667"/>
        <v>0</v>
      </c>
      <c r="V1898" t="str">
        <f t="shared" si="668"/>
        <v>&lt;=3 calls</v>
      </c>
      <c r="W1898" t="str">
        <f t="shared" si="669"/>
        <v>Q3</v>
      </c>
      <c r="X1898" t="str">
        <f t="shared" si="670"/>
        <v>Low</v>
      </c>
      <c r="Y1898" t="str">
        <f t="shared" si="671"/>
        <v>Medium</v>
      </c>
      <c r="Z1898" s="3">
        <f t="shared" si="672"/>
        <v>0.53395913234613779</v>
      </c>
      <c r="AA1898" s="3">
        <f t="shared" si="673"/>
        <v>9.6042594876130483E-2</v>
      </c>
      <c r="AB1898" s="3">
        <f t="shared" si="674"/>
        <v>-1.6111651602523653</v>
      </c>
      <c r="AC1898" s="3">
        <f t="shared" si="675"/>
        <v>-0.88984785050908088</v>
      </c>
      <c r="AD1898" s="3">
        <f t="shared" si="676"/>
        <v>1.9849424018431081</v>
      </c>
      <c r="AE1898" s="3">
        <f t="shared" si="677"/>
        <v>1.9188587508498489</v>
      </c>
      <c r="AF1898" s="3">
        <f t="shared" si="678"/>
        <v>3.3799469630145675</v>
      </c>
      <c r="AG1898" t="str">
        <f t="shared" si="679"/>
        <v>Cluster 2</v>
      </c>
      <c r="AH1898" t="str">
        <f t="shared" si="680"/>
        <v>Not Applicable</v>
      </c>
      <c r="AI1898" t="e">
        <f t="shared" si="681"/>
        <v>#N/A</v>
      </c>
      <c r="AJ1898">
        <f t="shared" si="682"/>
        <v>35.549999999999997</v>
      </c>
      <c r="AK1898" t="str">
        <f t="shared" si="683"/>
        <v>yes - Low</v>
      </c>
      <c r="AL1898" t="str">
        <f t="shared" si="684"/>
        <v>Q1 - Low</v>
      </c>
      <c r="AM1898">
        <f t="shared" si="685"/>
        <v>1</v>
      </c>
      <c r="AN1898">
        <f t="shared" si="686"/>
        <v>0</v>
      </c>
      <c r="AO1898">
        <f t="shared" si="687"/>
        <v>1</v>
      </c>
      <c r="AP1898">
        <f t="shared" si="688"/>
        <v>2</v>
      </c>
      <c r="AQ1898">
        <f t="shared" si="689"/>
        <v>209.1</v>
      </c>
    </row>
    <row r="1899" spans="1:43" x14ac:dyDescent="0.25">
      <c r="A1899" t="s">
        <v>65</v>
      </c>
      <c r="B1899">
        <v>66</v>
      </c>
      <c r="C1899" t="s">
        <v>28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  <c r="U1899">
        <f t="shared" si="667"/>
        <v>0</v>
      </c>
      <c r="V1899" t="str">
        <f t="shared" si="668"/>
        <v>&lt;=3 calls</v>
      </c>
      <c r="W1899" t="str">
        <f t="shared" si="669"/>
        <v>Q1</v>
      </c>
      <c r="X1899" t="str">
        <f t="shared" si="670"/>
        <v>Not Applicable</v>
      </c>
      <c r="Y1899" t="str">
        <f t="shared" si="671"/>
        <v>Low</v>
      </c>
      <c r="Z1899" s="3">
        <f t="shared" si="672"/>
        <v>-1.693308298800416</v>
      </c>
      <c r="AA1899" s="3">
        <f t="shared" si="673"/>
        <v>-1.8024830716001397</v>
      </c>
      <c r="AB1899" s="3">
        <f t="shared" si="674"/>
        <v>-0.55264988103113621</v>
      </c>
      <c r="AC1899" s="3">
        <f t="shared" si="675"/>
        <v>-1.1434616913897337</v>
      </c>
      <c r="AD1899" s="3">
        <f t="shared" si="676"/>
        <v>1.1598960570793322</v>
      </c>
      <c r="AE1899" s="3">
        <f t="shared" si="677"/>
        <v>2.7801375413585268</v>
      </c>
      <c r="AF1899" s="3">
        <f t="shared" si="678"/>
        <v>4.7024430495768774</v>
      </c>
      <c r="AG1899" t="str">
        <f t="shared" si="679"/>
        <v>Cluster 1</v>
      </c>
      <c r="AH1899" t="str">
        <f t="shared" si="680"/>
        <v>&gt;16 messages</v>
      </c>
      <c r="AI1899" t="e">
        <f t="shared" si="681"/>
        <v>#N/A</v>
      </c>
      <c r="AJ1899">
        <f t="shared" si="682"/>
        <v>15.1</v>
      </c>
      <c r="AK1899" t="str">
        <f t="shared" si="683"/>
        <v>no - High</v>
      </c>
      <c r="AL1899" t="str">
        <f t="shared" si="684"/>
        <v>Q1 - Low</v>
      </c>
      <c r="AM1899">
        <f t="shared" si="685"/>
        <v>0</v>
      </c>
      <c r="AN1899">
        <f t="shared" si="686"/>
        <v>0</v>
      </c>
      <c r="AO1899">
        <f t="shared" si="687"/>
        <v>1</v>
      </c>
      <c r="AP1899">
        <f t="shared" si="688"/>
        <v>3</v>
      </c>
      <c r="AQ1899">
        <f t="shared" si="689"/>
        <v>88.8</v>
      </c>
    </row>
    <row r="1900" spans="1:43" x14ac:dyDescent="0.25">
      <c r="A1900" t="s">
        <v>37</v>
      </c>
      <c r="B1900">
        <v>104</v>
      </c>
      <c r="C1900" t="s">
        <v>28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  <c r="U1900">
        <f t="shared" si="667"/>
        <v>0</v>
      </c>
      <c r="V1900" t="str">
        <f t="shared" si="668"/>
        <v>&lt;=3 calls</v>
      </c>
      <c r="W1900" t="str">
        <f t="shared" si="669"/>
        <v>Q3</v>
      </c>
      <c r="X1900" t="str">
        <f t="shared" si="670"/>
        <v>Not Applicable</v>
      </c>
      <c r="Y1900" t="str">
        <f t="shared" si="671"/>
        <v>Low</v>
      </c>
      <c r="Z1900" s="3">
        <f t="shared" si="672"/>
        <v>-1.5377883784211055</v>
      </c>
      <c r="AA1900" s="3">
        <f t="shared" si="673"/>
        <v>-0.88705140851933861</v>
      </c>
      <c r="AB1900" s="3">
        <f t="shared" si="674"/>
        <v>1.2128662225855116</v>
      </c>
      <c r="AC1900" s="3">
        <f t="shared" si="675"/>
        <v>0.77675738956378104</v>
      </c>
      <c r="AD1900" s="3">
        <f t="shared" si="676"/>
        <v>2.8906084938489407</v>
      </c>
      <c r="AE1900" s="3">
        <f t="shared" si="677"/>
        <v>2.2860555142633663</v>
      </c>
      <c r="AF1900" s="3">
        <f t="shared" si="678"/>
        <v>3.1774962098917197</v>
      </c>
      <c r="AG1900" t="str">
        <f t="shared" si="679"/>
        <v>Cluster 2</v>
      </c>
      <c r="AH1900" t="str">
        <f t="shared" si="680"/>
        <v>Not Applicable</v>
      </c>
      <c r="AI1900" t="e">
        <f t="shared" si="681"/>
        <v>#N/A</v>
      </c>
      <c r="AJ1900">
        <f t="shared" si="682"/>
        <v>16.52</v>
      </c>
      <c r="AK1900" t="str">
        <f t="shared" si="683"/>
        <v>no - Medium</v>
      </c>
      <c r="AL1900" t="str">
        <f t="shared" si="684"/>
        <v>Q4 - Very High</v>
      </c>
      <c r="AM1900">
        <f t="shared" si="685"/>
        <v>0</v>
      </c>
      <c r="AN1900">
        <f t="shared" si="686"/>
        <v>0</v>
      </c>
      <c r="AO1900">
        <f t="shared" si="687"/>
        <v>1</v>
      </c>
      <c r="AP1900">
        <f t="shared" si="688"/>
        <v>0</v>
      </c>
      <c r="AQ1900">
        <f t="shared" si="689"/>
        <v>97.2</v>
      </c>
    </row>
    <row r="1901" spans="1:43" x14ac:dyDescent="0.25">
      <c r="A1901" t="s">
        <v>59</v>
      </c>
      <c r="B1901">
        <v>89</v>
      </c>
      <c r="C1901" t="s">
        <v>28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  <c r="U1901">
        <f t="shared" si="667"/>
        <v>0</v>
      </c>
      <c r="V1901" t="str">
        <f t="shared" si="668"/>
        <v>&lt;=3 calls</v>
      </c>
      <c r="W1901" t="str">
        <f t="shared" si="669"/>
        <v>Q2</v>
      </c>
      <c r="X1901" t="str">
        <f t="shared" si="670"/>
        <v>Not Applicable</v>
      </c>
      <c r="Y1901" t="str">
        <f t="shared" si="671"/>
        <v>Medium</v>
      </c>
      <c r="Z1901" s="3">
        <f t="shared" si="672"/>
        <v>-0.78425733563087474</v>
      </c>
      <c r="AA1901" s="3">
        <f t="shared" si="673"/>
        <v>-0.15072594038912907</v>
      </c>
      <c r="AB1901" s="3">
        <f t="shared" si="674"/>
        <v>1.0956947376435737</v>
      </c>
      <c r="AC1901" s="3">
        <f t="shared" si="675"/>
        <v>0.26952970780247515</v>
      </c>
      <c r="AD1901" s="3">
        <f t="shared" si="676"/>
        <v>2.6022016520510136</v>
      </c>
      <c r="AE1901" s="3">
        <f t="shared" si="677"/>
        <v>1.3823787827816705</v>
      </c>
      <c r="AF1901" s="3">
        <f t="shared" si="678"/>
        <v>2.2473292505177884</v>
      </c>
      <c r="AG1901" t="str">
        <f t="shared" si="679"/>
        <v>Cluster 2</v>
      </c>
      <c r="AH1901" t="str">
        <f t="shared" si="680"/>
        <v>Not Applicable</v>
      </c>
      <c r="AI1901" t="e">
        <f t="shared" si="681"/>
        <v>#N/A</v>
      </c>
      <c r="AJ1901">
        <f t="shared" si="682"/>
        <v>23.44</v>
      </c>
      <c r="AK1901" t="str">
        <f t="shared" si="683"/>
        <v>no - Medium</v>
      </c>
      <c r="AL1901" t="str">
        <f t="shared" si="684"/>
        <v>Q3 - High</v>
      </c>
      <c r="AM1901">
        <f t="shared" si="685"/>
        <v>0</v>
      </c>
      <c r="AN1901">
        <f t="shared" si="686"/>
        <v>0</v>
      </c>
      <c r="AO1901">
        <f t="shared" si="687"/>
        <v>1</v>
      </c>
      <c r="AP1901">
        <f t="shared" si="688"/>
        <v>1</v>
      </c>
      <c r="AQ1901">
        <f t="shared" si="689"/>
        <v>137.9</v>
      </c>
    </row>
    <row r="1902" spans="1:43" x14ac:dyDescent="0.25">
      <c r="A1902" t="s">
        <v>31</v>
      </c>
      <c r="B1902">
        <v>127</v>
      </c>
      <c r="C1902" t="s">
        <v>28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  <c r="U1902">
        <f t="shared" si="667"/>
        <v>0</v>
      </c>
      <c r="V1902" t="str">
        <f t="shared" si="668"/>
        <v>&lt;=3 calls</v>
      </c>
      <c r="W1902" t="str">
        <f t="shared" si="669"/>
        <v>Q3</v>
      </c>
      <c r="X1902" t="str">
        <f t="shared" si="670"/>
        <v>Not Applicable</v>
      </c>
      <c r="Y1902" t="str">
        <f t="shared" si="671"/>
        <v>Medium</v>
      </c>
      <c r="Z1902" s="3">
        <f t="shared" si="672"/>
        <v>0.81537613112774754</v>
      </c>
      <c r="AA1902" s="3">
        <f t="shared" si="673"/>
        <v>-0.28804068985124937</v>
      </c>
      <c r="AB1902" s="3">
        <f t="shared" si="674"/>
        <v>-0.81678221149346897</v>
      </c>
      <c r="AC1902" s="3">
        <f t="shared" si="675"/>
        <v>-9.277577916988608E-2</v>
      </c>
      <c r="AD1902" s="3">
        <f t="shared" si="676"/>
        <v>2.1584951011438189</v>
      </c>
      <c r="AE1902" s="3">
        <f t="shared" si="677"/>
        <v>1.1931245536135693</v>
      </c>
      <c r="AF1902" s="3">
        <f t="shared" si="678"/>
        <v>2.487567345663086</v>
      </c>
      <c r="AG1902" t="str">
        <f t="shared" si="679"/>
        <v>Cluster 2</v>
      </c>
      <c r="AH1902" t="str">
        <f t="shared" si="680"/>
        <v>Not Applicable</v>
      </c>
      <c r="AI1902" t="e">
        <f t="shared" si="681"/>
        <v>#N/A</v>
      </c>
      <c r="AJ1902">
        <f t="shared" si="682"/>
        <v>38.130000000000003</v>
      </c>
      <c r="AK1902" t="str">
        <f t="shared" si="683"/>
        <v>no - Low</v>
      </c>
      <c r="AL1902" t="str">
        <f t="shared" si="684"/>
        <v>Q2 - Medium</v>
      </c>
      <c r="AM1902">
        <f t="shared" si="685"/>
        <v>0</v>
      </c>
      <c r="AN1902">
        <f t="shared" si="686"/>
        <v>0</v>
      </c>
      <c r="AO1902">
        <f t="shared" si="687"/>
        <v>1</v>
      </c>
      <c r="AP1902">
        <f t="shared" si="688"/>
        <v>2</v>
      </c>
      <c r="AQ1902">
        <f t="shared" si="689"/>
        <v>224.3</v>
      </c>
    </row>
    <row r="1903" spans="1:43" x14ac:dyDescent="0.25">
      <c r="A1903" t="s">
        <v>33</v>
      </c>
      <c r="B1903">
        <v>117</v>
      </c>
      <c r="C1903" t="s">
        <v>25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  <c r="U1903">
        <f t="shared" si="667"/>
        <v>0</v>
      </c>
      <c r="V1903" t="str">
        <f t="shared" si="668"/>
        <v>&lt;=3 calls</v>
      </c>
      <c r="W1903" t="str">
        <f t="shared" si="669"/>
        <v>Q3</v>
      </c>
      <c r="X1903" t="str">
        <f t="shared" si="670"/>
        <v>Not Applicable</v>
      </c>
      <c r="Y1903" t="str">
        <f t="shared" si="671"/>
        <v>Low</v>
      </c>
      <c r="Z1903" s="3">
        <f t="shared" si="672"/>
        <v>0.50618771799268947</v>
      </c>
      <c r="AA1903" s="3">
        <f t="shared" si="673"/>
        <v>-0.94476340467008491</v>
      </c>
      <c r="AB1903" s="3">
        <f t="shared" si="674"/>
        <v>0.64091049947910605</v>
      </c>
      <c r="AC1903" s="3">
        <f t="shared" si="675"/>
        <v>-0.20146742526159472</v>
      </c>
      <c r="AD1903" s="3">
        <f t="shared" si="676"/>
        <v>2.3668320733661656</v>
      </c>
      <c r="AE1903" s="3">
        <f t="shared" si="677"/>
        <v>1.264974026782586</v>
      </c>
      <c r="AF1903" s="3">
        <f t="shared" si="678"/>
        <v>2.3660990075130668</v>
      </c>
      <c r="AG1903" t="str">
        <f t="shared" si="679"/>
        <v>Cluster 2</v>
      </c>
      <c r="AH1903" t="str">
        <f t="shared" si="680"/>
        <v>1-16 messages</v>
      </c>
      <c r="AI1903" t="e">
        <f t="shared" si="681"/>
        <v>#N/A</v>
      </c>
      <c r="AJ1903">
        <f t="shared" si="682"/>
        <v>35.29</v>
      </c>
      <c r="AK1903" t="str">
        <f t="shared" si="683"/>
        <v>no - Low</v>
      </c>
      <c r="AL1903" t="str">
        <f t="shared" si="684"/>
        <v>Q2 - Medium</v>
      </c>
      <c r="AM1903">
        <f t="shared" si="685"/>
        <v>0</v>
      </c>
      <c r="AN1903">
        <f t="shared" si="686"/>
        <v>0</v>
      </c>
      <c r="AO1903">
        <f t="shared" si="687"/>
        <v>0</v>
      </c>
      <c r="AP1903">
        <f t="shared" si="688"/>
        <v>1</v>
      </c>
      <c r="AQ1903">
        <f t="shared" si="689"/>
        <v>207.6</v>
      </c>
    </row>
    <row r="1904" spans="1:43" x14ac:dyDescent="0.25">
      <c r="A1904" t="s">
        <v>70</v>
      </c>
      <c r="B1904">
        <v>128</v>
      </c>
      <c r="C1904" t="s">
        <v>28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  <c r="U1904">
        <f t="shared" si="667"/>
        <v>0</v>
      </c>
      <c r="V1904" t="str">
        <f t="shared" si="668"/>
        <v>&lt;=3 calls</v>
      </c>
      <c r="W1904" t="str">
        <f t="shared" si="669"/>
        <v>Q4</v>
      </c>
      <c r="X1904" t="str">
        <f t="shared" si="670"/>
        <v>Not Applicable</v>
      </c>
      <c r="Y1904" t="str">
        <f t="shared" si="671"/>
        <v>Low</v>
      </c>
      <c r="Z1904" s="3">
        <f t="shared" si="672"/>
        <v>1.6263014302484382</v>
      </c>
      <c r="AA1904" s="3">
        <f t="shared" si="673"/>
        <v>-1.5855655688266455</v>
      </c>
      <c r="AB1904" s="3">
        <f t="shared" si="674"/>
        <v>0.40259561485143713</v>
      </c>
      <c r="AC1904" s="3">
        <f t="shared" si="675"/>
        <v>1.5013683635085036</v>
      </c>
      <c r="AD1904" s="3">
        <f t="shared" si="676"/>
        <v>3.9324883199676459</v>
      </c>
      <c r="AE1904" s="3">
        <f t="shared" si="677"/>
        <v>2.7522835440990607</v>
      </c>
      <c r="AF1904" s="3">
        <f t="shared" si="678"/>
        <v>2.7723031990666209</v>
      </c>
      <c r="AG1904" t="str">
        <f t="shared" si="679"/>
        <v>Cluster 2</v>
      </c>
      <c r="AH1904" t="str">
        <f t="shared" si="680"/>
        <v>Not Applicable</v>
      </c>
      <c r="AI1904" t="e">
        <f t="shared" si="681"/>
        <v>#N/A</v>
      </c>
      <c r="AJ1904">
        <f t="shared" si="682"/>
        <v>45.58</v>
      </c>
      <c r="AK1904" t="str">
        <f t="shared" si="683"/>
        <v>no - Medium</v>
      </c>
      <c r="AL1904" t="str">
        <f t="shared" si="684"/>
        <v>Q4 - Very High</v>
      </c>
      <c r="AM1904">
        <f t="shared" si="685"/>
        <v>0</v>
      </c>
      <c r="AN1904">
        <f t="shared" si="686"/>
        <v>0</v>
      </c>
      <c r="AO1904">
        <f t="shared" si="687"/>
        <v>1</v>
      </c>
      <c r="AP1904">
        <f t="shared" si="688"/>
        <v>2</v>
      </c>
      <c r="AQ1904">
        <f t="shared" si="689"/>
        <v>268.10000000000002</v>
      </c>
    </row>
    <row r="1905" spans="1:43" x14ac:dyDescent="0.25">
      <c r="A1905" t="s">
        <v>62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  <c r="U1905">
        <f t="shared" si="667"/>
        <v>1</v>
      </c>
      <c r="V1905" t="str">
        <f t="shared" si="668"/>
        <v>&gt;3 calls</v>
      </c>
      <c r="W1905" t="str">
        <f t="shared" si="669"/>
        <v>Q2</v>
      </c>
      <c r="X1905" t="str">
        <f t="shared" si="670"/>
        <v>Not Applicable</v>
      </c>
      <c r="Y1905" t="str">
        <f t="shared" si="671"/>
        <v>Medium</v>
      </c>
      <c r="Z1905" s="3">
        <f t="shared" si="672"/>
        <v>-0.25104618004466767</v>
      </c>
      <c r="AA1905" s="3">
        <f t="shared" si="673"/>
        <v>-0.41540509514944729</v>
      </c>
      <c r="AB1905" s="3">
        <f t="shared" si="674"/>
        <v>0.8375202792969324</v>
      </c>
      <c r="AC1905" s="3">
        <f t="shared" si="675"/>
        <v>-1.2521533374814422</v>
      </c>
      <c r="AD1905" s="3">
        <f t="shared" si="676"/>
        <v>2.0839254088458676</v>
      </c>
      <c r="AE1905" s="3">
        <f t="shared" si="677"/>
        <v>1.5826919398261519</v>
      </c>
      <c r="AF1905" s="3">
        <f t="shared" si="678"/>
        <v>2.9439909040531895</v>
      </c>
      <c r="AG1905" t="str">
        <f t="shared" si="679"/>
        <v>Cluster 2</v>
      </c>
      <c r="AH1905" t="str">
        <f t="shared" si="680"/>
        <v>Not Applicable</v>
      </c>
      <c r="AI1905">
        <f t="shared" si="681"/>
        <v>28.34</v>
      </c>
      <c r="AJ1905" t="e">
        <f t="shared" si="682"/>
        <v>#N/A</v>
      </c>
      <c r="AK1905" t="str">
        <f t="shared" si="683"/>
        <v>no - High</v>
      </c>
      <c r="AL1905" t="str">
        <f t="shared" si="684"/>
        <v>Q1 - Low</v>
      </c>
      <c r="AM1905">
        <f t="shared" si="685"/>
        <v>0</v>
      </c>
      <c r="AN1905">
        <f t="shared" si="686"/>
        <v>1</v>
      </c>
      <c r="AO1905">
        <f t="shared" si="687"/>
        <v>0</v>
      </c>
      <c r="AP1905">
        <f t="shared" si="688"/>
        <v>4</v>
      </c>
      <c r="AQ1905">
        <f t="shared" si="689"/>
        <v>166.7</v>
      </c>
    </row>
    <row r="1906" spans="1:43" x14ac:dyDescent="0.25">
      <c r="A1906" t="s">
        <v>69</v>
      </c>
      <c r="B1906">
        <v>61</v>
      </c>
      <c r="C1906" t="s">
        <v>25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  <c r="U1906">
        <f t="shared" si="667"/>
        <v>1</v>
      </c>
      <c r="V1906" t="str">
        <f t="shared" si="668"/>
        <v>&lt;=3 calls</v>
      </c>
      <c r="W1906" t="str">
        <f t="shared" si="669"/>
        <v>Q1</v>
      </c>
      <c r="X1906" t="str">
        <f t="shared" si="670"/>
        <v>Not Applicable</v>
      </c>
      <c r="Y1906" t="str">
        <f t="shared" si="671"/>
        <v>Medium</v>
      </c>
      <c r="Z1906" s="3">
        <f t="shared" si="672"/>
        <v>1.6077871540128059</v>
      </c>
      <c r="AA1906" s="3">
        <f t="shared" si="673"/>
        <v>-0.39351433798881957</v>
      </c>
      <c r="AB1906" s="3">
        <f t="shared" si="674"/>
        <v>0.59721943729736637</v>
      </c>
      <c r="AC1906" s="3">
        <f t="shared" si="675"/>
        <v>2.5520542757283513</v>
      </c>
      <c r="AD1906" s="3">
        <f t="shared" si="676"/>
        <v>4.7261589274441382</v>
      </c>
      <c r="AE1906" s="3">
        <f t="shared" si="677"/>
        <v>3.0999169584620359</v>
      </c>
      <c r="AF1906" s="3">
        <f t="shared" si="678"/>
        <v>2.2096135615218131</v>
      </c>
      <c r="AG1906" t="str">
        <f t="shared" si="679"/>
        <v>Cluster 3</v>
      </c>
      <c r="AH1906" t="str">
        <f t="shared" si="680"/>
        <v>Not Applicable</v>
      </c>
      <c r="AI1906">
        <f t="shared" si="681"/>
        <v>45.41</v>
      </c>
      <c r="AJ1906" t="e">
        <f t="shared" si="682"/>
        <v>#N/A</v>
      </c>
      <c r="AK1906" t="str">
        <f t="shared" si="683"/>
        <v>no - Medium</v>
      </c>
      <c r="AL1906" t="str">
        <f t="shared" si="684"/>
        <v>Q4 - Very High</v>
      </c>
      <c r="AM1906">
        <f t="shared" si="685"/>
        <v>0</v>
      </c>
      <c r="AN1906">
        <f t="shared" si="686"/>
        <v>0</v>
      </c>
      <c r="AO1906">
        <f t="shared" si="687"/>
        <v>0</v>
      </c>
      <c r="AP1906">
        <f t="shared" si="688"/>
        <v>1</v>
      </c>
      <c r="AQ1906">
        <f t="shared" si="689"/>
        <v>267.10000000000002</v>
      </c>
    </row>
    <row r="1907" spans="1:43" x14ac:dyDescent="0.25">
      <c r="A1907" t="s">
        <v>40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  <c r="U1907">
        <f t="shared" si="667"/>
        <v>0</v>
      </c>
      <c r="V1907" t="str">
        <f t="shared" si="668"/>
        <v>&lt;=3 calls</v>
      </c>
      <c r="W1907" t="str">
        <f t="shared" si="669"/>
        <v>Q1</v>
      </c>
      <c r="X1907" t="str">
        <f t="shared" si="670"/>
        <v>Not Applicable</v>
      </c>
      <c r="Y1907" t="str">
        <f t="shared" si="671"/>
        <v>Medium</v>
      </c>
      <c r="Z1907" s="3">
        <f t="shared" si="672"/>
        <v>2.8519391113378992E-2</v>
      </c>
      <c r="AA1907" s="3">
        <f t="shared" si="673"/>
        <v>-3.1321810422068046E-2</v>
      </c>
      <c r="AB1907" s="3">
        <f t="shared" si="674"/>
        <v>0.12058966804202856</v>
      </c>
      <c r="AC1907" s="3">
        <f t="shared" si="675"/>
        <v>-0.34638962005053869</v>
      </c>
      <c r="AD1907" s="3">
        <f t="shared" si="676"/>
        <v>1.9181025274370602</v>
      </c>
      <c r="AE1907" s="3">
        <f t="shared" si="677"/>
        <v>0.36921815826803134</v>
      </c>
      <c r="AF1907" s="3">
        <f t="shared" si="678"/>
        <v>2.1432514530566018</v>
      </c>
      <c r="AG1907" t="str">
        <f t="shared" si="679"/>
        <v>Cluster 2</v>
      </c>
      <c r="AH1907" t="str">
        <f t="shared" si="680"/>
        <v>Not Applicable</v>
      </c>
      <c r="AI1907" t="e">
        <f t="shared" si="681"/>
        <v>#N/A</v>
      </c>
      <c r="AJ1907">
        <f t="shared" si="682"/>
        <v>30.91</v>
      </c>
      <c r="AK1907" t="str">
        <f t="shared" si="683"/>
        <v>no - Low</v>
      </c>
      <c r="AL1907" t="str">
        <f t="shared" si="684"/>
        <v>Q2 - Medium</v>
      </c>
      <c r="AM1907">
        <f t="shared" si="685"/>
        <v>0</v>
      </c>
      <c r="AN1907">
        <f t="shared" si="686"/>
        <v>1</v>
      </c>
      <c r="AO1907">
        <f t="shared" si="687"/>
        <v>0</v>
      </c>
      <c r="AP1907">
        <f t="shared" si="688"/>
        <v>2</v>
      </c>
      <c r="AQ1907">
        <f t="shared" si="689"/>
        <v>181.8</v>
      </c>
    </row>
    <row r="1908" spans="1:43" x14ac:dyDescent="0.25">
      <c r="A1908" t="s">
        <v>44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  <c r="U1908">
        <f t="shared" si="667"/>
        <v>0</v>
      </c>
      <c r="V1908" t="str">
        <f t="shared" si="668"/>
        <v>&lt;=3 calls</v>
      </c>
      <c r="W1908" t="str">
        <f t="shared" si="669"/>
        <v>Q2</v>
      </c>
      <c r="X1908" t="str">
        <f t="shared" si="670"/>
        <v>Not Applicable</v>
      </c>
      <c r="Y1908" t="str">
        <f t="shared" si="671"/>
        <v>Medium</v>
      </c>
      <c r="Z1908" s="3">
        <f t="shared" si="672"/>
        <v>-0.61392599426305872</v>
      </c>
      <c r="AA1908" s="3">
        <f t="shared" si="673"/>
        <v>-9.4310532614403104E-3</v>
      </c>
      <c r="AB1908" s="3">
        <f t="shared" si="674"/>
        <v>-0.79096476565880514</v>
      </c>
      <c r="AC1908" s="3">
        <f t="shared" si="675"/>
        <v>1.2477545226278501</v>
      </c>
      <c r="AD1908" s="3">
        <f t="shared" si="676"/>
        <v>2.4952707467003532</v>
      </c>
      <c r="AE1908" s="3">
        <f t="shared" si="677"/>
        <v>1.5998470803328197</v>
      </c>
      <c r="AF1908" s="3">
        <f t="shared" si="678"/>
        <v>2.6253847835241895</v>
      </c>
      <c r="AG1908" t="str">
        <f t="shared" si="679"/>
        <v>Cluster 2</v>
      </c>
      <c r="AH1908" t="str">
        <f t="shared" si="680"/>
        <v>Not Applicable</v>
      </c>
      <c r="AI1908" t="e">
        <f t="shared" si="681"/>
        <v>#N/A</v>
      </c>
      <c r="AJ1908">
        <f t="shared" si="682"/>
        <v>25.01</v>
      </c>
      <c r="AK1908" t="str">
        <f t="shared" si="683"/>
        <v>no - High</v>
      </c>
      <c r="AL1908" t="str">
        <f t="shared" si="684"/>
        <v>Q4 - Very High</v>
      </c>
      <c r="AM1908">
        <f t="shared" si="685"/>
        <v>0</v>
      </c>
      <c r="AN1908">
        <f t="shared" si="686"/>
        <v>1</v>
      </c>
      <c r="AO1908">
        <f t="shared" si="687"/>
        <v>0</v>
      </c>
      <c r="AP1908">
        <f t="shared" si="688"/>
        <v>0</v>
      </c>
      <c r="AQ1908">
        <f t="shared" si="689"/>
        <v>147.1</v>
      </c>
    </row>
    <row r="1909" spans="1:43" x14ac:dyDescent="0.25">
      <c r="A1909" t="s">
        <v>59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  <c r="U1909">
        <f t="shared" si="667"/>
        <v>0</v>
      </c>
      <c r="V1909" t="str">
        <f t="shared" si="668"/>
        <v>&lt;=3 calls</v>
      </c>
      <c r="W1909" t="str">
        <f t="shared" si="669"/>
        <v>Q1</v>
      </c>
      <c r="X1909" t="str">
        <f t="shared" si="670"/>
        <v>Not Applicable</v>
      </c>
      <c r="Y1909" t="str">
        <f t="shared" si="671"/>
        <v>Low</v>
      </c>
      <c r="Z1909" s="3">
        <f t="shared" si="672"/>
        <v>-2.6393878144412217</v>
      </c>
      <c r="AA1909" s="3">
        <f t="shared" si="673"/>
        <v>-1.1159093242895388</v>
      </c>
      <c r="AB1909" s="3">
        <f t="shared" si="674"/>
        <v>0.51778114242147677</v>
      </c>
      <c r="AC1909" s="3">
        <f t="shared" si="675"/>
        <v>-1.9405337627289283</v>
      </c>
      <c r="AD1909" s="3">
        <f t="shared" si="676"/>
        <v>2.4267860912570973</v>
      </c>
      <c r="AE1909" s="3">
        <f t="shared" si="677"/>
        <v>3.499341402434939</v>
      </c>
      <c r="AF1909" s="3">
        <f t="shared" si="678"/>
        <v>5.1576632081662481</v>
      </c>
      <c r="AG1909" t="str">
        <f t="shared" si="679"/>
        <v>Cluster 1</v>
      </c>
      <c r="AH1909" t="str">
        <f t="shared" si="680"/>
        <v>&gt;16 messages</v>
      </c>
      <c r="AI1909" t="e">
        <f t="shared" si="681"/>
        <v>#N/A</v>
      </c>
      <c r="AJ1909">
        <f t="shared" si="682"/>
        <v>6.41</v>
      </c>
      <c r="AK1909" t="str">
        <f t="shared" si="683"/>
        <v>no - Low</v>
      </c>
      <c r="AL1909" t="str">
        <f t="shared" si="684"/>
        <v>Q1 - Low</v>
      </c>
      <c r="AM1909">
        <f t="shared" si="685"/>
        <v>0</v>
      </c>
      <c r="AN1909">
        <f t="shared" si="686"/>
        <v>1</v>
      </c>
      <c r="AO1909">
        <f t="shared" si="687"/>
        <v>0</v>
      </c>
      <c r="AP1909">
        <f t="shared" si="688"/>
        <v>1</v>
      </c>
      <c r="AQ1909">
        <f t="shared" si="689"/>
        <v>37.700000000000003</v>
      </c>
    </row>
    <row r="1910" spans="1:43" x14ac:dyDescent="0.25">
      <c r="A1910" t="s">
        <v>41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  <c r="U1910">
        <f t="shared" si="667"/>
        <v>0</v>
      </c>
      <c r="V1910" t="str">
        <f t="shared" si="668"/>
        <v>&lt;=3 calls</v>
      </c>
      <c r="W1910" t="str">
        <f t="shared" si="669"/>
        <v>Q4</v>
      </c>
      <c r="X1910" t="str">
        <f t="shared" si="670"/>
        <v>Not Applicable</v>
      </c>
      <c r="Y1910" t="str">
        <f t="shared" si="671"/>
        <v>Medium</v>
      </c>
      <c r="Z1910" s="3">
        <f t="shared" si="672"/>
        <v>8.7765075067401832E-2</v>
      </c>
      <c r="AA1910" s="3">
        <f t="shared" si="673"/>
        <v>0.49206629260021628</v>
      </c>
      <c r="AB1910" s="3">
        <f t="shared" si="674"/>
        <v>0.23577519561206875</v>
      </c>
      <c r="AC1910" s="3">
        <f t="shared" si="675"/>
        <v>0.41445190259141979</v>
      </c>
      <c r="AD1910" s="3">
        <f t="shared" si="676"/>
        <v>2.6338772178833012</v>
      </c>
      <c r="AE1910" s="3">
        <f t="shared" si="677"/>
        <v>0.69079104448629425</v>
      </c>
      <c r="AF1910" s="3">
        <f t="shared" si="678"/>
        <v>1.4202377742477674</v>
      </c>
      <c r="AG1910" t="str">
        <f t="shared" si="679"/>
        <v>Cluster 2</v>
      </c>
      <c r="AH1910" t="str">
        <f t="shared" si="680"/>
        <v>Not Applicable</v>
      </c>
      <c r="AI1910" t="e">
        <f t="shared" si="681"/>
        <v>#N/A</v>
      </c>
      <c r="AJ1910">
        <f t="shared" si="682"/>
        <v>31.45</v>
      </c>
      <c r="AK1910" t="str">
        <f t="shared" si="683"/>
        <v>no - Low</v>
      </c>
      <c r="AL1910" t="str">
        <f t="shared" si="684"/>
        <v>Q3 - High</v>
      </c>
      <c r="AM1910">
        <f t="shared" si="685"/>
        <v>0</v>
      </c>
      <c r="AN1910">
        <f t="shared" si="686"/>
        <v>1</v>
      </c>
      <c r="AO1910">
        <f t="shared" si="687"/>
        <v>0</v>
      </c>
      <c r="AP1910">
        <f t="shared" si="688"/>
        <v>2</v>
      </c>
      <c r="AQ1910">
        <f t="shared" si="689"/>
        <v>185</v>
      </c>
    </row>
    <row r="1911" spans="1:43" x14ac:dyDescent="0.25">
      <c r="A1911" t="s">
        <v>51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  <c r="U1911">
        <f t="shared" si="667"/>
        <v>0</v>
      </c>
      <c r="V1911" t="str">
        <f t="shared" si="668"/>
        <v>&lt;=3 calls</v>
      </c>
      <c r="W1911" t="str">
        <f t="shared" si="669"/>
        <v>Q1</v>
      </c>
      <c r="X1911" t="str">
        <f t="shared" si="670"/>
        <v>Not Applicable</v>
      </c>
      <c r="Y1911" t="str">
        <f t="shared" si="671"/>
        <v>Medium</v>
      </c>
      <c r="Z1911" s="3">
        <f t="shared" si="672"/>
        <v>-0.44174322527167903</v>
      </c>
      <c r="AA1911" s="3">
        <f t="shared" si="673"/>
        <v>-0.58058080827054859</v>
      </c>
      <c r="AB1911" s="3">
        <f t="shared" si="674"/>
        <v>-8.7935856007181734E-2</v>
      </c>
      <c r="AC1911" s="3">
        <f t="shared" si="675"/>
        <v>-0.60000346093119195</v>
      </c>
      <c r="AD1911" s="3">
        <f t="shared" si="676"/>
        <v>1.2163146463581824</v>
      </c>
      <c r="AE1911" s="3">
        <f t="shared" si="677"/>
        <v>0.94865590174026382</v>
      </c>
      <c r="AF1911" s="3">
        <f t="shared" si="678"/>
        <v>2.8845233091219482</v>
      </c>
      <c r="AG1911" t="str">
        <f t="shared" si="679"/>
        <v>Cluster 2</v>
      </c>
      <c r="AH1911" t="str">
        <f t="shared" si="680"/>
        <v>Not Applicable</v>
      </c>
      <c r="AI1911" t="e">
        <f t="shared" si="681"/>
        <v>#N/A</v>
      </c>
      <c r="AJ1911">
        <f t="shared" si="682"/>
        <v>26.59</v>
      </c>
      <c r="AK1911" t="str">
        <f t="shared" si="683"/>
        <v>no - Medium</v>
      </c>
      <c r="AL1911" t="str">
        <f t="shared" si="684"/>
        <v>Q2 - Medium</v>
      </c>
      <c r="AM1911">
        <f t="shared" si="685"/>
        <v>0</v>
      </c>
      <c r="AN1911">
        <f t="shared" si="686"/>
        <v>1</v>
      </c>
      <c r="AO1911">
        <f t="shared" si="687"/>
        <v>0</v>
      </c>
      <c r="AP1911">
        <f t="shared" si="688"/>
        <v>2</v>
      </c>
      <c r="AQ1911">
        <f t="shared" si="689"/>
        <v>156.4</v>
      </c>
    </row>
    <row r="1912" spans="1:43" x14ac:dyDescent="0.25">
      <c r="A1912" t="s">
        <v>33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  <c r="U1912">
        <f t="shared" si="667"/>
        <v>0</v>
      </c>
      <c r="V1912" t="str">
        <f t="shared" si="668"/>
        <v>&lt;=3 calls</v>
      </c>
      <c r="W1912" t="str">
        <f t="shared" si="669"/>
        <v>Q1</v>
      </c>
      <c r="X1912" t="str">
        <f t="shared" si="670"/>
        <v>Not Applicable</v>
      </c>
      <c r="Y1912" t="str">
        <f t="shared" si="671"/>
        <v>Low</v>
      </c>
      <c r="Z1912" s="3">
        <f t="shared" si="672"/>
        <v>0.65245050025418394</v>
      </c>
      <c r="AA1912" s="3">
        <f t="shared" si="673"/>
        <v>-0.76167707205392432</v>
      </c>
      <c r="AB1912" s="3">
        <f t="shared" si="674"/>
        <v>-1.4344149541535107</v>
      </c>
      <c r="AC1912" s="3">
        <f t="shared" si="675"/>
        <v>-0.52754236353671935</v>
      </c>
      <c r="AD1912" s="3">
        <f t="shared" si="676"/>
        <v>1.7886651571548429</v>
      </c>
      <c r="AE1912" s="3">
        <f t="shared" si="677"/>
        <v>1.8280292184206739</v>
      </c>
      <c r="AF1912" s="3">
        <f t="shared" si="678"/>
        <v>3.3888137456017908</v>
      </c>
      <c r="AG1912" t="str">
        <f t="shared" si="679"/>
        <v>Cluster 1</v>
      </c>
      <c r="AH1912" t="str">
        <f t="shared" si="680"/>
        <v>&gt;16 messages</v>
      </c>
      <c r="AI1912" t="e">
        <f t="shared" si="681"/>
        <v>#N/A</v>
      </c>
      <c r="AJ1912">
        <f t="shared" si="682"/>
        <v>36.64</v>
      </c>
      <c r="AK1912" t="str">
        <f t="shared" si="683"/>
        <v>no - Medium</v>
      </c>
      <c r="AL1912" t="str">
        <f t="shared" si="684"/>
        <v>Q2 - Medium</v>
      </c>
      <c r="AM1912">
        <f t="shared" si="685"/>
        <v>0</v>
      </c>
      <c r="AN1912">
        <f t="shared" si="686"/>
        <v>1</v>
      </c>
      <c r="AO1912">
        <f t="shared" si="687"/>
        <v>0</v>
      </c>
      <c r="AP1912">
        <f t="shared" si="688"/>
        <v>2</v>
      </c>
      <c r="AQ1912">
        <f t="shared" si="689"/>
        <v>215.5</v>
      </c>
    </row>
    <row r="1913" spans="1:43" x14ac:dyDescent="0.25">
      <c r="A1913" t="s">
        <v>35</v>
      </c>
      <c r="B1913">
        <v>119</v>
      </c>
      <c r="C1913" t="s">
        <v>28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  <c r="U1913">
        <f t="shared" si="667"/>
        <v>0</v>
      </c>
      <c r="V1913" t="str">
        <f t="shared" si="668"/>
        <v>&lt;=3 calls</v>
      </c>
      <c r="W1913" t="str">
        <f t="shared" si="669"/>
        <v>Q3</v>
      </c>
      <c r="X1913" t="str">
        <f t="shared" si="670"/>
        <v>Not Applicable</v>
      </c>
      <c r="Y1913" t="str">
        <f t="shared" si="671"/>
        <v>Medium</v>
      </c>
      <c r="Z1913" s="3">
        <f t="shared" si="672"/>
        <v>-0.83980016433777138</v>
      </c>
      <c r="AA1913" s="3">
        <f t="shared" si="673"/>
        <v>0.22539706900711323</v>
      </c>
      <c r="AB1913" s="3">
        <f t="shared" si="674"/>
        <v>-0.23886861627137193</v>
      </c>
      <c r="AC1913" s="3">
        <f t="shared" si="675"/>
        <v>0.37822135389418376</v>
      </c>
      <c r="AD1913" s="3">
        <f t="shared" si="676"/>
        <v>2.0015186853247218</v>
      </c>
      <c r="AE1913" s="3">
        <f t="shared" si="677"/>
        <v>0.97784342464409635</v>
      </c>
      <c r="AF1913" s="3">
        <f t="shared" si="678"/>
        <v>2.430283621007101</v>
      </c>
      <c r="AG1913" t="str">
        <f t="shared" si="679"/>
        <v>Cluster 2</v>
      </c>
      <c r="AH1913" t="str">
        <f t="shared" si="680"/>
        <v>Not Applicable</v>
      </c>
      <c r="AI1913" t="e">
        <f t="shared" si="681"/>
        <v>#N/A</v>
      </c>
      <c r="AJ1913">
        <f t="shared" si="682"/>
        <v>22.93</v>
      </c>
      <c r="AK1913" t="str">
        <f t="shared" si="683"/>
        <v>no - Medium</v>
      </c>
      <c r="AL1913" t="str">
        <f t="shared" si="684"/>
        <v>Q3 - High</v>
      </c>
      <c r="AM1913">
        <f t="shared" si="685"/>
        <v>0</v>
      </c>
      <c r="AN1913">
        <f t="shared" si="686"/>
        <v>0</v>
      </c>
      <c r="AO1913">
        <f t="shared" si="687"/>
        <v>1</v>
      </c>
      <c r="AP1913">
        <f t="shared" si="688"/>
        <v>1</v>
      </c>
      <c r="AQ1913">
        <f t="shared" si="689"/>
        <v>134.9</v>
      </c>
    </row>
    <row r="1914" spans="1:43" x14ac:dyDescent="0.25">
      <c r="A1914" t="s">
        <v>41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  <c r="U1914">
        <f t="shared" si="667"/>
        <v>0</v>
      </c>
      <c r="V1914" t="str">
        <f t="shared" si="668"/>
        <v>&lt;=3 calls</v>
      </c>
      <c r="W1914" t="str">
        <f t="shared" si="669"/>
        <v>Q2</v>
      </c>
      <c r="X1914" t="str">
        <f t="shared" si="670"/>
        <v>Not Applicable</v>
      </c>
      <c r="Y1914" t="str">
        <f t="shared" si="671"/>
        <v>Medium</v>
      </c>
      <c r="Z1914" s="3">
        <f t="shared" si="672"/>
        <v>0.26920498217659761</v>
      </c>
      <c r="AA1914" s="3">
        <f t="shared" si="673"/>
        <v>0.19355596768256375</v>
      </c>
      <c r="AB1914" s="3">
        <f t="shared" si="674"/>
        <v>-0.12765500344512654</v>
      </c>
      <c r="AC1914" s="3">
        <f t="shared" si="675"/>
        <v>0.92167958435272568</v>
      </c>
      <c r="AD1914" s="3">
        <f t="shared" si="676"/>
        <v>2.7366576973938384</v>
      </c>
      <c r="AE1914" s="3">
        <f t="shared" si="677"/>
        <v>0.98778757391021288</v>
      </c>
      <c r="AF1914" s="3">
        <f t="shared" si="678"/>
        <v>1.5691249885327501</v>
      </c>
      <c r="AG1914" t="str">
        <f t="shared" si="679"/>
        <v>Cluster 2</v>
      </c>
      <c r="AH1914" t="str">
        <f t="shared" si="680"/>
        <v>Not Applicable</v>
      </c>
      <c r="AI1914" t="e">
        <f t="shared" si="681"/>
        <v>#N/A</v>
      </c>
      <c r="AJ1914">
        <f t="shared" si="682"/>
        <v>33.119999999999997</v>
      </c>
      <c r="AK1914" t="str">
        <f t="shared" si="683"/>
        <v>no - Low</v>
      </c>
      <c r="AL1914" t="str">
        <f t="shared" si="684"/>
        <v>Q4 - Very High</v>
      </c>
      <c r="AM1914">
        <f t="shared" si="685"/>
        <v>0</v>
      </c>
      <c r="AN1914">
        <f t="shared" si="686"/>
        <v>1</v>
      </c>
      <c r="AO1914">
        <f t="shared" si="687"/>
        <v>0</v>
      </c>
      <c r="AP1914">
        <f t="shared" si="688"/>
        <v>0</v>
      </c>
      <c r="AQ1914">
        <f t="shared" si="689"/>
        <v>194.8</v>
      </c>
    </row>
    <row r="1915" spans="1:43" x14ac:dyDescent="0.25">
      <c r="A1915" t="s">
        <v>74</v>
      </c>
      <c r="B1915">
        <v>152</v>
      </c>
      <c r="C1915" t="s">
        <v>25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  <c r="U1915">
        <f t="shared" si="667"/>
        <v>0</v>
      </c>
      <c r="V1915" t="str">
        <f t="shared" si="668"/>
        <v>&gt;3 calls</v>
      </c>
      <c r="W1915" t="str">
        <f t="shared" si="669"/>
        <v>Q4</v>
      </c>
      <c r="X1915" t="str">
        <f t="shared" si="670"/>
        <v>Not Applicable</v>
      </c>
      <c r="Y1915" t="str">
        <f t="shared" si="671"/>
        <v>Medium</v>
      </c>
      <c r="Z1915" s="3">
        <f t="shared" si="672"/>
        <v>1.0893874194151039</v>
      </c>
      <c r="AA1915" s="3">
        <f t="shared" si="673"/>
        <v>0.17763541702028873</v>
      </c>
      <c r="AB1915" s="3">
        <f t="shared" si="674"/>
        <v>1.3439394091307288</v>
      </c>
      <c r="AC1915" s="3">
        <f t="shared" si="675"/>
        <v>1.1028323278389063</v>
      </c>
      <c r="AD1915" s="3">
        <f t="shared" si="676"/>
        <v>3.9583229676860832</v>
      </c>
      <c r="AE1915" s="3">
        <f t="shared" si="677"/>
        <v>2.059303661362526</v>
      </c>
      <c r="AF1915" s="3">
        <f t="shared" si="678"/>
        <v>0.90174410055794063</v>
      </c>
      <c r="AG1915" t="str">
        <f t="shared" si="679"/>
        <v>Cluster 3</v>
      </c>
      <c r="AH1915" t="str">
        <f t="shared" si="680"/>
        <v>&gt;16 messages</v>
      </c>
      <c r="AI1915" t="e">
        <f t="shared" si="681"/>
        <v>#N/A</v>
      </c>
      <c r="AJ1915">
        <f t="shared" si="682"/>
        <v>40.65</v>
      </c>
      <c r="AK1915" t="str">
        <f t="shared" si="683"/>
        <v>no - Low</v>
      </c>
      <c r="AL1915" t="str">
        <f t="shared" si="684"/>
        <v>Q4 - Very High</v>
      </c>
      <c r="AM1915">
        <f t="shared" si="685"/>
        <v>0</v>
      </c>
      <c r="AN1915">
        <f t="shared" si="686"/>
        <v>0</v>
      </c>
      <c r="AO1915">
        <f t="shared" si="687"/>
        <v>0</v>
      </c>
      <c r="AP1915">
        <f t="shared" si="688"/>
        <v>5</v>
      </c>
      <c r="AQ1915">
        <f t="shared" si="689"/>
        <v>239.1</v>
      </c>
    </row>
    <row r="1916" spans="1:43" x14ac:dyDescent="0.25">
      <c r="A1916" t="s">
        <v>40</v>
      </c>
      <c r="B1916">
        <v>113</v>
      </c>
      <c r="C1916" t="s">
        <v>28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  <c r="U1916">
        <f t="shared" si="667"/>
        <v>0</v>
      </c>
      <c r="V1916" t="str">
        <f t="shared" si="668"/>
        <v>&lt;=3 calls</v>
      </c>
      <c r="W1916" t="str">
        <f t="shared" si="669"/>
        <v>Q3</v>
      </c>
      <c r="X1916" t="str">
        <f t="shared" si="670"/>
        <v>Not Applicable</v>
      </c>
      <c r="Y1916" t="str">
        <f t="shared" si="671"/>
        <v>Medium</v>
      </c>
      <c r="Z1916" s="3">
        <f t="shared" si="672"/>
        <v>-1.6229540491050136</v>
      </c>
      <c r="AA1916" s="3">
        <f t="shared" si="673"/>
        <v>-0.44923626530678157</v>
      </c>
      <c r="AB1916" s="3">
        <f t="shared" si="674"/>
        <v>-0.80883838200587987</v>
      </c>
      <c r="AC1916" s="3">
        <f t="shared" si="675"/>
        <v>1.5013683635085036</v>
      </c>
      <c r="AD1916" s="3">
        <f t="shared" si="676"/>
        <v>2.6428770105521164</v>
      </c>
      <c r="AE1916" s="3">
        <f t="shared" si="677"/>
        <v>2.3966892912355648</v>
      </c>
      <c r="AF1916" s="3">
        <f t="shared" si="678"/>
        <v>3.5360203936829295</v>
      </c>
      <c r="AG1916" t="str">
        <f t="shared" si="679"/>
        <v>Cluster 2</v>
      </c>
      <c r="AH1916" t="str">
        <f t="shared" si="680"/>
        <v>Not Applicable</v>
      </c>
      <c r="AI1916" t="e">
        <f t="shared" si="681"/>
        <v>#N/A</v>
      </c>
      <c r="AJ1916">
        <f t="shared" si="682"/>
        <v>15.74</v>
      </c>
      <c r="AK1916" t="str">
        <f t="shared" si="683"/>
        <v>no - Medium</v>
      </c>
      <c r="AL1916" t="str">
        <f t="shared" si="684"/>
        <v>Q4 - Very High</v>
      </c>
      <c r="AM1916">
        <f t="shared" si="685"/>
        <v>0</v>
      </c>
      <c r="AN1916">
        <f t="shared" si="686"/>
        <v>0</v>
      </c>
      <c r="AO1916">
        <f t="shared" si="687"/>
        <v>1</v>
      </c>
      <c r="AP1916">
        <f t="shared" si="688"/>
        <v>3</v>
      </c>
      <c r="AQ1916">
        <f t="shared" si="689"/>
        <v>92.6</v>
      </c>
    </row>
    <row r="1917" spans="1:43" x14ac:dyDescent="0.25">
      <c r="A1917" t="s">
        <v>64</v>
      </c>
      <c r="B1917">
        <v>75</v>
      </c>
      <c r="C1917" t="s">
        <v>28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  <c r="U1917">
        <f t="shared" si="667"/>
        <v>0</v>
      </c>
      <c r="V1917" t="str">
        <f t="shared" si="668"/>
        <v>&lt;=3 calls</v>
      </c>
      <c r="W1917" t="str">
        <f t="shared" si="669"/>
        <v>Q2</v>
      </c>
      <c r="X1917" t="str">
        <f t="shared" si="670"/>
        <v>Not Applicable</v>
      </c>
      <c r="Y1917" t="str">
        <f t="shared" si="671"/>
        <v>Medium</v>
      </c>
      <c r="Z1917" s="3">
        <f t="shared" si="672"/>
        <v>0.53951341521682761</v>
      </c>
      <c r="AA1917" s="3">
        <f t="shared" si="673"/>
        <v>0.22539706900711323</v>
      </c>
      <c r="AB1917" s="3">
        <f t="shared" si="674"/>
        <v>1.8007096046670943</v>
      </c>
      <c r="AC1917" s="3">
        <f t="shared" si="675"/>
        <v>-1.1072311426924974</v>
      </c>
      <c r="AD1917" s="3">
        <f t="shared" si="676"/>
        <v>3.4244959249503357</v>
      </c>
      <c r="AE1917" s="3">
        <f t="shared" si="677"/>
        <v>2.1932611444158625</v>
      </c>
      <c r="AF1917" s="3">
        <f t="shared" si="678"/>
        <v>2.4276771933696835</v>
      </c>
      <c r="AG1917" t="str">
        <f t="shared" si="679"/>
        <v>Cluster 2</v>
      </c>
      <c r="AH1917" t="str">
        <f t="shared" si="680"/>
        <v>Not Applicable</v>
      </c>
      <c r="AI1917" t="e">
        <f t="shared" si="681"/>
        <v>#N/A</v>
      </c>
      <c r="AJ1917">
        <f t="shared" si="682"/>
        <v>35.6</v>
      </c>
      <c r="AK1917" t="str">
        <f t="shared" si="683"/>
        <v>no - Medium</v>
      </c>
      <c r="AL1917" t="str">
        <f t="shared" si="684"/>
        <v>Q1 - Low</v>
      </c>
      <c r="AM1917">
        <f t="shared" si="685"/>
        <v>0</v>
      </c>
      <c r="AN1917">
        <f t="shared" si="686"/>
        <v>0</v>
      </c>
      <c r="AO1917">
        <f t="shared" si="687"/>
        <v>1</v>
      </c>
      <c r="AP1917">
        <f t="shared" si="688"/>
        <v>1</v>
      </c>
      <c r="AQ1917">
        <f t="shared" si="689"/>
        <v>209.4</v>
      </c>
    </row>
    <row r="1918" spans="1:43" x14ac:dyDescent="0.25">
      <c r="A1918" t="s">
        <v>20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  <c r="U1918">
        <f t="shared" si="667"/>
        <v>0</v>
      </c>
      <c r="V1918" t="str">
        <f t="shared" si="668"/>
        <v>&lt;=3 calls</v>
      </c>
      <c r="W1918" t="str">
        <f t="shared" si="669"/>
        <v>Q2</v>
      </c>
      <c r="X1918" t="str">
        <f t="shared" si="670"/>
        <v>Not Applicable</v>
      </c>
      <c r="Y1918" t="str">
        <f t="shared" si="671"/>
        <v>Low</v>
      </c>
      <c r="Z1918" s="3">
        <f t="shared" si="672"/>
        <v>0.32104495563636748</v>
      </c>
      <c r="AA1918" s="3">
        <f t="shared" si="673"/>
        <v>-0.70993528240153136</v>
      </c>
      <c r="AB1918" s="3">
        <f t="shared" si="674"/>
        <v>-2.1155983327142645</v>
      </c>
      <c r="AC1918" s="3">
        <f t="shared" si="675"/>
        <v>-1.3970755322703865</v>
      </c>
      <c r="AD1918" s="3">
        <f t="shared" si="676"/>
        <v>1.7976445514868697</v>
      </c>
      <c r="AE1918" s="3">
        <f t="shared" si="677"/>
        <v>2.652292275936055</v>
      </c>
      <c r="AF1918" s="3">
        <f t="shared" si="678"/>
        <v>4.3402514559054861</v>
      </c>
      <c r="AG1918" t="str">
        <f t="shared" si="679"/>
        <v>Cluster 1</v>
      </c>
      <c r="AH1918" t="str">
        <f t="shared" si="680"/>
        <v>Not Applicable</v>
      </c>
      <c r="AI1918" t="e">
        <f t="shared" si="681"/>
        <v>#N/A</v>
      </c>
      <c r="AJ1918">
        <f t="shared" si="682"/>
        <v>33.590000000000003</v>
      </c>
      <c r="AK1918" t="str">
        <f t="shared" si="683"/>
        <v>no - Medium</v>
      </c>
      <c r="AL1918" t="str">
        <f t="shared" si="684"/>
        <v>Q1 - Low</v>
      </c>
      <c r="AM1918">
        <f t="shared" si="685"/>
        <v>0</v>
      </c>
      <c r="AN1918">
        <f t="shared" si="686"/>
        <v>1</v>
      </c>
      <c r="AO1918">
        <f t="shared" si="687"/>
        <v>0</v>
      </c>
      <c r="AP1918">
        <f t="shared" si="688"/>
        <v>1</v>
      </c>
      <c r="AQ1918">
        <f t="shared" si="689"/>
        <v>197.6</v>
      </c>
    </row>
    <row r="1919" spans="1:43" x14ac:dyDescent="0.25">
      <c r="A1919" t="s">
        <v>33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  <c r="U1919">
        <f t="shared" si="667"/>
        <v>0</v>
      </c>
      <c r="V1919" t="str">
        <f t="shared" si="668"/>
        <v>&lt;=3 calls</v>
      </c>
      <c r="W1919" t="str">
        <f t="shared" si="669"/>
        <v>Q1</v>
      </c>
      <c r="X1919" t="str">
        <f t="shared" si="670"/>
        <v>Low</v>
      </c>
      <c r="Y1919" t="str">
        <f t="shared" si="671"/>
        <v>Medium</v>
      </c>
      <c r="Z1919" s="3">
        <f t="shared" si="672"/>
        <v>-2.1728280533032898</v>
      </c>
      <c r="AA1919" s="3">
        <f t="shared" si="673"/>
        <v>5.4251149387659237E-2</v>
      </c>
      <c r="AB1919" s="3">
        <f t="shared" si="674"/>
        <v>1.1612313309161828</v>
      </c>
      <c r="AC1919" s="3">
        <f t="shared" si="675"/>
        <v>-0.49131181483948333</v>
      </c>
      <c r="AD1919" s="3">
        <f t="shared" si="676"/>
        <v>2.7233537530141065</v>
      </c>
      <c r="AE1919" s="3">
        <f t="shared" si="677"/>
        <v>2.5127615166851553</v>
      </c>
      <c r="AF1919" s="3">
        <f t="shared" si="678"/>
        <v>3.6347331697680016</v>
      </c>
      <c r="AG1919" t="str">
        <f t="shared" si="679"/>
        <v>Cluster 2</v>
      </c>
      <c r="AH1919" t="str">
        <f t="shared" si="680"/>
        <v>Not Applicable</v>
      </c>
      <c r="AI1919" t="e">
        <f t="shared" si="681"/>
        <v>#N/A</v>
      </c>
      <c r="AJ1919">
        <f t="shared" si="682"/>
        <v>10.69</v>
      </c>
      <c r="AK1919" t="str">
        <f t="shared" si="683"/>
        <v>yes - High</v>
      </c>
      <c r="AL1919" t="str">
        <f t="shared" si="684"/>
        <v>Q2 - Medium</v>
      </c>
      <c r="AM1919">
        <f t="shared" si="685"/>
        <v>1</v>
      </c>
      <c r="AN1919">
        <f t="shared" si="686"/>
        <v>1</v>
      </c>
      <c r="AO1919">
        <f t="shared" si="687"/>
        <v>0</v>
      </c>
      <c r="AP1919">
        <f t="shared" si="688"/>
        <v>1</v>
      </c>
      <c r="AQ1919">
        <f t="shared" si="689"/>
        <v>62.9</v>
      </c>
    </row>
    <row r="1920" spans="1:43" x14ac:dyDescent="0.25">
      <c r="A1920" t="s">
        <v>40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  <c r="U1920">
        <f t="shared" si="667"/>
        <v>0</v>
      </c>
      <c r="V1920" t="str">
        <f t="shared" si="668"/>
        <v>&lt;=3 calls</v>
      </c>
      <c r="W1920" t="str">
        <f t="shared" si="669"/>
        <v>Q2</v>
      </c>
      <c r="X1920" t="str">
        <f t="shared" si="670"/>
        <v>Not Applicable</v>
      </c>
      <c r="Y1920" t="str">
        <f t="shared" si="671"/>
        <v>Low</v>
      </c>
      <c r="Z1920" s="3">
        <f t="shared" si="672"/>
        <v>0.40806205394383915</v>
      </c>
      <c r="AA1920" s="3">
        <f t="shared" si="673"/>
        <v>-2.6064708800450167</v>
      </c>
      <c r="AB1920" s="3">
        <f t="shared" si="674"/>
        <v>1.133427927709622</v>
      </c>
      <c r="AC1920" s="3">
        <f t="shared" si="675"/>
        <v>-1.2883838861786781</v>
      </c>
      <c r="AD1920" s="3">
        <f t="shared" si="676"/>
        <v>3.0328315852892396</v>
      </c>
      <c r="AE1920" s="3">
        <f t="shared" si="677"/>
        <v>3.1471887445573561</v>
      </c>
      <c r="AF1920" s="3">
        <f t="shared" si="678"/>
        <v>4.3141078525007899</v>
      </c>
      <c r="AG1920" t="str">
        <f t="shared" si="679"/>
        <v>Cluster 1</v>
      </c>
      <c r="AH1920" t="str">
        <f t="shared" si="680"/>
        <v>&gt;16 messages</v>
      </c>
      <c r="AI1920" t="e">
        <f t="shared" si="681"/>
        <v>#N/A</v>
      </c>
      <c r="AJ1920">
        <f t="shared" si="682"/>
        <v>34.39</v>
      </c>
      <c r="AK1920" t="str">
        <f t="shared" si="683"/>
        <v>no - Low</v>
      </c>
      <c r="AL1920" t="str">
        <f t="shared" si="684"/>
        <v>Q1 - Low</v>
      </c>
      <c r="AM1920">
        <f t="shared" si="685"/>
        <v>0</v>
      </c>
      <c r="AN1920">
        <f t="shared" si="686"/>
        <v>1</v>
      </c>
      <c r="AO1920">
        <f t="shared" si="687"/>
        <v>0</v>
      </c>
      <c r="AP1920">
        <f t="shared" si="688"/>
        <v>1</v>
      </c>
      <c r="AQ1920">
        <f t="shared" si="689"/>
        <v>202.3</v>
      </c>
    </row>
    <row r="1921" spans="1:43" x14ac:dyDescent="0.25">
      <c r="A1921" t="s">
        <v>49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  <c r="U1921">
        <f t="shared" si="667"/>
        <v>0</v>
      </c>
      <c r="V1921" t="str">
        <f t="shared" si="668"/>
        <v>&lt;=3 calls</v>
      </c>
      <c r="W1921" t="str">
        <f t="shared" si="669"/>
        <v>Q4</v>
      </c>
      <c r="X1921" t="str">
        <f t="shared" si="670"/>
        <v>Not Applicable</v>
      </c>
      <c r="Y1921" t="str">
        <f t="shared" si="671"/>
        <v>Medium</v>
      </c>
      <c r="Z1921" s="3">
        <f t="shared" si="672"/>
        <v>-0.81758303285501299</v>
      </c>
      <c r="AA1921" s="3">
        <f t="shared" si="673"/>
        <v>-0.37361364966097604</v>
      </c>
      <c r="AB1921" s="3">
        <f t="shared" si="674"/>
        <v>-1.3728502756246963</v>
      </c>
      <c r="AC1921" s="3">
        <f t="shared" si="675"/>
        <v>0.37822135389418376</v>
      </c>
      <c r="AD1921" s="3">
        <f t="shared" si="676"/>
        <v>1.5697602486229374</v>
      </c>
      <c r="AE1921" s="3">
        <f t="shared" si="677"/>
        <v>1.6839829116264065</v>
      </c>
      <c r="AF1921" s="3">
        <f t="shared" si="678"/>
        <v>3.3477529262391439</v>
      </c>
      <c r="AG1921" t="str">
        <f t="shared" si="679"/>
        <v>Cluster 1</v>
      </c>
      <c r="AH1921" t="str">
        <f t="shared" si="680"/>
        <v>Not Applicable</v>
      </c>
      <c r="AI1921" t="e">
        <f t="shared" si="681"/>
        <v>#N/A</v>
      </c>
      <c r="AJ1921">
        <f t="shared" si="682"/>
        <v>23.14</v>
      </c>
      <c r="AK1921" t="str">
        <f t="shared" si="683"/>
        <v>no - Medium</v>
      </c>
      <c r="AL1921" t="str">
        <f t="shared" si="684"/>
        <v>Q3 - High</v>
      </c>
      <c r="AM1921">
        <f t="shared" si="685"/>
        <v>0</v>
      </c>
      <c r="AN1921">
        <f t="shared" si="686"/>
        <v>1</v>
      </c>
      <c r="AO1921">
        <f t="shared" si="687"/>
        <v>0</v>
      </c>
      <c r="AP1921">
        <f t="shared" si="688"/>
        <v>0</v>
      </c>
      <c r="AQ1921">
        <f t="shared" si="689"/>
        <v>136.1</v>
      </c>
    </row>
    <row r="1922" spans="1:43" x14ac:dyDescent="0.25">
      <c r="A1922" t="s">
        <v>44</v>
      </c>
      <c r="B1922">
        <v>94</v>
      </c>
      <c r="C1922" t="s">
        <v>25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  <c r="U1922">
        <f t="shared" ref="U1922:U1985" si="690">IF(T1922="yes",1,0)</f>
        <v>0</v>
      </c>
      <c r="V1922" t="str">
        <f t="shared" ref="V1922:V1985" si="691">IF(S1922&gt;3,"&gt;3 calls","&lt;=3 calls")</f>
        <v>&lt;=3 calls</v>
      </c>
      <c r="W1922" t="str">
        <f t="shared" ref="W1922:W1985" si="692">IF(B1922&lt;=_xlfn.QUARTILE.INC($B$2:$B$4251,1),"Q1",
IF(B1922&lt;=_xlfn.QUARTILE.INC($B$2:$B$4251,2),"Q2",
IF(B1922&lt;=_xlfn.QUARTILE.INC($B$2:$B$4251,3),"Q3","Q4")))</f>
        <v>Q2</v>
      </c>
      <c r="X1922" t="str">
        <f t="shared" ref="X1922:X1985" si="693">IF(D1922="no","Not Applicable",IF(R1922&gt;2.84,"High","Low"))</f>
        <v>Not Applicable</v>
      </c>
      <c r="Y1922" t="str">
        <f t="shared" ref="Y1922:Y1985" si="694">IF(J1922&lt;=165,"Low",IF(J1922&lt;=233,"Medium","High"))</f>
        <v>Medium</v>
      </c>
      <c r="Z1922" s="3">
        <f t="shared" ref="Z1922:Z1985" si="695">(G1922-AVERAGE($G$2:$G$4251))/_xlfn.STDEV.S($G$2:$G$4251)</f>
        <v>0.49507915225131027</v>
      </c>
      <c r="AA1922" s="3">
        <f t="shared" ref="AA1922:AA1985" si="696">(J1922-AVERAGE($J$2:$J$4251))/_xlfn.STDEV.S($J$2:$J$4251)</f>
        <v>-0.65222328625078507</v>
      </c>
      <c r="AB1922" s="3">
        <f t="shared" ref="AB1922:AB1985" si="697">(M1922-AVERAGE($M$2:$M$4251))/_xlfn.STDEV.S($M$2:$M$4251)</f>
        <v>0.7481521975615566</v>
      </c>
      <c r="AC1922" s="3">
        <f t="shared" ref="AC1922:AC1985" si="698">(P1922-AVERAGE($P$2:$P$4251))/_xlfn.STDEV.S($P$2:$P$4251)</f>
        <v>-2.7738363827653596</v>
      </c>
      <c r="AD1922" s="3">
        <f t="shared" ref="AD1922:AD1985" si="699">SQRT((Z1922-$BQ$13)^2+(AA1922-$BR$13)^2+(AB1922-$BS$13)^2+(AC1922-$BT$13)^2)</f>
        <v>2.9255327605043315</v>
      </c>
      <c r="AE1922" s="3">
        <f t="shared" ref="AE1922:AE1985" si="700">SQRT((Z1922-$BQ$14)^2+(AA1922-$BR$14)^2+(AB1922-$BS$14)^2+(AC1922-$BT$14)^2)</f>
        <v>2.9873731891396913</v>
      </c>
      <c r="AF1922" s="3">
        <f t="shared" ref="AF1922:AF1985" si="701">SQRT((Z1922-$BQ$15)^2+(AA1922-$BR$15)^2+(AB1922-$BS$15)^2+(AC1922-$BT$15)^2)</f>
        <v>4.1581312160148585</v>
      </c>
      <c r="AG1922" t="str">
        <f t="shared" ref="AG1922:AG1985" si="702">IF(AD1922=MIN(AD1922:AF1922),"Cluster 1",IF(AE1922=MIN(AD1922:AF1922),"Cluster 2","Cluster 3"))</f>
        <v>Cluster 1</v>
      </c>
      <c r="AH1922" t="str">
        <f t="shared" ref="AH1922:AH1985" si="703">IF(E1922="no","Not Applicable",IF(F1922=0,"0 messages",IF(F1922&lt;=16,"1-16 messages","&gt;16 messages")))</f>
        <v>Not Applicable</v>
      </c>
      <c r="AI1922" t="e">
        <f t="shared" ref="AI1922:AI1985" si="704">IF(T1922="yes",I1922,NA())</f>
        <v>#N/A</v>
      </c>
      <c r="AJ1922">
        <f t="shared" ref="AJ1922:AJ1985" si="705">IF(T1922="no",I1922,NA())</f>
        <v>35.19</v>
      </c>
      <c r="AK1922" t="str">
        <f t="shared" ref="AK1922:AK1985" si="706">D1922&amp;" - "&amp;IF(Q1922&lt;=3,"Low",IF(Q1922&lt;=6,"Medium","High"))</f>
        <v>no - Medium</v>
      </c>
      <c r="AL1922" t="str">
        <f t="shared" ref="AL1922:AL1985" si="707">IF(P1922&lt;=8.5,"Q1 - Low",IF(P1922&lt;=10.3,"Q2 - Medium",IF(P1922&lt;=12,"Q3 - High","Q4 - Very High")))</f>
        <v>Q1 - Low</v>
      </c>
      <c r="AM1922">
        <f t="shared" ref="AM1922:AM1985" si="708">IF(D1922="yes",1,0)</f>
        <v>0</v>
      </c>
      <c r="AN1922">
        <f t="shared" ref="AN1922:AN1985" si="709">IF(C1922="area_code_415",1,0)</f>
        <v>0</v>
      </c>
      <c r="AO1922">
        <f t="shared" ref="AO1922:AO1985" si="710">IF(C1922="area_code_510",1,0)</f>
        <v>0</v>
      </c>
      <c r="AP1922">
        <f t="shared" ref="AP1922:AP1985" si="711">S1922</f>
        <v>1</v>
      </c>
      <c r="AQ1922">
        <f t="shared" ref="AQ1922:AQ1985" si="712">G1922</f>
        <v>207</v>
      </c>
    </row>
    <row r="1923" spans="1:43" x14ac:dyDescent="0.25">
      <c r="A1923" t="s">
        <v>40</v>
      </c>
      <c r="B1923">
        <v>85</v>
      </c>
      <c r="C1923" t="s">
        <v>25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  <c r="U1923">
        <f t="shared" si="690"/>
        <v>0</v>
      </c>
      <c r="V1923" t="str">
        <f t="shared" si="691"/>
        <v>&lt;=3 calls</v>
      </c>
      <c r="W1923" t="str">
        <f t="shared" si="692"/>
        <v>Q2</v>
      </c>
      <c r="X1923" t="str">
        <f t="shared" si="693"/>
        <v>Not Applicable</v>
      </c>
      <c r="Y1923" t="str">
        <f t="shared" si="694"/>
        <v>High</v>
      </c>
      <c r="Z1923" s="3">
        <f t="shared" si="695"/>
        <v>0.5117420008633794</v>
      </c>
      <c r="AA1923" s="3">
        <f t="shared" si="696"/>
        <v>0.66321221221967031</v>
      </c>
      <c r="AB1923" s="3">
        <f t="shared" si="697"/>
        <v>0.41252540171092333</v>
      </c>
      <c r="AC1923" s="3">
        <f t="shared" si="698"/>
        <v>1.1752934252333782</v>
      </c>
      <c r="AD1923" s="3">
        <f t="shared" si="699"/>
        <v>3.4320210133962226</v>
      </c>
      <c r="AE1923" s="3">
        <f t="shared" si="700"/>
        <v>1.5010736678586194</v>
      </c>
      <c r="AF1923" s="3">
        <f t="shared" si="701"/>
        <v>0.85303931696248703</v>
      </c>
      <c r="AG1923" t="str">
        <f t="shared" si="702"/>
        <v>Cluster 3</v>
      </c>
      <c r="AH1923" t="str">
        <f t="shared" si="703"/>
        <v>&gt;16 messages</v>
      </c>
      <c r="AI1923" t="e">
        <f t="shared" si="704"/>
        <v>#N/A</v>
      </c>
      <c r="AJ1923">
        <f t="shared" si="705"/>
        <v>35.340000000000003</v>
      </c>
      <c r="AK1923" t="str">
        <f t="shared" si="706"/>
        <v>no - Low</v>
      </c>
      <c r="AL1923" t="str">
        <f t="shared" si="707"/>
        <v>Q4 - Very High</v>
      </c>
      <c r="AM1923">
        <f t="shared" si="708"/>
        <v>0</v>
      </c>
      <c r="AN1923">
        <f t="shared" si="709"/>
        <v>0</v>
      </c>
      <c r="AO1923">
        <f t="shared" si="710"/>
        <v>0</v>
      </c>
      <c r="AP1923">
        <f t="shared" si="711"/>
        <v>1</v>
      </c>
      <c r="AQ1923">
        <f t="shared" si="712"/>
        <v>207.9</v>
      </c>
    </row>
    <row r="1924" spans="1:43" x14ac:dyDescent="0.25">
      <c r="A1924" t="s">
        <v>71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  <c r="U1924">
        <f t="shared" si="690"/>
        <v>1</v>
      </c>
      <c r="V1924" t="str">
        <f t="shared" si="691"/>
        <v>&lt;=3 calls</v>
      </c>
      <c r="W1924" t="str">
        <f t="shared" si="692"/>
        <v>Q2</v>
      </c>
      <c r="X1924" t="str">
        <f t="shared" si="693"/>
        <v>Low</v>
      </c>
      <c r="Y1924" t="str">
        <f t="shared" si="694"/>
        <v>Medium</v>
      </c>
      <c r="Z1924" s="3">
        <f t="shared" si="695"/>
        <v>1.7818213506277483</v>
      </c>
      <c r="AA1924" s="3">
        <f t="shared" si="696"/>
        <v>-9.1023875405598559E-2</v>
      </c>
      <c r="AB1924" s="3">
        <f t="shared" si="697"/>
        <v>0.19407009080222681</v>
      </c>
      <c r="AC1924" s="3">
        <f t="shared" si="698"/>
        <v>-1.1072311426924974</v>
      </c>
      <c r="AD1924" s="3">
        <f t="shared" si="699"/>
        <v>3.1626048633369646</v>
      </c>
      <c r="AE1924" s="3">
        <f t="shared" si="700"/>
        <v>2.108742913429436</v>
      </c>
      <c r="AF1924" s="3">
        <f t="shared" si="701"/>
        <v>2.6251711998029967</v>
      </c>
      <c r="AG1924" t="str">
        <f t="shared" si="702"/>
        <v>Cluster 2</v>
      </c>
      <c r="AH1924" t="str">
        <f t="shared" si="703"/>
        <v>Not Applicable</v>
      </c>
      <c r="AI1924">
        <f t="shared" si="704"/>
        <v>47.01</v>
      </c>
      <c r="AJ1924" t="e">
        <f t="shared" si="705"/>
        <v>#N/A</v>
      </c>
      <c r="AK1924" t="str">
        <f t="shared" si="706"/>
        <v>yes - Low</v>
      </c>
      <c r="AL1924" t="str">
        <f t="shared" si="707"/>
        <v>Q1 - Low</v>
      </c>
      <c r="AM1924">
        <f t="shared" si="708"/>
        <v>1</v>
      </c>
      <c r="AN1924">
        <f t="shared" si="709"/>
        <v>1</v>
      </c>
      <c r="AO1924">
        <f t="shared" si="710"/>
        <v>0</v>
      </c>
      <c r="AP1924">
        <f t="shared" si="711"/>
        <v>1</v>
      </c>
      <c r="AQ1924">
        <f t="shared" si="712"/>
        <v>276.5</v>
      </c>
    </row>
    <row r="1925" spans="1:43" x14ac:dyDescent="0.25">
      <c r="A1925" t="s">
        <v>58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  <c r="U1925">
        <f t="shared" si="690"/>
        <v>0</v>
      </c>
      <c r="V1925" t="str">
        <f t="shared" si="691"/>
        <v>&lt;=3 calls</v>
      </c>
      <c r="W1925" t="str">
        <f t="shared" si="692"/>
        <v>Q4</v>
      </c>
      <c r="X1925" t="str">
        <f t="shared" si="693"/>
        <v>Not Applicable</v>
      </c>
      <c r="Y1925" t="str">
        <f t="shared" si="694"/>
        <v>Low</v>
      </c>
      <c r="Z1925" s="3">
        <f t="shared" si="695"/>
        <v>2.4724038542168296</v>
      </c>
      <c r="AA1925" s="3">
        <f t="shared" si="696"/>
        <v>-1.0442668463093023</v>
      </c>
      <c r="AB1925" s="3">
        <f t="shared" si="697"/>
        <v>-0.15545840665168803</v>
      </c>
      <c r="AC1925" s="3">
        <f t="shared" si="698"/>
        <v>-5.6545230472650088E-2</v>
      </c>
      <c r="AD1925" s="3">
        <f t="shared" si="699"/>
        <v>3.6963367657048347</v>
      </c>
      <c r="AE1925" s="3">
        <f t="shared" si="700"/>
        <v>2.6889847050392266</v>
      </c>
      <c r="AF1925" s="3">
        <f t="shared" si="701"/>
        <v>2.9662049832013491</v>
      </c>
      <c r="AG1925" t="str">
        <f t="shared" si="702"/>
        <v>Cluster 2</v>
      </c>
      <c r="AH1925" t="str">
        <f t="shared" si="703"/>
        <v>&gt;16 messages</v>
      </c>
      <c r="AI1925" t="e">
        <f t="shared" si="704"/>
        <v>#N/A</v>
      </c>
      <c r="AJ1925">
        <f t="shared" si="705"/>
        <v>53.35</v>
      </c>
      <c r="AK1925" t="str">
        <f t="shared" si="706"/>
        <v>no - High</v>
      </c>
      <c r="AL1925" t="str">
        <f t="shared" si="707"/>
        <v>Q2 - Medium</v>
      </c>
      <c r="AM1925">
        <f t="shared" si="708"/>
        <v>0</v>
      </c>
      <c r="AN1925">
        <f t="shared" si="709"/>
        <v>1</v>
      </c>
      <c r="AO1925">
        <f t="shared" si="710"/>
        <v>0</v>
      </c>
      <c r="AP1925">
        <f t="shared" si="711"/>
        <v>3</v>
      </c>
      <c r="AQ1925">
        <f t="shared" si="712"/>
        <v>313.8</v>
      </c>
    </row>
    <row r="1926" spans="1:43" x14ac:dyDescent="0.25">
      <c r="A1926" t="s">
        <v>32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  <c r="U1926">
        <f t="shared" si="690"/>
        <v>0</v>
      </c>
      <c r="V1926" t="str">
        <f t="shared" si="691"/>
        <v>&lt;=3 calls</v>
      </c>
      <c r="W1926" t="str">
        <f t="shared" si="692"/>
        <v>Q2</v>
      </c>
      <c r="X1926" t="str">
        <f t="shared" si="693"/>
        <v>High</v>
      </c>
      <c r="Y1926" t="str">
        <f t="shared" si="694"/>
        <v>Medium</v>
      </c>
      <c r="Z1926" s="3">
        <f t="shared" si="695"/>
        <v>2.0039926654553346</v>
      </c>
      <c r="AA1926" s="3">
        <f t="shared" si="696"/>
        <v>6.4201493551580988E-2</v>
      </c>
      <c r="AB1926" s="3">
        <f t="shared" si="697"/>
        <v>0.55352837511562736</v>
      </c>
      <c r="AC1926" s="3">
        <f t="shared" si="698"/>
        <v>0.99414068174719761</v>
      </c>
      <c r="AD1926" s="3">
        <f t="shared" si="699"/>
        <v>4.0677443656006016</v>
      </c>
      <c r="AE1926" s="3">
        <f t="shared" si="700"/>
        <v>2.3053888592027074</v>
      </c>
      <c r="AF1926" s="3">
        <f t="shared" si="701"/>
        <v>1.4432918486558699</v>
      </c>
      <c r="AG1926" t="str">
        <f t="shared" si="702"/>
        <v>Cluster 3</v>
      </c>
      <c r="AH1926" t="str">
        <f t="shared" si="703"/>
        <v>&gt;16 messages</v>
      </c>
      <c r="AI1926" t="e">
        <f t="shared" si="704"/>
        <v>#N/A</v>
      </c>
      <c r="AJ1926">
        <f t="shared" si="705"/>
        <v>49.05</v>
      </c>
      <c r="AK1926" t="str">
        <f t="shared" si="706"/>
        <v>yes - Medium</v>
      </c>
      <c r="AL1926" t="str">
        <f t="shared" si="707"/>
        <v>Q4 - Very High</v>
      </c>
      <c r="AM1926">
        <f t="shared" si="708"/>
        <v>1</v>
      </c>
      <c r="AN1926">
        <f t="shared" si="709"/>
        <v>1</v>
      </c>
      <c r="AO1926">
        <f t="shared" si="710"/>
        <v>0</v>
      </c>
      <c r="AP1926">
        <f t="shared" si="711"/>
        <v>1</v>
      </c>
      <c r="AQ1926">
        <f t="shared" si="712"/>
        <v>288.5</v>
      </c>
    </row>
    <row r="1927" spans="1:43" x14ac:dyDescent="0.25">
      <c r="A1927" t="s">
        <v>34</v>
      </c>
      <c r="B1927">
        <v>100</v>
      </c>
      <c r="C1927" t="s">
        <v>25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  <c r="U1927">
        <f t="shared" si="690"/>
        <v>0</v>
      </c>
      <c r="V1927" t="str">
        <f t="shared" si="691"/>
        <v>&gt;3 calls</v>
      </c>
      <c r="W1927" t="str">
        <f t="shared" si="692"/>
        <v>Q2</v>
      </c>
      <c r="X1927" t="str">
        <f t="shared" si="693"/>
        <v>Not Applicable</v>
      </c>
      <c r="Y1927" t="str">
        <f t="shared" si="694"/>
        <v>High</v>
      </c>
      <c r="Z1927" s="3">
        <f t="shared" si="695"/>
        <v>0.56728482957027593</v>
      </c>
      <c r="AA1927" s="3">
        <f t="shared" si="696"/>
        <v>2.569698154027078</v>
      </c>
      <c r="AB1927" s="3">
        <f t="shared" si="697"/>
        <v>-1.458246442616278</v>
      </c>
      <c r="AC1927" s="3">
        <f t="shared" si="698"/>
        <v>-0.31015907135330267</v>
      </c>
      <c r="AD1927" s="3">
        <f t="shared" si="699"/>
        <v>3.9855986949104736</v>
      </c>
      <c r="AE1927" s="3">
        <f t="shared" si="700"/>
        <v>3.0245399679317386</v>
      </c>
      <c r="AF1927" s="3">
        <f t="shared" si="701"/>
        <v>3.2265596350231891</v>
      </c>
      <c r="AG1927" t="str">
        <f t="shared" si="702"/>
        <v>Cluster 2</v>
      </c>
      <c r="AH1927" t="str">
        <f t="shared" si="703"/>
        <v>Not Applicable</v>
      </c>
      <c r="AI1927" t="e">
        <f t="shared" si="704"/>
        <v>#N/A</v>
      </c>
      <c r="AJ1927">
        <f t="shared" si="705"/>
        <v>35.85</v>
      </c>
      <c r="AK1927" t="str">
        <f t="shared" si="706"/>
        <v>no - Medium</v>
      </c>
      <c r="AL1927" t="str">
        <f t="shared" si="707"/>
        <v>Q2 - Medium</v>
      </c>
      <c r="AM1927">
        <f t="shared" si="708"/>
        <v>0</v>
      </c>
      <c r="AN1927">
        <f t="shared" si="709"/>
        <v>0</v>
      </c>
      <c r="AO1927">
        <f t="shared" si="710"/>
        <v>0</v>
      </c>
      <c r="AP1927">
        <f t="shared" si="711"/>
        <v>4</v>
      </c>
      <c r="AQ1927">
        <f t="shared" si="712"/>
        <v>210.9</v>
      </c>
    </row>
    <row r="1928" spans="1:43" x14ac:dyDescent="0.25">
      <c r="A1928" t="s">
        <v>31</v>
      </c>
      <c r="B1928">
        <v>154</v>
      </c>
      <c r="C1928" t="s">
        <v>25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  <c r="U1928">
        <f t="shared" si="690"/>
        <v>0</v>
      </c>
      <c r="V1928" t="str">
        <f t="shared" si="691"/>
        <v>&lt;=3 calls</v>
      </c>
      <c r="W1928" t="str">
        <f t="shared" si="692"/>
        <v>Q4</v>
      </c>
      <c r="X1928" t="str">
        <f t="shared" si="693"/>
        <v>Not Applicable</v>
      </c>
      <c r="Y1928" t="str">
        <f t="shared" si="694"/>
        <v>Medium</v>
      </c>
      <c r="Z1928" s="3">
        <f t="shared" si="695"/>
        <v>-2.1357995008320256</v>
      </c>
      <c r="AA1928" s="3">
        <f t="shared" si="696"/>
        <v>-0.31988179117579885</v>
      </c>
      <c r="AB1928" s="3">
        <f t="shared" si="697"/>
        <v>-0.97168688650145396</v>
      </c>
      <c r="AC1928" s="3">
        <f t="shared" si="698"/>
        <v>1.5738294609029755</v>
      </c>
      <c r="AD1928" s="3">
        <f t="shared" si="699"/>
        <v>2.8944776748616667</v>
      </c>
      <c r="AE1928" s="3">
        <f t="shared" si="700"/>
        <v>2.8434272358344614</v>
      </c>
      <c r="AF1928" s="3">
        <f t="shared" si="701"/>
        <v>3.9739345591866271</v>
      </c>
      <c r="AG1928" t="str">
        <f t="shared" si="702"/>
        <v>Cluster 2</v>
      </c>
      <c r="AH1928" t="str">
        <f t="shared" si="703"/>
        <v>&gt;16 messages</v>
      </c>
      <c r="AI1928" t="e">
        <f t="shared" si="704"/>
        <v>#N/A</v>
      </c>
      <c r="AJ1928">
        <f t="shared" si="705"/>
        <v>11.03</v>
      </c>
      <c r="AK1928" t="str">
        <f t="shared" si="706"/>
        <v>no - Low</v>
      </c>
      <c r="AL1928" t="str">
        <f t="shared" si="707"/>
        <v>Q4 - Very High</v>
      </c>
      <c r="AM1928">
        <f t="shared" si="708"/>
        <v>0</v>
      </c>
      <c r="AN1928">
        <f t="shared" si="709"/>
        <v>0</v>
      </c>
      <c r="AO1928">
        <f t="shared" si="710"/>
        <v>0</v>
      </c>
      <c r="AP1928">
        <f t="shared" si="711"/>
        <v>1</v>
      </c>
      <c r="AQ1928">
        <f t="shared" si="712"/>
        <v>64.900000000000006</v>
      </c>
    </row>
    <row r="1929" spans="1:43" x14ac:dyDescent="0.25">
      <c r="A1929" t="s">
        <v>55</v>
      </c>
      <c r="B1929">
        <v>32</v>
      </c>
      <c r="C1929" t="s">
        <v>28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  <c r="U1929">
        <f t="shared" si="690"/>
        <v>0</v>
      </c>
      <c r="V1929" t="str">
        <f t="shared" si="691"/>
        <v>&lt;=3 calls</v>
      </c>
      <c r="W1929" t="str">
        <f t="shared" si="692"/>
        <v>Q1</v>
      </c>
      <c r="X1929" t="str">
        <f t="shared" si="693"/>
        <v>Not Applicable</v>
      </c>
      <c r="Y1929" t="str">
        <f t="shared" si="694"/>
        <v>High</v>
      </c>
      <c r="Z1929" s="3">
        <f t="shared" si="695"/>
        <v>1.1708502348518857</v>
      </c>
      <c r="AA1929" s="3">
        <f t="shared" si="696"/>
        <v>0.72888448370155412</v>
      </c>
      <c r="AB1929" s="3">
        <f t="shared" si="697"/>
        <v>-0.54073413679975235</v>
      </c>
      <c r="AC1929" s="3">
        <f t="shared" si="698"/>
        <v>-0.45508126614224731</v>
      </c>
      <c r="AD1929" s="3">
        <f t="shared" si="699"/>
        <v>2.8652214329351025</v>
      </c>
      <c r="AE1929" s="3">
        <f t="shared" si="700"/>
        <v>1.5497274691144252</v>
      </c>
      <c r="AF1929" s="3">
        <f t="shared" si="701"/>
        <v>2.1433190610137633</v>
      </c>
      <c r="AG1929" t="str">
        <f t="shared" si="702"/>
        <v>Cluster 2</v>
      </c>
      <c r="AH1929" t="str">
        <f t="shared" si="703"/>
        <v>&gt;16 messages</v>
      </c>
      <c r="AI1929" t="e">
        <f t="shared" si="704"/>
        <v>#N/A</v>
      </c>
      <c r="AJ1929">
        <f t="shared" si="705"/>
        <v>41.4</v>
      </c>
      <c r="AK1929" t="str">
        <f t="shared" si="706"/>
        <v>no - High</v>
      </c>
      <c r="AL1929" t="str">
        <f t="shared" si="707"/>
        <v>Q2 - Medium</v>
      </c>
      <c r="AM1929">
        <f t="shared" si="708"/>
        <v>0</v>
      </c>
      <c r="AN1929">
        <f t="shared" si="709"/>
        <v>0</v>
      </c>
      <c r="AO1929">
        <f t="shared" si="710"/>
        <v>1</v>
      </c>
      <c r="AP1929">
        <f t="shared" si="711"/>
        <v>1</v>
      </c>
      <c r="AQ1929">
        <f t="shared" si="712"/>
        <v>243.5</v>
      </c>
    </row>
    <row r="1930" spans="1:43" x14ac:dyDescent="0.25">
      <c r="A1930" t="s">
        <v>48</v>
      </c>
      <c r="B1930">
        <v>18</v>
      </c>
      <c r="C1930" t="s">
        <v>25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  <c r="U1930">
        <f t="shared" si="690"/>
        <v>0</v>
      </c>
      <c r="V1930" t="str">
        <f t="shared" si="691"/>
        <v>&lt;=3 calls</v>
      </c>
      <c r="W1930" t="str">
        <f t="shared" si="692"/>
        <v>Q1</v>
      </c>
      <c r="X1930" t="str">
        <f t="shared" si="693"/>
        <v>Not Applicable</v>
      </c>
      <c r="Y1930" t="str">
        <f t="shared" si="694"/>
        <v>Medium</v>
      </c>
      <c r="Z1930" s="3">
        <f t="shared" si="695"/>
        <v>0.30993638989498823</v>
      </c>
      <c r="AA1930" s="3">
        <f t="shared" si="696"/>
        <v>7.01717000499337E-2</v>
      </c>
      <c r="AB1930" s="3">
        <f t="shared" si="697"/>
        <v>2.9235628934755595E-2</v>
      </c>
      <c r="AC1930" s="3">
        <f t="shared" si="698"/>
        <v>-0.56377291223395598</v>
      </c>
      <c r="AD1930" s="3">
        <f t="shared" si="699"/>
        <v>2.0275159346176408</v>
      </c>
      <c r="AE1930" s="3">
        <f t="shared" si="700"/>
        <v>0.64782655999658012</v>
      </c>
      <c r="AF1930" s="3">
        <f t="shared" si="701"/>
        <v>2.1745200938472746</v>
      </c>
      <c r="AG1930" t="str">
        <f t="shared" si="702"/>
        <v>Cluster 2</v>
      </c>
      <c r="AH1930" t="str">
        <f t="shared" si="703"/>
        <v>Not Applicable</v>
      </c>
      <c r="AI1930" t="e">
        <f t="shared" si="704"/>
        <v>#N/A</v>
      </c>
      <c r="AJ1930">
        <f t="shared" si="705"/>
        <v>33.49</v>
      </c>
      <c r="AK1930" t="str">
        <f t="shared" si="706"/>
        <v>no - Low</v>
      </c>
      <c r="AL1930" t="str">
        <f t="shared" si="707"/>
        <v>Q2 - Medium</v>
      </c>
      <c r="AM1930">
        <f t="shared" si="708"/>
        <v>0</v>
      </c>
      <c r="AN1930">
        <f t="shared" si="709"/>
        <v>0</v>
      </c>
      <c r="AO1930">
        <f t="shared" si="710"/>
        <v>0</v>
      </c>
      <c r="AP1930">
        <f t="shared" si="711"/>
        <v>3</v>
      </c>
      <c r="AQ1930">
        <f t="shared" si="712"/>
        <v>197</v>
      </c>
    </row>
    <row r="1931" spans="1:43" x14ac:dyDescent="0.25">
      <c r="A1931" t="s">
        <v>47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  <c r="U1931">
        <f t="shared" si="690"/>
        <v>0</v>
      </c>
      <c r="V1931" t="str">
        <f t="shared" si="691"/>
        <v>&lt;=3 calls</v>
      </c>
      <c r="W1931" t="str">
        <f t="shared" si="692"/>
        <v>Q3</v>
      </c>
      <c r="X1931" t="str">
        <f t="shared" si="693"/>
        <v>Not Applicable</v>
      </c>
      <c r="Y1931" t="str">
        <f t="shared" si="694"/>
        <v>High</v>
      </c>
      <c r="Z1931" s="3">
        <f t="shared" si="695"/>
        <v>1.8095927649811965</v>
      </c>
      <c r="AA1931" s="3">
        <f t="shared" si="696"/>
        <v>1.055255772278187</v>
      </c>
      <c r="AB1931" s="3">
        <f t="shared" si="697"/>
        <v>0.45025859177697042</v>
      </c>
      <c r="AC1931" s="3">
        <f t="shared" si="698"/>
        <v>-0.56377291223395598</v>
      </c>
      <c r="AD1931" s="3">
        <f t="shared" si="699"/>
        <v>3.7962391718174526</v>
      </c>
      <c r="AE1931" s="3">
        <f t="shared" si="700"/>
        <v>2.215572931780053</v>
      </c>
      <c r="AF1931" s="3">
        <f t="shared" si="701"/>
        <v>1.8455608855932295</v>
      </c>
      <c r="AG1931" t="str">
        <f t="shared" si="702"/>
        <v>Cluster 3</v>
      </c>
      <c r="AH1931" t="str">
        <f t="shared" si="703"/>
        <v>&gt;16 messages</v>
      </c>
      <c r="AI1931" t="e">
        <f t="shared" si="704"/>
        <v>#N/A</v>
      </c>
      <c r="AJ1931">
        <f t="shared" si="705"/>
        <v>47.26</v>
      </c>
      <c r="AK1931" t="str">
        <f t="shared" si="706"/>
        <v>no - Medium</v>
      </c>
      <c r="AL1931" t="str">
        <f t="shared" si="707"/>
        <v>Q2 - Medium</v>
      </c>
      <c r="AM1931">
        <f t="shared" si="708"/>
        <v>0</v>
      </c>
      <c r="AN1931">
        <f t="shared" si="709"/>
        <v>1</v>
      </c>
      <c r="AO1931">
        <f t="shared" si="710"/>
        <v>0</v>
      </c>
      <c r="AP1931">
        <f t="shared" si="711"/>
        <v>0</v>
      </c>
      <c r="AQ1931">
        <f t="shared" si="712"/>
        <v>278</v>
      </c>
    </row>
    <row r="1932" spans="1:43" x14ac:dyDescent="0.25">
      <c r="A1932" t="s">
        <v>67</v>
      </c>
      <c r="B1932">
        <v>29</v>
      </c>
      <c r="C1932" t="s">
        <v>28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  <c r="U1932">
        <f t="shared" si="690"/>
        <v>1</v>
      </c>
      <c r="V1932" t="str">
        <f t="shared" si="691"/>
        <v>&lt;=3 calls</v>
      </c>
      <c r="W1932" t="str">
        <f t="shared" si="692"/>
        <v>Q1</v>
      </c>
      <c r="X1932" t="str">
        <f t="shared" si="693"/>
        <v>Not Applicable</v>
      </c>
      <c r="Y1932" t="str">
        <f t="shared" si="694"/>
        <v>Medium</v>
      </c>
      <c r="Z1932" s="3">
        <f t="shared" si="695"/>
        <v>2.46129528847545</v>
      </c>
      <c r="AA1932" s="3">
        <f t="shared" si="696"/>
        <v>0.32092037298076226</v>
      </c>
      <c r="AB1932" s="3">
        <f t="shared" si="697"/>
        <v>0.35493263792590324</v>
      </c>
      <c r="AC1932" s="3">
        <f t="shared" si="698"/>
        <v>0.92167958435272568</v>
      </c>
      <c r="AD1932" s="3">
        <f t="shared" si="699"/>
        <v>4.3879483342460741</v>
      </c>
      <c r="AE1932" s="3">
        <f t="shared" si="700"/>
        <v>2.6714106416916166</v>
      </c>
      <c r="AF1932" s="3">
        <f t="shared" si="701"/>
        <v>1.7374633950312539</v>
      </c>
      <c r="AG1932" t="str">
        <f t="shared" si="702"/>
        <v>Cluster 3</v>
      </c>
      <c r="AH1932" t="str">
        <f t="shared" si="703"/>
        <v>Not Applicable</v>
      </c>
      <c r="AI1932">
        <f t="shared" si="704"/>
        <v>53.24</v>
      </c>
      <c r="AJ1932" t="e">
        <f t="shared" si="705"/>
        <v>#N/A</v>
      </c>
      <c r="AK1932" t="str">
        <f t="shared" si="706"/>
        <v>no - Medium</v>
      </c>
      <c r="AL1932" t="str">
        <f t="shared" si="707"/>
        <v>Q4 - Very High</v>
      </c>
      <c r="AM1932">
        <f t="shared" si="708"/>
        <v>0</v>
      </c>
      <c r="AN1932">
        <f t="shared" si="709"/>
        <v>0</v>
      </c>
      <c r="AO1932">
        <f t="shared" si="710"/>
        <v>1</v>
      </c>
      <c r="AP1932">
        <f t="shared" si="711"/>
        <v>2</v>
      </c>
      <c r="AQ1932">
        <f t="shared" si="712"/>
        <v>313.2</v>
      </c>
    </row>
    <row r="1933" spans="1:43" x14ac:dyDescent="0.25">
      <c r="A1933" t="s">
        <v>50</v>
      </c>
      <c r="B1933">
        <v>86</v>
      </c>
      <c r="C1933" t="s">
        <v>25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  <c r="U1933">
        <f t="shared" si="690"/>
        <v>0</v>
      </c>
      <c r="V1933" t="str">
        <f t="shared" si="691"/>
        <v>&lt;=3 calls</v>
      </c>
      <c r="W1933" t="str">
        <f t="shared" si="692"/>
        <v>Q2</v>
      </c>
      <c r="X1933" t="str">
        <f t="shared" si="693"/>
        <v>Not Applicable</v>
      </c>
      <c r="Y1933" t="str">
        <f t="shared" si="694"/>
        <v>Medium</v>
      </c>
      <c r="Z1933" s="3">
        <f t="shared" si="695"/>
        <v>-0.63984598099294387</v>
      </c>
      <c r="AA1933" s="3">
        <f t="shared" si="696"/>
        <v>-0.18256704171367855</v>
      </c>
      <c r="AB1933" s="3">
        <f t="shared" si="697"/>
        <v>0.29733987414088314</v>
      </c>
      <c r="AC1933" s="3">
        <f t="shared" si="698"/>
        <v>0.37822135389418376</v>
      </c>
      <c r="AD1933" s="3">
        <f t="shared" si="699"/>
        <v>2.0929625911767893</v>
      </c>
      <c r="AE1933" s="3">
        <f t="shared" si="700"/>
        <v>0.82109439007252538</v>
      </c>
      <c r="AF1933" s="3">
        <f t="shared" si="701"/>
        <v>2.2288785491254752</v>
      </c>
      <c r="AG1933" t="str">
        <f t="shared" si="702"/>
        <v>Cluster 2</v>
      </c>
      <c r="AH1933" t="str">
        <f t="shared" si="703"/>
        <v>1-16 messages</v>
      </c>
      <c r="AI1933" t="e">
        <f t="shared" si="704"/>
        <v>#N/A</v>
      </c>
      <c r="AJ1933">
        <f t="shared" si="705"/>
        <v>24.77</v>
      </c>
      <c r="AK1933" t="str">
        <f t="shared" si="706"/>
        <v>no - High</v>
      </c>
      <c r="AL1933" t="str">
        <f t="shared" si="707"/>
        <v>Q3 - High</v>
      </c>
      <c r="AM1933">
        <f t="shared" si="708"/>
        <v>0</v>
      </c>
      <c r="AN1933">
        <f t="shared" si="709"/>
        <v>0</v>
      </c>
      <c r="AO1933">
        <f t="shared" si="710"/>
        <v>0</v>
      </c>
      <c r="AP1933">
        <f t="shared" si="711"/>
        <v>0</v>
      </c>
      <c r="AQ1933">
        <f t="shared" si="712"/>
        <v>145.69999999999999</v>
      </c>
    </row>
    <row r="1934" spans="1:43" x14ac:dyDescent="0.25">
      <c r="A1934" t="s">
        <v>47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  <c r="U1934">
        <f t="shared" si="690"/>
        <v>0</v>
      </c>
      <c r="V1934" t="str">
        <f t="shared" si="691"/>
        <v>&lt;=3 calls</v>
      </c>
      <c r="W1934" t="str">
        <f t="shared" si="692"/>
        <v>Q4</v>
      </c>
      <c r="X1934" t="str">
        <f t="shared" si="693"/>
        <v>Not Applicable</v>
      </c>
      <c r="Y1934" t="str">
        <f t="shared" si="694"/>
        <v>Medium</v>
      </c>
      <c r="Z1934" s="3">
        <f t="shared" si="695"/>
        <v>-1.9339938898636346</v>
      </c>
      <c r="AA1934" s="3">
        <f t="shared" si="696"/>
        <v>-0.52883901861815563</v>
      </c>
      <c r="AB1934" s="3">
        <f t="shared" si="697"/>
        <v>-0.75323157559275744</v>
      </c>
      <c r="AC1934" s="3">
        <f t="shared" si="698"/>
        <v>-0.74492565572013658</v>
      </c>
      <c r="AD1934" s="3">
        <f t="shared" si="699"/>
        <v>1.1046695583175727</v>
      </c>
      <c r="AE1934" s="3">
        <f t="shared" si="700"/>
        <v>2.2676585088286352</v>
      </c>
      <c r="AF1934" s="3">
        <f t="shared" si="701"/>
        <v>4.1308903873441469</v>
      </c>
      <c r="AG1934" t="str">
        <f t="shared" si="702"/>
        <v>Cluster 1</v>
      </c>
      <c r="AH1934" t="str">
        <f t="shared" si="703"/>
        <v>&gt;16 messages</v>
      </c>
      <c r="AI1934" t="e">
        <f t="shared" si="704"/>
        <v>#N/A</v>
      </c>
      <c r="AJ1934">
        <f t="shared" si="705"/>
        <v>12.89</v>
      </c>
      <c r="AK1934" t="str">
        <f t="shared" si="706"/>
        <v>no - High</v>
      </c>
      <c r="AL1934" t="str">
        <f t="shared" si="707"/>
        <v>Q1 - Low</v>
      </c>
      <c r="AM1934">
        <f t="shared" si="708"/>
        <v>0</v>
      </c>
      <c r="AN1934">
        <f t="shared" si="709"/>
        <v>1</v>
      </c>
      <c r="AO1934">
        <f t="shared" si="710"/>
        <v>0</v>
      </c>
      <c r="AP1934">
        <f t="shared" si="711"/>
        <v>0</v>
      </c>
      <c r="AQ1934">
        <f t="shared" si="712"/>
        <v>75.8</v>
      </c>
    </row>
    <row r="1935" spans="1:43" x14ac:dyDescent="0.25">
      <c r="A1935" t="s">
        <v>66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  <c r="U1935">
        <f t="shared" si="690"/>
        <v>0</v>
      </c>
      <c r="V1935" t="str">
        <f t="shared" si="691"/>
        <v>&lt;=3 calls</v>
      </c>
      <c r="W1935" t="str">
        <f t="shared" si="692"/>
        <v>Q4</v>
      </c>
      <c r="X1935" t="str">
        <f t="shared" si="693"/>
        <v>Not Applicable</v>
      </c>
      <c r="Y1935" t="str">
        <f t="shared" si="694"/>
        <v>Medium</v>
      </c>
      <c r="Z1935" s="3">
        <f t="shared" si="695"/>
        <v>-0.89349156542110486</v>
      </c>
      <c r="AA1935" s="3">
        <f t="shared" si="696"/>
        <v>0.61744062906563002</v>
      </c>
      <c r="AB1935" s="3">
        <f t="shared" si="697"/>
        <v>2.2415921412282813</v>
      </c>
      <c r="AC1935" s="3">
        <f t="shared" si="698"/>
        <v>-0.56377291223395598</v>
      </c>
      <c r="AD1935" s="3">
        <f t="shared" si="699"/>
        <v>3.6504344833680369</v>
      </c>
      <c r="AE1935" s="3">
        <f t="shared" si="700"/>
        <v>2.5538471630238102</v>
      </c>
      <c r="AF1935" s="3">
        <f t="shared" si="701"/>
        <v>2.7782366254167523</v>
      </c>
      <c r="AG1935" t="str">
        <f t="shared" si="702"/>
        <v>Cluster 2</v>
      </c>
      <c r="AH1935" t="str">
        <f t="shared" si="703"/>
        <v>Not Applicable</v>
      </c>
      <c r="AI1935" t="e">
        <f t="shared" si="704"/>
        <v>#N/A</v>
      </c>
      <c r="AJ1935">
        <f t="shared" si="705"/>
        <v>22.44</v>
      </c>
      <c r="AK1935" t="str">
        <f t="shared" si="706"/>
        <v>no - High</v>
      </c>
      <c r="AL1935" t="str">
        <f t="shared" si="707"/>
        <v>Q2 - Medium</v>
      </c>
      <c r="AM1935">
        <f t="shared" si="708"/>
        <v>0</v>
      </c>
      <c r="AN1935">
        <f t="shared" si="709"/>
        <v>1</v>
      </c>
      <c r="AO1935">
        <f t="shared" si="710"/>
        <v>0</v>
      </c>
      <c r="AP1935">
        <f t="shared" si="711"/>
        <v>1</v>
      </c>
      <c r="AQ1935">
        <f t="shared" si="712"/>
        <v>132</v>
      </c>
    </row>
    <row r="1936" spans="1:43" x14ac:dyDescent="0.25">
      <c r="A1936" t="s">
        <v>31</v>
      </c>
      <c r="B1936">
        <v>74</v>
      </c>
      <c r="C1936" t="s">
        <v>28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  <c r="U1936">
        <f t="shared" si="690"/>
        <v>0</v>
      </c>
      <c r="V1936" t="str">
        <f t="shared" si="691"/>
        <v>&lt;=3 calls</v>
      </c>
      <c r="W1936" t="str">
        <f t="shared" si="692"/>
        <v>Q2</v>
      </c>
      <c r="X1936" t="str">
        <f t="shared" si="693"/>
        <v>Not Applicable</v>
      </c>
      <c r="Y1936" t="str">
        <f t="shared" si="694"/>
        <v>High</v>
      </c>
      <c r="Z1936" s="3">
        <f t="shared" si="695"/>
        <v>-1.0416057753061625</v>
      </c>
      <c r="AA1936" s="3">
        <f t="shared" si="696"/>
        <v>1.2323718983959948</v>
      </c>
      <c r="AB1936" s="3">
        <f t="shared" si="697"/>
        <v>1.3439394091307288</v>
      </c>
      <c r="AC1936" s="3">
        <f t="shared" si="698"/>
        <v>0.52314354868312773</v>
      </c>
      <c r="AD1936" s="3">
        <f t="shared" si="699"/>
        <v>3.577601648710782</v>
      </c>
      <c r="AE1936" s="3">
        <f t="shared" si="700"/>
        <v>2.1641477294886151</v>
      </c>
      <c r="AF1936" s="3">
        <f t="shared" si="701"/>
        <v>2.1372499229718902</v>
      </c>
      <c r="AG1936" t="str">
        <f t="shared" si="702"/>
        <v>Cluster 3</v>
      </c>
      <c r="AH1936" t="str">
        <f t="shared" si="703"/>
        <v>Not Applicable</v>
      </c>
      <c r="AI1936" t="e">
        <f t="shared" si="704"/>
        <v>#N/A</v>
      </c>
      <c r="AJ1936">
        <f t="shared" si="705"/>
        <v>21.08</v>
      </c>
      <c r="AK1936" t="str">
        <f t="shared" si="706"/>
        <v>no - Low</v>
      </c>
      <c r="AL1936" t="str">
        <f t="shared" si="707"/>
        <v>Q3 - High</v>
      </c>
      <c r="AM1936">
        <f t="shared" si="708"/>
        <v>0</v>
      </c>
      <c r="AN1936">
        <f t="shared" si="709"/>
        <v>0</v>
      </c>
      <c r="AO1936">
        <f t="shared" si="710"/>
        <v>1</v>
      </c>
      <c r="AP1936">
        <f t="shared" si="711"/>
        <v>2</v>
      </c>
      <c r="AQ1936">
        <f t="shared" si="712"/>
        <v>124</v>
      </c>
    </row>
    <row r="1937" spans="1:43" x14ac:dyDescent="0.25">
      <c r="A1937" t="s">
        <v>74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  <c r="U1937">
        <f t="shared" si="690"/>
        <v>0</v>
      </c>
      <c r="V1937" t="str">
        <f t="shared" si="691"/>
        <v>&lt;=3 calls</v>
      </c>
      <c r="W1937" t="str">
        <f t="shared" si="692"/>
        <v>Q1</v>
      </c>
      <c r="X1937" t="str">
        <f t="shared" si="693"/>
        <v>Not Applicable</v>
      </c>
      <c r="Y1937" t="str">
        <f t="shared" si="694"/>
        <v>Low</v>
      </c>
      <c r="Z1937" s="3">
        <f t="shared" si="695"/>
        <v>-0.1547719436193799</v>
      </c>
      <c r="AA1937" s="3">
        <f t="shared" si="696"/>
        <v>-0.81938906820467061</v>
      </c>
      <c r="AB1937" s="3">
        <f t="shared" si="697"/>
        <v>-1.2119877285010199</v>
      </c>
      <c r="AC1937" s="3">
        <f t="shared" si="698"/>
        <v>-0.96230894790355315</v>
      </c>
      <c r="AD1937" s="3">
        <f t="shared" si="699"/>
        <v>0.890724530042873</v>
      </c>
      <c r="AE1937" s="3">
        <f t="shared" si="700"/>
        <v>1.7579264958687391</v>
      </c>
      <c r="AF1937" s="3">
        <f t="shared" si="701"/>
        <v>3.6588551407967205</v>
      </c>
      <c r="AG1937" t="str">
        <f t="shared" si="702"/>
        <v>Cluster 1</v>
      </c>
      <c r="AH1937" t="str">
        <f t="shared" si="703"/>
        <v>Not Applicable</v>
      </c>
      <c r="AI1937" t="e">
        <f t="shared" si="704"/>
        <v>#N/A</v>
      </c>
      <c r="AJ1937">
        <f t="shared" si="705"/>
        <v>29.22</v>
      </c>
      <c r="AK1937" t="str">
        <f t="shared" si="706"/>
        <v>no - Low</v>
      </c>
      <c r="AL1937" t="str">
        <f t="shared" si="707"/>
        <v>Q1 - Low</v>
      </c>
      <c r="AM1937">
        <f t="shared" si="708"/>
        <v>0</v>
      </c>
      <c r="AN1937">
        <f t="shared" si="709"/>
        <v>1</v>
      </c>
      <c r="AO1937">
        <f t="shared" si="710"/>
        <v>0</v>
      </c>
      <c r="AP1937">
        <f t="shared" si="711"/>
        <v>2</v>
      </c>
      <c r="AQ1937">
        <f t="shared" si="712"/>
        <v>171.9</v>
      </c>
    </row>
    <row r="1938" spans="1:43" x14ac:dyDescent="0.25">
      <c r="A1938" t="s">
        <v>48</v>
      </c>
      <c r="B1938">
        <v>74</v>
      </c>
      <c r="C1938" t="s">
        <v>28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  <c r="U1938">
        <f t="shared" si="690"/>
        <v>0</v>
      </c>
      <c r="V1938" t="str">
        <f t="shared" si="691"/>
        <v>&gt;3 calls</v>
      </c>
      <c r="W1938" t="str">
        <f t="shared" si="692"/>
        <v>Q2</v>
      </c>
      <c r="X1938" t="str">
        <f t="shared" si="693"/>
        <v>Not Applicable</v>
      </c>
      <c r="Y1938" t="str">
        <f t="shared" si="694"/>
        <v>Medium</v>
      </c>
      <c r="Z1938" s="3">
        <f t="shared" si="695"/>
        <v>1.2800844646421157</v>
      </c>
      <c r="AA1938" s="3">
        <f t="shared" si="696"/>
        <v>0.18559569235142623</v>
      </c>
      <c r="AB1938" s="3">
        <f t="shared" si="697"/>
        <v>-0.39575924865125406</v>
      </c>
      <c r="AC1938" s="3">
        <f t="shared" si="698"/>
        <v>-0.12900632786712207</v>
      </c>
      <c r="AD1938" s="3">
        <f t="shared" si="699"/>
        <v>2.7799566856536799</v>
      </c>
      <c r="AE1938" s="3">
        <f t="shared" si="700"/>
        <v>1.3587972671301123</v>
      </c>
      <c r="AF1938" s="3">
        <f t="shared" si="701"/>
        <v>1.9911054347296453</v>
      </c>
      <c r="AG1938" t="str">
        <f t="shared" si="702"/>
        <v>Cluster 2</v>
      </c>
      <c r="AH1938" t="str">
        <f t="shared" si="703"/>
        <v>&gt;16 messages</v>
      </c>
      <c r="AI1938" t="e">
        <f t="shared" si="704"/>
        <v>#N/A</v>
      </c>
      <c r="AJ1938">
        <f t="shared" si="705"/>
        <v>42.4</v>
      </c>
      <c r="AK1938" t="str">
        <f t="shared" si="706"/>
        <v>no - Low</v>
      </c>
      <c r="AL1938" t="str">
        <f t="shared" si="707"/>
        <v>Q2 - Medium</v>
      </c>
      <c r="AM1938">
        <f t="shared" si="708"/>
        <v>0</v>
      </c>
      <c r="AN1938">
        <f t="shared" si="709"/>
        <v>0</v>
      </c>
      <c r="AO1938">
        <f t="shared" si="710"/>
        <v>1</v>
      </c>
      <c r="AP1938">
        <f t="shared" si="711"/>
        <v>4</v>
      </c>
      <c r="AQ1938">
        <f t="shared" si="712"/>
        <v>249.4</v>
      </c>
    </row>
    <row r="1939" spans="1:43" x14ac:dyDescent="0.25">
      <c r="A1939" t="s">
        <v>62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  <c r="U1939">
        <f t="shared" si="690"/>
        <v>0</v>
      </c>
      <c r="V1939" t="str">
        <f t="shared" si="691"/>
        <v>&lt;=3 calls</v>
      </c>
      <c r="W1939" t="str">
        <f t="shared" si="692"/>
        <v>Q3</v>
      </c>
      <c r="X1939" t="str">
        <f t="shared" si="693"/>
        <v>Low</v>
      </c>
      <c r="Y1939" t="str">
        <f t="shared" si="694"/>
        <v>Low</v>
      </c>
      <c r="Z1939" s="3">
        <f t="shared" si="695"/>
        <v>0.89128466369383952</v>
      </c>
      <c r="AA1939" s="3">
        <f t="shared" si="696"/>
        <v>-1.0960086359616954</v>
      </c>
      <c r="AB1939" s="3">
        <f t="shared" si="697"/>
        <v>0.88915517096626118</v>
      </c>
      <c r="AC1939" s="3">
        <f t="shared" si="698"/>
        <v>-0.92607839920631685</v>
      </c>
      <c r="AD1939" s="3">
        <f t="shared" si="699"/>
        <v>2.6759198419151518</v>
      </c>
      <c r="AE1939" s="3">
        <f t="shared" si="700"/>
        <v>1.9088848580705522</v>
      </c>
      <c r="AF1939" s="3">
        <f t="shared" si="701"/>
        <v>2.8508131826527769</v>
      </c>
      <c r="AG1939" t="str">
        <f t="shared" si="702"/>
        <v>Cluster 2</v>
      </c>
      <c r="AH1939" t="str">
        <f t="shared" si="703"/>
        <v>Not Applicable</v>
      </c>
      <c r="AI1939" t="e">
        <f t="shared" si="704"/>
        <v>#N/A</v>
      </c>
      <c r="AJ1939">
        <f t="shared" si="705"/>
        <v>38.83</v>
      </c>
      <c r="AK1939" t="str">
        <f t="shared" si="706"/>
        <v>yes - High</v>
      </c>
      <c r="AL1939" t="str">
        <f t="shared" si="707"/>
        <v>Q1 - Low</v>
      </c>
      <c r="AM1939">
        <f t="shared" si="708"/>
        <v>1</v>
      </c>
      <c r="AN1939">
        <f t="shared" si="709"/>
        <v>1</v>
      </c>
      <c r="AO1939">
        <f t="shared" si="710"/>
        <v>0</v>
      </c>
      <c r="AP1939">
        <f t="shared" si="711"/>
        <v>0</v>
      </c>
      <c r="AQ1939">
        <f t="shared" si="712"/>
        <v>228.4</v>
      </c>
    </row>
    <row r="1940" spans="1:43" x14ac:dyDescent="0.25">
      <c r="A1940" t="s">
        <v>64</v>
      </c>
      <c r="B1940">
        <v>157</v>
      </c>
      <c r="C1940" t="s">
        <v>28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  <c r="U1940">
        <f t="shared" si="690"/>
        <v>0</v>
      </c>
      <c r="V1940" t="str">
        <f t="shared" si="691"/>
        <v>&lt;=3 calls</v>
      </c>
      <c r="W1940" t="str">
        <f t="shared" si="692"/>
        <v>Q4</v>
      </c>
      <c r="X1940" t="str">
        <f t="shared" si="693"/>
        <v>Not Applicable</v>
      </c>
      <c r="Y1940" t="str">
        <f t="shared" si="694"/>
        <v>Medium</v>
      </c>
      <c r="Z1940" s="3">
        <f t="shared" si="695"/>
        <v>-0.21586905519696639</v>
      </c>
      <c r="AA1940" s="3">
        <f t="shared" si="696"/>
        <v>9.8032663708914711E-2</v>
      </c>
      <c r="AB1940" s="3">
        <f t="shared" si="697"/>
        <v>-0.49108520250232129</v>
      </c>
      <c r="AC1940" s="3">
        <f t="shared" si="698"/>
        <v>-1.5782282757565671</v>
      </c>
      <c r="AD1940" s="3">
        <f t="shared" si="699"/>
        <v>1.5536663989305775</v>
      </c>
      <c r="AE1940" s="3">
        <f t="shared" si="700"/>
        <v>1.6697841233703801</v>
      </c>
      <c r="AF1940" s="3">
        <f t="shared" si="701"/>
        <v>3.3410295955219653</v>
      </c>
      <c r="AG1940" t="str">
        <f t="shared" si="702"/>
        <v>Cluster 1</v>
      </c>
      <c r="AH1940" t="str">
        <f t="shared" si="703"/>
        <v>Not Applicable</v>
      </c>
      <c r="AI1940" t="e">
        <f t="shared" si="704"/>
        <v>#N/A</v>
      </c>
      <c r="AJ1940">
        <f t="shared" si="705"/>
        <v>28.66</v>
      </c>
      <c r="AK1940" t="str">
        <f t="shared" si="706"/>
        <v>no - Low</v>
      </c>
      <c r="AL1940" t="str">
        <f t="shared" si="707"/>
        <v>Q1 - Low</v>
      </c>
      <c r="AM1940">
        <f t="shared" si="708"/>
        <v>0</v>
      </c>
      <c r="AN1940">
        <f t="shared" si="709"/>
        <v>0</v>
      </c>
      <c r="AO1940">
        <f t="shared" si="710"/>
        <v>1</v>
      </c>
      <c r="AP1940">
        <f t="shared" si="711"/>
        <v>3</v>
      </c>
      <c r="AQ1940">
        <f t="shared" si="712"/>
        <v>168.6</v>
      </c>
    </row>
    <row r="1941" spans="1:43" x14ac:dyDescent="0.25">
      <c r="A1941" t="s">
        <v>63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  <c r="U1941">
        <f t="shared" si="690"/>
        <v>0</v>
      </c>
      <c r="V1941" t="str">
        <f t="shared" si="691"/>
        <v>&lt;=3 calls</v>
      </c>
      <c r="W1941" t="str">
        <f t="shared" si="692"/>
        <v>Q4</v>
      </c>
      <c r="X1941" t="str">
        <f t="shared" si="693"/>
        <v>Not Applicable</v>
      </c>
      <c r="Y1941" t="str">
        <f t="shared" si="694"/>
        <v>High</v>
      </c>
      <c r="Z1941" s="3">
        <f t="shared" si="695"/>
        <v>-1.0471600581768521</v>
      </c>
      <c r="AA1941" s="3">
        <f t="shared" si="696"/>
        <v>0.96172253713732281</v>
      </c>
      <c r="AB1941" s="3">
        <f t="shared" si="697"/>
        <v>1.3717428123372908</v>
      </c>
      <c r="AC1941" s="3">
        <f t="shared" si="698"/>
        <v>1.1028323278389063</v>
      </c>
      <c r="AD1941" s="3">
        <f t="shared" si="699"/>
        <v>3.7279548214373164</v>
      </c>
      <c r="AE1941" s="3">
        <f t="shared" si="700"/>
        <v>2.262602906478377</v>
      </c>
      <c r="AF1941" s="3">
        <f t="shared" si="701"/>
        <v>2.0835298591887428</v>
      </c>
      <c r="AG1941" t="str">
        <f t="shared" si="702"/>
        <v>Cluster 3</v>
      </c>
      <c r="AH1941" t="str">
        <f t="shared" si="703"/>
        <v>Not Applicable</v>
      </c>
      <c r="AI1941" t="e">
        <f t="shared" si="704"/>
        <v>#N/A</v>
      </c>
      <c r="AJ1941">
        <f t="shared" si="705"/>
        <v>21.03</v>
      </c>
      <c r="AK1941" t="str">
        <f t="shared" si="706"/>
        <v>no - Medium</v>
      </c>
      <c r="AL1941" t="str">
        <f t="shared" si="707"/>
        <v>Q4 - Very High</v>
      </c>
      <c r="AM1941">
        <f t="shared" si="708"/>
        <v>0</v>
      </c>
      <c r="AN1941">
        <f t="shared" si="709"/>
        <v>1</v>
      </c>
      <c r="AO1941">
        <f t="shared" si="710"/>
        <v>0</v>
      </c>
      <c r="AP1941">
        <f t="shared" si="711"/>
        <v>0</v>
      </c>
      <c r="AQ1941">
        <f t="shared" si="712"/>
        <v>123.7</v>
      </c>
    </row>
    <row r="1942" spans="1:43" x14ac:dyDescent="0.25">
      <c r="A1942" t="s">
        <v>71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  <c r="U1942">
        <f t="shared" si="690"/>
        <v>0</v>
      </c>
      <c r="V1942" t="str">
        <f t="shared" si="691"/>
        <v>&lt;=3 calls</v>
      </c>
      <c r="W1942" t="str">
        <f t="shared" si="692"/>
        <v>Q1</v>
      </c>
      <c r="X1942" t="str">
        <f t="shared" si="693"/>
        <v>Not Applicable</v>
      </c>
      <c r="Y1942" t="str">
        <f t="shared" si="694"/>
        <v>High</v>
      </c>
      <c r="Z1942" s="3">
        <f t="shared" si="695"/>
        <v>-2.8874865217081255E-2</v>
      </c>
      <c r="AA1942" s="3">
        <f t="shared" si="696"/>
        <v>1.0373451527831283</v>
      </c>
      <c r="AB1942" s="3">
        <f t="shared" si="697"/>
        <v>1.0956947376435737</v>
      </c>
      <c r="AC1942" s="3">
        <f t="shared" si="698"/>
        <v>-0.67246455832566399</v>
      </c>
      <c r="AD1942" s="3">
        <f t="shared" si="699"/>
        <v>3.0972689902421813</v>
      </c>
      <c r="AE1942" s="3">
        <f t="shared" si="700"/>
        <v>1.6521725890922858</v>
      </c>
      <c r="AF1942" s="3">
        <f t="shared" si="701"/>
        <v>1.9662841428389726</v>
      </c>
      <c r="AG1942" t="str">
        <f t="shared" si="702"/>
        <v>Cluster 2</v>
      </c>
      <c r="AH1942" t="str">
        <f t="shared" si="703"/>
        <v>Not Applicable</v>
      </c>
      <c r="AI1942" t="e">
        <f t="shared" si="704"/>
        <v>#N/A</v>
      </c>
      <c r="AJ1942">
        <f t="shared" si="705"/>
        <v>30.38</v>
      </c>
      <c r="AK1942" t="str">
        <f t="shared" si="706"/>
        <v>no - Medium</v>
      </c>
      <c r="AL1942" t="str">
        <f t="shared" si="707"/>
        <v>Q1 - Low</v>
      </c>
      <c r="AM1942">
        <f t="shared" si="708"/>
        <v>0</v>
      </c>
      <c r="AN1942">
        <f t="shared" si="709"/>
        <v>1</v>
      </c>
      <c r="AO1942">
        <f t="shared" si="710"/>
        <v>0</v>
      </c>
      <c r="AP1942">
        <f t="shared" si="711"/>
        <v>1</v>
      </c>
      <c r="AQ1942">
        <f t="shared" si="712"/>
        <v>178.7</v>
      </c>
    </row>
    <row r="1943" spans="1:43" x14ac:dyDescent="0.25">
      <c r="A1943" t="s">
        <v>52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  <c r="U1943">
        <f t="shared" si="690"/>
        <v>0</v>
      </c>
      <c r="V1943" t="str">
        <f t="shared" si="691"/>
        <v>&lt;=3 calls</v>
      </c>
      <c r="W1943" t="str">
        <f t="shared" si="692"/>
        <v>Q2</v>
      </c>
      <c r="X1943" t="str">
        <f t="shared" si="693"/>
        <v>Not Applicable</v>
      </c>
      <c r="Y1943" t="str">
        <f t="shared" si="694"/>
        <v>Medium</v>
      </c>
      <c r="Z1943" s="3">
        <f t="shared" si="695"/>
        <v>-1.2415599586509902</v>
      </c>
      <c r="AA1943" s="3">
        <f t="shared" si="696"/>
        <v>-0.29202082751681779</v>
      </c>
      <c r="AB1943" s="3">
        <f t="shared" si="697"/>
        <v>0.73027858121448186</v>
      </c>
      <c r="AC1943" s="3">
        <f t="shared" si="698"/>
        <v>-0.27392852265606671</v>
      </c>
      <c r="AD1943" s="3">
        <f t="shared" si="699"/>
        <v>2.0200568014576823</v>
      </c>
      <c r="AE1943" s="3">
        <f t="shared" si="700"/>
        <v>1.4950220521230537</v>
      </c>
      <c r="AF1943" s="3">
        <f t="shared" si="701"/>
        <v>2.896472404762906</v>
      </c>
      <c r="AG1943" t="str">
        <f t="shared" si="702"/>
        <v>Cluster 2</v>
      </c>
      <c r="AH1943" t="str">
        <f t="shared" si="703"/>
        <v>Not Applicable</v>
      </c>
      <c r="AI1943" t="e">
        <f t="shared" si="704"/>
        <v>#N/A</v>
      </c>
      <c r="AJ1943">
        <f t="shared" si="705"/>
        <v>19.239999999999998</v>
      </c>
      <c r="AK1943" t="str">
        <f t="shared" si="706"/>
        <v>no - Medium</v>
      </c>
      <c r="AL1943" t="str">
        <f t="shared" si="707"/>
        <v>Q2 - Medium</v>
      </c>
      <c r="AM1943">
        <f t="shared" si="708"/>
        <v>0</v>
      </c>
      <c r="AN1943">
        <f t="shared" si="709"/>
        <v>1</v>
      </c>
      <c r="AO1943">
        <f t="shared" si="710"/>
        <v>0</v>
      </c>
      <c r="AP1943">
        <f t="shared" si="711"/>
        <v>1</v>
      </c>
      <c r="AQ1943">
        <f t="shared" si="712"/>
        <v>113.2</v>
      </c>
    </row>
    <row r="1944" spans="1:43" x14ac:dyDescent="0.25">
      <c r="A1944" t="s">
        <v>67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  <c r="U1944">
        <f t="shared" si="690"/>
        <v>0</v>
      </c>
      <c r="V1944" t="str">
        <f t="shared" si="691"/>
        <v>&lt;=3 calls</v>
      </c>
      <c r="W1944" t="str">
        <f t="shared" si="692"/>
        <v>Q1</v>
      </c>
      <c r="X1944" t="str">
        <f t="shared" si="693"/>
        <v>Not Applicable</v>
      </c>
      <c r="Y1944" t="str">
        <f t="shared" si="694"/>
        <v>High</v>
      </c>
      <c r="Z1944" s="3">
        <f t="shared" si="695"/>
        <v>-0.70094309257052989</v>
      </c>
      <c r="AA1944" s="3">
        <f t="shared" si="696"/>
        <v>2.2592474161127187</v>
      </c>
      <c r="AB1944" s="3">
        <f t="shared" si="697"/>
        <v>-1.4681762294757641</v>
      </c>
      <c r="AC1944" s="3">
        <f t="shared" si="698"/>
        <v>1.1390628765361424</v>
      </c>
      <c r="AD1944" s="3">
        <f t="shared" si="699"/>
        <v>3.9378811212300366</v>
      </c>
      <c r="AE1944" s="3">
        <f t="shared" si="700"/>
        <v>3.0080767582850667</v>
      </c>
      <c r="AF1944" s="3">
        <f t="shared" si="701"/>
        <v>3.2542501198478373</v>
      </c>
      <c r="AG1944" t="str">
        <f t="shared" si="702"/>
        <v>Cluster 2</v>
      </c>
      <c r="AH1944" t="str">
        <f t="shared" si="703"/>
        <v>&gt;16 messages</v>
      </c>
      <c r="AI1944" t="e">
        <f t="shared" si="704"/>
        <v>#N/A</v>
      </c>
      <c r="AJ1944">
        <f t="shared" si="705"/>
        <v>24.21</v>
      </c>
      <c r="AK1944" t="str">
        <f t="shared" si="706"/>
        <v>no - Medium</v>
      </c>
      <c r="AL1944" t="str">
        <f t="shared" si="707"/>
        <v>Q4 - Very High</v>
      </c>
      <c r="AM1944">
        <f t="shared" si="708"/>
        <v>0</v>
      </c>
      <c r="AN1944">
        <f t="shared" si="709"/>
        <v>1</v>
      </c>
      <c r="AO1944">
        <f t="shared" si="710"/>
        <v>0</v>
      </c>
      <c r="AP1944">
        <f t="shared" si="711"/>
        <v>2</v>
      </c>
      <c r="AQ1944">
        <f t="shared" si="712"/>
        <v>142.4</v>
      </c>
    </row>
    <row r="1945" spans="1:43" x14ac:dyDescent="0.25">
      <c r="A1945" t="s">
        <v>41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  <c r="U1945">
        <f t="shared" si="690"/>
        <v>0</v>
      </c>
      <c r="V1945" t="str">
        <f t="shared" si="691"/>
        <v>&lt;=3 calls</v>
      </c>
      <c r="W1945" t="str">
        <f t="shared" si="692"/>
        <v>Q4</v>
      </c>
      <c r="X1945" t="str">
        <f t="shared" si="693"/>
        <v>Not Applicable</v>
      </c>
      <c r="Y1945" t="str">
        <f t="shared" si="694"/>
        <v>Medium</v>
      </c>
      <c r="Z1945" s="3">
        <f t="shared" si="695"/>
        <v>-0.56578887605041506</v>
      </c>
      <c r="AA1945" s="3">
        <f t="shared" si="696"/>
        <v>0.24529775733495673</v>
      </c>
      <c r="AB1945" s="3">
        <f t="shared" si="697"/>
        <v>0.90107091519764448</v>
      </c>
      <c r="AC1945" s="3">
        <f t="shared" si="698"/>
        <v>0.84921848695825297</v>
      </c>
      <c r="AD1945" s="3">
        <f t="shared" si="699"/>
        <v>2.9619225921187771</v>
      </c>
      <c r="AE1945" s="3">
        <f t="shared" si="700"/>
        <v>1.3832530046317399</v>
      </c>
      <c r="AF1945" s="3">
        <f t="shared" si="701"/>
        <v>1.7475103169772297</v>
      </c>
      <c r="AG1945" t="str">
        <f t="shared" si="702"/>
        <v>Cluster 2</v>
      </c>
      <c r="AH1945" t="str">
        <f t="shared" si="703"/>
        <v>Not Applicable</v>
      </c>
      <c r="AI1945" t="e">
        <f t="shared" si="704"/>
        <v>#N/A</v>
      </c>
      <c r="AJ1945">
        <f t="shared" si="705"/>
        <v>25.45</v>
      </c>
      <c r="AK1945" t="str">
        <f t="shared" si="706"/>
        <v>no - Medium</v>
      </c>
      <c r="AL1945" t="str">
        <f t="shared" si="707"/>
        <v>Q4 - Very High</v>
      </c>
      <c r="AM1945">
        <f t="shared" si="708"/>
        <v>0</v>
      </c>
      <c r="AN1945">
        <f t="shared" si="709"/>
        <v>1</v>
      </c>
      <c r="AO1945">
        <f t="shared" si="710"/>
        <v>0</v>
      </c>
      <c r="AP1945">
        <f t="shared" si="711"/>
        <v>3</v>
      </c>
      <c r="AQ1945">
        <f t="shared" si="712"/>
        <v>149.69999999999999</v>
      </c>
    </row>
    <row r="1946" spans="1:43" x14ac:dyDescent="0.25">
      <c r="A1946" t="s">
        <v>50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  <c r="U1946">
        <f t="shared" si="690"/>
        <v>1</v>
      </c>
      <c r="V1946" t="str">
        <f t="shared" si="691"/>
        <v>&gt;3 calls</v>
      </c>
      <c r="W1946" t="str">
        <f t="shared" si="692"/>
        <v>Q2</v>
      </c>
      <c r="X1946" t="str">
        <f t="shared" si="693"/>
        <v>Not Applicable</v>
      </c>
      <c r="Y1946" t="str">
        <f t="shared" si="694"/>
        <v>Low</v>
      </c>
      <c r="Z1946" s="3">
        <f t="shared" si="695"/>
        <v>0.86721610458751741</v>
      </c>
      <c r="AA1946" s="3">
        <f t="shared" si="696"/>
        <v>-1.5855655688266455</v>
      </c>
      <c r="AB1946" s="3">
        <f t="shared" si="697"/>
        <v>-1.6588281371778992</v>
      </c>
      <c r="AC1946" s="3">
        <f t="shared" si="698"/>
        <v>-2.0129948601234005</v>
      </c>
      <c r="AD1946" s="3">
        <f t="shared" si="699"/>
        <v>2.2999121978023385</v>
      </c>
      <c r="AE1946" s="3">
        <f t="shared" si="700"/>
        <v>3.1733170406816966</v>
      </c>
      <c r="AF1946" s="3">
        <f t="shared" si="701"/>
        <v>4.7801972724733544</v>
      </c>
      <c r="AG1946" t="str">
        <f t="shared" si="702"/>
        <v>Cluster 1</v>
      </c>
      <c r="AH1946" t="str">
        <f t="shared" si="703"/>
        <v>Not Applicable</v>
      </c>
      <c r="AI1946">
        <f t="shared" si="704"/>
        <v>38.61</v>
      </c>
      <c r="AJ1946" t="e">
        <f t="shared" si="705"/>
        <v>#N/A</v>
      </c>
      <c r="AK1946" t="str">
        <f t="shared" si="706"/>
        <v>no - Medium</v>
      </c>
      <c r="AL1946" t="str">
        <f t="shared" si="707"/>
        <v>Q1 - Low</v>
      </c>
      <c r="AM1946">
        <f t="shared" si="708"/>
        <v>0</v>
      </c>
      <c r="AN1946">
        <f t="shared" si="709"/>
        <v>1</v>
      </c>
      <c r="AO1946">
        <f t="shared" si="710"/>
        <v>0</v>
      </c>
      <c r="AP1946">
        <f t="shared" si="711"/>
        <v>5</v>
      </c>
      <c r="AQ1946">
        <f t="shared" si="712"/>
        <v>227.1</v>
      </c>
    </row>
    <row r="1947" spans="1:43" x14ac:dyDescent="0.25">
      <c r="A1947" t="s">
        <v>73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  <c r="U1947">
        <f t="shared" si="690"/>
        <v>0</v>
      </c>
      <c r="V1947" t="str">
        <f t="shared" si="691"/>
        <v>&lt;=3 calls</v>
      </c>
      <c r="W1947" t="str">
        <f t="shared" si="692"/>
        <v>Q3</v>
      </c>
      <c r="X1947" t="str">
        <f t="shared" si="693"/>
        <v>Not Applicable</v>
      </c>
      <c r="Y1947" t="str">
        <f t="shared" si="694"/>
        <v>Medium</v>
      </c>
      <c r="Z1947" s="3">
        <f t="shared" si="695"/>
        <v>-0.46210892913087437</v>
      </c>
      <c r="AA1947" s="3">
        <f t="shared" si="696"/>
        <v>-0.6024715654311763</v>
      </c>
      <c r="AB1947" s="3">
        <f t="shared" si="697"/>
        <v>0.12853349752961765</v>
      </c>
      <c r="AC1947" s="3">
        <f t="shared" si="698"/>
        <v>0.84921848695825297</v>
      </c>
      <c r="AD1947" s="3">
        <f t="shared" si="699"/>
        <v>2.2672786612955353</v>
      </c>
      <c r="AE1947" s="3">
        <f t="shared" si="700"/>
        <v>1.1463897889088319</v>
      </c>
      <c r="AF1947" s="3">
        <f t="shared" si="701"/>
        <v>2.3426195952955737</v>
      </c>
      <c r="AG1947" t="str">
        <f t="shared" si="702"/>
        <v>Cluster 2</v>
      </c>
      <c r="AH1947" t="str">
        <f t="shared" si="703"/>
        <v>Not Applicable</v>
      </c>
      <c r="AI1947" t="e">
        <f t="shared" si="704"/>
        <v>#N/A</v>
      </c>
      <c r="AJ1947">
        <f t="shared" si="705"/>
        <v>26.4</v>
      </c>
      <c r="AK1947" t="str">
        <f t="shared" si="706"/>
        <v>no - Medium</v>
      </c>
      <c r="AL1947" t="str">
        <f t="shared" si="707"/>
        <v>Q4 - Very High</v>
      </c>
      <c r="AM1947">
        <f t="shared" si="708"/>
        <v>0</v>
      </c>
      <c r="AN1947">
        <f t="shared" si="709"/>
        <v>1</v>
      </c>
      <c r="AO1947">
        <f t="shared" si="710"/>
        <v>0</v>
      </c>
      <c r="AP1947">
        <f t="shared" si="711"/>
        <v>2</v>
      </c>
      <c r="AQ1947">
        <f t="shared" si="712"/>
        <v>155.30000000000001</v>
      </c>
    </row>
    <row r="1948" spans="1:43" x14ac:dyDescent="0.25">
      <c r="A1948" t="s">
        <v>60</v>
      </c>
      <c r="B1948">
        <v>46</v>
      </c>
      <c r="C1948" t="s">
        <v>25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  <c r="U1948">
        <f t="shared" si="690"/>
        <v>0</v>
      </c>
      <c r="V1948" t="str">
        <f t="shared" si="691"/>
        <v>&lt;=3 calls</v>
      </c>
      <c r="W1948" t="str">
        <f t="shared" si="692"/>
        <v>Q1</v>
      </c>
      <c r="X1948" t="str">
        <f t="shared" si="693"/>
        <v>Not Applicable</v>
      </c>
      <c r="Y1948" t="str">
        <f t="shared" si="694"/>
        <v>Medium</v>
      </c>
      <c r="Z1948" s="3">
        <f t="shared" si="695"/>
        <v>-0.44174322527167903</v>
      </c>
      <c r="AA1948" s="3">
        <f t="shared" si="696"/>
        <v>-0.29202082751681779</v>
      </c>
      <c r="AB1948" s="3">
        <f t="shared" si="697"/>
        <v>0.51976709979337388</v>
      </c>
      <c r="AC1948" s="3">
        <f t="shared" si="698"/>
        <v>0.55937409738036437</v>
      </c>
      <c r="AD1948" s="3">
        <f t="shared" si="699"/>
        <v>2.3567402802165596</v>
      </c>
      <c r="AE1948" s="3">
        <f t="shared" si="700"/>
        <v>0.92923111206241094</v>
      </c>
      <c r="AF1948" s="3">
        <f t="shared" si="701"/>
        <v>2.0427227346985353</v>
      </c>
      <c r="AG1948" t="str">
        <f t="shared" si="702"/>
        <v>Cluster 2</v>
      </c>
      <c r="AH1948" t="str">
        <f t="shared" si="703"/>
        <v>Not Applicable</v>
      </c>
      <c r="AI1948" t="e">
        <f t="shared" si="704"/>
        <v>#N/A</v>
      </c>
      <c r="AJ1948">
        <f t="shared" si="705"/>
        <v>26.59</v>
      </c>
      <c r="AK1948" t="str">
        <f t="shared" si="706"/>
        <v>no - Low</v>
      </c>
      <c r="AL1948" t="str">
        <f t="shared" si="707"/>
        <v>Q3 - High</v>
      </c>
      <c r="AM1948">
        <f t="shared" si="708"/>
        <v>0</v>
      </c>
      <c r="AN1948">
        <f t="shared" si="709"/>
        <v>0</v>
      </c>
      <c r="AO1948">
        <f t="shared" si="710"/>
        <v>0</v>
      </c>
      <c r="AP1948">
        <f t="shared" si="711"/>
        <v>1</v>
      </c>
      <c r="AQ1948">
        <f t="shared" si="712"/>
        <v>156.4</v>
      </c>
    </row>
    <row r="1949" spans="1:43" x14ac:dyDescent="0.25">
      <c r="A1949" t="s">
        <v>61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  <c r="U1949">
        <f t="shared" si="690"/>
        <v>0</v>
      </c>
      <c r="V1949" t="str">
        <f t="shared" si="691"/>
        <v>&lt;=3 calls</v>
      </c>
      <c r="W1949" t="str">
        <f t="shared" si="692"/>
        <v>Q3</v>
      </c>
      <c r="X1949" t="str">
        <f t="shared" si="693"/>
        <v>Not Applicable</v>
      </c>
      <c r="Y1949" t="str">
        <f t="shared" si="694"/>
        <v>Medium</v>
      </c>
      <c r="Z1949" s="3">
        <f t="shared" si="695"/>
        <v>-0.58430315228604734</v>
      </c>
      <c r="AA1949" s="3">
        <f t="shared" si="696"/>
        <v>-0.65421335508356937</v>
      </c>
      <c r="AB1949" s="3">
        <f t="shared" si="697"/>
        <v>1.3916023860562634</v>
      </c>
      <c r="AC1949" s="3">
        <f t="shared" si="698"/>
        <v>5.2146415619058542E-2</v>
      </c>
      <c r="AD1949" s="3">
        <f t="shared" si="699"/>
        <v>2.6681728440811181</v>
      </c>
      <c r="AE1949" s="3">
        <f t="shared" si="700"/>
        <v>1.6458073208248021</v>
      </c>
      <c r="AF1949" s="3">
        <f t="shared" si="701"/>
        <v>2.5096249019861721</v>
      </c>
      <c r="AG1949" t="str">
        <f t="shared" si="702"/>
        <v>Cluster 2</v>
      </c>
      <c r="AH1949" t="str">
        <f t="shared" si="703"/>
        <v>&gt;16 messages</v>
      </c>
      <c r="AI1949" t="e">
        <f t="shared" si="704"/>
        <v>#N/A</v>
      </c>
      <c r="AJ1949">
        <f t="shared" si="705"/>
        <v>25.28</v>
      </c>
      <c r="AK1949" t="str">
        <f t="shared" si="706"/>
        <v>no - High</v>
      </c>
      <c r="AL1949" t="str">
        <f t="shared" si="707"/>
        <v>Q3 - High</v>
      </c>
      <c r="AM1949">
        <f t="shared" si="708"/>
        <v>0</v>
      </c>
      <c r="AN1949">
        <f t="shared" si="709"/>
        <v>1</v>
      </c>
      <c r="AO1949">
        <f t="shared" si="710"/>
        <v>0</v>
      </c>
      <c r="AP1949">
        <f t="shared" si="711"/>
        <v>0</v>
      </c>
      <c r="AQ1949">
        <f t="shared" si="712"/>
        <v>148.69999999999999</v>
      </c>
    </row>
    <row r="1950" spans="1:43" x14ac:dyDescent="0.25">
      <c r="A1950" t="s">
        <v>55</v>
      </c>
      <c r="B1950">
        <v>37</v>
      </c>
      <c r="C1950" t="s">
        <v>28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  <c r="U1950">
        <f t="shared" si="690"/>
        <v>0</v>
      </c>
      <c r="V1950" t="str">
        <f t="shared" si="691"/>
        <v>&lt;=3 calls</v>
      </c>
      <c r="W1950" t="str">
        <f t="shared" si="692"/>
        <v>Q1</v>
      </c>
      <c r="X1950" t="str">
        <f t="shared" si="693"/>
        <v>Not Applicable</v>
      </c>
      <c r="Y1950" t="str">
        <f t="shared" si="694"/>
        <v>Low</v>
      </c>
      <c r="Z1950" s="3">
        <f t="shared" si="695"/>
        <v>1.6929528246967136</v>
      </c>
      <c r="AA1950" s="3">
        <f t="shared" si="696"/>
        <v>-0.89700175268326043</v>
      </c>
      <c r="AB1950" s="3">
        <f t="shared" si="697"/>
        <v>-2.0413305362675428E-2</v>
      </c>
      <c r="AC1950" s="3">
        <f t="shared" si="698"/>
        <v>-1.3246144348759143</v>
      </c>
      <c r="AD1950" s="3">
        <f t="shared" si="699"/>
        <v>2.8857526190982861</v>
      </c>
      <c r="AE1950" s="3">
        <f t="shared" si="700"/>
        <v>2.329317821827432</v>
      </c>
      <c r="AF1950" s="3">
        <f t="shared" si="701"/>
        <v>3.2440522270045475</v>
      </c>
      <c r="AG1950" t="str">
        <f t="shared" si="702"/>
        <v>Cluster 2</v>
      </c>
      <c r="AH1950" t="str">
        <f t="shared" si="703"/>
        <v>Not Applicable</v>
      </c>
      <c r="AI1950" t="e">
        <f t="shared" si="704"/>
        <v>#N/A</v>
      </c>
      <c r="AJ1950">
        <f t="shared" si="705"/>
        <v>46.19</v>
      </c>
      <c r="AK1950" t="str">
        <f t="shared" si="706"/>
        <v>no - Medium</v>
      </c>
      <c r="AL1950" t="str">
        <f t="shared" si="707"/>
        <v>Q1 - Low</v>
      </c>
      <c r="AM1950">
        <f t="shared" si="708"/>
        <v>0</v>
      </c>
      <c r="AN1950">
        <f t="shared" si="709"/>
        <v>0</v>
      </c>
      <c r="AO1950">
        <f t="shared" si="710"/>
        <v>1</v>
      </c>
      <c r="AP1950">
        <f t="shared" si="711"/>
        <v>3</v>
      </c>
      <c r="AQ1950">
        <f t="shared" si="712"/>
        <v>271.7</v>
      </c>
    </row>
    <row r="1951" spans="1:43" x14ac:dyDescent="0.25">
      <c r="A1951" t="s">
        <v>67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  <c r="U1951">
        <f t="shared" si="690"/>
        <v>0</v>
      </c>
      <c r="V1951" t="str">
        <f t="shared" si="691"/>
        <v>&lt;=3 calls</v>
      </c>
      <c r="W1951" t="str">
        <f t="shared" si="692"/>
        <v>Q2</v>
      </c>
      <c r="X1951" t="str">
        <f t="shared" si="693"/>
        <v>High</v>
      </c>
      <c r="Y1951" t="str">
        <f t="shared" si="694"/>
        <v>High</v>
      </c>
      <c r="Z1951" s="3">
        <f t="shared" si="695"/>
        <v>1.20787878732315</v>
      </c>
      <c r="AA1951" s="3">
        <f t="shared" si="696"/>
        <v>1.8413329612280054</v>
      </c>
      <c r="AB1951" s="3">
        <f t="shared" si="697"/>
        <v>-0.32823669800674776</v>
      </c>
      <c r="AC1951" s="3">
        <f t="shared" si="698"/>
        <v>0.19706861040800316</v>
      </c>
      <c r="AD1951" s="3">
        <f t="shared" si="699"/>
        <v>3.8512518650435306</v>
      </c>
      <c r="AE1951" s="3">
        <f t="shared" si="700"/>
        <v>2.2351853628047165</v>
      </c>
      <c r="AF1951" s="3">
        <f t="shared" si="701"/>
        <v>1.7776294001258055</v>
      </c>
      <c r="AG1951" t="str">
        <f t="shared" si="702"/>
        <v>Cluster 3</v>
      </c>
      <c r="AH1951" t="str">
        <f t="shared" si="703"/>
        <v>&gt;16 messages</v>
      </c>
      <c r="AI1951" t="e">
        <f t="shared" si="704"/>
        <v>#N/A</v>
      </c>
      <c r="AJ1951">
        <f t="shared" si="705"/>
        <v>41.74</v>
      </c>
      <c r="AK1951" t="str">
        <f t="shared" si="706"/>
        <v>yes - High</v>
      </c>
      <c r="AL1951" t="str">
        <f t="shared" si="707"/>
        <v>Q3 - High</v>
      </c>
      <c r="AM1951">
        <f t="shared" si="708"/>
        <v>1</v>
      </c>
      <c r="AN1951">
        <f t="shared" si="709"/>
        <v>1</v>
      </c>
      <c r="AO1951">
        <f t="shared" si="710"/>
        <v>0</v>
      </c>
      <c r="AP1951">
        <f t="shared" si="711"/>
        <v>1</v>
      </c>
      <c r="AQ1951">
        <f t="shared" si="712"/>
        <v>245.5</v>
      </c>
    </row>
    <row r="1952" spans="1:43" x14ac:dyDescent="0.25">
      <c r="A1952" t="s">
        <v>62</v>
      </c>
      <c r="B1952">
        <v>113</v>
      </c>
      <c r="C1952" t="s">
        <v>28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  <c r="U1952">
        <f t="shared" si="690"/>
        <v>1</v>
      </c>
      <c r="V1952" t="str">
        <f t="shared" si="691"/>
        <v>&lt;=3 calls</v>
      </c>
      <c r="W1952" t="str">
        <f t="shared" si="692"/>
        <v>Q3</v>
      </c>
      <c r="X1952" t="str">
        <f t="shared" si="693"/>
        <v>Not Applicable</v>
      </c>
      <c r="Y1952" t="str">
        <f t="shared" si="694"/>
        <v>High</v>
      </c>
      <c r="Z1952" s="3">
        <f t="shared" si="695"/>
        <v>1.2041759320760237</v>
      </c>
      <c r="AA1952" s="3">
        <f t="shared" si="696"/>
        <v>1.1885903840747383</v>
      </c>
      <c r="AB1952" s="3">
        <f t="shared" si="697"/>
        <v>7.4912648488392367E-2</v>
      </c>
      <c r="AC1952" s="3">
        <f t="shared" si="698"/>
        <v>0.16083806171076653</v>
      </c>
      <c r="AD1952" s="3">
        <f t="shared" si="699"/>
        <v>3.4858717153969332</v>
      </c>
      <c r="AE1952" s="3">
        <f t="shared" si="700"/>
        <v>1.7012547027134166</v>
      </c>
      <c r="AF1952" s="3">
        <f t="shared" si="701"/>
        <v>1.2795442590253274</v>
      </c>
      <c r="AG1952" t="str">
        <f t="shared" si="702"/>
        <v>Cluster 3</v>
      </c>
      <c r="AH1952" t="str">
        <f t="shared" si="703"/>
        <v>Not Applicable</v>
      </c>
      <c r="AI1952">
        <f t="shared" si="704"/>
        <v>41.7</v>
      </c>
      <c r="AJ1952" t="e">
        <f t="shared" si="705"/>
        <v>#N/A</v>
      </c>
      <c r="AK1952" t="str">
        <f t="shared" si="706"/>
        <v>no - Low</v>
      </c>
      <c r="AL1952" t="str">
        <f t="shared" si="707"/>
        <v>Q3 - High</v>
      </c>
      <c r="AM1952">
        <f t="shared" si="708"/>
        <v>0</v>
      </c>
      <c r="AN1952">
        <f t="shared" si="709"/>
        <v>0</v>
      </c>
      <c r="AO1952">
        <f t="shared" si="710"/>
        <v>1</v>
      </c>
      <c r="AP1952">
        <f t="shared" si="711"/>
        <v>3</v>
      </c>
      <c r="AQ1952">
        <f t="shared" si="712"/>
        <v>245.3</v>
      </c>
    </row>
    <row r="1953" spans="1:43" x14ac:dyDescent="0.25">
      <c r="A1953" t="s">
        <v>52</v>
      </c>
      <c r="B1953">
        <v>69</v>
      </c>
      <c r="C1953" t="s">
        <v>25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  <c r="U1953">
        <f t="shared" si="690"/>
        <v>0</v>
      </c>
      <c r="V1953" t="str">
        <f t="shared" si="691"/>
        <v>&lt;=3 calls</v>
      </c>
      <c r="W1953" t="str">
        <f t="shared" si="692"/>
        <v>Q1</v>
      </c>
      <c r="X1953" t="str">
        <f t="shared" si="693"/>
        <v>Not Applicable</v>
      </c>
      <c r="Y1953" t="str">
        <f t="shared" si="694"/>
        <v>High</v>
      </c>
      <c r="Z1953" s="3">
        <f t="shared" si="695"/>
        <v>0.29327354128291916</v>
      </c>
      <c r="AA1953" s="3">
        <f t="shared" si="696"/>
        <v>0.72888448370155412</v>
      </c>
      <c r="AB1953" s="3">
        <f t="shared" si="697"/>
        <v>-0.36199797332900063</v>
      </c>
      <c r="AC1953" s="3">
        <f t="shared" si="698"/>
        <v>0.59560464607760044</v>
      </c>
      <c r="AD1953" s="3">
        <f t="shared" si="699"/>
        <v>2.7594562477392497</v>
      </c>
      <c r="AE1953" s="3">
        <f t="shared" si="700"/>
        <v>1.0502711020117772</v>
      </c>
      <c r="AF1953" s="3">
        <f t="shared" si="701"/>
        <v>1.6098260751568432</v>
      </c>
      <c r="AG1953" t="str">
        <f t="shared" si="702"/>
        <v>Cluster 2</v>
      </c>
      <c r="AH1953" t="str">
        <f t="shared" si="703"/>
        <v>Not Applicable</v>
      </c>
      <c r="AI1953" t="e">
        <f t="shared" si="704"/>
        <v>#N/A</v>
      </c>
      <c r="AJ1953">
        <f t="shared" si="705"/>
        <v>33.340000000000003</v>
      </c>
      <c r="AK1953" t="str">
        <f t="shared" si="706"/>
        <v>no - Low</v>
      </c>
      <c r="AL1953" t="str">
        <f t="shared" si="707"/>
        <v>Q3 - High</v>
      </c>
      <c r="AM1953">
        <f t="shared" si="708"/>
        <v>0</v>
      </c>
      <c r="AN1953">
        <f t="shared" si="709"/>
        <v>0</v>
      </c>
      <c r="AO1953">
        <f t="shared" si="710"/>
        <v>0</v>
      </c>
      <c r="AP1953">
        <f t="shared" si="711"/>
        <v>0</v>
      </c>
      <c r="AQ1953">
        <f t="shared" si="712"/>
        <v>196.1</v>
      </c>
    </row>
    <row r="1954" spans="1:43" x14ac:dyDescent="0.25">
      <c r="A1954" t="s">
        <v>38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  <c r="U1954">
        <f t="shared" si="690"/>
        <v>0</v>
      </c>
      <c r="V1954" t="str">
        <f t="shared" si="691"/>
        <v>&lt;=3 calls</v>
      </c>
      <c r="W1954" t="str">
        <f t="shared" si="692"/>
        <v>Q3</v>
      </c>
      <c r="X1954" t="str">
        <f t="shared" si="693"/>
        <v>Not Applicable</v>
      </c>
      <c r="Y1954" t="str">
        <f t="shared" si="694"/>
        <v>Medium</v>
      </c>
      <c r="Z1954" s="3">
        <f t="shared" si="695"/>
        <v>-0.85461158532627735</v>
      </c>
      <c r="AA1954" s="3">
        <f t="shared" si="696"/>
        <v>-0.10097421956952031</v>
      </c>
      <c r="AB1954" s="3">
        <f t="shared" si="697"/>
        <v>-0.81281029674967464</v>
      </c>
      <c r="AC1954" s="3">
        <f t="shared" si="698"/>
        <v>8.8376964316294535E-2</v>
      </c>
      <c r="AD1954" s="3">
        <f t="shared" si="699"/>
        <v>1.4314291971513187</v>
      </c>
      <c r="AE1954" s="3">
        <f t="shared" si="700"/>
        <v>1.1870247769594469</v>
      </c>
      <c r="AF1954" s="3">
        <f t="shared" si="701"/>
        <v>2.9612608962693545</v>
      </c>
      <c r="AG1954" t="str">
        <f t="shared" si="702"/>
        <v>Cluster 2</v>
      </c>
      <c r="AH1954" t="str">
        <f t="shared" si="703"/>
        <v>Not Applicable</v>
      </c>
      <c r="AI1954" t="e">
        <f t="shared" si="704"/>
        <v>#N/A</v>
      </c>
      <c r="AJ1954">
        <f t="shared" si="705"/>
        <v>22.8</v>
      </c>
      <c r="AK1954" t="str">
        <f t="shared" si="706"/>
        <v>no - Low</v>
      </c>
      <c r="AL1954" t="str">
        <f t="shared" si="707"/>
        <v>Q3 - High</v>
      </c>
      <c r="AM1954">
        <f t="shared" si="708"/>
        <v>0</v>
      </c>
      <c r="AN1954">
        <f t="shared" si="709"/>
        <v>1</v>
      </c>
      <c r="AO1954">
        <f t="shared" si="710"/>
        <v>0</v>
      </c>
      <c r="AP1954">
        <f t="shared" si="711"/>
        <v>2</v>
      </c>
      <c r="AQ1954">
        <f t="shared" si="712"/>
        <v>134.1</v>
      </c>
    </row>
    <row r="1955" spans="1:43" x14ac:dyDescent="0.25">
      <c r="A1955" t="s">
        <v>24</v>
      </c>
      <c r="B1955">
        <v>59</v>
      </c>
      <c r="C1955" t="s">
        <v>28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  <c r="U1955">
        <f t="shared" si="690"/>
        <v>0</v>
      </c>
      <c r="V1955" t="str">
        <f t="shared" si="691"/>
        <v>&lt;=3 calls</v>
      </c>
      <c r="W1955" t="str">
        <f t="shared" si="692"/>
        <v>Q1</v>
      </c>
      <c r="X1955" t="str">
        <f t="shared" si="693"/>
        <v>Low</v>
      </c>
      <c r="Y1955" t="str">
        <f t="shared" si="694"/>
        <v>Medium</v>
      </c>
      <c r="Z1955" s="3">
        <f t="shared" si="695"/>
        <v>0.8283361244926899</v>
      </c>
      <c r="AA1955" s="3">
        <f t="shared" si="696"/>
        <v>-0.17659683521532527</v>
      </c>
      <c r="AB1955" s="3">
        <f t="shared" si="697"/>
        <v>0.51976709979337388</v>
      </c>
      <c r="AC1955" s="3">
        <f t="shared" si="698"/>
        <v>-0.41885071744501134</v>
      </c>
      <c r="AD1955" s="3">
        <f t="shared" si="699"/>
        <v>2.5822920598047983</v>
      </c>
      <c r="AE1955" s="3">
        <f t="shared" si="700"/>
        <v>1.0783881207058308</v>
      </c>
      <c r="AF1955" s="3">
        <f t="shared" si="701"/>
        <v>1.912487802739667</v>
      </c>
      <c r="AG1955" t="str">
        <f t="shared" si="702"/>
        <v>Cluster 2</v>
      </c>
      <c r="AH1955" t="str">
        <f t="shared" si="703"/>
        <v>&gt;16 messages</v>
      </c>
      <c r="AI1955" t="e">
        <f t="shared" si="704"/>
        <v>#N/A</v>
      </c>
      <c r="AJ1955">
        <f t="shared" si="705"/>
        <v>38.25</v>
      </c>
      <c r="AK1955" t="str">
        <f t="shared" si="706"/>
        <v>yes - Low</v>
      </c>
      <c r="AL1955" t="str">
        <f t="shared" si="707"/>
        <v>Q2 - Medium</v>
      </c>
      <c r="AM1955">
        <f t="shared" si="708"/>
        <v>1</v>
      </c>
      <c r="AN1955">
        <f t="shared" si="709"/>
        <v>0</v>
      </c>
      <c r="AO1955">
        <f t="shared" si="710"/>
        <v>1</v>
      </c>
      <c r="AP1955">
        <f t="shared" si="711"/>
        <v>1</v>
      </c>
      <c r="AQ1955">
        <f t="shared" si="712"/>
        <v>225</v>
      </c>
    </row>
    <row r="1956" spans="1:43" x14ac:dyDescent="0.25">
      <c r="A1956" t="s">
        <v>31</v>
      </c>
      <c r="B1956">
        <v>59</v>
      </c>
      <c r="C1956" t="s">
        <v>28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  <c r="U1956">
        <f t="shared" si="690"/>
        <v>0</v>
      </c>
      <c r="V1956" t="str">
        <f t="shared" si="691"/>
        <v>&lt;=3 calls</v>
      </c>
      <c r="W1956" t="str">
        <f t="shared" si="692"/>
        <v>Q1</v>
      </c>
      <c r="X1956" t="str">
        <f t="shared" si="693"/>
        <v>Not Applicable</v>
      </c>
      <c r="Y1956" t="str">
        <f t="shared" si="694"/>
        <v>Low</v>
      </c>
      <c r="Z1956" s="3">
        <f t="shared" si="695"/>
        <v>0.17478217337487295</v>
      </c>
      <c r="AA1956" s="3">
        <f t="shared" si="696"/>
        <v>-1.6771087351347254</v>
      </c>
      <c r="AB1956" s="3">
        <f t="shared" si="697"/>
        <v>0.39862370010764231</v>
      </c>
      <c r="AC1956" s="3">
        <f t="shared" si="698"/>
        <v>-1.0347700452980251</v>
      </c>
      <c r="AD1956" s="3">
        <f t="shared" si="699"/>
        <v>1.948318917587148</v>
      </c>
      <c r="AE1956" s="3">
        <f t="shared" si="700"/>
        <v>2.0181408321840246</v>
      </c>
      <c r="AF1956" s="3">
        <f t="shared" si="701"/>
        <v>3.5142336621842456</v>
      </c>
      <c r="AG1956" t="str">
        <f t="shared" si="702"/>
        <v>Cluster 1</v>
      </c>
      <c r="AH1956" t="str">
        <f t="shared" si="703"/>
        <v>Not Applicable</v>
      </c>
      <c r="AI1956" t="e">
        <f t="shared" si="704"/>
        <v>#N/A</v>
      </c>
      <c r="AJ1956">
        <f t="shared" si="705"/>
        <v>32.25</v>
      </c>
      <c r="AK1956" t="str">
        <f t="shared" si="706"/>
        <v>no - Medium</v>
      </c>
      <c r="AL1956" t="str">
        <f t="shared" si="707"/>
        <v>Q1 - Low</v>
      </c>
      <c r="AM1956">
        <f t="shared" si="708"/>
        <v>0</v>
      </c>
      <c r="AN1956">
        <f t="shared" si="709"/>
        <v>0</v>
      </c>
      <c r="AO1956">
        <f t="shared" si="710"/>
        <v>1</v>
      </c>
      <c r="AP1956">
        <f t="shared" si="711"/>
        <v>0</v>
      </c>
      <c r="AQ1956">
        <f t="shared" si="712"/>
        <v>189.7</v>
      </c>
    </row>
    <row r="1957" spans="1:43" x14ac:dyDescent="0.25">
      <c r="A1957" t="s">
        <v>52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  <c r="U1957">
        <f t="shared" si="690"/>
        <v>0</v>
      </c>
      <c r="V1957" t="str">
        <f t="shared" si="691"/>
        <v>&lt;=3 calls</v>
      </c>
      <c r="W1957" t="str">
        <f t="shared" si="692"/>
        <v>Q4</v>
      </c>
      <c r="X1957" t="str">
        <f t="shared" si="693"/>
        <v>Not Applicable</v>
      </c>
      <c r="Y1957" t="str">
        <f t="shared" si="694"/>
        <v>Medium</v>
      </c>
      <c r="Z1957" s="3">
        <f t="shared" si="695"/>
        <v>-0.69168595445271375</v>
      </c>
      <c r="AA1957" s="3">
        <f t="shared" si="696"/>
        <v>-0.44326605880842829</v>
      </c>
      <c r="AB1957" s="3">
        <f t="shared" si="697"/>
        <v>-1.7323085599380972</v>
      </c>
      <c r="AC1957" s="3">
        <f t="shared" si="698"/>
        <v>-1.3246144348759143</v>
      </c>
      <c r="AD1957" s="3">
        <f t="shared" si="699"/>
        <v>1.0230643138360627</v>
      </c>
      <c r="AE1957" s="3">
        <f t="shared" si="700"/>
        <v>2.3303241419157037</v>
      </c>
      <c r="AF1957" s="3">
        <f t="shared" si="701"/>
        <v>4.2206824830287184</v>
      </c>
      <c r="AG1957" t="str">
        <f t="shared" si="702"/>
        <v>Cluster 1</v>
      </c>
      <c r="AH1957" t="str">
        <f t="shared" si="703"/>
        <v>Not Applicable</v>
      </c>
      <c r="AI1957" t="e">
        <f t="shared" si="704"/>
        <v>#N/A</v>
      </c>
      <c r="AJ1957">
        <f t="shared" si="705"/>
        <v>24.29</v>
      </c>
      <c r="AK1957" t="str">
        <f t="shared" si="706"/>
        <v>no - Medium</v>
      </c>
      <c r="AL1957" t="str">
        <f t="shared" si="707"/>
        <v>Q1 - Low</v>
      </c>
      <c r="AM1957">
        <f t="shared" si="708"/>
        <v>0</v>
      </c>
      <c r="AN1957">
        <f t="shared" si="709"/>
        <v>1</v>
      </c>
      <c r="AO1957">
        <f t="shared" si="710"/>
        <v>0</v>
      </c>
      <c r="AP1957">
        <f t="shared" si="711"/>
        <v>0</v>
      </c>
      <c r="AQ1957">
        <f t="shared" si="712"/>
        <v>142.9</v>
      </c>
    </row>
    <row r="1958" spans="1:43" x14ac:dyDescent="0.25">
      <c r="A1958" t="s">
        <v>65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  <c r="U1958">
        <f t="shared" si="690"/>
        <v>0</v>
      </c>
      <c r="V1958" t="str">
        <f t="shared" si="691"/>
        <v>&lt;=3 calls</v>
      </c>
      <c r="W1958" t="str">
        <f t="shared" si="692"/>
        <v>Q3</v>
      </c>
      <c r="X1958" t="str">
        <f t="shared" si="693"/>
        <v>Not Applicable</v>
      </c>
      <c r="Y1958" t="str">
        <f t="shared" si="694"/>
        <v>High</v>
      </c>
      <c r="Z1958" s="3">
        <f t="shared" si="695"/>
        <v>-8.6269121547540975E-2</v>
      </c>
      <c r="AA1958" s="3">
        <f t="shared" si="696"/>
        <v>0.75276530969496602</v>
      </c>
      <c r="AB1958" s="3">
        <f t="shared" si="697"/>
        <v>-4.2258836453544966E-2</v>
      </c>
      <c r="AC1958" s="3">
        <f t="shared" si="698"/>
        <v>-2.0314681775414092E-2</v>
      </c>
      <c r="AD1958" s="3">
        <f t="shared" si="699"/>
        <v>2.4050242843272329</v>
      </c>
      <c r="AE1958" s="3">
        <f t="shared" si="700"/>
        <v>0.7591419290006225</v>
      </c>
      <c r="AF1958" s="3">
        <f t="shared" si="701"/>
        <v>1.8353340645587808</v>
      </c>
      <c r="AG1958" t="str">
        <f t="shared" si="702"/>
        <v>Cluster 2</v>
      </c>
      <c r="AH1958" t="str">
        <f t="shared" si="703"/>
        <v>Not Applicable</v>
      </c>
      <c r="AI1958" t="e">
        <f t="shared" si="704"/>
        <v>#N/A</v>
      </c>
      <c r="AJ1958">
        <f t="shared" si="705"/>
        <v>29.85</v>
      </c>
      <c r="AK1958" t="str">
        <f t="shared" si="706"/>
        <v>no - Medium</v>
      </c>
      <c r="AL1958" t="str">
        <f t="shared" si="707"/>
        <v>Q2 - Medium</v>
      </c>
      <c r="AM1958">
        <f t="shared" si="708"/>
        <v>0</v>
      </c>
      <c r="AN1958">
        <f t="shared" si="709"/>
        <v>1</v>
      </c>
      <c r="AO1958">
        <f t="shared" si="710"/>
        <v>0</v>
      </c>
      <c r="AP1958">
        <f t="shared" si="711"/>
        <v>1</v>
      </c>
      <c r="AQ1958">
        <f t="shared" si="712"/>
        <v>175.6</v>
      </c>
    </row>
    <row r="1959" spans="1:43" x14ac:dyDescent="0.25">
      <c r="A1959" t="s">
        <v>29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  <c r="U1959">
        <f t="shared" si="690"/>
        <v>0</v>
      </c>
      <c r="V1959" t="str">
        <f t="shared" si="691"/>
        <v>&lt;=3 calls</v>
      </c>
      <c r="W1959" t="str">
        <f t="shared" si="692"/>
        <v>Q4</v>
      </c>
      <c r="X1959" t="str">
        <f t="shared" si="693"/>
        <v>Not Applicable</v>
      </c>
      <c r="Y1959" t="str">
        <f t="shared" si="694"/>
        <v>Medium</v>
      </c>
      <c r="Z1959" s="3">
        <f t="shared" si="695"/>
        <v>-1.6266569043521399</v>
      </c>
      <c r="AA1959" s="3">
        <f t="shared" si="696"/>
        <v>0.37465223146593951</v>
      </c>
      <c r="AB1959" s="3">
        <f t="shared" si="697"/>
        <v>0.23974711035586302</v>
      </c>
      <c r="AC1959" s="3">
        <f t="shared" si="698"/>
        <v>0.95791013304996164</v>
      </c>
      <c r="AD1959" s="3">
        <f t="shared" si="699"/>
        <v>2.7663608983612251</v>
      </c>
      <c r="AE1959" s="3">
        <f t="shared" si="700"/>
        <v>1.9394451471858327</v>
      </c>
      <c r="AF1959" s="3">
        <f t="shared" si="701"/>
        <v>2.8053773966978897</v>
      </c>
      <c r="AG1959" t="str">
        <f t="shared" si="702"/>
        <v>Cluster 2</v>
      </c>
      <c r="AH1959" t="str">
        <f t="shared" si="703"/>
        <v>Not Applicable</v>
      </c>
      <c r="AI1959" t="e">
        <f t="shared" si="704"/>
        <v>#N/A</v>
      </c>
      <c r="AJ1959">
        <f t="shared" si="705"/>
        <v>15.71</v>
      </c>
      <c r="AK1959" t="str">
        <f t="shared" si="706"/>
        <v>no - Medium</v>
      </c>
      <c r="AL1959" t="str">
        <f t="shared" si="707"/>
        <v>Q4 - Very High</v>
      </c>
      <c r="AM1959">
        <f t="shared" si="708"/>
        <v>0</v>
      </c>
      <c r="AN1959">
        <f t="shared" si="709"/>
        <v>1</v>
      </c>
      <c r="AO1959">
        <f t="shared" si="710"/>
        <v>0</v>
      </c>
      <c r="AP1959">
        <f t="shared" si="711"/>
        <v>2</v>
      </c>
      <c r="AQ1959">
        <f t="shared" si="712"/>
        <v>92.4</v>
      </c>
    </row>
    <row r="1960" spans="1:43" x14ac:dyDescent="0.25">
      <c r="A1960" t="s">
        <v>40</v>
      </c>
      <c r="B1960">
        <v>106</v>
      </c>
      <c r="C1960" t="s">
        <v>28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  <c r="U1960">
        <f t="shared" si="690"/>
        <v>0</v>
      </c>
      <c r="V1960" t="str">
        <f t="shared" si="691"/>
        <v>&lt;=3 calls</v>
      </c>
      <c r="W1960" t="str">
        <f t="shared" si="692"/>
        <v>Q3</v>
      </c>
      <c r="X1960" t="str">
        <f t="shared" si="693"/>
        <v>Not Applicable</v>
      </c>
      <c r="Y1960" t="str">
        <f t="shared" si="694"/>
        <v>High</v>
      </c>
      <c r="Z1960" s="3">
        <f t="shared" si="695"/>
        <v>-0.38249754131765618</v>
      </c>
      <c r="AA1960" s="3">
        <f t="shared" si="696"/>
        <v>1.5249120168152941</v>
      </c>
      <c r="AB1960" s="3">
        <f t="shared" si="697"/>
        <v>0.4562164638926624</v>
      </c>
      <c r="AC1960" s="3">
        <f t="shared" si="698"/>
        <v>-0.52754236353671935</v>
      </c>
      <c r="AD1960" s="3">
        <f t="shared" si="699"/>
        <v>3.016665806333465</v>
      </c>
      <c r="AE1960" s="3">
        <f t="shared" si="700"/>
        <v>1.7199114614986355</v>
      </c>
      <c r="AF1960" s="3">
        <f t="shared" si="701"/>
        <v>2.1945200577090223</v>
      </c>
      <c r="AG1960" t="str">
        <f t="shared" si="702"/>
        <v>Cluster 2</v>
      </c>
      <c r="AH1960" t="str">
        <f t="shared" si="703"/>
        <v>Not Applicable</v>
      </c>
      <c r="AI1960" t="e">
        <f t="shared" si="704"/>
        <v>#N/A</v>
      </c>
      <c r="AJ1960">
        <f t="shared" si="705"/>
        <v>27.13</v>
      </c>
      <c r="AK1960" t="str">
        <f t="shared" si="706"/>
        <v>no - Low</v>
      </c>
      <c r="AL1960" t="str">
        <f t="shared" si="707"/>
        <v>Q2 - Medium</v>
      </c>
      <c r="AM1960">
        <f t="shared" si="708"/>
        <v>0</v>
      </c>
      <c r="AN1960">
        <f t="shared" si="709"/>
        <v>0</v>
      </c>
      <c r="AO1960">
        <f t="shared" si="710"/>
        <v>1</v>
      </c>
      <c r="AP1960">
        <f t="shared" si="711"/>
        <v>0</v>
      </c>
      <c r="AQ1960">
        <f t="shared" si="712"/>
        <v>159.6</v>
      </c>
    </row>
    <row r="1961" spans="1:43" x14ac:dyDescent="0.25">
      <c r="A1961" t="s">
        <v>31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  <c r="U1961">
        <f t="shared" si="690"/>
        <v>0</v>
      </c>
      <c r="V1961" t="str">
        <f t="shared" si="691"/>
        <v>&lt;=3 calls</v>
      </c>
      <c r="W1961" t="str">
        <f t="shared" si="692"/>
        <v>Q4</v>
      </c>
      <c r="X1961" t="str">
        <f t="shared" si="693"/>
        <v>Not Applicable</v>
      </c>
      <c r="Y1961" t="str">
        <f t="shared" si="694"/>
        <v>Medium</v>
      </c>
      <c r="Z1961" s="3">
        <f t="shared" si="695"/>
        <v>-0.39175467943547232</v>
      </c>
      <c r="AA1961" s="3">
        <f t="shared" si="696"/>
        <v>4.6290874056521721E-2</v>
      </c>
      <c r="AB1961" s="3">
        <f t="shared" si="697"/>
        <v>0.64686837159479738</v>
      </c>
      <c r="AC1961" s="3">
        <f t="shared" si="698"/>
        <v>0.45068245128865581</v>
      </c>
      <c r="AD1961" s="3">
        <f t="shared" si="699"/>
        <v>2.5062605552812678</v>
      </c>
      <c r="AE1961" s="3">
        <f t="shared" si="700"/>
        <v>0.88157128807020646</v>
      </c>
      <c r="AF1961" s="3">
        <f t="shared" si="701"/>
        <v>1.8091417581109441</v>
      </c>
      <c r="AG1961" t="str">
        <f t="shared" si="702"/>
        <v>Cluster 2</v>
      </c>
      <c r="AH1961" t="str">
        <f t="shared" si="703"/>
        <v>Not Applicable</v>
      </c>
      <c r="AI1961" t="e">
        <f t="shared" si="704"/>
        <v>#N/A</v>
      </c>
      <c r="AJ1961">
        <f t="shared" si="705"/>
        <v>27.05</v>
      </c>
      <c r="AK1961" t="str">
        <f t="shared" si="706"/>
        <v>no - Medium</v>
      </c>
      <c r="AL1961" t="str">
        <f t="shared" si="707"/>
        <v>Q3 - High</v>
      </c>
      <c r="AM1961">
        <f t="shared" si="708"/>
        <v>0</v>
      </c>
      <c r="AN1961">
        <f t="shared" si="709"/>
        <v>1</v>
      </c>
      <c r="AO1961">
        <f t="shared" si="710"/>
        <v>0</v>
      </c>
      <c r="AP1961">
        <f t="shared" si="711"/>
        <v>2</v>
      </c>
      <c r="AQ1961">
        <f t="shared" si="712"/>
        <v>159.1</v>
      </c>
    </row>
    <row r="1962" spans="1:43" x14ac:dyDescent="0.25">
      <c r="A1962" t="s">
        <v>54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  <c r="U1962">
        <f t="shared" si="690"/>
        <v>0</v>
      </c>
      <c r="V1962" t="str">
        <f t="shared" si="691"/>
        <v>&lt;=3 calls</v>
      </c>
      <c r="W1962" t="str">
        <f t="shared" si="692"/>
        <v>Q2</v>
      </c>
      <c r="X1962" t="str">
        <f t="shared" si="693"/>
        <v>Not Applicable</v>
      </c>
      <c r="Y1962" t="str">
        <f t="shared" si="694"/>
        <v>Low</v>
      </c>
      <c r="Z1962" s="3">
        <f t="shared" si="695"/>
        <v>1.3726558458202767</v>
      </c>
      <c r="AA1962" s="3">
        <f t="shared" si="696"/>
        <v>-0.81341886170631739</v>
      </c>
      <c r="AB1962" s="3">
        <f t="shared" si="697"/>
        <v>1.2684730289986335</v>
      </c>
      <c r="AC1962" s="3">
        <f t="shared" si="698"/>
        <v>-1.541997727059331</v>
      </c>
      <c r="AD1962" s="3">
        <f t="shared" si="699"/>
        <v>3.3322724533422856</v>
      </c>
      <c r="AE1962" s="3">
        <f t="shared" si="700"/>
        <v>2.5558981065757083</v>
      </c>
      <c r="AF1962" s="3">
        <f t="shared" si="701"/>
        <v>3.1561353835174386</v>
      </c>
      <c r="AG1962" t="str">
        <f t="shared" si="702"/>
        <v>Cluster 2</v>
      </c>
      <c r="AH1962" t="str">
        <f t="shared" si="703"/>
        <v>Not Applicable</v>
      </c>
      <c r="AI1962" t="e">
        <f t="shared" si="704"/>
        <v>#N/A</v>
      </c>
      <c r="AJ1962">
        <f t="shared" si="705"/>
        <v>43.25</v>
      </c>
      <c r="AK1962" t="str">
        <f t="shared" si="706"/>
        <v>no - Medium</v>
      </c>
      <c r="AL1962" t="str">
        <f t="shared" si="707"/>
        <v>Q1 - Low</v>
      </c>
      <c r="AM1962">
        <f t="shared" si="708"/>
        <v>0</v>
      </c>
      <c r="AN1962">
        <f t="shared" si="709"/>
        <v>1</v>
      </c>
      <c r="AO1962">
        <f t="shared" si="710"/>
        <v>0</v>
      </c>
      <c r="AP1962">
        <f t="shared" si="711"/>
        <v>1</v>
      </c>
      <c r="AQ1962">
        <f t="shared" si="712"/>
        <v>254.4</v>
      </c>
    </row>
    <row r="1963" spans="1:43" x14ac:dyDescent="0.25">
      <c r="A1963" t="s">
        <v>53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  <c r="U1963">
        <f t="shared" si="690"/>
        <v>0</v>
      </c>
      <c r="V1963" t="str">
        <f t="shared" si="691"/>
        <v>&lt;=3 calls</v>
      </c>
      <c r="W1963" t="str">
        <f t="shared" si="692"/>
        <v>Q1</v>
      </c>
      <c r="X1963" t="str">
        <f t="shared" si="693"/>
        <v>Not Applicable</v>
      </c>
      <c r="Y1963" t="str">
        <f t="shared" si="694"/>
        <v>Medium</v>
      </c>
      <c r="Z1963" s="3">
        <f t="shared" si="695"/>
        <v>1.6744385484610813</v>
      </c>
      <c r="AA1963" s="3">
        <f t="shared" si="696"/>
        <v>1.0469635066403192E-2</v>
      </c>
      <c r="AB1963" s="3">
        <f t="shared" si="697"/>
        <v>2.3277756819063647E-2</v>
      </c>
      <c r="AC1963" s="3">
        <f t="shared" si="698"/>
        <v>0.23329915910523916</v>
      </c>
      <c r="AD1963" s="3">
        <f t="shared" si="699"/>
        <v>3.2774677140036315</v>
      </c>
      <c r="AE1963" s="3">
        <f t="shared" si="700"/>
        <v>1.6908058485327686</v>
      </c>
      <c r="AF1963" s="3">
        <f t="shared" si="701"/>
        <v>1.725066438873889</v>
      </c>
      <c r="AG1963" t="str">
        <f t="shared" si="702"/>
        <v>Cluster 2</v>
      </c>
      <c r="AH1963" t="str">
        <f t="shared" si="703"/>
        <v>&gt;16 messages</v>
      </c>
      <c r="AI1963" t="e">
        <f t="shared" si="704"/>
        <v>#N/A</v>
      </c>
      <c r="AJ1963">
        <f t="shared" si="705"/>
        <v>46.02</v>
      </c>
      <c r="AK1963" t="str">
        <f t="shared" si="706"/>
        <v>no - Low</v>
      </c>
      <c r="AL1963" t="str">
        <f t="shared" si="707"/>
        <v>Q3 - High</v>
      </c>
      <c r="AM1963">
        <f t="shared" si="708"/>
        <v>0</v>
      </c>
      <c r="AN1963">
        <f t="shared" si="709"/>
        <v>1</v>
      </c>
      <c r="AO1963">
        <f t="shared" si="710"/>
        <v>0</v>
      </c>
      <c r="AP1963">
        <f t="shared" si="711"/>
        <v>3</v>
      </c>
      <c r="AQ1963">
        <f t="shared" si="712"/>
        <v>270.7</v>
      </c>
    </row>
    <row r="1964" spans="1:43" x14ac:dyDescent="0.25">
      <c r="A1964" t="s">
        <v>72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  <c r="U1964">
        <f t="shared" si="690"/>
        <v>0</v>
      </c>
      <c r="V1964" t="str">
        <f t="shared" si="691"/>
        <v>&lt;=3 calls</v>
      </c>
      <c r="W1964" t="str">
        <f t="shared" si="692"/>
        <v>Q1</v>
      </c>
      <c r="X1964" t="str">
        <f t="shared" si="693"/>
        <v>Not Applicable</v>
      </c>
      <c r="Y1964" t="str">
        <f t="shared" si="694"/>
        <v>Medium</v>
      </c>
      <c r="Z1964" s="3">
        <f t="shared" si="695"/>
        <v>0.49507915225131027</v>
      </c>
      <c r="AA1964" s="3">
        <f t="shared" si="696"/>
        <v>-0.52485888095258659</v>
      </c>
      <c r="AB1964" s="3">
        <f t="shared" si="697"/>
        <v>-0.43945031083299313</v>
      </c>
      <c r="AC1964" s="3">
        <f t="shared" si="698"/>
        <v>0.66806574347207237</v>
      </c>
      <c r="AD1964" s="3">
        <f t="shared" si="699"/>
        <v>2.3574732306171349</v>
      </c>
      <c r="AE1964" s="3">
        <f t="shared" si="700"/>
        <v>1.0770369655683989</v>
      </c>
      <c r="AF1964" s="3">
        <f t="shared" si="701"/>
        <v>2.182277988095279</v>
      </c>
      <c r="AG1964" t="str">
        <f t="shared" si="702"/>
        <v>Cluster 2</v>
      </c>
      <c r="AH1964" t="str">
        <f t="shared" si="703"/>
        <v>Not Applicable</v>
      </c>
      <c r="AI1964" t="e">
        <f t="shared" si="704"/>
        <v>#N/A</v>
      </c>
      <c r="AJ1964">
        <f t="shared" si="705"/>
        <v>35.19</v>
      </c>
      <c r="AK1964" t="str">
        <f t="shared" si="706"/>
        <v>no - Low</v>
      </c>
      <c r="AL1964" t="str">
        <f t="shared" si="707"/>
        <v>Q4 - Very High</v>
      </c>
      <c r="AM1964">
        <f t="shared" si="708"/>
        <v>0</v>
      </c>
      <c r="AN1964">
        <f t="shared" si="709"/>
        <v>1</v>
      </c>
      <c r="AO1964">
        <f t="shared" si="710"/>
        <v>0</v>
      </c>
      <c r="AP1964">
        <f t="shared" si="711"/>
        <v>1</v>
      </c>
      <c r="AQ1964">
        <f t="shared" si="712"/>
        <v>207</v>
      </c>
    </row>
    <row r="1965" spans="1:43" x14ac:dyDescent="0.25">
      <c r="A1965" t="s">
        <v>55</v>
      </c>
      <c r="B1965">
        <v>4</v>
      </c>
      <c r="C1965" t="s">
        <v>28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  <c r="U1965">
        <f t="shared" si="690"/>
        <v>0</v>
      </c>
      <c r="V1965" t="str">
        <f t="shared" si="691"/>
        <v>&lt;=3 calls</v>
      </c>
      <c r="W1965" t="str">
        <f t="shared" si="692"/>
        <v>Q1</v>
      </c>
      <c r="X1965" t="str">
        <f t="shared" si="693"/>
        <v>Low</v>
      </c>
      <c r="Y1965" t="str">
        <f t="shared" si="694"/>
        <v>High</v>
      </c>
      <c r="Z1965" s="3">
        <f t="shared" si="695"/>
        <v>-0.64725169148719641</v>
      </c>
      <c r="AA1965" s="3">
        <f t="shared" si="696"/>
        <v>2.0622306016670686</v>
      </c>
      <c r="AB1965" s="3">
        <f t="shared" si="697"/>
        <v>0.11065988118254236</v>
      </c>
      <c r="AC1965" s="3">
        <f t="shared" si="698"/>
        <v>-0.49131181483948333</v>
      </c>
      <c r="AD1965" s="3">
        <f t="shared" si="699"/>
        <v>3.3157226464731968</v>
      </c>
      <c r="AE1965" s="3">
        <f t="shared" si="700"/>
        <v>2.2193158214389763</v>
      </c>
      <c r="AF1965" s="3">
        <f t="shared" si="701"/>
        <v>2.6185317951561129</v>
      </c>
      <c r="AG1965" t="str">
        <f t="shared" si="702"/>
        <v>Cluster 2</v>
      </c>
      <c r="AH1965" t="str">
        <f t="shared" si="703"/>
        <v>Not Applicable</v>
      </c>
      <c r="AI1965" t="e">
        <f t="shared" si="704"/>
        <v>#N/A</v>
      </c>
      <c r="AJ1965">
        <f t="shared" si="705"/>
        <v>24.7</v>
      </c>
      <c r="AK1965" t="str">
        <f t="shared" si="706"/>
        <v>yes - Medium</v>
      </c>
      <c r="AL1965" t="str">
        <f t="shared" si="707"/>
        <v>Q2 - Medium</v>
      </c>
      <c r="AM1965">
        <f t="shared" si="708"/>
        <v>1</v>
      </c>
      <c r="AN1965">
        <f t="shared" si="709"/>
        <v>0</v>
      </c>
      <c r="AO1965">
        <f t="shared" si="710"/>
        <v>1</v>
      </c>
      <c r="AP1965">
        <f t="shared" si="711"/>
        <v>0</v>
      </c>
      <c r="AQ1965">
        <f t="shared" si="712"/>
        <v>145.30000000000001</v>
      </c>
    </row>
    <row r="1966" spans="1:43" x14ac:dyDescent="0.25">
      <c r="A1966" t="s">
        <v>72</v>
      </c>
      <c r="B1966">
        <v>148</v>
      </c>
      <c r="C1966" t="s">
        <v>25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  <c r="U1966">
        <f t="shared" si="690"/>
        <v>0</v>
      </c>
      <c r="V1966" t="str">
        <f t="shared" si="691"/>
        <v>&lt;=3 calls</v>
      </c>
      <c r="W1966" t="str">
        <f t="shared" si="692"/>
        <v>Q4</v>
      </c>
      <c r="X1966" t="str">
        <f t="shared" si="693"/>
        <v>Not Applicable</v>
      </c>
      <c r="Y1966" t="str">
        <f t="shared" si="694"/>
        <v>High</v>
      </c>
      <c r="Z1966" s="3">
        <f t="shared" si="695"/>
        <v>0.93386749903579325</v>
      </c>
      <c r="AA1966" s="3">
        <f t="shared" si="696"/>
        <v>0.66918241871802353</v>
      </c>
      <c r="AB1966" s="3">
        <f t="shared" si="697"/>
        <v>0.30329774625657507</v>
      </c>
      <c r="AC1966" s="3">
        <f t="shared" si="698"/>
        <v>1.1752934252333782</v>
      </c>
      <c r="AD1966" s="3">
        <f t="shared" si="699"/>
        <v>3.5995138494031855</v>
      </c>
      <c r="AE1966" s="3">
        <f t="shared" si="700"/>
        <v>1.6712922466037459</v>
      </c>
      <c r="AF1966" s="3">
        <f t="shared" si="701"/>
        <v>0.7936848209902061</v>
      </c>
      <c r="AG1966" t="str">
        <f t="shared" si="702"/>
        <v>Cluster 3</v>
      </c>
      <c r="AH1966" t="str">
        <f t="shared" si="703"/>
        <v>&gt;16 messages</v>
      </c>
      <c r="AI1966" t="e">
        <f t="shared" si="704"/>
        <v>#N/A</v>
      </c>
      <c r="AJ1966">
        <f t="shared" si="705"/>
        <v>39.22</v>
      </c>
      <c r="AK1966" t="str">
        <f t="shared" si="706"/>
        <v>no - Low</v>
      </c>
      <c r="AL1966" t="str">
        <f t="shared" si="707"/>
        <v>Q4 - Very High</v>
      </c>
      <c r="AM1966">
        <f t="shared" si="708"/>
        <v>0</v>
      </c>
      <c r="AN1966">
        <f t="shared" si="709"/>
        <v>0</v>
      </c>
      <c r="AO1966">
        <f t="shared" si="710"/>
        <v>0</v>
      </c>
      <c r="AP1966">
        <f t="shared" si="711"/>
        <v>3</v>
      </c>
      <c r="AQ1966">
        <f t="shared" si="712"/>
        <v>230.7</v>
      </c>
    </row>
    <row r="1967" spans="1:43" x14ac:dyDescent="0.25">
      <c r="A1967" t="s">
        <v>59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  <c r="U1967">
        <f t="shared" si="690"/>
        <v>0</v>
      </c>
      <c r="V1967" t="str">
        <f t="shared" si="691"/>
        <v>&lt;=3 calls</v>
      </c>
      <c r="W1967" t="str">
        <f t="shared" si="692"/>
        <v>Q4</v>
      </c>
      <c r="X1967" t="str">
        <f t="shared" si="693"/>
        <v>Not Applicable</v>
      </c>
      <c r="Y1967" t="str">
        <f t="shared" si="694"/>
        <v>High</v>
      </c>
      <c r="Z1967" s="3">
        <f t="shared" si="695"/>
        <v>-0.53246317882627692</v>
      </c>
      <c r="AA1967" s="3">
        <f t="shared" si="696"/>
        <v>0.83634820067190851</v>
      </c>
      <c r="AB1967" s="3">
        <f t="shared" si="697"/>
        <v>2.0588840630137355</v>
      </c>
      <c r="AC1967" s="3">
        <f t="shared" si="698"/>
        <v>0.19706861040800316</v>
      </c>
      <c r="AD1967" s="3">
        <f t="shared" si="699"/>
        <v>3.7921643374526575</v>
      </c>
      <c r="AE1967" s="3">
        <f t="shared" si="700"/>
        <v>2.2936510134963886</v>
      </c>
      <c r="AF1967" s="3">
        <f t="shared" si="701"/>
        <v>2.0349839265159493</v>
      </c>
      <c r="AG1967" t="str">
        <f t="shared" si="702"/>
        <v>Cluster 3</v>
      </c>
      <c r="AH1967" t="str">
        <f t="shared" si="703"/>
        <v>Not Applicable</v>
      </c>
      <c r="AI1967" t="e">
        <f t="shared" si="704"/>
        <v>#N/A</v>
      </c>
      <c r="AJ1967">
        <f t="shared" si="705"/>
        <v>25.76</v>
      </c>
      <c r="AK1967" t="str">
        <f t="shared" si="706"/>
        <v>no - Low</v>
      </c>
      <c r="AL1967" t="str">
        <f t="shared" si="707"/>
        <v>Q3 - High</v>
      </c>
      <c r="AM1967">
        <f t="shared" si="708"/>
        <v>0</v>
      </c>
      <c r="AN1967">
        <f t="shared" si="709"/>
        <v>1</v>
      </c>
      <c r="AO1967">
        <f t="shared" si="710"/>
        <v>0</v>
      </c>
      <c r="AP1967">
        <f t="shared" si="711"/>
        <v>1</v>
      </c>
      <c r="AQ1967">
        <f t="shared" si="712"/>
        <v>151.5</v>
      </c>
    </row>
    <row r="1968" spans="1:43" x14ac:dyDescent="0.25">
      <c r="A1968" t="s">
        <v>61</v>
      </c>
      <c r="B1968">
        <v>56</v>
      </c>
      <c r="C1968" t="s">
        <v>25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  <c r="U1968">
        <f t="shared" si="690"/>
        <v>0</v>
      </c>
      <c r="V1968" t="str">
        <f t="shared" si="691"/>
        <v>&lt;=3 calls</v>
      </c>
      <c r="W1968" t="str">
        <f t="shared" si="692"/>
        <v>Q1</v>
      </c>
      <c r="X1968" t="str">
        <f t="shared" si="693"/>
        <v>Not Applicable</v>
      </c>
      <c r="Y1968" t="str">
        <f t="shared" si="694"/>
        <v>Medium</v>
      </c>
      <c r="Z1968" s="3">
        <f t="shared" si="695"/>
        <v>-0.63244027049869089</v>
      </c>
      <c r="AA1968" s="3">
        <f t="shared" si="696"/>
        <v>-7.9083462408892566E-2</v>
      </c>
      <c r="AB1968" s="3">
        <f t="shared" si="697"/>
        <v>2.1760555479556736</v>
      </c>
      <c r="AC1968" s="3">
        <f t="shared" si="698"/>
        <v>-0.38262016874777532</v>
      </c>
      <c r="AD1968" s="3">
        <f t="shared" si="699"/>
        <v>3.3840322285251525</v>
      </c>
      <c r="AE1968" s="3">
        <f t="shared" si="700"/>
        <v>2.2995327419056855</v>
      </c>
      <c r="AF1968" s="3">
        <f t="shared" si="701"/>
        <v>2.6690873980624255</v>
      </c>
      <c r="AG1968" t="str">
        <f t="shared" si="702"/>
        <v>Cluster 2</v>
      </c>
      <c r="AH1968" t="str">
        <f t="shared" si="703"/>
        <v>Not Applicable</v>
      </c>
      <c r="AI1968" t="e">
        <f t="shared" si="704"/>
        <v>#N/A</v>
      </c>
      <c r="AJ1968">
        <f t="shared" si="705"/>
        <v>24.84</v>
      </c>
      <c r="AK1968" t="str">
        <f t="shared" si="706"/>
        <v>no - Low</v>
      </c>
      <c r="AL1968" t="str">
        <f t="shared" si="707"/>
        <v>Q2 - Medium</v>
      </c>
      <c r="AM1968">
        <f t="shared" si="708"/>
        <v>0</v>
      </c>
      <c r="AN1968">
        <f t="shared" si="709"/>
        <v>0</v>
      </c>
      <c r="AO1968">
        <f t="shared" si="710"/>
        <v>0</v>
      </c>
      <c r="AP1968">
        <f t="shared" si="711"/>
        <v>0</v>
      </c>
      <c r="AQ1968">
        <f t="shared" si="712"/>
        <v>146.1</v>
      </c>
    </row>
    <row r="1969" spans="1:43" x14ac:dyDescent="0.25">
      <c r="A1969" t="s">
        <v>49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  <c r="U1969">
        <f t="shared" si="690"/>
        <v>0</v>
      </c>
      <c r="V1969" t="str">
        <f t="shared" si="691"/>
        <v>&lt;=3 calls</v>
      </c>
      <c r="W1969" t="str">
        <f t="shared" si="692"/>
        <v>Q4</v>
      </c>
      <c r="X1969" t="str">
        <f t="shared" si="693"/>
        <v>Not Applicable</v>
      </c>
      <c r="Y1969" t="str">
        <f t="shared" si="694"/>
        <v>Medium</v>
      </c>
      <c r="Z1969" s="3">
        <f t="shared" si="695"/>
        <v>1.4022786877972881</v>
      </c>
      <c r="AA1969" s="3">
        <f t="shared" si="696"/>
        <v>-0.25420951969391503</v>
      </c>
      <c r="AB1969" s="3">
        <f t="shared" si="697"/>
        <v>-1.6171230323680572</v>
      </c>
      <c r="AC1969" s="3">
        <f t="shared" si="698"/>
        <v>0.45068245128865581</v>
      </c>
      <c r="AD1969" s="3">
        <f t="shared" si="699"/>
        <v>2.9685799207560932</v>
      </c>
      <c r="AE1969" s="3">
        <f t="shared" si="700"/>
        <v>2.2020920897792413</v>
      </c>
      <c r="AF1969" s="3">
        <f t="shared" si="701"/>
        <v>2.9809314647975995</v>
      </c>
      <c r="AG1969" t="str">
        <f t="shared" si="702"/>
        <v>Cluster 2</v>
      </c>
      <c r="AH1969" t="str">
        <f t="shared" si="703"/>
        <v>Not Applicable</v>
      </c>
      <c r="AI1969" t="e">
        <f t="shared" si="704"/>
        <v>#N/A</v>
      </c>
      <c r="AJ1969">
        <f t="shared" si="705"/>
        <v>43.52</v>
      </c>
      <c r="AK1969" t="str">
        <f t="shared" si="706"/>
        <v>no - Medium</v>
      </c>
      <c r="AL1969" t="str">
        <f t="shared" si="707"/>
        <v>Q3 - High</v>
      </c>
      <c r="AM1969">
        <f t="shared" si="708"/>
        <v>0</v>
      </c>
      <c r="AN1969">
        <f t="shared" si="709"/>
        <v>1</v>
      </c>
      <c r="AO1969">
        <f t="shared" si="710"/>
        <v>0</v>
      </c>
      <c r="AP1969">
        <f t="shared" si="711"/>
        <v>3</v>
      </c>
      <c r="AQ1969">
        <f t="shared" si="712"/>
        <v>256</v>
      </c>
    </row>
    <row r="1970" spans="1:43" x14ac:dyDescent="0.25">
      <c r="A1970" t="s">
        <v>35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  <c r="U1970">
        <f t="shared" si="690"/>
        <v>0</v>
      </c>
      <c r="V1970" t="str">
        <f t="shared" si="691"/>
        <v>&lt;=3 calls</v>
      </c>
      <c r="W1970" t="str">
        <f t="shared" si="692"/>
        <v>Q1</v>
      </c>
      <c r="X1970" t="str">
        <f t="shared" si="693"/>
        <v>Not Applicable</v>
      </c>
      <c r="Y1970" t="str">
        <f t="shared" si="694"/>
        <v>High</v>
      </c>
      <c r="Z1970" s="3">
        <f t="shared" si="695"/>
        <v>-0.54727459981478288</v>
      </c>
      <c r="AA1970" s="3">
        <f t="shared" si="696"/>
        <v>0.92590129814720423</v>
      </c>
      <c r="AB1970" s="3">
        <f t="shared" si="697"/>
        <v>-1.9209745102683351</v>
      </c>
      <c r="AC1970" s="3">
        <f t="shared" si="698"/>
        <v>-1.1796922400869698</v>
      </c>
      <c r="AD1970" s="3">
        <f t="shared" si="699"/>
        <v>2.1896436805766881</v>
      </c>
      <c r="AE1970" s="3">
        <f t="shared" si="700"/>
        <v>2.4977228733258605</v>
      </c>
      <c r="AF1970" s="3">
        <f t="shared" si="701"/>
        <v>3.9601388430181284</v>
      </c>
      <c r="AG1970" t="str">
        <f t="shared" si="702"/>
        <v>Cluster 1</v>
      </c>
      <c r="AH1970" t="str">
        <f t="shared" si="703"/>
        <v>Not Applicable</v>
      </c>
      <c r="AI1970" t="e">
        <f t="shared" si="704"/>
        <v>#N/A</v>
      </c>
      <c r="AJ1970">
        <f t="shared" si="705"/>
        <v>25.62</v>
      </c>
      <c r="AK1970" t="str">
        <f t="shared" si="706"/>
        <v>no - Medium</v>
      </c>
      <c r="AL1970" t="str">
        <f t="shared" si="707"/>
        <v>Q1 - Low</v>
      </c>
      <c r="AM1970">
        <f t="shared" si="708"/>
        <v>0</v>
      </c>
      <c r="AN1970">
        <f t="shared" si="709"/>
        <v>1</v>
      </c>
      <c r="AO1970">
        <f t="shared" si="710"/>
        <v>0</v>
      </c>
      <c r="AP1970">
        <f t="shared" si="711"/>
        <v>2</v>
      </c>
      <c r="AQ1970">
        <f t="shared" si="712"/>
        <v>150.69999999999999</v>
      </c>
    </row>
    <row r="1971" spans="1:43" x14ac:dyDescent="0.25">
      <c r="A1971" t="s">
        <v>74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  <c r="U1971">
        <f t="shared" si="690"/>
        <v>0</v>
      </c>
      <c r="V1971" t="str">
        <f t="shared" si="691"/>
        <v>&lt;=3 calls</v>
      </c>
      <c r="W1971" t="str">
        <f t="shared" si="692"/>
        <v>Q4</v>
      </c>
      <c r="X1971" t="str">
        <f t="shared" si="693"/>
        <v>High</v>
      </c>
      <c r="Y1971" t="str">
        <f t="shared" si="694"/>
        <v>Low</v>
      </c>
      <c r="Z1971" s="3">
        <f t="shared" si="695"/>
        <v>0.10627935130303402</v>
      </c>
      <c r="AA1971" s="3">
        <f t="shared" si="696"/>
        <v>-2.6701530826941164</v>
      </c>
      <c r="AB1971" s="3">
        <f t="shared" si="697"/>
        <v>0.24967689721534922</v>
      </c>
      <c r="AC1971" s="3">
        <f t="shared" si="698"/>
        <v>0.95791013304996164</v>
      </c>
      <c r="AD1971" s="3">
        <f t="shared" si="699"/>
        <v>3.0673065968835953</v>
      </c>
      <c r="AE1971" s="3">
        <f t="shared" si="700"/>
        <v>2.8497268573561865</v>
      </c>
      <c r="AF1971" s="3">
        <f t="shared" si="701"/>
        <v>3.8514304568288269</v>
      </c>
      <c r="AG1971" t="str">
        <f t="shared" si="702"/>
        <v>Cluster 2</v>
      </c>
      <c r="AH1971" t="str">
        <f t="shared" si="703"/>
        <v>Not Applicable</v>
      </c>
      <c r="AI1971" t="e">
        <f t="shared" si="704"/>
        <v>#N/A</v>
      </c>
      <c r="AJ1971">
        <f t="shared" si="705"/>
        <v>31.62</v>
      </c>
      <c r="AK1971" t="str">
        <f t="shared" si="706"/>
        <v>yes - Medium</v>
      </c>
      <c r="AL1971" t="str">
        <f t="shared" si="707"/>
        <v>Q4 - Very High</v>
      </c>
      <c r="AM1971">
        <f t="shared" si="708"/>
        <v>1</v>
      </c>
      <c r="AN1971">
        <f t="shared" si="709"/>
        <v>1</v>
      </c>
      <c r="AO1971">
        <f t="shared" si="710"/>
        <v>0</v>
      </c>
      <c r="AP1971">
        <f t="shared" si="711"/>
        <v>1</v>
      </c>
      <c r="AQ1971">
        <f t="shared" si="712"/>
        <v>186</v>
      </c>
    </row>
    <row r="1972" spans="1:43" x14ac:dyDescent="0.25">
      <c r="A1972" t="s">
        <v>68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  <c r="U1972">
        <f t="shared" si="690"/>
        <v>0</v>
      </c>
      <c r="V1972" t="str">
        <f t="shared" si="691"/>
        <v>&lt;=3 calls</v>
      </c>
      <c r="W1972" t="str">
        <f t="shared" si="692"/>
        <v>Q3</v>
      </c>
      <c r="X1972" t="str">
        <f t="shared" si="693"/>
        <v>Not Applicable</v>
      </c>
      <c r="Y1972" t="str">
        <f t="shared" si="694"/>
        <v>Medium</v>
      </c>
      <c r="Z1972" s="3">
        <f t="shared" si="695"/>
        <v>0.60431338204154039</v>
      </c>
      <c r="AA1972" s="3">
        <f t="shared" si="696"/>
        <v>-0.26216979502505255</v>
      </c>
      <c r="AB1972" s="3">
        <f t="shared" si="697"/>
        <v>-1.4383868688973056</v>
      </c>
      <c r="AC1972" s="3">
        <f t="shared" si="698"/>
        <v>-1.4333060809676228</v>
      </c>
      <c r="AD1972" s="3">
        <f t="shared" si="699"/>
        <v>1.8703347416428009</v>
      </c>
      <c r="AE1972" s="3">
        <f t="shared" si="700"/>
        <v>2.134771831248699</v>
      </c>
      <c r="AF1972" s="3">
        <f t="shared" si="701"/>
        <v>3.6900338070524237</v>
      </c>
      <c r="AG1972" t="str">
        <f t="shared" si="702"/>
        <v>Cluster 1</v>
      </c>
      <c r="AH1972" t="str">
        <f t="shared" si="703"/>
        <v>Not Applicable</v>
      </c>
      <c r="AI1972" t="e">
        <f t="shared" si="704"/>
        <v>#N/A</v>
      </c>
      <c r="AJ1972">
        <f t="shared" si="705"/>
        <v>36.19</v>
      </c>
      <c r="AK1972" t="str">
        <f t="shared" si="706"/>
        <v>no - Low</v>
      </c>
      <c r="AL1972" t="str">
        <f t="shared" si="707"/>
        <v>Q1 - Low</v>
      </c>
      <c r="AM1972">
        <f t="shared" si="708"/>
        <v>0</v>
      </c>
      <c r="AN1972">
        <f t="shared" si="709"/>
        <v>1</v>
      </c>
      <c r="AO1972">
        <f t="shared" si="710"/>
        <v>0</v>
      </c>
      <c r="AP1972">
        <f t="shared" si="711"/>
        <v>3</v>
      </c>
      <c r="AQ1972">
        <f t="shared" si="712"/>
        <v>212.9</v>
      </c>
    </row>
    <row r="1973" spans="1:43" x14ac:dyDescent="0.25">
      <c r="A1973" t="s">
        <v>29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  <c r="U1973">
        <f t="shared" si="690"/>
        <v>0</v>
      </c>
      <c r="V1973" t="str">
        <f t="shared" si="691"/>
        <v>&lt;=3 calls</v>
      </c>
      <c r="W1973" t="str">
        <f t="shared" si="692"/>
        <v>Q2</v>
      </c>
      <c r="X1973" t="str">
        <f t="shared" si="693"/>
        <v>Not Applicable</v>
      </c>
      <c r="Y1973" t="str">
        <f t="shared" si="694"/>
        <v>High</v>
      </c>
      <c r="Z1973" s="3">
        <f t="shared" si="695"/>
        <v>1.7077642456852196</v>
      </c>
      <c r="AA1973" s="3">
        <f t="shared" si="696"/>
        <v>1.0512756346126186</v>
      </c>
      <c r="AB1973" s="3">
        <f t="shared" si="697"/>
        <v>-0.39178733390745923</v>
      </c>
      <c r="AC1973" s="3">
        <f t="shared" si="698"/>
        <v>-0.56377291223395598</v>
      </c>
      <c r="AD1973" s="3">
        <f t="shared" si="699"/>
        <v>3.4784961777559698</v>
      </c>
      <c r="AE1973" s="3">
        <f t="shared" si="700"/>
        <v>2.1196642164149591</v>
      </c>
      <c r="AF1973" s="3">
        <f t="shared" si="701"/>
        <v>2.2104336954627697</v>
      </c>
      <c r="AG1973" t="str">
        <f t="shared" si="702"/>
        <v>Cluster 2</v>
      </c>
      <c r="AH1973" t="str">
        <f t="shared" si="703"/>
        <v>&gt;16 messages</v>
      </c>
      <c r="AI1973" t="e">
        <f t="shared" si="704"/>
        <v>#N/A</v>
      </c>
      <c r="AJ1973">
        <f t="shared" si="705"/>
        <v>46.33</v>
      </c>
      <c r="AK1973" t="str">
        <f t="shared" si="706"/>
        <v>no - Medium</v>
      </c>
      <c r="AL1973" t="str">
        <f t="shared" si="707"/>
        <v>Q2 - Medium</v>
      </c>
      <c r="AM1973">
        <f t="shared" si="708"/>
        <v>0</v>
      </c>
      <c r="AN1973">
        <f t="shared" si="709"/>
        <v>1</v>
      </c>
      <c r="AO1973">
        <f t="shared" si="710"/>
        <v>0</v>
      </c>
      <c r="AP1973">
        <f t="shared" si="711"/>
        <v>3</v>
      </c>
      <c r="AQ1973">
        <f t="shared" si="712"/>
        <v>272.5</v>
      </c>
    </row>
    <row r="1974" spans="1:43" x14ac:dyDescent="0.25">
      <c r="A1974" t="s">
        <v>75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  <c r="U1974">
        <f t="shared" si="690"/>
        <v>0</v>
      </c>
      <c r="V1974" t="str">
        <f t="shared" si="691"/>
        <v>&lt;=3 calls</v>
      </c>
      <c r="W1974" t="str">
        <f t="shared" si="692"/>
        <v>Q3</v>
      </c>
      <c r="X1974" t="str">
        <f t="shared" si="693"/>
        <v>Not Applicable</v>
      </c>
      <c r="Y1974" t="str">
        <f t="shared" si="694"/>
        <v>Medium</v>
      </c>
      <c r="Z1974" s="3">
        <f t="shared" si="695"/>
        <v>-0.83609730909064517</v>
      </c>
      <c r="AA1974" s="3">
        <f t="shared" si="696"/>
        <v>0.10002273254169895</v>
      </c>
      <c r="AB1974" s="3">
        <f t="shared" si="697"/>
        <v>-0.67975115283255916</v>
      </c>
      <c r="AC1974" s="3">
        <f t="shared" si="698"/>
        <v>0.52314354868312773</v>
      </c>
      <c r="AD1974" s="3">
        <f t="shared" si="699"/>
        <v>1.9129662041455253</v>
      </c>
      <c r="AE1974" s="3">
        <f t="shared" si="700"/>
        <v>1.2020000247918863</v>
      </c>
      <c r="AF1974" s="3">
        <f t="shared" si="701"/>
        <v>2.6888972499886363</v>
      </c>
      <c r="AG1974" t="str">
        <f t="shared" si="702"/>
        <v>Cluster 2</v>
      </c>
      <c r="AH1974" t="str">
        <f t="shared" si="703"/>
        <v>Not Applicable</v>
      </c>
      <c r="AI1974" t="e">
        <f t="shared" si="704"/>
        <v>#N/A</v>
      </c>
      <c r="AJ1974">
        <f t="shared" si="705"/>
        <v>22.97</v>
      </c>
      <c r="AK1974" t="str">
        <f t="shared" si="706"/>
        <v>no - Medium</v>
      </c>
      <c r="AL1974" t="str">
        <f t="shared" si="707"/>
        <v>Q3 - High</v>
      </c>
      <c r="AM1974">
        <f t="shared" si="708"/>
        <v>0</v>
      </c>
      <c r="AN1974">
        <f t="shared" si="709"/>
        <v>1</v>
      </c>
      <c r="AO1974">
        <f t="shared" si="710"/>
        <v>0</v>
      </c>
      <c r="AP1974">
        <f t="shared" si="711"/>
        <v>1</v>
      </c>
      <c r="AQ1974">
        <f t="shared" si="712"/>
        <v>135.1</v>
      </c>
    </row>
    <row r="1975" spans="1:43" x14ac:dyDescent="0.25">
      <c r="A1975" t="s">
        <v>50</v>
      </c>
      <c r="B1975">
        <v>153</v>
      </c>
      <c r="C1975" t="s">
        <v>25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  <c r="U1975">
        <f t="shared" si="690"/>
        <v>0</v>
      </c>
      <c r="V1975" t="str">
        <f t="shared" si="691"/>
        <v>&lt;=3 calls</v>
      </c>
      <c r="W1975" t="str">
        <f t="shared" si="692"/>
        <v>Q4</v>
      </c>
      <c r="X1975" t="str">
        <f t="shared" si="693"/>
        <v>Not Applicable</v>
      </c>
      <c r="Y1975" t="str">
        <f t="shared" si="694"/>
        <v>High</v>
      </c>
      <c r="Z1975" s="3">
        <f t="shared" si="695"/>
        <v>-0.47506892249581723</v>
      </c>
      <c r="AA1975" s="3">
        <f t="shared" si="696"/>
        <v>1.2502825178910535</v>
      </c>
      <c r="AB1975" s="3">
        <f t="shared" si="697"/>
        <v>3.3199669941684835</v>
      </c>
      <c r="AC1975" s="3">
        <f t="shared" si="698"/>
        <v>1.8999043991781008</v>
      </c>
      <c r="AD1975" s="3">
        <f t="shared" si="699"/>
        <v>5.693055805236181</v>
      </c>
      <c r="AE1975" s="3">
        <f t="shared" si="700"/>
        <v>4.0522480703986696</v>
      </c>
      <c r="AF1975" s="3">
        <f t="shared" si="701"/>
        <v>2.9035399853568582</v>
      </c>
      <c r="AG1975" t="str">
        <f t="shared" si="702"/>
        <v>Cluster 3</v>
      </c>
      <c r="AH1975" t="str">
        <f t="shared" si="703"/>
        <v>Not Applicable</v>
      </c>
      <c r="AI1975" t="e">
        <f t="shared" si="704"/>
        <v>#N/A</v>
      </c>
      <c r="AJ1975">
        <f t="shared" si="705"/>
        <v>26.28</v>
      </c>
      <c r="AK1975" t="str">
        <f t="shared" si="706"/>
        <v>no - Low</v>
      </c>
      <c r="AL1975" t="str">
        <f t="shared" si="707"/>
        <v>Q4 - Very High</v>
      </c>
      <c r="AM1975">
        <f t="shared" si="708"/>
        <v>0</v>
      </c>
      <c r="AN1975">
        <f t="shared" si="709"/>
        <v>0</v>
      </c>
      <c r="AO1975">
        <f t="shared" si="710"/>
        <v>0</v>
      </c>
      <c r="AP1975">
        <f t="shared" si="711"/>
        <v>1</v>
      </c>
      <c r="AQ1975">
        <f t="shared" si="712"/>
        <v>154.6</v>
      </c>
    </row>
    <row r="1976" spans="1:43" x14ac:dyDescent="0.25">
      <c r="A1976" t="s">
        <v>48</v>
      </c>
      <c r="B1976">
        <v>109</v>
      </c>
      <c r="C1976" t="s">
        <v>28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  <c r="U1976">
        <f t="shared" si="690"/>
        <v>0</v>
      </c>
      <c r="V1976" t="str">
        <f t="shared" si="691"/>
        <v>&gt;3 calls</v>
      </c>
      <c r="W1976" t="str">
        <f t="shared" si="692"/>
        <v>Q3</v>
      </c>
      <c r="X1976" t="str">
        <f t="shared" si="693"/>
        <v>Not Applicable</v>
      </c>
      <c r="Y1976" t="str">
        <f t="shared" si="694"/>
        <v>High</v>
      </c>
      <c r="Z1976" s="3">
        <f t="shared" si="695"/>
        <v>0.93016464378866703</v>
      </c>
      <c r="AA1976" s="3">
        <f t="shared" si="696"/>
        <v>1.3060044452090156</v>
      </c>
      <c r="AB1976" s="3">
        <f t="shared" si="697"/>
        <v>1.3737287697091876</v>
      </c>
      <c r="AC1976" s="3">
        <f t="shared" si="698"/>
        <v>0.12460751301353053</v>
      </c>
      <c r="AD1976" s="3">
        <f t="shared" si="699"/>
        <v>3.9928088338821262</v>
      </c>
      <c r="AE1976" s="3">
        <f t="shared" si="700"/>
        <v>2.1150677626228296</v>
      </c>
      <c r="AF1976" s="3">
        <f t="shared" si="701"/>
        <v>1.0022479219462319</v>
      </c>
      <c r="AG1976" t="str">
        <f t="shared" si="702"/>
        <v>Cluster 3</v>
      </c>
      <c r="AH1976" t="str">
        <f t="shared" si="703"/>
        <v>&gt;16 messages</v>
      </c>
      <c r="AI1976" t="e">
        <f t="shared" si="704"/>
        <v>#N/A</v>
      </c>
      <c r="AJ1976">
        <f t="shared" si="705"/>
        <v>39.19</v>
      </c>
      <c r="AK1976" t="str">
        <f t="shared" si="706"/>
        <v>no - Medium</v>
      </c>
      <c r="AL1976" t="str">
        <f t="shared" si="707"/>
        <v>Q3 - High</v>
      </c>
      <c r="AM1976">
        <f t="shared" si="708"/>
        <v>0</v>
      </c>
      <c r="AN1976">
        <f t="shared" si="709"/>
        <v>0</v>
      </c>
      <c r="AO1976">
        <f t="shared" si="710"/>
        <v>1</v>
      </c>
      <c r="AP1976">
        <f t="shared" si="711"/>
        <v>5</v>
      </c>
      <c r="AQ1976">
        <f t="shared" si="712"/>
        <v>230.5</v>
      </c>
    </row>
    <row r="1977" spans="1:43" x14ac:dyDescent="0.25">
      <c r="A1977" t="s">
        <v>40</v>
      </c>
      <c r="B1977">
        <v>31</v>
      </c>
      <c r="C1977" t="s">
        <v>28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  <c r="U1977">
        <f t="shared" si="690"/>
        <v>0</v>
      </c>
      <c r="V1977" t="str">
        <f t="shared" si="691"/>
        <v>&lt;=3 calls</v>
      </c>
      <c r="W1977" t="str">
        <f t="shared" si="692"/>
        <v>Q1</v>
      </c>
      <c r="X1977" t="str">
        <f t="shared" si="693"/>
        <v>Not Applicable</v>
      </c>
      <c r="Y1977" t="str">
        <f t="shared" si="694"/>
        <v>Medium</v>
      </c>
      <c r="Z1977" s="3">
        <f t="shared" si="695"/>
        <v>-0.27511473915098922</v>
      </c>
      <c r="AA1977" s="3">
        <f t="shared" si="696"/>
        <v>7.01717000499337E-2</v>
      </c>
      <c r="AB1977" s="3">
        <f t="shared" si="697"/>
        <v>2.3277756819063647E-2</v>
      </c>
      <c r="AC1977" s="3">
        <f t="shared" si="698"/>
        <v>-0.74492565572013658</v>
      </c>
      <c r="AD1977" s="3">
        <f t="shared" si="699"/>
        <v>1.6681985486429249</v>
      </c>
      <c r="AE1977" s="3">
        <f t="shared" si="700"/>
        <v>0.79753888538341355</v>
      </c>
      <c r="AF1977" s="3">
        <f t="shared" si="701"/>
        <v>2.5474006653259069</v>
      </c>
      <c r="AG1977" t="str">
        <f t="shared" si="702"/>
        <v>Cluster 2</v>
      </c>
      <c r="AH1977" t="str">
        <f t="shared" si="703"/>
        <v>Not Applicable</v>
      </c>
      <c r="AI1977" t="e">
        <f t="shared" si="704"/>
        <v>#N/A</v>
      </c>
      <c r="AJ1977">
        <f t="shared" si="705"/>
        <v>28.12</v>
      </c>
      <c r="AK1977" t="str">
        <f t="shared" si="706"/>
        <v>no - Low</v>
      </c>
      <c r="AL1977" t="str">
        <f t="shared" si="707"/>
        <v>Q1 - Low</v>
      </c>
      <c r="AM1977">
        <f t="shared" si="708"/>
        <v>0</v>
      </c>
      <c r="AN1977">
        <f t="shared" si="709"/>
        <v>0</v>
      </c>
      <c r="AO1977">
        <f t="shared" si="710"/>
        <v>1</v>
      </c>
      <c r="AP1977">
        <f t="shared" si="711"/>
        <v>1</v>
      </c>
      <c r="AQ1977">
        <f t="shared" si="712"/>
        <v>165.4</v>
      </c>
    </row>
    <row r="1978" spans="1:43" x14ac:dyDescent="0.25">
      <c r="A1978" t="s">
        <v>30</v>
      </c>
      <c r="B1978">
        <v>124</v>
      </c>
      <c r="C1978" t="s">
        <v>28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  <c r="U1978">
        <f t="shared" si="690"/>
        <v>1</v>
      </c>
      <c r="V1978" t="str">
        <f t="shared" si="691"/>
        <v>&gt;3 calls</v>
      </c>
      <c r="W1978" t="str">
        <f t="shared" si="692"/>
        <v>Q3</v>
      </c>
      <c r="X1978" t="str">
        <f t="shared" si="693"/>
        <v>Not Applicable</v>
      </c>
      <c r="Y1978" t="str">
        <f t="shared" si="694"/>
        <v>Medium</v>
      </c>
      <c r="Z1978" s="3">
        <f t="shared" si="695"/>
        <v>-0.68428024395846077</v>
      </c>
      <c r="AA1978" s="3">
        <f t="shared" si="696"/>
        <v>0.6074902849017082</v>
      </c>
      <c r="AB1978" s="3">
        <f t="shared" si="697"/>
        <v>0.27350838567811647</v>
      </c>
      <c r="AC1978" s="3">
        <f t="shared" si="698"/>
        <v>-0.88984785050908088</v>
      </c>
      <c r="AD1978" s="3">
        <f t="shared" si="699"/>
        <v>2.0778982373634802</v>
      </c>
      <c r="AE1978" s="3">
        <f t="shared" si="700"/>
        <v>1.3053428410244146</v>
      </c>
      <c r="AF1978" s="3">
        <f t="shared" si="701"/>
        <v>2.6627389621194797</v>
      </c>
      <c r="AG1978" t="str">
        <f t="shared" si="702"/>
        <v>Cluster 2</v>
      </c>
      <c r="AH1978" t="str">
        <f t="shared" si="703"/>
        <v>Not Applicable</v>
      </c>
      <c r="AI1978">
        <f t="shared" si="704"/>
        <v>24.36</v>
      </c>
      <c r="AJ1978" t="e">
        <f t="shared" si="705"/>
        <v>#N/A</v>
      </c>
      <c r="AK1978" t="str">
        <f t="shared" si="706"/>
        <v>no - Low</v>
      </c>
      <c r="AL1978" t="str">
        <f t="shared" si="707"/>
        <v>Q1 - Low</v>
      </c>
      <c r="AM1978">
        <f t="shared" si="708"/>
        <v>0</v>
      </c>
      <c r="AN1978">
        <f t="shared" si="709"/>
        <v>0</v>
      </c>
      <c r="AO1978">
        <f t="shared" si="710"/>
        <v>1</v>
      </c>
      <c r="AP1978">
        <f t="shared" si="711"/>
        <v>4</v>
      </c>
      <c r="AQ1978">
        <f t="shared" si="712"/>
        <v>143.30000000000001</v>
      </c>
    </row>
    <row r="1979" spans="1:43" x14ac:dyDescent="0.25">
      <c r="A1979" t="s">
        <v>55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  <c r="U1979">
        <f t="shared" si="690"/>
        <v>1</v>
      </c>
      <c r="V1979" t="str">
        <f t="shared" si="691"/>
        <v>&lt;=3 calls</v>
      </c>
      <c r="W1979" t="str">
        <f t="shared" si="692"/>
        <v>Q3</v>
      </c>
      <c r="X1979" t="str">
        <f t="shared" si="693"/>
        <v>Not Applicable</v>
      </c>
      <c r="Y1979" t="str">
        <f t="shared" si="694"/>
        <v>High</v>
      </c>
      <c r="Z1979" s="3">
        <f t="shared" si="695"/>
        <v>1.6818442589553348</v>
      </c>
      <c r="AA1979" s="3">
        <f t="shared" si="696"/>
        <v>0.73286462136712249</v>
      </c>
      <c r="AB1979" s="3">
        <f t="shared" si="697"/>
        <v>0.78191347288380997</v>
      </c>
      <c r="AC1979" s="3">
        <f t="shared" si="698"/>
        <v>-0.16523687656435807</v>
      </c>
      <c r="AD1979" s="3">
        <f t="shared" si="699"/>
        <v>3.7506204183268639</v>
      </c>
      <c r="AE1979" s="3">
        <f t="shared" si="700"/>
        <v>2.0010953423279365</v>
      </c>
      <c r="AF1979" s="3">
        <f t="shared" si="701"/>
        <v>1.3934172439735137</v>
      </c>
      <c r="AG1979" t="str">
        <f t="shared" si="702"/>
        <v>Cluster 3</v>
      </c>
      <c r="AH1979" t="str">
        <f t="shared" si="703"/>
        <v>Not Applicable</v>
      </c>
      <c r="AI1979">
        <f t="shared" si="704"/>
        <v>46.09</v>
      </c>
      <c r="AJ1979" t="e">
        <f t="shared" si="705"/>
        <v>#N/A</v>
      </c>
      <c r="AK1979" t="str">
        <f t="shared" si="706"/>
        <v>no - Medium</v>
      </c>
      <c r="AL1979" t="str">
        <f t="shared" si="707"/>
        <v>Q2 - Medium</v>
      </c>
      <c r="AM1979">
        <f t="shared" si="708"/>
        <v>0</v>
      </c>
      <c r="AN1979">
        <f t="shared" si="709"/>
        <v>1</v>
      </c>
      <c r="AO1979">
        <f t="shared" si="710"/>
        <v>0</v>
      </c>
      <c r="AP1979">
        <f t="shared" si="711"/>
        <v>2</v>
      </c>
      <c r="AQ1979">
        <f t="shared" si="712"/>
        <v>271.10000000000002</v>
      </c>
    </row>
    <row r="1980" spans="1:43" x14ac:dyDescent="0.25">
      <c r="A1980" t="s">
        <v>42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  <c r="U1980">
        <f t="shared" si="690"/>
        <v>0</v>
      </c>
      <c r="V1980" t="str">
        <f t="shared" si="691"/>
        <v>&lt;=3 calls</v>
      </c>
      <c r="W1980" t="str">
        <f t="shared" si="692"/>
        <v>Q3</v>
      </c>
      <c r="X1980" t="str">
        <f t="shared" si="693"/>
        <v>Not Applicable</v>
      </c>
      <c r="Y1980" t="str">
        <f t="shared" si="694"/>
        <v>Low</v>
      </c>
      <c r="Z1980" s="3">
        <f t="shared" si="695"/>
        <v>1.3559929972082077</v>
      </c>
      <c r="AA1980" s="3">
        <f t="shared" si="696"/>
        <v>-1.6373073584790385</v>
      </c>
      <c r="AB1980" s="3">
        <f t="shared" si="697"/>
        <v>0.95270580686697259</v>
      </c>
      <c r="AC1980" s="3">
        <f t="shared" si="698"/>
        <v>1.3564461687195588</v>
      </c>
      <c r="AD1980" s="3">
        <f t="shared" si="699"/>
        <v>3.9144299950708947</v>
      </c>
      <c r="AE1980" s="3">
        <f t="shared" si="700"/>
        <v>2.6957535046215417</v>
      </c>
      <c r="AF1980" s="3">
        <f t="shared" si="701"/>
        <v>2.6854071812386149</v>
      </c>
      <c r="AG1980" t="str">
        <f t="shared" si="702"/>
        <v>Cluster 3</v>
      </c>
      <c r="AH1980" t="str">
        <f t="shared" si="703"/>
        <v>Not Applicable</v>
      </c>
      <c r="AI1980" t="e">
        <f t="shared" si="704"/>
        <v>#N/A</v>
      </c>
      <c r="AJ1980">
        <f t="shared" si="705"/>
        <v>43.1</v>
      </c>
      <c r="AK1980" t="str">
        <f t="shared" si="706"/>
        <v>no - Low</v>
      </c>
      <c r="AL1980" t="str">
        <f t="shared" si="707"/>
        <v>Q4 - Very High</v>
      </c>
      <c r="AM1980">
        <f t="shared" si="708"/>
        <v>0</v>
      </c>
      <c r="AN1980">
        <f t="shared" si="709"/>
        <v>1</v>
      </c>
      <c r="AO1980">
        <f t="shared" si="710"/>
        <v>0</v>
      </c>
      <c r="AP1980">
        <f t="shared" si="711"/>
        <v>0</v>
      </c>
      <c r="AQ1980">
        <f t="shared" si="712"/>
        <v>253.5</v>
      </c>
    </row>
    <row r="1981" spans="1:43" x14ac:dyDescent="0.25">
      <c r="A1981" t="s">
        <v>36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  <c r="U1981">
        <f t="shared" si="690"/>
        <v>1</v>
      </c>
      <c r="V1981" t="str">
        <f t="shared" si="691"/>
        <v>&gt;3 calls</v>
      </c>
      <c r="W1981" t="str">
        <f t="shared" si="692"/>
        <v>Q2</v>
      </c>
      <c r="X1981" t="str">
        <f t="shared" si="693"/>
        <v>Not Applicable</v>
      </c>
      <c r="Y1981" t="str">
        <f t="shared" si="694"/>
        <v>Low</v>
      </c>
      <c r="Z1981" s="3">
        <f t="shared" si="695"/>
        <v>-0.24364046955041468</v>
      </c>
      <c r="AA1981" s="3">
        <f t="shared" si="696"/>
        <v>-1.3606877907220136</v>
      </c>
      <c r="AB1981" s="3">
        <f t="shared" si="697"/>
        <v>-0.26071414736224147</v>
      </c>
      <c r="AC1981" s="3">
        <f t="shared" si="698"/>
        <v>-0.31015907135330267</v>
      </c>
      <c r="AD1981" s="3">
        <f t="shared" si="699"/>
        <v>1.3132400772228663</v>
      </c>
      <c r="AE1981" s="3">
        <f t="shared" si="700"/>
        <v>1.4404868824117296</v>
      </c>
      <c r="AF1981" s="3">
        <f t="shared" si="701"/>
        <v>3.2288396393094856</v>
      </c>
      <c r="AG1981" t="str">
        <f t="shared" si="702"/>
        <v>Cluster 1</v>
      </c>
      <c r="AH1981" t="str">
        <f t="shared" si="703"/>
        <v>Not Applicable</v>
      </c>
      <c r="AI1981">
        <f t="shared" si="704"/>
        <v>28.41</v>
      </c>
      <c r="AJ1981" t="e">
        <f t="shared" si="705"/>
        <v>#N/A</v>
      </c>
      <c r="AK1981" t="str">
        <f t="shared" si="706"/>
        <v>no - Low</v>
      </c>
      <c r="AL1981" t="str">
        <f t="shared" si="707"/>
        <v>Q2 - Medium</v>
      </c>
      <c r="AM1981">
        <f t="shared" si="708"/>
        <v>0</v>
      </c>
      <c r="AN1981">
        <f t="shared" si="709"/>
        <v>1</v>
      </c>
      <c r="AO1981">
        <f t="shared" si="710"/>
        <v>0</v>
      </c>
      <c r="AP1981">
        <f t="shared" si="711"/>
        <v>6</v>
      </c>
      <c r="AQ1981">
        <f t="shared" si="712"/>
        <v>167.1</v>
      </c>
    </row>
    <row r="1982" spans="1:43" x14ac:dyDescent="0.25">
      <c r="A1982" t="s">
        <v>32</v>
      </c>
      <c r="B1982">
        <v>69</v>
      </c>
      <c r="C1982" t="s">
        <v>28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  <c r="U1982">
        <f t="shared" si="690"/>
        <v>0</v>
      </c>
      <c r="V1982" t="str">
        <f t="shared" si="691"/>
        <v>&lt;=3 calls</v>
      </c>
      <c r="W1982" t="str">
        <f t="shared" si="692"/>
        <v>Q1</v>
      </c>
      <c r="X1982" t="str">
        <f t="shared" si="693"/>
        <v>Not Applicable</v>
      </c>
      <c r="Y1982" t="str">
        <f t="shared" si="694"/>
        <v>High</v>
      </c>
      <c r="Z1982" s="3">
        <f t="shared" si="695"/>
        <v>-0.83054302621995524</v>
      </c>
      <c r="AA1982" s="3">
        <f t="shared" si="696"/>
        <v>0.75475537852775032</v>
      </c>
      <c r="AB1982" s="3">
        <f t="shared" si="697"/>
        <v>-9.7865642866667935E-2</v>
      </c>
      <c r="AC1982" s="3">
        <f t="shared" si="698"/>
        <v>0.12460751301353053</v>
      </c>
      <c r="AD1982" s="3">
        <f t="shared" si="699"/>
        <v>2.2773823923710328</v>
      </c>
      <c r="AE1982" s="3">
        <f t="shared" si="700"/>
        <v>1.1333852461419693</v>
      </c>
      <c r="AF1982" s="3">
        <f t="shared" si="701"/>
        <v>2.3200546698866766</v>
      </c>
      <c r="AG1982" t="str">
        <f t="shared" si="702"/>
        <v>Cluster 2</v>
      </c>
      <c r="AH1982" t="str">
        <f t="shared" si="703"/>
        <v>Not Applicable</v>
      </c>
      <c r="AI1982" t="e">
        <f t="shared" si="704"/>
        <v>#N/A</v>
      </c>
      <c r="AJ1982">
        <f t="shared" si="705"/>
        <v>23.02</v>
      </c>
      <c r="AK1982" t="str">
        <f t="shared" si="706"/>
        <v>no - Low</v>
      </c>
      <c r="AL1982" t="str">
        <f t="shared" si="707"/>
        <v>Q3 - High</v>
      </c>
      <c r="AM1982">
        <f t="shared" si="708"/>
        <v>0</v>
      </c>
      <c r="AN1982">
        <f t="shared" si="709"/>
        <v>0</v>
      </c>
      <c r="AO1982">
        <f t="shared" si="710"/>
        <v>1</v>
      </c>
      <c r="AP1982">
        <f t="shared" si="711"/>
        <v>1</v>
      </c>
      <c r="AQ1982">
        <f t="shared" si="712"/>
        <v>135.4</v>
      </c>
    </row>
    <row r="1983" spans="1:43" x14ac:dyDescent="0.25">
      <c r="A1983" t="s">
        <v>40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  <c r="U1983">
        <f t="shared" si="690"/>
        <v>0</v>
      </c>
      <c r="V1983" t="str">
        <f t="shared" si="691"/>
        <v>&lt;=3 calls</v>
      </c>
      <c r="W1983" t="str">
        <f t="shared" si="692"/>
        <v>Q3</v>
      </c>
      <c r="X1983" t="str">
        <f t="shared" si="693"/>
        <v>Not Applicable</v>
      </c>
      <c r="Y1983" t="str">
        <f t="shared" si="694"/>
        <v>Medium</v>
      </c>
      <c r="Z1983" s="3">
        <f t="shared" si="695"/>
        <v>-0.3991603899297253</v>
      </c>
      <c r="AA1983" s="3">
        <f t="shared" si="696"/>
        <v>-3.5301948087636523E-2</v>
      </c>
      <c r="AB1983" s="3">
        <f t="shared" si="697"/>
        <v>-0.38582946179176786</v>
      </c>
      <c r="AC1983" s="3">
        <f t="shared" si="698"/>
        <v>8.8376964316294535E-2</v>
      </c>
      <c r="AD1983" s="3">
        <f t="shared" si="699"/>
        <v>1.6892070432159141</v>
      </c>
      <c r="AE1983" s="3">
        <f t="shared" si="700"/>
        <v>0.56324959461673951</v>
      </c>
      <c r="AF1983" s="3">
        <f t="shared" si="701"/>
        <v>2.404387609521724</v>
      </c>
      <c r="AG1983" t="str">
        <f t="shared" si="702"/>
        <v>Cluster 2</v>
      </c>
      <c r="AH1983" t="str">
        <f t="shared" si="703"/>
        <v>Not Applicable</v>
      </c>
      <c r="AI1983" t="e">
        <f t="shared" si="704"/>
        <v>#N/A</v>
      </c>
      <c r="AJ1983">
        <f t="shared" si="705"/>
        <v>26.98</v>
      </c>
      <c r="AK1983" t="str">
        <f t="shared" si="706"/>
        <v>no - Medium</v>
      </c>
      <c r="AL1983" t="str">
        <f t="shared" si="707"/>
        <v>Q3 - High</v>
      </c>
      <c r="AM1983">
        <f t="shared" si="708"/>
        <v>0</v>
      </c>
      <c r="AN1983">
        <f t="shared" si="709"/>
        <v>1</v>
      </c>
      <c r="AO1983">
        <f t="shared" si="710"/>
        <v>0</v>
      </c>
      <c r="AP1983">
        <f t="shared" si="711"/>
        <v>1</v>
      </c>
      <c r="AQ1983">
        <f t="shared" si="712"/>
        <v>158.69999999999999</v>
      </c>
    </row>
    <row r="1984" spans="1:43" x14ac:dyDescent="0.25">
      <c r="A1984" t="s">
        <v>61</v>
      </c>
      <c r="B1984">
        <v>16</v>
      </c>
      <c r="C1984" t="s">
        <v>28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  <c r="U1984">
        <f t="shared" si="690"/>
        <v>0</v>
      </c>
      <c r="V1984" t="str">
        <f t="shared" si="691"/>
        <v>&lt;=3 calls</v>
      </c>
      <c r="W1984" t="str">
        <f t="shared" si="692"/>
        <v>Q1</v>
      </c>
      <c r="X1984" t="str">
        <f t="shared" si="693"/>
        <v>Not Applicable</v>
      </c>
      <c r="Y1984" t="str">
        <f t="shared" si="694"/>
        <v>Low</v>
      </c>
      <c r="Z1984" s="3">
        <f t="shared" si="695"/>
        <v>-0.65650882960501245</v>
      </c>
      <c r="AA1984" s="3">
        <f t="shared" si="696"/>
        <v>-0.70197500707039384</v>
      </c>
      <c r="AB1984" s="3">
        <f t="shared" si="697"/>
        <v>0.61509305364444167</v>
      </c>
      <c r="AC1984" s="3">
        <f t="shared" si="698"/>
        <v>-0.74492565572013658</v>
      </c>
      <c r="AD1984" s="3">
        <f t="shared" si="699"/>
        <v>1.6971722286174553</v>
      </c>
      <c r="AE1984" s="3">
        <f t="shared" si="700"/>
        <v>1.3627275777251087</v>
      </c>
      <c r="AF1984" s="3">
        <f t="shared" si="701"/>
        <v>2.9721472589013391</v>
      </c>
      <c r="AG1984" t="str">
        <f t="shared" si="702"/>
        <v>Cluster 2</v>
      </c>
      <c r="AH1984" t="str">
        <f t="shared" si="703"/>
        <v>Not Applicable</v>
      </c>
      <c r="AI1984" t="e">
        <f t="shared" si="704"/>
        <v>#N/A</v>
      </c>
      <c r="AJ1984">
        <f t="shared" si="705"/>
        <v>24.62</v>
      </c>
      <c r="AK1984" t="str">
        <f t="shared" si="706"/>
        <v>no - Medium</v>
      </c>
      <c r="AL1984" t="str">
        <f t="shared" si="707"/>
        <v>Q1 - Low</v>
      </c>
      <c r="AM1984">
        <f t="shared" si="708"/>
        <v>0</v>
      </c>
      <c r="AN1984">
        <f t="shared" si="709"/>
        <v>0</v>
      </c>
      <c r="AO1984">
        <f t="shared" si="710"/>
        <v>1</v>
      </c>
      <c r="AP1984">
        <f t="shared" si="711"/>
        <v>2</v>
      </c>
      <c r="AQ1984">
        <f t="shared" si="712"/>
        <v>144.80000000000001</v>
      </c>
    </row>
    <row r="1985" spans="1:43" x14ac:dyDescent="0.25">
      <c r="A1985" t="s">
        <v>68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  <c r="U1985">
        <f t="shared" si="690"/>
        <v>0</v>
      </c>
      <c r="V1985" t="str">
        <f t="shared" si="691"/>
        <v>&lt;=3 calls</v>
      </c>
      <c r="W1985" t="str">
        <f t="shared" si="692"/>
        <v>Q3</v>
      </c>
      <c r="X1985" t="str">
        <f t="shared" si="693"/>
        <v>Not Applicable</v>
      </c>
      <c r="Y1985" t="str">
        <f t="shared" si="694"/>
        <v>Low</v>
      </c>
      <c r="Z1985" s="3">
        <f t="shared" si="695"/>
        <v>-1.508165536444094</v>
      </c>
      <c r="AA1985" s="3">
        <f t="shared" si="696"/>
        <v>-1.0601873969715769</v>
      </c>
      <c r="AB1985" s="3">
        <f t="shared" si="697"/>
        <v>-0.19517755408963286</v>
      </c>
      <c r="AC1985" s="3">
        <f t="shared" si="698"/>
        <v>-9.277577916988608E-2</v>
      </c>
      <c r="AD1985" s="3">
        <f t="shared" si="699"/>
        <v>1.316301519973931</v>
      </c>
      <c r="AE1985" s="3">
        <f t="shared" si="700"/>
        <v>1.8561417577426733</v>
      </c>
      <c r="AF1985" s="3">
        <f t="shared" si="701"/>
        <v>3.6273784966813762</v>
      </c>
      <c r="AG1985" t="str">
        <f t="shared" si="702"/>
        <v>Cluster 1</v>
      </c>
      <c r="AH1985" t="str">
        <f t="shared" si="703"/>
        <v>Not Applicable</v>
      </c>
      <c r="AI1985" t="e">
        <f t="shared" si="704"/>
        <v>#N/A</v>
      </c>
      <c r="AJ1985">
        <f t="shared" si="705"/>
        <v>16.8</v>
      </c>
      <c r="AK1985" t="str">
        <f t="shared" si="706"/>
        <v>no - Medium</v>
      </c>
      <c r="AL1985" t="str">
        <f t="shared" si="707"/>
        <v>Q2 - Medium</v>
      </c>
      <c r="AM1985">
        <f t="shared" si="708"/>
        <v>0</v>
      </c>
      <c r="AN1985">
        <f t="shared" si="709"/>
        <v>1</v>
      </c>
      <c r="AO1985">
        <f t="shared" si="710"/>
        <v>0</v>
      </c>
      <c r="AP1985">
        <f t="shared" si="711"/>
        <v>3</v>
      </c>
      <c r="AQ1985">
        <f t="shared" si="712"/>
        <v>98.8</v>
      </c>
    </row>
    <row r="1986" spans="1:43" x14ac:dyDescent="0.25">
      <c r="A1986" t="s">
        <v>60</v>
      </c>
      <c r="B1986">
        <v>124</v>
      </c>
      <c r="C1986" t="s">
        <v>28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  <c r="U1986">
        <f t="shared" ref="U1986:U2049" si="713">IF(T1986="yes",1,0)</f>
        <v>1</v>
      </c>
      <c r="V1986" t="str">
        <f t="shared" ref="V1986:V2049" si="714">IF(S1986&gt;3,"&gt;3 calls","&lt;=3 calls")</f>
        <v>&lt;=3 calls</v>
      </c>
      <c r="W1986" t="str">
        <f t="shared" ref="W1986:W2049" si="715">IF(B1986&lt;=_xlfn.QUARTILE.INC($B$2:$B$4251,1),"Q1",
IF(B1986&lt;=_xlfn.QUARTILE.INC($B$2:$B$4251,2),"Q2",
IF(B1986&lt;=_xlfn.QUARTILE.INC($B$2:$B$4251,3),"Q3","Q4")))</f>
        <v>Q3</v>
      </c>
      <c r="X1986" t="str">
        <f t="shared" ref="X1986:X2049" si="716">IF(D1986="no","Not Applicable",IF(R1986&gt;2.84,"High","Low"))</f>
        <v>Low</v>
      </c>
      <c r="Y1986" t="str">
        <f t="shared" ref="Y1986:Y2049" si="717">IF(J1986&lt;=165,"Low",IF(J1986&lt;=233,"Medium","High"))</f>
        <v>Medium</v>
      </c>
      <c r="Z1986" s="3">
        <f t="shared" ref="Z1986:Z2049" si="718">(G1986-AVERAGE($G$2:$G$4251))/_xlfn.STDEV.S($G$2:$G$4251)</f>
        <v>-0.41582323854179387</v>
      </c>
      <c r="AA1986" s="3">
        <f t="shared" ref="AA1986:AA2049" si="719">(J1986-AVERAGE($J$2:$J$4251))/_xlfn.STDEV.S($J$2:$J$4251)</f>
        <v>6.0221355886011949E-2</v>
      </c>
      <c r="AB1986" s="3">
        <f t="shared" ref="AB1986:AB2049" si="720">(M1986-AVERAGE($M$2:$M$4251))/_xlfn.STDEV.S($M$2:$M$4251)</f>
        <v>-0.63208817590702582</v>
      </c>
      <c r="AC1986" s="3">
        <f t="shared" ref="AC1986:AC2049" si="721">(P1986-AVERAGE($P$2:$P$4251))/_xlfn.STDEV.S($P$2:$P$4251)</f>
        <v>-9.277577916988608E-2</v>
      </c>
      <c r="AD1986" s="3">
        <f t="shared" ref="AD1986:AD2049" si="722">SQRT((Z1986-$BQ$13)^2+(AA1986-$BR$13)^2+(AB1986-$BS$13)^2+(AC1986-$BT$13)^2)</f>
        <v>1.5568386908324183</v>
      </c>
      <c r="AE1986" s="3">
        <f t="shared" ref="AE1986:AE2049" si="723">SQRT((Z1986-$BQ$14)^2+(AA1986-$BR$14)^2+(AB1986-$BS$14)^2+(AC1986-$BT$14)^2)</f>
        <v>0.76464265166035961</v>
      </c>
      <c r="AF1986" s="3">
        <f t="shared" ref="AF1986:AF2049" si="724">SQRT((Z1986-$BQ$15)^2+(AA1986-$BR$15)^2+(AB1986-$BS$15)^2+(AC1986-$BT$15)^2)</f>
        <v>2.5972312296373561</v>
      </c>
      <c r="AG1986" t="str">
        <f t="shared" ref="AG1986:AG2049" si="725">IF(AD1986=MIN(AD1986:AF1986),"Cluster 1",IF(AE1986=MIN(AD1986:AF1986),"Cluster 2","Cluster 3"))</f>
        <v>Cluster 2</v>
      </c>
      <c r="AH1986" t="str">
        <f t="shared" ref="AH1986:AH2049" si="726">IF(E1986="no","Not Applicable",IF(F1986=0,"0 messages",IF(F1986&lt;=16,"1-16 messages","&gt;16 messages")))</f>
        <v>Not Applicable</v>
      </c>
      <c r="AI1986">
        <f t="shared" ref="AI1986:AI2049" si="727">IF(T1986="yes",I1986,NA())</f>
        <v>26.83</v>
      </c>
      <c r="AJ1986" t="e">
        <f t="shared" ref="AJ1986:AJ2049" si="728">IF(T1986="no",I1986,NA())</f>
        <v>#N/A</v>
      </c>
      <c r="AK1986" t="str">
        <f t="shared" ref="AK1986:AK2049" si="729">D1986&amp;" - "&amp;IF(Q1986&lt;=3,"Low",IF(Q1986&lt;=6,"Medium","High"))</f>
        <v>yes - Low</v>
      </c>
      <c r="AL1986" t="str">
        <f t="shared" ref="AL1986:AL2049" si="730">IF(P1986&lt;=8.5,"Q1 - Low",IF(P1986&lt;=10.3,"Q2 - Medium",IF(P1986&lt;=12,"Q3 - High","Q4 - Very High")))</f>
        <v>Q2 - Medium</v>
      </c>
      <c r="AM1986">
        <f t="shared" ref="AM1986:AM2049" si="731">IF(D1986="yes",1,0)</f>
        <v>1</v>
      </c>
      <c r="AN1986">
        <f t="shared" ref="AN1986:AN2049" si="732">IF(C1986="area_code_415",1,0)</f>
        <v>0</v>
      </c>
      <c r="AO1986">
        <f t="shared" ref="AO1986:AO2049" si="733">IF(C1986="area_code_510",1,0)</f>
        <v>1</v>
      </c>
      <c r="AP1986">
        <f t="shared" ref="AP1986:AP2049" si="734">S1986</f>
        <v>3</v>
      </c>
      <c r="AQ1986">
        <f t="shared" ref="AQ1986:AQ2049" si="735">G1986</f>
        <v>157.80000000000001</v>
      </c>
    </row>
    <row r="1987" spans="1:43" x14ac:dyDescent="0.25">
      <c r="A1987" t="s">
        <v>36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  <c r="U1987">
        <f t="shared" si="713"/>
        <v>0</v>
      </c>
      <c r="V1987" t="str">
        <f t="shared" si="714"/>
        <v>&lt;=3 calls</v>
      </c>
      <c r="W1987" t="str">
        <f t="shared" si="715"/>
        <v>Q3</v>
      </c>
      <c r="X1987" t="str">
        <f t="shared" si="716"/>
        <v>Not Applicable</v>
      </c>
      <c r="Y1987" t="str">
        <f t="shared" si="717"/>
        <v>High</v>
      </c>
      <c r="Z1987" s="3">
        <f t="shared" si="718"/>
        <v>-0.31954900211650661</v>
      </c>
      <c r="AA1987" s="3">
        <f t="shared" si="719"/>
        <v>2.2413367966176603</v>
      </c>
      <c r="AB1987" s="3">
        <f t="shared" si="720"/>
        <v>-1.0483518503189224E-2</v>
      </c>
      <c r="AC1987" s="3">
        <f t="shared" si="721"/>
        <v>0.48691299998589177</v>
      </c>
      <c r="AD1987" s="3">
        <f t="shared" si="722"/>
        <v>3.7628886412315143</v>
      </c>
      <c r="AE1987" s="3">
        <f t="shared" si="723"/>
        <v>2.3157928176634104</v>
      </c>
      <c r="AF1987" s="3">
        <f t="shared" si="724"/>
        <v>2.1369281275638929</v>
      </c>
      <c r="AG1987" t="str">
        <f t="shared" si="725"/>
        <v>Cluster 3</v>
      </c>
      <c r="AH1987" t="str">
        <f t="shared" si="726"/>
        <v>&gt;16 messages</v>
      </c>
      <c r="AI1987" t="e">
        <f t="shared" si="727"/>
        <v>#N/A</v>
      </c>
      <c r="AJ1987">
        <f t="shared" si="728"/>
        <v>27.71</v>
      </c>
      <c r="AK1987" t="str">
        <f t="shared" si="729"/>
        <v>no - Medium</v>
      </c>
      <c r="AL1987" t="str">
        <f t="shared" si="730"/>
        <v>Q3 - High</v>
      </c>
      <c r="AM1987">
        <f t="shared" si="731"/>
        <v>0</v>
      </c>
      <c r="AN1987">
        <f t="shared" si="732"/>
        <v>1</v>
      </c>
      <c r="AO1987">
        <f t="shared" si="733"/>
        <v>0</v>
      </c>
      <c r="AP1987">
        <f t="shared" si="734"/>
        <v>1</v>
      </c>
      <c r="AQ1987">
        <f t="shared" si="735"/>
        <v>163</v>
      </c>
    </row>
    <row r="1988" spans="1:43" x14ac:dyDescent="0.25">
      <c r="A1988" t="s">
        <v>49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  <c r="U1988">
        <f t="shared" si="713"/>
        <v>0</v>
      </c>
      <c r="V1988" t="str">
        <f t="shared" si="714"/>
        <v>&gt;3 calls</v>
      </c>
      <c r="W1988" t="str">
        <f t="shared" si="715"/>
        <v>Q4</v>
      </c>
      <c r="X1988" t="str">
        <f t="shared" si="716"/>
        <v>Not Applicable</v>
      </c>
      <c r="Y1988" t="str">
        <f t="shared" si="717"/>
        <v>High</v>
      </c>
      <c r="Z1988" s="3">
        <f t="shared" si="718"/>
        <v>2.4816535866252237E-2</v>
      </c>
      <c r="AA1988" s="3">
        <f t="shared" si="719"/>
        <v>2.6970625593252762</v>
      </c>
      <c r="AB1988" s="3">
        <f t="shared" si="720"/>
        <v>-1.007434119195604</v>
      </c>
      <c r="AC1988" s="3">
        <f t="shared" si="721"/>
        <v>-0.70869510702289995</v>
      </c>
      <c r="AD1988" s="3">
        <f t="shared" si="722"/>
        <v>3.8475231391832172</v>
      </c>
      <c r="AE1988" s="3">
        <f t="shared" si="723"/>
        <v>2.9651196550230874</v>
      </c>
      <c r="AF1988" s="3">
        <f t="shared" si="724"/>
        <v>3.2833572499285215</v>
      </c>
      <c r="AG1988" t="str">
        <f t="shared" si="725"/>
        <v>Cluster 2</v>
      </c>
      <c r="AH1988" t="str">
        <f t="shared" si="726"/>
        <v>Not Applicable</v>
      </c>
      <c r="AI1988" t="e">
        <f t="shared" si="727"/>
        <v>#N/A</v>
      </c>
      <c r="AJ1988">
        <f t="shared" si="728"/>
        <v>30.87</v>
      </c>
      <c r="AK1988" t="str">
        <f t="shared" si="729"/>
        <v>no - Medium</v>
      </c>
      <c r="AL1988" t="str">
        <f t="shared" si="730"/>
        <v>Q1 - Low</v>
      </c>
      <c r="AM1988">
        <f t="shared" si="731"/>
        <v>0</v>
      </c>
      <c r="AN1988">
        <f t="shared" si="732"/>
        <v>1</v>
      </c>
      <c r="AO1988">
        <f t="shared" si="733"/>
        <v>0</v>
      </c>
      <c r="AP1988">
        <f t="shared" si="734"/>
        <v>4</v>
      </c>
      <c r="AQ1988">
        <f t="shared" si="735"/>
        <v>181.6</v>
      </c>
    </row>
    <row r="1989" spans="1:43" x14ac:dyDescent="0.25">
      <c r="A1989" t="s">
        <v>70</v>
      </c>
      <c r="B1989">
        <v>67</v>
      </c>
      <c r="C1989" t="s">
        <v>28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  <c r="U1989">
        <f t="shared" si="713"/>
        <v>0</v>
      </c>
      <c r="V1989" t="str">
        <f t="shared" si="714"/>
        <v>&lt;=3 calls</v>
      </c>
      <c r="W1989" t="str">
        <f t="shared" si="715"/>
        <v>Q1</v>
      </c>
      <c r="X1989" t="str">
        <f t="shared" si="716"/>
        <v>Not Applicable</v>
      </c>
      <c r="Y1989" t="str">
        <f t="shared" si="717"/>
        <v>Medium</v>
      </c>
      <c r="Z1989" s="3">
        <f t="shared" si="718"/>
        <v>-0.9490343941280015</v>
      </c>
      <c r="AA1989" s="3">
        <f t="shared" si="719"/>
        <v>-0.24226910669720905</v>
      </c>
      <c r="AB1989" s="3">
        <f t="shared" si="720"/>
        <v>0.68460156166084507</v>
      </c>
      <c r="AC1989" s="3">
        <f t="shared" si="721"/>
        <v>0.34199080519694713</v>
      </c>
      <c r="AD1989" s="3">
        <f t="shared" si="722"/>
        <v>2.2837634164752387</v>
      </c>
      <c r="AE1989" s="3">
        <f t="shared" si="723"/>
        <v>1.2429793282132615</v>
      </c>
      <c r="AF1989" s="3">
        <f t="shared" si="724"/>
        <v>2.4237202557845507</v>
      </c>
      <c r="AG1989" t="str">
        <f t="shared" si="725"/>
        <v>Cluster 2</v>
      </c>
      <c r="AH1989" t="str">
        <f t="shared" si="726"/>
        <v>Not Applicable</v>
      </c>
      <c r="AI1989" t="e">
        <f t="shared" si="727"/>
        <v>#N/A</v>
      </c>
      <c r="AJ1989">
        <f t="shared" si="728"/>
        <v>21.93</v>
      </c>
      <c r="AK1989" t="str">
        <f t="shared" si="729"/>
        <v>no - Low</v>
      </c>
      <c r="AL1989" t="str">
        <f t="shared" si="730"/>
        <v>Q3 - High</v>
      </c>
      <c r="AM1989">
        <f t="shared" si="731"/>
        <v>0</v>
      </c>
      <c r="AN1989">
        <f t="shared" si="732"/>
        <v>0</v>
      </c>
      <c r="AO1989">
        <f t="shared" si="733"/>
        <v>1</v>
      </c>
      <c r="AP1989">
        <f t="shared" si="734"/>
        <v>2</v>
      </c>
      <c r="AQ1989">
        <f t="shared" si="735"/>
        <v>129</v>
      </c>
    </row>
    <row r="1990" spans="1:43" x14ac:dyDescent="0.25">
      <c r="A1990" t="s">
        <v>31</v>
      </c>
      <c r="B1990">
        <v>84</v>
      </c>
      <c r="C1990" t="s">
        <v>25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  <c r="U1990">
        <f t="shared" si="713"/>
        <v>0</v>
      </c>
      <c r="V1990" t="str">
        <f t="shared" si="714"/>
        <v>&lt;=3 calls</v>
      </c>
      <c r="W1990" t="str">
        <f t="shared" si="715"/>
        <v>Q2</v>
      </c>
      <c r="X1990" t="str">
        <f t="shared" si="716"/>
        <v>Not Applicable</v>
      </c>
      <c r="Y1990" t="str">
        <f t="shared" si="717"/>
        <v>High</v>
      </c>
      <c r="Z1990" s="3">
        <f t="shared" si="718"/>
        <v>-1.7451482722601861</v>
      </c>
      <c r="AA1990" s="3">
        <f t="shared" si="719"/>
        <v>1.2045109347370133</v>
      </c>
      <c r="AB1990" s="3">
        <f t="shared" si="720"/>
        <v>-2.0242442936069915</v>
      </c>
      <c r="AC1990" s="3">
        <f t="shared" si="721"/>
        <v>-0.49131181483948333</v>
      </c>
      <c r="AD1990" s="3">
        <f t="shared" si="722"/>
        <v>2.5928660689931102</v>
      </c>
      <c r="AE1990" s="3">
        <f t="shared" si="723"/>
        <v>2.9724302083774949</v>
      </c>
      <c r="AF1990" s="3">
        <f t="shared" si="724"/>
        <v>4.352898831309358</v>
      </c>
      <c r="AG1990" t="str">
        <f t="shared" si="725"/>
        <v>Cluster 1</v>
      </c>
      <c r="AH1990" t="str">
        <f t="shared" si="726"/>
        <v>Not Applicable</v>
      </c>
      <c r="AI1990" t="e">
        <f t="shared" si="727"/>
        <v>#N/A</v>
      </c>
      <c r="AJ1990">
        <f t="shared" si="728"/>
        <v>14.62</v>
      </c>
      <c r="AK1990" t="str">
        <f t="shared" si="729"/>
        <v>no - Medium</v>
      </c>
      <c r="AL1990" t="str">
        <f t="shared" si="730"/>
        <v>Q2 - Medium</v>
      </c>
      <c r="AM1990">
        <f t="shared" si="731"/>
        <v>0</v>
      </c>
      <c r="AN1990">
        <f t="shared" si="732"/>
        <v>0</v>
      </c>
      <c r="AO1990">
        <f t="shared" si="733"/>
        <v>0</v>
      </c>
      <c r="AP1990">
        <f t="shared" si="734"/>
        <v>1</v>
      </c>
      <c r="AQ1990">
        <f t="shared" si="735"/>
        <v>86</v>
      </c>
    </row>
    <row r="1991" spans="1:43" x14ac:dyDescent="0.25">
      <c r="A1991" t="s">
        <v>37</v>
      </c>
      <c r="B1991">
        <v>101</v>
      </c>
      <c r="C1991" t="s">
        <v>28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  <c r="U1991">
        <f t="shared" si="713"/>
        <v>0</v>
      </c>
      <c r="V1991" t="str">
        <f t="shared" si="714"/>
        <v>&lt;=3 calls</v>
      </c>
      <c r="W1991" t="str">
        <f t="shared" si="715"/>
        <v>Q3</v>
      </c>
      <c r="X1991" t="str">
        <f t="shared" si="716"/>
        <v>Not Applicable</v>
      </c>
      <c r="Y1991" t="str">
        <f t="shared" si="717"/>
        <v>Medium</v>
      </c>
      <c r="Z1991" s="3">
        <f t="shared" si="718"/>
        <v>0.25254213356452854</v>
      </c>
      <c r="AA1991" s="3">
        <f t="shared" si="719"/>
        <v>-0.20644786770709053</v>
      </c>
      <c r="AB1991" s="3">
        <f t="shared" si="720"/>
        <v>-8.396394126338691E-2</v>
      </c>
      <c r="AC1991" s="3">
        <f t="shared" si="721"/>
        <v>0.84921848695825297</v>
      </c>
      <c r="AD1991" s="3">
        <f t="shared" si="722"/>
        <v>2.5411253130128948</v>
      </c>
      <c r="AE1991" s="3">
        <f t="shared" si="723"/>
        <v>0.91357552141586762</v>
      </c>
      <c r="AF1991" s="3">
        <f t="shared" si="724"/>
        <v>1.7921837545926107</v>
      </c>
      <c r="AG1991" t="str">
        <f t="shared" si="725"/>
        <v>Cluster 2</v>
      </c>
      <c r="AH1991" t="str">
        <f t="shared" si="726"/>
        <v>&gt;16 messages</v>
      </c>
      <c r="AI1991" t="e">
        <f t="shared" si="727"/>
        <v>#N/A</v>
      </c>
      <c r="AJ1991">
        <f t="shared" si="728"/>
        <v>32.96</v>
      </c>
      <c r="AK1991" t="str">
        <f t="shared" si="729"/>
        <v>no - High</v>
      </c>
      <c r="AL1991" t="str">
        <f t="shared" si="730"/>
        <v>Q4 - Very High</v>
      </c>
      <c r="AM1991">
        <f t="shared" si="731"/>
        <v>0</v>
      </c>
      <c r="AN1991">
        <f t="shared" si="732"/>
        <v>0</v>
      </c>
      <c r="AO1991">
        <f t="shared" si="733"/>
        <v>1</v>
      </c>
      <c r="AP1991">
        <f t="shared" si="734"/>
        <v>0</v>
      </c>
      <c r="AQ1991">
        <f t="shared" si="735"/>
        <v>193.9</v>
      </c>
    </row>
    <row r="1992" spans="1:43" x14ac:dyDescent="0.25">
      <c r="A1992" t="s">
        <v>53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  <c r="U1992">
        <f t="shared" si="713"/>
        <v>0</v>
      </c>
      <c r="V1992" t="str">
        <f t="shared" si="714"/>
        <v>&lt;=3 calls</v>
      </c>
      <c r="W1992" t="str">
        <f t="shared" si="715"/>
        <v>Q1</v>
      </c>
      <c r="X1992" t="str">
        <f t="shared" si="716"/>
        <v>Not Applicable</v>
      </c>
      <c r="Y1992" t="str">
        <f t="shared" si="717"/>
        <v>Low</v>
      </c>
      <c r="Z1992" s="3">
        <f t="shared" si="718"/>
        <v>0.15997075238636752</v>
      </c>
      <c r="AA1992" s="3">
        <f t="shared" si="719"/>
        <v>-0.92685278517502567</v>
      </c>
      <c r="AB1992" s="3">
        <f t="shared" si="720"/>
        <v>0.25364881195914402</v>
      </c>
      <c r="AC1992" s="3">
        <f t="shared" si="721"/>
        <v>-2.0314681775414092E-2</v>
      </c>
      <c r="AD1992" s="3">
        <f t="shared" si="722"/>
        <v>1.9703556348791016</v>
      </c>
      <c r="AE1992" s="3">
        <f t="shared" si="723"/>
        <v>0.97437012121148514</v>
      </c>
      <c r="AF1992" s="3">
        <f t="shared" si="724"/>
        <v>2.4528540393426472</v>
      </c>
      <c r="AG1992" t="str">
        <f t="shared" si="725"/>
        <v>Cluster 2</v>
      </c>
      <c r="AH1992" t="str">
        <f t="shared" si="726"/>
        <v>Not Applicable</v>
      </c>
      <c r="AI1992" t="e">
        <f t="shared" si="727"/>
        <v>#N/A</v>
      </c>
      <c r="AJ1992">
        <f t="shared" si="728"/>
        <v>32.11</v>
      </c>
      <c r="AK1992" t="str">
        <f t="shared" si="729"/>
        <v>no - Low</v>
      </c>
      <c r="AL1992" t="str">
        <f t="shared" si="730"/>
        <v>Q2 - Medium</v>
      </c>
      <c r="AM1992">
        <f t="shared" si="731"/>
        <v>0</v>
      </c>
      <c r="AN1992">
        <f t="shared" si="732"/>
        <v>1</v>
      </c>
      <c r="AO1992">
        <f t="shared" si="733"/>
        <v>0</v>
      </c>
      <c r="AP1992">
        <f t="shared" si="734"/>
        <v>2</v>
      </c>
      <c r="AQ1992">
        <f t="shared" si="735"/>
        <v>188.9</v>
      </c>
    </row>
    <row r="1993" spans="1:43" x14ac:dyDescent="0.25">
      <c r="A1993" t="s">
        <v>71</v>
      </c>
      <c r="B1993">
        <v>120</v>
      </c>
      <c r="C1993" t="s">
        <v>25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  <c r="U1993">
        <f t="shared" si="713"/>
        <v>1</v>
      </c>
      <c r="V1993" t="str">
        <f t="shared" si="714"/>
        <v>&lt;=3 calls</v>
      </c>
      <c r="W1993" t="str">
        <f t="shared" si="715"/>
        <v>Q3</v>
      </c>
      <c r="X1993" t="str">
        <f t="shared" si="716"/>
        <v>High</v>
      </c>
      <c r="Y1993" t="str">
        <f t="shared" si="717"/>
        <v>Medium</v>
      </c>
      <c r="Z1993" s="3">
        <f t="shared" si="718"/>
        <v>-6.6577337343222964E-3</v>
      </c>
      <c r="AA1993" s="3">
        <f t="shared" si="719"/>
        <v>-0.60048149659839212</v>
      </c>
      <c r="AB1993" s="3">
        <f t="shared" si="720"/>
        <v>-0.19716351146152997</v>
      </c>
      <c r="AC1993" s="3">
        <f t="shared" si="721"/>
        <v>1.2839850713250869</v>
      </c>
      <c r="AD1993" s="3">
        <f t="shared" si="722"/>
        <v>2.6471641667782402</v>
      </c>
      <c r="AE1993" s="3">
        <f t="shared" si="723"/>
        <v>1.4311231487237746</v>
      </c>
      <c r="AF1993" s="3">
        <f t="shared" si="724"/>
        <v>2.2558255268861922</v>
      </c>
      <c r="AG1993" t="str">
        <f t="shared" si="725"/>
        <v>Cluster 2</v>
      </c>
      <c r="AH1993" t="str">
        <f t="shared" si="726"/>
        <v>Not Applicable</v>
      </c>
      <c r="AI1993">
        <f t="shared" si="727"/>
        <v>30.58</v>
      </c>
      <c r="AJ1993" t="e">
        <f t="shared" si="728"/>
        <v>#N/A</v>
      </c>
      <c r="AK1993" t="str">
        <f t="shared" si="729"/>
        <v>yes - Low</v>
      </c>
      <c r="AL1993" t="str">
        <f t="shared" si="730"/>
        <v>Q4 - Very High</v>
      </c>
      <c r="AM1993">
        <f t="shared" si="731"/>
        <v>1</v>
      </c>
      <c r="AN1993">
        <f t="shared" si="732"/>
        <v>0</v>
      </c>
      <c r="AO1993">
        <f t="shared" si="733"/>
        <v>0</v>
      </c>
      <c r="AP1993">
        <f t="shared" si="734"/>
        <v>1</v>
      </c>
      <c r="AQ1993">
        <f t="shared" si="735"/>
        <v>179.9</v>
      </c>
    </row>
    <row r="1994" spans="1:43" x14ac:dyDescent="0.25">
      <c r="A1994" t="s">
        <v>56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  <c r="U1994">
        <f t="shared" si="713"/>
        <v>0</v>
      </c>
      <c r="V1994" t="str">
        <f t="shared" si="714"/>
        <v>&lt;=3 calls</v>
      </c>
      <c r="W1994" t="str">
        <f t="shared" si="715"/>
        <v>Q2</v>
      </c>
      <c r="X1994" t="str">
        <f t="shared" si="716"/>
        <v>Not Applicable</v>
      </c>
      <c r="Y1994" t="str">
        <f t="shared" si="717"/>
        <v>High</v>
      </c>
      <c r="Z1994" s="3">
        <f t="shared" si="718"/>
        <v>5.8142233090390412E-2</v>
      </c>
      <c r="AA1994" s="3">
        <f t="shared" si="719"/>
        <v>1.6144651142905899</v>
      </c>
      <c r="AB1994" s="3">
        <f t="shared" si="720"/>
        <v>-1.8931711070617736</v>
      </c>
      <c r="AC1994" s="3">
        <f t="shared" si="721"/>
        <v>-0.74492565572013658</v>
      </c>
      <c r="AD1994" s="3">
        <f t="shared" si="722"/>
        <v>2.9694966521098793</v>
      </c>
      <c r="AE1994" s="3">
        <f t="shared" si="723"/>
        <v>2.5978624285542224</v>
      </c>
      <c r="AF1994" s="3">
        <f t="shared" si="724"/>
        <v>3.5608802322593638</v>
      </c>
      <c r="AG1994" t="str">
        <f t="shared" si="725"/>
        <v>Cluster 2</v>
      </c>
      <c r="AH1994" t="str">
        <f t="shared" si="726"/>
        <v>Not Applicable</v>
      </c>
      <c r="AI1994" t="e">
        <f t="shared" si="727"/>
        <v>#N/A</v>
      </c>
      <c r="AJ1994">
        <f t="shared" si="728"/>
        <v>31.18</v>
      </c>
      <c r="AK1994" t="str">
        <f t="shared" si="729"/>
        <v>no - High</v>
      </c>
      <c r="AL1994" t="str">
        <f t="shared" si="730"/>
        <v>Q1 - Low</v>
      </c>
      <c r="AM1994">
        <f t="shared" si="731"/>
        <v>0</v>
      </c>
      <c r="AN1994">
        <f t="shared" si="732"/>
        <v>1</v>
      </c>
      <c r="AO1994">
        <f t="shared" si="733"/>
        <v>0</v>
      </c>
      <c r="AP1994">
        <f t="shared" si="734"/>
        <v>1</v>
      </c>
      <c r="AQ1994">
        <f t="shared" si="735"/>
        <v>183.4</v>
      </c>
    </row>
    <row r="1995" spans="1:43" x14ac:dyDescent="0.25">
      <c r="A1995" t="s">
        <v>40</v>
      </c>
      <c r="B1995">
        <v>98</v>
      </c>
      <c r="C1995" t="s">
        <v>25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  <c r="U1995">
        <f t="shared" si="713"/>
        <v>0</v>
      </c>
      <c r="V1995" t="str">
        <f t="shared" si="714"/>
        <v>&lt;=3 calls</v>
      </c>
      <c r="W1995" t="str">
        <f t="shared" si="715"/>
        <v>Q2</v>
      </c>
      <c r="X1995" t="str">
        <f t="shared" si="716"/>
        <v>Not Applicable</v>
      </c>
      <c r="Y1995" t="str">
        <f t="shared" si="717"/>
        <v>Low</v>
      </c>
      <c r="Z1995" s="3">
        <f t="shared" si="718"/>
        <v>1.9965869549610822</v>
      </c>
      <c r="AA1995" s="3">
        <f t="shared" si="719"/>
        <v>-1.2392935919221684</v>
      </c>
      <c r="AB1995" s="3">
        <f t="shared" si="720"/>
        <v>0.11860371067013144</v>
      </c>
      <c r="AC1995" s="3">
        <f t="shared" si="721"/>
        <v>-3.7158306488934985</v>
      </c>
      <c r="AD1995" s="3">
        <f t="shared" si="722"/>
        <v>4.2028329941567053</v>
      </c>
      <c r="AE1995" s="3">
        <f t="shared" si="723"/>
        <v>4.3981441912630741</v>
      </c>
      <c r="AF1995" s="3">
        <f t="shared" si="724"/>
        <v>5.387349949419475</v>
      </c>
      <c r="AG1995" t="str">
        <f t="shared" si="725"/>
        <v>Cluster 1</v>
      </c>
      <c r="AH1995" t="str">
        <f t="shared" si="726"/>
        <v>Not Applicable</v>
      </c>
      <c r="AI1995" t="e">
        <f t="shared" si="727"/>
        <v>#N/A</v>
      </c>
      <c r="AJ1995">
        <f t="shared" si="728"/>
        <v>48.98</v>
      </c>
      <c r="AK1995" t="str">
        <f t="shared" si="729"/>
        <v>no - Low</v>
      </c>
      <c r="AL1995" t="str">
        <f t="shared" si="730"/>
        <v>Q1 - Low</v>
      </c>
      <c r="AM1995">
        <f t="shared" si="731"/>
        <v>0</v>
      </c>
      <c r="AN1995">
        <f t="shared" si="732"/>
        <v>0</v>
      </c>
      <c r="AO1995">
        <f t="shared" si="733"/>
        <v>0</v>
      </c>
      <c r="AP1995">
        <f t="shared" si="734"/>
        <v>0</v>
      </c>
      <c r="AQ1995">
        <f t="shared" si="735"/>
        <v>288.10000000000002</v>
      </c>
    </row>
    <row r="1996" spans="1:43" x14ac:dyDescent="0.25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  <c r="U1996">
        <f t="shared" si="713"/>
        <v>0</v>
      </c>
      <c r="V1996" t="str">
        <f t="shared" si="714"/>
        <v>&lt;=3 calls</v>
      </c>
      <c r="W1996" t="str">
        <f t="shared" si="715"/>
        <v>Q3</v>
      </c>
      <c r="X1996" t="str">
        <f t="shared" si="716"/>
        <v>Not Applicable</v>
      </c>
      <c r="Y1996" t="str">
        <f t="shared" si="717"/>
        <v>Low</v>
      </c>
      <c r="Z1996" s="3">
        <f t="shared" si="718"/>
        <v>-0.20476048945558717</v>
      </c>
      <c r="AA1996" s="3">
        <f t="shared" si="719"/>
        <v>-1.0004853319880465</v>
      </c>
      <c r="AB1996" s="3">
        <f t="shared" si="720"/>
        <v>-7.2048197032003575E-2</v>
      </c>
      <c r="AC1996" s="3">
        <f t="shared" si="721"/>
        <v>-2.0492254088206368</v>
      </c>
      <c r="AD1996" s="3">
        <f t="shared" si="722"/>
        <v>1.6107062493901374</v>
      </c>
      <c r="AE1996" s="3">
        <f t="shared" si="723"/>
        <v>2.2907233522223915</v>
      </c>
      <c r="AF1996" s="3">
        <f t="shared" si="724"/>
        <v>3.987537125972564</v>
      </c>
      <c r="AG1996" t="str">
        <f t="shared" si="725"/>
        <v>Cluster 1</v>
      </c>
      <c r="AH1996" t="str">
        <f t="shared" si="726"/>
        <v>Not Applicable</v>
      </c>
      <c r="AI1996" t="e">
        <f t="shared" si="727"/>
        <v>#N/A</v>
      </c>
      <c r="AJ1996">
        <f t="shared" si="728"/>
        <v>28.76</v>
      </c>
      <c r="AK1996" t="str">
        <f t="shared" si="729"/>
        <v>no - Medium</v>
      </c>
      <c r="AL1996" t="str">
        <f t="shared" si="730"/>
        <v>Q1 - Low</v>
      </c>
      <c r="AM1996">
        <f t="shared" si="731"/>
        <v>0</v>
      </c>
      <c r="AN1996">
        <f t="shared" si="732"/>
        <v>1</v>
      </c>
      <c r="AO1996">
        <f t="shared" si="733"/>
        <v>0</v>
      </c>
      <c r="AP1996">
        <f t="shared" si="734"/>
        <v>2</v>
      </c>
      <c r="AQ1996">
        <f t="shared" si="735"/>
        <v>169.2</v>
      </c>
    </row>
    <row r="1997" spans="1:43" x14ac:dyDescent="0.25">
      <c r="A1997" t="s">
        <v>72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  <c r="U1997">
        <f t="shared" si="713"/>
        <v>1</v>
      </c>
      <c r="V1997" t="str">
        <f t="shared" si="714"/>
        <v>&lt;=3 calls</v>
      </c>
      <c r="W1997" t="str">
        <f t="shared" si="715"/>
        <v>Q1</v>
      </c>
      <c r="X1997" t="str">
        <f t="shared" si="716"/>
        <v>High</v>
      </c>
      <c r="Y1997" t="str">
        <f t="shared" si="717"/>
        <v>Medium</v>
      </c>
      <c r="Z1997" s="3">
        <f t="shared" si="718"/>
        <v>0.28216497554153996</v>
      </c>
      <c r="AA1997" s="3">
        <f t="shared" si="719"/>
        <v>-0.56864039527384258</v>
      </c>
      <c r="AB1997" s="3">
        <f t="shared" si="720"/>
        <v>6.8954776372700408E-2</v>
      </c>
      <c r="AC1997" s="3">
        <f t="shared" si="721"/>
        <v>1.1752934252333782</v>
      </c>
      <c r="AD1997" s="3">
        <f t="shared" si="722"/>
        <v>2.775713229584158</v>
      </c>
      <c r="AE1997" s="3">
        <f t="shared" si="723"/>
        <v>1.3375493894211776</v>
      </c>
      <c r="AF1997" s="3">
        <f t="shared" si="724"/>
        <v>1.9681191034572612</v>
      </c>
      <c r="AG1997" t="str">
        <f t="shared" si="725"/>
        <v>Cluster 2</v>
      </c>
      <c r="AH1997" t="str">
        <f t="shared" si="726"/>
        <v>&gt;16 messages</v>
      </c>
      <c r="AI1997">
        <f t="shared" si="727"/>
        <v>33.24</v>
      </c>
      <c r="AJ1997" t="e">
        <f t="shared" si="728"/>
        <v>#N/A</v>
      </c>
      <c r="AK1997" t="str">
        <f t="shared" si="729"/>
        <v>yes - High</v>
      </c>
      <c r="AL1997" t="str">
        <f t="shared" si="730"/>
        <v>Q4 - Very High</v>
      </c>
      <c r="AM1997">
        <f t="shared" si="731"/>
        <v>1</v>
      </c>
      <c r="AN1997">
        <f t="shared" si="732"/>
        <v>1</v>
      </c>
      <c r="AO1997">
        <f t="shared" si="733"/>
        <v>0</v>
      </c>
      <c r="AP1997">
        <f t="shared" si="734"/>
        <v>1</v>
      </c>
      <c r="AQ1997">
        <f t="shared" si="735"/>
        <v>195.5</v>
      </c>
    </row>
    <row r="1998" spans="1:43" x14ac:dyDescent="0.25">
      <c r="A1998" t="s">
        <v>68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  <c r="U1998">
        <f t="shared" si="713"/>
        <v>0</v>
      </c>
      <c r="V1998" t="str">
        <f t="shared" si="714"/>
        <v>&lt;=3 calls</v>
      </c>
      <c r="W1998" t="str">
        <f t="shared" si="715"/>
        <v>Q4</v>
      </c>
      <c r="X1998" t="str">
        <f t="shared" si="716"/>
        <v>Not Applicable</v>
      </c>
      <c r="Y1998" t="str">
        <f t="shared" si="717"/>
        <v>Medium</v>
      </c>
      <c r="Z1998" s="3">
        <f t="shared" si="718"/>
        <v>1.5577986081765982</v>
      </c>
      <c r="AA1998" s="3">
        <f t="shared" si="719"/>
        <v>0.38659264446264552</v>
      </c>
      <c r="AB1998" s="3">
        <f t="shared" si="720"/>
        <v>-2.539689015600147E-3</v>
      </c>
      <c r="AC1998" s="3">
        <f t="shared" si="721"/>
        <v>0.37822135389418376</v>
      </c>
      <c r="AD1998" s="3">
        <f t="shared" si="722"/>
        <v>3.3703700173700613</v>
      </c>
      <c r="AE1998" s="3">
        <f t="shared" si="723"/>
        <v>1.649014317388243</v>
      </c>
      <c r="AF1998" s="3">
        <f t="shared" si="724"/>
        <v>1.4419092842185872</v>
      </c>
      <c r="AG1998" t="str">
        <f t="shared" si="725"/>
        <v>Cluster 3</v>
      </c>
      <c r="AH1998" t="str">
        <f t="shared" si="726"/>
        <v>&gt;16 messages</v>
      </c>
      <c r="AI1998" t="e">
        <f t="shared" si="727"/>
        <v>#N/A</v>
      </c>
      <c r="AJ1998">
        <f t="shared" si="728"/>
        <v>44.95</v>
      </c>
      <c r="AK1998" t="str">
        <f t="shared" si="729"/>
        <v>no - Low</v>
      </c>
      <c r="AL1998" t="str">
        <f t="shared" si="730"/>
        <v>Q3 - High</v>
      </c>
      <c r="AM1998">
        <f t="shared" si="731"/>
        <v>0</v>
      </c>
      <c r="AN1998">
        <f t="shared" si="732"/>
        <v>1</v>
      </c>
      <c r="AO1998">
        <f t="shared" si="733"/>
        <v>0</v>
      </c>
      <c r="AP1998">
        <f t="shared" si="734"/>
        <v>2</v>
      </c>
      <c r="AQ1998">
        <f t="shared" si="735"/>
        <v>264.39999999999998</v>
      </c>
    </row>
    <row r="1999" spans="1:43" x14ac:dyDescent="0.25">
      <c r="A1999" t="s">
        <v>73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  <c r="U1999">
        <f t="shared" si="713"/>
        <v>0</v>
      </c>
      <c r="V1999" t="str">
        <f t="shared" si="714"/>
        <v>&lt;=3 calls</v>
      </c>
      <c r="W1999" t="str">
        <f t="shared" si="715"/>
        <v>Q4</v>
      </c>
      <c r="X1999" t="str">
        <f t="shared" si="716"/>
        <v>Not Applicable</v>
      </c>
      <c r="Y1999" t="str">
        <f t="shared" si="717"/>
        <v>Low</v>
      </c>
      <c r="Z1999" s="3">
        <f t="shared" si="718"/>
        <v>-0.19920620658489729</v>
      </c>
      <c r="AA1999" s="3">
        <f t="shared" si="719"/>
        <v>-1.7368108001182558</v>
      </c>
      <c r="AB1999" s="3">
        <f t="shared" si="720"/>
        <v>-2.8583463898038328</v>
      </c>
      <c r="AC1999" s="3">
        <f t="shared" si="721"/>
        <v>-0.56377291223395598</v>
      </c>
      <c r="AD1999" s="3">
        <f t="shared" si="722"/>
        <v>2.1972496970851623</v>
      </c>
      <c r="AE1999" s="3">
        <f t="shared" si="723"/>
        <v>3.3976725635091327</v>
      </c>
      <c r="AF1999" s="3">
        <f t="shared" si="724"/>
        <v>5.1244952401484971</v>
      </c>
      <c r="AG1999" t="str">
        <f t="shared" si="725"/>
        <v>Cluster 1</v>
      </c>
      <c r="AH1999" t="str">
        <f t="shared" si="726"/>
        <v>Not Applicable</v>
      </c>
      <c r="AI1999" t="e">
        <f t="shared" si="727"/>
        <v>#N/A</v>
      </c>
      <c r="AJ1999">
        <f t="shared" si="728"/>
        <v>28.82</v>
      </c>
      <c r="AK1999" t="str">
        <f t="shared" si="729"/>
        <v>no - Medium</v>
      </c>
      <c r="AL1999" t="str">
        <f t="shared" si="730"/>
        <v>Q2 - Medium</v>
      </c>
      <c r="AM1999">
        <f t="shared" si="731"/>
        <v>0</v>
      </c>
      <c r="AN1999">
        <f t="shared" si="732"/>
        <v>1</v>
      </c>
      <c r="AO1999">
        <f t="shared" si="733"/>
        <v>0</v>
      </c>
      <c r="AP1999">
        <f t="shared" si="734"/>
        <v>0</v>
      </c>
      <c r="AQ1999">
        <f t="shared" si="735"/>
        <v>169.5</v>
      </c>
    </row>
    <row r="2000" spans="1:43" x14ac:dyDescent="0.25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  <c r="U2000">
        <f t="shared" si="713"/>
        <v>0</v>
      </c>
      <c r="V2000" t="str">
        <f t="shared" si="714"/>
        <v>&lt;=3 calls</v>
      </c>
      <c r="W2000" t="str">
        <f t="shared" si="715"/>
        <v>Q4</v>
      </c>
      <c r="X2000" t="str">
        <f t="shared" si="716"/>
        <v>Not Applicable</v>
      </c>
      <c r="Y2000" t="str">
        <f t="shared" si="717"/>
        <v>High</v>
      </c>
      <c r="Z2000" s="3">
        <f t="shared" si="718"/>
        <v>-0.71760594118259891</v>
      </c>
      <c r="AA2000" s="3">
        <f t="shared" si="719"/>
        <v>1.2502825178910535</v>
      </c>
      <c r="AB2000" s="3">
        <f t="shared" si="720"/>
        <v>0.13051945490151476</v>
      </c>
      <c r="AC2000" s="3">
        <f t="shared" si="721"/>
        <v>-2.4839919931874701</v>
      </c>
      <c r="AD2000" s="3">
        <f t="shared" si="722"/>
        <v>2.9366348578835613</v>
      </c>
      <c r="AE2000" s="3">
        <f t="shared" si="723"/>
        <v>2.8749636887605736</v>
      </c>
      <c r="AF2000" s="3">
        <f t="shared" si="724"/>
        <v>3.9883590779726448</v>
      </c>
      <c r="AG2000" t="str">
        <f t="shared" si="725"/>
        <v>Cluster 2</v>
      </c>
      <c r="AH2000" t="str">
        <f t="shared" si="726"/>
        <v>Not Applicable</v>
      </c>
      <c r="AI2000" t="e">
        <f t="shared" si="727"/>
        <v>#N/A</v>
      </c>
      <c r="AJ2000">
        <f t="shared" si="728"/>
        <v>24.06</v>
      </c>
      <c r="AK2000" t="str">
        <f t="shared" si="729"/>
        <v>no - Medium</v>
      </c>
      <c r="AL2000" t="str">
        <f t="shared" si="730"/>
        <v>Q1 - Low</v>
      </c>
      <c r="AM2000">
        <f t="shared" si="731"/>
        <v>0</v>
      </c>
      <c r="AN2000">
        <f t="shared" si="732"/>
        <v>1</v>
      </c>
      <c r="AO2000">
        <f t="shared" si="733"/>
        <v>0</v>
      </c>
      <c r="AP2000">
        <f t="shared" si="734"/>
        <v>2</v>
      </c>
      <c r="AQ2000">
        <f t="shared" si="735"/>
        <v>141.5</v>
      </c>
    </row>
    <row r="2001" spans="1:43" x14ac:dyDescent="0.25">
      <c r="A2001" t="s">
        <v>38</v>
      </c>
      <c r="B2001">
        <v>118</v>
      </c>
      <c r="C2001" t="s">
        <v>25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  <c r="U2001">
        <f t="shared" si="713"/>
        <v>0</v>
      </c>
      <c r="V2001" t="str">
        <f t="shared" si="714"/>
        <v>&lt;=3 calls</v>
      </c>
      <c r="W2001" t="str">
        <f t="shared" si="715"/>
        <v>Q3</v>
      </c>
      <c r="X2001" t="str">
        <f t="shared" si="716"/>
        <v>Not Applicable</v>
      </c>
      <c r="Y2001" t="str">
        <f t="shared" si="717"/>
        <v>High</v>
      </c>
      <c r="Z2001" s="3">
        <f t="shared" si="718"/>
        <v>-0.47136606724869046</v>
      </c>
      <c r="AA2001" s="3">
        <f t="shared" si="719"/>
        <v>0.87216943966202709</v>
      </c>
      <c r="AB2001" s="3">
        <f t="shared" si="720"/>
        <v>-0.81281029674967464</v>
      </c>
      <c r="AC2001" s="3">
        <f t="shared" si="721"/>
        <v>0.92167958435272568</v>
      </c>
      <c r="AD2001" s="3">
        <f t="shared" si="722"/>
        <v>2.7408693247912339</v>
      </c>
      <c r="AE2001" s="3">
        <f t="shared" si="723"/>
        <v>1.5789298070366455</v>
      </c>
      <c r="AF2001" s="3">
        <f t="shared" si="724"/>
        <v>2.3395884286591953</v>
      </c>
      <c r="AG2001" t="str">
        <f t="shared" si="725"/>
        <v>Cluster 2</v>
      </c>
      <c r="AH2001" t="str">
        <f t="shared" si="726"/>
        <v>Not Applicable</v>
      </c>
      <c r="AI2001" t="e">
        <f t="shared" si="727"/>
        <v>#N/A</v>
      </c>
      <c r="AJ2001">
        <f t="shared" si="728"/>
        <v>26.32</v>
      </c>
      <c r="AK2001" t="str">
        <f t="shared" si="729"/>
        <v>no - Medium</v>
      </c>
      <c r="AL2001" t="str">
        <f t="shared" si="730"/>
        <v>Q4 - Very High</v>
      </c>
      <c r="AM2001">
        <f t="shared" si="731"/>
        <v>0</v>
      </c>
      <c r="AN2001">
        <f t="shared" si="732"/>
        <v>0</v>
      </c>
      <c r="AO2001">
        <f t="shared" si="733"/>
        <v>0</v>
      </c>
      <c r="AP2001">
        <f t="shared" si="734"/>
        <v>0</v>
      </c>
      <c r="AQ2001">
        <f t="shared" si="735"/>
        <v>154.80000000000001</v>
      </c>
    </row>
    <row r="2002" spans="1:43" x14ac:dyDescent="0.25">
      <c r="A2002" t="s">
        <v>35</v>
      </c>
      <c r="B2002">
        <v>102</v>
      </c>
      <c r="C2002" t="s">
        <v>25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  <c r="U2002">
        <f t="shared" si="713"/>
        <v>1</v>
      </c>
      <c r="V2002" t="str">
        <f t="shared" si="714"/>
        <v>&lt;=3 calls</v>
      </c>
      <c r="W2002" t="str">
        <f t="shared" si="715"/>
        <v>Q3</v>
      </c>
      <c r="X2002" t="str">
        <f t="shared" si="716"/>
        <v>Not Applicable</v>
      </c>
      <c r="Y2002" t="str">
        <f t="shared" si="717"/>
        <v>Medium</v>
      </c>
      <c r="Z2002" s="3">
        <f t="shared" si="718"/>
        <v>1.7207242390501618</v>
      </c>
      <c r="AA2002" s="3">
        <f t="shared" si="719"/>
        <v>0.21743679367597574</v>
      </c>
      <c r="AB2002" s="3">
        <f t="shared" si="720"/>
        <v>6.2996904257008463E-2</v>
      </c>
      <c r="AC2002" s="3">
        <f t="shared" si="721"/>
        <v>1.0303712304444337</v>
      </c>
      <c r="AD2002" s="3">
        <f t="shared" si="722"/>
        <v>3.7599019247086152</v>
      </c>
      <c r="AE2002" s="3">
        <f t="shared" si="723"/>
        <v>2.0183667031965205</v>
      </c>
      <c r="AF2002" s="3">
        <f t="shared" si="724"/>
        <v>1.418007691698896</v>
      </c>
      <c r="AG2002" t="str">
        <f t="shared" si="725"/>
        <v>Cluster 3</v>
      </c>
      <c r="AH2002" t="str">
        <f t="shared" si="726"/>
        <v>Not Applicable</v>
      </c>
      <c r="AI2002">
        <f t="shared" si="727"/>
        <v>46.44</v>
      </c>
      <c r="AJ2002" t="e">
        <f t="shared" si="728"/>
        <v>#N/A</v>
      </c>
      <c r="AK2002" t="str">
        <f t="shared" si="729"/>
        <v>no - High</v>
      </c>
      <c r="AL2002" t="str">
        <f t="shared" si="730"/>
        <v>Q4 - Very High</v>
      </c>
      <c r="AM2002">
        <f t="shared" si="731"/>
        <v>0</v>
      </c>
      <c r="AN2002">
        <f t="shared" si="732"/>
        <v>0</v>
      </c>
      <c r="AO2002">
        <f t="shared" si="733"/>
        <v>0</v>
      </c>
      <c r="AP2002">
        <f t="shared" si="734"/>
        <v>2</v>
      </c>
      <c r="AQ2002">
        <f t="shared" si="735"/>
        <v>273.2</v>
      </c>
    </row>
    <row r="2003" spans="1:43" x14ac:dyDescent="0.25">
      <c r="A2003" t="s">
        <v>75</v>
      </c>
      <c r="B2003">
        <v>118</v>
      </c>
      <c r="C2003" t="s">
        <v>25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  <c r="U2003">
        <f t="shared" si="713"/>
        <v>0</v>
      </c>
      <c r="V2003" t="str">
        <f t="shared" si="714"/>
        <v>&lt;=3 calls</v>
      </c>
      <c r="W2003" t="str">
        <f t="shared" si="715"/>
        <v>Q3</v>
      </c>
      <c r="X2003" t="str">
        <f t="shared" si="716"/>
        <v>Not Applicable</v>
      </c>
      <c r="Y2003" t="str">
        <f t="shared" si="717"/>
        <v>Medium</v>
      </c>
      <c r="Z2003" s="3">
        <f t="shared" si="718"/>
        <v>0.82093041399843691</v>
      </c>
      <c r="AA2003" s="3">
        <f t="shared" si="719"/>
        <v>0.51196698092805981</v>
      </c>
      <c r="AB2003" s="3">
        <f t="shared" si="720"/>
        <v>1.359827068105907</v>
      </c>
      <c r="AC2003" s="3">
        <f t="shared" si="721"/>
        <v>0.81298793826101701</v>
      </c>
      <c r="AD2003" s="3">
        <f t="shared" si="722"/>
        <v>3.8023072968510165</v>
      </c>
      <c r="AE2003" s="3">
        <f t="shared" si="723"/>
        <v>1.856371723847259</v>
      </c>
      <c r="AF2003" s="3">
        <f t="shared" si="724"/>
        <v>0.65931113634823602</v>
      </c>
      <c r="AG2003" t="str">
        <f t="shared" si="725"/>
        <v>Cluster 3</v>
      </c>
      <c r="AH2003" t="str">
        <f t="shared" si="726"/>
        <v>Not Applicable</v>
      </c>
      <c r="AI2003" t="e">
        <f t="shared" si="727"/>
        <v>#N/A</v>
      </c>
      <c r="AJ2003">
        <f t="shared" si="728"/>
        <v>38.18</v>
      </c>
      <c r="AK2003" t="str">
        <f t="shared" si="729"/>
        <v>no - High</v>
      </c>
      <c r="AL2003" t="str">
        <f t="shared" si="730"/>
        <v>Q4 - Very High</v>
      </c>
      <c r="AM2003">
        <f t="shared" si="731"/>
        <v>0</v>
      </c>
      <c r="AN2003">
        <f t="shared" si="732"/>
        <v>0</v>
      </c>
      <c r="AO2003">
        <f t="shared" si="733"/>
        <v>0</v>
      </c>
      <c r="AP2003">
        <f t="shared" si="734"/>
        <v>2</v>
      </c>
      <c r="AQ2003">
        <f t="shared" si="735"/>
        <v>224.6</v>
      </c>
    </row>
    <row r="2004" spans="1:43" x14ac:dyDescent="0.25">
      <c r="A2004" t="s">
        <v>40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  <c r="U2004">
        <f t="shared" si="713"/>
        <v>1</v>
      </c>
      <c r="V2004" t="str">
        <f t="shared" si="714"/>
        <v>&lt;=3 calls</v>
      </c>
      <c r="W2004" t="str">
        <f t="shared" si="715"/>
        <v>Q3</v>
      </c>
      <c r="X2004" t="str">
        <f t="shared" si="716"/>
        <v>Not Applicable</v>
      </c>
      <c r="Y2004" t="str">
        <f t="shared" si="717"/>
        <v>High</v>
      </c>
      <c r="Z2004" s="3">
        <f t="shared" si="718"/>
        <v>1.7318328047915414</v>
      </c>
      <c r="AA2004" s="3">
        <f t="shared" si="719"/>
        <v>1.7816308962444749</v>
      </c>
      <c r="AB2004" s="3">
        <f t="shared" si="720"/>
        <v>1.3618130254778047</v>
      </c>
      <c r="AC2004" s="3">
        <f t="shared" si="721"/>
        <v>-1.6144588244538034</v>
      </c>
      <c r="AD2004" s="3">
        <f t="shared" si="722"/>
        <v>4.5995762120594144</v>
      </c>
      <c r="AE2004" s="3">
        <f t="shared" si="723"/>
        <v>3.2610528248439641</v>
      </c>
      <c r="AF2004" s="3">
        <f t="shared" si="724"/>
        <v>2.8483029547965506</v>
      </c>
      <c r="AG2004" t="str">
        <f t="shared" si="725"/>
        <v>Cluster 3</v>
      </c>
      <c r="AH2004" t="str">
        <f t="shared" si="726"/>
        <v>Not Applicable</v>
      </c>
      <c r="AI2004">
        <f t="shared" si="727"/>
        <v>46.55</v>
      </c>
      <c r="AJ2004" t="e">
        <f t="shared" si="728"/>
        <v>#N/A</v>
      </c>
      <c r="AK2004" t="str">
        <f t="shared" si="729"/>
        <v>no - Low</v>
      </c>
      <c r="AL2004" t="str">
        <f t="shared" si="730"/>
        <v>Q1 - Low</v>
      </c>
      <c r="AM2004">
        <f t="shared" si="731"/>
        <v>0</v>
      </c>
      <c r="AN2004">
        <f t="shared" si="732"/>
        <v>1</v>
      </c>
      <c r="AO2004">
        <f t="shared" si="733"/>
        <v>0</v>
      </c>
      <c r="AP2004">
        <f t="shared" si="734"/>
        <v>2</v>
      </c>
      <c r="AQ2004">
        <f t="shared" si="735"/>
        <v>273.8</v>
      </c>
    </row>
    <row r="2005" spans="1:43" x14ac:dyDescent="0.25">
      <c r="A2005" t="s">
        <v>65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  <c r="U2005">
        <f t="shared" si="713"/>
        <v>0</v>
      </c>
      <c r="V2005" t="str">
        <f t="shared" si="714"/>
        <v>&lt;=3 calls</v>
      </c>
      <c r="W2005" t="str">
        <f t="shared" si="715"/>
        <v>Q1</v>
      </c>
      <c r="X2005" t="str">
        <f t="shared" si="716"/>
        <v>Not Applicable</v>
      </c>
      <c r="Y2005" t="str">
        <f t="shared" si="717"/>
        <v>Medium</v>
      </c>
      <c r="Z2005" s="3">
        <f t="shared" si="718"/>
        <v>-1.4118913000188065</v>
      </c>
      <c r="AA2005" s="3">
        <f t="shared" si="719"/>
        <v>-6.3162911746617534E-2</v>
      </c>
      <c r="AB2005" s="3">
        <f t="shared" si="720"/>
        <v>-1.7958591958388088</v>
      </c>
      <c r="AC2005" s="3">
        <f t="shared" si="721"/>
        <v>1.5738294609029755</v>
      </c>
      <c r="AD2005" s="3">
        <f t="shared" si="722"/>
        <v>2.8818931497145335</v>
      </c>
      <c r="AE2005" s="3">
        <f t="shared" si="723"/>
        <v>2.7747929688130015</v>
      </c>
      <c r="AF2005" s="3">
        <f t="shared" si="724"/>
        <v>3.8850539138056481</v>
      </c>
      <c r="AG2005" t="str">
        <f t="shared" si="725"/>
        <v>Cluster 2</v>
      </c>
      <c r="AH2005" t="str">
        <f t="shared" si="726"/>
        <v>Not Applicable</v>
      </c>
      <c r="AI2005" t="e">
        <f t="shared" si="727"/>
        <v>#N/A</v>
      </c>
      <c r="AJ2005">
        <f t="shared" si="728"/>
        <v>17.68</v>
      </c>
      <c r="AK2005" t="str">
        <f t="shared" si="729"/>
        <v>no - High</v>
      </c>
      <c r="AL2005" t="str">
        <f t="shared" si="730"/>
        <v>Q4 - Very High</v>
      </c>
      <c r="AM2005">
        <f t="shared" si="731"/>
        <v>0</v>
      </c>
      <c r="AN2005">
        <f t="shared" si="732"/>
        <v>1</v>
      </c>
      <c r="AO2005">
        <f t="shared" si="733"/>
        <v>0</v>
      </c>
      <c r="AP2005">
        <f t="shared" si="734"/>
        <v>0</v>
      </c>
      <c r="AQ2005">
        <f t="shared" si="735"/>
        <v>104</v>
      </c>
    </row>
    <row r="2006" spans="1:43" x14ac:dyDescent="0.25">
      <c r="A2006" t="s">
        <v>49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  <c r="U2006">
        <f t="shared" si="713"/>
        <v>0</v>
      </c>
      <c r="V2006" t="str">
        <f t="shared" si="714"/>
        <v>&lt;=3 calls</v>
      </c>
      <c r="W2006" t="str">
        <f t="shared" si="715"/>
        <v>Q1</v>
      </c>
      <c r="X2006" t="str">
        <f t="shared" si="716"/>
        <v>Not Applicable</v>
      </c>
      <c r="Y2006" t="str">
        <f t="shared" si="717"/>
        <v>Medium</v>
      </c>
      <c r="Z2006" s="3">
        <f t="shared" si="718"/>
        <v>-1.2008285509325993</v>
      </c>
      <c r="AA2006" s="3">
        <f t="shared" si="719"/>
        <v>0.34281113014139003</v>
      </c>
      <c r="AB2006" s="3">
        <f t="shared" si="720"/>
        <v>0.78191347288380997</v>
      </c>
      <c r="AC2006" s="3">
        <f t="shared" si="721"/>
        <v>1.0303712304444337</v>
      </c>
      <c r="AD2006" s="3">
        <f t="shared" si="722"/>
        <v>3.0234246801206361</v>
      </c>
      <c r="AE2006" s="3">
        <f t="shared" si="723"/>
        <v>1.7979327660645434</v>
      </c>
      <c r="AF2006" s="3">
        <f t="shared" si="724"/>
        <v>2.3073854611257376</v>
      </c>
      <c r="AG2006" t="str">
        <f t="shared" si="725"/>
        <v>Cluster 2</v>
      </c>
      <c r="AH2006" t="str">
        <f t="shared" si="726"/>
        <v>&gt;16 messages</v>
      </c>
      <c r="AI2006" t="e">
        <f t="shared" si="727"/>
        <v>#N/A</v>
      </c>
      <c r="AJ2006">
        <f t="shared" si="728"/>
        <v>19.62</v>
      </c>
      <c r="AK2006" t="str">
        <f t="shared" si="729"/>
        <v>no - Medium</v>
      </c>
      <c r="AL2006" t="str">
        <f t="shared" si="730"/>
        <v>Q4 - Very High</v>
      </c>
      <c r="AM2006">
        <f t="shared" si="731"/>
        <v>0</v>
      </c>
      <c r="AN2006">
        <f t="shared" si="732"/>
        <v>1</v>
      </c>
      <c r="AO2006">
        <f t="shared" si="733"/>
        <v>0</v>
      </c>
      <c r="AP2006">
        <f t="shared" si="734"/>
        <v>1</v>
      </c>
      <c r="AQ2006">
        <f t="shared" si="735"/>
        <v>115.4</v>
      </c>
    </row>
    <row r="2007" spans="1:43" x14ac:dyDescent="0.25">
      <c r="A2007" t="s">
        <v>32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  <c r="U2007">
        <f t="shared" si="713"/>
        <v>0</v>
      </c>
      <c r="V2007" t="str">
        <f t="shared" si="714"/>
        <v>&lt;=3 calls</v>
      </c>
      <c r="W2007" t="str">
        <f t="shared" si="715"/>
        <v>Q1</v>
      </c>
      <c r="X2007" t="str">
        <f t="shared" si="716"/>
        <v>Not Applicable</v>
      </c>
      <c r="Y2007" t="str">
        <f t="shared" si="717"/>
        <v>Medium</v>
      </c>
      <c r="Z2007" s="3">
        <f t="shared" si="718"/>
        <v>0.77464472340935642</v>
      </c>
      <c r="AA2007" s="3">
        <f t="shared" si="719"/>
        <v>-1.5401259759793021E-2</v>
      </c>
      <c r="AB2007" s="3">
        <f t="shared" si="720"/>
        <v>-0.75720349033655165</v>
      </c>
      <c r="AC2007" s="3">
        <f t="shared" si="721"/>
        <v>-0.31015907135330267</v>
      </c>
      <c r="AD2007" s="3">
        <f t="shared" si="722"/>
        <v>2.1572272076784507</v>
      </c>
      <c r="AE2007" s="3">
        <f t="shared" si="723"/>
        <v>1.1268839432828681</v>
      </c>
      <c r="AF2007" s="3">
        <f t="shared" si="724"/>
        <v>2.4261297611029233</v>
      </c>
      <c r="AG2007" t="str">
        <f t="shared" si="725"/>
        <v>Cluster 2</v>
      </c>
      <c r="AH2007" t="str">
        <f t="shared" si="726"/>
        <v>Not Applicable</v>
      </c>
      <c r="AI2007" t="e">
        <f t="shared" si="727"/>
        <v>#N/A</v>
      </c>
      <c r="AJ2007">
        <f t="shared" si="728"/>
        <v>37.76</v>
      </c>
      <c r="AK2007" t="str">
        <f t="shared" si="729"/>
        <v>no - Low</v>
      </c>
      <c r="AL2007" t="str">
        <f t="shared" si="730"/>
        <v>Q2 - Medium</v>
      </c>
      <c r="AM2007">
        <f t="shared" si="731"/>
        <v>0</v>
      </c>
      <c r="AN2007">
        <f t="shared" si="732"/>
        <v>1</v>
      </c>
      <c r="AO2007">
        <f t="shared" si="733"/>
        <v>0</v>
      </c>
      <c r="AP2007">
        <f t="shared" si="734"/>
        <v>2</v>
      </c>
      <c r="AQ2007">
        <f t="shared" si="735"/>
        <v>222.1</v>
      </c>
    </row>
    <row r="2008" spans="1:43" x14ac:dyDescent="0.25">
      <c r="A2008" t="s">
        <v>27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  <c r="U2008">
        <f t="shared" si="713"/>
        <v>0</v>
      </c>
      <c r="V2008" t="str">
        <f t="shared" si="714"/>
        <v>&lt;=3 calls</v>
      </c>
      <c r="W2008" t="str">
        <f t="shared" si="715"/>
        <v>Q1</v>
      </c>
      <c r="X2008" t="str">
        <f t="shared" si="716"/>
        <v>Not Applicable</v>
      </c>
      <c r="Y2008" t="str">
        <f t="shared" si="717"/>
        <v>Low</v>
      </c>
      <c r="Z2008" s="3">
        <f t="shared" si="718"/>
        <v>-1.182314274696967</v>
      </c>
      <c r="AA2008" s="3">
        <f t="shared" si="719"/>
        <v>-2.0810927081899488</v>
      </c>
      <c r="AB2008" s="3">
        <f t="shared" si="720"/>
        <v>-0.37788563230417876</v>
      </c>
      <c r="AC2008" s="3">
        <f t="shared" si="721"/>
        <v>8.8376964316294535E-2</v>
      </c>
      <c r="AD2008" s="3">
        <f t="shared" si="722"/>
        <v>1.6654100520315358</v>
      </c>
      <c r="AE2008" s="3">
        <f t="shared" si="723"/>
        <v>2.4247519343547874</v>
      </c>
      <c r="AF2008" s="3">
        <f t="shared" si="724"/>
        <v>4.121316930898046</v>
      </c>
      <c r="AG2008" t="str">
        <f t="shared" si="725"/>
        <v>Cluster 1</v>
      </c>
      <c r="AH2008" t="str">
        <f t="shared" si="726"/>
        <v>Not Applicable</v>
      </c>
      <c r="AI2008" t="e">
        <f t="shared" si="727"/>
        <v>#N/A</v>
      </c>
      <c r="AJ2008">
        <f t="shared" si="728"/>
        <v>19.79</v>
      </c>
      <c r="AK2008" t="str">
        <f t="shared" si="729"/>
        <v>no - Low</v>
      </c>
      <c r="AL2008" t="str">
        <f t="shared" si="730"/>
        <v>Q3 - High</v>
      </c>
      <c r="AM2008">
        <f t="shared" si="731"/>
        <v>0</v>
      </c>
      <c r="AN2008">
        <f t="shared" si="732"/>
        <v>1</v>
      </c>
      <c r="AO2008">
        <f t="shared" si="733"/>
        <v>0</v>
      </c>
      <c r="AP2008">
        <f t="shared" si="734"/>
        <v>3</v>
      </c>
      <c r="AQ2008">
        <f t="shared" si="735"/>
        <v>116.4</v>
      </c>
    </row>
    <row r="2009" spans="1:43" x14ac:dyDescent="0.25">
      <c r="A2009" t="s">
        <v>75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  <c r="U2009">
        <f t="shared" si="713"/>
        <v>0</v>
      </c>
      <c r="V2009" t="str">
        <f t="shared" si="714"/>
        <v>&lt;=3 calls</v>
      </c>
      <c r="W2009" t="str">
        <f t="shared" si="715"/>
        <v>Q3</v>
      </c>
      <c r="X2009" t="str">
        <f t="shared" si="716"/>
        <v>Not Applicable</v>
      </c>
      <c r="Y2009" t="str">
        <f t="shared" si="717"/>
        <v>Medium</v>
      </c>
      <c r="Z2009" s="3">
        <f t="shared" si="718"/>
        <v>0.69318190797257462</v>
      </c>
      <c r="AA2009" s="3">
        <f t="shared" si="719"/>
        <v>0.62739097322955173</v>
      </c>
      <c r="AB2009" s="3">
        <f t="shared" si="720"/>
        <v>-0.30241925217208343</v>
      </c>
      <c r="AC2009" s="3">
        <f t="shared" si="721"/>
        <v>-3.7158306488934985</v>
      </c>
      <c r="AD2009" s="3">
        <f t="shared" si="722"/>
        <v>3.6575430778658111</v>
      </c>
      <c r="AE2009" s="3">
        <f t="shared" si="723"/>
        <v>3.8435628531573438</v>
      </c>
      <c r="AF2009" s="3">
        <f t="shared" si="724"/>
        <v>4.9161295188286012</v>
      </c>
      <c r="AG2009" t="str">
        <f t="shared" si="725"/>
        <v>Cluster 1</v>
      </c>
      <c r="AH2009" t="str">
        <f t="shared" si="726"/>
        <v>Not Applicable</v>
      </c>
      <c r="AI2009" t="e">
        <f t="shared" si="727"/>
        <v>#N/A</v>
      </c>
      <c r="AJ2009">
        <f t="shared" si="728"/>
        <v>37.01</v>
      </c>
      <c r="AK2009" t="str">
        <f t="shared" si="729"/>
        <v>no - Low</v>
      </c>
      <c r="AL2009" t="str">
        <f t="shared" si="730"/>
        <v>Q1 - Low</v>
      </c>
      <c r="AM2009">
        <f t="shared" si="731"/>
        <v>0</v>
      </c>
      <c r="AN2009">
        <f t="shared" si="732"/>
        <v>1</v>
      </c>
      <c r="AO2009">
        <f t="shared" si="733"/>
        <v>0</v>
      </c>
      <c r="AP2009">
        <f t="shared" si="734"/>
        <v>3</v>
      </c>
      <c r="AQ2009">
        <f t="shared" si="735"/>
        <v>217.7</v>
      </c>
    </row>
    <row r="2010" spans="1:43" x14ac:dyDescent="0.25">
      <c r="A2010" t="s">
        <v>64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  <c r="U2010">
        <f t="shared" si="713"/>
        <v>0</v>
      </c>
      <c r="V2010" t="str">
        <f t="shared" si="714"/>
        <v>&lt;=3 calls</v>
      </c>
      <c r="W2010" t="str">
        <f t="shared" si="715"/>
        <v>Q3</v>
      </c>
      <c r="X2010" t="str">
        <f t="shared" si="716"/>
        <v>Not Applicable</v>
      </c>
      <c r="Y2010" t="str">
        <f t="shared" si="717"/>
        <v>Low</v>
      </c>
      <c r="Z2010" s="3">
        <f t="shared" si="718"/>
        <v>-0.94162868363374852</v>
      </c>
      <c r="AA2010" s="3">
        <f t="shared" si="719"/>
        <v>-0.85322023836200434</v>
      </c>
      <c r="AB2010" s="3">
        <f t="shared" si="720"/>
        <v>0.29733987414088314</v>
      </c>
      <c r="AC2010" s="3">
        <f t="shared" si="721"/>
        <v>1.1028323278389063</v>
      </c>
      <c r="AD2010" s="3">
        <f t="shared" si="722"/>
        <v>2.4758727869260797</v>
      </c>
      <c r="AE2010" s="3">
        <f t="shared" si="723"/>
        <v>1.7085957676036303</v>
      </c>
      <c r="AF2010" s="3">
        <f t="shared" si="724"/>
        <v>2.7764460983611703</v>
      </c>
      <c r="AG2010" t="str">
        <f t="shared" si="725"/>
        <v>Cluster 2</v>
      </c>
      <c r="AH2010" t="str">
        <f t="shared" si="726"/>
        <v>Not Applicable</v>
      </c>
      <c r="AI2010" t="e">
        <f t="shared" si="727"/>
        <v>#N/A</v>
      </c>
      <c r="AJ2010">
        <f t="shared" si="728"/>
        <v>22</v>
      </c>
      <c r="AK2010" t="str">
        <f t="shared" si="729"/>
        <v>no - Low</v>
      </c>
      <c r="AL2010" t="str">
        <f t="shared" si="730"/>
        <v>Q4 - Very High</v>
      </c>
      <c r="AM2010">
        <f t="shared" si="731"/>
        <v>0</v>
      </c>
      <c r="AN2010">
        <f t="shared" si="732"/>
        <v>1</v>
      </c>
      <c r="AO2010">
        <f t="shared" si="733"/>
        <v>0</v>
      </c>
      <c r="AP2010">
        <f t="shared" si="734"/>
        <v>0</v>
      </c>
      <c r="AQ2010">
        <f t="shared" si="735"/>
        <v>129.4</v>
      </c>
    </row>
    <row r="2011" spans="1:43" x14ac:dyDescent="0.25">
      <c r="A2011" t="s">
        <v>74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  <c r="U2011">
        <f t="shared" si="713"/>
        <v>0</v>
      </c>
      <c r="V2011" t="str">
        <f t="shared" si="714"/>
        <v>&lt;=3 calls</v>
      </c>
      <c r="W2011" t="str">
        <f t="shared" si="715"/>
        <v>Q1</v>
      </c>
      <c r="X2011" t="str">
        <f t="shared" si="716"/>
        <v>Not Applicable</v>
      </c>
      <c r="Y2011" t="str">
        <f t="shared" si="717"/>
        <v>High</v>
      </c>
      <c r="Z2011" s="3">
        <f t="shared" si="718"/>
        <v>-0.34176613359926505</v>
      </c>
      <c r="AA2011" s="3">
        <f t="shared" si="719"/>
        <v>1.4492894011694886</v>
      </c>
      <c r="AB2011" s="3">
        <f t="shared" si="720"/>
        <v>-0.92600986694781717</v>
      </c>
      <c r="AC2011" s="3">
        <f t="shared" si="721"/>
        <v>1.2477545226278501</v>
      </c>
      <c r="AD2011" s="3">
        <f t="shared" si="722"/>
        <v>3.3897146380397696</v>
      </c>
      <c r="AE2011" s="3">
        <f t="shared" si="723"/>
        <v>2.1521220878102092</v>
      </c>
      <c r="AF2011" s="3">
        <f t="shared" si="724"/>
        <v>2.402726292014981</v>
      </c>
      <c r="AG2011" t="str">
        <f t="shared" si="725"/>
        <v>Cluster 2</v>
      </c>
      <c r="AH2011" t="str">
        <f t="shared" si="726"/>
        <v>&gt;16 messages</v>
      </c>
      <c r="AI2011" t="e">
        <f t="shared" si="727"/>
        <v>#N/A</v>
      </c>
      <c r="AJ2011">
        <f t="shared" si="728"/>
        <v>27.51</v>
      </c>
      <c r="AK2011" t="str">
        <f t="shared" si="729"/>
        <v>no - Medium</v>
      </c>
      <c r="AL2011" t="str">
        <f t="shared" si="730"/>
        <v>Q4 - Very High</v>
      </c>
      <c r="AM2011">
        <f t="shared" si="731"/>
        <v>0</v>
      </c>
      <c r="AN2011">
        <f t="shared" si="732"/>
        <v>1</v>
      </c>
      <c r="AO2011">
        <f t="shared" si="733"/>
        <v>0</v>
      </c>
      <c r="AP2011">
        <f t="shared" si="734"/>
        <v>0</v>
      </c>
      <c r="AQ2011">
        <f t="shared" si="735"/>
        <v>161.80000000000001</v>
      </c>
    </row>
    <row r="2012" spans="1:43" x14ac:dyDescent="0.25">
      <c r="A2012" t="s">
        <v>38</v>
      </c>
      <c r="B2012">
        <v>112</v>
      </c>
      <c r="C2012" t="s">
        <v>25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  <c r="U2012">
        <f t="shared" si="713"/>
        <v>0</v>
      </c>
      <c r="V2012" t="str">
        <f t="shared" si="714"/>
        <v>&lt;=3 calls</v>
      </c>
      <c r="W2012" t="str">
        <f t="shared" si="715"/>
        <v>Q3</v>
      </c>
      <c r="X2012" t="str">
        <f t="shared" si="716"/>
        <v>Not Applicable</v>
      </c>
      <c r="Y2012" t="str">
        <f t="shared" si="717"/>
        <v>High</v>
      </c>
      <c r="Z2012" s="3">
        <f t="shared" si="718"/>
        <v>0.34326208711912642</v>
      </c>
      <c r="AA2012" s="3">
        <f t="shared" si="719"/>
        <v>0.76470572269167203</v>
      </c>
      <c r="AB2012" s="3">
        <f t="shared" si="720"/>
        <v>1.7669483293448414</v>
      </c>
      <c r="AC2012" s="3">
        <f t="shared" si="721"/>
        <v>0.45068245128865581</v>
      </c>
      <c r="AD2012" s="3">
        <f t="shared" si="722"/>
        <v>3.8313211760609995</v>
      </c>
      <c r="AE2012" s="3">
        <f t="shared" si="723"/>
        <v>2.0069441380479049</v>
      </c>
      <c r="AF2012" s="3">
        <f t="shared" si="724"/>
        <v>1.1732977424150519</v>
      </c>
      <c r="AG2012" t="str">
        <f t="shared" si="725"/>
        <v>Cluster 3</v>
      </c>
      <c r="AH2012" t="str">
        <f t="shared" si="726"/>
        <v>&gt;16 messages</v>
      </c>
      <c r="AI2012" t="e">
        <f t="shared" si="727"/>
        <v>#N/A</v>
      </c>
      <c r="AJ2012">
        <f t="shared" si="728"/>
        <v>33.799999999999997</v>
      </c>
      <c r="AK2012" t="str">
        <f t="shared" si="729"/>
        <v>no - Medium</v>
      </c>
      <c r="AL2012" t="str">
        <f t="shared" si="730"/>
        <v>Q3 - High</v>
      </c>
      <c r="AM2012">
        <f t="shared" si="731"/>
        <v>0</v>
      </c>
      <c r="AN2012">
        <f t="shared" si="732"/>
        <v>0</v>
      </c>
      <c r="AO2012">
        <f t="shared" si="733"/>
        <v>0</v>
      </c>
      <c r="AP2012">
        <f t="shared" si="734"/>
        <v>1</v>
      </c>
      <c r="AQ2012">
        <f t="shared" si="735"/>
        <v>198.8</v>
      </c>
    </row>
    <row r="2013" spans="1:43" x14ac:dyDescent="0.25">
      <c r="A2013" t="s">
        <v>67</v>
      </c>
      <c r="B2013">
        <v>122</v>
      </c>
      <c r="C2013" t="s">
        <v>25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  <c r="U2013">
        <f t="shared" si="713"/>
        <v>0</v>
      </c>
      <c r="V2013" t="str">
        <f t="shared" si="714"/>
        <v>&lt;=3 calls</v>
      </c>
      <c r="W2013" t="str">
        <f t="shared" si="715"/>
        <v>Q3</v>
      </c>
      <c r="X2013" t="str">
        <f t="shared" si="716"/>
        <v>Not Applicable</v>
      </c>
      <c r="Y2013" t="str">
        <f t="shared" si="717"/>
        <v>Low</v>
      </c>
      <c r="Z2013" s="3">
        <f t="shared" si="718"/>
        <v>-0.60096600089811592</v>
      </c>
      <c r="AA2013" s="3">
        <f t="shared" si="719"/>
        <v>-1.0502370528076552</v>
      </c>
      <c r="AB2013" s="3">
        <f t="shared" si="720"/>
        <v>5.9024989513214207E-2</v>
      </c>
      <c r="AC2013" s="3">
        <f t="shared" si="721"/>
        <v>1.3564461687195588</v>
      </c>
      <c r="AD2013" s="3">
        <f t="shared" si="722"/>
        <v>2.6145983187481385</v>
      </c>
      <c r="AE2013" s="3">
        <f t="shared" si="723"/>
        <v>1.8186775853203305</v>
      </c>
      <c r="AF2013" s="3">
        <f t="shared" si="724"/>
        <v>2.7890951848749417</v>
      </c>
      <c r="AG2013" t="str">
        <f t="shared" si="725"/>
        <v>Cluster 2</v>
      </c>
      <c r="AH2013" t="str">
        <f t="shared" si="726"/>
        <v>&gt;16 messages</v>
      </c>
      <c r="AI2013" t="e">
        <f t="shared" si="727"/>
        <v>#N/A</v>
      </c>
      <c r="AJ2013">
        <f t="shared" si="728"/>
        <v>25.13</v>
      </c>
      <c r="AK2013" t="str">
        <f t="shared" si="729"/>
        <v>no - Medium</v>
      </c>
      <c r="AL2013" t="str">
        <f t="shared" si="730"/>
        <v>Q4 - Very High</v>
      </c>
      <c r="AM2013">
        <f t="shared" si="731"/>
        <v>0</v>
      </c>
      <c r="AN2013">
        <f t="shared" si="732"/>
        <v>0</v>
      </c>
      <c r="AO2013">
        <f t="shared" si="733"/>
        <v>0</v>
      </c>
      <c r="AP2013">
        <f t="shared" si="734"/>
        <v>1</v>
      </c>
      <c r="AQ2013">
        <f t="shared" si="735"/>
        <v>147.80000000000001</v>
      </c>
    </row>
    <row r="2014" spans="1:43" x14ac:dyDescent="0.25">
      <c r="A2014" t="s">
        <v>47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  <c r="U2014">
        <f t="shared" si="713"/>
        <v>0</v>
      </c>
      <c r="V2014" t="str">
        <f t="shared" si="714"/>
        <v>&lt;=3 calls</v>
      </c>
      <c r="W2014" t="str">
        <f t="shared" si="715"/>
        <v>Q2</v>
      </c>
      <c r="X2014" t="str">
        <f t="shared" si="716"/>
        <v>Not Applicable</v>
      </c>
      <c r="Y2014" t="str">
        <f t="shared" si="717"/>
        <v>Medium</v>
      </c>
      <c r="Z2014" s="3">
        <f t="shared" si="718"/>
        <v>1.5189186280817712</v>
      </c>
      <c r="AA2014" s="3">
        <f t="shared" si="719"/>
        <v>-2.5351603923714772E-2</v>
      </c>
      <c r="AB2014" s="3">
        <f t="shared" si="720"/>
        <v>-0.68769498232014825</v>
      </c>
      <c r="AC2014" s="3">
        <f t="shared" si="721"/>
        <v>-1.3246144348759143</v>
      </c>
      <c r="AD2014" s="3">
        <f t="shared" si="722"/>
        <v>2.7382110047016552</v>
      </c>
      <c r="AE2014" s="3">
        <f t="shared" si="723"/>
        <v>2.1296206921292962</v>
      </c>
      <c r="AF2014" s="3">
        <f t="shared" si="724"/>
        <v>3.0939891852463339</v>
      </c>
      <c r="AG2014" t="str">
        <f t="shared" si="725"/>
        <v>Cluster 2</v>
      </c>
      <c r="AH2014" t="str">
        <f t="shared" si="726"/>
        <v>Not Applicable</v>
      </c>
      <c r="AI2014" t="e">
        <f t="shared" si="727"/>
        <v>#N/A</v>
      </c>
      <c r="AJ2014">
        <f t="shared" si="728"/>
        <v>44.59</v>
      </c>
      <c r="AK2014" t="str">
        <f t="shared" si="729"/>
        <v>no - Medium</v>
      </c>
      <c r="AL2014" t="str">
        <f t="shared" si="730"/>
        <v>Q1 - Low</v>
      </c>
      <c r="AM2014">
        <f t="shared" si="731"/>
        <v>0</v>
      </c>
      <c r="AN2014">
        <f t="shared" si="732"/>
        <v>1</v>
      </c>
      <c r="AO2014">
        <f t="shared" si="733"/>
        <v>0</v>
      </c>
      <c r="AP2014">
        <f t="shared" si="734"/>
        <v>3</v>
      </c>
      <c r="AQ2014">
        <f t="shared" si="735"/>
        <v>262.3</v>
      </c>
    </row>
    <row r="2015" spans="1:43" x14ac:dyDescent="0.25">
      <c r="A2015" t="s">
        <v>44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  <c r="U2015">
        <f t="shared" si="713"/>
        <v>0</v>
      </c>
      <c r="V2015" t="str">
        <f t="shared" si="714"/>
        <v>&lt;=3 calls</v>
      </c>
      <c r="W2015" t="str">
        <f t="shared" si="715"/>
        <v>Q2</v>
      </c>
      <c r="X2015" t="str">
        <f t="shared" si="716"/>
        <v>Not Applicable</v>
      </c>
      <c r="Y2015" t="str">
        <f t="shared" si="717"/>
        <v>Low</v>
      </c>
      <c r="Z2015" s="3">
        <f t="shared" si="718"/>
        <v>1.224541635935219</v>
      </c>
      <c r="AA2015" s="3">
        <f t="shared" si="719"/>
        <v>-0.79351817337847386</v>
      </c>
      <c r="AB2015" s="3">
        <f t="shared" si="720"/>
        <v>-0.58839711372528625</v>
      </c>
      <c r="AC2015" s="3">
        <f t="shared" si="721"/>
        <v>-0.96230894790355315</v>
      </c>
      <c r="AD2015" s="3">
        <f t="shared" si="722"/>
        <v>2.2720162380872444</v>
      </c>
      <c r="AE2015" s="3">
        <f t="shared" si="723"/>
        <v>1.8442947118821067</v>
      </c>
      <c r="AF2015" s="3">
        <f t="shared" si="724"/>
        <v>3.104961864889888</v>
      </c>
      <c r="AG2015" t="str">
        <f t="shared" si="725"/>
        <v>Cluster 2</v>
      </c>
      <c r="AH2015" t="str">
        <f t="shared" si="726"/>
        <v>Not Applicable</v>
      </c>
      <c r="AI2015" t="e">
        <f t="shared" si="727"/>
        <v>#N/A</v>
      </c>
      <c r="AJ2015">
        <f t="shared" si="728"/>
        <v>41.89</v>
      </c>
      <c r="AK2015" t="str">
        <f t="shared" si="729"/>
        <v>no - High</v>
      </c>
      <c r="AL2015" t="str">
        <f t="shared" si="730"/>
        <v>Q1 - Low</v>
      </c>
      <c r="AM2015">
        <f t="shared" si="731"/>
        <v>0</v>
      </c>
      <c r="AN2015">
        <f t="shared" si="732"/>
        <v>1</v>
      </c>
      <c r="AO2015">
        <f t="shared" si="733"/>
        <v>0</v>
      </c>
      <c r="AP2015">
        <f t="shared" si="734"/>
        <v>1</v>
      </c>
      <c r="AQ2015">
        <f t="shared" si="735"/>
        <v>246.4</v>
      </c>
    </row>
    <row r="2016" spans="1:43" x14ac:dyDescent="0.25">
      <c r="A2016" t="s">
        <v>58</v>
      </c>
      <c r="B2016">
        <v>85</v>
      </c>
      <c r="C2016" t="s">
        <v>28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  <c r="U2016">
        <f t="shared" si="713"/>
        <v>0</v>
      </c>
      <c r="V2016" t="str">
        <f t="shared" si="714"/>
        <v>&gt;3 calls</v>
      </c>
      <c r="W2016" t="str">
        <f t="shared" si="715"/>
        <v>Q2</v>
      </c>
      <c r="X2016" t="str">
        <f t="shared" si="716"/>
        <v>Not Applicable</v>
      </c>
      <c r="Y2016" t="str">
        <f t="shared" si="717"/>
        <v>Medium</v>
      </c>
      <c r="Z2016" s="3">
        <f t="shared" si="718"/>
        <v>5.8142233090390412E-2</v>
      </c>
      <c r="AA2016" s="3">
        <f t="shared" si="719"/>
        <v>-0.62436232259180402</v>
      </c>
      <c r="AB2016" s="3">
        <f t="shared" si="720"/>
        <v>-1.6441390618881172E-2</v>
      </c>
      <c r="AC2016" s="3">
        <f t="shared" si="721"/>
        <v>-0.12900632786712207</v>
      </c>
      <c r="AD2016" s="3">
        <f t="shared" si="722"/>
        <v>1.7282320923768826</v>
      </c>
      <c r="AE2016" s="3">
        <f t="shared" si="723"/>
        <v>0.640407511742493</v>
      </c>
      <c r="AF2016" s="3">
        <f t="shared" si="724"/>
        <v>2.4152551411954484</v>
      </c>
      <c r="AG2016" t="str">
        <f t="shared" si="725"/>
        <v>Cluster 2</v>
      </c>
      <c r="AH2016" t="str">
        <f t="shared" si="726"/>
        <v>Not Applicable</v>
      </c>
      <c r="AI2016" t="e">
        <f t="shared" si="727"/>
        <v>#N/A</v>
      </c>
      <c r="AJ2016">
        <f t="shared" si="728"/>
        <v>31.18</v>
      </c>
      <c r="AK2016" t="str">
        <f t="shared" si="729"/>
        <v>no - Medium</v>
      </c>
      <c r="AL2016" t="str">
        <f t="shared" si="730"/>
        <v>Q2 - Medium</v>
      </c>
      <c r="AM2016">
        <f t="shared" si="731"/>
        <v>0</v>
      </c>
      <c r="AN2016">
        <f t="shared" si="732"/>
        <v>0</v>
      </c>
      <c r="AO2016">
        <f t="shared" si="733"/>
        <v>1</v>
      </c>
      <c r="AP2016">
        <f t="shared" si="734"/>
        <v>4</v>
      </c>
      <c r="AQ2016">
        <f t="shared" si="735"/>
        <v>183.4</v>
      </c>
    </row>
    <row r="2017" spans="1:43" x14ac:dyDescent="0.25">
      <c r="A2017" t="s">
        <v>72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  <c r="U2017">
        <f t="shared" si="713"/>
        <v>0</v>
      </c>
      <c r="V2017" t="str">
        <f t="shared" si="714"/>
        <v>&lt;=3 calls</v>
      </c>
      <c r="W2017" t="str">
        <f t="shared" si="715"/>
        <v>Q2</v>
      </c>
      <c r="X2017" t="str">
        <f t="shared" si="716"/>
        <v>Not Applicable</v>
      </c>
      <c r="Y2017" t="str">
        <f t="shared" si="717"/>
        <v>Medium</v>
      </c>
      <c r="Z2017" s="3">
        <f t="shared" si="718"/>
        <v>0.21551358109326413</v>
      </c>
      <c r="AA2017" s="3">
        <f t="shared" si="719"/>
        <v>1.4449772731972232E-2</v>
      </c>
      <c r="AB2017" s="3">
        <f t="shared" si="720"/>
        <v>1.4174198318909266</v>
      </c>
      <c r="AC2017" s="3">
        <f t="shared" si="721"/>
        <v>2.8781292140034758</v>
      </c>
      <c r="AD2017" s="3">
        <f t="shared" si="722"/>
        <v>4.8363608686020214</v>
      </c>
      <c r="AE2017" s="3">
        <f t="shared" si="723"/>
        <v>3.2154877782236424</v>
      </c>
      <c r="AF2017" s="3">
        <f t="shared" si="724"/>
        <v>2.2996384177662232</v>
      </c>
      <c r="AG2017" t="str">
        <f t="shared" si="725"/>
        <v>Cluster 3</v>
      </c>
      <c r="AH2017" t="str">
        <f t="shared" si="726"/>
        <v>Not Applicable</v>
      </c>
      <c r="AI2017" t="e">
        <f t="shared" si="727"/>
        <v>#N/A</v>
      </c>
      <c r="AJ2017">
        <f t="shared" si="728"/>
        <v>32.619999999999997</v>
      </c>
      <c r="AK2017" t="str">
        <f t="shared" si="729"/>
        <v>no - Low</v>
      </c>
      <c r="AL2017" t="str">
        <f t="shared" si="730"/>
        <v>Q4 - Very High</v>
      </c>
      <c r="AM2017">
        <f t="shared" si="731"/>
        <v>0</v>
      </c>
      <c r="AN2017">
        <f t="shared" si="732"/>
        <v>1</v>
      </c>
      <c r="AO2017">
        <f t="shared" si="733"/>
        <v>0</v>
      </c>
      <c r="AP2017">
        <f t="shared" si="734"/>
        <v>1</v>
      </c>
      <c r="AQ2017">
        <f t="shared" si="735"/>
        <v>191.9</v>
      </c>
    </row>
    <row r="2018" spans="1:43" x14ac:dyDescent="0.25">
      <c r="A2018" t="s">
        <v>20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  <c r="U2018">
        <f t="shared" si="713"/>
        <v>0</v>
      </c>
      <c r="V2018" t="str">
        <f t="shared" si="714"/>
        <v>&lt;=3 calls</v>
      </c>
      <c r="W2018" t="str">
        <f t="shared" si="715"/>
        <v>Q3</v>
      </c>
      <c r="X2018" t="str">
        <f t="shared" si="716"/>
        <v>Not Applicable</v>
      </c>
      <c r="Y2018" t="str">
        <f t="shared" si="717"/>
        <v>Low</v>
      </c>
      <c r="Z2018" s="3">
        <f t="shared" si="718"/>
        <v>0.1396050485271722</v>
      </c>
      <c r="AA2018" s="3">
        <f t="shared" si="719"/>
        <v>-0.90695209684718214</v>
      </c>
      <c r="AB2018" s="3">
        <f t="shared" si="720"/>
        <v>0.26556455619052738</v>
      </c>
      <c r="AC2018" s="3">
        <f t="shared" si="721"/>
        <v>-5.6545230472650088E-2</v>
      </c>
      <c r="AD2018" s="3">
        <f t="shared" si="722"/>
        <v>1.9491326601694883</v>
      </c>
      <c r="AE2018" s="3">
        <f t="shared" si="723"/>
        <v>0.95696059069517148</v>
      </c>
      <c r="AF2018" s="3">
        <f t="shared" si="724"/>
        <v>2.4561003679304143</v>
      </c>
      <c r="AG2018" t="str">
        <f t="shared" si="725"/>
        <v>Cluster 2</v>
      </c>
      <c r="AH2018" t="str">
        <f t="shared" si="726"/>
        <v>Not Applicable</v>
      </c>
      <c r="AI2018" t="e">
        <f t="shared" si="727"/>
        <v>#N/A</v>
      </c>
      <c r="AJ2018">
        <f t="shared" si="728"/>
        <v>31.93</v>
      </c>
      <c r="AK2018" t="str">
        <f t="shared" si="729"/>
        <v>no - Low</v>
      </c>
      <c r="AL2018" t="str">
        <f t="shared" si="730"/>
        <v>Q2 - Medium</v>
      </c>
      <c r="AM2018">
        <f t="shared" si="731"/>
        <v>0</v>
      </c>
      <c r="AN2018">
        <f t="shared" si="732"/>
        <v>1</v>
      </c>
      <c r="AO2018">
        <f t="shared" si="733"/>
        <v>0</v>
      </c>
      <c r="AP2018">
        <f t="shared" si="734"/>
        <v>2</v>
      </c>
      <c r="AQ2018">
        <f t="shared" si="735"/>
        <v>187.8</v>
      </c>
    </row>
    <row r="2019" spans="1:43" x14ac:dyDescent="0.25">
      <c r="A2019" t="s">
        <v>33</v>
      </c>
      <c r="B2019">
        <v>83</v>
      </c>
      <c r="C2019" t="s">
        <v>28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  <c r="U2019">
        <f t="shared" si="713"/>
        <v>0</v>
      </c>
      <c r="V2019" t="str">
        <f t="shared" si="714"/>
        <v>&lt;=3 calls</v>
      </c>
      <c r="W2019" t="str">
        <f t="shared" si="715"/>
        <v>Q2</v>
      </c>
      <c r="X2019" t="str">
        <f t="shared" si="716"/>
        <v>Not Applicable</v>
      </c>
      <c r="Y2019" t="str">
        <f t="shared" si="717"/>
        <v>Low</v>
      </c>
      <c r="Z2019" s="3">
        <f t="shared" si="718"/>
        <v>1.470781509869127</v>
      </c>
      <c r="AA2019" s="3">
        <f t="shared" si="719"/>
        <v>-0.94476340467008491</v>
      </c>
      <c r="AB2019" s="3">
        <f t="shared" si="720"/>
        <v>0.48004795235542908</v>
      </c>
      <c r="AC2019" s="3">
        <f t="shared" si="721"/>
        <v>-2.0314681775414092E-2</v>
      </c>
      <c r="AD2019" s="3">
        <f t="shared" si="722"/>
        <v>3.0427187867088721</v>
      </c>
      <c r="AE2019" s="3">
        <f t="shared" si="723"/>
        <v>1.8129078474740508</v>
      </c>
      <c r="AF2019" s="3">
        <f t="shared" si="724"/>
        <v>2.3054570288502196</v>
      </c>
      <c r="AG2019" t="str">
        <f t="shared" si="725"/>
        <v>Cluster 2</v>
      </c>
      <c r="AH2019" t="str">
        <f t="shared" si="726"/>
        <v>Not Applicable</v>
      </c>
      <c r="AI2019" t="e">
        <f t="shared" si="727"/>
        <v>#N/A</v>
      </c>
      <c r="AJ2019">
        <f t="shared" si="728"/>
        <v>44.15</v>
      </c>
      <c r="AK2019" t="str">
        <f t="shared" si="729"/>
        <v>no - Low</v>
      </c>
      <c r="AL2019" t="str">
        <f t="shared" si="730"/>
        <v>Q2 - Medium</v>
      </c>
      <c r="AM2019">
        <f t="shared" si="731"/>
        <v>0</v>
      </c>
      <c r="AN2019">
        <f t="shared" si="732"/>
        <v>0</v>
      </c>
      <c r="AO2019">
        <f t="shared" si="733"/>
        <v>1</v>
      </c>
      <c r="AP2019">
        <f t="shared" si="734"/>
        <v>0</v>
      </c>
      <c r="AQ2019">
        <f t="shared" si="735"/>
        <v>259.7</v>
      </c>
    </row>
    <row r="2020" spans="1:43" x14ac:dyDescent="0.25">
      <c r="A2020" t="s">
        <v>44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  <c r="U2020">
        <f t="shared" si="713"/>
        <v>0</v>
      </c>
      <c r="V2020" t="str">
        <f t="shared" si="714"/>
        <v>&lt;=3 calls</v>
      </c>
      <c r="W2020" t="str">
        <f t="shared" si="715"/>
        <v>Q4</v>
      </c>
      <c r="X2020" t="str">
        <f t="shared" si="716"/>
        <v>Low</v>
      </c>
      <c r="Y2020" t="str">
        <f t="shared" si="717"/>
        <v>Medium</v>
      </c>
      <c r="Z2020" s="3">
        <f t="shared" si="718"/>
        <v>2.5994043834938049E-3</v>
      </c>
      <c r="AA2020" s="3">
        <f t="shared" si="719"/>
        <v>-0.12286497673014804</v>
      </c>
      <c r="AB2020" s="3">
        <f t="shared" si="720"/>
        <v>0.53168284402475774</v>
      </c>
      <c r="AC2020" s="3">
        <f t="shared" si="721"/>
        <v>-0.67246455832566399</v>
      </c>
      <c r="AD2020" s="3">
        <f t="shared" si="722"/>
        <v>2.0561865710458553</v>
      </c>
      <c r="AE2020" s="3">
        <f t="shared" si="723"/>
        <v>0.86602412682582575</v>
      </c>
      <c r="AF2020" s="3">
        <f t="shared" si="724"/>
        <v>2.2961037349256577</v>
      </c>
      <c r="AG2020" t="str">
        <f t="shared" si="725"/>
        <v>Cluster 2</v>
      </c>
      <c r="AH2020" t="str">
        <f t="shared" si="726"/>
        <v>Not Applicable</v>
      </c>
      <c r="AI2020" t="e">
        <f t="shared" si="727"/>
        <v>#N/A</v>
      </c>
      <c r="AJ2020">
        <f t="shared" si="728"/>
        <v>30.67</v>
      </c>
      <c r="AK2020" t="str">
        <f t="shared" si="729"/>
        <v>yes - Medium</v>
      </c>
      <c r="AL2020" t="str">
        <f t="shared" si="730"/>
        <v>Q1 - Low</v>
      </c>
      <c r="AM2020">
        <f t="shared" si="731"/>
        <v>1</v>
      </c>
      <c r="AN2020">
        <f t="shared" si="732"/>
        <v>1</v>
      </c>
      <c r="AO2020">
        <f t="shared" si="733"/>
        <v>0</v>
      </c>
      <c r="AP2020">
        <f t="shared" si="734"/>
        <v>0</v>
      </c>
      <c r="AQ2020">
        <f t="shared" si="735"/>
        <v>180.4</v>
      </c>
    </row>
    <row r="2021" spans="1:43" x14ac:dyDescent="0.25">
      <c r="A2021" t="s">
        <v>52</v>
      </c>
      <c r="B2021">
        <v>51</v>
      </c>
      <c r="C2021" t="s">
        <v>28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  <c r="U2021">
        <f t="shared" si="713"/>
        <v>0</v>
      </c>
      <c r="V2021" t="str">
        <f t="shared" si="714"/>
        <v>&lt;=3 calls</v>
      </c>
      <c r="W2021" t="str">
        <f t="shared" si="715"/>
        <v>Q1</v>
      </c>
      <c r="X2021" t="str">
        <f t="shared" si="716"/>
        <v>Not Applicable</v>
      </c>
      <c r="Y2021" t="str">
        <f t="shared" si="717"/>
        <v>Medium</v>
      </c>
      <c r="Z2021" s="3">
        <f t="shared" si="718"/>
        <v>-2.3783365195188071</v>
      </c>
      <c r="AA2021" s="3">
        <f t="shared" si="719"/>
        <v>0.59753994073778649</v>
      </c>
      <c r="AB2021" s="3">
        <f t="shared" si="720"/>
        <v>0.53565475876855206</v>
      </c>
      <c r="AC2021" s="3">
        <f t="shared" si="721"/>
        <v>5.2146415619058542E-2</v>
      </c>
      <c r="AD2021" s="3">
        <f t="shared" si="722"/>
        <v>2.8137507070314958</v>
      </c>
      <c r="AE2021" s="3">
        <f t="shared" si="723"/>
        <v>2.5106142376133898</v>
      </c>
      <c r="AF2021" s="3">
        <f t="shared" si="724"/>
        <v>3.5621867804613898</v>
      </c>
      <c r="AG2021" t="str">
        <f t="shared" si="725"/>
        <v>Cluster 2</v>
      </c>
      <c r="AH2021" t="str">
        <f t="shared" si="726"/>
        <v>Not Applicable</v>
      </c>
      <c r="AI2021" t="e">
        <f t="shared" si="727"/>
        <v>#N/A</v>
      </c>
      <c r="AJ2021">
        <f t="shared" si="728"/>
        <v>8.81</v>
      </c>
      <c r="AK2021" t="str">
        <f t="shared" si="729"/>
        <v>no - Medium</v>
      </c>
      <c r="AL2021" t="str">
        <f t="shared" si="730"/>
        <v>Q3 - High</v>
      </c>
      <c r="AM2021">
        <f t="shared" si="731"/>
        <v>0</v>
      </c>
      <c r="AN2021">
        <f t="shared" si="732"/>
        <v>0</v>
      </c>
      <c r="AO2021">
        <f t="shared" si="733"/>
        <v>1</v>
      </c>
      <c r="AP2021">
        <f t="shared" si="734"/>
        <v>2</v>
      </c>
      <c r="AQ2021">
        <f t="shared" si="735"/>
        <v>51.8</v>
      </c>
    </row>
    <row r="2022" spans="1:43" x14ac:dyDescent="0.25">
      <c r="A2022" t="s">
        <v>62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  <c r="U2022">
        <f t="shared" si="713"/>
        <v>1</v>
      </c>
      <c r="V2022" t="str">
        <f t="shared" si="714"/>
        <v>&lt;=3 calls</v>
      </c>
      <c r="W2022" t="str">
        <f t="shared" si="715"/>
        <v>Q1</v>
      </c>
      <c r="X2022" t="str">
        <f t="shared" si="716"/>
        <v>Not Applicable</v>
      </c>
      <c r="Y2022" t="str">
        <f t="shared" si="717"/>
        <v>Medium</v>
      </c>
      <c r="Z2022" s="3">
        <f t="shared" si="718"/>
        <v>2.2891125194840702</v>
      </c>
      <c r="AA2022" s="3">
        <f t="shared" si="719"/>
        <v>0.63734131739347355</v>
      </c>
      <c r="AB2022" s="3">
        <f t="shared" si="720"/>
        <v>-1.0610549682368298</v>
      </c>
      <c r="AC2022" s="3">
        <f t="shared" si="721"/>
        <v>-1.6144588244538034</v>
      </c>
      <c r="AD2022" s="3">
        <f t="shared" si="722"/>
        <v>3.7256455966135849</v>
      </c>
      <c r="AE2022" s="3">
        <f t="shared" si="723"/>
        <v>3.0624426563108691</v>
      </c>
      <c r="AF2022" s="3">
        <f t="shared" si="724"/>
        <v>3.5884084124885436</v>
      </c>
      <c r="AG2022" t="str">
        <f t="shared" si="725"/>
        <v>Cluster 2</v>
      </c>
      <c r="AH2022" t="str">
        <f t="shared" si="726"/>
        <v>Not Applicable</v>
      </c>
      <c r="AI2022">
        <f t="shared" si="727"/>
        <v>51.66</v>
      </c>
      <c r="AJ2022" t="e">
        <f t="shared" si="728"/>
        <v>#N/A</v>
      </c>
      <c r="AK2022" t="str">
        <f t="shared" si="729"/>
        <v>no - Low</v>
      </c>
      <c r="AL2022" t="str">
        <f t="shared" si="730"/>
        <v>Q1 - Low</v>
      </c>
      <c r="AM2022">
        <f t="shared" si="731"/>
        <v>0</v>
      </c>
      <c r="AN2022">
        <f t="shared" si="732"/>
        <v>1</v>
      </c>
      <c r="AO2022">
        <f t="shared" si="733"/>
        <v>0</v>
      </c>
      <c r="AP2022">
        <f t="shared" si="734"/>
        <v>1</v>
      </c>
      <c r="AQ2022">
        <f t="shared" si="735"/>
        <v>303.89999999999998</v>
      </c>
    </row>
    <row r="2023" spans="1:43" x14ac:dyDescent="0.25">
      <c r="A2023" t="s">
        <v>52</v>
      </c>
      <c r="B2023">
        <v>112</v>
      </c>
      <c r="C2023" t="s">
        <v>28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  <c r="U2023">
        <f t="shared" si="713"/>
        <v>0</v>
      </c>
      <c r="V2023" t="str">
        <f t="shared" si="714"/>
        <v>&lt;=3 calls</v>
      </c>
      <c r="W2023" t="str">
        <f t="shared" si="715"/>
        <v>Q3</v>
      </c>
      <c r="X2023" t="str">
        <f t="shared" si="716"/>
        <v>Not Applicable</v>
      </c>
      <c r="Y2023" t="str">
        <f t="shared" si="717"/>
        <v>Low</v>
      </c>
      <c r="Z2023" s="3">
        <f t="shared" si="718"/>
        <v>0.48026773126280431</v>
      </c>
      <c r="AA2023" s="3">
        <f t="shared" si="719"/>
        <v>-0.70993528240153136</v>
      </c>
      <c r="AB2023" s="3">
        <f t="shared" si="720"/>
        <v>-1.1961000695258419</v>
      </c>
      <c r="AC2023" s="3">
        <f t="shared" si="721"/>
        <v>0.84921848695825297</v>
      </c>
      <c r="AD2023" s="3">
        <f t="shared" si="722"/>
        <v>2.3944507400215231</v>
      </c>
      <c r="AE2023" s="3">
        <f t="shared" si="723"/>
        <v>1.6989681026441465</v>
      </c>
      <c r="AF2023" s="3">
        <f t="shared" si="724"/>
        <v>2.835417232298429</v>
      </c>
      <c r="AG2023" t="str">
        <f t="shared" si="725"/>
        <v>Cluster 2</v>
      </c>
      <c r="AH2023" t="str">
        <f t="shared" si="726"/>
        <v>Not Applicable</v>
      </c>
      <c r="AI2023" t="e">
        <f t="shared" si="727"/>
        <v>#N/A</v>
      </c>
      <c r="AJ2023">
        <f t="shared" si="728"/>
        <v>35.049999999999997</v>
      </c>
      <c r="AK2023" t="str">
        <f t="shared" si="729"/>
        <v>no - High</v>
      </c>
      <c r="AL2023" t="str">
        <f t="shared" si="730"/>
        <v>Q4 - Very High</v>
      </c>
      <c r="AM2023">
        <f t="shared" si="731"/>
        <v>0</v>
      </c>
      <c r="AN2023">
        <f t="shared" si="732"/>
        <v>0</v>
      </c>
      <c r="AO2023">
        <f t="shared" si="733"/>
        <v>1</v>
      </c>
      <c r="AP2023">
        <f t="shared" si="734"/>
        <v>3</v>
      </c>
      <c r="AQ2023">
        <f t="shared" si="735"/>
        <v>206.2</v>
      </c>
    </row>
    <row r="2024" spans="1:43" x14ac:dyDescent="0.25">
      <c r="A2024" t="s">
        <v>75</v>
      </c>
      <c r="B2024">
        <v>56</v>
      </c>
      <c r="C2024" t="s">
        <v>28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  <c r="U2024">
        <f t="shared" si="713"/>
        <v>0</v>
      </c>
      <c r="V2024" t="str">
        <f t="shared" si="714"/>
        <v>&lt;=3 calls</v>
      </c>
      <c r="W2024" t="str">
        <f t="shared" si="715"/>
        <v>Q1</v>
      </c>
      <c r="X2024" t="str">
        <f t="shared" si="716"/>
        <v>Not Applicable</v>
      </c>
      <c r="Y2024" t="str">
        <f t="shared" si="717"/>
        <v>High</v>
      </c>
      <c r="Z2024" s="3">
        <f t="shared" si="718"/>
        <v>-0.29548044301018456</v>
      </c>
      <c r="AA2024" s="3">
        <f t="shared" si="719"/>
        <v>0.66719234988523879</v>
      </c>
      <c r="AB2024" s="3">
        <f t="shared" si="720"/>
        <v>-0.26270010473413857</v>
      </c>
      <c r="AC2024" s="3">
        <f t="shared" si="721"/>
        <v>0.55937409738036437</v>
      </c>
      <c r="AD2024" s="3">
        <f t="shared" si="722"/>
        <v>2.5002273594289113</v>
      </c>
      <c r="AE2024" s="3">
        <f t="shared" si="723"/>
        <v>0.95622437209804823</v>
      </c>
      <c r="AF2024" s="3">
        <f t="shared" si="724"/>
        <v>1.891452682662653</v>
      </c>
      <c r="AG2024" t="str">
        <f t="shared" si="725"/>
        <v>Cluster 2</v>
      </c>
      <c r="AH2024" t="str">
        <f t="shared" si="726"/>
        <v>Not Applicable</v>
      </c>
      <c r="AI2024" t="e">
        <f t="shared" si="727"/>
        <v>#N/A</v>
      </c>
      <c r="AJ2024">
        <f t="shared" si="728"/>
        <v>27.93</v>
      </c>
      <c r="AK2024" t="str">
        <f t="shared" si="729"/>
        <v>no - Low</v>
      </c>
      <c r="AL2024" t="str">
        <f t="shared" si="730"/>
        <v>Q3 - High</v>
      </c>
      <c r="AM2024">
        <f t="shared" si="731"/>
        <v>0</v>
      </c>
      <c r="AN2024">
        <f t="shared" si="732"/>
        <v>0</v>
      </c>
      <c r="AO2024">
        <f t="shared" si="733"/>
        <v>1</v>
      </c>
      <c r="AP2024">
        <f t="shared" si="734"/>
        <v>2</v>
      </c>
      <c r="AQ2024">
        <f t="shared" si="735"/>
        <v>164.3</v>
      </c>
    </row>
    <row r="2025" spans="1:43" x14ac:dyDescent="0.25">
      <c r="A2025" t="s">
        <v>24</v>
      </c>
      <c r="B2025">
        <v>53</v>
      </c>
      <c r="C2025" t="s">
        <v>25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  <c r="U2025">
        <f t="shared" si="713"/>
        <v>1</v>
      </c>
      <c r="V2025" t="str">
        <f t="shared" si="714"/>
        <v>&gt;3 calls</v>
      </c>
      <c r="W2025" t="str">
        <f t="shared" si="715"/>
        <v>Q1</v>
      </c>
      <c r="X2025" t="str">
        <f t="shared" si="716"/>
        <v>Not Applicable</v>
      </c>
      <c r="Y2025" t="str">
        <f t="shared" si="717"/>
        <v>Low</v>
      </c>
      <c r="Z2025" s="3">
        <f t="shared" si="718"/>
        <v>0.89498751894096573</v>
      </c>
      <c r="AA2025" s="3">
        <f t="shared" si="719"/>
        <v>-1.3407871023941702</v>
      </c>
      <c r="AB2025" s="3">
        <f t="shared" si="720"/>
        <v>0.52969688665286008</v>
      </c>
      <c r="AC2025" s="3">
        <f t="shared" si="721"/>
        <v>-5.6545230472650088E-2</v>
      </c>
      <c r="AD2025" s="3">
        <f t="shared" si="722"/>
        <v>2.63385516178844</v>
      </c>
      <c r="AE2025" s="3">
        <f t="shared" si="723"/>
        <v>1.6977894062060814</v>
      </c>
      <c r="AF2025" s="3">
        <f t="shared" si="724"/>
        <v>2.6130030084888132</v>
      </c>
      <c r="AG2025" t="str">
        <f t="shared" si="725"/>
        <v>Cluster 2</v>
      </c>
      <c r="AH2025" t="str">
        <f t="shared" si="726"/>
        <v>Not Applicable</v>
      </c>
      <c r="AI2025">
        <f t="shared" si="727"/>
        <v>38.86</v>
      </c>
      <c r="AJ2025" t="e">
        <f t="shared" si="728"/>
        <v>#N/A</v>
      </c>
      <c r="AK2025" t="str">
        <f t="shared" si="729"/>
        <v>no - Low</v>
      </c>
      <c r="AL2025" t="str">
        <f t="shared" si="730"/>
        <v>Q2 - Medium</v>
      </c>
      <c r="AM2025">
        <f t="shared" si="731"/>
        <v>0</v>
      </c>
      <c r="AN2025">
        <f t="shared" si="732"/>
        <v>0</v>
      </c>
      <c r="AO2025">
        <f t="shared" si="733"/>
        <v>0</v>
      </c>
      <c r="AP2025">
        <f t="shared" si="734"/>
        <v>9</v>
      </c>
      <c r="AQ2025">
        <f t="shared" si="735"/>
        <v>228.6</v>
      </c>
    </row>
    <row r="2026" spans="1:43" x14ac:dyDescent="0.25">
      <c r="A2026" t="s">
        <v>31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  <c r="U2026">
        <f t="shared" si="713"/>
        <v>0</v>
      </c>
      <c r="V2026" t="str">
        <f t="shared" si="714"/>
        <v>&lt;=3 calls</v>
      </c>
      <c r="W2026" t="str">
        <f t="shared" si="715"/>
        <v>Q1</v>
      </c>
      <c r="X2026" t="str">
        <f t="shared" si="716"/>
        <v>Not Applicable</v>
      </c>
      <c r="Y2026" t="str">
        <f t="shared" si="717"/>
        <v>Low</v>
      </c>
      <c r="Z2026" s="3">
        <f t="shared" si="718"/>
        <v>0.37288492909613785</v>
      </c>
      <c r="AA2026" s="3">
        <f t="shared" si="719"/>
        <v>-1.3746182725515044</v>
      </c>
      <c r="AB2026" s="3">
        <f t="shared" si="720"/>
        <v>0.59920539466926348</v>
      </c>
      <c r="AC2026" s="3">
        <f t="shared" si="721"/>
        <v>-0.96230894790355315</v>
      </c>
      <c r="AD2026" s="3">
        <f t="shared" si="722"/>
        <v>2.1410348872487326</v>
      </c>
      <c r="AE2026" s="3">
        <f t="shared" si="723"/>
        <v>1.8203582564417109</v>
      </c>
      <c r="AF2026" s="3">
        <f t="shared" si="724"/>
        <v>3.1691288984790154</v>
      </c>
      <c r="AG2026" t="str">
        <f t="shared" si="725"/>
        <v>Cluster 2</v>
      </c>
      <c r="AH2026" t="str">
        <f t="shared" si="726"/>
        <v>&gt;16 messages</v>
      </c>
      <c r="AI2026" t="e">
        <f t="shared" si="727"/>
        <v>#N/A</v>
      </c>
      <c r="AJ2026">
        <f t="shared" si="728"/>
        <v>34.07</v>
      </c>
      <c r="AK2026" t="str">
        <f t="shared" si="729"/>
        <v>no - Medium</v>
      </c>
      <c r="AL2026" t="str">
        <f t="shared" si="730"/>
        <v>Q1 - Low</v>
      </c>
      <c r="AM2026">
        <f t="shared" si="731"/>
        <v>0</v>
      </c>
      <c r="AN2026">
        <f t="shared" si="732"/>
        <v>1</v>
      </c>
      <c r="AO2026">
        <f t="shared" si="733"/>
        <v>0</v>
      </c>
      <c r="AP2026">
        <f t="shared" si="734"/>
        <v>1</v>
      </c>
      <c r="AQ2026">
        <f t="shared" si="735"/>
        <v>200.4</v>
      </c>
    </row>
    <row r="2027" spans="1:43" x14ac:dyDescent="0.25">
      <c r="A2027" t="s">
        <v>38</v>
      </c>
      <c r="B2027">
        <v>123</v>
      </c>
      <c r="C2027" t="s">
        <v>25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  <c r="U2027">
        <f t="shared" si="713"/>
        <v>0</v>
      </c>
      <c r="V2027" t="str">
        <f t="shared" si="714"/>
        <v>&lt;=3 calls</v>
      </c>
      <c r="W2027" t="str">
        <f t="shared" si="715"/>
        <v>Q3</v>
      </c>
      <c r="X2027" t="str">
        <f t="shared" si="716"/>
        <v>Not Applicable</v>
      </c>
      <c r="Y2027" t="str">
        <f t="shared" si="717"/>
        <v>Medium</v>
      </c>
      <c r="Z2027" s="3">
        <f t="shared" si="718"/>
        <v>-0.48062320536650655</v>
      </c>
      <c r="AA2027" s="3">
        <f t="shared" si="719"/>
        <v>-0.34177254833642656</v>
      </c>
      <c r="AB2027" s="3">
        <f t="shared" si="720"/>
        <v>-2.9099812814731609</v>
      </c>
      <c r="AC2027" s="3">
        <f t="shared" si="721"/>
        <v>0.23329915910523916</v>
      </c>
      <c r="AD2027" s="3">
        <f t="shared" si="722"/>
        <v>2.4232356353344655</v>
      </c>
      <c r="AE2027" s="3">
        <f t="shared" si="723"/>
        <v>2.9782925807409426</v>
      </c>
      <c r="AF2027" s="3">
        <f t="shared" si="724"/>
        <v>4.4573963755356392</v>
      </c>
      <c r="AG2027" t="str">
        <f t="shared" si="725"/>
        <v>Cluster 1</v>
      </c>
      <c r="AH2027" t="str">
        <f t="shared" si="726"/>
        <v>Not Applicable</v>
      </c>
      <c r="AI2027" t="e">
        <f t="shared" si="727"/>
        <v>#N/A</v>
      </c>
      <c r="AJ2027">
        <f t="shared" si="728"/>
        <v>26.23</v>
      </c>
      <c r="AK2027" t="str">
        <f t="shared" si="729"/>
        <v>no - High</v>
      </c>
      <c r="AL2027" t="str">
        <f t="shared" si="730"/>
        <v>Q3 - High</v>
      </c>
      <c r="AM2027">
        <f t="shared" si="731"/>
        <v>0</v>
      </c>
      <c r="AN2027">
        <f t="shared" si="732"/>
        <v>0</v>
      </c>
      <c r="AO2027">
        <f t="shared" si="733"/>
        <v>0</v>
      </c>
      <c r="AP2027">
        <f t="shared" si="734"/>
        <v>0</v>
      </c>
      <c r="AQ2027">
        <f t="shared" si="735"/>
        <v>154.30000000000001</v>
      </c>
    </row>
    <row r="2028" spans="1:43" x14ac:dyDescent="0.25">
      <c r="A2028" t="s">
        <v>37</v>
      </c>
      <c r="B2028">
        <v>68</v>
      </c>
      <c r="C2028" t="s">
        <v>28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  <c r="U2028">
        <f t="shared" si="713"/>
        <v>0</v>
      </c>
      <c r="V2028" t="str">
        <f t="shared" si="714"/>
        <v>&lt;=3 calls</v>
      </c>
      <c r="W2028" t="str">
        <f t="shared" si="715"/>
        <v>Q1</v>
      </c>
      <c r="X2028" t="str">
        <f t="shared" si="716"/>
        <v>Not Applicable</v>
      </c>
      <c r="Y2028" t="str">
        <f t="shared" si="717"/>
        <v>High</v>
      </c>
      <c r="Z2028" s="3">
        <f t="shared" si="718"/>
        <v>-1.0619714791653578</v>
      </c>
      <c r="AA2028" s="3">
        <f t="shared" si="719"/>
        <v>0.66321221221967031</v>
      </c>
      <c r="AB2028" s="3">
        <f t="shared" si="720"/>
        <v>-2.0413305362675428E-2</v>
      </c>
      <c r="AC2028" s="3">
        <f t="shared" si="721"/>
        <v>-0.23769797395883072</v>
      </c>
      <c r="AD2028" s="3">
        <f t="shared" si="722"/>
        <v>2.0762489731059577</v>
      </c>
      <c r="AE2028" s="3">
        <f t="shared" si="723"/>
        <v>1.2745787111269078</v>
      </c>
      <c r="AF2028" s="3">
        <f t="shared" si="724"/>
        <v>2.6340637773964999</v>
      </c>
      <c r="AG2028" t="str">
        <f t="shared" si="725"/>
        <v>Cluster 2</v>
      </c>
      <c r="AH2028" t="str">
        <f t="shared" si="726"/>
        <v>&gt;16 messages</v>
      </c>
      <c r="AI2028" t="e">
        <f t="shared" si="727"/>
        <v>#N/A</v>
      </c>
      <c r="AJ2028">
        <f t="shared" si="728"/>
        <v>20.89</v>
      </c>
      <c r="AK2028" t="str">
        <f t="shared" si="729"/>
        <v>no - Low</v>
      </c>
      <c r="AL2028" t="str">
        <f t="shared" si="730"/>
        <v>Q2 - Medium</v>
      </c>
      <c r="AM2028">
        <f t="shared" si="731"/>
        <v>0</v>
      </c>
      <c r="AN2028">
        <f t="shared" si="732"/>
        <v>0</v>
      </c>
      <c r="AO2028">
        <f t="shared" si="733"/>
        <v>1</v>
      </c>
      <c r="AP2028">
        <f t="shared" si="734"/>
        <v>2</v>
      </c>
      <c r="AQ2028">
        <f t="shared" si="735"/>
        <v>122.9</v>
      </c>
    </row>
    <row r="2029" spans="1:43" x14ac:dyDescent="0.25">
      <c r="A2029" t="s">
        <v>74</v>
      </c>
      <c r="B2029">
        <v>40</v>
      </c>
      <c r="C2029" t="s">
        <v>28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  <c r="U2029">
        <f t="shared" si="713"/>
        <v>0</v>
      </c>
      <c r="V2029" t="str">
        <f t="shared" si="714"/>
        <v>&lt;=3 calls</v>
      </c>
      <c r="W2029" t="str">
        <f t="shared" si="715"/>
        <v>Q1</v>
      </c>
      <c r="X2029" t="str">
        <f t="shared" si="716"/>
        <v>Low</v>
      </c>
      <c r="Y2029" t="str">
        <f t="shared" si="717"/>
        <v>High</v>
      </c>
      <c r="Z2029" s="3">
        <f t="shared" si="718"/>
        <v>0.75057616430303487</v>
      </c>
      <c r="AA2029" s="3">
        <f t="shared" si="719"/>
        <v>1.3040143763762309</v>
      </c>
      <c r="AB2029" s="3">
        <f t="shared" si="720"/>
        <v>0.24371902509965784</v>
      </c>
      <c r="AC2029" s="3">
        <f t="shared" si="721"/>
        <v>-1.3970755322703865</v>
      </c>
      <c r="AD2029" s="3">
        <f t="shared" si="722"/>
        <v>3.1745086462784968</v>
      </c>
      <c r="AE2029" s="3">
        <f t="shared" si="723"/>
        <v>2.0676162792645685</v>
      </c>
      <c r="AF2029" s="3">
        <f t="shared" si="724"/>
        <v>2.5441244095489481</v>
      </c>
      <c r="AG2029" t="str">
        <f t="shared" si="725"/>
        <v>Cluster 2</v>
      </c>
      <c r="AH2029" t="str">
        <f t="shared" si="726"/>
        <v>Not Applicable</v>
      </c>
      <c r="AI2029" t="e">
        <f t="shared" si="727"/>
        <v>#N/A</v>
      </c>
      <c r="AJ2029">
        <f t="shared" si="728"/>
        <v>37.54</v>
      </c>
      <c r="AK2029" t="str">
        <f t="shared" si="729"/>
        <v>yes - Low</v>
      </c>
      <c r="AL2029" t="str">
        <f t="shared" si="730"/>
        <v>Q1 - Low</v>
      </c>
      <c r="AM2029">
        <f t="shared" si="731"/>
        <v>1</v>
      </c>
      <c r="AN2029">
        <f t="shared" si="732"/>
        <v>0</v>
      </c>
      <c r="AO2029">
        <f t="shared" si="733"/>
        <v>1</v>
      </c>
      <c r="AP2029">
        <f t="shared" si="734"/>
        <v>0</v>
      </c>
      <c r="AQ2029">
        <f t="shared" si="735"/>
        <v>220.8</v>
      </c>
    </row>
    <row r="2030" spans="1:43" x14ac:dyDescent="0.25">
      <c r="A2030" t="s">
        <v>61</v>
      </c>
      <c r="B2030">
        <v>132</v>
      </c>
      <c r="C2030" t="s">
        <v>25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  <c r="U2030">
        <f t="shared" si="713"/>
        <v>0</v>
      </c>
      <c r="V2030" t="str">
        <f t="shared" si="714"/>
        <v>&lt;=3 calls</v>
      </c>
      <c r="W2030" t="str">
        <f t="shared" si="715"/>
        <v>Q4</v>
      </c>
      <c r="X2030" t="str">
        <f t="shared" si="716"/>
        <v>Not Applicable</v>
      </c>
      <c r="Y2030" t="str">
        <f t="shared" si="717"/>
        <v>High</v>
      </c>
      <c r="Z2030" s="3">
        <f t="shared" si="718"/>
        <v>0.63578765164211493</v>
      </c>
      <c r="AA2030" s="3">
        <f t="shared" si="719"/>
        <v>1.0254047397864219</v>
      </c>
      <c r="AB2030" s="3">
        <f t="shared" si="720"/>
        <v>0.79978708923088526</v>
      </c>
      <c r="AC2030" s="3">
        <f t="shared" si="721"/>
        <v>1.320215620022323</v>
      </c>
      <c r="AD2030" s="3">
        <f t="shared" si="722"/>
        <v>3.9243725219672867</v>
      </c>
      <c r="AE2030" s="3">
        <f t="shared" si="723"/>
        <v>1.9591604043080275</v>
      </c>
      <c r="AF2030" s="3">
        <f t="shared" si="724"/>
        <v>0.52528019993609454</v>
      </c>
      <c r="AG2030" t="str">
        <f t="shared" si="725"/>
        <v>Cluster 3</v>
      </c>
      <c r="AH2030" t="str">
        <f t="shared" si="726"/>
        <v>Not Applicable</v>
      </c>
      <c r="AI2030" t="e">
        <f t="shared" si="727"/>
        <v>#N/A</v>
      </c>
      <c r="AJ2030">
        <f t="shared" si="728"/>
        <v>36.479999999999997</v>
      </c>
      <c r="AK2030" t="str">
        <f t="shared" si="729"/>
        <v>no - Low</v>
      </c>
      <c r="AL2030" t="str">
        <f t="shared" si="730"/>
        <v>Q4 - Very High</v>
      </c>
      <c r="AM2030">
        <f t="shared" si="731"/>
        <v>0</v>
      </c>
      <c r="AN2030">
        <f t="shared" si="732"/>
        <v>0</v>
      </c>
      <c r="AO2030">
        <f t="shared" si="733"/>
        <v>0</v>
      </c>
      <c r="AP2030">
        <f t="shared" si="734"/>
        <v>0</v>
      </c>
      <c r="AQ2030">
        <f t="shared" si="735"/>
        <v>214.6</v>
      </c>
    </row>
    <row r="2031" spans="1:43" x14ac:dyDescent="0.25">
      <c r="A2031" t="s">
        <v>74</v>
      </c>
      <c r="B2031">
        <v>120</v>
      </c>
      <c r="C2031" t="s">
        <v>25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  <c r="U2031">
        <f t="shared" si="713"/>
        <v>1</v>
      </c>
      <c r="V2031" t="str">
        <f t="shared" si="714"/>
        <v>&lt;=3 calls</v>
      </c>
      <c r="W2031" t="str">
        <f t="shared" si="715"/>
        <v>Q3</v>
      </c>
      <c r="X2031" t="str">
        <f t="shared" si="716"/>
        <v>Low</v>
      </c>
      <c r="Y2031" t="str">
        <f t="shared" si="717"/>
        <v>Medium</v>
      </c>
      <c r="Z2031" s="3">
        <f t="shared" si="718"/>
        <v>0.40250777107314928</v>
      </c>
      <c r="AA2031" s="3">
        <f t="shared" si="719"/>
        <v>-0.31590165351022981</v>
      </c>
      <c r="AB2031" s="3">
        <f t="shared" si="720"/>
        <v>-0.48711328775852702</v>
      </c>
      <c r="AC2031" s="3">
        <f t="shared" si="721"/>
        <v>-1.0347700452980251</v>
      </c>
      <c r="AD2031" s="3">
        <f t="shared" si="722"/>
        <v>1.6429486696895024</v>
      </c>
      <c r="AE2031" s="3">
        <f t="shared" si="723"/>
        <v>1.2529304698273447</v>
      </c>
      <c r="AF2031" s="3">
        <f t="shared" si="724"/>
        <v>2.9052347914082666</v>
      </c>
      <c r="AG2031" t="str">
        <f t="shared" si="725"/>
        <v>Cluster 2</v>
      </c>
      <c r="AH2031" t="str">
        <f t="shared" si="726"/>
        <v>Not Applicable</v>
      </c>
      <c r="AI2031">
        <f t="shared" si="727"/>
        <v>34.340000000000003</v>
      </c>
      <c r="AJ2031" t="e">
        <f t="shared" si="728"/>
        <v>#N/A</v>
      </c>
      <c r="AK2031" t="str">
        <f t="shared" si="729"/>
        <v>yes - Low</v>
      </c>
      <c r="AL2031" t="str">
        <f t="shared" si="730"/>
        <v>Q1 - Low</v>
      </c>
      <c r="AM2031">
        <f t="shared" si="731"/>
        <v>1</v>
      </c>
      <c r="AN2031">
        <f t="shared" si="732"/>
        <v>0</v>
      </c>
      <c r="AO2031">
        <f t="shared" si="733"/>
        <v>0</v>
      </c>
      <c r="AP2031">
        <f t="shared" si="734"/>
        <v>2</v>
      </c>
      <c r="AQ2031">
        <f t="shared" si="735"/>
        <v>202</v>
      </c>
    </row>
    <row r="2032" spans="1:43" x14ac:dyDescent="0.25">
      <c r="A2032" t="s">
        <v>53</v>
      </c>
      <c r="B2032">
        <v>108</v>
      </c>
      <c r="C2032" t="s">
        <v>25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  <c r="U2032">
        <f t="shared" si="713"/>
        <v>1</v>
      </c>
      <c r="V2032" t="str">
        <f t="shared" si="714"/>
        <v>&gt;3 calls</v>
      </c>
      <c r="W2032" t="str">
        <f t="shared" si="715"/>
        <v>Q3</v>
      </c>
      <c r="X2032" t="str">
        <f t="shared" si="716"/>
        <v>Not Applicable</v>
      </c>
      <c r="Y2032" t="str">
        <f t="shared" si="717"/>
        <v>Low</v>
      </c>
      <c r="Z2032" s="3">
        <f t="shared" si="718"/>
        <v>0.54136484284039077</v>
      </c>
      <c r="AA2032" s="3">
        <f t="shared" si="719"/>
        <v>-1.8024830716001397</v>
      </c>
      <c r="AB2032" s="3">
        <f t="shared" si="720"/>
        <v>-0.21503712780860526</v>
      </c>
      <c r="AC2032" s="3">
        <f t="shared" si="721"/>
        <v>-0.41885071744501134</v>
      </c>
      <c r="AD2032" s="3">
        <f t="shared" si="722"/>
        <v>1.9934106095539674</v>
      </c>
      <c r="AE2032" s="3">
        <f t="shared" si="723"/>
        <v>1.9400252591935627</v>
      </c>
      <c r="AF2032" s="3">
        <f t="shared" si="724"/>
        <v>3.3990748968411655</v>
      </c>
      <c r="AG2032" t="str">
        <f t="shared" si="725"/>
        <v>Cluster 2</v>
      </c>
      <c r="AH2032" t="str">
        <f t="shared" si="726"/>
        <v>&gt;16 messages</v>
      </c>
      <c r="AI2032">
        <f t="shared" si="727"/>
        <v>35.619999999999997</v>
      </c>
      <c r="AJ2032" t="e">
        <f t="shared" si="728"/>
        <v>#N/A</v>
      </c>
      <c r="AK2032" t="str">
        <f t="shared" si="729"/>
        <v>no - Medium</v>
      </c>
      <c r="AL2032" t="str">
        <f t="shared" si="730"/>
        <v>Q2 - Medium</v>
      </c>
      <c r="AM2032">
        <f t="shared" si="731"/>
        <v>0</v>
      </c>
      <c r="AN2032">
        <f t="shared" si="732"/>
        <v>0</v>
      </c>
      <c r="AO2032">
        <f t="shared" si="733"/>
        <v>0</v>
      </c>
      <c r="AP2032">
        <f t="shared" si="734"/>
        <v>6</v>
      </c>
      <c r="AQ2032">
        <f t="shared" si="735"/>
        <v>209.5</v>
      </c>
    </row>
    <row r="2033" spans="1:43" x14ac:dyDescent="0.25">
      <c r="A2033" t="s">
        <v>36</v>
      </c>
      <c r="B2033">
        <v>122</v>
      </c>
      <c r="C2033" t="s">
        <v>28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  <c r="U2033">
        <f t="shared" si="713"/>
        <v>0</v>
      </c>
      <c r="V2033" t="str">
        <f t="shared" si="714"/>
        <v>&lt;=3 calls</v>
      </c>
      <c r="W2033" t="str">
        <f t="shared" si="715"/>
        <v>Q3</v>
      </c>
      <c r="X2033" t="str">
        <f t="shared" si="716"/>
        <v>Not Applicable</v>
      </c>
      <c r="Y2033" t="str">
        <f t="shared" si="717"/>
        <v>High</v>
      </c>
      <c r="Z2033" s="3">
        <f t="shared" si="718"/>
        <v>-0.64169740861650704</v>
      </c>
      <c r="AA2033" s="3">
        <f t="shared" si="719"/>
        <v>1.6821274546052574</v>
      </c>
      <c r="AB2033" s="3">
        <f t="shared" si="720"/>
        <v>0.54955646037183248</v>
      </c>
      <c r="AC2033" s="3">
        <f t="shared" si="721"/>
        <v>0.70429629216930834</v>
      </c>
      <c r="AD2033" s="3">
        <f t="shared" si="722"/>
        <v>3.5535812225305246</v>
      </c>
      <c r="AE2033" s="3">
        <f t="shared" si="723"/>
        <v>2.0098193719988262</v>
      </c>
      <c r="AF2033" s="3">
        <f t="shared" si="724"/>
        <v>1.857635139364556</v>
      </c>
      <c r="AG2033" t="str">
        <f t="shared" si="725"/>
        <v>Cluster 3</v>
      </c>
      <c r="AH2033" t="str">
        <f t="shared" si="726"/>
        <v>Not Applicable</v>
      </c>
      <c r="AI2033" t="e">
        <f t="shared" si="727"/>
        <v>#N/A</v>
      </c>
      <c r="AJ2033">
        <f t="shared" si="728"/>
        <v>24.75</v>
      </c>
      <c r="AK2033" t="str">
        <f t="shared" si="729"/>
        <v>no - Medium</v>
      </c>
      <c r="AL2033" t="str">
        <f t="shared" si="730"/>
        <v>Q4 - Very High</v>
      </c>
      <c r="AM2033">
        <f t="shared" si="731"/>
        <v>0</v>
      </c>
      <c r="AN2033">
        <f t="shared" si="732"/>
        <v>0</v>
      </c>
      <c r="AO2033">
        <f t="shared" si="733"/>
        <v>1</v>
      </c>
      <c r="AP2033">
        <f t="shared" si="734"/>
        <v>0</v>
      </c>
      <c r="AQ2033">
        <f t="shared" si="735"/>
        <v>145.6</v>
      </c>
    </row>
    <row r="2034" spans="1:43" x14ac:dyDescent="0.25">
      <c r="A2034" t="s">
        <v>35</v>
      </c>
      <c r="B2034">
        <v>130</v>
      </c>
      <c r="C2034" t="s">
        <v>25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  <c r="U2034">
        <f t="shared" si="713"/>
        <v>0</v>
      </c>
      <c r="V2034" t="str">
        <f t="shared" si="714"/>
        <v>&lt;=3 calls</v>
      </c>
      <c r="W2034" t="str">
        <f t="shared" si="715"/>
        <v>Q4</v>
      </c>
      <c r="X2034" t="str">
        <f t="shared" si="716"/>
        <v>Not Applicable</v>
      </c>
      <c r="Y2034" t="str">
        <f t="shared" si="717"/>
        <v>Medium</v>
      </c>
      <c r="Z2034" s="3">
        <f t="shared" si="718"/>
        <v>-0.50654319209639176</v>
      </c>
      <c r="AA2034" s="3">
        <f t="shared" si="719"/>
        <v>0.25922823916444698</v>
      </c>
      <c r="AB2034" s="3">
        <f t="shared" si="720"/>
        <v>9.4772222207364767E-2</v>
      </c>
      <c r="AC2034" s="3">
        <f t="shared" si="721"/>
        <v>0.19706861040800316</v>
      </c>
      <c r="AD2034" s="3">
        <f t="shared" si="722"/>
        <v>2.1120262441827307</v>
      </c>
      <c r="AE2034" s="3">
        <f t="shared" si="723"/>
        <v>0.60959256618643676</v>
      </c>
      <c r="AF2034" s="3">
        <f t="shared" si="724"/>
        <v>2.069432612428566</v>
      </c>
      <c r="AG2034" t="str">
        <f t="shared" si="725"/>
        <v>Cluster 2</v>
      </c>
      <c r="AH2034" t="str">
        <f t="shared" si="726"/>
        <v>&gt;16 messages</v>
      </c>
      <c r="AI2034" t="e">
        <f t="shared" si="727"/>
        <v>#N/A</v>
      </c>
      <c r="AJ2034">
        <f t="shared" si="728"/>
        <v>25.99</v>
      </c>
      <c r="AK2034" t="str">
        <f t="shared" si="729"/>
        <v>no - Medium</v>
      </c>
      <c r="AL2034" t="str">
        <f t="shared" si="730"/>
        <v>Q3 - High</v>
      </c>
      <c r="AM2034">
        <f t="shared" si="731"/>
        <v>0</v>
      </c>
      <c r="AN2034">
        <f t="shared" si="732"/>
        <v>0</v>
      </c>
      <c r="AO2034">
        <f t="shared" si="733"/>
        <v>0</v>
      </c>
      <c r="AP2034">
        <f t="shared" si="734"/>
        <v>2</v>
      </c>
      <c r="AQ2034">
        <f t="shared" si="735"/>
        <v>152.9</v>
      </c>
    </row>
    <row r="2035" spans="1:43" x14ac:dyDescent="0.25">
      <c r="A2035" t="s">
        <v>69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  <c r="U2035">
        <f t="shared" si="713"/>
        <v>0</v>
      </c>
      <c r="V2035" t="str">
        <f t="shared" si="714"/>
        <v>&lt;=3 calls</v>
      </c>
      <c r="W2035" t="str">
        <f t="shared" si="715"/>
        <v>Q4</v>
      </c>
      <c r="X2035" t="str">
        <f t="shared" si="716"/>
        <v>Not Applicable</v>
      </c>
      <c r="Y2035" t="str">
        <f t="shared" si="717"/>
        <v>Low</v>
      </c>
      <c r="Z2035" s="3">
        <f t="shared" si="718"/>
        <v>-0.77685162513662176</v>
      </c>
      <c r="AA2035" s="3">
        <f t="shared" si="719"/>
        <v>-2.3796030331076015</v>
      </c>
      <c r="AB2035" s="3">
        <f t="shared" si="720"/>
        <v>-0.73138604450188793</v>
      </c>
      <c r="AC2035" s="3">
        <f t="shared" si="721"/>
        <v>-0.70869510702289995</v>
      </c>
      <c r="AD2035" s="3">
        <f t="shared" si="722"/>
        <v>1.4526223610851521</v>
      </c>
      <c r="AE2035" s="3">
        <f t="shared" si="723"/>
        <v>2.702440257149568</v>
      </c>
      <c r="AF2035" s="3">
        <f t="shared" si="724"/>
        <v>4.5272789800276989</v>
      </c>
      <c r="AG2035" t="str">
        <f t="shared" si="725"/>
        <v>Cluster 1</v>
      </c>
      <c r="AH2035" t="str">
        <f t="shared" si="726"/>
        <v>&gt;16 messages</v>
      </c>
      <c r="AI2035" t="e">
        <f t="shared" si="727"/>
        <v>#N/A</v>
      </c>
      <c r="AJ2035">
        <f t="shared" si="728"/>
        <v>23.51</v>
      </c>
      <c r="AK2035" t="str">
        <f t="shared" si="729"/>
        <v>no - High</v>
      </c>
      <c r="AL2035" t="str">
        <f t="shared" si="730"/>
        <v>Q1 - Low</v>
      </c>
      <c r="AM2035">
        <f t="shared" si="731"/>
        <v>0</v>
      </c>
      <c r="AN2035">
        <f t="shared" si="732"/>
        <v>1</v>
      </c>
      <c r="AO2035">
        <f t="shared" si="733"/>
        <v>0</v>
      </c>
      <c r="AP2035">
        <f t="shared" si="734"/>
        <v>0</v>
      </c>
      <c r="AQ2035">
        <f t="shared" si="735"/>
        <v>138.30000000000001</v>
      </c>
    </row>
    <row r="2036" spans="1:43" x14ac:dyDescent="0.25">
      <c r="A2036" t="s">
        <v>32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  <c r="U2036">
        <f t="shared" si="713"/>
        <v>0</v>
      </c>
      <c r="V2036" t="str">
        <f t="shared" si="714"/>
        <v>&lt;=3 calls</v>
      </c>
      <c r="W2036" t="str">
        <f t="shared" si="715"/>
        <v>Q1</v>
      </c>
      <c r="X2036" t="str">
        <f t="shared" si="716"/>
        <v>Not Applicable</v>
      </c>
      <c r="Y2036" t="str">
        <f t="shared" si="717"/>
        <v>Medium</v>
      </c>
      <c r="Z2036" s="3">
        <f t="shared" si="718"/>
        <v>0.1673764628806205</v>
      </c>
      <c r="AA2036" s="3">
        <f t="shared" si="719"/>
        <v>-0.50296812379195877</v>
      </c>
      <c r="AB2036" s="3">
        <f t="shared" si="720"/>
        <v>0.42444114594230664</v>
      </c>
      <c r="AC2036" s="3">
        <f t="shared" si="721"/>
        <v>0.34199080519694713</v>
      </c>
      <c r="AD2036" s="3">
        <f t="shared" si="722"/>
        <v>2.3323336792880078</v>
      </c>
      <c r="AE2036" s="3">
        <f t="shared" si="723"/>
        <v>0.7603287519785803</v>
      </c>
      <c r="AF2036" s="3">
        <f t="shared" si="724"/>
        <v>1.9278016574921484</v>
      </c>
      <c r="AG2036" t="str">
        <f t="shared" si="725"/>
        <v>Cluster 2</v>
      </c>
      <c r="AH2036" t="str">
        <f t="shared" si="726"/>
        <v>Not Applicable</v>
      </c>
      <c r="AI2036" t="e">
        <f t="shared" si="727"/>
        <v>#N/A</v>
      </c>
      <c r="AJ2036">
        <f t="shared" si="728"/>
        <v>32.18</v>
      </c>
      <c r="AK2036" t="str">
        <f t="shared" si="729"/>
        <v>no - Medium</v>
      </c>
      <c r="AL2036" t="str">
        <f t="shared" si="730"/>
        <v>Q3 - High</v>
      </c>
      <c r="AM2036">
        <f t="shared" si="731"/>
        <v>0</v>
      </c>
      <c r="AN2036">
        <f t="shared" si="732"/>
        <v>1</v>
      </c>
      <c r="AO2036">
        <f t="shared" si="733"/>
        <v>0</v>
      </c>
      <c r="AP2036">
        <f t="shared" si="734"/>
        <v>3</v>
      </c>
      <c r="AQ2036">
        <f t="shared" si="735"/>
        <v>189.3</v>
      </c>
    </row>
    <row r="2037" spans="1:43" x14ac:dyDescent="0.25">
      <c r="A2037" t="s">
        <v>41</v>
      </c>
      <c r="B2037">
        <v>128</v>
      </c>
      <c r="C2037" t="s">
        <v>28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  <c r="U2037">
        <f t="shared" si="713"/>
        <v>0</v>
      </c>
      <c r="V2037" t="str">
        <f t="shared" si="714"/>
        <v>&gt;3 calls</v>
      </c>
      <c r="W2037" t="str">
        <f t="shared" si="715"/>
        <v>Q4</v>
      </c>
      <c r="X2037" t="str">
        <f t="shared" si="716"/>
        <v>Not Applicable</v>
      </c>
      <c r="Y2037" t="str">
        <f t="shared" si="717"/>
        <v>Medium</v>
      </c>
      <c r="Z2037" s="3">
        <f t="shared" si="718"/>
        <v>0.35251922523694251</v>
      </c>
      <c r="AA2037" s="3">
        <f t="shared" si="719"/>
        <v>-0.10694442606787302</v>
      </c>
      <c r="AB2037" s="3">
        <f t="shared" si="720"/>
        <v>1.9397266206999011</v>
      </c>
      <c r="AC2037" s="3">
        <f t="shared" si="721"/>
        <v>1.4651378148112675</v>
      </c>
      <c r="AD2037" s="3">
        <f t="shared" si="722"/>
        <v>4.1648233531844916</v>
      </c>
      <c r="AE2037" s="3">
        <f t="shared" si="723"/>
        <v>2.4586327692175654</v>
      </c>
      <c r="AF2037" s="3">
        <f t="shared" si="724"/>
        <v>1.656501320406947</v>
      </c>
      <c r="AG2037" t="str">
        <f t="shared" si="725"/>
        <v>Cluster 3</v>
      </c>
      <c r="AH2037" t="str">
        <f t="shared" si="726"/>
        <v>Not Applicable</v>
      </c>
      <c r="AI2037" t="e">
        <f t="shared" si="727"/>
        <v>#N/A</v>
      </c>
      <c r="AJ2037">
        <f t="shared" si="728"/>
        <v>33.880000000000003</v>
      </c>
      <c r="AK2037" t="str">
        <f t="shared" si="729"/>
        <v>no - Low</v>
      </c>
      <c r="AL2037" t="str">
        <f t="shared" si="730"/>
        <v>Q4 - Very High</v>
      </c>
      <c r="AM2037">
        <f t="shared" si="731"/>
        <v>0</v>
      </c>
      <c r="AN2037">
        <f t="shared" si="732"/>
        <v>0</v>
      </c>
      <c r="AO2037">
        <f t="shared" si="733"/>
        <v>1</v>
      </c>
      <c r="AP2037">
        <f t="shared" si="734"/>
        <v>4</v>
      </c>
      <c r="AQ2037">
        <f t="shared" si="735"/>
        <v>199.3</v>
      </c>
    </row>
    <row r="2038" spans="1:43" x14ac:dyDescent="0.25">
      <c r="A2038" t="s">
        <v>44</v>
      </c>
      <c r="B2038">
        <v>127</v>
      </c>
      <c r="C2038" t="s">
        <v>28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  <c r="U2038">
        <f t="shared" si="713"/>
        <v>0</v>
      </c>
      <c r="V2038" t="str">
        <f t="shared" si="714"/>
        <v>&lt;=3 calls</v>
      </c>
      <c r="W2038" t="str">
        <f t="shared" si="715"/>
        <v>Q3</v>
      </c>
      <c r="X2038" t="str">
        <f t="shared" si="716"/>
        <v>High</v>
      </c>
      <c r="Y2038" t="str">
        <f t="shared" si="717"/>
        <v>Low</v>
      </c>
      <c r="Z2038" s="3">
        <f t="shared" si="718"/>
        <v>1.2449073397944144</v>
      </c>
      <c r="AA2038" s="3">
        <f t="shared" si="719"/>
        <v>-1.8243738287607674</v>
      </c>
      <c r="AB2038" s="3">
        <f t="shared" si="720"/>
        <v>0.62502284050392787</v>
      </c>
      <c r="AC2038" s="3">
        <f t="shared" si="721"/>
        <v>0.12460751301353053</v>
      </c>
      <c r="AD2038" s="3">
        <f t="shared" si="722"/>
        <v>3.1023607888661906</v>
      </c>
      <c r="AE2038" s="3">
        <f t="shared" si="723"/>
        <v>2.2987637406206498</v>
      </c>
      <c r="AF2038" s="3">
        <f t="shared" si="724"/>
        <v>2.9906499303813598</v>
      </c>
      <c r="AG2038" t="str">
        <f t="shared" si="725"/>
        <v>Cluster 2</v>
      </c>
      <c r="AH2038" t="str">
        <f t="shared" si="726"/>
        <v>Not Applicable</v>
      </c>
      <c r="AI2038" t="e">
        <f t="shared" si="727"/>
        <v>#N/A</v>
      </c>
      <c r="AJ2038">
        <f t="shared" si="728"/>
        <v>42.08</v>
      </c>
      <c r="AK2038" t="str">
        <f t="shared" si="729"/>
        <v>yes - Low</v>
      </c>
      <c r="AL2038" t="str">
        <f t="shared" si="730"/>
        <v>Q3 - High</v>
      </c>
      <c r="AM2038">
        <f t="shared" si="731"/>
        <v>1</v>
      </c>
      <c r="AN2038">
        <f t="shared" si="732"/>
        <v>0</v>
      </c>
      <c r="AO2038">
        <f t="shared" si="733"/>
        <v>1</v>
      </c>
      <c r="AP2038">
        <f t="shared" si="734"/>
        <v>2</v>
      </c>
      <c r="AQ2038">
        <f t="shared" si="735"/>
        <v>247.5</v>
      </c>
    </row>
    <row r="2039" spans="1:43" x14ac:dyDescent="0.25">
      <c r="A2039" t="s">
        <v>26</v>
      </c>
      <c r="B2039">
        <v>177</v>
      </c>
      <c r="C2039" t="s">
        <v>25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  <c r="U2039">
        <f t="shared" si="713"/>
        <v>0</v>
      </c>
      <c r="V2039" t="str">
        <f t="shared" si="714"/>
        <v>&lt;=3 calls</v>
      </c>
      <c r="W2039" t="str">
        <f t="shared" si="715"/>
        <v>Q4</v>
      </c>
      <c r="X2039" t="str">
        <f t="shared" si="716"/>
        <v>Not Applicable</v>
      </c>
      <c r="Y2039" t="str">
        <f t="shared" si="717"/>
        <v>Low</v>
      </c>
      <c r="Z2039" s="3">
        <f t="shared" si="718"/>
        <v>-8.9971976794667202E-2</v>
      </c>
      <c r="AA2039" s="3">
        <f t="shared" si="719"/>
        <v>-0.89302161501769139</v>
      </c>
      <c r="AB2039" s="3">
        <f t="shared" si="720"/>
        <v>-0.41959073711402073</v>
      </c>
      <c r="AC2039" s="3">
        <f t="shared" si="721"/>
        <v>0.45068245128865581</v>
      </c>
      <c r="AD2039" s="3">
        <f t="shared" si="722"/>
        <v>1.8113392461913749</v>
      </c>
      <c r="AE2039" s="3">
        <f t="shared" si="723"/>
        <v>1.0884638809205314</v>
      </c>
      <c r="AF2039" s="3">
        <f t="shared" si="724"/>
        <v>2.6624344828265789</v>
      </c>
      <c r="AG2039" t="str">
        <f t="shared" si="725"/>
        <v>Cluster 2</v>
      </c>
      <c r="AH2039" t="str">
        <f t="shared" si="726"/>
        <v>Not Applicable</v>
      </c>
      <c r="AI2039" t="e">
        <f t="shared" si="727"/>
        <v>#N/A</v>
      </c>
      <c r="AJ2039">
        <f t="shared" si="728"/>
        <v>29.82</v>
      </c>
      <c r="AK2039" t="str">
        <f t="shared" si="729"/>
        <v>no - Low</v>
      </c>
      <c r="AL2039" t="str">
        <f t="shared" si="730"/>
        <v>Q3 - High</v>
      </c>
      <c r="AM2039">
        <f t="shared" si="731"/>
        <v>0</v>
      </c>
      <c r="AN2039">
        <f t="shared" si="732"/>
        <v>0</v>
      </c>
      <c r="AO2039">
        <f t="shared" si="733"/>
        <v>0</v>
      </c>
      <c r="AP2039">
        <f t="shared" si="734"/>
        <v>1</v>
      </c>
      <c r="AQ2039">
        <f t="shared" si="735"/>
        <v>175.4</v>
      </c>
    </row>
    <row r="2040" spans="1:43" x14ac:dyDescent="0.25">
      <c r="A2040" t="s">
        <v>57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  <c r="U2040">
        <f t="shared" si="713"/>
        <v>0</v>
      </c>
      <c r="V2040" t="str">
        <f t="shared" si="714"/>
        <v>&lt;=3 calls</v>
      </c>
      <c r="W2040" t="str">
        <f t="shared" si="715"/>
        <v>Q3</v>
      </c>
      <c r="X2040" t="str">
        <f t="shared" si="716"/>
        <v>Not Applicable</v>
      </c>
      <c r="Y2040" t="str">
        <f t="shared" si="717"/>
        <v>Low</v>
      </c>
      <c r="Z2040" s="3">
        <f t="shared" si="718"/>
        <v>-1.5914871852138399E-2</v>
      </c>
      <c r="AA2040" s="3">
        <f t="shared" si="719"/>
        <v>-1.1378000814501668</v>
      </c>
      <c r="AB2040" s="3">
        <f t="shared" si="720"/>
        <v>-1.67272983878118</v>
      </c>
      <c r="AC2040" s="3">
        <f t="shared" si="721"/>
        <v>0.34199080519694713</v>
      </c>
      <c r="AD2040" s="3">
        <f t="shared" si="722"/>
        <v>1.8002547483923403</v>
      </c>
      <c r="AE2040" s="3">
        <f t="shared" si="723"/>
        <v>2.0517858399165947</v>
      </c>
      <c r="AF2040" s="3">
        <f t="shared" si="724"/>
        <v>3.6302524852488323</v>
      </c>
      <c r="AG2040" t="str">
        <f t="shared" si="725"/>
        <v>Cluster 1</v>
      </c>
      <c r="AH2040" t="str">
        <f t="shared" si="726"/>
        <v>Not Applicable</v>
      </c>
      <c r="AI2040" t="e">
        <f t="shared" si="727"/>
        <v>#N/A</v>
      </c>
      <c r="AJ2040">
        <f t="shared" si="728"/>
        <v>30.5</v>
      </c>
      <c r="AK2040" t="str">
        <f t="shared" si="729"/>
        <v>no - Medium</v>
      </c>
      <c r="AL2040" t="str">
        <f t="shared" si="730"/>
        <v>Q3 - High</v>
      </c>
      <c r="AM2040">
        <f t="shared" si="731"/>
        <v>0</v>
      </c>
      <c r="AN2040">
        <f t="shared" si="732"/>
        <v>1</v>
      </c>
      <c r="AO2040">
        <f t="shared" si="733"/>
        <v>0</v>
      </c>
      <c r="AP2040">
        <f t="shared" si="734"/>
        <v>1</v>
      </c>
      <c r="AQ2040">
        <f t="shared" si="735"/>
        <v>179.4</v>
      </c>
    </row>
    <row r="2041" spans="1:43" x14ac:dyDescent="0.25">
      <c r="A2041" t="s">
        <v>43</v>
      </c>
      <c r="B2041">
        <v>99</v>
      </c>
      <c r="C2041" t="s">
        <v>28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  <c r="U2041">
        <f t="shared" si="713"/>
        <v>0</v>
      </c>
      <c r="V2041" t="str">
        <f t="shared" si="714"/>
        <v>&lt;=3 calls</v>
      </c>
      <c r="W2041" t="str">
        <f t="shared" si="715"/>
        <v>Q2</v>
      </c>
      <c r="X2041" t="str">
        <f t="shared" si="716"/>
        <v>Low</v>
      </c>
      <c r="Y2041" t="str">
        <f t="shared" si="717"/>
        <v>High</v>
      </c>
      <c r="Z2041" s="3">
        <f t="shared" si="718"/>
        <v>-0.9897658018463924</v>
      </c>
      <c r="AA2041" s="3">
        <f t="shared" si="719"/>
        <v>1.8592435807230652</v>
      </c>
      <c r="AB2041" s="3">
        <f t="shared" si="720"/>
        <v>-0.52484647782457472</v>
      </c>
      <c r="AC2041" s="3">
        <f t="shared" si="721"/>
        <v>-0.67246455832566399</v>
      </c>
      <c r="AD2041" s="3">
        <f t="shared" si="722"/>
        <v>2.9169211384448528</v>
      </c>
      <c r="AE2041" s="3">
        <f t="shared" si="723"/>
        <v>2.2724646185262265</v>
      </c>
      <c r="AF2041" s="3">
        <f t="shared" si="724"/>
        <v>3.1336499416815338</v>
      </c>
      <c r="AG2041" t="str">
        <f t="shared" si="725"/>
        <v>Cluster 2</v>
      </c>
      <c r="AH2041" t="str">
        <f t="shared" si="726"/>
        <v>&gt;16 messages</v>
      </c>
      <c r="AI2041" t="e">
        <f t="shared" si="727"/>
        <v>#N/A</v>
      </c>
      <c r="AJ2041">
        <f t="shared" si="728"/>
        <v>21.56</v>
      </c>
      <c r="AK2041" t="str">
        <f t="shared" si="729"/>
        <v>yes - Medium</v>
      </c>
      <c r="AL2041" t="str">
        <f t="shared" si="730"/>
        <v>Q1 - Low</v>
      </c>
      <c r="AM2041">
        <f t="shared" si="731"/>
        <v>1</v>
      </c>
      <c r="AN2041">
        <f t="shared" si="732"/>
        <v>0</v>
      </c>
      <c r="AO2041">
        <f t="shared" si="733"/>
        <v>1</v>
      </c>
      <c r="AP2041">
        <f t="shared" si="734"/>
        <v>0</v>
      </c>
      <c r="AQ2041">
        <f t="shared" si="735"/>
        <v>126.8</v>
      </c>
    </row>
    <row r="2042" spans="1:43" x14ac:dyDescent="0.25">
      <c r="A2042" t="s">
        <v>36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  <c r="U2042">
        <f t="shared" si="713"/>
        <v>1</v>
      </c>
      <c r="V2042" t="str">
        <f t="shared" si="714"/>
        <v>&lt;=3 calls</v>
      </c>
      <c r="W2042" t="str">
        <f t="shared" si="715"/>
        <v>Q3</v>
      </c>
      <c r="X2042" t="str">
        <f t="shared" si="716"/>
        <v>High</v>
      </c>
      <c r="Y2042" t="str">
        <f t="shared" si="717"/>
        <v>High</v>
      </c>
      <c r="Z2042" s="3">
        <f t="shared" si="718"/>
        <v>1.1004959851564831</v>
      </c>
      <c r="AA2042" s="3">
        <f t="shared" si="719"/>
        <v>1.6224253896217269</v>
      </c>
      <c r="AB2042" s="3">
        <f t="shared" si="720"/>
        <v>-0.33816648486623396</v>
      </c>
      <c r="AC2042" s="3">
        <f t="shared" si="721"/>
        <v>0.41445190259141979</v>
      </c>
      <c r="AD2042" s="3">
        <f t="shared" si="722"/>
        <v>3.7051175547194144</v>
      </c>
      <c r="AE2042" s="3">
        <f t="shared" si="723"/>
        <v>2.0321128190342148</v>
      </c>
      <c r="AF2042" s="3">
        <f t="shared" si="724"/>
        <v>1.5909333500421667</v>
      </c>
      <c r="AG2042" t="str">
        <f t="shared" si="725"/>
        <v>Cluster 3</v>
      </c>
      <c r="AH2042" t="str">
        <f t="shared" si="726"/>
        <v>Not Applicable</v>
      </c>
      <c r="AI2042">
        <f t="shared" si="727"/>
        <v>40.75</v>
      </c>
      <c r="AJ2042" t="e">
        <f t="shared" si="728"/>
        <v>#N/A</v>
      </c>
      <c r="AK2042" t="str">
        <f t="shared" si="729"/>
        <v>yes - Low</v>
      </c>
      <c r="AL2042" t="str">
        <f t="shared" si="730"/>
        <v>Q3 - High</v>
      </c>
      <c r="AM2042">
        <f t="shared" si="731"/>
        <v>1</v>
      </c>
      <c r="AN2042">
        <f t="shared" si="732"/>
        <v>1</v>
      </c>
      <c r="AO2042">
        <f t="shared" si="733"/>
        <v>0</v>
      </c>
      <c r="AP2042">
        <f t="shared" si="734"/>
        <v>1</v>
      </c>
      <c r="AQ2042">
        <f t="shared" si="735"/>
        <v>239.7</v>
      </c>
    </row>
    <row r="2043" spans="1:43" x14ac:dyDescent="0.25">
      <c r="A2043" t="s">
        <v>36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  <c r="U2043">
        <f t="shared" si="713"/>
        <v>1</v>
      </c>
      <c r="V2043" t="str">
        <f t="shared" si="714"/>
        <v>&gt;3 calls</v>
      </c>
      <c r="W2043" t="str">
        <f t="shared" si="715"/>
        <v>Q2</v>
      </c>
      <c r="X2043" t="str">
        <f t="shared" si="716"/>
        <v>Not Applicable</v>
      </c>
      <c r="Y2043" t="str">
        <f t="shared" si="717"/>
        <v>Medium</v>
      </c>
      <c r="Z2043" s="3">
        <f t="shared" si="718"/>
        <v>-0.6898345268291507</v>
      </c>
      <c r="AA2043" s="3">
        <f t="shared" si="719"/>
        <v>0.23932755083660345</v>
      </c>
      <c r="AB2043" s="3">
        <f t="shared" si="720"/>
        <v>-1.8991289791774653</v>
      </c>
      <c r="AC2043" s="3">
        <f t="shared" si="721"/>
        <v>1.8274433017836287</v>
      </c>
      <c r="AD2043" s="3">
        <f t="shared" si="722"/>
        <v>3.2303256716634268</v>
      </c>
      <c r="AE2043" s="3">
        <f t="shared" si="723"/>
        <v>2.7348472081234334</v>
      </c>
      <c r="AF2043" s="3">
        <f t="shared" si="724"/>
        <v>3.5388945390550006</v>
      </c>
      <c r="AG2043" t="str">
        <f t="shared" si="725"/>
        <v>Cluster 2</v>
      </c>
      <c r="AH2043" t="str">
        <f t="shared" si="726"/>
        <v>&gt;16 messages</v>
      </c>
      <c r="AI2043">
        <f t="shared" si="727"/>
        <v>24.31</v>
      </c>
      <c r="AJ2043" t="e">
        <f t="shared" si="728"/>
        <v>#N/A</v>
      </c>
      <c r="AK2043" t="str">
        <f t="shared" si="729"/>
        <v>no - Medium</v>
      </c>
      <c r="AL2043" t="str">
        <f t="shared" si="730"/>
        <v>Q4 - Very High</v>
      </c>
      <c r="AM2043">
        <f t="shared" si="731"/>
        <v>0</v>
      </c>
      <c r="AN2043">
        <f t="shared" si="732"/>
        <v>1</v>
      </c>
      <c r="AO2043">
        <f t="shared" si="733"/>
        <v>0</v>
      </c>
      <c r="AP2043">
        <f t="shared" si="734"/>
        <v>5</v>
      </c>
      <c r="AQ2043">
        <f t="shared" si="735"/>
        <v>143</v>
      </c>
    </row>
    <row r="2044" spans="1:43" x14ac:dyDescent="0.25">
      <c r="A2044" t="s">
        <v>31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  <c r="U2044">
        <f t="shared" si="713"/>
        <v>0</v>
      </c>
      <c r="V2044" t="str">
        <f t="shared" si="714"/>
        <v>&lt;=3 calls</v>
      </c>
      <c r="W2044" t="str">
        <f t="shared" si="715"/>
        <v>Q1</v>
      </c>
      <c r="X2044" t="str">
        <f t="shared" si="716"/>
        <v>Not Applicable</v>
      </c>
      <c r="Y2044" t="str">
        <f t="shared" si="717"/>
        <v>Medium</v>
      </c>
      <c r="Z2044" s="3">
        <f t="shared" si="718"/>
        <v>-1.6359140424699561</v>
      </c>
      <c r="AA2044" s="3">
        <f t="shared" si="719"/>
        <v>-3.5301948087636523E-2</v>
      </c>
      <c r="AB2044" s="3">
        <f t="shared" si="720"/>
        <v>-0.57250945475010862</v>
      </c>
      <c r="AC2044" s="3">
        <f t="shared" si="721"/>
        <v>0.99414068174719761</v>
      </c>
      <c r="AD2044" s="3">
        <f t="shared" si="722"/>
        <v>2.3440081539216577</v>
      </c>
      <c r="AE2044" s="3">
        <f t="shared" si="723"/>
        <v>1.9983852863680278</v>
      </c>
      <c r="AF2044" s="3">
        <f t="shared" si="724"/>
        <v>3.239245788743613</v>
      </c>
      <c r="AG2044" t="str">
        <f t="shared" si="725"/>
        <v>Cluster 2</v>
      </c>
      <c r="AH2044" t="str">
        <f t="shared" si="726"/>
        <v>Not Applicable</v>
      </c>
      <c r="AI2044" t="e">
        <f t="shared" si="727"/>
        <v>#N/A</v>
      </c>
      <c r="AJ2044">
        <f t="shared" si="728"/>
        <v>15.62</v>
      </c>
      <c r="AK2044" t="str">
        <f t="shared" si="729"/>
        <v>no - High</v>
      </c>
      <c r="AL2044" t="str">
        <f t="shared" si="730"/>
        <v>Q4 - Very High</v>
      </c>
      <c r="AM2044">
        <f t="shared" si="731"/>
        <v>0</v>
      </c>
      <c r="AN2044">
        <f t="shared" si="732"/>
        <v>1</v>
      </c>
      <c r="AO2044">
        <f t="shared" si="733"/>
        <v>0</v>
      </c>
      <c r="AP2044">
        <f t="shared" si="734"/>
        <v>2</v>
      </c>
      <c r="AQ2044">
        <f t="shared" si="735"/>
        <v>91.9</v>
      </c>
    </row>
    <row r="2045" spans="1:43" x14ac:dyDescent="0.25">
      <c r="A2045" t="s">
        <v>59</v>
      </c>
      <c r="B2045">
        <v>56</v>
      </c>
      <c r="C2045" t="s">
        <v>25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  <c r="U2045">
        <f t="shared" si="713"/>
        <v>0</v>
      </c>
      <c r="V2045" t="str">
        <f t="shared" si="714"/>
        <v>&lt;=3 calls</v>
      </c>
      <c r="W2045" t="str">
        <f t="shared" si="715"/>
        <v>Q1</v>
      </c>
      <c r="X2045" t="str">
        <f t="shared" si="716"/>
        <v>Not Applicable</v>
      </c>
      <c r="Y2045" t="str">
        <f t="shared" si="717"/>
        <v>Medium</v>
      </c>
      <c r="Z2045" s="3">
        <f t="shared" si="718"/>
        <v>0.5580276914524599</v>
      </c>
      <c r="AA2045" s="3">
        <f t="shared" si="719"/>
        <v>-0.4691369536346251</v>
      </c>
      <c r="AB2045" s="3">
        <f t="shared" si="720"/>
        <v>-1.0094200765675017</v>
      </c>
      <c r="AC2045" s="3">
        <f t="shared" si="721"/>
        <v>1.8999043991781008</v>
      </c>
      <c r="AD2045" s="3">
        <f t="shared" si="722"/>
        <v>3.3344864857342045</v>
      </c>
      <c r="AE2045" s="3">
        <f t="shared" si="723"/>
        <v>2.2715743445212571</v>
      </c>
      <c r="AF2045" s="3">
        <f t="shared" si="724"/>
        <v>2.6835237807461874</v>
      </c>
      <c r="AG2045" t="str">
        <f t="shared" si="725"/>
        <v>Cluster 2</v>
      </c>
      <c r="AH2045" t="str">
        <f t="shared" si="726"/>
        <v>Not Applicable</v>
      </c>
      <c r="AI2045" t="e">
        <f t="shared" si="727"/>
        <v>#N/A</v>
      </c>
      <c r="AJ2045">
        <f t="shared" si="728"/>
        <v>35.770000000000003</v>
      </c>
      <c r="AK2045" t="str">
        <f t="shared" si="729"/>
        <v>no - Medium</v>
      </c>
      <c r="AL2045" t="str">
        <f t="shared" si="730"/>
        <v>Q4 - Very High</v>
      </c>
      <c r="AM2045">
        <f t="shared" si="731"/>
        <v>0</v>
      </c>
      <c r="AN2045">
        <f t="shared" si="732"/>
        <v>0</v>
      </c>
      <c r="AO2045">
        <f t="shared" si="733"/>
        <v>0</v>
      </c>
      <c r="AP2045">
        <f t="shared" si="734"/>
        <v>1</v>
      </c>
      <c r="AQ2045">
        <f t="shared" si="735"/>
        <v>210.4</v>
      </c>
    </row>
    <row r="2046" spans="1:43" x14ac:dyDescent="0.25">
      <c r="A2046" t="s">
        <v>37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  <c r="U2046">
        <f t="shared" si="713"/>
        <v>1</v>
      </c>
      <c r="V2046" t="str">
        <f t="shared" si="714"/>
        <v>&lt;=3 calls</v>
      </c>
      <c r="W2046" t="str">
        <f t="shared" si="715"/>
        <v>Q2</v>
      </c>
      <c r="X2046" t="str">
        <f t="shared" si="716"/>
        <v>Not Applicable</v>
      </c>
      <c r="Y2046" t="str">
        <f t="shared" si="717"/>
        <v>Medium</v>
      </c>
      <c r="Z2046" s="3">
        <f t="shared" si="718"/>
        <v>0.38954777770820692</v>
      </c>
      <c r="AA2046" s="3">
        <f t="shared" si="719"/>
        <v>7.01717000499337E-2</v>
      </c>
      <c r="AB2046" s="3">
        <f t="shared" si="720"/>
        <v>-1.402639636203155</v>
      </c>
      <c r="AC2046" s="3">
        <f t="shared" si="721"/>
        <v>-1.3970755322703865</v>
      </c>
      <c r="AD2046" s="3">
        <f t="shared" si="722"/>
        <v>1.842796285293413</v>
      </c>
      <c r="AE2046" s="3">
        <f t="shared" si="723"/>
        <v>2.0188832384568465</v>
      </c>
      <c r="AF2046" s="3">
        <f t="shared" si="724"/>
        <v>3.5715376117231084</v>
      </c>
      <c r="AG2046" t="str">
        <f t="shared" si="725"/>
        <v>Cluster 1</v>
      </c>
      <c r="AH2046" t="str">
        <f t="shared" si="726"/>
        <v>&gt;16 messages</v>
      </c>
      <c r="AI2046">
        <f t="shared" si="727"/>
        <v>34.22</v>
      </c>
      <c r="AJ2046" t="e">
        <f t="shared" si="728"/>
        <v>#N/A</v>
      </c>
      <c r="AK2046" t="str">
        <f t="shared" si="729"/>
        <v>no - Medium</v>
      </c>
      <c r="AL2046" t="str">
        <f t="shared" si="730"/>
        <v>Q1 - Low</v>
      </c>
      <c r="AM2046">
        <f t="shared" si="731"/>
        <v>0</v>
      </c>
      <c r="AN2046">
        <f t="shared" si="732"/>
        <v>1</v>
      </c>
      <c r="AO2046">
        <f t="shared" si="733"/>
        <v>0</v>
      </c>
      <c r="AP2046">
        <f t="shared" si="734"/>
        <v>1</v>
      </c>
      <c r="AQ2046">
        <f t="shared" si="735"/>
        <v>201.3</v>
      </c>
    </row>
    <row r="2047" spans="1:43" x14ac:dyDescent="0.25">
      <c r="A2047" t="s">
        <v>60</v>
      </c>
      <c r="B2047">
        <v>81</v>
      </c>
      <c r="C2047" t="s">
        <v>28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  <c r="U2047">
        <f t="shared" si="713"/>
        <v>0</v>
      </c>
      <c r="V2047" t="str">
        <f t="shared" si="714"/>
        <v>&lt;=3 calls</v>
      </c>
      <c r="W2047" t="str">
        <f t="shared" si="715"/>
        <v>Q2</v>
      </c>
      <c r="X2047" t="str">
        <f t="shared" si="716"/>
        <v>Not Applicable</v>
      </c>
      <c r="Y2047" t="str">
        <f t="shared" si="717"/>
        <v>High</v>
      </c>
      <c r="Z2047" s="3">
        <f t="shared" si="718"/>
        <v>-0.64169740861650704</v>
      </c>
      <c r="AA2047" s="3">
        <f t="shared" si="719"/>
        <v>1.7458096572543564</v>
      </c>
      <c r="AB2047" s="3">
        <f t="shared" si="720"/>
        <v>-0.37391371756038455</v>
      </c>
      <c r="AC2047" s="3">
        <f t="shared" si="721"/>
        <v>-0.38262016874777532</v>
      </c>
      <c r="AD2047" s="3">
        <f t="shared" si="722"/>
        <v>2.9053387599313609</v>
      </c>
      <c r="AE2047" s="3">
        <f t="shared" si="723"/>
        <v>1.9354163855098772</v>
      </c>
      <c r="AF2047" s="3">
        <f t="shared" si="724"/>
        <v>2.6553116315492495</v>
      </c>
      <c r="AG2047" t="str">
        <f t="shared" si="725"/>
        <v>Cluster 2</v>
      </c>
      <c r="AH2047" t="str">
        <f t="shared" si="726"/>
        <v>Not Applicable</v>
      </c>
      <c r="AI2047" t="e">
        <f t="shared" si="727"/>
        <v>#N/A</v>
      </c>
      <c r="AJ2047">
        <f t="shared" si="728"/>
        <v>24.75</v>
      </c>
      <c r="AK2047" t="str">
        <f t="shared" si="729"/>
        <v>no - Medium</v>
      </c>
      <c r="AL2047" t="str">
        <f t="shared" si="730"/>
        <v>Q2 - Medium</v>
      </c>
      <c r="AM2047">
        <f t="shared" si="731"/>
        <v>0</v>
      </c>
      <c r="AN2047">
        <f t="shared" si="732"/>
        <v>0</v>
      </c>
      <c r="AO2047">
        <f t="shared" si="733"/>
        <v>1</v>
      </c>
      <c r="AP2047">
        <f t="shared" si="734"/>
        <v>2</v>
      </c>
      <c r="AQ2047">
        <f t="shared" si="735"/>
        <v>145.6</v>
      </c>
    </row>
    <row r="2048" spans="1:43" x14ac:dyDescent="0.25">
      <c r="A2048" t="s">
        <v>39</v>
      </c>
      <c r="B2048">
        <v>139</v>
      </c>
      <c r="C2048" t="s">
        <v>28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  <c r="U2048">
        <f t="shared" si="713"/>
        <v>1</v>
      </c>
      <c r="V2048" t="str">
        <f t="shared" si="714"/>
        <v>&lt;=3 calls</v>
      </c>
      <c r="W2048" t="str">
        <f t="shared" si="715"/>
        <v>Q4</v>
      </c>
      <c r="X2048" t="str">
        <f t="shared" si="716"/>
        <v>High</v>
      </c>
      <c r="Y2048" t="str">
        <f t="shared" si="717"/>
        <v>Medium</v>
      </c>
      <c r="Z2048" s="3">
        <f t="shared" si="718"/>
        <v>0.43027918542659754</v>
      </c>
      <c r="AA2048" s="3">
        <f t="shared" si="719"/>
        <v>2.5093597352662438E-3</v>
      </c>
      <c r="AB2048" s="3">
        <f t="shared" si="720"/>
        <v>0.26755051356242449</v>
      </c>
      <c r="AC2048" s="3">
        <f t="shared" si="721"/>
        <v>1.1390628765361424</v>
      </c>
      <c r="AD2048" s="3">
        <f t="shared" si="722"/>
        <v>3.0385848447638955</v>
      </c>
      <c r="AE2048" s="3">
        <f t="shared" si="723"/>
        <v>1.246673168199254</v>
      </c>
      <c r="AF2048" s="3">
        <f t="shared" si="724"/>
        <v>1.3694488372287239</v>
      </c>
      <c r="AG2048" t="str">
        <f t="shared" si="725"/>
        <v>Cluster 2</v>
      </c>
      <c r="AH2048" t="str">
        <f t="shared" si="726"/>
        <v>&gt;16 messages</v>
      </c>
      <c r="AI2048">
        <f t="shared" si="727"/>
        <v>34.6</v>
      </c>
      <c r="AJ2048" t="e">
        <f t="shared" si="728"/>
        <v>#N/A</v>
      </c>
      <c r="AK2048" t="str">
        <f t="shared" si="729"/>
        <v>yes - Medium</v>
      </c>
      <c r="AL2048" t="str">
        <f t="shared" si="730"/>
        <v>Q4 - Very High</v>
      </c>
      <c r="AM2048">
        <f t="shared" si="731"/>
        <v>1</v>
      </c>
      <c r="AN2048">
        <f t="shared" si="732"/>
        <v>0</v>
      </c>
      <c r="AO2048">
        <f t="shared" si="733"/>
        <v>1</v>
      </c>
      <c r="AP2048">
        <f t="shared" si="734"/>
        <v>1</v>
      </c>
      <c r="AQ2048">
        <f t="shared" si="735"/>
        <v>203.5</v>
      </c>
    </row>
    <row r="2049" spans="1:43" x14ac:dyDescent="0.25">
      <c r="A2049" t="s">
        <v>42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  <c r="U2049">
        <f t="shared" si="713"/>
        <v>0</v>
      </c>
      <c r="V2049" t="str">
        <f t="shared" si="714"/>
        <v>&lt;=3 calls</v>
      </c>
      <c r="W2049" t="str">
        <f t="shared" si="715"/>
        <v>Q1</v>
      </c>
      <c r="X2049" t="str">
        <f t="shared" si="716"/>
        <v>Not Applicable</v>
      </c>
      <c r="Y2049" t="str">
        <f t="shared" si="717"/>
        <v>Low</v>
      </c>
      <c r="Z2049" s="3">
        <f t="shared" si="718"/>
        <v>0.96534176863636834</v>
      </c>
      <c r="AA2049" s="3">
        <f t="shared" si="719"/>
        <v>-0.93282299167337834</v>
      </c>
      <c r="AB2049" s="3">
        <f t="shared" si="720"/>
        <v>0.27946625779380785</v>
      </c>
      <c r="AC2049" s="3">
        <f t="shared" si="721"/>
        <v>8.8376964316294535E-2</v>
      </c>
      <c r="AD2049" s="3">
        <f t="shared" si="722"/>
        <v>2.5862481202084395</v>
      </c>
      <c r="AE2049" s="3">
        <f t="shared" si="723"/>
        <v>1.3740288720167062</v>
      </c>
      <c r="AF2049" s="3">
        <f t="shared" si="724"/>
        <v>2.2554891582513354</v>
      </c>
      <c r="AG2049" t="str">
        <f t="shared" si="725"/>
        <v>Cluster 2</v>
      </c>
      <c r="AH2049" t="str">
        <f t="shared" si="726"/>
        <v>Not Applicable</v>
      </c>
      <c r="AI2049" t="e">
        <f t="shared" si="727"/>
        <v>#N/A</v>
      </c>
      <c r="AJ2049">
        <f t="shared" si="728"/>
        <v>39.51</v>
      </c>
      <c r="AK2049" t="str">
        <f t="shared" si="729"/>
        <v>no - Low</v>
      </c>
      <c r="AL2049" t="str">
        <f t="shared" si="730"/>
        <v>Q3 - High</v>
      </c>
      <c r="AM2049">
        <f t="shared" si="731"/>
        <v>0</v>
      </c>
      <c r="AN2049">
        <f t="shared" si="732"/>
        <v>1</v>
      </c>
      <c r="AO2049">
        <f t="shared" si="733"/>
        <v>0</v>
      </c>
      <c r="AP2049">
        <f t="shared" si="734"/>
        <v>1</v>
      </c>
      <c r="AQ2049">
        <f t="shared" si="735"/>
        <v>232.4</v>
      </c>
    </row>
    <row r="2050" spans="1:43" x14ac:dyDescent="0.25">
      <c r="A2050" t="s">
        <v>54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  <c r="U2050">
        <f t="shared" ref="U2050:U2113" si="736">IF(T2050="yes",1,0)</f>
        <v>0</v>
      </c>
      <c r="V2050" t="str">
        <f t="shared" ref="V2050:V2113" si="737">IF(S2050&gt;3,"&gt;3 calls","&lt;=3 calls")</f>
        <v>&lt;=3 calls</v>
      </c>
      <c r="W2050" t="str">
        <f t="shared" ref="W2050:W2113" si="738">IF(B2050&lt;=_xlfn.QUARTILE.INC($B$2:$B$4251,1),"Q1",
IF(B2050&lt;=_xlfn.QUARTILE.INC($B$2:$B$4251,2),"Q2",
IF(B2050&lt;=_xlfn.QUARTILE.INC($B$2:$B$4251,3),"Q3","Q4")))</f>
        <v>Q4</v>
      </c>
      <c r="X2050" t="str">
        <f t="shared" ref="X2050:X2113" si="739">IF(D2050="no","Not Applicable",IF(R2050&gt;2.84,"High","Low"))</f>
        <v>Not Applicable</v>
      </c>
      <c r="Y2050" t="str">
        <f t="shared" ref="Y2050:Y2113" si="740">IF(J2050&lt;=165,"Low",IF(J2050&lt;=233,"Medium","High"))</f>
        <v>High</v>
      </c>
      <c r="Z2050" s="3">
        <f t="shared" ref="Z2050:Z2113" si="741">(G2050-AVERAGE($G$2:$G$4251))/_xlfn.STDEV.S($G$2:$G$4251)</f>
        <v>-1.73589113414237</v>
      </c>
      <c r="AA2050" s="3">
        <f t="shared" ref="AA2050:AA2113" si="742">(J2050-AVERAGE($J$2:$J$4251))/_xlfn.STDEV.S($J$2:$J$4251)</f>
        <v>1.6920777987691791</v>
      </c>
      <c r="AB2050" s="3">
        <f t="shared" ref="AB2050:AB2113" si="743">(M2050-AVERAGE($M$2:$M$4251))/_xlfn.STDEV.S($M$2:$M$4251)</f>
        <v>-0.39973116339504833</v>
      </c>
      <c r="AC2050" s="3">
        <f t="shared" ref="AC2050:AC2113" si="744">(P2050-AVERAGE($P$2:$P$4251))/_xlfn.STDEV.S($P$2:$P$4251)</f>
        <v>-0.56377291223395598</v>
      </c>
      <c r="AD2050" s="3">
        <f t="shared" ref="AD2050:AD2113" si="745">SQRT((Z2050-$BQ$13)^2+(AA2050-$BR$13)^2+(AB2050-$BS$13)^2+(AC2050-$BT$13)^2)</f>
        <v>2.8878080587593002</v>
      </c>
      <c r="AE2050" s="3">
        <f t="shared" ref="AE2050:AE2113" si="746">SQRT((Z2050-$BQ$14)^2+(AA2050-$BR$14)^2+(AB2050-$BS$14)^2+(AC2050-$BT$14)^2)</f>
        <v>2.5207281103362869</v>
      </c>
      <c r="AF2050" s="3">
        <f t="shared" ref="AF2050:AF2113" si="747">SQRT((Z2050-$BQ$15)^2+(AA2050-$BR$15)^2+(AB2050-$BS$15)^2+(AC2050-$BT$15)^2)</f>
        <v>3.5169169777297755</v>
      </c>
      <c r="AG2050" t="str">
        <f t="shared" ref="AG2050:AG2113" si="748">IF(AD2050=MIN(AD2050:AF2050),"Cluster 1",IF(AE2050=MIN(AD2050:AF2050),"Cluster 2","Cluster 3"))</f>
        <v>Cluster 2</v>
      </c>
      <c r="AH2050" t="str">
        <f t="shared" ref="AH2050:AH2113" si="749">IF(E2050="no","Not Applicable",IF(F2050=0,"0 messages",IF(F2050&lt;=16,"1-16 messages","&gt;16 messages")))</f>
        <v>1-16 messages</v>
      </c>
      <c r="AI2050" t="e">
        <f t="shared" ref="AI2050:AI2113" si="750">IF(T2050="yes",I2050,NA())</f>
        <v>#N/A</v>
      </c>
      <c r="AJ2050">
        <f t="shared" ref="AJ2050:AJ2113" si="751">IF(T2050="no",I2050,NA())</f>
        <v>14.71</v>
      </c>
      <c r="AK2050" t="str">
        <f t="shared" ref="AK2050:AK2113" si="752">D2050&amp;" - "&amp;IF(Q2050&lt;=3,"Low",IF(Q2050&lt;=6,"Medium","High"))</f>
        <v>no - Low</v>
      </c>
      <c r="AL2050" t="str">
        <f t="shared" ref="AL2050:AL2113" si="753">IF(P2050&lt;=8.5,"Q1 - Low",IF(P2050&lt;=10.3,"Q2 - Medium",IF(P2050&lt;=12,"Q3 - High","Q4 - Very High")))</f>
        <v>Q2 - Medium</v>
      </c>
      <c r="AM2050">
        <f t="shared" ref="AM2050:AM2113" si="754">IF(D2050="yes",1,0)</f>
        <v>0</v>
      </c>
      <c r="AN2050">
        <f t="shared" ref="AN2050:AN2113" si="755">IF(C2050="area_code_415",1,0)</f>
        <v>1</v>
      </c>
      <c r="AO2050">
        <f t="shared" ref="AO2050:AO2113" si="756">IF(C2050="area_code_510",1,0)</f>
        <v>0</v>
      </c>
      <c r="AP2050">
        <f t="shared" ref="AP2050:AP2113" si="757">S2050</f>
        <v>2</v>
      </c>
      <c r="AQ2050">
        <f t="shared" ref="AQ2050:AQ2113" si="758">G2050</f>
        <v>86.5</v>
      </c>
    </row>
    <row r="2051" spans="1:43" x14ac:dyDescent="0.25">
      <c r="A2051" t="s">
        <v>41</v>
      </c>
      <c r="B2051">
        <v>90</v>
      </c>
      <c r="C2051" t="s">
        <v>25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  <c r="U2051">
        <f t="shared" si="736"/>
        <v>0</v>
      </c>
      <c r="V2051" t="str">
        <f t="shared" si="737"/>
        <v>&lt;=3 calls</v>
      </c>
      <c r="W2051" t="str">
        <f t="shared" si="738"/>
        <v>Q2</v>
      </c>
      <c r="X2051" t="str">
        <f t="shared" si="739"/>
        <v>Not Applicable</v>
      </c>
      <c r="Y2051" t="str">
        <f t="shared" si="740"/>
        <v>Medium</v>
      </c>
      <c r="Z2051" s="3">
        <f t="shared" si="741"/>
        <v>-1.3026570702285765</v>
      </c>
      <c r="AA2051" s="3">
        <f t="shared" si="742"/>
        <v>0.41047347045605803</v>
      </c>
      <c r="AB2051" s="3">
        <f t="shared" si="743"/>
        <v>-1.9170025955245404</v>
      </c>
      <c r="AC2051" s="3">
        <f t="shared" si="744"/>
        <v>0.23329915910523916</v>
      </c>
      <c r="AD2051" s="3">
        <f t="shared" si="745"/>
        <v>2.1078323674021462</v>
      </c>
      <c r="AE2051" s="3">
        <f t="shared" si="746"/>
        <v>2.3653184482119474</v>
      </c>
      <c r="AF2051" s="3">
        <f t="shared" si="747"/>
        <v>3.8401178932209121</v>
      </c>
      <c r="AG2051" t="str">
        <f t="shared" si="748"/>
        <v>Cluster 1</v>
      </c>
      <c r="AH2051" t="str">
        <f t="shared" si="749"/>
        <v>Not Applicable</v>
      </c>
      <c r="AI2051" t="e">
        <f t="shared" si="750"/>
        <v>#N/A</v>
      </c>
      <c r="AJ2051">
        <f t="shared" si="751"/>
        <v>18.68</v>
      </c>
      <c r="AK2051" t="str">
        <f t="shared" si="752"/>
        <v>no - Medium</v>
      </c>
      <c r="AL2051" t="str">
        <f t="shared" si="753"/>
        <v>Q3 - High</v>
      </c>
      <c r="AM2051">
        <f t="shared" si="754"/>
        <v>0</v>
      </c>
      <c r="AN2051">
        <f t="shared" si="755"/>
        <v>0</v>
      </c>
      <c r="AO2051">
        <f t="shared" si="756"/>
        <v>0</v>
      </c>
      <c r="AP2051">
        <f t="shared" si="757"/>
        <v>0</v>
      </c>
      <c r="AQ2051">
        <f t="shared" si="758"/>
        <v>109.9</v>
      </c>
    </row>
    <row r="2052" spans="1:43" x14ac:dyDescent="0.25">
      <c r="A2052" t="s">
        <v>51</v>
      </c>
      <c r="B2052">
        <v>165</v>
      </c>
      <c r="C2052" t="s">
        <v>25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  <c r="U2052">
        <f t="shared" si="736"/>
        <v>0</v>
      </c>
      <c r="V2052" t="str">
        <f t="shared" si="737"/>
        <v>&lt;=3 calls</v>
      </c>
      <c r="W2052" t="str">
        <f t="shared" si="738"/>
        <v>Q4</v>
      </c>
      <c r="X2052" t="str">
        <f t="shared" si="739"/>
        <v>Not Applicable</v>
      </c>
      <c r="Y2052" t="str">
        <f t="shared" si="740"/>
        <v>High</v>
      </c>
      <c r="Z2052" s="3">
        <f t="shared" si="741"/>
        <v>-0.44914893576593201</v>
      </c>
      <c r="AA2052" s="3">
        <f t="shared" si="742"/>
        <v>1.510981534985804</v>
      </c>
      <c r="AB2052" s="3">
        <f t="shared" si="743"/>
        <v>-0.48909924513042419</v>
      </c>
      <c r="AC2052" s="3">
        <f t="shared" si="744"/>
        <v>-0.34638962005053869</v>
      </c>
      <c r="AD2052" s="3">
        <f t="shared" si="745"/>
        <v>2.7012388406269174</v>
      </c>
      <c r="AE2052" s="3">
        <f t="shared" si="746"/>
        <v>1.6864174471445772</v>
      </c>
      <c r="AF2052" s="3">
        <f t="shared" si="747"/>
        <v>2.5281052861690343</v>
      </c>
      <c r="AG2052" t="str">
        <f t="shared" si="748"/>
        <v>Cluster 2</v>
      </c>
      <c r="AH2052" t="str">
        <f t="shared" si="749"/>
        <v>Not Applicable</v>
      </c>
      <c r="AI2052" t="e">
        <f t="shared" si="750"/>
        <v>#N/A</v>
      </c>
      <c r="AJ2052">
        <f t="shared" si="751"/>
        <v>26.52</v>
      </c>
      <c r="AK2052" t="str">
        <f t="shared" si="752"/>
        <v>no - Medium</v>
      </c>
      <c r="AL2052" t="str">
        <f t="shared" si="753"/>
        <v>Q2 - Medium</v>
      </c>
      <c r="AM2052">
        <f t="shared" si="754"/>
        <v>0</v>
      </c>
      <c r="AN2052">
        <f t="shared" si="755"/>
        <v>0</v>
      </c>
      <c r="AO2052">
        <f t="shared" si="756"/>
        <v>0</v>
      </c>
      <c r="AP2052">
        <f t="shared" si="757"/>
        <v>1</v>
      </c>
      <c r="AQ2052">
        <f t="shared" si="758"/>
        <v>156</v>
      </c>
    </row>
    <row r="2053" spans="1:43" x14ac:dyDescent="0.25">
      <c r="A2053" t="s">
        <v>51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  <c r="U2053">
        <f t="shared" si="736"/>
        <v>1</v>
      </c>
      <c r="V2053" t="str">
        <f t="shared" si="737"/>
        <v>&lt;=3 calls</v>
      </c>
      <c r="W2053" t="str">
        <f t="shared" si="738"/>
        <v>Q2</v>
      </c>
      <c r="X2053" t="str">
        <f t="shared" si="739"/>
        <v>Not Applicable</v>
      </c>
      <c r="Y2053" t="str">
        <f t="shared" si="740"/>
        <v>Medium</v>
      </c>
      <c r="Z2053" s="3">
        <f t="shared" si="741"/>
        <v>2.7038323071622323</v>
      </c>
      <c r="AA2053" s="3">
        <f t="shared" si="742"/>
        <v>-0.69799486940482536</v>
      </c>
      <c r="AB2053" s="3">
        <f t="shared" si="743"/>
        <v>-0.74727370347706545</v>
      </c>
      <c r="AC2053" s="3">
        <f t="shared" si="744"/>
        <v>-0.99853949660078922</v>
      </c>
      <c r="AD2053" s="3">
        <f t="shared" si="745"/>
        <v>3.7247085218187062</v>
      </c>
      <c r="AE2053" s="3">
        <f t="shared" si="746"/>
        <v>3.0583337125221939</v>
      </c>
      <c r="AF2053" s="3">
        <f t="shared" si="747"/>
        <v>3.5823674604639151</v>
      </c>
      <c r="AG2053" t="str">
        <f t="shared" si="748"/>
        <v>Cluster 2</v>
      </c>
      <c r="AH2053" t="str">
        <f t="shared" si="749"/>
        <v>Not Applicable</v>
      </c>
      <c r="AI2053">
        <f t="shared" si="750"/>
        <v>55.47</v>
      </c>
      <c r="AJ2053" t="e">
        <f t="shared" si="751"/>
        <v>#N/A</v>
      </c>
      <c r="AK2053" t="str">
        <f t="shared" si="752"/>
        <v>no - Low</v>
      </c>
      <c r="AL2053" t="str">
        <f t="shared" si="753"/>
        <v>Q1 - Low</v>
      </c>
      <c r="AM2053">
        <f t="shared" si="754"/>
        <v>0</v>
      </c>
      <c r="AN2053">
        <f t="shared" si="755"/>
        <v>1</v>
      </c>
      <c r="AO2053">
        <f t="shared" si="756"/>
        <v>0</v>
      </c>
      <c r="AP2053">
        <f t="shared" si="757"/>
        <v>1</v>
      </c>
      <c r="AQ2053">
        <f t="shared" si="758"/>
        <v>326.3</v>
      </c>
    </row>
    <row r="2054" spans="1:43" x14ac:dyDescent="0.25">
      <c r="A2054" t="s">
        <v>24</v>
      </c>
      <c r="B2054">
        <v>59</v>
      </c>
      <c r="C2054" t="s">
        <v>28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  <c r="U2054">
        <f t="shared" si="736"/>
        <v>0</v>
      </c>
      <c r="V2054" t="str">
        <f t="shared" si="737"/>
        <v>&lt;=3 calls</v>
      </c>
      <c r="W2054" t="str">
        <f t="shared" si="738"/>
        <v>Q1</v>
      </c>
      <c r="X2054" t="str">
        <f t="shared" si="739"/>
        <v>Not Applicable</v>
      </c>
      <c r="Y2054" t="str">
        <f t="shared" si="740"/>
        <v>Medium</v>
      </c>
      <c r="Z2054" s="3">
        <f t="shared" si="741"/>
        <v>0.27290783742372382</v>
      </c>
      <c r="AA2054" s="3">
        <f t="shared" si="742"/>
        <v>-3.3311879254852288E-2</v>
      </c>
      <c r="AB2054" s="3">
        <f t="shared" si="743"/>
        <v>2.0608700203856332</v>
      </c>
      <c r="AC2054" s="3">
        <f t="shared" si="744"/>
        <v>1.6462905582974481</v>
      </c>
      <c r="AD2054" s="3">
        <f t="shared" si="745"/>
        <v>4.3504665595766037</v>
      </c>
      <c r="AE2054" s="3">
        <f t="shared" si="746"/>
        <v>2.6519891048589144</v>
      </c>
      <c r="AF2054" s="3">
        <f t="shared" si="747"/>
        <v>1.7718727772011404</v>
      </c>
      <c r="AG2054" t="str">
        <f t="shared" si="748"/>
        <v>Cluster 3</v>
      </c>
      <c r="AH2054" t="str">
        <f t="shared" si="749"/>
        <v>Not Applicable</v>
      </c>
      <c r="AI2054" t="e">
        <f t="shared" si="750"/>
        <v>#N/A</v>
      </c>
      <c r="AJ2054">
        <f t="shared" si="751"/>
        <v>33.15</v>
      </c>
      <c r="AK2054" t="str">
        <f t="shared" si="752"/>
        <v>no - High</v>
      </c>
      <c r="AL2054" t="str">
        <f t="shared" si="753"/>
        <v>Q4 - Very High</v>
      </c>
      <c r="AM2054">
        <f t="shared" si="754"/>
        <v>0</v>
      </c>
      <c r="AN2054">
        <f t="shared" si="755"/>
        <v>0</v>
      </c>
      <c r="AO2054">
        <f t="shared" si="756"/>
        <v>1</v>
      </c>
      <c r="AP2054">
        <f t="shared" si="757"/>
        <v>0</v>
      </c>
      <c r="AQ2054">
        <f t="shared" si="758"/>
        <v>195</v>
      </c>
    </row>
    <row r="2055" spans="1:43" x14ac:dyDescent="0.25">
      <c r="A2055" t="s">
        <v>72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  <c r="U2055">
        <f t="shared" si="736"/>
        <v>0</v>
      </c>
      <c r="V2055" t="str">
        <f t="shared" si="737"/>
        <v>&lt;=3 calls</v>
      </c>
      <c r="W2055" t="str">
        <f t="shared" si="738"/>
        <v>Q1</v>
      </c>
      <c r="X2055" t="str">
        <f t="shared" si="739"/>
        <v>Low</v>
      </c>
      <c r="Y2055" t="str">
        <f t="shared" si="740"/>
        <v>Low</v>
      </c>
      <c r="Z2055" s="3">
        <f t="shared" si="741"/>
        <v>-1.3008056426050132</v>
      </c>
      <c r="AA2055" s="3">
        <f t="shared" si="742"/>
        <v>-1.0522271216404393</v>
      </c>
      <c r="AB2055" s="3">
        <f t="shared" si="743"/>
        <v>-0.1991494688334271</v>
      </c>
      <c r="AC2055" s="3">
        <f t="shared" si="744"/>
        <v>-1.3970755322703865</v>
      </c>
      <c r="AD2055" s="3">
        <f t="shared" si="745"/>
        <v>0.94458576024385044</v>
      </c>
      <c r="AE2055" s="3">
        <f t="shared" si="746"/>
        <v>2.1887799773284624</v>
      </c>
      <c r="AF2055" s="3">
        <f t="shared" si="747"/>
        <v>4.0852507046511253</v>
      </c>
      <c r="AG2055" t="str">
        <f t="shared" si="748"/>
        <v>Cluster 1</v>
      </c>
      <c r="AH2055" t="str">
        <f t="shared" si="749"/>
        <v>Not Applicable</v>
      </c>
      <c r="AI2055" t="e">
        <f t="shared" si="750"/>
        <v>#N/A</v>
      </c>
      <c r="AJ2055">
        <f t="shared" si="751"/>
        <v>18.7</v>
      </c>
      <c r="AK2055" t="str">
        <f t="shared" si="752"/>
        <v>yes - High</v>
      </c>
      <c r="AL2055" t="str">
        <f t="shared" si="753"/>
        <v>Q1 - Low</v>
      </c>
      <c r="AM2055">
        <f t="shared" si="754"/>
        <v>1</v>
      </c>
      <c r="AN2055">
        <f t="shared" si="755"/>
        <v>1</v>
      </c>
      <c r="AO2055">
        <f t="shared" si="756"/>
        <v>0</v>
      </c>
      <c r="AP2055">
        <f t="shared" si="757"/>
        <v>0</v>
      </c>
      <c r="AQ2055">
        <f t="shared" si="758"/>
        <v>110</v>
      </c>
    </row>
    <row r="2056" spans="1:43" x14ac:dyDescent="0.25">
      <c r="A2056" t="s">
        <v>63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  <c r="U2056">
        <f t="shared" si="736"/>
        <v>1</v>
      </c>
      <c r="V2056" t="str">
        <f t="shared" si="737"/>
        <v>&gt;3 calls</v>
      </c>
      <c r="W2056" t="str">
        <f t="shared" si="738"/>
        <v>Q3</v>
      </c>
      <c r="X2056" t="str">
        <f t="shared" si="739"/>
        <v>Not Applicable</v>
      </c>
      <c r="Y2056" t="str">
        <f t="shared" si="740"/>
        <v>Low</v>
      </c>
      <c r="Z2056" s="3">
        <f t="shared" si="741"/>
        <v>-0.61392599426305872</v>
      </c>
      <c r="AA2056" s="3">
        <f t="shared" si="742"/>
        <v>-0.77958769154898366</v>
      </c>
      <c r="AB2056" s="3">
        <f t="shared" si="743"/>
        <v>1.4968581267668162</v>
      </c>
      <c r="AC2056" s="3">
        <f t="shared" si="744"/>
        <v>-0.45508126614224731</v>
      </c>
      <c r="AD2056" s="3">
        <f t="shared" si="745"/>
        <v>2.594006872645696</v>
      </c>
      <c r="AE2056" s="3">
        <f t="shared" si="746"/>
        <v>1.8526589825728994</v>
      </c>
      <c r="AF2056" s="3">
        <f t="shared" si="747"/>
        <v>2.852335701856112</v>
      </c>
      <c r="AG2056" t="str">
        <f t="shared" si="748"/>
        <v>Cluster 2</v>
      </c>
      <c r="AH2056" t="str">
        <f t="shared" si="749"/>
        <v>Not Applicable</v>
      </c>
      <c r="AI2056">
        <f t="shared" si="750"/>
        <v>25.01</v>
      </c>
      <c r="AJ2056" t="e">
        <f t="shared" si="751"/>
        <v>#N/A</v>
      </c>
      <c r="AK2056" t="str">
        <f t="shared" si="752"/>
        <v>no - Low</v>
      </c>
      <c r="AL2056" t="str">
        <f t="shared" si="753"/>
        <v>Q2 - Medium</v>
      </c>
      <c r="AM2056">
        <f t="shared" si="754"/>
        <v>0</v>
      </c>
      <c r="AN2056">
        <f t="shared" si="755"/>
        <v>1</v>
      </c>
      <c r="AO2056">
        <f t="shared" si="756"/>
        <v>0</v>
      </c>
      <c r="AP2056">
        <f t="shared" si="757"/>
        <v>5</v>
      </c>
      <c r="AQ2056">
        <f t="shared" si="758"/>
        <v>147.1</v>
      </c>
    </row>
    <row r="2057" spans="1:43" x14ac:dyDescent="0.25">
      <c r="A2057" t="s">
        <v>34</v>
      </c>
      <c r="B2057">
        <v>113</v>
      </c>
      <c r="C2057" t="s">
        <v>28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  <c r="U2057">
        <f t="shared" si="736"/>
        <v>0</v>
      </c>
      <c r="V2057" t="str">
        <f t="shared" si="737"/>
        <v>&lt;=3 calls</v>
      </c>
      <c r="W2057" t="str">
        <f t="shared" si="738"/>
        <v>Q3</v>
      </c>
      <c r="X2057" t="str">
        <f t="shared" si="739"/>
        <v>Not Applicable</v>
      </c>
      <c r="Y2057" t="str">
        <f t="shared" si="740"/>
        <v>High</v>
      </c>
      <c r="Z2057" s="3">
        <f t="shared" si="741"/>
        <v>-0.44914893576593201</v>
      </c>
      <c r="AA2057" s="3">
        <f t="shared" si="742"/>
        <v>1.1268982502584242</v>
      </c>
      <c r="AB2057" s="3">
        <f t="shared" si="743"/>
        <v>-0.50101498936180755</v>
      </c>
      <c r="AC2057" s="3">
        <f t="shared" si="744"/>
        <v>0.59560464607760044</v>
      </c>
      <c r="AD2057" s="3">
        <f t="shared" si="745"/>
        <v>2.7608102595698556</v>
      </c>
      <c r="AE2057" s="3">
        <f t="shared" si="746"/>
        <v>1.4413172263348564</v>
      </c>
      <c r="AF2057" s="3">
        <f t="shared" si="747"/>
        <v>2.1290179436803798</v>
      </c>
      <c r="AG2057" t="str">
        <f t="shared" si="748"/>
        <v>Cluster 2</v>
      </c>
      <c r="AH2057" t="str">
        <f t="shared" si="749"/>
        <v>Not Applicable</v>
      </c>
      <c r="AI2057" t="e">
        <f t="shared" si="750"/>
        <v>#N/A</v>
      </c>
      <c r="AJ2057">
        <f t="shared" si="751"/>
        <v>26.52</v>
      </c>
      <c r="AK2057" t="str">
        <f t="shared" si="752"/>
        <v>no - Medium</v>
      </c>
      <c r="AL2057" t="str">
        <f t="shared" si="753"/>
        <v>Q3 - High</v>
      </c>
      <c r="AM2057">
        <f t="shared" si="754"/>
        <v>0</v>
      </c>
      <c r="AN2057">
        <f t="shared" si="755"/>
        <v>0</v>
      </c>
      <c r="AO2057">
        <f t="shared" si="756"/>
        <v>1</v>
      </c>
      <c r="AP2057">
        <f t="shared" si="757"/>
        <v>2</v>
      </c>
      <c r="AQ2057">
        <f t="shared" si="758"/>
        <v>156</v>
      </c>
    </row>
    <row r="2058" spans="1:43" x14ac:dyDescent="0.25">
      <c r="A2058" t="s">
        <v>48</v>
      </c>
      <c r="B2058">
        <v>120</v>
      </c>
      <c r="C2058" t="s">
        <v>25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  <c r="U2058">
        <f t="shared" si="736"/>
        <v>0</v>
      </c>
      <c r="V2058" t="str">
        <f t="shared" si="737"/>
        <v>&lt;=3 calls</v>
      </c>
      <c r="W2058" t="str">
        <f t="shared" si="738"/>
        <v>Q3</v>
      </c>
      <c r="X2058" t="str">
        <f t="shared" si="739"/>
        <v>Not Applicable</v>
      </c>
      <c r="Y2058" t="str">
        <f t="shared" si="740"/>
        <v>Medium</v>
      </c>
      <c r="Z2058" s="3">
        <f t="shared" si="741"/>
        <v>-1.5192741021854732</v>
      </c>
      <c r="AA2058" s="3">
        <f t="shared" si="742"/>
        <v>-0.26814000152340584</v>
      </c>
      <c r="AB2058" s="3">
        <f t="shared" si="743"/>
        <v>-1.0689987977244189</v>
      </c>
      <c r="AC2058" s="3">
        <f t="shared" si="744"/>
        <v>-0.34638962005053869</v>
      </c>
      <c r="AD2058" s="3">
        <f t="shared" si="745"/>
        <v>1.1123093155394248</v>
      </c>
      <c r="AE2058" s="3">
        <f t="shared" si="746"/>
        <v>1.9086217688173466</v>
      </c>
      <c r="AF2058" s="3">
        <f t="shared" si="747"/>
        <v>3.7481251445717669</v>
      </c>
      <c r="AG2058" t="str">
        <f t="shared" si="748"/>
        <v>Cluster 1</v>
      </c>
      <c r="AH2058" t="str">
        <f t="shared" si="749"/>
        <v>Not Applicable</v>
      </c>
      <c r="AI2058" t="e">
        <f t="shared" si="750"/>
        <v>#N/A</v>
      </c>
      <c r="AJ2058">
        <f t="shared" si="751"/>
        <v>16.690000000000001</v>
      </c>
      <c r="AK2058" t="str">
        <f t="shared" si="752"/>
        <v>no - Medium</v>
      </c>
      <c r="AL2058" t="str">
        <f t="shared" si="753"/>
        <v>Q2 - Medium</v>
      </c>
      <c r="AM2058">
        <f t="shared" si="754"/>
        <v>0</v>
      </c>
      <c r="AN2058">
        <f t="shared" si="755"/>
        <v>0</v>
      </c>
      <c r="AO2058">
        <f t="shared" si="756"/>
        <v>0</v>
      </c>
      <c r="AP2058">
        <f t="shared" si="757"/>
        <v>2</v>
      </c>
      <c r="AQ2058">
        <f t="shared" si="758"/>
        <v>98.2</v>
      </c>
    </row>
    <row r="2059" spans="1:43" x14ac:dyDescent="0.25">
      <c r="A2059" t="s">
        <v>47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  <c r="U2059">
        <f t="shared" si="736"/>
        <v>0</v>
      </c>
      <c r="V2059" t="str">
        <f t="shared" si="737"/>
        <v>&lt;=3 calls</v>
      </c>
      <c r="W2059" t="str">
        <f t="shared" si="738"/>
        <v>Q3</v>
      </c>
      <c r="X2059" t="str">
        <f t="shared" si="739"/>
        <v>Not Applicable</v>
      </c>
      <c r="Y2059" t="str">
        <f t="shared" si="740"/>
        <v>Low</v>
      </c>
      <c r="Z2059" s="3">
        <f t="shared" si="741"/>
        <v>0.56173054669958611</v>
      </c>
      <c r="AA2059" s="3">
        <f t="shared" si="742"/>
        <v>-0.93680312933894738</v>
      </c>
      <c r="AB2059" s="3">
        <f t="shared" si="743"/>
        <v>1.2247819668168944</v>
      </c>
      <c r="AC2059" s="3">
        <f t="shared" si="744"/>
        <v>0.26952970780247515</v>
      </c>
      <c r="AD2059" s="3">
        <f t="shared" si="745"/>
        <v>3.0007260161205358</v>
      </c>
      <c r="AE2059" s="3">
        <f t="shared" si="746"/>
        <v>1.6630930340370642</v>
      </c>
      <c r="AF2059" s="3">
        <f t="shared" si="747"/>
        <v>2.1277688445652623</v>
      </c>
      <c r="AG2059" t="str">
        <f t="shared" si="748"/>
        <v>Cluster 2</v>
      </c>
      <c r="AH2059" t="str">
        <f t="shared" si="749"/>
        <v>Not Applicable</v>
      </c>
      <c r="AI2059" t="e">
        <f t="shared" si="750"/>
        <v>#N/A</v>
      </c>
      <c r="AJ2059">
        <f t="shared" si="751"/>
        <v>35.799999999999997</v>
      </c>
      <c r="AK2059" t="str">
        <f t="shared" si="752"/>
        <v>no - Medium</v>
      </c>
      <c r="AL2059" t="str">
        <f t="shared" si="753"/>
        <v>Q3 - High</v>
      </c>
      <c r="AM2059">
        <f t="shared" si="754"/>
        <v>0</v>
      </c>
      <c r="AN2059">
        <f t="shared" si="755"/>
        <v>1</v>
      </c>
      <c r="AO2059">
        <f t="shared" si="756"/>
        <v>0</v>
      </c>
      <c r="AP2059">
        <f t="shared" si="757"/>
        <v>0</v>
      </c>
      <c r="AQ2059">
        <f t="shared" si="758"/>
        <v>210.6</v>
      </c>
    </row>
    <row r="2060" spans="1:43" x14ac:dyDescent="0.25">
      <c r="A2060" t="s">
        <v>41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  <c r="U2060">
        <f t="shared" si="736"/>
        <v>1</v>
      </c>
      <c r="V2060" t="str">
        <f t="shared" si="737"/>
        <v>&gt;3 calls</v>
      </c>
      <c r="W2060" t="str">
        <f t="shared" si="738"/>
        <v>Q4</v>
      </c>
      <c r="X2060" t="str">
        <f t="shared" si="739"/>
        <v>Not Applicable</v>
      </c>
      <c r="Y2060" t="str">
        <f t="shared" si="740"/>
        <v>Low</v>
      </c>
      <c r="Z2060" s="3">
        <f t="shared" si="741"/>
        <v>0.32474781088349419</v>
      </c>
      <c r="AA2060" s="3">
        <f t="shared" si="742"/>
        <v>-1.3188963452335425</v>
      </c>
      <c r="AB2060" s="3">
        <f t="shared" si="743"/>
        <v>-0.46129584192386269</v>
      </c>
      <c r="AC2060" s="3">
        <f t="shared" si="744"/>
        <v>0.23329915910523916</v>
      </c>
      <c r="AD2060" s="3">
        <f t="shared" si="745"/>
        <v>1.9151711743920257</v>
      </c>
      <c r="AE2060" s="3">
        <f t="shared" si="746"/>
        <v>1.4533310227059335</v>
      </c>
      <c r="AF2060" s="3">
        <f t="shared" si="747"/>
        <v>2.9251429872566606</v>
      </c>
      <c r="AG2060" t="str">
        <f t="shared" si="748"/>
        <v>Cluster 2</v>
      </c>
      <c r="AH2060" t="str">
        <f t="shared" si="749"/>
        <v>Not Applicable</v>
      </c>
      <c r="AI2060">
        <f t="shared" si="750"/>
        <v>33.630000000000003</v>
      </c>
      <c r="AJ2060" t="e">
        <f t="shared" si="751"/>
        <v>#N/A</v>
      </c>
      <c r="AK2060" t="str">
        <f t="shared" si="752"/>
        <v>no - Low</v>
      </c>
      <c r="AL2060" t="str">
        <f t="shared" si="753"/>
        <v>Q3 - High</v>
      </c>
      <c r="AM2060">
        <f t="shared" si="754"/>
        <v>0</v>
      </c>
      <c r="AN2060">
        <f t="shared" si="755"/>
        <v>1</v>
      </c>
      <c r="AO2060">
        <f t="shared" si="756"/>
        <v>0</v>
      </c>
      <c r="AP2060">
        <f t="shared" si="757"/>
        <v>4</v>
      </c>
      <c r="AQ2060">
        <f t="shared" si="758"/>
        <v>197.8</v>
      </c>
    </row>
    <row r="2061" spans="1:43" x14ac:dyDescent="0.25">
      <c r="A2061" t="s">
        <v>43</v>
      </c>
      <c r="B2061">
        <v>1</v>
      </c>
      <c r="C2061" t="s">
        <v>25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  <c r="U2061">
        <f t="shared" si="736"/>
        <v>0</v>
      </c>
      <c r="V2061" t="str">
        <f t="shared" si="737"/>
        <v>&lt;=3 calls</v>
      </c>
      <c r="W2061" t="str">
        <f t="shared" si="738"/>
        <v>Q1</v>
      </c>
      <c r="X2061" t="str">
        <f t="shared" si="739"/>
        <v>Not Applicable</v>
      </c>
      <c r="Y2061" t="str">
        <f t="shared" si="740"/>
        <v>High</v>
      </c>
      <c r="Z2061" s="3">
        <f t="shared" si="741"/>
        <v>-1.045308630553289</v>
      </c>
      <c r="AA2061" s="3">
        <f t="shared" si="742"/>
        <v>0.71694407070484756</v>
      </c>
      <c r="AB2061" s="3">
        <f t="shared" si="743"/>
        <v>-2.5286774660688907</v>
      </c>
      <c r="AC2061" s="3">
        <f t="shared" si="744"/>
        <v>-2.3753003470957617</v>
      </c>
      <c r="AD2061" s="3">
        <f t="shared" si="745"/>
        <v>2.6792266895355596</v>
      </c>
      <c r="AE2061" s="3">
        <f t="shared" si="746"/>
        <v>3.6936351200336315</v>
      </c>
      <c r="AF2061" s="3">
        <f t="shared" si="747"/>
        <v>5.3016624888776214</v>
      </c>
      <c r="AG2061" t="str">
        <f t="shared" si="748"/>
        <v>Cluster 1</v>
      </c>
      <c r="AH2061" t="str">
        <f t="shared" si="749"/>
        <v>Not Applicable</v>
      </c>
      <c r="AI2061" t="e">
        <f t="shared" si="750"/>
        <v>#N/A</v>
      </c>
      <c r="AJ2061">
        <f t="shared" si="751"/>
        <v>21.05</v>
      </c>
      <c r="AK2061" t="str">
        <f t="shared" si="752"/>
        <v>no - Low</v>
      </c>
      <c r="AL2061" t="str">
        <f t="shared" si="753"/>
        <v>Q1 - Low</v>
      </c>
      <c r="AM2061">
        <f t="shared" si="754"/>
        <v>0</v>
      </c>
      <c r="AN2061">
        <f t="shared" si="755"/>
        <v>0</v>
      </c>
      <c r="AO2061">
        <f t="shared" si="756"/>
        <v>0</v>
      </c>
      <c r="AP2061">
        <f t="shared" si="757"/>
        <v>0</v>
      </c>
      <c r="AQ2061">
        <f t="shared" si="758"/>
        <v>123.8</v>
      </c>
    </row>
    <row r="2062" spans="1:43" x14ac:dyDescent="0.25">
      <c r="A2062" t="s">
        <v>35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  <c r="U2062">
        <f t="shared" si="736"/>
        <v>0</v>
      </c>
      <c r="V2062" t="str">
        <f t="shared" si="737"/>
        <v>&lt;=3 calls</v>
      </c>
      <c r="W2062" t="str">
        <f t="shared" si="738"/>
        <v>Q2</v>
      </c>
      <c r="X2062" t="str">
        <f t="shared" si="739"/>
        <v>Not Applicable</v>
      </c>
      <c r="Y2062" t="str">
        <f t="shared" si="740"/>
        <v>Medium</v>
      </c>
      <c r="Z2062" s="3">
        <f t="shared" si="741"/>
        <v>-1.1600971432142086</v>
      </c>
      <c r="AA2062" s="3">
        <f t="shared" si="742"/>
        <v>-7.7093393576107769E-2</v>
      </c>
      <c r="AB2062" s="3">
        <f t="shared" si="743"/>
        <v>-0.85650135893141377</v>
      </c>
      <c r="AC2062" s="3">
        <f t="shared" si="744"/>
        <v>-1.3970755322703865</v>
      </c>
      <c r="AD2062" s="3">
        <f t="shared" si="745"/>
        <v>1.0274475839489612</v>
      </c>
      <c r="AE2062" s="3">
        <f t="shared" si="746"/>
        <v>2.0092743450675896</v>
      </c>
      <c r="AF2062" s="3">
        <f t="shared" si="747"/>
        <v>3.8753991084443191</v>
      </c>
      <c r="AG2062" t="str">
        <f t="shared" si="748"/>
        <v>Cluster 1</v>
      </c>
      <c r="AH2062" t="str">
        <f t="shared" si="749"/>
        <v>1-16 messages</v>
      </c>
      <c r="AI2062" t="e">
        <f t="shared" si="750"/>
        <v>#N/A</v>
      </c>
      <c r="AJ2062">
        <f t="shared" si="751"/>
        <v>19.989999999999998</v>
      </c>
      <c r="AK2062" t="str">
        <f t="shared" si="752"/>
        <v>no - Low</v>
      </c>
      <c r="AL2062" t="str">
        <f t="shared" si="753"/>
        <v>Q1 - Low</v>
      </c>
      <c r="AM2062">
        <f t="shared" si="754"/>
        <v>0</v>
      </c>
      <c r="AN2062">
        <f t="shared" si="755"/>
        <v>1</v>
      </c>
      <c r="AO2062">
        <f t="shared" si="756"/>
        <v>0</v>
      </c>
      <c r="AP2062">
        <f t="shared" si="757"/>
        <v>1</v>
      </c>
      <c r="AQ2062">
        <f t="shared" si="758"/>
        <v>117.6</v>
      </c>
    </row>
    <row r="2063" spans="1:43" x14ac:dyDescent="0.25">
      <c r="A2063" t="s">
        <v>65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  <c r="U2063">
        <f t="shared" si="736"/>
        <v>0</v>
      </c>
      <c r="V2063" t="str">
        <f t="shared" si="737"/>
        <v>&lt;=3 calls</v>
      </c>
      <c r="W2063" t="str">
        <f t="shared" si="738"/>
        <v>Q1</v>
      </c>
      <c r="X2063" t="str">
        <f t="shared" si="739"/>
        <v>Not Applicable</v>
      </c>
      <c r="Y2063" t="str">
        <f t="shared" si="740"/>
        <v>Medium</v>
      </c>
      <c r="Z2063" s="3">
        <f t="shared" si="741"/>
        <v>-1.3878227409124848</v>
      </c>
      <c r="AA2063" s="3">
        <f t="shared" si="742"/>
        <v>-5.5202636415480025E-2</v>
      </c>
      <c r="AB2063" s="3">
        <f t="shared" si="743"/>
        <v>-0.25872818999034436</v>
      </c>
      <c r="AC2063" s="3">
        <f t="shared" si="744"/>
        <v>-0.60000346093119195</v>
      </c>
      <c r="AD2063" s="3">
        <f t="shared" si="745"/>
        <v>1.3238314334488162</v>
      </c>
      <c r="AE2063" s="3">
        <f t="shared" si="746"/>
        <v>1.5349409502277764</v>
      </c>
      <c r="AF2063" s="3">
        <f t="shared" si="747"/>
        <v>3.3105222816324851</v>
      </c>
      <c r="AG2063" t="str">
        <f t="shared" si="748"/>
        <v>Cluster 1</v>
      </c>
      <c r="AH2063" t="str">
        <f t="shared" si="749"/>
        <v>&gt;16 messages</v>
      </c>
      <c r="AI2063" t="e">
        <f t="shared" si="750"/>
        <v>#N/A</v>
      </c>
      <c r="AJ2063">
        <f t="shared" si="751"/>
        <v>17.899999999999999</v>
      </c>
      <c r="AK2063" t="str">
        <f t="shared" si="752"/>
        <v>no - Medium</v>
      </c>
      <c r="AL2063" t="str">
        <f t="shared" si="753"/>
        <v>Q2 - Medium</v>
      </c>
      <c r="AM2063">
        <f t="shared" si="754"/>
        <v>0</v>
      </c>
      <c r="AN2063">
        <f t="shared" si="755"/>
        <v>1</v>
      </c>
      <c r="AO2063">
        <f t="shared" si="756"/>
        <v>0</v>
      </c>
      <c r="AP2063">
        <f t="shared" si="757"/>
        <v>2</v>
      </c>
      <c r="AQ2063">
        <f t="shared" si="758"/>
        <v>105.3</v>
      </c>
    </row>
    <row r="2064" spans="1:43" x14ac:dyDescent="0.25">
      <c r="A2064" t="s">
        <v>31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  <c r="U2064">
        <f t="shared" si="736"/>
        <v>0</v>
      </c>
      <c r="V2064" t="str">
        <f t="shared" si="737"/>
        <v>&lt;=3 calls</v>
      </c>
      <c r="W2064" t="str">
        <f t="shared" si="738"/>
        <v>Q2</v>
      </c>
      <c r="X2064" t="str">
        <f t="shared" si="739"/>
        <v>Not Applicable</v>
      </c>
      <c r="Y2064" t="str">
        <f t="shared" si="740"/>
        <v>High</v>
      </c>
      <c r="Z2064" s="3">
        <f t="shared" si="741"/>
        <v>-1.2693313730044384</v>
      </c>
      <c r="AA2064" s="3">
        <f t="shared" si="742"/>
        <v>0.73883482786547583</v>
      </c>
      <c r="AB2064" s="3">
        <f t="shared" si="743"/>
        <v>1.0520036754618347</v>
      </c>
      <c r="AC2064" s="3">
        <f t="shared" si="744"/>
        <v>1.0303712304444337</v>
      </c>
      <c r="AD2064" s="3">
        <f t="shared" si="745"/>
        <v>3.3807118133031895</v>
      </c>
      <c r="AE2064" s="3">
        <f t="shared" si="746"/>
        <v>2.0797729787342476</v>
      </c>
      <c r="AF2064" s="3">
        <f t="shared" si="747"/>
        <v>2.2851037003905343</v>
      </c>
      <c r="AG2064" t="str">
        <f t="shared" si="748"/>
        <v>Cluster 2</v>
      </c>
      <c r="AH2064" t="str">
        <f t="shared" si="749"/>
        <v>Not Applicable</v>
      </c>
      <c r="AI2064" t="e">
        <f t="shared" si="750"/>
        <v>#N/A</v>
      </c>
      <c r="AJ2064">
        <f t="shared" si="751"/>
        <v>18.989999999999998</v>
      </c>
      <c r="AK2064" t="str">
        <f t="shared" si="752"/>
        <v>no - Medium</v>
      </c>
      <c r="AL2064" t="str">
        <f t="shared" si="753"/>
        <v>Q4 - Very High</v>
      </c>
      <c r="AM2064">
        <f t="shared" si="754"/>
        <v>0</v>
      </c>
      <c r="AN2064">
        <f t="shared" si="755"/>
        <v>1</v>
      </c>
      <c r="AO2064">
        <f t="shared" si="756"/>
        <v>0</v>
      </c>
      <c r="AP2064">
        <f t="shared" si="757"/>
        <v>1</v>
      </c>
      <c r="AQ2064">
        <f t="shared" si="758"/>
        <v>111.7</v>
      </c>
    </row>
    <row r="2065" spans="1:43" x14ac:dyDescent="0.25">
      <c r="A2065" t="s">
        <v>37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  <c r="U2065">
        <f t="shared" si="736"/>
        <v>0</v>
      </c>
      <c r="V2065" t="str">
        <f t="shared" si="737"/>
        <v>&lt;=3 calls</v>
      </c>
      <c r="W2065" t="str">
        <f t="shared" si="738"/>
        <v>Q2</v>
      </c>
      <c r="X2065" t="str">
        <f t="shared" si="739"/>
        <v>Not Applicable</v>
      </c>
      <c r="Y2065" t="str">
        <f t="shared" si="740"/>
        <v>Medium</v>
      </c>
      <c r="Z2065" s="3">
        <f t="shared" si="741"/>
        <v>-0.38805182418834555</v>
      </c>
      <c r="AA2065" s="3">
        <f t="shared" si="742"/>
        <v>4.2310736390953251E-2</v>
      </c>
      <c r="AB2065" s="3">
        <f t="shared" si="743"/>
        <v>0.56544411934701067</v>
      </c>
      <c r="AC2065" s="3">
        <f t="shared" si="744"/>
        <v>-0.27392852265606671</v>
      </c>
      <c r="AD2065" s="3">
        <f t="shared" si="745"/>
        <v>2.1068192428600994</v>
      </c>
      <c r="AE2065" s="3">
        <f t="shared" si="746"/>
        <v>0.73968797766254057</v>
      </c>
      <c r="AF2065" s="3">
        <f t="shared" si="747"/>
        <v>2.1576814608536163</v>
      </c>
      <c r="AG2065" t="str">
        <f t="shared" si="748"/>
        <v>Cluster 2</v>
      </c>
      <c r="AH2065" t="str">
        <f t="shared" si="749"/>
        <v>Not Applicable</v>
      </c>
      <c r="AI2065" t="e">
        <f t="shared" si="750"/>
        <v>#N/A</v>
      </c>
      <c r="AJ2065">
        <f t="shared" si="751"/>
        <v>27.08</v>
      </c>
      <c r="AK2065" t="str">
        <f t="shared" si="752"/>
        <v>no - Low</v>
      </c>
      <c r="AL2065" t="str">
        <f t="shared" si="753"/>
        <v>Q2 - Medium</v>
      </c>
      <c r="AM2065">
        <f t="shared" si="754"/>
        <v>0</v>
      </c>
      <c r="AN2065">
        <f t="shared" si="755"/>
        <v>1</v>
      </c>
      <c r="AO2065">
        <f t="shared" si="756"/>
        <v>0</v>
      </c>
      <c r="AP2065">
        <f t="shared" si="757"/>
        <v>2</v>
      </c>
      <c r="AQ2065">
        <f t="shared" si="758"/>
        <v>159.30000000000001</v>
      </c>
    </row>
    <row r="2066" spans="1:43" x14ac:dyDescent="0.25">
      <c r="A2066" t="s">
        <v>60</v>
      </c>
      <c r="B2066">
        <v>40</v>
      </c>
      <c r="C2066" t="s">
        <v>28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  <c r="U2066">
        <f t="shared" si="736"/>
        <v>1</v>
      </c>
      <c r="V2066" t="str">
        <f t="shared" si="737"/>
        <v>&gt;3 calls</v>
      </c>
      <c r="W2066" t="str">
        <f t="shared" si="738"/>
        <v>Q1</v>
      </c>
      <c r="X2066" t="str">
        <f t="shared" si="739"/>
        <v>Not Applicable</v>
      </c>
      <c r="Y2066" t="str">
        <f t="shared" si="740"/>
        <v>Medium</v>
      </c>
      <c r="Z2066" s="3">
        <f t="shared" si="741"/>
        <v>-1.8247596600734046</v>
      </c>
      <c r="AA2066" s="3">
        <f t="shared" si="742"/>
        <v>0.19952617418091645</v>
      </c>
      <c r="AB2066" s="3">
        <f t="shared" si="743"/>
        <v>0.22783136612447968</v>
      </c>
      <c r="AC2066" s="3">
        <f t="shared" si="744"/>
        <v>0.37822135389418376</v>
      </c>
      <c r="AD2066" s="3">
        <f t="shared" si="745"/>
        <v>2.3507776380165195</v>
      </c>
      <c r="AE2066" s="3">
        <f t="shared" si="746"/>
        <v>1.8879928588705457</v>
      </c>
      <c r="AF2066" s="3">
        <f t="shared" si="747"/>
        <v>3.098851168884015</v>
      </c>
      <c r="AG2066" t="str">
        <f t="shared" si="748"/>
        <v>Cluster 2</v>
      </c>
      <c r="AH2066" t="str">
        <f t="shared" si="749"/>
        <v>Not Applicable</v>
      </c>
      <c r="AI2066">
        <f t="shared" si="750"/>
        <v>13.89</v>
      </c>
      <c r="AJ2066" t="e">
        <f t="shared" si="751"/>
        <v>#N/A</v>
      </c>
      <c r="AK2066" t="str">
        <f t="shared" si="752"/>
        <v>no - Low</v>
      </c>
      <c r="AL2066" t="str">
        <f t="shared" si="753"/>
        <v>Q3 - High</v>
      </c>
      <c r="AM2066">
        <f t="shared" si="754"/>
        <v>0</v>
      </c>
      <c r="AN2066">
        <f t="shared" si="755"/>
        <v>0</v>
      </c>
      <c r="AO2066">
        <f t="shared" si="756"/>
        <v>1</v>
      </c>
      <c r="AP2066">
        <f t="shared" si="757"/>
        <v>6</v>
      </c>
      <c r="AQ2066">
        <f t="shared" si="758"/>
        <v>81.7</v>
      </c>
    </row>
    <row r="2067" spans="1:43" x14ac:dyDescent="0.25">
      <c r="A2067" t="s">
        <v>27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  <c r="U2067">
        <f t="shared" si="736"/>
        <v>0</v>
      </c>
      <c r="V2067" t="str">
        <f t="shared" si="737"/>
        <v>&lt;=3 calls</v>
      </c>
      <c r="W2067" t="str">
        <f t="shared" si="738"/>
        <v>Q3</v>
      </c>
      <c r="X2067" t="str">
        <f t="shared" si="739"/>
        <v>Not Applicable</v>
      </c>
      <c r="Y2067" t="str">
        <f t="shared" si="740"/>
        <v>Medium</v>
      </c>
      <c r="Z2067" s="3">
        <f t="shared" si="741"/>
        <v>1.0690217155559085</v>
      </c>
      <c r="AA2067" s="3">
        <f t="shared" si="742"/>
        <v>0.18758576118421047</v>
      </c>
      <c r="AB2067" s="3">
        <f t="shared" si="743"/>
        <v>0.64488241422290027</v>
      </c>
      <c r="AC2067" s="3">
        <f t="shared" si="744"/>
        <v>-9.277577916988608E-2</v>
      </c>
      <c r="AD2067" s="3">
        <f t="shared" si="745"/>
        <v>3.0364296045009773</v>
      </c>
      <c r="AE2067" s="3">
        <f t="shared" si="746"/>
        <v>1.2658896158447992</v>
      </c>
      <c r="AF2067" s="3">
        <f t="shared" si="747"/>
        <v>1.4089174198360337</v>
      </c>
      <c r="AG2067" t="str">
        <f t="shared" si="748"/>
        <v>Cluster 2</v>
      </c>
      <c r="AH2067" t="str">
        <f t="shared" si="749"/>
        <v>&gt;16 messages</v>
      </c>
      <c r="AI2067" t="e">
        <f t="shared" si="750"/>
        <v>#N/A</v>
      </c>
      <c r="AJ2067">
        <f t="shared" si="751"/>
        <v>40.46</v>
      </c>
      <c r="AK2067" t="str">
        <f t="shared" si="752"/>
        <v>no - Medium</v>
      </c>
      <c r="AL2067" t="str">
        <f t="shared" si="753"/>
        <v>Q2 - Medium</v>
      </c>
      <c r="AM2067">
        <f t="shared" si="754"/>
        <v>0</v>
      </c>
      <c r="AN2067">
        <f t="shared" si="755"/>
        <v>1</v>
      </c>
      <c r="AO2067">
        <f t="shared" si="756"/>
        <v>0</v>
      </c>
      <c r="AP2067">
        <f t="shared" si="757"/>
        <v>2</v>
      </c>
      <c r="AQ2067">
        <f t="shared" si="758"/>
        <v>238</v>
      </c>
    </row>
    <row r="2068" spans="1:43" x14ac:dyDescent="0.25">
      <c r="A2068" t="s">
        <v>49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  <c r="U2068">
        <f t="shared" si="736"/>
        <v>0</v>
      </c>
      <c r="V2068" t="str">
        <f t="shared" si="737"/>
        <v>&lt;=3 calls</v>
      </c>
      <c r="W2068" t="str">
        <f t="shared" si="738"/>
        <v>Q3</v>
      </c>
      <c r="X2068" t="str">
        <f t="shared" si="739"/>
        <v>Not Applicable</v>
      </c>
      <c r="Y2068" t="str">
        <f t="shared" si="740"/>
        <v>High</v>
      </c>
      <c r="Z2068" s="3">
        <f t="shared" si="741"/>
        <v>-0.96569724274007052</v>
      </c>
      <c r="AA2068" s="3">
        <f t="shared" si="742"/>
        <v>0.94580198647504776</v>
      </c>
      <c r="AB2068" s="3">
        <f t="shared" si="743"/>
        <v>-1.6441390618881172E-2</v>
      </c>
      <c r="AC2068" s="3">
        <f t="shared" si="744"/>
        <v>1.9361349478753367</v>
      </c>
      <c r="AD2068" s="3">
        <f t="shared" si="745"/>
        <v>3.6572664682722396</v>
      </c>
      <c r="AE2068" s="3">
        <f t="shared" si="746"/>
        <v>2.361355843147245</v>
      </c>
      <c r="AF2068" s="3">
        <f t="shared" si="747"/>
        <v>2.4034152400246551</v>
      </c>
      <c r="AG2068" t="str">
        <f t="shared" si="748"/>
        <v>Cluster 2</v>
      </c>
      <c r="AH2068" t="str">
        <f t="shared" si="749"/>
        <v>&gt;16 messages</v>
      </c>
      <c r="AI2068" t="e">
        <f t="shared" si="750"/>
        <v>#N/A</v>
      </c>
      <c r="AJ2068">
        <f t="shared" si="751"/>
        <v>21.78</v>
      </c>
      <c r="AK2068" t="str">
        <f t="shared" si="752"/>
        <v>no - Low</v>
      </c>
      <c r="AL2068" t="str">
        <f t="shared" si="753"/>
        <v>Q4 - Very High</v>
      </c>
      <c r="AM2068">
        <f t="shared" si="754"/>
        <v>0</v>
      </c>
      <c r="AN2068">
        <f t="shared" si="755"/>
        <v>1</v>
      </c>
      <c r="AO2068">
        <f t="shared" si="756"/>
        <v>0</v>
      </c>
      <c r="AP2068">
        <f t="shared" si="757"/>
        <v>0</v>
      </c>
      <c r="AQ2068">
        <f t="shared" si="758"/>
        <v>128.1</v>
      </c>
    </row>
    <row r="2069" spans="1:43" x14ac:dyDescent="0.25">
      <c r="A2069" t="s">
        <v>57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  <c r="U2069">
        <f t="shared" si="736"/>
        <v>0</v>
      </c>
      <c r="V2069" t="str">
        <f t="shared" si="737"/>
        <v>&lt;=3 calls</v>
      </c>
      <c r="W2069" t="str">
        <f t="shared" si="738"/>
        <v>Q4</v>
      </c>
      <c r="X2069" t="str">
        <f t="shared" si="739"/>
        <v>Not Applicable</v>
      </c>
      <c r="Y2069" t="str">
        <f t="shared" si="740"/>
        <v>Medium</v>
      </c>
      <c r="Z2069" s="3">
        <f t="shared" si="741"/>
        <v>-0.16773193698432276</v>
      </c>
      <c r="AA2069" s="3">
        <f t="shared" si="742"/>
        <v>-0.13082525206128556</v>
      </c>
      <c r="AB2069" s="3">
        <f t="shared" si="743"/>
        <v>-7.9992026519592654E-2</v>
      </c>
      <c r="AC2069" s="3">
        <f t="shared" si="744"/>
        <v>-2.0314681775414092E-2</v>
      </c>
      <c r="AD2069" s="3">
        <f t="shared" si="745"/>
        <v>1.8039769580519949</v>
      </c>
      <c r="AE2069" s="3">
        <f t="shared" si="746"/>
        <v>0.22816805180340055</v>
      </c>
      <c r="AF2069" s="3">
        <f t="shared" si="747"/>
        <v>2.2022235251093361</v>
      </c>
      <c r="AG2069" t="str">
        <f t="shared" si="748"/>
        <v>Cluster 2</v>
      </c>
      <c r="AH2069" t="str">
        <f t="shared" si="749"/>
        <v>&gt;16 messages</v>
      </c>
      <c r="AI2069" t="e">
        <f t="shared" si="750"/>
        <v>#N/A</v>
      </c>
      <c r="AJ2069">
        <f t="shared" si="751"/>
        <v>29.1</v>
      </c>
      <c r="AK2069" t="str">
        <f t="shared" si="752"/>
        <v>no - Medium</v>
      </c>
      <c r="AL2069" t="str">
        <f t="shared" si="753"/>
        <v>Q2 - Medium</v>
      </c>
      <c r="AM2069">
        <f t="shared" si="754"/>
        <v>0</v>
      </c>
      <c r="AN2069">
        <f t="shared" si="755"/>
        <v>1</v>
      </c>
      <c r="AO2069">
        <f t="shared" si="756"/>
        <v>0</v>
      </c>
      <c r="AP2069">
        <f t="shared" si="757"/>
        <v>1</v>
      </c>
      <c r="AQ2069">
        <f t="shared" si="758"/>
        <v>171.2</v>
      </c>
    </row>
    <row r="2070" spans="1:43" x14ac:dyDescent="0.25">
      <c r="A2070" t="s">
        <v>73</v>
      </c>
      <c r="B2070">
        <v>75</v>
      </c>
      <c r="C2070" t="s">
        <v>28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  <c r="U2070">
        <f t="shared" si="736"/>
        <v>1</v>
      </c>
      <c r="V2070" t="str">
        <f t="shared" si="737"/>
        <v>&gt;3 calls</v>
      </c>
      <c r="W2070" t="str">
        <f t="shared" si="738"/>
        <v>Q2</v>
      </c>
      <c r="X2070" t="str">
        <f t="shared" si="739"/>
        <v>Not Applicable</v>
      </c>
      <c r="Y2070" t="str">
        <f t="shared" si="740"/>
        <v>High</v>
      </c>
      <c r="Z2070" s="3">
        <f t="shared" si="741"/>
        <v>-1.3193199188406455</v>
      </c>
      <c r="AA2070" s="3">
        <f t="shared" si="742"/>
        <v>1.1766499710780329</v>
      </c>
      <c r="AB2070" s="3">
        <f t="shared" si="743"/>
        <v>-0.36596988807279546</v>
      </c>
      <c r="AC2070" s="3">
        <f t="shared" si="744"/>
        <v>1.1028323278389063</v>
      </c>
      <c r="AD2070" s="3">
        <f t="shared" si="745"/>
        <v>3.1086441238902234</v>
      </c>
      <c r="AE2070" s="3">
        <f t="shared" si="746"/>
        <v>2.1154865409617285</v>
      </c>
      <c r="AF2070" s="3">
        <f t="shared" si="747"/>
        <v>2.6994255538879419</v>
      </c>
      <c r="AG2070" t="str">
        <f t="shared" si="748"/>
        <v>Cluster 2</v>
      </c>
      <c r="AH2070" t="str">
        <f t="shared" si="749"/>
        <v>Not Applicable</v>
      </c>
      <c r="AI2070">
        <f t="shared" si="750"/>
        <v>18.53</v>
      </c>
      <c r="AJ2070" t="e">
        <f t="shared" si="751"/>
        <v>#N/A</v>
      </c>
      <c r="AK2070" t="str">
        <f t="shared" si="752"/>
        <v>no - Low</v>
      </c>
      <c r="AL2070" t="str">
        <f t="shared" si="753"/>
        <v>Q4 - Very High</v>
      </c>
      <c r="AM2070">
        <f t="shared" si="754"/>
        <v>0</v>
      </c>
      <c r="AN2070">
        <f t="shared" si="755"/>
        <v>0</v>
      </c>
      <c r="AO2070">
        <f t="shared" si="756"/>
        <v>1</v>
      </c>
      <c r="AP2070">
        <f t="shared" si="757"/>
        <v>4</v>
      </c>
      <c r="AQ2070">
        <f t="shared" si="758"/>
        <v>109</v>
      </c>
    </row>
    <row r="2071" spans="1:43" x14ac:dyDescent="0.25">
      <c r="A2071" t="s">
        <v>65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  <c r="U2071">
        <f t="shared" si="736"/>
        <v>0</v>
      </c>
      <c r="V2071" t="str">
        <f t="shared" si="737"/>
        <v>&lt;=3 calls</v>
      </c>
      <c r="W2071" t="str">
        <f t="shared" si="738"/>
        <v>Q2</v>
      </c>
      <c r="X2071" t="str">
        <f t="shared" si="739"/>
        <v>Not Applicable</v>
      </c>
      <c r="Y2071" t="str">
        <f t="shared" si="740"/>
        <v>Medium</v>
      </c>
      <c r="Z2071" s="3">
        <f t="shared" si="741"/>
        <v>0.7357647433145289</v>
      </c>
      <c r="AA2071" s="3">
        <f t="shared" si="742"/>
        <v>0.14977445336130771</v>
      </c>
      <c r="AB2071" s="3">
        <f t="shared" si="743"/>
        <v>-0.63804604802271725</v>
      </c>
      <c r="AC2071" s="3">
        <f t="shared" si="744"/>
        <v>0.66806574347207237</v>
      </c>
      <c r="AD2071" s="3">
        <f t="shared" si="745"/>
        <v>2.6922694006419667</v>
      </c>
      <c r="AE2071" s="3">
        <f t="shared" si="746"/>
        <v>1.190460726518382</v>
      </c>
      <c r="AF2071" s="3">
        <f t="shared" si="747"/>
        <v>1.8936945258230775</v>
      </c>
      <c r="AG2071" t="str">
        <f t="shared" si="748"/>
        <v>Cluster 2</v>
      </c>
      <c r="AH2071" t="str">
        <f t="shared" si="749"/>
        <v>Not Applicable</v>
      </c>
      <c r="AI2071" t="e">
        <f t="shared" si="750"/>
        <v>#N/A</v>
      </c>
      <c r="AJ2071">
        <f t="shared" si="751"/>
        <v>37.4</v>
      </c>
      <c r="AK2071" t="str">
        <f t="shared" si="752"/>
        <v>no - Low</v>
      </c>
      <c r="AL2071" t="str">
        <f t="shared" si="753"/>
        <v>Q4 - Very High</v>
      </c>
      <c r="AM2071">
        <f t="shared" si="754"/>
        <v>0</v>
      </c>
      <c r="AN2071">
        <f t="shared" si="755"/>
        <v>1</v>
      </c>
      <c r="AO2071">
        <f t="shared" si="756"/>
        <v>0</v>
      </c>
      <c r="AP2071">
        <f t="shared" si="757"/>
        <v>2</v>
      </c>
      <c r="AQ2071">
        <f t="shared" si="758"/>
        <v>220</v>
      </c>
    </row>
    <row r="2072" spans="1:43" x14ac:dyDescent="0.25">
      <c r="A2072" t="s">
        <v>37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  <c r="U2072">
        <f t="shared" si="736"/>
        <v>0</v>
      </c>
      <c r="V2072" t="str">
        <f t="shared" si="737"/>
        <v>&lt;=3 calls</v>
      </c>
      <c r="W2072" t="str">
        <f t="shared" si="738"/>
        <v>Q2</v>
      </c>
      <c r="X2072" t="str">
        <f t="shared" si="739"/>
        <v>Not Applicable</v>
      </c>
      <c r="Y2072" t="str">
        <f t="shared" si="740"/>
        <v>High</v>
      </c>
      <c r="Z2072" s="3">
        <f t="shared" si="741"/>
        <v>-2.3079822698234054</v>
      </c>
      <c r="AA2072" s="3">
        <f t="shared" si="742"/>
        <v>0.84629854483583022</v>
      </c>
      <c r="AB2072" s="3">
        <f t="shared" si="743"/>
        <v>-0.48115541564283509</v>
      </c>
      <c r="AC2072" s="3">
        <f t="shared" si="744"/>
        <v>0.37822135389418376</v>
      </c>
      <c r="AD2072" s="3">
        <f t="shared" si="745"/>
        <v>2.6996906744814244</v>
      </c>
      <c r="AE2072" s="3">
        <f t="shared" si="746"/>
        <v>2.5332913988237555</v>
      </c>
      <c r="AF2072" s="3">
        <f t="shared" si="747"/>
        <v>3.6805978977371154</v>
      </c>
      <c r="AG2072" t="str">
        <f t="shared" si="748"/>
        <v>Cluster 2</v>
      </c>
      <c r="AH2072" t="str">
        <f t="shared" si="749"/>
        <v>Not Applicable</v>
      </c>
      <c r="AI2072" t="e">
        <f t="shared" si="750"/>
        <v>#N/A</v>
      </c>
      <c r="AJ2072">
        <f t="shared" si="751"/>
        <v>9.4499999999999993</v>
      </c>
      <c r="AK2072" t="str">
        <f t="shared" si="752"/>
        <v>no - Medium</v>
      </c>
      <c r="AL2072" t="str">
        <f t="shared" si="753"/>
        <v>Q3 - High</v>
      </c>
      <c r="AM2072">
        <f t="shared" si="754"/>
        <v>0</v>
      </c>
      <c r="AN2072">
        <f t="shared" si="755"/>
        <v>1</v>
      </c>
      <c r="AO2072">
        <f t="shared" si="756"/>
        <v>0</v>
      </c>
      <c r="AP2072">
        <f t="shared" si="757"/>
        <v>0</v>
      </c>
      <c r="AQ2072">
        <f t="shared" si="758"/>
        <v>55.6</v>
      </c>
    </row>
    <row r="2073" spans="1:43" x14ac:dyDescent="0.25">
      <c r="A2073" t="s">
        <v>61</v>
      </c>
      <c r="B2073">
        <v>63</v>
      </c>
      <c r="C2073" t="s">
        <v>28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  <c r="U2073">
        <f t="shared" si="736"/>
        <v>0</v>
      </c>
      <c r="V2073" t="str">
        <f t="shared" si="737"/>
        <v>&lt;=3 calls</v>
      </c>
      <c r="W2073" t="str">
        <f t="shared" si="738"/>
        <v>Q1</v>
      </c>
      <c r="X2073" t="str">
        <f t="shared" si="739"/>
        <v>Not Applicable</v>
      </c>
      <c r="Y2073" t="str">
        <f t="shared" si="740"/>
        <v>Medium</v>
      </c>
      <c r="Z2073" s="3">
        <f t="shared" si="741"/>
        <v>0.50618771799268947</v>
      </c>
      <c r="AA2073" s="3">
        <f t="shared" si="742"/>
        <v>0.57365911474437448</v>
      </c>
      <c r="AB2073" s="3">
        <f t="shared" si="743"/>
        <v>-0.75323157559275744</v>
      </c>
      <c r="AC2073" s="3">
        <f t="shared" si="744"/>
        <v>1.1028323278389063</v>
      </c>
      <c r="AD2073" s="3">
        <f t="shared" si="745"/>
        <v>3.0377298934465689</v>
      </c>
      <c r="AE2073" s="3">
        <f t="shared" si="746"/>
        <v>1.5391256399568147</v>
      </c>
      <c r="AF2073" s="3">
        <f t="shared" si="747"/>
        <v>1.8735027530286816</v>
      </c>
      <c r="AG2073" t="str">
        <f t="shared" si="748"/>
        <v>Cluster 2</v>
      </c>
      <c r="AH2073" t="str">
        <f t="shared" si="749"/>
        <v>Not Applicable</v>
      </c>
      <c r="AI2073" t="e">
        <f t="shared" si="750"/>
        <v>#N/A</v>
      </c>
      <c r="AJ2073">
        <f t="shared" si="751"/>
        <v>35.29</v>
      </c>
      <c r="AK2073" t="str">
        <f t="shared" si="752"/>
        <v>no - Low</v>
      </c>
      <c r="AL2073" t="str">
        <f t="shared" si="753"/>
        <v>Q4 - Very High</v>
      </c>
      <c r="AM2073">
        <f t="shared" si="754"/>
        <v>0</v>
      </c>
      <c r="AN2073">
        <f t="shared" si="755"/>
        <v>0</v>
      </c>
      <c r="AO2073">
        <f t="shared" si="756"/>
        <v>1</v>
      </c>
      <c r="AP2073">
        <f t="shared" si="757"/>
        <v>1</v>
      </c>
      <c r="AQ2073">
        <f t="shared" si="758"/>
        <v>207.6</v>
      </c>
    </row>
    <row r="2074" spans="1:43" x14ac:dyDescent="0.25">
      <c r="A2074" t="s">
        <v>56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  <c r="U2074">
        <f t="shared" si="736"/>
        <v>1</v>
      </c>
      <c r="V2074" t="str">
        <f t="shared" si="737"/>
        <v>&gt;3 calls</v>
      </c>
      <c r="W2074" t="str">
        <f t="shared" si="738"/>
        <v>Q3</v>
      </c>
      <c r="X2074" t="str">
        <f t="shared" si="739"/>
        <v>Not Applicable</v>
      </c>
      <c r="Y2074" t="str">
        <f t="shared" si="740"/>
        <v>High</v>
      </c>
      <c r="Z2074" s="3">
        <f t="shared" si="741"/>
        <v>-1.3082113530992663</v>
      </c>
      <c r="AA2074" s="3">
        <f t="shared" si="742"/>
        <v>0.97764308779959785</v>
      </c>
      <c r="AB2074" s="3">
        <f t="shared" si="743"/>
        <v>2.3964968162362665</v>
      </c>
      <c r="AC2074" s="3">
        <f t="shared" si="744"/>
        <v>-0.70869510702289995</v>
      </c>
      <c r="AD2074" s="3">
        <f t="shared" si="745"/>
        <v>3.9531146687487202</v>
      </c>
      <c r="AE2074" s="3">
        <f t="shared" si="746"/>
        <v>2.9854059517005234</v>
      </c>
      <c r="AF2074" s="3">
        <f t="shared" si="747"/>
        <v>3.1934592229464132</v>
      </c>
      <c r="AG2074" t="str">
        <f t="shared" si="748"/>
        <v>Cluster 2</v>
      </c>
      <c r="AH2074" t="str">
        <f t="shared" si="749"/>
        <v>&gt;16 messages</v>
      </c>
      <c r="AI2074">
        <f t="shared" si="750"/>
        <v>18.63</v>
      </c>
      <c r="AJ2074" t="e">
        <f t="shared" si="751"/>
        <v>#N/A</v>
      </c>
      <c r="AK2074" t="str">
        <f t="shared" si="752"/>
        <v>no - Medium</v>
      </c>
      <c r="AL2074" t="str">
        <f t="shared" si="753"/>
        <v>Q1 - Low</v>
      </c>
      <c r="AM2074">
        <f t="shared" si="754"/>
        <v>0</v>
      </c>
      <c r="AN2074">
        <f t="shared" si="755"/>
        <v>1</v>
      </c>
      <c r="AO2074">
        <f t="shared" si="756"/>
        <v>0</v>
      </c>
      <c r="AP2074">
        <f t="shared" si="757"/>
        <v>4</v>
      </c>
      <c r="AQ2074">
        <f t="shared" si="758"/>
        <v>109.6</v>
      </c>
    </row>
    <row r="2075" spans="1:43" x14ac:dyDescent="0.25">
      <c r="A2075" t="s">
        <v>37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  <c r="U2075">
        <f t="shared" si="736"/>
        <v>0</v>
      </c>
      <c r="V2075" t="str">
        <f t="shared" si="737"/>
        <v>&lt;=3 calls</v>
      </c>
      <c r="W2075" t="str">
        <f t="shared" si="738"/>
        <v>Q2</v>
      </c>
      <c r="X2075" t="str">
        <f t="shared" si="739"/>
        <v>Not Applicable</v>
      </c>
      <c r="Y2075" t="str">
        <f t="shared" si="740"/>
        <v>High</v>
      </c>
      <c r="Z2075" s="3">
        <f t="shared" si="741"/>
        <v>0.3136392451421145</v>
      </c>
      <c r="AA2075" s="3">
        <f t="shared" si="742"/>
        <v>0.83833826950469337</v>
      </c>
      <c r="AB2075" s="3">
        <f t="shared" si="743"/>
        <v>-0.1693601082549685</v>
      </c>
      <c r="AC2075" s="3">
        <f t="shared" si="744"/>
        <v>0.26952970780247515</v>
      </c>
      <c r="AD2075" s="3">
        <f t="shared" si="745"/>
        <v>2.7215444086500393</v>
      </c>
      <c r="AE2075" s="3">
        <f t="shared" si="746"/>
        <v>0.95000512623125444</v>
      </c>
      <c r="AF2075" s="3">
        <f t="shared" si="747"/>
        <v>1.5486172901905211</v>
      </c>
      <c r="AG2075" t="str">
        <f t="shared" si="748"/>
        <v>Cluster 2</v>
      </c>
      <c r="AH2075" t="str">
        <f t="shared" si="749"/>
        <v>Not Applicable</v>
      </c>
      <c r="AI2075" t="e">
        <f t="shared" si="750"/>
        <v>#N/A</v>
      </c>
      <c r="AJ2075">
        <f t="shared" si="751"/>
        <v>33.520000000000003</v>
      </c>
      <c r="AK2075" t="str">
        <f t="shared" si="752"/>
        <v>no - Medium</v>
      </c>
      <c r="AL2075" t="str">
        <f t="shared" si="753"/>
        <v>Q3 - High</v>
      </c>
      <c r="AM2075">
        <f t="shared" si="754"/>
        <v>0</v>
      </c>
      <c r="AN2075">
        <f t="shared" si="755"/>
        <v>1</v>
      </c>
      <c r="AO2075">
        <f t="shared" si="756"/>
        <v>0</v>
      </c>
      <c r="AP2075">
        <f t="shared" si="757"/>
        <v>2</v>
      </c>
      <c r="AQ2075">
        <f t="shared" si="758"/>
        <v>197.2</v>
      </c>
    </row>
    <row r="2076" spans="1:43" x14ac:dyDescent="0.25">
      <c r="A2076" t="s">
        <v>44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  <c r="U2076">
        <f t="shared" si="736"/>
        <v>0</v>
      </c>
      <c r="V2076" t="str">
        <f t="shared" si="737"/>
        <v>&lt;=3 calls</v>
      </c>
      <c r="W2076" t="str">
        <f t="shared" si="738"/>
        <v>Q4</v>
      </c>
      <c r="X2076" t="str">
        <f t="shared" si="739"/>
        <v>Not Applicable</v>
      </c>
      <c r="Y2076" t="str">
        <f t="shared" si="740"/>
        <v>Medium</v>
      </c>
      <c r="Z2076" s="3">
        <f t="shared" si="741"/>
        <v>-8.4417693923977855E-2</v>
      </c>
      <c r="AA2076" s="3">
        <f t="shared" si="742"/>
        <v>-0.62834246025737306</v>
      </c>
      <c r="AB2076" s="3">
        <f t="shared" si="743"/>
        <v>-3.2329049594058759E-2</v>
      </c>
      <c r="AC2076" s="3">
        <f t="shared" si="744"/>
        <v>1.5738294609029755</v>
      </c>
      <c r="AD2076" s="3">
        <f t="shared" si="745"/>
        <v>2.9218838868303214</v>
      </c>
      <c r="AE2076" s="3">
        <f t="shared" si="746"/>
        <v>1.6970341581310424</v>
      </c>
      <c r="AF2076" s="3">
        <f t="shared" si="747"/>
        <v>2.2852668158463256</v>
      </c>
      <c r="AG2076" t="str">
        <f t="shared" si="748"/>
        <v>Cluster 2</v>
      </c>
      <c r="AH2076" t="str">
        <f t="shared" si="749"/>
        <v>Not Applicable</v>
      </c>
      <c r="AI2076" t="e">
        <f t="shared" si="750"/>
        <v>#N/A</v>
      </c>
      <c r="AJ2076">
        <f t="shared" si="751"/>
        <v>29.87</v>
      </c>
      <c r="AK2076" t="str">
        <f t="shared" si="752"/>
        <v>no - Medium</v>
      </c>
      <c r="AL2076" t="str">
        <f t="shared" si="753"/>
        <v>Q4 - Very High</v>
      </c>
      <c r="AM2076">
        <f t="shared" si="754"/>
        <v>0</v>
      </c>
      <c r="AN2076">
        <f t="shared" si="755"/>
        <v>1</v>
      </c>
      <c r="AO2076">
        <f t="shared" si="756"/>
        <v>0</v>
      </c>
      <c r="AP2076">
        <f t="shared" si="757"/>
        <v>1</v>
      </c>
      <c r="AQ2076">
        <f t="shared" si="758"/>
        <v>175.7</v>
      </c>
    </row>
    <row r="2077" spans="1:43" x14ac:dyDescent="0.25">
      <c r="A2077" t="s">
        <v>61</v>
      </c>
      <c r="B2077">
        <v>118</v>
      </c>
      <c r="C2077" t="s">
        <v>28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  <c r="U2077">
        <f t="shared" si="736"/>
        <v>0</v>
      </c>
      <c r="V2077" t="str">
        <f t="shared" si="737"/>
        <v>&lt;=3 calls</v>
      </c>
      <c r="W2077" t="str">
        <f t="shared" si="738"/>
        <v>Q3</v>
      </c>
      <c r="X2077" t="str">
        <f t="shared" si="739"/>
        <v>Not Applicable</v>
      </c>
      <c r="Y2077" t="str">
        <f t="shared" si="740"/>
        <v>Medium</v>
      </c>
      <c r="Z2077" s="3">
        <f t="shared" si="741"/>
        <v>0.46175345502717208</v>
      </c>
      <c r="AA2077" s="3">
        <f t="shared" si="742"/>
        <v>-0.30595130934630804</v>
      </c>
      <c r="AB2077" s="3">
        <f t="shared" si="743"/>
        <v>-0.48512733038662992</v>
      </c>
      <c r="AC2077" s="3">
        <f t="shared" si="744"/>
        <v>-1.1796922400869698</v>
      </c>
      <c r="AD2077" s="3">
        <f t="shared" si="745"/>
        <v>1.7075742781338243</v>
      </c>
      <c r="AE2077" s="3">
        <f t="shared" si="746"/>
        <v>1.3906274716579283</v>
      </c>
      <c r="AF2077" s="3">
        <f t="shared" si="747"/>
        <v>2.9919691867589804</v>
      </c>
      <c r="AG2077" t="str">
        <f t="shared" si="748"/>
        <v>Cluster 2</v>
      </c>
      <c r="AH2077" t="str">
        <f t="shared" si="749"/>
        <v>Not Applicable</v>
      </c>
      <c r="AI2077" t="e">
        <f t="shared" si="750"/>
        <v>#N/A</v>
      </c>
      <c r="AJ2077">
        <f t="shared" si="751"/>
        <v>34.880000000000003</v>
      </c>
      <c r="AK2077" t="str">
        <f t="shared" si="752"/>
        <v>no - Medium</v>
      </c>
      <c r="AL2077" t="str">
        <f t="shared" si="753"/>
        <v>Q1 - Low</v>
      </c>
      <c r="AM2077">
        <f t="shared" si="754"/>
        <v>0</v>
      </c>
      <c r="AN2077">
        <f t="shared" si="755"/>
        <v>0</v>
      </c>
      <c r="AO2077">
        <f t="shared" si="756"/>
        <v>1</v>
      </c>
      <c r="AP2077">
        <f t="shared" si="757"/>
        <v>0</v>
      </c>
      <c r="AQ2077">
        <f t="shared" si="758"/>
        <v>205.2</v>
      </c>
    </row>
    <row r="2078" spans="1:43" x14ac:dyDescent="0.25">
      <c r="A2078" t="s">
        <v>45</v>
      </c>
      <c r="B2078">
        <v>111</v>
      </c>
      <c r="C2078" t="s">
        <v>25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  <c r="U2078">
        <f t="shared" si="736"/>
        <v>0</v>
      </c>
      <c r="V2078" t="str">
        <f t="shared" si="737"/>
        <v>&lt;=3 calls</v>
      </c>
      <c r="W2078" t="str">
        <f t="shared" si="738"/>
        <v>Q3</v>
      </c>
      <c r="X2078" t="str">
        <f t="shared" si="739"/>
        <v>Not Applicable</v>
      </c>
      <c r="Y2078" t="str">
        <f t="shared" si="740"/>
        <v>Low</v>
      </c>
      <c r="Z2078" s="3">
        <f t="shared" si="741"/>
        <v>0.23773071257602255</v>
      </c>
      <c r="AA2078" s="3">
        <f t="shared" si="742"/>
        <v>-1.7626816949444528</v>
      </c>
      <c r="AB2078" s="3">
        <f t="shared" si="743"/>
        <v>0.53366880139665485</v>
      </c>
      <c r="AC2078" s="3">
        <f t="shared" si="744"/>
        <v>0.66806574347207237</v>
      </c>
      <c r="AD2078" s="3">
        <f t="shared" si="745"/>
        <v>2.6922563030996476</v>
      </c>
      <c r="AE2078" s="3">
        <f t="shared" si="746"/>
        <v>1.9734935714562607</v>
      </c>
      <c r="AF2078" s="3">
        <f t="shared" si="747"/>
        <v>2.9225177076586881</v>
      </c>
      <c r="AG2078" t="str">
        <f t="shared" si="748"/>
        <v>Cluster 2</v>
      </c>
      <c r="AH2078" t="str">
        <f t="shared" si="749"/>
        <v>1-16 messages</v>
      </c>
      <c r="AI2078" t="e">
        <f t="shared" si="750"/>
        <v>#N/A</v>
      </c>
      <c r="AJ2078">
        <f t="shared" si="751"/>
        <v>32.83</v>
      </c>
      <c r="AK2078" t="str">
        <f t="shared" si="752"/>
        <v>no - Medium</v>
      </c>
      <c r="AL2078" t="str">
        <f t="shared" si="753"/>
        <v>Q4 - Very High</v>
      </c>
      <c r="AM2078">
        <f t="shared" si="754"/>
        <v>0</v>
      </c>
      <c r="AN2078">
        <f t="shared" si="755"/>
        <v>0</v>
      </c>
      <c r="AO2078">
        <f t="shared" si="756"/>
        <v>0</v>
      </c>
      <c r="AP2078">
        <f t="shared" si="757"/>
        <v>1</v>
      </c>
      <c r="AQ2078">
        <f t="shared" si="758"/>
        <v>193.1</v>
      </c>
    </row>
    <row r="2079" spans="1:43" x14ac:dyDescent="0.25">
      <c r="A2079" t="s">
        <v>37</v>
      </c>
      <c r="B2079">
        <v>82</v>
      </c>
      <c r="C2079" t="s">
        <v>28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  <c r="U2079">
        <f t="shared" si="736"/>
        <v>0</v>
      </c>
      <c r="V2079" t="str">
        <f t="shared" si="737"/>
        <v>&lt;=3 calls</v>
      </c>
      <c r="W2079" t="str">
        <f t="shared" si="738"/>
        <v>Q2</v>
      </c>
      <c r="X2079" t="str">
        <f t="shared" si="739"/>
        <v>Not Applicable</v>
      </c>
      <c r="Y2079" t="str">
        <f t="shared" si="740"/>
        <v>Low</v>
      </c>
      <c r="Z2079" s="3">
        <f t="shared" si="741"/>
        <v>0.96904462388349455</v>
      </c>
      <c r="AA2079" s="3">
        <f t="shared" si="742"/>
        <v>-0.9348130605061632</v>
      </c>
      <c r="AB2079" s="3">
        <f t="shared" si="743"/>
        <v>1.7113415229317184</v>
      </c>
      <c r="AC2079" s="3">
        <f t="shared" si="744"/>
        <v>-2.0129948601234005</v>
      </c>
      <c r="AD2079" s="3">
        <f t="shared" si="745"/>
        <v>3.5012736980326435</v>
      </c>
      <c r="AE2079" s="3">
        <f t="shared" si="746"/>
        <v>2.9654276346193114</v>
      </c>
      <c r="AF2079" s="3">
        <f t="shared" si="747"/>
        <v>3.6508361513210348</v>
      </c>
      <c r="AG2079" t="str">
        <f t="shared" si="748"/>
        <v>Cluster 2</v>
      </c>
      <c r="AH2079" t="str">
        <f t="shared" si="749"/>
        <v>&gt;16 messages</v>
      </c>
      <c r="AI2079" t="e">
        <f t="shared" si="750"/>
        <v>#N/A</v>
      </c>
      <c r="AJ2079">
        <f t="shared" si="751"/>
        <v>39.54</v>
      </c>
      <c r="AK2079" t="str">
        <f t="shared" si="752"/>
        <v>no - Low</v>
      </c>
      <c r="AL2079" t="str">
        <f t="shared" si="753"/>
        <v>Q1 - Low</v>
      </c>
      <c r="AM2079">
        <f t="shared" si="754"/>
        <v>0</v>
      </c>
      <c r="AN2079">
        <f t="shared" si="755"/>
        <v>0</v>
      </c>
      <c r="AO2079">
        <f t="shared" si="756"/>
        <v>1</v>
      </c>
      <c r="AP2079">
        <f t="shared" si="757"/>
        <v>3</v>
      </c>
      <c r="AQ2079">
        <f t="shared" si="758"/>
        <v>232.6</v>
      </c>
    </row>
    <row r="2080" spans="1:43" x14ac:dyDescent="0.25">
      <c r="A2080" t="s">
        <v>58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  <c r="U2080">
        <f t="shared" si="736"/>
        <v>0</v>
      </c>
      <c r="V2080" t="str">
        <f t="shared" si="737"/>
        <v>&lt;=3 calls</v>
      </c>
      <c r="W2080" t="str">
        <f t="shared" si="738"/>
        <v>Q2</v>
      </c>
      <c r="X2080" t="str">
        <f t="shared" si="739"/>
        <v>Not Applicable</v>
      </c>
      <c r="Y2080" t="str">
        <f t="shared" si="740"/>
        <v>Low</v>
      </c>
      <c r="Z2080" s="3">
        <f t="shared" si="741"/>
        <v>-1.4359598591251284</v>
      </c>
      <c r="AA2080" s="3">
        <f t="shared" si="742"/>
        <v>-1.0124257449847525</v>
      </c>
      <c r="AB2080" s="3">
        <f t="shared" si="743"/>
        <v>-0.246812445758961</v>
      </c>
      <c r="AC2080" s="3">
        <f t="shared" si="744"/>
        <v>0.26952970780247515</v>
      </c>
      <c r="AD2080" s="3">
        <f t="shared" si="745"/>
        <v>1.5392246648113017</v>
      </c>
      <c r="AE2080" s="3">
        <f t="shared" si="746"/>
        <v>1.7945888813029565</v>
      </c>
      <c r="AF2080" s="3">
        <f t="shared" si="747"/>
        <v>3.4744619636756613</v>
      </c>
      <c r="AG2080" t="str">
        <f t="shared" si="748"/>
        <v>Cluster 1</v>
      </c>
      <c r="AH2080" t="str">
        <f t="shared" si="749"/>
        <v>Not Applicable</v>
      </c>
      <c r="AI2080" t="e">
        <f t="shared" si="750"/>
        <v>#N/A</v>
      </c>
      <c r="AJ2080">
        <f t="shared" si="751"/>
        <v>17.46</v>
      </c>
      <c r="AK2080" t="str">
        <f t="shared" si="752"/>
        <v>no - Medium</v>
      </c>
      <c r="AL2080" t="str">
        <f t="shared" si="753"/>
        <v>Q3 - High</v>
      </c>
      <c r="AM2080">
        <f t="shared" si="754"/>
        <v>0</v>
      </c>
      <c r="AN2080">
        <f t="shared" si="755"/>
        <v>1</v>
      </c>
      <c r="AO2080">
        <f t="shared" si="756"/>
        <v>0</v>
      </c>
      <c r="AP2080">
        <f t="shared" si="757"/>
        <v>0</v>
      </c>
      <c r="AQ2080">
        <f t="shared" si="758"/>
        <v>102.7</v>
      </c>
    </row>
    <row r="2081" spans="1:43" x14ac:dyDescent="0.25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  <c r="U2081">
        <f t="shared" si="736"/>
        <v>0</v>
      </c>
      <c r="V2081" t="str">
        <f t="shared" si="737"/>
        <v>&gt;3 calls</v>
      </c>
      <c r="W2081" t="str">
        <f t="shared" si="738"/>
        <v>Q3</v>
      </c>
      <c r="X2081" t="str">
        <f t="shared" si="739"/>
        <v>Not Applicable</v>
      </c>
      <c r="Y2081" t="str">
        <f t="shared" si="740"/>
        <v>High</v>
      </c>
      <c r="Z2081" s="3">
        <f t="shared" si="741"/>
        <v>1.5337300490702772</v>
      </c>
      <c r="AA2081" s="3">
        <f t="shared" si="742"/>
        <v>1.5746637376349029</v>
      </c>
      <c r="AB2081" s="3">
        <f t="shared" si="743"/>
        <v>-1.458246442616278</v>
      </c>
      <c r="AC2081" s="3">
        <f t="shared" si="744"/>
        <v>-0.20146742526159472</v>
      </c>
      <c r="AD2081" s="3">
        <f t="shared" si="745"/>
        <v>3.7277775414504841</v>
      </c>
      <c r="AE2081" s="3">
        <f t="shared" si="746"/>
        <v>2.6455558132248886</v>
      </c>
      <c r="AF2081" s="3">
        <f t="shared" si="747"/>
        <v>2.8463319769895756</v>
      </c>
      <c r="AG2081" t="str">
        <f t="shared" si="748"/>
        <v>Cluster 2</v>
      </c>
      <c r="AH2081" t="str">
        <f t="shared" si="749"/>
        <v>&gt;16 messages</v>
      </c>
      <c r="AI2081" t="e">
        <f t="shared" si="750"/>
        <v>#N/A</v>
      </c>
      <c r="AJ2081">
        <f t="shared" si="751"/>
        <v>44.73</v>
      </c>
      <c r="AK2081" t="str">
        <f t="shared" si="752"/>
        <v>no - Medium</v>
      </c>
      <c r="AL2081" t="str">
        <f t="shared" si="753"/>
        <v>Q2 - Medium</v>
      </c>
      <c r="AM2081">
        <f t="shared" si="754"/>
        <v>0</v>
      </c>
      <c r="AN2081">
        <f t="shared" si="755"/>
        <v>1</v>
      </c>
      <c r="AO2081">
        <f t="shared" si="756"/>
        <v>0</v>
      </c>
      <c r="AP2081">
        <f t="shared" si="757"/>
        <v>5</v>
      </c>
      <c r="AQ2081">
        <f t="shared" si="758"/>
        <v>263.10000000000002</v>
      </c>
    </row>
    <row r="2082" spans="1:43" x14ac:dyDescent="0.25">
      <c r="A2082" t="s">
        <v>48</v>
      </c>
      <c r="B2082">
        <v>131</v>
      </c>
      <c r="C2082" t="s">
        <v>25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  <c r="U2082">
        <f t="shared" si="736"/>
        <v>0</v>
      </c>
      <c r="V2082" t="str">
        <f t="shared" si="737"/>
        <v>&lt;=3 calls</v>
      </c>
      <c r="W2082" t="str">
        <f t="shared" si="738"/>
        <v>Q4</v>
      </c>
      <c r="X2082" t="str">
        <f t="shared" si="739"/>
        <v>Not Applicable</v>
      </c>
      <c r="Y2082" t="str">
        <f t="shared" si="740"/>
        <v>Medium</v>
      </c>
      <c r="Z2082" s="3">
        <f t="shared" si="741"/>
        <v>0.30993638989498823</v>
      </c>
      <c r="AA2082" s="3">
        <f t="shared" si="742"/>
        <v>1.6439841564756467E-2</v>
      </c>
      <c r="AB2082" s="3">
        <f t="shared" si="743"/>
        <v>-0.97963071598904305</v>
      </c>
      <c r="AC2082" s="3">
        <f t="shared" si="744"/>
        <v>0.48691299998589177</v>
      </c>
      <c r="AD2082" s="3">
        <f t="shared" si="745"/>
        <v>2.2271974484426535</v>
      </c>
      <c r="AE2082" s="3">
        <f t="shared" si="746"/>
        <v>1.1371417868657712</v>
      </c>
      <c r="AF2082" s="3">
        <f t="shared" si="747"/>
        <v>2.3718715000022854</v>
      </c>
      <c r="AG2082" t="str">
        <f t="shared" si="748"/>
        <v>Cluster 2</v>
      </c>
      <c r="AH2082" t="str">
        <f t="shared" si="749"/>
        <v>Not Applicable</v>
      </c>
      <c r="AI2082" t="e">
        <f t="shared" si="750"/>
        <v>#N/A</v>
      </c>
      <c r="AJ2082">
        <f t="shared" si="751"/>
        <v>33.49</v>
      </c>
      <c r="AK2082" t="str">
        <f t="shared" si="752"/>
        <v>no - Medium</v>
      </c>
      <c r="AL2082" t="str">
        <f t="shared" si="753"/>
        <v>Q3 - High</v>
      </c>
      <c r="AM2082">
        <f t="shared" si="754"/>
        <v>0</v>
      </c>
      <c r="AN2082">
        <f t="shared" si="755"/>
        <v>0</v>
      </c>
      <c r="AO2082">
        <f t="shared" si="756"/>
        <v>0</v>
      </c>
      <c r="AP2082">
        <f t="shared" si="757"/>
        <v>1</v>
      </c>
      <c r="AQ2082">
        <f t="shared" si="758"/>
        <v>197</v>
      </c>
    </row>
    <row r="2083" spans="1:43" x14ac:dyDescent="0.25">
      <c r="A2083" t="s">
        <v>68</v>
      </c>
      <c r="B2083">
        <v>125</v>
      </c>
      <c r="C2083" t="s">
        <v>25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  <c r="U2083">
        <f t="shared" si="736"/>
        <v>0</v>
      </c>
      <c r="V2083" t="str">
        <f t="shared" si="737"/>
        <v>&lt;=3 calls</v>
      </c>
      <c r="W2083" t="str">
        <f t="shared" si="738"/>
        <v>Q3</v>
      </c>
      <c r="X2083" t="str">
        <f t="shared" si="739"/>
        <v>Not Applicable</v>
      </c>
      <c r="Y2083" t="str">
        <f t="shared" si="740"/>
        <v>Low</v>
      </c>
      <c r="Z2083" s="3">
        <f t="shared" si="741"/>
        <v>-0.20290906183202354</v>
      </c>
      <c r="AA2083" s="3">
        <f t="shared" si="742"/>
        <v>-0.87909113318820109</v>
      </c>
      <c r="AB2083" s="3">
        <f t="shared" si="743"/>
        <v>0.20399987766171301</v>
      </c>
      <c r="AC2083" s="3">
        <f t="shared" si="744"/>
        <v>0.48691299998589177</v>
      </c>
      <c r="AD2083" s="3">
        <f t="shared" si="745"/>
        <v>2.0761740998094744</v>
      </c>
      <c r="AE2083" s="3">
        <f t="shared" si="746"/>
        <v>1.0453102541661601</v>
      </c>
      <c r="AF2083" s="3">
        <f t="shared" si="747"/>
        <v>2.4238086067613018</v>
      </c>
      <c r="AG2083" t="str">
        <f t="shared" si="748"/>
        <v>Cluster 2</v>
      </c>
      <c r="AH2083" t="str">
        <f t="shared" si="749"/>
        <v>Not Applicable</v>
      </c>
      <c r="AI2083" t="e">
        <f t="shared" si="750"/>
        <v>#N/A</v>
      </c>
      <c r="AJ2083">
        <f t="shared" si="751"/>
        <v>28.78</v>
      </c>
      <c r="AK2083" t="str">
        <f t="shared" si="752"/>
        <v>no - Medium</v>
      </c>
      <c r="AL2083" t="str">
        <f t="shared" si="753"/>
        <v>Q3 - High</v>
      </c>
      <c r="AM2083">
        <f t="shared" si="754"/>
        <v>0</v>
      </c>
      <c r="AN2083">
        <f t="shared" si="755"/>
        <v>0</v>
      </c>
      <c r="AO2083">
        <f t="shared" si="756"/>
        <v>0</v>
      </c>
      <c r="AP2083">
        <f t="shared" si="757"/>
        <v>2</v>
      </c>
      <c r="AQ2083">
        <f t="shared" si="758"/>
        <v>169.3</v>
      </c>
    </row>
    <row r="2084" spans="1:43" x14ac:dyDescent="0.25">
      <c r="A2084" t="s">
        <v>66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  <c r="U2084">
        <f t="shared" si="736"/>
        <v>0</v>
      </c>
      <c r="V2084" t="str">
        <f t="shared" si="737"/>
        <v>&lt;=3 calls</v>
      </c>
      <c r="W2084" t="str">
        <f t="shared" si="738"/>
        <v>Q1</v>
      </c>
      <c r="X2084" t="str">
        <f t="shared" si="739"/>
        <v>Not Applicable</v>
      </c>
      <c r="Y2084" t="str">
        <f t="shared" si="740"/>
        <v>Low</v>
      </c>
      <c r="Z2084" s="3">
        <f t="shared" si="741"/>
        <v>0.39325063295533313</v>
      </c>
      <c r="AA2084" s="3">
        <f t="shared" si="742"/>
        <v>-1.4124295803744071</v>
      </c>
      <c r="AB2084" s="3">
        <f t="shared" si="743"/>
        <v>0.39862370010764231</v>
      </c>
      <c r="AC2084" s="3">
        <f t="shared" si="744"/>
        <v>0.95791013304996164</v>
      </c>
      <c r="AD2084" s="3">
        <f t="shared" si="745"/>
        <v>2.8108372113305951</v>
      </c>
      <c r="AE2084" s="3">
        <f t="shared" si="746"/>
        <v>1.7961336412204123</v>
      </c>
      <c r="AF2084" s="3">
        <f t="shared" si="747"/>
        <v>2.5595675973973879</v>
      </c>
      <c r="AG2084" t="str">
        <f t="shared" si="748"/>
        <v>Cluster 2</v>
      </c>
      <c r="AH2084" t="str">
        <f t="shared" si="749"/>
        <v>Not Applicable</v>
      </c>
      <c r="AI2084" t="e">
        <f t="shared" si="750"/>
        <v>#N/A</v>
      </c>
      <c r="AJ2084">
        <f t="shared" si="751"/>
        <v>34.26</v>
      </c>
      <c r="AK2084" t="str">
        <f t="shared" si="752"/>
        <v>no - Medium</v>
      </c>
      <c r="AL2084" t="str">
        <f t="shared" si="753"/>
        <v>Q4 - Very High</v>
      </c>
      <c r="AM2084">
        <f t="shared" si="754"/>
        <v>0</v>
      </c>
      <c r="AN2084">
        <f t="shared" si="755"/>
        <v>1</v>
      </c>
      <c r="AO2084">
        <f t="shared" si="756"/>
        <v>0</v>
      </c>
      <c r="AP2084">
        <f t="shared" si="757"/>
        <v>1</v>
      </c>
      <c r="AQ2084">
        <f t="shared" si="758"/>
        <v>201.5</v>
      </c>
    </row>
    <row r="2085" spans="1:43" x14ac:dyDescent="0.25">
      <c r="A2085" t="s">
        <v>38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  <c r="U2085">
        <f t="shared" si="736"/>
        <v>0</v>
      </c>
      <c r="V2085" t="str">
        <f t="shared" si="737"/>
        <v>&lt;=3 calls</v>
      </c>
      <c r="W2085" t="str">
        <f t="shared" si="738"/>
        <v>Q4</v>
      </c>
      <c r="X2085" t="str">
        <f t="shared" si="739"/>
        <v>Not Applicable</v>
      </c>
      <c r="Y2085" t="str">
        <f t="shared" si="740"/>
        <v>Low</v>
      </c>
      <c r="Z2085" s="3">
        <f t="shared" si="741"/>
        <v>1.3097073066191272</v>
      </c>
      <c r="AA2085" s="3">
        <f t="shared" si="742"/>
        <v>-2.1686557368324602</v>
      </c>
      <c r="AB2085" s="3">
        <f t="shared" si="743"/>
        <v>-1.1583668794597948</v>
      </c>
      <c r="AC2085" s="3">
        <f t="shared" si="744"/>
        <v>1.2839850713250869</v>
      </c>
      <c r="AD2085" s="3">
        <f t="shared" si="745"/>
        <v>3.4557447747232284</v>
      </c>
      <c r="AE2085" s="3">
        <f t="shared" si="746"/>
        <v>3.0673820148007294</v>
      </c>
      <c r="AF2085" s="3">
        <f t="shared" si="747"/>
        <v>3.8568760547130707</v>
      </c>
      <c r="AG2085" t="str">
        <f t="shared" si="748"/>
        <v>Cluster 2</v>
      </c>
      <c r="AH2085" t="str">
        <f t="shared" si="749"/>
        <v>Not Applicable</v>
      </c>
      <c r="AI2085" t="e">
        <f t="shared" si="750"/>
        <v>#N/A</v>
      </c>
      <c r="AJ2085">
        <f t="shared" si="751"/>
        <v>42.67</v>
      </c>
      <c r="AK2085" t="str">
        <f t="shared" si="752"/>
        <v>no - Low</v>
      </c>
      <c r="AL2085" t="str">
        <f t="shared" si="753"/>
        <v>Q4 - Very High</v>
      </c>
      <c r="AM2085">
        <f t="shared" si="754"/>
        <v>0</v>
      </c>
      <c r="AN2085">
        <f t="shared" si="755"/>
        <v>1</v>
      </c>
      <c r="AO2085">
        <f t="shared" si="756"/>
        <v>0</v>
      </c>
      <c r="AP2085">
        <f t="shared" si="757"/>
        <v>3</v>
      </c>
      <c r="AQ2085">
        <f t="shared" si="758"/>
        <v>251</v>
      </c>
    </row>
    <row r="2086" spans="1:43" x14ac:dyDescent="0.25">
      <c r="A2086" t="s">
        <v>37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  <c r="U2086">
        <f t="shared" si="736"/>
        <v>0</v>
      </c>
      <c r="V2086" t="str">
        <f t="shared" si="737"/>
        <v>&lt;=3 calls</v>
      </c>
      <c r="W2086" t="str">
        <f t="shared" si="738"/>
        <v>Q3</v>
      </c>
      <c r="X2086" t="str">
        <f t="shared" si="739"/>
        <v>Not Applicable</v>
      </c>
      <c r="Y2086" t="str">
        <f t="shared" si="740"/>
        <v>Medium</v>
      </c>
      <c r="Z2086" s="3">
        <f t="shared" si="741"/>
        <v>0.92831321616510387</v>
      </c>
      <c r="AA2086" s="3">
        <f t="shared" si="742"/>
        <v>0.49405636143300052</v>
      </c>
      <c r="AB2086" s="3">
        <f t="shared" si="743"/>
        <v>-4.0272879081647839E-2</v>
      </c>
      <c r="AC2086" s="3">
        <f t="shared" si="744"/>
        <v>-0.96230894790355315</v>
      </c>
      <c r="AD2086" s="3">
        <f t="shared" si="745"/>
        <v>2.6216584508302736</v>
      </c>
      <c r="AE2086" s="3">
        <f t="shared" si="746"/>
        <v>1.4260145621921196</v>
      </c>
      <c r="AF2086" s="3">
        <f t="shared" si="747"/>
        <v>2.2790221653942235</v>
      </c>
      <c r="AG2086" t="str">
        <f t="shared" si="748"/>
        <v>Cluster 2</v>
      </c>
      <c r="AH2086" t="str">
        <f t="shared" si="749"/>
        <v>Not Applicable</v>
      </c>
      <c r="AI2086" t="e">
        <f t="shared" si="750"/>
        <v>#N/A</v>
      </c>
      <c r="AJ2086">
        <f t="shared" si="751"/>
        <v>39.17</v>
      </c>
      <c r="AK2086" t="str">
        <f t="shared" si="752"/>
        <v>no - Medium</v>
      </c>
      <c r="AL2086" t="str">
        <f t="shared" si="753"/>
        <v>Q1 - Low</v>
      </c>
      <c r="AM2086">
        <f t="shared" si="754"/>
        <v>0</v>
      </c>
      <c r="AN2086">
        <f t="shared" si="755"/>
        <v>1</v>
      </c>
      <c r="AO2086">
        <f t="shared" si="756"/>
        <v>0</v>
      </c>
      <c r="AP2086">
        <f t="shared" si="757"/>
        <v>3</v>
      </c>
      <c r="AQ2086">
        <f t="shared" si="758"/>
        <v>230.4</v>
      </c>
    </row>
    <row r="2087" spans="1:43" x14ac:dyDescent="0.25">
      <c r="A2087" t="s">
        <v>36</v>
      </c>
      <c r="B2087">
        <v>137</v>
      </c>
      <c r="C2087" t="s">
        <v>28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  <c r="U2087">
        <f t="shared" si="736"/>
        <v>0</v>
      </c>
      <c r="V2087" t="str">
        <f t="shared" si="737"/>
        <v>&lt;=3 calls</v>
      </c>
      <c r="W2087" t="str">
        <f t="shared" si="738"/>
        <v>Q4</v>
      </c>
      <c r="X2087" t="str">
        <f t="shared" si="739"/>
        <v>Not Applicable</v>
      </c>
      <c r="Y2087" t="str">
        <f t="shared" si="740"/>
        <v>Medium</v>
      </c>
      <c r="Z2087" s="3">
        <f t="shared" si="741"/>
        <v>-1.3045084978521397</v>
      </c>
      <c r="AA2087" s="3">
        <f t="shared" si="742"/>
        <v>0.60351014723613983</v>
      </c>
      <c r="AB2087" s="3">
        <f t="shared" si="743"/>
        <v>1.0976806950154714</v>
      </c>
      <c r="AC2087" s="3">
        <f t="shared" si="744"/>
        <v>0.59560464607760044</v>
      </c>
      <c r="AD2087" s="3">
        <f t="shared" si="745"/>
        <v>3.1000304357180832</v>
      </c>
      <c r="AE2087" s="3">
        <f t="shared" si="746"/>
        <v>1.9041047033774969</v>
      </c>
      <c r="AF2087" s="3">
        <f t="shared" si="747"/>
        <v>2.3750875226968295</v>
      </c>
      <c r="AG2087" t="str">
        <f t="shared" si="748"/>
        <v>Cluster 2</v>
      </c>
      <c r="AH2087" t="str">
        <f t="shared" si="749"/>
        <v>Not Applicable</v>
      </c>
      <c r="AI2087" t="e">
        <f t="shared" si="750"/>
        <v>#N/A</v>
      </c>
      <c r="AJ2087">
        <f t="shared" si="751"/>
        <v>18.670000000000002</v>
      </c>
      <c r="AK2087" t="str">
        <f t="shared" si="752"/>
        <v>no - Medium</v>
      </c>
      <c r="AL2087" t="str">
        <f t="shared" si="753"/>
        <v>Q3 - High</v>
      </c>
      <c r="AM2087">
        <f t="shared" si="754"/>
        <v>0</v>
      </c>
      <c r="AN2087">
        <f t="shared" si="755"/>
        <v>0</v>
      </c>
      <c r="AO2087">
        <f t="shared" si="756"/>
        <v>1</v>
      </c>
      <c r="AP2087">
        <f t="shared" si="757"/>
        <v>1</v>
      </c>
      <c r="AQ2087">
        <f t="shared" si="758"/>
        <v>109.8</v>
      </c>
    </row>
    <row r="2088" spans="1:43" x14ac:dyDescent="0.25">
      <c r="A2088" t="s">
        <v>20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  <c r="U2088">
        <f t="shared" si="736"/>
        <v>0</v>
      </c>
      <c r="V2088" t="str">
        <f t="shared" si="737"/>
        <v>&lt;=3 calls</v>
      </c>
      <c r="W2088" t="str">
        <f t="shared" si="738"/>
        <v>Q4</v>
      </c>
      <c r="X2088" t="str">
        <f t="shared" si="739"/>
        <v>Not Applicable</v>
      </c>
      <c r="Y2088" t="str">
        <f t="shared" si="740"/>
        <v>Medium</v>
      </c>
      <c r="Z2088" s="3">
        <f t="shared" si="741"/>
        <v>-0.12700052926593161</v>
      </c>
      <c r="AA2088" s="3">
        <f t="shared" si="742"/>
        <v>0.43435429644946999</v>
      </c>
      <c r="AB2088" s="3">
        <f t="shared" si="743"/>
        <v>-2.707413629539642</v>
      </c>
      <c r="AC2088" s="3">
        <f t="shared" si="744"/>
        <v>1.2477545226278501</v>
      </c>
      <c r="AD2088" s="3">
        <f t="shared" si="745"/>
        <v>3.2843815277730304</v>
      </c>
      <c r="AE2088" s="3">
        <f t="shared" si="746"/>
        <v>3.0152566556486056</v>
      </c>
      <c r="AF2088" s="3">
        <f t="shared" si="747"/>
        <v>3.9238225468144865</v>
      </c>
      <c r="AG2088" t="str">
        <f t="shared" si="748"/>
        <v>Cluster 2</v>
      </c>
      <c r="AH2088" t="str">
        <f t="shared" si="749"/>
        <v>Not Applicable</v>
      </c>
      <c r="AI2088" t="e">
        <f t="shared" si="750"/>
        <v>#N/A</v>
      </c>
      <c r="AJ2088">
        <f t="shared" si="751"/>
        <v>29.48</v>
      </c>
      <c r="AK2088" t="str">
        <f t="shared" si="752"/>
        <v>no - Medium</v>
      </c>
      <c r="AL2088" t="str">
        <f t="shared" si="753"/>
        <v>Q4 - Very High</v>
      </c>
      <c r="AM2088">
        <f t="shared" si="754"/>
        <v>0</v>
      </c>
      <c r="AN2088">
        <f t="shared" si="755"/>
        <v>1</v>
      </c>
      <c r="AO2088">
        <f t="shared" si="756"/>
        <v>0</v>
      </c>
      <c r="AP2088">
        <f t="shared" si="757"/>
        <v>1</v>
      </c>
      <c r="AQ2088">
        <f t="shared" si="758"/>
        <v>173.4</v>
      </c>
    </row>
    <row r="2089" spans="1:43" x14ac:dyDescent="0.25">
      <c r="A2089" t="s">
        <v>45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  <c r="U2089">
        <f t="shared" si="736"/>
        <v>0</v>
      </c>
      <c r="V2089" t="str">
        <f t="shared" si="737"/>
        <v>&lt;=3 calls</v>
      </c>
      <c r="W2089" t="str">
        <f t="shared" si="738"/>
        <v>Q4</v>
      </c>
      <c r="X2089" t="str">
        <f t="shared" si="739"/>
        <v>Not Applicable</v>
      </c>
      <c r="Y2089" t="str">
        <f t="shared" si="740"/>
        <v>Medium</v>
      </c>
      <c r="Z2089" s="3">
        <f t="shared" si="741"/>
        <v>0.63208479639498871</v>
      </c>
      <c r="AA2089" s="3">
        <f t="shared" si="742"/>
        <v>0.22937720667268172</v>
      </c>
      <c r="AB2089" s="3">
        <f t="shared" si="743"/>
        <v>-0.70556859866722355</v>
      </c>
      <c r="AC2089" s="3">
        <f t="shared" si="744"/>
        <v>-9.277577916988608E-2</v>
      </c>
      <c r="AD2089" s="3">
        <f t="shared" si="745"/>
        <v>2.254953377757861</v>
      </c>
      <c r="AE2089" s="3">
        <f t="shared" si="746"/>
        <v>0.97907072543328832</v>
      </c>
      <c r="AF2089" s="3">
        <f t="shared" si="747"/>
        <v>2.1982593648019204</v>
      </c>
      <c r="AG2089" t="str">
        <f t="shared" si="748"/>
        <v>Cluster 2</v>
      </c>
      <c r="AH2089" t="str">
        <f t="shared" si="749"/>
        <v>&gt;16 messages</v>
      </c>
      <c r="AI2089" t="e">
        <f t="shared" si="750"/>
        <v>#N/A</v>
      </c>
      <c r="AJ2089">
        <f t="shared" si="751"/>
        <v>36.450000000000003</v>
      </c>
      <c r="AK2089" t="str">
        <f t="shared" si="752"/>
        <v>no - High</v>
      </c>
      <c r="AL2089" t="str">
        <f t="shared" si="753"/>
        <v>Q2 - Medium</v>
      </c>
      <c r="AM2089">
        <f t="shared" si="754"/>
        <v>0</v>
      </c>
      <c r="AN2089">
        <f t="shared" si="755"/>
        <v>1</v>
      </c>
      <c r="AO2089">
        <f t="shared" si="756"/>
        <v>0</v>
      </c>
      <c r="AP2089">
        <f t="shared" si="757"/>
        <v>1</v>
      </c>
      <c r="AQ2089">
        <f t="shared" si="758"/>
        <v>214.4</v>
      </c>
    </row>
    <row r="2090" spans="1:43" x14ac:dyDescent="0.25">
      <c r="A2090" t="s">
        <v>63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  <c r="U2090">
        <f t="shared" si="736"/>
        <v>0</v>
      </c>
      <c r="V2090" t="str">
        <f t="shared" si="737"/>
        <v>&lt;=3 calls</v>
      </c>
      <c r="W2090" t="str">
        <f t="shared" si="738"/>
        <v>Q1</v>
      </c>
      <c r="X2090" t="str">
        <f t="shared" si="739"/>
        <v>Not Applicable</v>
      </c>
      <c r="Y2090" t="str">
        <f t="shared" si="740"/>
        <v>High</v>
      </c>
      <c r="Z2090" s="3">
        <f t="shared" si="741"/>
        <v>-1.5581540822803011</v>
      </c>
      <c r="AA2090" s="3">
        <f t="shared" si="742"/>
        <v>0.92789136697998909</v>
      </c>
      <c r="AB2090" s="3">
        <f t="shared" si="743"/>
        <v>0.57934582095029108</v>
      </c>
      <c r="AC2090" s="3">
        <f t="shared" si="744"/>
        <v>-0.20146742526159472</v>
      </c>
      <c r="AD2090" s="3">
        <f t="shared" si="745"/>
        <v>2.6758715584858761</v>
      </c>
      <c r="AE2090" s="3">
        <f t="shared" si="746"/>
        <v>1.9144339207026351</v>
      </c>
      <c r="AF2090" s="3">
        <f t="shared" si="747"/>
        <v>2.8582907262838209</v>
      </c>
      <c r="AG2090" t="str">
        <f t="shared" si="748"/>
        <v>Cluster 2</v>
      </c>
      <c r="AH2090" t="str">
        <f t="shared" si="749"/>
        <v>Not Applicable</v>
      </c>
      <c r="AI2090" t="e">
        <f t="shared" si="750"/>
        <v>#N/A</v>
      </c>
      <c r="AJ2090">
        <f t="shared" si="751"/>
        <v>16.34</v>
      </c>
      <c r="AK2090" t="str">
        <f t="shared" si="752"/>
        <v>no - Medium</v>
      </c>
      <c r="AL2090" t="str">
        <f t="shared" si="753"/>
        <v>Q2 - Medium</v>
      </c>
      <c r="AM2090">
        <f t="shared" si="754"/>
        <v>0</v>
      </c>
      <c r="AN2090">
        <f t="shared" si="755"/>
        <v>1</v>
      </c>
      <c r="AO2090">
        <f t="shared" si="756"/>
        <v>0</v>
      </c>
      <c r="AP2090">
        <f t="shared" si="757"/>
        <v>1</v>
      </c>
      <c r="AQ2090">
        <f t="shared" si="758"/>
        <v>96.1</v>
      </c>
    </row>
    <row r="2091" spans="1:43" x14ac:dyDescent="0.25">
      <c r="A2091" t="s">
        <v>71</v>
      </c>
      <c r="B2091">
        <v>129</v>
      </c>
      <c r="C2091" t="s">
        <v>25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  <c r="U2091">
        <f t="shared" si="736"/>
        <v>0</v>
      </c>
      <c r="V2091" t="str">
        <f t="shared" si="737"/>
        <v>&lt;=3 calls</v>
      </c>
      <c r="W2091" t="str">
        <f t="shared" si="738"/>
        <v>Q4</v>
      </c>
      <c r="X2091" t="str">
        <f t="shared" si="739"/>
        <v>Not Applicable</v>
      </c>
      <c r="Y2091" t="str">
        <f t="shared" si="740"/>
        <v>High</v>
      </c>
      <c r="Z2091" s="3">
        <f t="shared" si="741"/>
        <v>-1.46002841823145</v>
      </c>
      <c r="AA2091" s="3">
        <f t="shared" si="742"/>
        <v>0.97366295013402882</v>
      </c>
      <c r="AB2091" s="3">
        <f t="shared" si="743"/>
        <v>-0.85252944418761945</v>
      </c>
      <c r="AC2091" s="3">
        <f t="shared" si="744"/>
        <v>-1.1434616913897337</v>
      </c>
      <c r="AD2091" s="3">
        <f t="shared" si="745"/>
        <v>2.036983163416012</v>
      </c>
      <c r="AE2091" s="3">
        <f t="shared" si="746"/>
        <v>2.2614184962960424</v>
      </c>
      <c r="AF2091" s="3">
        <f t="shared" si="747"/>
        <v>3.752162952583403</v>
      </c>
      <c r="AG2091" t="str">
        <f t="shared" si="748"/>
        <v>Cluster 1</v>
      </c>
      <c r="AH2091" t="str">
        <f t="shared" si="749"/>
        <v>Not Applicable</v>
      </c>
      <c r="AI2091" t="e">
        <f t="shared" si="750"/>
        <v>#N/A</v>
      </c>
      <c r="AJ2091">
        <f t="shared" si="751"/>
        <v>17.239999999999998</v>
      </c>
      <c r="AK2091" t="str">
        <f t="shared" si="752"/>
        <v>no - Medium</v>
      </c>
      <c r="AL2091" t="str">
        <f t="shared" si="753"/>
        <v>Q1 - Low</v>
      </c>
      <c r="AM2091">
        <f t="shared" si="754"/>
        <v>0</v>
      </c>
      <c r="AN2091">
        <f t="shared" si="755"/>
        <v>0</v>
      </c>
      <c r="AO2091">
        <f t="shared" si="756"/>
        <v>0</v>
      </c>
      <c r="AP2091">
        <f t="shared" si="757"/>
        <v>1</v>
      </c>
      <c r="AQ2091">
        <f t="shared" si="758"/>
        <v>101.4</v>
      </c>
    </row>
    <row r="2092" spans="1:43" x14ac:dyDescent="0.25">
      <c r="A2092" t="s">
        <v>64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  <c r="U2092">
        <f t="shared" si="736"/>
        <v>0</v>
      </c>
      <c r="V2092" t="str">
        <f t="shared" si="737"/>
        <v>&gt;3 calls</v>
      </c>
      <c r="W2092" t="str">
        <f t="shared" si="738"/>
        <v>Q4</v>
      </c>
      <c r="X2092" t="str">
        <f t="shared" si="739"/>
        <v>Not Applicable</v>
      </c>
      <c r="Y2092" t="str">
        <f t="shared" si="740"/>
        <v>Medium</v>
      </c>
      <c r="Z2092" s="3">
        <f t="shared" si="741"/>
        <v>0.96719319625993139</v>
      </c>
      <c r="AA2092" s="3">
        <f t="shared" si="742"/>
        <v>-0.36565337432983852</v>
      </c>
      <c r="AB2092" s="3">
        <f t="shared" si="743"/>
        <v>5.1081160025625134E-2</v>
      </c>
      <c r="AC2092" s="3">
        <f t="shared" si="744"/>
        <v>5.2146415619058542E-2</v>
      </c>
      <c r="AD2092" s="3">
        <f t="shared" si="745"/>
        <v>2.5463755413864884</v>
      </c>
      <c r="AE2092" s="3">
        <f t="shared" si="746"/>
        <v>1.0365778323993711</v>
      </c>
      <c r="AF2092" s="3">
        <f t="shared" si="747"/>
        <v>1.9144082133840279</v>
      </c>
      <c r="AG2092" t="str">
        <f t="shared" si="748"/>
        <v>Cluster 2</v>
      </c>
      <c r="AH2092" t="str">
        <f t="shared" si="749"/>
        <v>Not Applicable</v>
      </c>
      <c r="AI2092" t="e">
        <f t="shared" si="750"/>
        <v>#N/A</v>
      </c>
      <c r="AJ2092">
        <f t="shared" si="751"/>
        <v>39.53</v>
      </c>
      <c r="AK2092" t="str">
        <f t="shared" si="752"/>
        <v>no - Medium</v>
      </c>
      <c r="AL2092" t="str">
        <f t="shared" si="753"/>
        <v>Q3 - High</v>
      </c>
      <c r="AM2092">
        <f t="shared" si="754"/>
        <v>0</v>
      </c>
      <c r="AN2092">
        <f t="shared" si="755"/>
        <v>1</v>
      </c>
      <c r="AO2092">
        <f t="shared" si="756"/>
        <v>0</v>
      </c>
      <c r="AP2092">
        <f t="shared" si="757"/>
        <v>4</v>
      </c>
      <c r="AQ2092">
        <f t="shared" si="758"/>
        <v>232.5</v>
      </c>
    </row>
    <row r="2093" spans="1:43" x14ac:dyDescent="0.25">
      <c r="A2093" t="s">
        <v>49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  <c r="U2093">
        <f t="shared" si="736"/>
        <v>0</v>
      </c>
      <c r="V2093" t="str">
        <f t="shared" si="737"/>
        <v>&lt;=3 calls</v>
      </c>
      <c r="W2093" t="str">
        <f t="shared" si="738"/>
        <v>Q4</v>
      </c>
      <c r="X2093" t="str">
        <f t="shared" si="739"/>
        <v>Not Applicable</v>
      </c>
      <c r="Y2093" t="str">
        <f t="shared" si="740"/>
        <v>Medium</v>
      </c>
      <c r="Z2093" s="3">
        <f t="shared" si="741"/>
        <v>-0.10663482540673629</v>
      </c>
      <c r="AA2093" s="3">
        <f t="shared" si="742"/>
        <v>0.34480119897417427</v>
      </c>
      <c r="AB2093" s="3">
        <f t="shared" si="743"/>
        <v>0.39266582799195088</v>
      </c>
      <c r="AC2093" s="3">
        <f t="shared" si="744"/>
        <v>0.70429629216930834</v>
      </c>
      <c r="AD2093" s="3">
        <f t="shared" si="745"/>
        <v>2.7296035536130492</v>
      </c>
      <c r="AE2093" s="3">
        <f t="shared" si="746"/>
        <v>0.88344698337794625</v>
      </c>
      <c r="AF2093" s="3">
        <f t="shared" si="747"/>
        <v>1.4526601753273882</v>
      </c>
      <c r="AG2093" t="str">
        <f t="shared" si="748"/>
        <v>Cluster 2</v>
      </c>
      <c r="AH2093" t="str">
        <f t="shared" si="749"/>
        <v>&gt;16 messages</v>
      </c>
      <c r="AI2093" t="e">
        <f t="shared" si="750"/>
        <v>#N/A</v>
      </c>
      <c r="AJ2093">
        <f t="shared" si="751"/>
        <v>29.67</v>
      </c>
      <c r="AK2093" t="str">
        <f t="shared" si="752"/>
        <v>no - Low</v>
      </c>
      <c r="AL2093" t="str">
        <f t="shared" si="753"/>
        <v>Q4 - Very High</v>
      </c>
      <c r="AM2093">
        <f t="shared" si="754"/>
        <v>0</v>
      </c>
      <c r="AN2093">
        <f t="shared" si="755"/>
        <v>1</v>
      </c>
      <c r="AO2093">
        <f t="shared" si="756"/>
        <v>0</v>
      </c>
      <c r="AP2093">
        <f t="shared" si="757"/>
        <v>1</v>
      </c>
      <c r="AQ2093">
        <f t="shared" si="758"/>
        <v>174.5</v>
      </c>
    </row>
    <row r="2094" spans="1:43" x14ac:dyDescent="0.25">
      <c r="A2094" t="s">
        <v>45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  <c r="U2094">
        <f t="shared" si="736"/>
        <v>0</v>
      </c>
      <c r="V2094" t="str">
        <f t="shared" si="737"/>
        <v>&gt;3 calls</v>
      </c>
      <c r="W2094" t="str">
        <f t="shared" si="738"/>
        <v>Q3</v>
      </c>
      <c r="X2094" t="str">
        <f t="shared" si="739"/>
        <v>Not Applicable</v>
      </c>
      <c r="Y2094" t="str">
        <f t="shared" si="740"/>
        <v>Medium</v>
      </c>
      <c r="Z2094" s="3">
        <f t="shared" si="741"/>
        <v>0.57098768481740214</v>
      </c>
      <c r="AA2094" s="3">
        <f t="shared" si="742"/>
        <v>-0.46714688480184086</v>
      </c>
      <c r="AB2094" s="3">
        <f t="shared" si="743"/>
        <v>0.41649731645471755</v>
      </c>
      <c r="AC2094" s="3">
        <f t="shared" si="744"/>
        <v>1.6100600096002116</v>
      </c>
      <c r="AD2094" s="3">
        <f t="shared" si="745"/>
        <v>3.4015897238588306</v>
      </c>
      <c r="AE2094" s="3">
        <f t="shared" si="746"/>
        <v>1.8193450462518141</v>
      </c>
      <c r="AF2094" s="3">
        <f t="shared" si="747"/>
        <v>1.7462016335979171</v>
      </c>
      <c r="AG2094" t="str">
        <f t="shared" si="748"/>
        <v>Cluster 3</v>
      </c>
      <c r="AH2094" t="str">
        <f t="shared" si="749"/>
        <v>Not Applicable</v>
      </c>
      <c r="AI2094" t="e">
        <f t="shared" si="750"/>
        <v>#N/A</v>
      </c>
      <c r="AJ2094">
        <f t="shared" si="751"/>
        <v>35.89</v>
      </c>
      <c r="AK2094" t="str">
        <f t="shared" si="752"/>
        <v>no - High</v>
      </c>
      <c r="AL2094" t="str">
        <f t="shared" si="753"/>
        <v>Q4 - Very High</v>
      </c>
      <c r="AM2094">
        <f t="shared" si="754"/>
        <v>0</v>
      </c>
      <c r="AN2094">
        <f t="shared" si="755"/>
        <v>1</v>
      </c>
      <c r="AO2094">
        <f t="shared" si="756"/>
        <v>0</v>
      </c>
      <c r="AP2094">
        <f t="shared" si="757"/>
        <v>4</v>
      </c>
      <c r="AQ2094">
        <f t="shared" si="758"/>
        <v>211.1</v>
      </c>
    </row>
    <row r="2095" spans="1:43" x14ac:dyDescent="0.25">
      <c r="A2095" t="s">
        <v>40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  <c r="U2095">
        <f t="shared" si="736"/>
        <v>0</v>
      </c>
      <c r="V2095" t="str">
        <f t="shared" si="737"/>
        <v>&lt;=3 calls</v>
      </c>
      <c r="W2095" t="str">
        <f t="shared" si="738"/>
        <v>Q3</v>
      </c>
      <c r="X2095" t="str">
        <f t="shared" si="739"/>
        <v>Not Applicable</v>
      </c>
      <c r="Y2095" t="str">
        <f t="shared" si="740"/>
        <v>Low</v>
      </c>
      <c r="Z2095" s="3">
        <f t="shared" si="741"/>
        <v>-1.3156170635935189</v>
      </c>
      <c r="AA2095" s="3">
        <f t="shared" si="742"/>
        <v>-0.93680312933894738</v>
      </c>
      <c r="AB2095" s="3">
        <f t="shared" si="743"/>
        <v>0.78389943025570719</v>
      </c>
      <c r="AC2095" s="3">
        <f t="shared" si="744"/>
        <v>-0.16523687656435807</v>
      </c>
      <c r="AD2095" s="3">
        <f t="shared" si="745"/>
        <v>1.9956789884165766</v>
      </c>
      <c r="AE2095" s="3">
        <f t="shared" si="746"/>
        <v>1.8028449471015651</v>
      </c>
      <c r="AF2095" s="3">
        <f t="shared" si="747"/>
        <v>3.2431104177582171</v>
      </c>
      <c r="AG2095" t="str">
        <f t="shared" si="748"/>
        <v>Cluster 2</v>
      </c>
      <c r="AH2095" t="str">
        <f t="shared" si="749"/>
        <v>Not Applicable</v>
      </c>
      <c r="AI2095" t="e">
        <f t="shared" si="750"/>
        <v>#N/A</v>
      </c>
      <c r="AJ2095">
        <f t="shared" si="751"/>
        <v>18.559999999999999</v>
      </c>
      <c r="AK2095" t="str">
        <f t="shared" si="752"/>
        <v>no - Medium</v>
      </c>
      <c r="AL2095" t="str">
        <f t="shared" si="753"/>
        <v>Q2 - Medium</v>
      </c>
      <c r="AM2095">
        <f t="shared" si="754"/>
        <v>0</v>
      </c>
      <c r="AN2095">
        <f t="shared" si="755"/>
        <v>1</v>
      </c>
      <c r="AO2095">
        <f t="shared" si="756"/>
        <v>0</v>
      </c>
      <c r="AP2095">
        <f t="shared" si="757"/>
        <v>2</v>
      </c>
      <c r="AQ2095">
        <f t="shared" si="758"/>
        <v>109.2</v>
      </c>
    </row>
    <row r="2096" spans="1:43" x14ac:dyDescent="0.25">
      <c r="A2096" t="s">
        <v>44</v>
      </c>
      <c r="B2096">
        <v>78</v>
      </c>
      <c r="C2096" t="s">
        <v>25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  <c r="U2096">
        <f t="shared" si="736"/>
        <v>0</v>
      </c>
      <c r="V2096" t="str">
        <f t="shared" si="737"/>
        <v>&lt;=3 calls</v>
      </c>
      <c r="W2096" t="str">
        <f t="shared" si="738"/>
        <v>Q2</v>
      </c>
      <c r="X2096" t="str">
        <f t="shared" si="739"/>
        <v>Not Applicable</v>
      </c>
      <c r="Y2096" t="str">
        <f t="shared" si="740"/>
        <v>Medium</v>
      </c>
      <c r="Z2096" s="3">
        <f t="shared" si="741"/>
        <v>0.7357647433145289</v>
      </c>
      <c r="AA2096" s="3">
        <f t="shared" si="742"/>
        <v>-0.40346468215274128</v>
      </c>
      <c r="AB2096" s="3">
        <f t="shared" si="743"/>
        <v>-0.24482648838706386</v>
      </c>
      <c r="AC2096" s="3">
        <f t="shared" si="744"/>
        <v>0.45068245128865581</v>
      </c>
      <c r="AD2096" s="3">
        <f t="shared" si="745"/>
        <v>2.4583531554053741</v>
      </c>
      <c r="AE2096" s="3">
        <f t="shared" si="746"/>
        <v>0.98345726321218452</v>
      </c>
      <c r="AF2096" s="3">
        <f t="shared" si="747"/>
        <v>1.97253039024448</v>
      </c>
      <c r="AG2096" t="str">
        <f t="shared" si="748"/>
        <v>Cluster 2</v>
      </c>
      <c r="AH2096" t="str">
        <f t="shared" si="749"/>
        <v>Not Applicable</v>
      </c>
      <c r="AI2096" t="e">
        <f t="shared" si="750"/>
        <v>#N/A</v>
      </c>
      <c r="AJ2096">
        <f t="shared" si="751"/>
        <v>37.4</v>
      </c>
      <c r="AK2096" t="str">
        <f t="shared" si="752"/>
        <v>no - Medium</v>
      </c>
      <c r="AL2096" t="str">
        <f t="shared" si="753"/>
        <v>Q3 - High</v>
      </c>
      <c r="AM2096">
        <f t="shared" si="754"/>
        <v>0</v>
      </c>
      <c r="AN2096">
        <f t="shared" si="755"/>
        <v>0</v>
      </c>
      <c r="AO2096">
        <f t="shared" si="756"/>
        <v>0</v>
      </c>
      <c r="AP2096">
        <f t="shared" si="757"/>
        <v>0</v>
      </c>
      <c r="AQ2096">
        <f t="shared" si="758"/>
        <v>220</v>
      </c>
    </row>
    <row r="2097" spans="1:43" x14ac:dyDescent="0.25">
      <c r="A2097" t="s">
        <v>69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  <c r="U2097">
        <f t="shared" si="736"/>
        <v>0</v>
      </c>
      <c r="V2097" t="str">
        <f t="shared" si="737"/>
        <v>&lt;=3 calls</v>
      </c>
      <c r="W2097" t="str">
        <f t="shared" si="738"/>
        <v>Q2</v>
      </c>
      <c r="X2097" t="str">
        <f t="shared" si="739"/>
        <v>Not Applicable</v>
      </c>
      <c r="Y2097" t="str">
        <f t="shared" si="740"/>
        <v>Low</v>
      </c>
      <c r="Z2097" s="3">
        <f t="shared" si="741"/>
        <v>2.1113680619126007E-2</v>
      </c>
      <c r="AA2097" s="3">
        <f t="shared" si="742"/>
        <v>-0.70993528240153136</v>
      </c>
      <c r="AB2097" s="3">
        <f t="shared" si="743"/>
        <v>-0.58641115635338903</v>
      </c>
      <c r="AC2097" s="3">
        <f t="shared" si="744"/>
        <v>0.23329915910523916</v>
      </c>
      <c r="AD2097" s="3">
        <f t="shared" si="745"/>
        <v>1.6789559960230194</v>
      </c>
      <c r="AE2097" s="3">
        <f t="shared" si="746"/>
        <v>0.95013706097739348</v>
      </c>
      <c r="AF2097" s="3">
        <f t="shared" si="747"/>
        <v>2.6432229631084603</v>
      </c>
      <c r="AG2097" t="str">
        <f t="shared" si="748"/>
        <v>Cluster 2</v>
      </c>
      <c r="AH2097" t="str">
        <f t="shared" si="749"/>
        <v>Not Applicable</v>
      </c>
      <c r="AI2097" t="e">
        <f t="shared" si="750"/>
        <v>#N/A</v>
      </c>
      <c r="AJ2097">
        <f t="shared" si="751"/>
        <v>30.84</v>
      </c>
      <c r="AK2097" t="str">
        <f t="shared" si="752"/>
        <v>no - Medium</v>
      </c>
      <c r="AL2097" t="str">
        <f t="shared" si="753"/>
        <v>Q3 - High</v>
      </c>
      <c r="AM2097">
        <f t="shared" si="754"/>
        <v>0</v>
      </c>
      <c r="AN2097">
        <f t="shared" si="755"/>
        <v>1</v>
      </c>
      <c r="AO2097">
        <f t="shared" si="756"/>
        <v>0</v>
      </c>
      <c r="AP2097">
        <f t="shared" si="757"/>
        <v>2</v>
      </c>
      <c r="AQ2097">
        <f t="shared" si="758"/>
        <v>181.4</v>
      </c>
    </row>
    <row r="2098" spans="1:43" x14ac:dyDescent="0.25">
      <c r="A2098" t="s">
        <v>44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  <c r="U2098">
        <f t="shared" si="736"/>
        <v>0</v>
      </c>
      <c r="V2098" t="str">
        <f t="shared" si="737"/>
        <v>&lt;=3 calls</v>
      </c>
      <c r="W2098" t="str">
        <f t="shared" si="738"/>
        <v>Q4</v>
      </c>
      <c r="X2098" t="str">
        <f t="shared" si="739"/>
        <v>Not Applicable</v>
      </c>
      <c r="Y2098" t="str">
        <f t="shared" si="740"/>
        <v>Medium</v>
      </c>
      <c r="Z2098" s="3">
        <f t="shared" si="741"/>
        <v>8.15368725418315E-3</v>
      </c>
      <c r="AA2098" s="3">
        <f t="shared" si="742"/>
        <v>-0.52684894978537133</v>
      </c>
      <c r="AB2098" s="3">
        <f t="shared" si="743"/>
        <v>0.61509305364444167</v>
      </c>
      <c r="AC2098" s="3">
        <f t="shared" si="744"/>
        <v>-5.6545230472650088E-2</v>
      </c>
      <c r="AD2098" s="3">
        <f t="shared" si="745"/>
        <v>2.1768964714744343</v>
      </c>
      <c r="AE2098" s="3">
        <f t="shared" si="746"/>
        <v>0.81189477534754273</v>
      </c>
      <c r="AF2098" s="3">
        <f t="shared" si="747"/>
        <v>2.139969159814092</v>
      </c>
      <c r="AG2098" t="str">
        <f t="shared" si="748"/>
        <v>Cluster 2</v>
      </c>
      <c r="AH2098" t="str">
        <f t="shared" si="749"/>
        <v>1-16 messages</v>
      </c>
      <c r="AI2098" t="e">
        <f t="shared" si="750"/>
        <v>#N/A</v>
      </c>
      <c r="AJ2098">
        <f t="shared" si="751"/>
        <v>30.72</v>
      </c>
      <c r="AK2098" t="str">
        <f t="shared" si="752"/>
        <v>no - Medium</v>
      </c>
      <c r="AL2098" t="str">
        <f t="shared" si="753"/>
        <v>Q2 - Medium</v>
      </c>
      <c r="AM2098">
        <f t="shared" si="754"/>
        <v>0</v>
      </c>
      <c r="AN2098">
        <f t="shared" si="755"/>
        <v>1</v>
      </c>
      <c r="AO2098">
        <f t="shared" si="756"/>
        <v>0</v>
      </c>
      <c r="AP2098">
        <f t="shared" si="757"/>
        <v>2</v>
      </c>
      <c r="AQ2098">
        <f t="shared" si="758"/>
        <v>180.7</v>
      </c>
    </row>
    <row r="2099" spans="1:43" x14ac:dyDescent="0.25">
      <c r="A2099" t="s">
        <v>52</v>
      </c>
      <c r="B2099">
        <v>125</v>
      </c>
      <c r="C2099" t="s">
        <v>25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  <c r="U2099">
        <f t="shared" si="736"/>
        <v>0</v>
      </c>
      <c r="V2099" t="str">
        <f t="shared" si="737"/>
        <v>&lt;=3 calls</v>
      </c>
      <c r="W2099" t="str">
        <f t="shared" si="738"/>
        <v>Q3</v>
      </c>
      <c r="X2099" t="str">
        <f t="shared" si="739"/>
        <v>Not Applicable</v>
      </c>
      <c r="Y2099" t="str">
        <f t="shared" si="740"/>
        <v>Low</v>
      </c>
      <c r="Z2099" s="3">
        <f t="shared" si="741"/>
        <v>-1.550748371786048</v>
      </c>
      <c r="AA2099" s="3">
        <f t="shared" si="742"/>
        <v>-1.0820781541322047</v>
      </c>
      <c r="AB2099" s="3">
        <f t="shared" si="743"/>
        <v>-0.51888860570888273</v>
      </c>
      <c r="AC2099" s="3">
        <f t="shared" si="744"/>
        <v>-0.31015907135330267</v>
      </c>
      <c r="AD2099" s="3">
        <f t="shared" si="745"/>
        <v>1.0086670773667661</v>
      </c>
      <c r="AE2099" s="3">
        <f t="shared" si="746"/>
        <v>1.9852349178181632</v>
      </c>
      <c r="AF2099" s="3">
        <f t="shared" si="747"/>
        <v>3.8555033503921852</v>
      </c>
      <c r="AG2099" t="str">
        <f t="shared" si="748"/>
        <v>Cluster 1</v>
      </c>
      <c r="AH2099" t="str">
        <f t="shared" si="749"/>
        <v>&gt;16 messages</v>
      </c>
      <c r="AI2099" t="e">
        <f t="shared" si="750"/>
        <v>#N/A</v>
      </c>
      <c r="AJ2099">
        <f t="shared" si="751"/>
        <v>16.41</v>
      </c>
      <c r="AK2099" t="str">
        <f t="shared" si="752"/>
        <v>no - Low</v>
      </c>
      <c r="AL2099" t="str">
        <f t="shared" si="753"/>
        <v>Q2 - Medium</v>
      </c>
      <c r="AM2099">
        <f t="shared" si="754"/>
        <v>0</v>
      </c>
      <c r="AN2099">
        <f t="shared" si="755"/>
        <v>0</v>
      </c>
      <c r="AO2099">
        <f t="shared" si="756"/>
        <v>0</v>
      </c>
      <c r="AP2099">
        <f t="shared" si="757"/>
        <v>1</v>
      </c>
      <c r="AQ2099">
        <f t="shared" si="758"/>
        <v>96.5</v>
      </c>
    </row>
    <row r="2100" spans="1:43" x14ac:dyDescent="0.25">
      <c r="A2100" t="s">
        <v>32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  <c r="U2100">
        <f t="shared" si="736"/>
        <v>0</v>
      </c>
      <c r="V2100" t="str">
        <f t="shared" si="737"/>
        <v>&lt;=3 calls</v>
      </c>
      <c r="W2100" t="str">
        <f t="shared" si="738"/>
        <v>Q2</v>
      </c>
      <c r="X2100" t="str">
        <f t="shared" si="739"/>
        <v>Not Applicable</v>
      </c>
      <c r="Y2100" t="str">
        <f t="shared" si="740"/>
        <v>Medium</v>
      </c>
      <c r="Z2100" s="3">
        <f t="shared" si="741"/>
        <v>5.9993660713953526E-2</v>
      </c>
      <c r="AA2100" s="3">
        <f t="shared" si="742"/>
        <v>-0.5905311524344703</v>
      </c>
      <c r="AB2100" s="3">
        <f t="shared" si="743"/>
        <v>-0.13361287556081794</v>
      </c>
      <c r="AC2100" s="3">
        <f t="shared" si="744"/>
        <v>-0.70869510702289995</v>
      </c>
      <c r="AD2100" s="3">
        <f t="shared" si="745"/>
        <v>1.4583334625341373</v>
      </c>
      <c r="AE2100" s="3">
        <f t="shared" si="746"/>
        <v>0.9340382414844024</v>
      </c>
      <c r="AF2100" s="3">
        <f t="shared" si="747"/>
        <v>2.7600939087581322</v>
      </c>
      <c r="AG2100" t="str">
        <f t="shared" si="748"/>
        <v>Cluster 2</v>
      </c>
      <c r="AH2100" t="str">
        <f t="shared" si="749"/>
        <v>Not Applicable</v>
      </c>
      <c r="AI2100" t="e">
        <f t="shared" si="750"/>
        <v>#N/A</v>
      </c>
      <c r="AJ2100">
        <f t="shared" si="751"/>
        <v>31.2</v>
      </c>
      <c r="AK2100" t="str">
        <f t="shared" si="752"/>
        <v>no - Medium</v>
      </c>
      <c r="AL2100" t="str">
        <f t="shared" si="753"/>
        <v>Q1 - Low</v>
      </c>
      <c r="AM2100">
        <f t="shared" si="754"/>
        <v>0</v>
      </c>
      <c r="AN2100">
        <f t="shared" si="755"/>
        <v>1</v>
      </c>
      <c r="AO2100">
        <f t="shared" si="756"/>
        <v>0</v>
      </c>
      <c r="AP2100">
        <f t="shared" si="757"/>
        <v>3</v>
      </c>
      <c r="AQ2100">
        <f t="shared" si="758"/>
        <v>183.5</v>
      </c>
    </row>
    <row r="2101" spans="1:43" x14ac:dyDescent="0.25">
      <c r="A2101" t="s">
        <v>49</v>
      </c>
      <c r="B2101">
        <v>83</v>
      </c>
      <c r="C2101" t="s">
        <v>25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  <c r="U2101">
        <f t="shared" si="736"/>
        <v>0</v>
      </c>
      <c r="V2101" t="str">
        <f t="shared" si="737"/>
        <v>&lt;=3 calls</v>
      </c>
      <c r="W2101" t="str">
        <f t="shared" si="738"/>
        <v>Q2</v>
      </c>
      <c r="X2101" t="str">
        <f t="shared" si="739"/>
        <v>Not Applicable</v>
      </c>
      <c r="Y2101" t="str">
        <f t="shared" si="740"/>
        <v>Low</v>
      </c>
      <c r="Z2101" s="3">
        <f t="shared" si="741"/>
        <v>-1.3396856226998408</v>
      </c>
      <c r="AA2101" s="3">
        <f t="shared" si="742"/>
        <v>-1.1895418711025596</v>
      </c>
      <c r="AB2101" s="3">
        <f t="shared" si="743"/>
        <v>1.0539896328337317</v>
      </c>
      <c r="AC2101" s="3">
        <f t="shared" si="744"/>
        <v>8.8376964316294535E-2</v>
      </c>
      <c r="AD2101" s="3">
        <f t="shared" si="745"/>
        <v>2.3568517712009043</v>
      </c>
      <c r="AE2101" s="3">
        <f t="shared" si="746"/>
        <v>2.0804980328559761</v>
      </c>
      <c r="AF2101" s="3">
        <f t="shared" si="747"/>
        <v>3.3319954768910378</v>
      </c>
      <c r="AG2101" t="str">
        <f t="shared" si="748"/>
        <v>Cluster 2</v>
      </c>
      <c r="AH2101" t="str">
        <f t="shared" si="749"/>
        <v>&gt;16 messages</v>
      </c>
      <c r="AI2101" t="e">
        <f t="shared" si="750"/>
        <v>#N/A</v>
      </c>
      <c r="AJ2101">
        <f t="shared" si="751"/>
        <v>18.34</v>
      </c>
      <c r="AK2101" t="str">
        <f t="shared" si="752"/>
        <v>no - Low</v>
      </c>
      <c r="AL2101" t="str">
        <f t="shared" si="753"/>
        <v>Q3 - High</v>
      </c>
      <c r="AM2101">
        <f t="shared" si="754"/>
        <v>0</v>
      </c>
      <c r="AN2101">
        <f t="shared" si="755"/>
        <v>0</v>
      </c>
      <c r="AO2101">
        <f t="shared" si="756"/>
        <v>0</v>
      </c>
      <c r="AP2101">
        <f t="shared" si="757"/>
        <v>0</v>
      </c>
      <c r="AQ2101">
        <f t="shared" si="758"/>
        <v>107.9</v>
      </c>
    </row>
    <row r="2102" spans="1:43" x14ac:dyDescent="0.25">
      <c r="A2102" t="s">
        <v>71</v>
      </c>
      <c r="B2102">
        <v>3</v>
      </c>
      <c r="C2102" t="s">
        <v>28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  <c r="U2102">
        <f t="shared" si="736"/>
        <v>0</v>
      </c>
      <c r="V2102" t="str">
        <f t="shared" si="737"/>
        <v>&lt;=3 calls</v>
      </c>
      <c r="W2102" t="str">
        <f t="shared" si="738"/>
        <v>Q1</v>
      </c>
      <c r="X2102" t="str">
        <f t="shared" si="739"/>
        <v>Low</v>
      </c>
      <c r="Y2102" t="str">
        <f t="shared" si="740"/>
        <v>High</v>
      </c>
      <c r="Z2102" s="3">
        <f t="shared" si="741"/>
        <v>-0.35657755458777102</v>
      </c>
      <c r="AA2102" s="3">
        <f t="shared" si="742"/>
        <v>0.89008005915708632</v>
      </c>
      <c r="AB2102" s="3">
        <f t="shared" si="743"/>
        <v>-0.39178733390745923</v>
      </c>
      <c r="AC2102" s="3">
        <f t="shared" si="744"/>
        <v>-0.92607839920631685</v>
      </c>
      <c r="AD2102" s="3">
        <f t="shared" si="745"/>
        <v>2.088487999377254</v>
      </c>
      <c r="AE2102" s="3">
        <f t="shared" si="746"/>
        <v>1.3894274290626791</v>
      </c>
      <c r="AF2102" s="3">
        <f t="shared" si="747"/>
        <v>2.7384731215990872</v>
      </c>
      <c r="AG2102" t="str">
        <f t="shared" si="748"/>
        <v>Cluster 2</v>
      </c>
      <c r="AH2102" t="str">
        <f t="shared" si="749"/>
        <v>Not Applicable</v>
      </c>
      <c r="AI2102" t="e">
        <f t="shared" si="750"/>
        <v>#N/A</v>
      </c>
      <c r="AJ2102">
        <f t="shared" si="751"/>
        <v>27.37</v>
      </c>
      <c r="AK2102" t="str">
        <f t="shared" si="752"/>
        <v>yes - Medium</v>
      </c>
      <c r="AL2102" t="str">
        <f t="shared" si="753"/>
        <v>Q1 - Low</v>
      </c>
      <c r="AM2102">
        <f t="shared" si="754"/>
        <v>1</v>
      </c>
      <c r="AN2102">
        <f t="shared" si="755"/>
        <v>0</v>
      </c>
      <c r="AO2102">
        <f t="shared" si="756"/>
        <v>1</v>
      </c>
      <c r="AP2102">
        <f t="shared" si="757"/>
        <v>1</v>
      </c>
      <c r="AQ2102">
        <f t="shared" si="758"/>
        <v>161</v>
      </c>
    </row>
    <row r="2103" spans="1:43" x14ac:dyDescent="0.25">
      <c r="A2103" t="s">
        <v>59</v>
      </c>
      <c r="B2103">
        <v>48</v>
      </c>
      <c r="C2103" t="s">
        <v>28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  <c r="U2103">
        <f t="shared" si="736"/>
        <v>0</v>
      </c>
      <c r="V2103" t="str">
        <f t="shared" si="737"/>
        <v>&lt;=3 calls</v>
      </c>
      <c r="W2103" t="str">
        <f t="shared" si="738"/>
        <v>Q1</v>
      </c>
      <c r="X2103" t="str">
        <f t="shared" si="739"/>
        <v>Not Applicable</v>
      </c>
      <c r="Y2103" t="str">
        <f t="shared" si="740"/>
        <v>Low</v>
      </c>
      <c r="Z2103" s="3">
        <f t="shared" si="741"/>
        <v>-0.5750460141682312</v>
      </c>
      <c r="AA2103" s="3">
        <f t="shared" si="742"/>
        <v>-0.76167707205392432</v>
      </c>
      <c r="AB2103" s="3">
        <f t="shared" si="743"/>
        <v>-5.2188623313031167E-2</v>
      </c>
      <c r="AC2103" s="3">
        <f t="shared" si="744"/>
        <v>-0.70869510702289995</v>
      </c>
      <c r="AD2103" s="3">
        <f t="shared" si="745"/>
        <v>1.1048025409586748</v>
      </c>
      <c r="AE2103" s="3">
        <f t="shared" si="746"/>
        <v>1.1898749041915782</v>
      </c>
      <c r="AF2103" s="3">
        <f t="shared" si="747"/>
        <v>3.1001638538537106</v>
      </c>
      <c r="AG2103" t="str">
        <f t="shared" si="748"/>
        <v>Cluster 1</v>
      </c>
      <c r="AH2103" t="str">
        <f t="shared" si="749"/>
        <v>Not Applicable</v>
      </c>
      <c r="AI2103" t="e">
        <f t="shared" si="750"/>
        <v>#N/A</v>
      </c>
      <c r="AJ2103">
        <f t="shared" si="751"/>
        <v>25.36</v>
      </c>
      <c r="AK2103" t="str">
        <f t="shared" si="752"/>
        <v>no - Low</v>
      </c>
      <c r="AL2103" t="str">
        <f t="shared" si="753"/>
        <v>Q1 - Low</v>
      </c>
      <c r="AM2103">
        <f t="shared" si="754"/>
        <v>0</v>
      </c>
      <c r="AN2103">
        <f t="shared" si="755"/>
        <v>0</v>
      </c>
      <c r="AO2103">
        <f t="shared" si="756"/>
        <v>1</v>
      </c>
      <c r="AP2103">
        <f t="shared" si="757"/>
        <v>3</v>
      </c>
      <c r="AQ2103">
        <f t="shared" si="758"/>
        <v>149.19999999999999</v>
      </c>
    </row>
    <row r="2104" spans="1:43" x14ac:dyDescent="0.25">
      <c r="A2104" t="s">
        <v>67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  <c r="U2104">
        <f t="shared" si="736"/>
        <v>0</v>
      </c>
      <c r="V2104" t="str">
        <f t="shared" si="737"/>
        <v>&lt;=3 calls</v>
      </c>
      <c r="W2104" t="str">
        <f t="shared" si="738"/>
        <v>Q4</v>
      </c>
      <c r="X2104" t="str">
        <f t="shared" si="739"/>
        <v>Not Applicable</v>
      </c>
      <c r="Y2104" t="str">
        <f t="shared" si="740"/>
        <v>Medium</v>
      </c>
      <c r="Z2104" s="3">
        <f t="shared" si="741"/>
        <v>0.88017609795246032</v>
      </c>
      <c r="AA2104" s="3">
        <f t="shared" si="742"/>
        <v>-0.61043184076231383</v>
      </c>
      <c r="AB2104" s="3">
        <f t="shared" si="743"/>
        <v>1.1362012587680314E-2</v>
      </c>
      <c r="AC2104" s="3">
        <f t="shared" si="744"/>
        <v>-1.6869199218482758</v>
      </c>
      <c r="AD2104" s="3">
        <f t="shared" si="745"/>
        <v>2.27629910370782</v>
      </c>
      <c r="AE2104" s="3">
        <f t="shared" si="746"/>
        <v>1.9982904978210554</v>
      </c>
      <c r="AF2104" s="3">
        <f t="shared" si="747"/>
        <v>3.2870643768905436</v>
      </c>
      <c r="AG2104" t="str">
        <f t="shared" si="748"/>
        <v>Cluster 2</v>
      </c>
      <c r="AH2104" t="str">
        <f t="shared" si="749"/>
        <v>Not Applicable</v>
      </c>
      <c r="AI2104" t="e">
        <f t="shared" si="750"/>
        <v>#N/A</v>
      </c>
      <c r="AJ2104">
        <f t="shared" si="751"/>
        <v>38.729999999999997</v>
      </c>
      <c r="AK2104" t="str">
        <f t="shared" si="752"/>
        <v>no - Medium</v>
      </c>
      <c r="AL2104" t="str">
        <f t="shared" si="753"/>
        <v>Q1 - Low</v>
      </c>
      <c r="AM2104">
        <f t="shared" si="754"/>
        <v>0</v>
      </c>
      <c r="AN2104">
        <f t="shared" si="755"/>
        <v>1</v>
      </c>
      <c r="AO2104">
        <f t="shared" si="756"/>
        <v>0</v>
      </c>
      <c r="AP2104">
        <f t="shared" si="757"/>
        <v>3</v>
      </c>
      <c r="AQ2104">
        <f t="shared" si="758"/>
        <v>227.8</v>
      </c>
    </row>
    <row r="2105" spans="1:43" x14ac:dyDescent="0.25">
      <c r="A2105" t="s">
        <v>32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  <c r="U2105">
        <f t="shared" si="736"/>
        <v>1</v>
      </c>
      <c r="V2105" t="str">
        <f t="shared" si="737"/>
        <v>&lt;=3 calls</v>
      </c>
      <c r="W2105" t="str">
        <f t="shared" si="738"/>
        <v>Q4</v>
      </c>
      <c r="X2105" t="str">
        <f t="shared" si="739"/>
        <v>Not Applicable</v>
      </c>
      <c r="Y2105" t="str">
        <f t="shared" si="740"/>
        <v>Medium</v>
      </c>
      <c r="Z2105" s="3">
        <f t="shared" si="741"/>
        <v>-0.7861087632544379</v>
      </c>
      <c r="AA2105" s="3">
        <f t="shared" si="742"/>
        <v>0.50997691209527551</v>
      </c>
      <c r="AB2105" s="3">
        <f t="shared" si="743"/>
        <v>-1.0987881583028773</v>
      </c>
      <c r="AC2105" s="3">
        <f t="shared" si="744"/>
        <v>-2.0314681775414092E-2</v>
      </c>
      <c r="AD2105" s="3">
        <f t="shared" si="745"/>
        <v>1.8153022225467064</v>
      </c>
      <c r="AE2105" s="3">
        <f t="shared" si="746"/>
        <v>1.4442269702709194</v>
      </c>
      <c r="AF2105" s="3">
        <f t="shared" si="747"/>
        <v>2.9793054432422377</v>
      </c>
      <c r="AG2105" t="str">
        <f t="shared" si="748"/>
        <v>Cluster 2</v>
      </c>
      <c r="AH2105" t="str">
        <f t="shared" si="749"/>
        <v>Not Applicable</v>
      </c>
      <c r="AI2105">
        <f t="shared" si="750"/>
        <v>23.43</v>
      </c>
      <c r="AJ2105" t="e">
        <f t="shared" si="751"/>
        <v>#N/A</v>
      </c>
      <c r="AK2105" t="str">
        <f t="shared" si="752"/>
        <v>no - Medium</v>
      </c>
      <c r="AL2105" t="str">
        <f t="shared" si="753"/>
        <v>Q2 - Medium</v>
      </c>
      <c r="AM2105">
        <f t="shared" si="754"/>
        <v>0</v>
      </c>
      <c r="AN2105">
        <f t="shared" si="755"/>
        <v>1</v>
      </c>
      <c r="AO2105">
        <f t="shared" si="756"/>
        <v>0</v>
      </c>
      <c r="AP2105">
        <f t="shared" si="757"/>
        <v>1</v>
      </c>
      <c r="AQ2105">
        <f t="shared" si="758"/>
        <v>137.80000000000001</v>
      </c>
    </row>
    <row r="2106" spans="1:43" x14ac:dyDescent="0.25">
      <c r="A2106" t="s">
        <v>41</v>
      </c>
      <c r="B2106">
        <v>66</v>
      </c>
      <c r="C2106" t="s">
        <v>25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  <c r="U2106">
        <f t="shared" si="736"/>
        <v>0</v>
      </c>
      <c r="V2106" t="str">
        <f t="shared" si="737"/>
        <v>&lt;=3 calls</v>
      </c>
      <c r="W2106" t="str">
        <f t="shared" si="738"/>
        <v>Q1</v>
      </c>
      <c r="X2106" t="str">
        <f t="shared" si="739"/>
        <v>Not Applicable</v>
      </c>
      <c r="Y2106" t="str">
        <f t="shared" si="740"/>
        <v>High</v>
      </c>
      <c r="Z2106" s="3">
        <f t="shared" si="741"/>
        <v>-0.71390308593547269</v>
      </c>
      <c r="AA2106" s="3">
        <f t="shared" si="742"/>
        <v>1.3557561660286244</v>
      </c>
      <c r="AB2106" s="3">
        <f t="shared" si="743"/>
        <v>0.80971687609037146</v>
      </c>
      <c r="AC2106" s="3">
        <f t="shared" si="744"/>
        <v>-0.63623400962842791</v>
      </c>
      <c r="AD2106" s="3">
        <f t="shared" si="745"/>
        <v>3.0064662687907262</v>
      </c>
      <c r="AE2106" s="3">
        <f t="shared" si="746"/>
        <v>1.8461222961294419</v>
      </c>
      <c r="AF2106" s="3">
        <f t="shared" si="747"/>
        <v>2.4036421612120327</v>
      </c>
      <c r="AG2106" t="str">
        <f t="shared" si="748"/>
        <v>Cluster 2</v>
      </c>
      <c r="AH2106" t="str">
        <f t="shared" si="749"/>
        <v>&gt;16 messages</v>
      </c>
      <c r="AI2106" t="e">
        <f t="shared" si="750"/>
        <v>#N/A</v>
      </c>
      <c r="AJ2106">
        <f t="shared" si="751"/>
        <v>24.09</v>
      </c>
      <c r="AK2106" t="str">
        <f t="shared" si="752"/>
        <v>no - High</v>
      </c>
      <c r="AL2106" t="str">
        <f t="shared" si="753"/>
        <v>Q1 - Low</v>
      </c>
      <c r="AM2106">
        <f t="shared" si="754"/>
        <v>0</v>
      </c>
      <c r="AN2106">
        <f t="shared" si="755"/>
        <v>0</v>
      </c>
      <c r="AO2106">
        <f t="shared" si="756"/>
        <v>0</v>
      </c>
      <c r="AP2106">
        <f t="shared" si="757"/>
        <v>0</v>
      </c>
      <c r="AQ2106">
        <f t="shared" si="758"/>
        <v>141.69999999999999</v>
      </c>
    </row>
    <row r="2107" spans="1:43" x14ac:dyDescent="0.25">
      <c r="A2107" t="s">
        <v>39</v>
      </c>
      <c r="B2107">
        <v>80</v>
      </c>
      <c r="C2107" t="s">
        <v>28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  <c r="U2107">
        <f t="shared" si="736"/>
        <v>0</v>
      </c>
      <c r="V2107" t="str">
        <f t="shared" si="737"/>
        <v>&lt;=3 calls</v>
      </c>
      <c r="W2107" t="str">
        <f t="shared" si="738"/>
        <v>Q2</v>
      </c>
      <c r="X2107" t="str">
        <f t="shared" si="739"/>
        <v>Not Applicable</v>
      </c>
      <c r="Y2107" t="str">
        <f t="shared" si="740"/>
        <v>Low</v>
      </c>
      <c r="Z2107" s="3">
        <f t="shared" si="741"/>
        <v>0.29882782415360903</v>
      </c>
      <c r="AA2107" s="3">
        <f t="shared" si="742"/>
        <v>-0.99252505665690882</v>
      </c>
      <c r="AB2107" s="3">
        <f t="shared" si="743"/>
        <v>-0.48314137301473276</v>
      </c>
      <c r="AC2107" s="3">
        <f t="shared" si="744"/>
        <v>-0.34638962005053869</v>
      </c>
      <c r="AD2107" s="3">
        <f t="shared" si="745"/>
        <v>1.543165240873561</v>
      </c>
      <c r="AE2107" s="3">
        <f t="shared" si="746"/>
        <v>1.1949123029651583</v>
      </c>
      <c r="AF2107" s="3">
        <f t="shared" si="747"/>
        <v>2.9110602643907324</v>
      </c>
      <c r="AG2107" t="str">
        <f t="shared" si="748"/>
        <v>Cluster 2</v>
      </c>
      <c r="AH2107" t="str">
        <f t="shared" si="749"/>
        <v>&gt;16 messages</v>
      </c>
      <c r="AI2107" t="e">
        <f t="shared" si="750"/>
        <v>#N/A</v>
      </c>
      <c r="AJ2107">
        <f t="shared" si="751"/>
        <v>33.39</v>
      </c>
      <c r="AK2107" t="str">
        <f t="shared" si="752"/>
        <v>no - Low</v>
      </c>
      <c r="AL2107" t="str">
        <f t="shared" si="753"/>
        <v>Q2 - Medium</v>
      </c>
      <c r="AM2107">
        <f t="shared" si="754"/>
        <v>0</v>
      </c>
      <c r="AN2107">
        <f t="shared" si="755"/>
        <v>0</v>
      </c>
      <c r="AO2107">
        <f t="shared" si="756"/>
        <v>1</v>
      </c>
      <c r="AP2107">
        <f t="shared" si="757"/>
        <v>0</v>
      </c>
      <c r="AQ2107">
        <f t="shared" si="758"/>
        <v>196.4</v>
      </c>
    </row>
    <row r="2108" spans="1:43" x14ac:dyDescent="0.25">
      <c r="A2108" t="s">
        <v>31</v>
      </c>
      <c r="B2108">
        <v>84</v>
      </c>
      <c r="C2108" t="s">
        <v>25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  <c r="U2108">
        <f t="shared" si="736"/>
        <v>0</v>
      </c>
      <c r="V2108" t="str">
        <f t="shared" si="737"/>
        <v>&lt;=3 calls</v>
      </c>
      <c r="W2108" t="str">
        <f t="shared" si="738"/>
        <v>Q2</v>
      </c>
      <c r="X2108" t="str">
        <f t="shared" si="739"/>
        <v>Not Applicable</v>
      </c>
      <c r="Y2108" t="str">
        <f t="shared" si="740"/>
        <v>Medium</v>
      </c>
      <c r="Z2108" s="3">
        <f t="shared" si="741"/>
        <v>-0.61948027713374809</v>
      </c>
      <c r="AA2108" s="3">
        <f t="shared" si="742"/>
        <v>-0.56665032644105839</v>
      </c>
      <c r="AB2108" s="3">
        <f t="shared" si="743"/>
        <v>0.67467177480135887</v>
      </c>
      <c r="AC2108" s="3">
        <f t="shared" si="744"/>
        <v>-0.12900632786712207</v>
      </c>
      <c r="AD2108" s="3">
        <f t="shared" si="745"/>
        <v>1.9737635950831849</v>
      </c>
      <c r="AE2108" s="3">
        <f t="shared" si="746"/>
        <v>1.0847456119094643</v>
      </c>
      <c r="AF2108" s="3">
        <f t="shared" si="747"/>
        <v>2.541181488173951</v>
      </c>
      <c r="AG2108" t="str">
        <f t="shared" si="748"/>
        <v>Cluster 2</v>
      </c>
      <c r="AH2108" t="str">
        <f t="shared" si="749"/>
        <v>Not Applicable</v>
      </c>
      <c r="AI2108" t="e">
        <f t="shared" si="750"/>
        <v>#N/A</v>
      </c>
      <c r="AJ2108">
        <f t="shared" si="751"/>
        <v>24.96</v>
      </c>
      <c r="AK2108" t="str">
        <f t="shared" si="752"/>
        <v>no - Low</v>
      </c>
      <c r="AL2108" t="str">
        <f t="shared" si="753"/>
        <v>Q2 - Medium</v>
      </c>
      <c r="AM2108">
        <f t="shared" si="754"/>
        <v>0</v>
      </c>
      <c r="AN2108">
        <f t="shared" si="755"/>
        <v>0</v>
      </c>
      <c r="AO2108">
        <f t="shared" si="756"/>
        <v>0</v>
      </c>
      <c r="AP2108">
        <f t="shared" si="757"/>
        <v>1</v>
      </c>
      <c r="AQ2108">
        <f t="shared" si="758"/>
        <v>146.80000000000001</v>
      </c>
    </row>
    <row r="2109" spans="1:43" x14ac:dyDescent="0.25">
      <c r="A2109" t="s">
        <v>27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  <c r="U2109">
        <f t="shared" si="736"/>
        <v>0</v>
      </c>
      <c r="V2109" t="str">
        <f t="shared" si="737"/>
        <v>&lt;=3 calls</v>
      </c>
      <c r="W2109" t="str">
        <f t="shared" si="738"/>
        <v>Q2</v>
      </c>
      <c r="X2109" t="str">
        <f t="shared" si="739"/>
        <v>Not Applicable</v>
      </c>
      <c r="Y2109" t="str">
        <f t="shared" si="740"/>
        <v>High</v>
      </c>
      <c r="Z2109" s="3">
        <f t="shared" si="741"/>
        <v>-0.11774339114811551</v>
      </c>
      <c r="AA2109" s="3">
        <f t="shared" si="742"/>
        <v>1.7358593130904345</v>
      </c>
      <c r="AB2109" s="3">
        <f t="shared" si="743"/>
        <v>8.4842435347878567E-2</v>
      </c>
      <c r="AC2109" s="3">
        <f t="shared" si="744"/>
        <v>-0.41885071744501134</v>
      </c>
      <c r="AD2109" s="3">
        <f t="shared" si="745"/>
        <v>3.1269666616438663</v>
      </c>
      <c r="AE2109" s="3">
        <f t="shared" si="746"/>
        <v>1.7915650206849354</v>
      </c>
      <c r="AF2109" s="3">
        <f t="shared" si="747"/>
        <v>2.1544117395826272</v>
      </c>
      <c r="AG2109" t="str">
        <f t="shared" si="748"/>
        <v>Cluster 2</v>
      </c>
      <c r="AH2109" t="str">
        <f t="shared" si="749"/>
        <v>Not Applicable</v>
      </c>
      <c r="AI2109" t="e">
        <f t="shared" si="750"/>
        <v>#N/A</v>
      </c>
      <c r="AJ2109">
        <f t="shared" si="751"/>
        <v>29.56</v>
      </c>
      <c r="AK2109" t="str">
        <f t="shared" si="752"/>
        <v>no - High</v>
      </c>
      <c r="AL2109" t="str">
        <f t="shared" si="753"/>
        <v>Q2 - Medium</v>
      </c>
      <c r="AM2109">
        <f t="shared" si="754"/>
        <v>0</v>
      </c>
      <c r="AN2109">
        <f t="shared" si="755"/>
        <v>1</v>
      </c>
      <c r="AO2109">
        <f t="shared" si="756"/>
        <v>0</v>
      </c>
      <c r="AP2109">
        <f t="shared" si="757"/>
        <v>1</v>
      </c>
      <c r="AQ2109">
        <f t="shared" si="758"/>
        <v>173.9</v>
      </c>
    </row>
    <row r="2110" spans="1:43" x14ac:dyDescent="0.25">
      <c r="A2110" t="s">
        <v>71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  <c r="U2110">
        <f t="shared" si="736"/>
        <v>0</v>
      </c>
      <c r="V2110" t="str">
        <f t="shared" si="737"/>
        <v>&lt;=3 calls</v>
      </c>
      <c r="W2110" t="str">
        <f t="shared" si="738"/>
        <v>Q3</v>
      </c>
      <c r="X2110" t="str">
        <f t="shared" si="739"/>
        <v>Not Applicable</v>
      </c>
      <c r="Y2110" t="str">
        <f t="shared" si="740"/>
        <v>Low</v>
      </c>
      <c r="Z2110" s="3">
        <f t="shared" si="741"/>
        <v>2.3131810785903921</v>
      </c>
      <c r="AA2110" s="3">
        <f t="shared" si="742"/>
        <v>-0.86914078902427938</v>
      </c>
      <c r="AB2110" s="3">
        <f t="shared" si="743"/>
        <v>1.5782823790146034</v>
      </c>
      <c r="AC2110" s="3">
        <f t="shared" si="744"/>
        <v>1.0666017791416695</v>
      </c>
      <c r="AD2110" s="3">
        <f t="shared" si="745"/>
        <v>4.6810977272553602</v>
      </c>
      <c r="AE2110" s="3">
        <f t="shared" si="746"/>
        <v>3.1200684346133385</v>
      </c>
      <c r="AF2110" s="3">
        <f t="shared" si="747"/>
        <v>2.3573243606312975</v>
      </c>
      <c r="AG2110" t="str">
        <f t="shared" si="748"/>
        <v>Cluster 3</v>
      </c>
      <c r="AH2110" t="str">
        <f t="shared" si="749"/>
        <v>&gt;16 messages</v>
      </c>
      <c r="AI2110" t="e">
        <f t="shared" si="750"/>
        <v>#N/A</v>
      </c>
      <c r="AJ2110">
        <f t="shared" si="751"/>
        <v>51.88</v>
      </c>
      <c r="AK2110" t="str">
        <f t="shared" si="752"/>
        <v>no - High</v>
      </c>
      <c r="AL2110" t="str">
        <f t="shared" si="753"/>
        <v>Q4 - Very High</v>
      </c>
      <c r="AM2110">
        <f t="shared" si="754"/>
        <v>0</v>
      </c>
      <c r="AN2110">
        <f t="shared" si="755"/>
        <v>1</v>
      </c>
      <c r="AO2110">
        <f t="shared" si="756"/>
        <v>0</v>
      </c>
      <c r="AP2110">
        <f t="shared" si="757"/>
        <v>1</v>
      </c>
      <c r="AQ2110">
        <f t="shared" si="758"/>
        <v>305.2</v>
      </c>
    </row>
    <row r="2111" spans="1:43" x14ac:dyDescent="0.25">
      <c r="A2111" t="s">
        <v>54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  <c r="U2111">
        <f t="shared" si="736"/>
        <v>0</v>
      </c>
      <c r="V2111" t="str">
        <f t="shared" si="737"/>
        <v>&lt;=3 calls</v>
      </c>
      <c r="W2111" t="str">
        <f t="shared" si="738"/>
        <v>Q3</v>
      </c>
      <c r="X2111" t="str">
        <f t="shared" si="739"/>
        <v>Low</v>
      </c>
      <c r="Y2111" t="str">
        <f t="shared" si="740"/>
        <v>High</v>
      </c>
      <c r="Z2111" s="3">
        <f t="shared" si="741"/>
        <v>-0.56023459317972524</v>
      </c>
      <c r="AA2111" s="3">
        <f t="shared" si="742"/>
        <v>1.8632237183886338</v>
      </c>
      <c r="AB2111" s="3">
        <f t="shared" si="743"/>
        <v>0.99639686904871172</v>
      </c>
      <c r="AC2111" s="3">
        <f t="shared" si="744"/>
        <v>1.591586692182255E-2</v>
      </c>
      <c r="AD2111" s="3">
        <f t="shared" si="745"/>
        <v>3.6618477824713103</v>
      </c>
      <c r="AE2111" s="3">
        <f t="shared" si="746"/>
        <v>2.1859838653638706</v>
      </c>
      <c r="AF2111" s="3">
        <f t="shared" si="747"/>
        <v>2.0366447253441828</v>
      </c>
      <c r="AG2111" t="str">
        <f t="shared" si="748"/>
        <v>Cluster 3</v>
      </c>
      <c r="AH2111" t="str">
        <f t="shared" si="749"/>
        <v>Not Applicable</v>
      </c>
      <c r="AI2111" t="e">
        <f t="shared" si="750"/>
        <v>#N/A</v>
      </c>
      <c r="AJ2111">
        <f t="shared" si="751"/>
        <v>25.5</v>
      </c>
      <c r="AK2111" t="str">
        <f t="shared" si="752"/>
        <v>yes - High</v>
      </c>
      <c r="AL2111" t="str">
        <f t="shared" si="753"/>
        <v>Q2 - Medium</v>
      </c>
      <c r="AM2111">
        <f t="shared" si="754"/>
        <v>1</v>
      </c>
      <c r="AN2111">
        <f t="shared" si="755"/>
        <v>1</v>
      </c>
      <c r="AO2111">
        <f t="shared" si="756"/>
        <v>0</v>
      </c>
      <c r="AP2111">
        <f t="shared" si="757"/>
        <v>3</v>
      </c>
      <c r="AQ2111">
        <f t="shared" si="758"/>
        <v>150</v>
      </c>
    </row>
    <row r="2112" spans="1:43" x14ac:dyDescent="0.25">
      <c r="A2112" t="s">
        <v>38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  <c r="U2112">
        <f t="shared" si="736"/>
        <v>0</v>
      </c>
      <c r="V2112" t="str">
        <f t="shared" si="737"/>
        <v>&lt;=3 calls</v>
      </c>
      <c r="W2112" t="str">
        <f t="shared" si="738"/>
        <v>Q2</v>
      </c>
      <c r="X2112" t="str">
        <f t="shared" si="739"/>
        <v>Not Applicable</v>
      </c>
      <c r="Y2112" t="str">
        <f t="shared" si="740"/>
        <v>Medium</v>
      </c>
      <c r="Z2112" s="3">
        <f t="shared" si="741"/>
        <v>0.31919352801280437</v>
      </c>
      <c r="AA2112" s="3">
        <f t="shared" si="742"/>
        <v>0.13385390269903324</v>
      </c>
      <c r="AB2112" s="3">
        <f t="shared" si="743"/>
        <v>-0.73337200187378504</v>
      </c>
      <c r="AC2112" s="3">
        <f t="shared" si="744"/>
        <v>0.37822135389418376</v>
      </c>
      <c r="AD2112" s="3">
        <f t="shared" si="745"/>
        <v>2.2352809279219041</v>
      </c>
      <c r="AE2112" s="3">
        <f t="shared" si="746"/>
        <v>0.89481129925081726</v>
      </c>
      <c r="AF2112" s="3">
        <f t="shared" si="747"/>
        <v>2.1459016044083805</v>
      </c>
      <c r="AG2112" t="str">
        <f t="shared" si="748"/>
        <v>Cluster 2</v>
      </c>
      <c r="AH2112" t="str">
        <f t="shared" si="749"/>
        <v>Not Applicable</v>
      </c>
      <c r="AI2112" t="e">
        <f t="shared" si="750"/>
        <v>#N/A</v>
      </c>
      <c r="AJ2112">
        <f t="shared" si="751"/>
        <v>33.58</v>
      </c>
      <c r="AK2112" t="str">
        <f t="shared" si="752"/>
        <v>no - Medium</v>
      </c>
      <c r="AL2112" t="str">
        <f t="shared" si="753"/>
        <v>Q3 - High</v>
      </c>
      <c r="AM2112">
        <f t="shared" si="754"/>
        <v>0</v>
      </c>
      <c r="AN2112">
        <f t="shared" si="755"/>
        <v>1</v>
      </c>
      <c r="AO2112">
        <f t="shared" si="756"/>
        <v>0</v>
      </c>
      <c r="AP2112">
        <f t="shared" si="757"/>
        <v>1</v>
      </c>
      <c r="AQ2112">
        <f t="shared" si="758"/>
        <v>197.5</v>
      </c>
    </row>
    <row r="2113" spans="1:43" x14ac:dyDescent="0.25">
      <c r="A2113" t="s">
        <v>35</v>
      </c>
      <c r="B2113">
        <v>157</v>
      </c>
      <c r="C2113" t="s">
        <v>25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  <c r="U2113">
        <f t="shared" si="736"/>
        <v>0</v>
      </c>
      <c r="V2113" t="str">
        <f t="shared" si="737"/>
        <v>&lt;=3 calls</v>
      </c>
      <c r="W2113" t="str">
        <f t="shared" si="738"/>
        <v>Q4</v>
      </c>
      <c r="X2113" t="str">
        <f t="shared" si="739"/>
        <v>Not Applicable</v>
      </c>
      <c r="Y2113" t="str">
        <f t="shared" si="740"/>
        <v>Low</v>
      </c>
      <c r="Z2113" s="3">
        <f t="shared" si="741"/>
        <v>1.1097531232742992</v>
      </c>
      <c r="AA2113" s="3">
        <f t="shared" si="742"/>
        <v>-0.93879319817173168</v>
      </c>
      <c r="AB2113" s="3">
        <f t="shared" si="743"/>
        <v>0.96263559372645879</v>
      </c>
      <c r="AC2113" s="3">
        <f t="shared" si="744"/>
        <v>-2.0314681775414092E-2</v>
      </c>
      <c r="AD2113" s="3">
        <f t="shared" si="745"/>
        <v>3.0440969613766451</v>
      </c>
      <c r="AE2113" s="3">
        <f t="shared" si="746"/>
        <v>1.7435494361087953</v>
      </c>
      <c r="AF2113" s="3">
        <f t="shared" si="747"/>
        <v>2.1939468913462954</v>
      </c>
      <c r="AG2113" t="str">
        <f t="shared" si="748"/>
        <v>Cluster 2</v>
      </c>
      <c r="AH2113" t="str">
        <f t="shared" si="749"/>
        <v>Not Applicable</v>
      </c>
      <c r="AI2113" t="e">
        <f t="shared" si="750"/>
        <v>#N/A</v>
      </c>
      <c r="AJ2113">
        <f t="shared" si="751"/>
        <v>40.83</v>
      </c>
      <c r="AK2113" t="str">
        <f t="shared" si="752"/>
        <v>no - Medium</v>
      </c>
      <c r="AL2113" t="str">
        <f t="shared" si="753"/>
        <v>Q2 - Medium</v>
      </c>
      <c r="AM2113">
        <f t="shared" si="754"/>
        <v>0</v>
      </c>
      <c r="AN2113">
        <f t="shared" si="755"/>
        <v>0</v>
      </c>
      <c r="AO2113">
        <f t="shared" si="756"/>
        <v>0</v>
      </c>
      <c r="AP2113">
        <f t="shared" si="757"/>
        <v>2</v>
      </c>
      <c r="AQ2113">
        <f t="shared" si="758"/>
        <v>240.2</v>
      </c>
    </row>
    <row r="2114" spans="1:43" x14ac:dyDescent="0.25">
      <c r="A2114" t="s">
        <v>37</v>
      </c>
      <c r="B2114">
        <v>67</v>
      </c>
      <c r="C2114" t="s">
        <v>28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  <c r="U2114">
        <f t="shared" ref="U2114:U2177" si="759">IF(T2114="yes",1,0)</f>
        <v>0</v>
      </c>
      <c r="V2114" t="str">
        <f t="shared" ref="V2114:V2177" si="760">IF(S2114&gt;3,"&gt;3 calls","&lt;=3 calls")</f>
        <v>&lt;=3 calls</v>
      </c>
      <c r="W2114" t="str">
        <f t="shared" ref="W2114:W2177" si="761">IF(B2114&lt;=_xlfn.QUARTILE.INC($B$2:$B$4251,1),"Q1",
IF(B2114&lt;=_xlfn.QUARTILE.INC($B$2:$B$4251,2),"Q2",
IF(B2114&lt;=_xlfn.QUARTILE.INC($B$2:$B$4251,3),"Q3","Q4")))</f>
        <v>Q1</v>
      </c>
      <c r="X2114" t="str">
        <f t="shared" ref="X2114:X2177" si="762">IF(D2114="no","Not Applicable",IF(R2114&gt;2.84,"High","Low"))</f>
        <v>Not Applicable</v>
      </c>
      <c r="Y2114" t="str">
        <f t="shared" ref="Y2114:Y2177" si="763">IF(J2114&lt;=165,"Low",IF(J2114&lt;=233,"Medium","High"))</f>
        <v>High</v>
      </c>
      <c r="Z2114" s="3">
        <f t="shared" ref="Z2114:Z2177" si="764">(G2114-AVERAGE($G$2:$G$4251))/_xlfn.STDEV.S($G$2:$G$4251)</f>
        <v>0.10998220655016026</v>
      </c>
      <c r="AA2114" s="3">
        <f t="shared" ref="AA2114:AA2177" si="765">(J2114-AVERAGE($J$2:$J$4251))/_xlfn.STDEV.S($J$2:$J$4251)</f>
        <v>1.7219288312609444</v>
      </c>
      <c r="AB2114" s="3">
        <f t="shared" ref="AB2114:AB2177" si="766">(M2114-AVERAGE($M$2:$M$4251))/_xlfn.STDEV.S($M$2:$M$4251)</f>
        <v>-0.71947030027050396</v>
      </c>
      <c r="AC2114" s="3">
        <f t="shared" ref="AC2114:AC2177" si="767">(P2114-AVERAGE($P$2:$P$4251))/_xlfn.STDEV.S($P$2:$P$4251)</f>
        <v>0.95791013304996164</v>
      </c>
      <c r="AD2114" s="3">
        <f t="shared" ref="AD2114:AD2177" si="768">SQRT((Z2114-$BQ$13)^2+(AA2114-$BR$13)^2+(AB2114-$BS$13)^2+(AC2114-$BT$13)^2)</f>
        <v>3.5430306325005962</v>
      </c>
      <c r="AE2114" s="3">
        <f t="shared" ref="AE2114:AE2177" si="769">SQRT((Z2114-$BQ$14)^2+(AA2114-$BR$14)^2+(AB2114-$BS$14)^2+(AC2114-$BT$14)^2)</f>
        <v>2.1005628582969016</v>
      </c>
      <c r="AF2114" s="3">
        <f t="shared" ref="AF2114:AF2177" si="770">SQRT((Z2114-$BQ$15)^2+(AA2114-$BR$15)^2+(AB2114-$BS$15)^2+(AC2114-$BT$15)^2)</f>
        <v>2.0668000823677466</v>
      </c>
      <c r="AG2114" t="str">
        <f t="shared" ref="AG2114:AG2177" si="771">IF(AD2114=MIN(AD2114:AF2114),"Cluster 1",IF(AE2114=MIN(AD2114:AF2114),"Cluster 2","Cluster 3"))</f>
        <v>Cluster 3</v>
      </c>
      <c r="AH2114" t="str">
        <f t="shared" ref="AH2114:AH2177" si="772">IF(E2114="no","Not Applicable",IF(F2114=0,"0 messages",IF(F2114&lt;=16,"1-16 messages","&gt;16 messages")))</f>
        <v>&gt;16 messages</v>
      </c>
      <c r="AI2114" t="e">
        <f t="shared" ref="AI2114:AI2177" si="773">IF(T2114="yes",I2114,NA())</f>
        <v>#N/A</v>
      </c>
      <c r="AJ2114">
        <f t="shared" ref="AJ2114:AJ2177" si="774">IF(T2114="no",I2114,NA())</f>
        <v>31.65</v>
      </c>
      <c r="AK2114" t="str">
        <f t="shared" ref="AK2114:AK2177" si="775">D2114&amp;" - "&amp;IF(Q2114&lt;=3,"Low",IF(Q2114&lt;=6,"Medium","High"))</f>
        <v>no - Low</v>
      </c>
      <c r="AL2114" t="str">
        <f t="shared" ref="AL2114:AL2177" si="776">IF(P2114&lt;=8.5,"Q1 - Low",IF(P2114&lt;=10.3,"Q2 - Medium",IF(P2114&lt;=12,"Q3 - High","Q4 - Very High")))</f>
        <v>Q4 - Very High</v>
      </c>
      <c r="AM2114">
        <f t="shared" ref="AM2114:AM2177" si="777">IF(D2114="yes",1,0)</f>
        <v>0</v>
      </c>
      <c r="AN2114">
        <f t="shared" ref="AN2114:AN2177" si="778">IF(C2114="area_code_415",1,0)</f>
        <v>0</v>
      </c>
      <c r="AO2114">
        <f t="shared" ref="AO2114:AO2177" si="779">IF(C2114="area_code_510",1,0)</f>
        <v>1</v>
      </c>
      <c r="AP2114">
        <f t="shared" ref="AP2114:AP2177" si="780">S2114</f>
        <v>2</v>
      </c>
      <c r="AQ2114">
        <f t="shared" ref="AQ2114:AQ2177" si="781">G2114</f>
        <v>186.2</v>
      </c>
    </row>
    <row r="2115" spans="1:43" x14ac:dyDescent="0.25">
      <c r="A2115" t="s">
        <v>32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  <c r="U2115">
        <f t="shared" si="759"/>
        <v>0</v>
      </c>
      <c r="V2115" t="str">
        <f t="shared" si="760"/>
        <v>&lt;=3 calls</v>
      </c>
      <c r="W2115" t="str">
        <f t="shared" si="761"/>
        <v>Q4</v>
      </c>
      <c r="X2115" t="str">
        <f t="shared" si="762"/>
        <v>Not Applicable</v>
      </c>
      <c r="Y2115" t="str">
        <f t="shared" si="763"/>
        <v>High</v>
      </c>
      <c r="Z2115" s="3">
        <f t="shared" si="764"/>
        <v>-1.1730571365791509</v>
      </c>
      <c r="AA2115" s="3">
        <f t="shared" si="765"/>
        <v>1.518941810316941</v>
      </c>
      <c r="AB2115" s="3">
        <f t="shared" si="766"/>
        <v>1.7748921588324298</v>
      </c>
      <c r="AC2115" s="3">
        <f t="shared" si="767"/>
        <v>0.74052684086654508</v>
      </c>
      <c r="AD2115" s="3">
        <f t="shared" si="768"/>
        <v>4.1357558913952284</v>
      </c>
      <c r="AE2115" s="3">
        <f t="shared" si="769"/>
        <v>2.7169595960074213</v>
      </c>
      <c r="AF2115" s="3">
        <f t="shared" si="770"/>
        <v>2.3789203642541881</v>
      </c>
      <c r="AG2115" t="str">
        <f t="shared" si="771"/>
        <v>Cluster 3</v>
      </c>
      <c r="AH2115" t="str">
        <f t="shared" si="772"/>
        <v>&gt;16 messages</v>
      </c>
      <c r="AI2115" t="e">
        <f t="shared" si="773"/>
        <v>#N/A</v>
      </c>
      <c r="AJ2115">
        <f t="shared" si="774"/>
        <v>19.87</v>
      </c>
      <c r="AK2115" t="str">
        <f t="shared" si="775"/>
        <v>no - Low</v>
      </c>
      <c r="AL2115" t="str">
        <f t="shared" si="776"/>
        <v>Q4 - Very High</v>
      </c>
      <c r="AM2115">
        <f t="shared" si="777"/>
        <v>0</v>
      </c>
      <c r="AN2115">
        <f t="shared" si="778"/>
        <v>1</v>
      </c>
      <c r="AO2115">
        <f t="shared" si="779"/>
        <v>0</v>
      </c>
      <c r="AP2115">
        <f t="shared" si="780"/>
        <v>0</v>
      </c>
      <c r="AQ2115">
        <f t="shared" si="781"/>
        <v>116.9</v>
      </c>
    </row>
    <row r="2116" spans="1:43" x14ac:dyDescent="0.25">
      <c r="A2116" t="s">
        <v>49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  <c r="U2116">
        <f t="shared" si="759"/>
        <v>0</v>
      </c>
      <c r="V2116" t="str">
        <f t="shared" si="760"/>
        <v>&lt;=3 calls</v>
      </c>
      <c r="W2116" t="str">
        <f t="shared" si="761"/>
        <v>Q2</v>
      </c>
      <c r="X2116" t="str">
        <f t="shared" si="762"/>
        <v>Not Applicable</v>
      </c>
      <c r="Y2116" t="str">
        <f t="shared" si="763"/>
        <v>High</v>
      </c>
      <c r="Z2116" s="3">
        <f t="shared" si="764"/>
        <v>1.0449531564495864</v>
      </c>
      <c r="AA2116" s="3">
        <f t="shared" si="765"/>
        <v>1.2602328620549754</v>
      </c>
      <c r="AB2116" s="3">
        <f t="shared" si="766"/>
        <v>1.1731470751475668</v>
      </c>
      <c r="AC2116" s="3">
        <f t="shared" si="767"/>
        <v>0.63183519477483641</v>
      </c>
      <c r="AD2116" s="3">
        <f t="shared" si="768"/>
        <v>4.0836185321249827</v>
      </c>
      <c r="AE2116" s="3">
        <f t="shared" si="769"/>
        <v>2.1108301066311981</v>
      </c>
      <c r="AF2116" s="3">
        <f t="shared" si="770"/>
        <v>0.48504346424495265</v>
      </c>
      <c r="AG2116" t="str">
        <f t="shared" si="771"/>
        <v>Cluster 3</v>
      </c>
      <c r="AH2116" t="str">
        <f t="shared" si="772"/>
        <v>&gt;16 messages</v>
      </c>
      <c r="AI2116" t="e">
        <f t="shared" si="773"/>
        <v>#N/A</v>
      </c>
      <c r="AJ2116">
        <f t="shared" si="774"/>
        <v>40.24</v>
      </c>
      <c r="AK2116" t="str">
        <f t="shared" si="775"/>
        <v>no - Medium</v>
      </c>
      <c r="AL2116" t="str">
        <f t="shared" si="776"/>
        <v>Q3 - High</v>
      </c>
      <c r="AM2116">
        <f t="shared" si="777"/>
        <v>0</v>
      </c>
      <c r="AN2116">
        <f t="shared" si="778"/>
        <v>1</v>
      </c>
      <c r="AO2116">
        <f t="shared" si="779"/>
        <v>0</v>
      </c>
      <c r="AP2116">
        <f t="shared" si="780"/>
        <v>1</v>
      </c>
      <c r="AQ2116">
        <f t="shared" si="781"/>
        <v>236.7</v>
      </c>
    </row>
    <row r="2117" spans="1:43" x14ac:dyDescent="0.25">
      <c r="A2117" t="s">
        <v>67</v>
      </c>
      <c r="B2117">
        <v>76</v>
      </c>
      <c r="C2117" t="s">
        <v>25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  <c r="U2117">
        <f t="shared" si="759"/>
        <v>0</v>
      </c>
      <c r="V2117" t="str">
        <f t="shared" si="760"/>
        <v>&lt;=3 calls</v>
      </c>
      <c r="W2117" t="str">
        <f t="shared" si="761"/>
        <v>Q2</v>
      </c>
      <c r="X2117" t="str">
        <f t="shared" si="762"/>
        <v>Not Applicable</v>
      </c>
      <c r="Y2117" t="str">
        <f t="shared" si="763"/>
        <v>Low</v>
      </c>
      <c r="Z2117" s="3">
        <f t="shared" si="764"/>
        <v>-0.13070338451305835</v>
      </c>
      <c r="AA2117" s="3">
        <f t="shared" si="765"/>
        <v>-1.3726282037187203</v>
      </c>
      <c r="AB2117" s="3">
        <f t="shared" si="766"/>
        <v>-0.58839711372528625</v>
      </c>
      <c r="AC2117" s="3">
        <f t="shared" si="767"/>
        <v>-1.7593810192427477</v>
      </c>
      <c r="AD2117" s="3">
        <f t="shared" si="768"/>
        <v>1.2808609808560494</v>
      </c>
      <c r="AE2117" s="3">
        <f t="shared" si="769"/>
        <v>2.3114550167976766</v>
      </c>
      <c r="AF2117" s="3">
        <f t="shared" si="770"/>
        <v>4.1285643675591119</v>
      </c>
      <c r="AG2117" t="str">
        <f t="shared" si="771"/>
        <v>Cluster 1</v>
      </c>
      <c r="AH2117" t="str">
        <f t="shared" si="772"/>
        <v>Not Applicable</v>
      </c>
      <c r="AI2117" t="e">
        <f t="shared" si="773"/>
        <v>#N/A</v>
      </c>
      <c r="AJ2117">
        <f t="shared" si="774"/>
        <v>29.44</v>
      </c>
      <c r="AK2117" t="str">
        <f t="shared" si="775"/>
        <v>no - Low</v>
      </c>
      <c r="AL2117" t="str">
        <f t="shared" si="776"/>
        <v>Q1 - Low</v>
      </c>
      <c r="AM2117">
        <f t="shared" si="777"/>
        <v>0</v>
      </c>
      <c r="AN2117">
        <f t="shared" si="778"/>
        <v>0</v>
      </c>
      <c r="AO2117">
        <f t="shared" si="779"/>
        <v>0</v>
      </c>
      <c r="AP2117">
        <f t="shared" si="780"/>
        <v>0</v>
      </c>
      <c r="AQ2117">
        <f t="shared" si="781"/>
        <v>173.2</v>
      </c>
    </row>
    <row r="2118" spans="1:43" x14ac:dyDescent="0.25">
      <c r="A2118" t="s">
        <v>20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  <c r="U2118">
        <f t="shared" si="759"/>
        <v>0</v>
      </c>
      <c r="V2118" t="str">
        <f t="shared" si="760"/>
        <v>&lt;=3 calls</v>
      </c>
      <c r="W2118" t="str">
        <f t="shared" si="761"/>
        <v>Q2</v>
      </c>
      <c r="X2118" t="str">
        <f t="shared" si="762"/>
        <v>Not Applicable</v>
      </c>
      <c r="Y2118" t="str">
        <f t="shared" si="763"/>
        <v>Medium</v>
      </c>
      <c r="Z2118" s="3">
        <f t="shared" si="764"/>
        <v>1.9262252995562893E-2</v>
      </c>
      <c r="AA2118" s="3">
        <f t="shared" si="765"/>
        <v>-0.35371296133313257</v>
      </c>
      <c r="AB2118" s="3">
        <f t="shared" si="766"/>
        <v>-0.39575924865125406</v>
      </c>
      <c r="AC2118" s="3">
        <f t="shared" si="767"/>
        <v>-1.2883838861786781</v>
      </c>
      <c r="AD2118" s="3">
        <f t="shared" si="768"/>
        <v>1.3801647105068271</v>
      </c>
      <c r="AE2118" s="3">
        <f t="shared" si="769"/>
        <v>1.393571783032147</v>
      </c>
      <c r="AF2118" s="3">
        <f t="shared" si="770"/>
        <v>3.158991927941317</v>
      </c>
      <c r="AG2118" t="str">
        <f t="shared" si="771"/>
        <v>Cluster 1</v>
      </c>
      <c r="AH2118" t="str">
        <f t="shared" si="772"/>
        <v>Not Applicable</v>
      </c>
      <c r="AI2118" t="e">
        <f t="shared" si="773"/>
        <v>#N/A</v>
      </c>
      <c r="AJ2118">
        <f t="shared" si="774"/>
        <v>30.82</v>
      </c>
      <c r="AK2118" t="str">
        <f t="shared" si="775"/>
        <v>no - Low</v>
      </c>
      <c r="AL2118" t="str">
        <f t="shared" si="776"/>
        <v>Q1 - Low</v>
      </c>
      <c r="AM2118">
        <f t="shared" si="777"/>
        <v>0</v>
      </c>
      <c r="AN2118">
        <f t="shared" si="778"/>
        <v>1</v>
      </c>
      <c r="AO2118">
        <f t="shared" si="779"/>
        <v>0</v>
      </c>
      <c r="AP2118">
        <f t="shared" si="780"/>
        <v>0</v>
      </c>
      <c r="AQ2118">
        <f t="shared" si="781"/>
        <v>181.3</v>
      </c>
    </row>
    <row r="2119" spans="1:43" x14ac:dyDescent="0.25">
      <c r="A2119" t="s">
        <v>33</v>
      </c>
      <c r="B2119">
        <v>143</v>
      </c>
      <c r="C2119" t="s">
        <v>25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  <c r="U2119">
        <f t="shared" si="759"/>
        <v>1</v>
      </c>
      <c r="V2119" t="str">
        <f t="shared" si="760"/>
        <v>&gt;3 calls</v>
      </c>
      <c r="W2119" t="str">
        <f t="shared" si="761"/>
        <v>Q4</v>
      </c>
      <c r="X2119" t="str">
        <f t="shared" si="762"/>
        <v>Not Applicable</v>
      </c>
      <c r="Y2119" t="str">
        <f t="shared" si="763"/>
        <v>Medium</v>
      </c>
      <c r="Z2119" s="3">
        <f t="shared" si="764"/>
        <v>-0.23068047618547183</v>
      </c>
      <c r="AA2119" s="3">
        <f t="shared" si="765"/>
        <v>0.21544672484319149</v>
      </c>
      <c r="AB2119" s="3">
        <f t="shared" si="766"/>
        <v>-0.93395369643540627</v>
      </c>
      <c r="AC2119" s="3">
        <f t="shared" si="767"/>
        <v>8.8376964316294535E-2</v>
      </c>
      <c r="AD2119" s="3">
        <f t="shared" si="768"/>
        <v>1.8050179504157715</v>
      </c>
      <c r="AE2119" s="3">
        <f t="shared" si="769"/>
        <v>0.98980339878479728</v>
      </c>
      <c r="AF2119" s="3">
        <f t="shared" si="770"/>
        <v>2.5886930554178726</v>
      </c>
      <c r="AG2119" t="str">
        <f t="shared" si="771"/>
        <v>Cluster 2</v>
      </c>
      <c r="AH2119" t="str">
        <f t="shared" si="772"/>
        <v>Not Applicable</v>
      </c>
      <c r="AI2119">
        <f t="shared" si="773"/>
        <v>28.53</v>
      </c>
      <c r="AJ2119" t="e">
        <f t="shared" si="774"/>
        <v>#N/A</v>
      </c>
      <c r="AK2119" t="str">
        <f t="shared" si="775"/>
        <v>no - Medium</v>
      </c>
      <c r="AL2119" t="str">
        <f t="shared" si="776"/>
        <v>Q3 - High</v>
      </c>
      <c r="AM2119">
        <f t="shared" si="777"/>
        <v>0</v>
      </c>
      <c r="AN2119">
        <f t="shared" si="778"/>
        <v>0</v>
      </c>
      <c r="AO2119">
        <f t="shared" si="779"/>
        <v>0</v>
      </c>
      <c r="AP2119">
        <f t="shared" si="780"/>
        <v>4</v>
      </c>
      <c r="AQ2119">
        <f t="shared" si="781"/>
        <v>167.8</v>
      </c>
    </row>
    <row r="2120" spans="1:43" x14ac:dyDescent="0.25">
      <c r="A2120" t="s">
        <v>42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  <c r="U2120">
        <f t="shared" si="759"/>
        <v>0</v>
      </c>
      <c r="V2120" t="str">
        <f t="shared" si="760"/>
        <v>&lt;=3 calls</v>
      </c>
      <c r="W2120" t="str">
        <f t="shared" si="761"/>
        <v>Q4</v>
      </c>
      <c r="X2120" t="str">
        <f t="shared" si="762"/>
        <v>Not Applicable</v>
      </c>
      <c r="Y2120" t="str">
        <f t="shared" si="763"/>
        <v>High</v>
      </c>
      <c r="Z2120" s="3">
        <f t="shared" si="764"/>
        <v>-1.7155254302831746</v>
      </c>
      <c r="AA2120" s="3">
        <f t="shared" si="765"/>
        <v>1.3278952023696429</v>
      </c>
      <c r="AB2120" s="3">
        <f t="shared" si="766"/>
        <v>0.27946625779380785</v>
      </c>
      <c r="AC2120" s="3">
        <f t="shared" si="767"/>
        <v>-0.16523687656435807</v>
      </c>
      <c r="AD2120" s="3">
        <f t="shared" si="768"/>
        <v>2.8748801873605867</v>
      </c>
      <c r="AE2120" s="3">
        <f t="shared" si="769"/>
        <v>2.1935673650577971</v>
      </c>
      <c r="AF2120" s="3">
        <f t="shared" si="770"/>
        <v>3.0591730056364534</v>
      </c>
      <c r="AG2120" t="str">
        <f t="shared" si="771"/>
        <v>Cluster 2</v>
      </c>
      <c r="AH2120" t="str">
        <f t="shared" si="772"/>
        <v>Not Applicable</v>
      </c>
      <c r="AI2120" t="e">
        <f t="shared" si="773"/>
        <v>#N/A</v>
      </c>
      <c r="AJ2120">
        <f t="shared" si="774"/>
        <v>14.89</v>
      </c>
      <c r="AK2120" t="str">
        <f t="shared" si="775"/>
        <v>no - High</v>
      </c>
      <c r="AL2120" t="str">
        <f t="shared" si="776"/>
        <v>Q2 - Medium</v>
      </c>
      <c r="AM2120">
        <f t="shared" si="777"/>
        <v>0</v>
      </c>
      <c r="AN2120">
        <f t="shared" si="778"/>
        <v>1</v>
      </c>
      <c r="AO2120">
        <f t="shared" si="779"/>
        <v>0</v>
      </c>
      <c r="AP2120">
        <f t="shared" si="780"/>
        <v>2</v>
      </c>
      <c r="AQ2120">
        <f t="shared" si="781"/>
        <v>87.6</v>
      </c>
    </row>
    <row r="2121" spans="1:43" x14ac:dyDescent="0.25">
      <c r="A2121" t="s">
        <v>43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  <c r="U2121">
        <f t="shared" si="759"/>
        <v>0</v>
      </c>
      <c r="V2121" t="str">
        <f t="shared" si="760"/>
        <v>&lt;=3 calls</v>
      </c>
      <c r="W2121" t="str">
        <f t="shared" si="761"/>
        <v>Q1</v>
      </c>
      <c r="X2121" t="str">
        <f t="shared" si="762"/>
        <v>Not Applicable</v>
      </c>
      <c r="Y2121" t="str">
        <f t="shared" si="763"/>
        <v>Low</v>
      </c>
      <c r="Z2121" s="3">
        <f t="shared" si="764"/>
        <v>0.42657633017947133</v>
      </c>
      <c r="AA2121" s="3">
        <f t="shared" si="765"/>
        <v>-1.1596908386107945</v>
      </c>
      <c r="AB2121" s="3">
        <f t="shared" si="766"/>
        <v>3.4181831000912369E-3</v>
      </c>
      <c r="AC2121" s="3">
        <f t="shared" si="767"/>
        <v>-0.63623400962842791</v>
      </c>
      <c r="AD2121" s="3">
        <f t="shared" si="768"/>
        <v>1.7887970638648325</v>
      </c>
      <c r="AE2121" s="3">
        <f t="shared" si="769"/>
        <v>1.3898401367102498</v>
      </c>
      <c r="AF2121" s="3">
        <f t="shared" si="770"/>
        <v>2.9433851728120946</v>
      </c>
      <c r="AG2121" t="str">
        <f t="shared" si="771"/>
        <v>Cluster 2</v>
      </c>
      <c r="AH2121" t="str">
        <f t="shared" si="772"/>
        <v>Not Applicable</v>
      </c>
      <c r="AI2121" t="e">
        <f t="shared" si="773"/>
        <v>#N/A</v>
      </c>
      <c r="AJ2121">
        <f t="shared" si="774"/>
        <v>34.56</v>
      </c>
      <c r="AK2121" t="str">
        <f t="shared" si="775"/>
        <v>no - Medium</v>
      </c>
      <c r="AL2121" t="str">
        <f t="shared" si="776"/>
        <v>Q1 - Low</v>
      </c>
      <c r="AM2121">
        <f t="shared" si="777"/>
        <v>0</v>
      </c>
      <c r="AN2121">
        <f t="shared" si="778"/>
        <v>1</v>
      </c>
      <c r="AO2121">
        <f t="shared" si="779"/>
        <v>0</v>
      </c>
      <c r="AP2121">
        <f t="shared" si="780"/>
        <v>0</v>
      </c>
      <c r="AQ2121">
        <f t="shared" si="781"/>
        <v>203.3</v>
      </c>
    </row>
    <row r="2122" spans="1:43" x14ac:dyDescent="0.25">
      <c r="A2122" t="s">
        <v>65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  <c r="U2122">
        <f t="shared" si="759"/>
        <v>1</v>
      </c>
      <c r="V2122" t="str">
        <f t="shared" si="760"/>
        <v>&gt;3 calls</v>
      </c>
      <c r="W2122" t="str">
        <f t="shared" si="761"/>
        <v>Q1</v>
      </c>
      <c r="X2122" t="str">
        <f t="shared" si="762"/>
        <v>Not Applicable</v>
      </c>
      <c r="Y2122" t="str">
        <f t="shared" si="763"/>
        <v>Low</v>
      </c>
      <c r="Z2122" s="3">
        <f t="shared" si="764"/>
        <v>-1.6229540491050136</v>
      </c>
      <c r="AA2122" s="3">
        <f t="shared" si="765"/>
        <v>-0.76167707205392432</v>
      </c>
      <c r="AB2122" s="3">
        <f t="shared" si="766"/>
        <v>1.6775802476094654</v>
      </c>
      <c r="AC2122" s="3">
        <f t="shared" si="767"/>
        <v>0.37822135389418376</v>
      </c>
      <c r="AD2122" s="3">
        <f t="shared" si="768"/>
        <v>3.0844447876399741</v>
      </c>
      <c r="AE2122" s="3">
        <f t="shared" si="769"/>
        <v>2.4842420750220744</v>
      </c>
      <c r="AF2122" s="3">
        <f t="shared" si="770"/>
        <v>3.290762484078813</v>
      </c>
      <c r="AG2122" t="str">
        <f t="shared" si="771"/>
        <v>Cluster 2</v>
      </c>
      <c r="AH2122" t="str">
        <f t="shared" si="772"/>
        <v>Not Applicable</v>
      </c>
      <c r="AI2122">
        <f t="shared" si="773"/>
        <v>15.74</v>
      </c>
      <c r="AJ2122" t="e">
        <f t="shared" si="774"/>
        <v>#N/A</v>
      </c>
      <c r="AK2122" t="str">
        <f t="shared" si="775"/>
        <v>no - Low</v>
      </c>
      <c r="AL2122" t="str">
        <f t="shared" si="776"/>
        <v>Q3 - High</v>
      </c>
      <c r="AM2122">
        <f t="shared" si="777"/>
        <v>0</v>
      </c>
      <c r="AN2122">
        <f t="shared" si="778"/>
        <v>1</v>
      </c>
      <c r="AO2122">
        <f t="shared" si="779"/>
        <v>0</v>
      </c>
      <c r="AP2122">
        <f t="shared" si="780"/>
        <v>5</v>
      </c>
      <c r="AQ2122">
        <f t="shared" si="781"/>
        <v>92.6</v>
      </c>
    </row>
    <row r="2123" spans="1:43" x14ac:dyDescent="0.25">
      <c r="A2123" t="s">
        <v>68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  <c r="U2123">
        <f t="shared" si="759"/>
        <v>0</v>
      </c>
      <c r="V2123" t="str">
        <f t="shared" si="760"/>
        <v>&lt;=3 calls</v>
      </c>
      <c r="W2123" t="str">
        <f t="shared" si="761"/>
        <v>Q4</v>
      </c>
      <c r="X2123" t="str">
        <f t="shared" si="762"/>
        <v>Not Applicable</v>
      </c>
      <c r="Y2123" t="str">
        <f t="shared" si="763"/>
        <v>Low</v>
      </c>
      <c r="Z2123" s="3">
        <f t="shared" si="764"/>
        <v>1.53002719382315</v>
      </c>
      <c r="AA2123" s="3">
        <f t="shared" si="765"/>
        <v>-1.0084456073191839</v>
      </c>
      <c r="AB2123" s="3">
        <f t="shared" si="766"/>
        <v>-1.1921281547820475</v>
      </c>
      <c r="AC2123" s="3">
        <f t="shared" si="767"/>
        <v>-0.78115620441737255</v>
      </c>
      <c r="AD2123" s="3">
        <f t="shared" si="768"/>
        <v>2.5467459167519242</v>
      </c>
      <c r="AE2123" s="3">
        <f t="shared" si="769"/>
        <v>2.3214909670045039</v>
      </c>
      <c r="AF2123" s="3">
        <f t="shared" si="770"/>
        <v>3.5060983807181474</v>
      </c>
      <c r="AG2123" t="str">
        <f t="shared" si="771"/>
        <v>Cluster 2</v>
      </c>
      <c r="AH2123" t="str">
        <f t="shared" si="772"/>
        <v>&gt;16 messages</v>
      </c>
      <c r="AI2123" t="e">
        <f t="shared" si="773"/>
        <v>#N/A</v>
      </c>
      <c r="AJ2123">
        <f t="shared" si="774"/>
        <v>44.69</v>
      </c>
      <c r="AK2123" t="str">
        <f t="shared" si="775"/>
        <v>no - Medium</v>
      </c>
      <c r="AL2123" t="str">
        <f t="shared" si="776"/>
        <v>Q1 - Low</v>
      </c>
      <c r="AM2123">
        <f t="shared" si="777"/>
        <v>0</v>
      </c>
      <c r="AN2123">
        <f t="shared" si="778"/>
        <v>1</v>
      </c>
      <c r="AO2123">
        <f t="shared" si="779"/>
        <v>0</v>
      </c>
      <c r="AP2123">
        <f t="shared" si="780"/>
        <v>1</v>
      </c>
      <c r="AQ2123">
        <f t="shared" si="781"/>
        <v>262.89999999999998</v>
      </c>
    </row>
    <row r="2124" spans="1:43" x14ac:dyDescent="0.25">
      <c r="A2124" t="s">
        <v>35</v>
      </c>
      <c r="B2124">
        <v>143</v>
      </c>
      <c r="C2124" t="s">
        <v>25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  <c r="U2124">
        <f t="shared" si="759"/>
        <v>0</v>
      </c>
      <c r="V2124" t="str">
        <f t="shared" si="760"/>
        <v>&lt;=3 calls</v>
      </c>
      <c r="W2124" t="str">
        <f t="shared" si="761"/>
        <v>Q4</v>
      </c>
      <c r="X2124" t="str">
        <f t="shared" si="762"/>
        <v>Not Applicable</v>
      </c>
      <c r="Y2124" t="str">
        <f t="shared" si="763"/>
        <v>Medium</v>
      </c>
      <c r="Z2124" s="3">
        <f t="shared" si="764"/>
        <v>-0.71205165831190909</v>
      </c>
      <c r="AA2124" s="3">
        <f t="shared" si="765"/>
        <v>-0.65421335508356937</v>
      </c>
      <c r="AB2124" s="3">
        <f t="shared" si="766"/>
        <v>-0.44540818294868512</v>
      </c>
      <c r="AC2124" s="3">
        <f t="shared" si="767"/>
        <v>-0.88984785050908088</v>
      </c>
      <c r="AD2124" s="3">
        <f t="shared" si="768"/>
        <v>0.72262592733808828</v>
      </c>
      <c r="AE2124" s="3">
        <f t="shared" si="769"/>
        <v>1.3875266932811494</v>
      </c>
      <c r="AF2124" s="3">
        <f t="shared" si="770"/>
        <v>3.3657499042968433</v>
      </c>
      <c r="AG2124" t="str">
        <f t="shared" si="771"/>
        <v>Cluster 1</v>
      </c>
      <c r="AH2124" t="str">
        <f t="shared" si="772"/>
        <v>&gt;16 messages</v>
      </c>
      <c r="AI2124" t="e">
        <f t="shared" si="773"/>
        <v>#N/A</v>
      </c>
      <c r="AJ2124">
        <f t="shared" si="774"/>
        <v>24.11</v>
      </c>
      <c r="AK2124" t="str">
        <f t="shared" si="775"/>
        <v>no - Low</v>
      </c>
      <c r="AL2124" t="str">
        <f t="shared" si="776"/>
        <v>Q1 - Low</v>
      </c>
      <c r="AM2124">
        <f t="shared" si="777"/>
        <v>0</v>
      </c>
      <c r="AN2124">
        <f t="shared" si="778"/>
        <v>0</v>
      </c>
      <c r="AO2124">
        <f t="shared" si="779"/>
        <v>0</v>
      </c>
      <c r="AP2124">
        <f t="shared" si="780"/>
        <v>1</v>
      </c>
      <c r="AQ2124">
        <f t="shared" si="781"/>
        <v>141.80000000000001</v>
      </c>
    </row>
    <row r="2125" spans="1:43" x14ac:dyDescent="0.25">
      <c r="A2125" t="s">
        <v>60</v>
      </c>
      <c r="B2125">
        <v>79</v>
      </c>
      <c r="C2125" t="s">
        <v>25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  <c r="U2125">
        <f t="shared" si="759"/>
        <v>0</v>
      </c>
      <c r="V2125" t="str">
        <f t="shared" si="760"/>
        <v>&lt;=3 calls</v>
      </c>
      <c r="W2125" t="str">
        <f t="shared" si="761"/>
        <v>Q2</v>
      </c>
      <c r="X2125" t="str">
        <f t="shared" si="762"/>
        <v>Not Applicable</v>
      </c>
      <c r="Y2125" t="str">
        <f t="shared" si="763"/>
        <v>Medium</v>
      </c>
      <c r="Z2125" s="3">
        <f t="shared" si="764"/>
        <v>-2.4005536510015664</v>
      </c>
      <c r="AA2125" s="3">
        <f t="shared" si="765"/>
        <v>2.4400116895893983E-2</v>
      </c>
      <c r="AB2125" s="3">
        <f t="shared" si="766"/>
        <v>-1.0670128403525212</v>
      </c>
      <c r="AC2125" s="3">
        <f t="shared" si="767"/>
        <v>-2.1941476036095811</v>
      </c>
      <c r="AD2125" s="3">
        <f t="shared" si="768"/>
        <v>2.1074689437352938</v>
      </c>
      <c r="AE2125" s="3">
        <f t="shared" si="769"/>
        <v>3.4228720842217149</v>
      </c>
      <c r="AF2125" s="3">
        <f t="shared" si="770"/>
        <v>5.1952556492515223</v>
      </c>
      <c r="AG2125" t="str">
        <f t="shared" si="771"/>
        <v>Cluster 1</v>
      </c>
      <c r="AH2125" t="str">
        <f t="shared" si="772"/>
        <v>&gt;16 messages</v>
      </c>
      <c r="AI2125" t="e">
        <f t="shared" si="773"/>
        <v>#N/A</v>
      </c>
      <c r="AJ2125">
        <f t="shared" si="774"/>
        <v>8.6</v>
      </c>
      <c r="AK2125" t="str">
        <f t="shared" si="775"/>
        <v>no - Medium</v>
      </c>
      <c r="AL2125" t="str">
        <f t="shared" si="776"/>
        <v>Q1 - Low</v>
      </c>
      <c r="AM2125">
        <f t="shared" si="777"/>
        <v>0</v>
      </c>
      <c r="AN2125">
        <f t="shared" si="778"/>
        <v>0</v>
      </c>
      <c r="AO2125">
        <f t="shared" si="779"/>
        <v>0</v>
      </c>
      <c r="AP2125">
        <f t="shared" si="780"/>
        <v>2</v>
      </c>
      <c r="AQ2125">
        <f t="shared" si="781"/>
        <v>50.6</v>
      </c>
    </row>
    <row r="2126" spans="1:43" x14ac:dyDescent="0.25">
      <c r="A2126" t="s">
        <v>62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  <c r="U2126">
        <f t="shared" si="759"/>
        <v>0</v>
      </c>
      <c r="V2126" t="str">
        <f t="shared" si="760"/>
        <v>&lt;=3 calls</v>
      </c>
      <c r="W2126" t="str">
        <f t="shared" si="761"/>
        <v>Q2</v>
      </c>
      <c r="X2126" t="str">
        <f t="shared" si="762"/>
        <v>Not Applicable</v>
      </c>
      <c r="Y2126" t="str">
        <f t="shared" si="763"/>
        <v>Low</v>
      </c>
      <c r="Z2126" s="3">
        <f t="shared" si="764"/>
        <v>-0.83980016433777138</v>
      </c>
      <c r="AA2126" s="3">
        <f t="shared" si="765"/>
        <v>-0.87909113318820109</v>
      </c>
      <c r="AB2126" s="3">
        <f t="shared" si="766"/>
        <v>-6.0132452800620247E-2</v>
      </c>
      <c r="AC2126" s="3">
        <f t="shared" si="767"/>
        <v>-2.0314681775414092E-2</v>
      </c>
      <c r="AD2126" s="3">
        <f t="shared" si="768"/>
        <v>1.372376504623751</v>
      </c>
      <c r="AE2126" s="3">
        <f t="shared" si="769"/>
        <v>1.2174128858556241</v>
      </c>
      <c r="AF2126" s="3">
        <f t="shared" si="770"/>
        <v>3.0134317644259561</v>
      </c>
      <c r="AG2126" t="str">
        <f t="shared" si="771"/>
        <v>Cluster 2</v>
      </c>
      <c r="AH2126" t="str">
        <f t="shared" si="772"/>
        <v>Not Applicable</v>
      </c>
      <c r="AI2126" t="e">
        <f t="shared" si="773"/>
        <v>#N/A</v>
      </c>
      <c r="AJ2126">
        <f t="shared" si="774"/>
        <v>22.93</v>
      </c>
      <c r="AK2126" t="str">
        <f t="shared" si="775"/>
        <v>no - Medium</v>
      </c>
      <c r="AL2126" t="str">
        <f t="shared" si="776"/>
        <v>Q2 - Medium</v>
      </c>
      <c r="AM2126">
        <f t="shared" si="777"/>
        <v>0</v>
      </c>
      <c r="AN2126">
        <f t="shared" si="778"/>
        <v>1</v>
      </c>
      <c r="AO2126">
        <f t="shared" si="779"/>
        <v>0</v>
      </c>
      <c r="AP2126">
        <f t="shared" si="780"/>
        <v>1</v>
      </c>
      <c r="AQ2126">
        <f t="shared" si="781"/>
        <v>134.9</v>
      </c>
    </row>
    <row r="2127" spans="1:43" x14ac:dyDescent="0.25">
      <c r="A2127" t="s">
        <v>56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  <c r="U2127">
        <f t="shared" si="759"/>
        <v>0</v>
      </c>
      <c r="V2127" t="str">
        <f t="shared" si="760"/>
        <v>&lt;=3 calls</v>
      </c>
      <c r="W2127" t="str">
        <f t="shared" si="761"/>
        <v>Q3</v>
      </c>
      <c r="X2127" t="str">
        <f t="shared" si="762"/>
        <v>Not Applicable</v>
      </c>
      <c r="Y2127" t="str">
        <f t="shared" si="763"/>
        <v>Medium</v>
      </c>
      <c r="Z2127" s="3">
        <f t="shared" si="764"/>
        <v>1.3300730104783225</v>
      </c>
      <c r="AA2127" s="3">
        <f t="shared" si="765"/>
        <v>0.5159471185936283</v>
      </c>
      <c r="AB2127" s="3">
        <f t="shared" si="766"/>
        <v>-0.89224859162556425</v>
      </c>
      <c r="AC2127" s="3">
        <f t="shared" si="767"/>
        <v>1.2839850713250869</v>
      </c>
      <c r="AD2127" s="3">
        <f t="shared" si="768"/>
        <v>3.5993796788577854</v>
      </c>
      <c r="AE2127" s="3">
        <f t="shared" si="769"/>
        <v>2.1166059753840409</v>
      </c>
      <c r="AF2127" s="3">
        <f t="shared" si="770"/>
        <v>2.001126592069697</v>
      </c>
      <c r="AG2127" t="str">
        <f t="shared" si="771"/>
        <v>Cluster 3</v>
      </c>
      <c r="AH2127" t="str">
        <f t="shared" si="772"/>
        <v>Not Applicable</v>
      </c>
      <c r="AI2127" t="e">
        <f t="shared" si="773"/>
        <v>#N/A</v>
      </c>
      <c r="AJ2127">
        <f t="shared" si="774"/>
        <v>42.86</v>
      </c>
      <c r="AK2127" t="str">
        <f t="shared" si="775"/>
        <v>no - Low</v>
      </c>
      <c r="AL2127" t="str">
        <f t="shared" si="776"/>
        <v>Q4 - Very High</v>
      </c>
      <c r="AM2127">
        <f t="shared" si="777"/>
        <v>0</v>
      </c>
      <c r="AN2127">
        <f t="shared" si="778"/>
        <v>1</v>
      </c>
      <c r="AO2127">
        <f t="shared" si="779"/>
        <v>0</v>
      </c>
      <c r="AP2127">
        <f t="shared" si="780"/>
        <v>1</v>
      </c>
      <c r="AQ2127">
        <f t="shared" si="781"/>
        <v>252.1</v>
      </c>
    </row>
    <row r="2128" spans="1:43" x14ac:dyDescent="0.25">
      <c r="A2128" t="s">
        <v>55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  <c r="U2128">
        <f t="shared" si="759"/>
        <v>0</v>
      </c>
      <c r="V2128" t="str">
        <f t="shared" si="760"/>
        <v>&lt;=3 calls</v>
      </c>
      <c r="W2128" t="str">
        <f t="shared" si="761"/>
        <v>Q3</v>
      </c>
      <c r="X2128" t="str">
        <f t="shared" si="762"/>
        <v>Not Applicable</v>
      </c>
      <c r="Y2128" t="str">
        <f t="shared" si="763"/>
        <v>High</v>
      </c>
      <c r="Z2128" s="3">
        <f t="shared" si="764"/>
        <v>0.65245050025418394</v>
      </c>
      <c r="AA2128" s="3">
        <f t="shared" si="765"/>
        <v>0.82838792534077155</v>
      </c>
      <c r="AB2128" s="3">
        <f t="shared" si="766"/>
        <v>-1.063040925608727</v>
      </c>
      <c r="AC2128" s="3">
        <f t="shared" si="767"/>
        <v>-0.23769797395883072</v>
      </c>
      <c r="AD2128" s="3">
        <f t="shared" si="768"/>
        <v>2.5804405822514709</v>
      </c>
      <c r="AE2128" s="3">
        <f t="shared" si="769"/>
        <v>1.5160720782586541</v>
      </c>
      <c r="AF2128" s="3">
        <f t="shared" si="770"/>
        <v>2.4368577091042307</v>
      </c>
      <c r="AG2128" t="str">
        <f t="shared" si="771"/>
        <v>Cluster 2</v>
      </c>
      <c r="AH2128" t="str">
        <f t="shared" si="772"/>
        <v>&gt;16 messages</v>
      </c>
      <c r="AI2128" t="e">
        <f t="shared" si="773"/>
        <v>#N/A</v>
      </c>
      <c r="AJ2128">
        <f t="shared" si="774"/>
        <v>36.64</v>
      </c>
      <c r="AK2128" t="str">
        <f t="shared" si="775"/>
        <v>no - Low</v>
      </c>
      <c r="AL2128" t="str">
        <f t="shared" si="776"/>
        <v>Q2 - Medium</v>
      </c>
      <c r="AM2128">
        <f t="shared" si="777"/>
        <v>0</v>
      </c>
      <c r="AN2128">
        <f t="shared" si="778"/>
        <v>1</v>
      </c>
      <c r="AO2128">
        <f t="shared" si="779"/>
        <v>0</v>
      </c>
      <c r="AP2128">
        <f t="shared" si="780"/>
        <v>1</v>
      </c>
      <c r="AQ2128">
        <f t="shared" si="781"/>
        <v>215.5</v>
      </c>
    </row>
    <row r="2129" spans="1:43" x14ac:dyDescent="0.25">
      <c r="A2129" t="s">
        <v>72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  <c r="U2129">
        <f t="shared" si="759"/>
        <v>0</v>
      </c>
      <c r="V2129" t="str">
        <f t="shared" si="760"/>
        <v>&lt;=3 calls</v>
      </c>
      <c r="W2129" t="str">
        <f t="shared" si="761"/>
        <v>Q3</v>
      </c>
      <c r="X2129" t="str">
        <f t="shared" si="762"/>
        <v>Not Applicable</v>
      </c>
      <c r="Y2129" t="str">
        <f t="shared" si="763"/>
        <v>High</v>
      </c>
      <c r="Z2129" s="3">
        <f t="shared" si="764"/>
        <v>-1.0267943543176568</v>
      </c>
      <c r="AA2129" s="3">
        <f t="shared" si="765"/>
        <v>1.1348585255895611</v>
      </c>
      <c r="AB2129" s="3">
        <f t="shared" si="766"/>
        <v>-0.14552861979220183</v>
      </c>
      <c r="AC2129" s="3">
        <f t="shared" si="767"/>
        <v>1.1390628765361424</v>
      </c>
      <c r="AD2129" s="3">
        <f t="shared" si="768"/>
        <v>3.140708549209084</v>
      </c>
      <c r="AE2129" s="3">
        <f t="shared" si="769"/>
        <v>1.9133356566591606</v>
      </c>
      <c r="AF2129" s="3">
        <f t="shared" si="770"/>
        <v>2.336162768090368</v>
      </c>
      <c r="AG2129" t="str">
        <f t="shared" si="771"/>
        <v>Cluster 2</v>
      </c>
      <c r="AH2129" t="str">
        <f t="shared" si="772"/>
        <v>Not Applicable</v>
      </c>
      <c r="AI2129" t="e">
        <f t="shared" si="773"/>
        <v>#N/A</v>
      </c>
      <c r="AJ2129">
        <f t="shared" si="774"/>
        <v>21.22</v>
      </c>
      <c r="AK2129" t="str">
        <f t="shared" si="775"/>
        <v>no - Medium</v>
      </c>
      <c r="AL2129" t="str">
        <f t="shared" si="776"/>
        <v>Q4 - Very High</v>
      </c>
      <c r="AM2129">
        <f t="shared" si="777"/>
        <v>0</v>
      </c>
      <c r="AN2129">
        <f t="shared" si="778"/>
        <v>1</v>
      </c>
      <c r="AO2129">
        <f t="shared" si="779"/>
        <v>0</v>
      </c>
      <c r="AP2129">
        <f t="shared" si="780"/>
        <v>0</v>
      </c>
      <c r="AQ2129">
        <f t="shared" si="781"/>
        <v>124.8</v>
      </c>
    </row>
    <row r="2130" spans="1:43" x14ac:dyDescent="0.25">
      <c r="A2130" t="s">
        <v>32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  <c r="U2130">
        <f t="shared" si="759"/>
        <v>0</v>
      </c>
      <c r="V2130" t="str">
        <f t="shared" si="760"/>
        <v>&lt;=3 calls</v>
      </c>
      <c r="W2130" t="str">
        <f t="shared" si="761"/>
        <v>Q4</v>
      </c>
      <c r="X2130" t="str">
        <f t="shared" si="762"/>
        <v>Not Applicable</v>
      </c>
      <c r="Y2130" t="str">
        <f t="shared" si="763"/>
        <v>Medium</v>
      </c>
      <c r="Z2130" s="3">
        <f t="shared" si="764"/>
        <v>5.443937784326365E-2</v>
      </c>
      <c r="AA2130" s="3">
        <f t="shared" si="765"/>
        <v>-0.41739516398223209</v>
      </c>
      <c r="AB2130" s="3">
        <f t="shared" si="766"/>
        <v>1.8324849226174504</v>
      </c>
      <c r="AC2130" s="3">
        <f t="shared" si="767"/>
        <v>-0.12900632786712207</v>
      </c>
      <c r="AD2130" s="3">
        <f t="shared" si="768"/>
        <v>3.1988859951940265</v>
      </c>
      <c r="AE2130" s="3">
        <f t="shared" si="769"/>
        <v>1.8846288740825761</v>
      </c>
      <c r="AF2130" s="3">
        <f t="shared" si="770"/>
        <v>2.2069844530043792</v>
      </c>
      <c r="AG2130" t="str">
        <f t="shared" si="771"/>
        <v>Cluster 2</v>
      </c>
      <c r="AH2130" t="str">
        <f t="shared" si="772"/>
        <v>Not Applicable</v>
      </c>
      <c r="AI2130" t="e">
        <f t="shared" si="773"/>
        <v>#N/A</v>
      </c>
      <c r="AJ2130">
        <f t="shared" si="774"/>
        <v>31.14</v>
      </c>
      <c r="AK2130" t="str">
        <f t="shared" si="775"/>
        <v>no - Medium</v>
      </c>
      <c r="AL2130" t="str">
        <f t="shared" si="776"/>
        <v>Q2 - Medium</v>
      </c>
      <c r="AM2130">
        <f t="shared" si="777"/>
        <v>0</v>
      </c>
      <c r="AN2130">
        <f t="shared" si="778"/>
        <v>1</v>
      </c>
      <c r="AO2130">
        <f t="shared" si="779"/>
        <v>0</v>
      </c>
      <c r="AP2130">
        <f t="shared" si="780"/>
        <v>2</v>
      </c>
      <c r="AQ2130">
        <f t="shared" si="781"/>
        <v>183.2</v>
      </c>
    </row>
    <row r="2131" spans="1:43" x14ac:dyDescent="0.25">
      <c r="A2131" t="s">
        <v>64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  <c r="U2131">
        <f t="shared" si="759"/>
        <v>0</v>
      </c>
      <c r="V2131" t="str">
        <f t="shared" si="760"/>
        <v>&lt;=3 calls</v>
      </c>
      <c r="W2131" t="str">
        <f t="shared" si="761"/>
        <v>Q4</v>
      </c>
      <c r="X2131" t="str">
        <f t="shared" si="762"/>
        <v>Not Applicable</v>
      </c>
      <c r="Y2131" t="str">
        <f t="shared" si="763"/>
        <v>Medium</v>
      </c>
      <c r="Z2131" s="3">
        <f t="shared" si="764"/>
        <v>0.92275893329441405</v>
      </c>
      <c r="AA2131" s="3">
        <f t="shared" si="765"/>
        <v>0.235347413171035</v>
      </c>
      <c r="AB2131" s="3">
        <f t="shared" si="766"/>
        <v>-0.50895881884939653</v>
      </c>
      <c r="AC2131" s="3">
        <f t="shared" si="767"/>
        <v>1.0666017791416695</v>
      </c>
      <c r="AD2131" s="3">
        <f t="shared" si="768"/>
        <v>3.1201040851114463</v>
      </c>
      <c r="AE2131" s="3">
        <f t="shared" si="769"/>
        <v>1.5177453305524253</v>
      </c>
      <c r="AF2131" s="3">
        <f t="shared" si="770"/>
        <v>1.694713036150441</v>
      </c>
      <c r="AG2131" t="str">
        <f t="shared" si="771"/>
        <v>Cluster 2</v>
      </c>
      <c r="AH2131" t="str">
        <f t="shared" si="772"/>
        <v>Not Applicable</v>
      </c>
      <c r="AI2131" t="e">
        <f t="shared" si="773"/>
        <v>#N/A</v>
      </c>
      <c r="AJ2131">
        <f t="shared" si="774"/>
        <v>39.119999999999997</v>
      </c>
      <c r="AK2131" t="str">
        <f t="shared" si="775"/>
        <v>no - Medium</v>
      </c>
      <c r="AL2131" t="str">
        <f t="shared" si="776"/>
        <v>Q4 - Very High</v>
      </c>
      <c r="AM2131">
        <f t="shared" si="777"/>
        <v>0</v>
      </c>
      <c r="AN2131">
        <f t="shared" si="778"/>
        <v>1</v>
      </c>
      <c r="AO2131">
        <f t="shared" si="779"/>
        <v>0</v>
      </c>
      <c r="AP2131">
        <f t="shared" si="780"/>
        <v>1</v>
      </c>
      <c r="AQ2131">
        <f t="shared" si="781"/>
        <v>230.1</v>
      </c>
    </row>
    <row r="2132" spans="1:43" x14ac:dyDescent="0.25">
      <c r="A2132" t="s">
        <v>64</v>
      </c>
      <c r="B2132">
        <v>43</v>
      </c>
      <c r="C2132" t="s">
        <v>25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  <c r="U2132">
        <f t="shared" si="759"/>
        <v>0</v>
      </c>
      <c r="V2132" t="str">
        <f t="shared" si="760"/>
        <v>&lt;=3 calls</v>
      </c>
      <c r="W2132" t="str">
        <f t="shared" si="761"/>
        <v>Q1</v>
      </c>
      <c r="X2132" t="str">
        <f t="shared" si="762"/>
        <v>Not Applicable</v>
      </c>
      <c r="Y2132" t="str">
        <f t="shared" si="763"/>
        <v>Low</v>
      </c>
      <c r="Z2132" s="3">
        <f t="shared" si="764"/>
        <v>-0.82313731572570226</v>
      </c>
      <c r="AA2132" s="3">
        <f t="shared" si="765"/>
        <v>-0.73580617722772812</v>
      </c>
      <c r="AB2132" s="3">
        <f t="shared" si="766"/>
        <v>0.58133177832218874</v>
      </c>
      <c r="AC2132" s="3">
        <f t="shared" si="767"/>
        <v>0.84921848695825297</v>
      </c>
      <c r="AD2132" s="3">
        <f t="shared" si="768"/>
        <v>2.4538333257822389</v>
      </c>
      <c r="AE2132" s="3">
        <f t="shared" si="769"/>
        <v>1.5093324504778594</v>
      </c>
      <c r="AF2132" s="3">
        <f t="shared" si="770"/>
        <v>2.5563393556825504</v>
      </c>
      <c r="AG2132" t="str">
        <f t="shared" si="771"/>
        <v>Cluster 2</v>
      </c>
      <c r="AH2132" t="str">
        <f t="shared" si="772"/>
        <v>Not Applicable</v>
      </c>
      <c r="AI2132" t="e">
        <f t="shared" si="773"/>
        <v>#N/A</v>
      </c>
      <c r="AJ2132">
        <f t="shared" si="774"/>
        <v>23.09</v>
      </c>
      <c r="AK2132" t="str">
        <f t="shared" si="775"/>
        <v>no - Low</v>
      </c>
      <c r="AL2132" t="str">
        <f t="shared" si="776"/>
        <v>Q4 - Very High</v>
      </c>
      <c r="AM2132">
        <f t="shared" si="777"/>
        <v>0</v>
      </c>
      <c r="AN2132">
        <f t="shared" si="778"/>
        <v>0</v>
      </c>
      <c r="AO2132">
        <f t="shared" si="779"/>
        <v>0</v>
      </c>
      <c r="AP2132">
        <f t="shared" si="780"/>
        <v>0</v>
      </c>
      <c r="AQ2132">
        <f t="shared" si="781"/>
        <v>135.80000000000001</v>
      </c>
    </row>
    <row r="2133" spans="1:43" x14ac:dyDescent="0.25">
      <c r="A2133" t="s">
        <v>55</v>
      </c>
      <c r="B2133">
        <v>117</v>
      </c>
      <c r="C2133" t="s">
        <v>28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  <c r="U2133">
        <f t="shared" si="759"/>
        <v>0</v>
      </c>
      <c r="V2133" t="str">
        <f t="shared" si="760"/>
        <v>&lt;=3 calls</v>
      </c>
      <c r="W2133" t="str">
        <f t="shared" si="761"/>
        <v>Q3</v>
      </c>
      <c r="X2133" t="str">
        <f t="shared" si="762"/>
        <v>Not Applicable</v>
      </c>
      <c r="Y2133" t="str">
        <f t="shared" si="763"/>
        <v>Low</v>
      </c>
      <c r="Z2133" s="3">
        <f t="shared" si="764"/>
        <v>0.47101059314498817</v>
      </c>
      <c r="AA2133" s="3">
        <f t="shared" si="765"/>
        <v>-1.2751148309122868</v>
      </c>
      <c r="AB2133" s="3">
        <f t="shared" si="766"/>
        <v>-0.81678221149346897</v>
      </c>
      <c r="AC2133" s="3">
        <f t="shared" si="767"/>
        <v>-0.56377291223395598</v>
      </c>
      <c r="AD2133" s="3">
        <f t="shared" si="768"/>
        <v>1.5695296000581618</v>
      </c>
      <c r="AE2133" s="3">
        <f t="shared" si="769"/>
        <v>1.6830751285810688</v>
      </c>
      <c r="AF2133" s="3">
        <f t="shared" si="770"/>
        <v>3.3469479546950875</v>
      </c>
      <c r="AG2133" t="str">
        <f t="shared" si="771"/>
        <v>Cluster 1</v>
      </c>
      <c r="AH2133" t="str">
        <f t="shared" si="772"/>
        <v>&gt;16 messages</v>
      </c>
      <c r="AI2133" t="e">
        <f t="shared" si="773"/>
        <v>#N/A</v>
      </c>
      <c r="AJ2133">
        <f t="shared" si="774"/>
        <v>34.97</v>
      </c>
      <c r="AK2133" t="str">
        <f t="shared" si="775"/>
        <v>no - Low</v>
      </c>
      <c r="AL2133" t="str">
        <f t="shared" si="776"/>
        <v>Q2 - Medium</v>
      </c>
      <c r="AM2133">
        <f t="shared" si="777"/>
        <v>0</v>
      </c>
      <c r="AN2133">
        <f t="shared" si="778"/>
        <v>0</v>
      </c>
      <c r="AO2133">
        <f t="shared" si="779"/>
        <v>1</v>
      </c>
      <c r="AP2133">
        <f t="shared" si="780"/>
        <v>2</v>
      </c>
      <c r="AQ2133">
        <f t="shared" si="781"/>
        <v>205.7</v>
      </c>
    </row>
    <row r="2134" spans="1:43" x14ac:dyDescent="0.25">
      <c r="A2134" t="s">
        <v>65</v>
      </c>
      <c r="B2134">
        <v>108</v>
      </c>
      <c r="C2134" t="s">
        <v>25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  <c r="U2134">
        <f t="shared" si="759"/>
        <v>0</v>
      </c>
      <c r="V2134" t="str">
        <f t="shared" si="760"/>
        <v>&lt;=3 calls</v>
      </c>
      <c r="W2134" t="str">
        <f t="shared" si="761"/>
        <v>Q3</v>
      </c>
      <c r="X2134" t="str">
        <f t="shared" si="762"/>
        <v>Not Applicable</v>
      </c>
      <c r="Y2134" t="str">
        <f t="shared" si="763"/>
        <v>Low</v>
      </c>
      <c r="Z2134" s="3">
        <f t="shared" si="764"/>
        <v>-1.971022442334899</v>
      </c>
      <c r="AA2134" s="3">
        <f t="shared" si="765"/>
        <v>-1.1298398061190291</v>
      </c>
      <c r="AB2134" s="3">
        <f t="shared" si="766"/>
        <v>-0.60229881532856722</v>
      </c>
      <c r="AC2134" s="3">
        <f t="shared" si="767"/>
        <v>0.23329915910523916</v>
      </c>
      <c r="AD2134" s="3">
        <f t="shared" si="768"/>
        <v>1.6244802266909284</v>
      </c>
      <c r="AE2134" s="3">
        <f t="shared" si="769"/>
        <v>2.36191867266092</v>
      </c>
      <c r="AF2134" s="3">
        <f t="shared" si="770"/>
        <v>4.0642814402571616</v>
      </c>
      <c r="AG2134" t="str">
        <f t="shared" si="771"/>
        <v>Cluster 1</v>
      </c>
      <c r="AH2134" t="str">
        <f t="shared" si="772"/>
        <v>Not Applicable</v>
      </c>
      <c r="AI2134" t="e">
        <f t="shared" si="773"/>
        <v>#N/A</v>
      </c>
      <c r="AJ2134">
        <f t="shared" si="774"/>
        <v>12.55</v>
      </c>
      <c r="AK2134" t="str">
        <f t="shared" si="775"/>
        <v>no - Low</v>
      </c>
      <c r="AL2134" t="str">
        <f t="shared" si="776"/>
        <v>Q3 - High</v>
      </c>
      <c r="AM2134">
        <f t="shared" si="777"/>
        <v>0</v>
      </c>
      <c r="AN2134">
        <f t="shared" si="778"/>
        <v>0</v>
      </c>
      <c r="AO2134">
        <f t="shared" si="779"/>
        <v>0</v>
      </c>
      <c r="AP2134">
        <f t="shared" si="780"/>
        <v>2</v>
      </c>
      <c r="AQ2134">
        <f t="shared" si="781"/>
        <v>73.8</v>
      </c>
    </row>
    <row r="2135" spans="1:43" x14ac:dyDescent="0.25">
      <c r="A2135" t="s">
        <v>38</v>
      </c>
      <c r="B2135">
        <v>118</v>
      </c>
      <c r="C2135" t="s">
        <v>25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  <c r="U2135">
        <f t="shared" si="759"/>
        <v>0</v>
      </c>
      <c r="V2135" t="str">
        <f t="shared" si="760"/>
        <v>&lt;=3 calls</v>
      </c>
      <c r="W2135" t="str">
        <f t="shared" si="761"/>
        <v>Q3</v>
      </c>
      <c r="X2135" t="str">
        <f t="shared" si="762"/>
        <v>Not Applicable</v>
      </c>
      <c r="Y2135" t="str">
        <f t="shared" si="763"/>
        <v>High</v>
      </c>
      <c r="Z2135" s="3">
        <f t="shared" si="764"/>
        <v>0.1673764628806205</v>
      </c>
      <c r="AA2135" s="3">
        <f t="shared" si="765"/>
        <v>0.66321221221967031</v>
      </c>
      <c r="AB2135" s="3">
        <f t="shared" si="766"/>
        <v>1.3975602581719542</v>
      </c>
      <c r="AC2135" s="3">
        <f t="shared" si="767"/>
        <v>-9.277577916988608E-2</v>
      </c>
      <c r="AD2135" s="3">
        <f t="shared" si="768"/>
        <v>3.2711456169652089</v>
      </c>
      <c r="AE2135" s="3">
        <f t="shared" si="769"/>
        <v>1.5587326066987806</v>
      </c>
      <c r="AF2135" s="3">
        <f t="shared" si="770"/>
        <v>1.4693199212497112</v>
      </c>
      <c r="AG2135" t="str">
        <f t="shared" si="771"/>
        <v>Cluster 3</v>
      </c>
      <c r="AH2135" t="str">
        <f t="shared" si="772"/>
        <v>Not Applicable</v>
      </c>
      <c r="AI2135" t="e">
        <f t="shared" si="773"/>
        <v>#N/A</v>
      </c>
      <c r="AJ2135">
        <f t="shared" si="774"/>
        <v>32.18</v>
      </c>
      <c r="AK2135" t="str">
        <f t="shared" si="775"/>
        <v>no - Low</v>
      </c>
      <c r="AL2135" t="str">
        <f t="shared" si="776"/>
        <v>Q2 - Medium</v>
      </c>
      <c r="AM2135">
        <f t="shared" si="777"/>
        <v>0</v>
      </c>
      <c r="AN2135">
        <f t="shared" si="778"/>
        <v>0</v>
      </c>
      <c r="AO2135">
        <f t="shared" si="779"/>
        <v>0</v>
      </c>
      <c r="AP2135">
        <f t="shared" si="780"/>
        <v>2</v>
      </c>
      <c r="AQ2135">
        <f t="shared" si="781"/>
        <v>189.3</v>
      </c>
    </row>
    <row r="2136" spans="1:43" x14ac:dyDescent="0.25">
      <c r="A2136" t="s">
        <v>20</v>
      </c>
      <c r="B2136">
        <v>169</v>
      </c>
      <c r="C2136" t="s">
        <v>25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  <c r="U2136">
        <f t="shared" si="759"/>
        <v>0</v>
      </c>
      <c r="V2136" t="str">
        <f t="shared" si="760"/>
        <v>&lt;=3 calls</v>
      </c>
      <c r="W2136" t="str">
        <f t="shared" si="761"/>
        <v>Q4</v>
      </c>
      <c r="X2136" t="str">
        <f t="shared" si="762"/>
        <v>Not Applicable</v>
      </c>
      <c r="Y2136" t="str">
        <f t="shared" si="763"/>
        <v>Low</v>
      </c>
      <c r="Z2136" s="3">
        <f t="shared" si="764"/>
        <v>-0.61207456663949555</v>
      </c>
      <c r="AA2136" s="3">
        <f t="shared" si="765"/>
        <v>-0.76167707205392432</v>
      </c>
      <c r="AB2136" s="3">
        <f t="shared" si="766"/>
        <v>-1.1603528368316918</v>
      </c>
      <c r="AC2136" s="3">
        <f t="shared" si="767"/>
        <v>-1.1072311426924974</v>
      </c>
      <c r="AD2136" s="3">
        <f t="shared" si="768"/>
        <v>0.49446487243871579</v>
      </c>
      <c r="AE2136" s="3">
        <f t="shared" si="769"/>
        <v>1.8780752771151252</v>
      </c>
      <c r="AF2136" s="3">
        <f t="shared" si="770"/>
        <v>3.8483552308676328</v>
      </c>
      <c r="AG2136" t="str">
        <f t="shared" si="771"/>
        <v>Cluster 1</v>
      </c>
      <c r="AH2136" t="str">
        <f t="shared" si="772"/>
        <v>Not Applicable</v>
      </c>
      <c r="AI2136" t="e">
        <f t="shared" si="773"/>
        <v>#N/A</v>
      </c>
      <c r="AJ2136">
        <f t="shared" si="774"/>
        <v>25.02</v>
      </c>
      <c r="AK2136" t="str">
        <f t="shared" si="775"/>
        <v>no - Medium</v>
      </c>
      <c r="AL2136" t="str">
        <f t="shared" si="776"/>
        <v>Q1 - Low</v>
      </c>
      <c r="AM2136">
        <f t="shared" si="777"/>
        <v>0</v>
      </c>
      <c r="AN2136">
        <f t="shared" si="778"/>
        <v>0</v>
      </c>
      <c r="AO2136">
        <f t="shared" si="779"/>
        <v>0</v>
      </c>
      <c r="AP2136">
        <f t="shared" si="780"/>
        <v>3</v>
      </c>
      <c r="AQ2136">
        <f t="shared" si="781"/>
        <v>147.19999999999999</v>
      </c>
    </row>
    <row r="2137" spans="1:43" x14ac:dyDescent="0.25">
      <c r="A2137" t="s">
        <v>42</v>
      </c>
      <c r="B2137">
        <v>62</v>
      </c>
      <c r="C2137" t="s">
        <v>25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  <c r="U2137">
        <f t="shared" si="759"/>
        <v>0</v>
      </c>
      <c r="V2137" t="str">
        <f t="shared" si="760"/>
        <v>&lt;=3 calls</v>
      </c>
      <c r="W2137" t="str">
        <f t="shared" si="761"/>
        <v>Q1</v>
      </c>
      <c r="X2137" t="str">
        <f t="shared" si="762"/>
        <v>Not Applicable</v>
      </c>
      <c r="Y2137" t="str">
        <f t="shared" si="763"/>
        <v>Medium</v>
      </c>
      <c r="Z2137" s="3">
        <f t="shared" si="764"/>
        <v>-0.79536590137225394</v>
      </c>
      <c r="AA2137" s="3">
        <f t="shared" si="765"/>
        <v>-0.3178917223430146</v>
      </c>
      <c r="AB2137" s="3">
        <f t="shared" si="766"/>
        <v>0.61310709627254456</v>
      </c>
      <c r="AC2137" s="3">
        <f t="shared" si="767"/>
        <v>-2.0314681775414092E-2</v>
      </c>
      <c r="AD2137" s="3">
        <f t="shared" si="768"/>
        <v>2.0171873099836359</v>
      </c>
      <c r="AE2137" s="3">
        <f t="shared" si="769"/>
        <v>1.0535535401655172</v>
      </c>
      <c r="AF2137" s="3">
        <f t="shared" si="770"/>
        <v>2.4801019092834817</v>
      </c>
      <c r="AG2137" t="str">
        <f t="shared" si="771"/>
        <v>Cluster 2</v>
      </c>
      <c r="AH2137" t="str">
        <f t="shared" si="772"/>
        <v>&gt;16 messages</v>
      </c>
      <c r="AI2137" t="e">
        <f t="shared" si="773"/>
        <v>#N/A</v>
      </c>
      <c r="AJ2137">
        <f t="shared" si="774"/>
        <v>23.34</v>
      </c>
      <c r="AK2137" t="str">
        <f t="shared" si="775"/>
        <v>no - Low</v>
      </c>
      <c r="AL2137" t="str">
        <f t="shared" si="776"/>
        <v>Q2 - Medium</v>
      </c>
      <c r="AM2137">
        <f t="shared" si="777"/>
        <v>0</v>
      </c>
      <c r="AN2137">
        <f t="shared" si="778"/>
        <v>0</v>
      </c>
      <c r="AO2137">
        <f t="shared" si="779"/>
        <v>0</v>
      </c>
      <c r="AP2137">
        <f t="shared" si="780"/>
        <v>0</v>
      </c>
      <c r="AQ2137">
        <f t="shared" si="781"/>
        <v>137.30000000000001</v>
      </c>
    </row>
    <row r="2138" spans="1:43" x14ac:dyDescent="0.25">
      <c r="A2138" t="s">
        <v>36</v>
      </c>
      <c r="B2138">
        <v>86</v>
      </c>
      <c r="C2138" t="s">
        <v>28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  <c r="U2138">
        <f t="shared" si="759"/>
        <v>0</v>
      </c>
      <c r="V2138" t="str">
        <f t="shared" si="760"/>
        <v>&lt;=3 calls</v>
      </c>
      <c r="W2138" t="str">
        <f t="shared" si="761"/>
        <v>Q2</v>
      </c>
      <c r="X2138" t="str">
        <f t="shared" si="762"/>
        <v>Not Applicable</v>
      </c>
      <c r="Y2138" t="str">
        <f t="shared" si="763"/>
        <v>Medium</v>
      </c>
      <c r="Z2138" s="3">
        <f t="shared" si="764"/>
        <v>-2.0284166986653589</v>
      </c>
      <c r="AA2138" s="3">
        <f t="shared" si="765"/>
        <v>0.21544672484319149</v>
      </c>
      <c r="AB2138" s="3">
        <f t="shared" si="766"/>
        <v>-0.51491669096508852</v>
      </c>
      <c r="AC2138" s="3">
        <f t="shared" si="767"/>
        <v>-3.7158306488934985</v>
      </c>
      <c r="AD2138" s="3">
        <f t="shared" si="768"/>
        <v>3.1852776295323673</v>
      </c>
      <c r="AE2138" s="3">
        <f t="shared" si="769"/>
        <v>4.2700618502032084</v>
      </c>
      <c r="AF2138" s="3">
        <f t="shared" si="770"/>
        <v>5.8584010473782309</v>
      </c>
      <c r="AG2138" t="str">
        <f t="shared" si="771"/>
        <v>Cluster 1</v>
      </c>
      <c r="AH2138" t="str">
        <f t="shared" si="772"/>
        <v>Not Applicable</v>
      </c>
      <c r="AI2138" t="e">
        <f t="shared" si="773"/>
        <v>#N/A</v>
      </c>
      <c r="AJ2138">
        <f t="shared" si="774"/>
        <v>12.02</v>
      </c>
      <c r="AK2138" t="str">
        <f t="shared" si="775"/>
        <v>no - Low</v>
      </c>
      <c r="AL2138" t="str">
        <f t="shared" si="776"/>
        <v>Q1 - Low</v>
      </c>
      <c r="AM2138">
        <f t="shared" si="777"/>
        <v>0</v>
      </c>
      <c r="AN2138">
        <f t="shared" si="778"/>
        <v>0</v>
      </c>
      <c r="AO2138">
        <f t="shared" si="779"/>
        <v>1</v>
      </c>
      <c r="AP2138">
        <f t="shared" si="780"/>
        <v>2</v>
      </c>
      <c r="AQ2138">
        <f t="shared" si="781"/>
        <v>70.7</v>
      </c>
    </row>
    <row r="2139" spans="1:43" x14ac:dyDescent="0.25">
      <c r="A2139" t="s">
        <v>38</v>
      </c>
      <c r="B2139">
        <v>44</v>
      </c>
      <c r="C2139" t="s">
        <v>25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  <c r="U2139">
        <f t="shared" si="759"/>
        <v>0</v>
      </c>
      <c r="V2139" t="str">
        <f t="shared" si="760"/>
        <v>&lt;=3 calls</v>
      </c>
      <c r="W2139" t="str">
        <f t="shared" si="761"/>
        <v>Q1</v>
      </c>
      <c r="X2139" t="str">
        <f t="shared" si="762"/>
        <v>Not Applicable</v>
      </c>
      <c r="Y2139" t="str">
        <f t="shared" si="763"/>
        <v>Medium</v>
      </c>
      <c r="Z2139" s="3">
        <f t="shared" si="764"/>
        <v>0.45064488928579288</v>
      </c>
      <c r="AA2139" s="3">
        <f t="shared" si="765"/>
        <v>0.10002273254169895</v>
      </c>
      <c r="AB2139" s="3">
        <f t="shared" si="766"/>
        <v>-0.71351242815481264</v>
      </c>
      <c r="AC2139" s="3">
        <f t="shared" si="767"/>
        <v>0.16083806171076653</v>
      </c>
      <c r="AD2139" s="3">
        <f t="shared" si="768"/>
        <v>2.1780818949841296</v>
      </c>
      <c r="AE2139" s="3">
        <f t="shared" si="769"/>
        <v>0.86490128366812236</v>
      </c>
      <c r="AF2139" s="3">
        <f t="shared" si="770"/>
        <v>2.1799237875953086</v>
      </c>
      <c r="AG2139" t="str">
        <f t="shared" si="771"/>
        <v>Cluster 2</v>
      </c>
      <c r="AH2139" t="str">
        <f t="shared" si="772"/>
        <v>Not Applicable</v>
      </c>
      <c r="AI2139" t="e">
        <f t="shared" si="773"/>
        <v>#N/A</v>
      </c>
      <c r="AJ2139">
        <f t="shared" si="774"/>
        <v>34.78</v>
      </c>
      <c r="AK2139" t="str">
        <f t="shared" si="775"/>
        <v>no - Medium</v>
      </c>
      <c r="AL2139" t="str">
        <f t="shared" si="776"/>
        <v>Q3 - High</v>
      </c>
      <c r="AM2139">
        <f t="shared" si="777"/>
        <v>0</v>
      </c>
      <c r="AN2139">
        <f t="shared" si="778"/>
        <v>0</v>
      </c>
      <c r="AO2139">
        <f t="shared" si="779"/>
        <v>0</v>
      </c>
      <c r="AP2139">
        <f t="shared" si="780"/>
        <v>0</v>
      </c>
      <c r="AQ2139">
        <f t="shared" si="781"/>
        <v>204.6</v>
      </c>
    </row>
    <row r="2140" spans="1:43" x14ac:dyDescent="0.25">
      <c r="A2140" t="s">
        <v>49</v>
      </c>
      <c r="B2140">
        <v>111</v>
      </c>
      <c r="C2140" t="s">
        <v>28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  <c r="U2140">
        <f t="shared" si="759"/>
        <v>1</v>
      </c>
      <c r="V2140" t="str">
        <f t="shared" si="760"/>
        <v>&gt;3 calls</v>
      </c>
      <c r="W2140" t="str">
        <f t="shared" si="761"/>
        <v>Q3</v>
      </c>
      <c r="X2140" t="str">
        <f t="shared" si="762"/>
        <v>Not Applicable</v>
      </c>
      <c r="Y2140" t="str">
        <f t="shared" si="763"/>
        <v>Medium</v>
      </c>
      <c r="Z2140" s="3">
        <f t="shared" si="764"/>
        <v>-1.0582686239182315</v>
      </c>
      <c r="AA2140" s="3">
        <f t="shared" si="765"/>
        <v>0.27315872099393773</v>
      </c>
      <c r="AB2140" s="3">
        <f t="shared" si="766"/>
        <v>-0.31036308165967247</v>
      </c>
      <c r="AC2140" s="3">
        <f t="shared" si="767"/>
        <v>0.63183519477483641</v>
      </c>
      <c r="AD2140" s="3">
        <f t="shared" si="768"/>
        <v>2.1823871204302905</v>
      </c>
      <c r="AE2140" s="3">
        <f t="shared" si="769"/>
        <v>1.3000342776397378</v>
      </c>
      <c r="AF2140" s="3">
        <f t="shared" si="770"/>
        <v>2.5724238963779933</v>
      </c>
      <c r="AG2140" t="str">
        <f t="shared" si="771"/>
        <v>Cluster 2</v>
      </c>
      <c r="AH2140" t="str">
        <f t="shared" si="772"/>
        <v>Not Applicable</v>
      </c>
      <c r="AI2140">
        <f t="shared" si="773"/>
        <v>20.93</v>
      </c>
      <c r="AJ2140" t="e">
        <f t="shared" si="774"/>
        <v>#N/A</v>
      </c>
      <c r="AK2140" t="str">
        <f t="shared" si="775"/>
        <v>no - Low</v>
      </c>
      <c r="AL2140" t="str">
        <f t="shared" si="776"/>
        <v>Q3 - High</v>
      </c>
      <c r="AM2140">
        <f t="shared" si="777"/>
        <v>0</v>
      </c>
      <c r="AN2140">
        <f t="shared" si="778"/>
        <v>0</v>
      </c>
      <c r="AO2140">
        <f t="shared" si="779"/>
        <v>1</v>
      </c>
      <c r="AP2140">
        <f t="shared" si="780"/>
        <v>5</v>
      </c>
      <c r="AQ2140">
        <f t="shared" si="781"/>
        <v>123.1</v>
      </c>
    </row>
    <row r="2141" spans="1:43" x14ac:dyDescent="0.25">
      <c r="A2141" t="s">
        <v>27</v>
      </c>
      <c r="B2141">
        <v>127</v>
      </c>
      <c r="C2141" t="s">
        <v>28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  <c r="U2141">
        <f t="shared" si="759"/>
        <v>0</v>
      </c>
      <c r="V2141" t="str">
        <f t="shared" si="760"/>
        <v>&lt;=3 calls</v>
      </c>
      <c r="W2141" t="str">
        <f t="shared" si="761"/>
        <v>Q3</v>
      </c>
      <c r="X2141" t="str">
        <f t="shared" si="762"/>
        <v>Not Applicable</v>
      </c>
      <c r="Y2141" t="str">
        <f t="shared" si="763"/>
        <v>Low</v>
      </c>
      <c r="Z2141" s="3">
        <f t="shared" si="764"/>
        <v>-0.93607440076305914</v>
      </c>
      <c r="AA2141" s="3">
        <f t="shared" si="765"/>
        <v>-0.78356782921455204</v>
      </c>
      <c r="AB2141" s="3">
        <f t="shared" si="766"/>
        <v>1.2803887732300174</v>
      </c>
      <c r="AC2141" s="3">
        <f t="shared" si="767"/>
        <v>0.70429629216930834</v>
      </c>
      <c r="AD2141" s="3">
        <f t="shared" si="768"/>
        <v>2.8558235546623427</v>
      </c>
      <c r="AE2141" s="3">
        <f t="shared" si="769"/>
        <v>1.9041119989435573</v>
      </c>
      <c r="AF2141" s="3">
        <f t="shared" si="770"/>
        <v>2.6637486431113206</v>
      </c>
      <c r="AG2141" t="str">
        <f t="shared" si="771"/>
        <v>Cluster 2</v>
      </c>
      <c r="AH2141" t="str">
        <f t="shared" si="772"/>
        <v>&gt;16 messages</v>
      </c>
      <c r="AI2141" t="e">
        <f t="shared" si="773"/>
        <v>#N/A</v>
      </c>
      <c r="AJ2141">
        <f t="shared" si="774"/>
        <v>22.05</v>
      </c>
      <c r="AK2141" t="str">
        <f t="shared" si="775"/>
        <v>no - Low</v>
      </c>
      <c r="AL2141" t="str">
        <f t="shared" si="776"/>
        <v>Q4 - Very High</v>
      </c>
      <c r="AM2141">
        <f t="shared" si="777"/>
        <v>0</v>
      </c>
      <c r="AN2141">
        <f t="shared" si="778"/>
        <v>0</v>
      </c>
      <c r="AO2141">
        <f t="shared" si="779"/>
        <v>1</v>
      </c>
      <c r="AP2141">
        <f t="shared" si="780"/>
        <v>2</v>
      </c>
      <c r="AQ2141">
        <f t="shared" si="781"/>
        <v>129.69999999999999</v>
      </c>
    </row>
    <row r="2142" spans="1:43" x14ac:dyDescent="0.25">
      <c r="A2142" t="s">
        <v>72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  <c r="U2142">
        <f t="shared" si="759"/>
        <v>0</v>
      </c>
      <c r="V2142" t="str">
        <f t="shared" si="760"/>
        <v>&lt;=3 calls</v>
      </c>
      <c r="W2142" t="str">
        <f t="shared" si="761"/>
        <v>Q4</v>
      </c>
      <c r="X2142" t="str">
        <f t="shared" si="762"/>
        <v>High</v>
      </c>
      <c r="Y2142" t="str">
        <f t="shared" si="763"/>
        <v>Medium</v>
      </c>
      <c r="Z2142" s="3">
        <f t="shared" si="764"/>
        <v>0.34141065949556276</v>
      </c>
      <c r="AA2142" s="3">
        <f t="shared" si="765"/>
        <v>0.18559569235142623</v>
      </c>
      <c r="AB2142" s="3">
        <f t="shared" si="766"/>
        <v>1.6160155690806506</v>
      </c>
      <c r="AC2142" s="3">
        <f t="shared" si="767"/>
        <v>0.77675738956378104</v>
      </c>
      <c r="AD2142" s="3">
        <f t="shared" si="768"/>
        <v>3.6339267992314377</v>
      </c>
      <c r="AE2142" s="3">
        <f t="shared" si="769"/>
        <v>1.8346294888041015</v>
      </c>
      <c r="AF2142" s="3">
        <f t="shared" si="770"/>
        <v>1.2354378738758003</v>
      </c>
      <c r="AG2142" t="str">
        <f t="shared" si="771"/>
        <v>Cluster 3</v>
      </c>
      <c r="AH2142" t="str">
        <f t="shared" si="772"/>
        <v>Not Applicable</v>
      </c>
      <c r="AI2142" t="e">
        <f t="shared" si="773"/>
        <v>#N/A</v>
      </c>
      <c r="AJ2142">
        <f t="shared" si="774"/>
        <v>33.78</v>
      </c>
      <c r="AK2142" t="str">
        <f t="shared" si="775"/>
        <v>yes - Medium</v>
      </c>
      <c r="AL2142" t="str">
        <f t="shared" si="776"/>
        <v>Q4 - Very High</v>
      </c>
      <c r="AM2142">
        <f t="shared" si="777"/>
        <v>1</v>
      </c>
      <c r="AN2142">
        <f t="shared" si="778"/>
        <v>1</v>
      </c>
      <c r="AO2142">
        <f t="shared" si="779"/>
        <v>0</v>
      </c>
      <c r="AP2142">
        <f t="shared" si="780"/>
        <v>0</v>
      </c>
      <c r="AQ2142">
        <f t="shared" si="781"/>
        <v>198.7</v>
      </c>
    </row>
    <row r="2143" spans="1:43" x14ac:dyDescent="0.25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  <c r="U2143">
        <f t="shared" si="759"/>
        <v>0</v>
      </c>
      <c r="V2143" t="str">
        <f t="shared" si="760"/>
        <v>&lt;=3 calls</v>
      </c>
      <c r="W2143" t="str">
        <f t="shared" si="761"/>
        <v>Q1</v>
      </c>
      <c r="X2143" t="str">
        <f t="shared" si="762"/>
        <v>Not Applicable</v>
      </c>
      <c r="Y2143" t="str">
        <f t="shared" si="763"/>
        <v>High</v>
      </c>
      <c r="Z2143" s="3">
        <f t="shared" si="764"/>
        <v>-0.65095454673432307</v>
      </c>
      <c r="AA2143" s="3">
        <f t="shared" si="765"/>
        <v>0.66719234988523879</v>
      </c>
      <c r="AB2143" s="3">
        <f t="shared" si="766"/>
        <v>0.16229477285187049</v>
      </c>
      <c r="AC2143" s="3">
        <f t="shared" si="767"/>
        <v>-0.85361730181184459</v>
      </c>
      <c r="AD2143" s="3">
        <f t="shared" si="768"/>
        <v>2.0672977756697102</v>
      </c>
      <c r="AE2143" s="3">
        <f t="shared" si="769"/>
        <v>1.2743192476404996</v>
      </c>
      <c r="AF2143" s="3">
        <f t="shared" si="770"/>
        <v>2.6408443718866068</v>
      </c>
      <c r="AG2143" t="str">
        <f t="shared" si="771"/>
        <v>Cluster 2</v>
      </c>
      <c r="AH2143" t="str">
        <f t="shared" si="772"/>
        <v>Not Applicable</v>
      </c>
      <c r="AI2143" t="e">
        <f t="shared" si="773"/>
        <v>#N/A</v>
      </c>
      <c r="AJ2143">
        <f t="shared" si="774"/>
        <v>24.67</v>
      </c>
      <c r="AK2143" t="str">
        <f t="shared" si="775"/>
        <v>no - Medium</v>
      </c>
      <c r="AL2143" t="str">
        <f t="shared" si="776"/>
        <v>Q1 - Low</v>
      </c>
      <c r="AM2143">
        <f t="shared" si="777"/>
        <v>0</v>
      </c>
      <c r="AN2143">
        <f t="shared" si="778"/>
        <v>1</v>
      </c>
      <c r="AO2143">
        <f t="shared" si="779"/>
        <v>0</v>
      </c>
      <c r="AP2143">
        <f t="shared" si="780"/>
        <v>2</v>
      </c>
      <c r="AQ2143">
        <f t="shared" si="781"/>
        <v>145.1</v>
      </c>
    </row>
    <row r="2144" spans="1:43" x14ac:dyDescent="0.25">
      <c r="A2144" t="s">
        <v>29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  <c r="U2144">
        <f t="shared" si="759"/>
        <v>0</v>
      </c>
      <c r="V2144" t="str">
        <f t="shared" si="760"/>
        <v>&lt;=3 calls</v>
      </c>
      <c r="W2144" t="str">
        <f t="shared" si="761"/>
        <v>Q1</v>
      </c>
      <c r="X2144" t="str">
        <f t="shared" si="762"/>
        <v>Not Applicable</v>
      </c>
      <c r="Y2144" t="str">
        <f t="shared" si="763"/>
        <v>Low</v>
      </c>
      <c r="Z2144" s="3">
        <f t="shared" si="764"/>
        <v>-0.83424588146708201</v>
      </c>
      <c r="AA2144" s="3">
        <f t="shared" si="765"/>
        <v>-0.94874354233565339</v>
      </c>
      <c r="AB2144" s="3">
        <f t="shared" si="766"/>
        <v>0.48203390972732674</v>
      </c>
      <c r="AC2144" s="3">
        <f t="shared" si="767"/>
        <v>-0.67246455832566399</v>
      </c>
      <c r="AD2144" s="3">
        <f t="shared" si="768"/>
        <v>1.5276798183511457</v>
      </c>
      <c r="AE2144" s="3">
        <f t="shared" si="769"/>
        <v>1.5101807084582743</v>
      </c>
      <c r="AF2144" s="3">
        <f t="shared" si="770"/>
        <v>3.198044076775941</v>
      </c>
      <c r="AG2144" t="str">
        <f t="shared" si="771"/>
        <v>Cluster 2</v>
      </c>
      <c r="AH2144" t="str">
        <f t="shared" si="772"/>
        <v>Not Applicable</v>
      </c>
      <c r="AI2144" t="e">
        <f t="shared" si="773"/>
        <v>#N/A</v>
      </c>
      <c r="AJ2144">
        <f t="shared" si="774"/>
        <v>22.98</v>
      </c>
      <c r="AK2144" t="str">
        <f t="shared" si="775"/>
        <v>no - Medium</v>
      </c>
      <c r="AL2144" t="str">
        <f t="shared" si="776"/>
        <v>Q1 - Low</v>
      </c>
      <c r="AM2144">
        <f t="shared" si="777"/>
        <v>0</v>
      </c>
      <c r="AN2144">
        <f t="shared" si="778"/>
        <v>1</v>
      </c>
      <c r="AO2144">
        <f t="shared" si="779"/>
        <v>0</v>
      </c>
      <c r="AP2144">
        <f t="shared" si="780"/>
        <v>2</v>
      </c>
      <c r="AQ2144">
        <f t="shared" si="781"/>
        <v>135.19999999999999</v>
      </c>
    </row>
    <row r="2145" spans="1:43" x14ac:dyDescent="0.25">
      <c r="A2145" t="s">
        <v>63</v>
      </c>
      <c r="B2145">
        <v>123</v>
      </c>
      <c r="C2145" t="s">
        <v>25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  <c r="U2145">
        <f t="shared" si="759"/>
        <v>0</v>
      </c>
      <c r="V2145" t="str">
        <f t="shared" si="760"/>
        <v>&lt;=3 calls</v>
      </c>
      <c r="W2145" t="str">
        <f t="shared" si="761"/>
        <v>Q3</v>
      </c>
      <c r="X2145" t="str">
        <f t="shared" si="762"/>
        <v>Not Applicable</v>
      </c>
      <c r="Y2145" t="str">
        <f t="shared" si="763"/>
        <v>High</v>
      </c>
      <c r="Z2145" s="3">
        <f t="shared" si="764"/>
        <v>-1.0286457819412198</v>
      </c>
      <c r="AA2145" s="3">
        <f t="shared" si="765"/>
        <v>0.99953384496022557</v>
      </c>
      <c r="AB2145" s="3">
        <f t="shared" si="766"/>
        <v>0.31521349048795838</v>
      </c>
      <c r="AC2145" s="3">
        <f t="shared" si="767"/>
        <v>-0.88984785050908088</v>
      </c>
      <c r="AD2145" s="3">
        <f t="shared" si="768"/>
        <v>2.3960125624803048</v>
      </c>
      <c r="AE2145" s="3">
        <f t="shared" si="769"/>
        <v>1.717081475518174</v>
      </c>
      <c r="AF2145" s="3">
        <f t="shared" si="770"/>
        <v>2.8558468774729331</v>
      </c>
      <c r="AG2145" t="str">
        <f t="shared" si="771"/>
        <v>Cluster 2</v>
      </c>
      <c r="AH2145" t="str">
        <f t="shared" si="772"/>
        <v>&gt;16 messages</v>
      </c>
      <c r="AI2145" t="e">
        <f t="shared" si="773"/>
        <v>#N/A</v>
      </c>
      <c r="AJ2145">
        <f t="shared" si="774"/>
        <v>21.2</v>
      </c>
      <c r="AK2145" t="str">
        <f t="shared" si="775"/>
        <v>no - High</v>
      </c>
      <c r="AL2145" t="str">
        <f t="shared" si="776"/>
        <v>Q1 - Low</v>
      </c>
      <c r="AM2145">
        <f t="shared" si="777"/>
        <v>0</v>
      </c>
      <c r="AN2145">
        <f t="shared" si="778"/>
        <v>0</v>
      </c>
      <c r="AO2145">
        <f t="shared" si="779"/>
        <v>0</v>
      </c>
      <c r="AP2145">
        <f t="shared" si="780"/>
        <v>1</v>
      </c>
      <c r="AQ2145">
        <f t="shared" si="781"/>
        <v>124.7</v>
      </c>
    </row>
    <row r="2146" spans="1:43" x14ac:dyDescent="0.25">
      <c r="A2146" t="s">
        <v>73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  <c r="U2146">
        <f t="shared" si="759"/>
        <v>0</v>
      </c>
      <c r="V2146" t="str">
        <f t="shared" si="760"/>
        <v>&lt;=3 calls</v>
      </c>
      <c r="W2146" t="str">
        <f t="shared" si="761"/>
        <v>Q4</v>
      </c>
      <c r="X2146" t="str">
        <f t="shared" si="762"/>
        <v>Not Applicable</v>
      </c>
      <c r="Y2146" t="str">
        <f t="shared" si="763"/>
        <v>Low</v>
      </c>
      <c r="Z2146" s="3">
        <f t="shared" si="764"/>
        <v>0.65985621074843692</v>
      </c>
      <c r="AA2146" s="3">
        <f t="shared" si="765"/>
        <v>-1.0900384294633421</v>
      </c>
      <c r="AB2146" s="3">
        <f t="shared" si="766"/>
        <v>-0.27064393422172767</v>
      </c>
      <c r="AC2146" s="3">
        <f t="shared" si="767"/>
        <v>0.66806574347207237</v>
      </c>
      <c r="AD2146" s="3">
        <f t="shared" si="768"/>
        <v>2.4652856131436338</v>
      </c>
      <c r="AE2146" s="3">
        <f t="shared" si="769"/>
        <v>1.463951492810504</v>
      </c>
      <c r="AF2146" s="3">
        <f t="shared" si="770"/>
        <v>2.4917212509089421</v>
      </c>
      <c r="AG2146" t="str">
        <f t="shared" si="771"/>
        <v>Cluster 2</v>
      </c>
      <c r="AH2146" t="str">
        <f t="shared" si="772"/>
        <v>Not Applicable</v>
      </c>
      <c r="AI2146" t="e">
        <f t="shared" si="773"/>
        <v>#N/A</v>
      </c>
      <c r="AJ2146">
        <f t="shared" si="774"/>
        <v>36.700000000000003</v>
      </c>
      <c r="AK2146" t="str">
        <f t="shared" si="775"/>
        <v>no - Medium</v>
      </c>
      <c r="AL2146" t="str">
        <f t="shared" si="776"/>
        <v>Q4 - Very High</v>
      </c>
      <c r="AM2146">
        <f t="shared" si="777"/>
        <v>0</v>
      </c>
      <c r="AN2146">
        <f t="shared" si="778"/>
        <v>1</v>
      </c>
      <c r="AO2146">
        <f t="shared" si="779"/>
        <v>0</v>
      </c>
      <c r="AP2146">
        <f t="shared" si="780"/>
        <v>1</v>
      </c>
      <c r="AQ2146">
        <f t="shared" si="781"/>
        <v>215.9</v>
      </c>
    </row>
    <row r="2147" spans="1:43" x14ac:dyDescent="0.25">
      <c r="A2147" t="s">
        <v>71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  <c r="U2147">
        <f t="shared" si="759"/>
        <v>0</v>
      </c>
      <c r="V2147" t="str">
        <f t="shared" si="760"/>
        <v>&lt;=3 calls</v>
      </c>
      <c r="W2147" t="str">
        <f t="shared" si="761"/>
        <v>Q3</v>
      </c>
      <c r="X2147" t="str">
        <f t="shared" si="762"/>
        <v>Not Applicable</v>
      </c>
      <c r="Y2147" t="str">
        <f t="shared" si="763"/>
        <v>Medium</v>
      </c>
      <c r="Z2147" s="3">
        <f t="shared" si="764"/>
        <v>-1.1304743012371969</v>
      </c>
      <c r="AA2147" s="3">
        <f t="shared" si="765"/>
        <v>0.56171870174766858</v>
      </c>
      <c r="AB2147" s="3">
        <f t="shared" si="766"/>
        <v>-5.2188623313031167E-2</v>
      </c>
      <c r="AC2147" s="3">
        <f t="shared" si="767"/>
        <v>-0.67246455832566399</v>
      </c>
      <c r="AD2147" s="3">
        <f t="shared" si="768"/>
        <v>1.8605415120340119</v>
      </c>
      <c r="AE2147" s="3">
        <f t="shared" si="769"/>
        <v>1.4312345301376201</v>
      </c>
      <c r="AF2147" s="3">
        <f t="shared" si="770"/>
        <v>2.9385795620528468</v>
      </c>
      <c r="AG2147" t="str">
        <f t="shared" si="771"/>
        <v>Cluster 2</v>
      </c>
      <c r="AH2147" t="str">
        <f t="shared" si="772"/>
        <v>Not Applicable</v>
      </c>
      <c r="AI2147" t="e">
        <f t="shared" si="773"/>
        <v>#N/A</v>
      </c>
      <c r="AJ2147">
        <f t="shared" si="774"/>
        <v>20.260000000000002</v>
      </c>
      <c r="AK2147" t="str">
        <f t="shared" si="775"/>
        <v>no - High</v>
      </c>
      <c r="AL2147" t="str">
        <f t="shared" si="776"/>
        <v>Q1 - Low</v>
      </c>
      <c r="AM2147">
        <f t="shared" si="777"/>
        <v>0</v>
      </c>
      <c r="AN2147">
        <f t="shared" si="778"/>
        <v>1</v>
      </c>
      <c r="AO2147">
        <f t="shared" si="779"/>
        <v>0</v>
      </c>
      <c r="AP2147">
        <f t="shared" si="780"/>
        <v>2</v>
      </c>
      <c r="AQ2147">
        <f t="shared" si="781"/>
        <v>119.2</v>
      </c>
    </row>
    <row r="2148" spans="1:43" x14ac:dyDescent="0.25">
      <c r="A2148" t="s">
        <v>24</v>
      </c>
      <c r="B2148">
        <v>88</v>
      </c>
      <c r="C2148" t="s">
        <v>28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  <c r="U2148">
        <f t="shared" si="759"/>
        <v>0</v>
      </c>
      <c r="V2148" t="str">
        <f t="shared" si="760"/>
        <v>&lt;=3 calls</v>
      </c>
      <c r="W2148" t="str">
        <f t="shared" si="761"/>
        <v>Q2</v>
      </c>
      <c r="X2148" t="str">
        <f t="shared" si="762"/>
        <v>Not Applicable</v>
      </c>
      <c r="Y2148" t="str">
        <f t="shared" si="763"/>
        <v>Low</v>
      </c>
      <c r="Z2148" s="3">
        <f t="shared" si="764"/>
        <v>-0.66576596772282859</v>
      </c>
      <c r="AA2148" s="3">
        <f t="shared" si="765"/>
        <v>-0.87113085785706357</v>
      </c>
      <c r="AB2148" s="3">
        <f t="shared" si="766"/>
        <v>0.28145221516570496</v>
      </c>
      <c r="AC2148" s="3">
        <f t="shared" si="767"/>
        <v>-0.88984785050908088</v>
      </c>
      <c r="AD2148" s="3">
        <f t="shared" si="768"/>
        <v>1.3351303007270399</v>
      </c>
      <c r="AE2148" s="3">
        <f t="shared" si="769"/>
        <v>1.4398464646503153</v>
      </c>
      <c r="AF2148" s="3">
        <f t="shared" si="770"/>
        <v>3.2192767454216402</v>
      </c>
      <c r="AG2148" t="str">
        <f t="shared" si="771"/>
        <v>Cluster 1</v>
      </c>
      <c r="AH2148" t="str">
        <f t="shared" si="772"/>
        <v>Not Applicable</v>
      </c>
      <c r="AI2148" t="e">
        <f t="shared" si="773"/>
        <v>#N/A</v>
      </c>
      <c r="AJ2148">
        <f t="shared" si="774"/>
        <v>24.53</v>
      </c>
      <c r="AK2148" t="str">
        <f t="shared" si="775"/>
        <v>no - High</v>
      </c>
      <c r="AL2148" t="str">
        <f t="shared" si="776"/>
        <v>Q1 - Low</v>
      </c>
      <c r="AM2148">
        <f t="shared" si="777"/>
        <v>0</v>
      </c>
      <c r="AN2148">
        <f t="shared" si="778"/>
        <v>0</v>
      </c>
      <c r="AO2148">
        <f t="shared" si="779"/>
        <v>1</v>
      </c>
      <c r="AP2148">
        <f t="shared" si="780"/>
        <v>3</v>
      </c>
      <c r="AQ2148">
        <f t="shared" si="781"/>
        <v>144.30000000000001</v>
      </c>
    </row>
    <row r="2149" spans="1:43" x14ac:dyDescent="0.25">
      <c r="A2149" t="s">
        <v>38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  <c r="U2149">
        <f t="shared" si="759"/>
        <v>0</v>
      </c>
      <c r="V2149" t="str">
        <f t="shared" si="760"/>
        <v>&lt;=3 calls</v>
      </c>
      <c r="W2149" t="str">
        <f t="shared" si="761"/>
        <v>Q3</v>
      </c>
      <c r="X2149" t="str">
        <f t="shared" si="762"/>
        <v>Not Applicable</v>
      </c>
      <c r="Y2149" t="str">
        <f t="shared" si="763"/>
        <v>Medium</v>
      </c>
      <c r="Z2149" s="3">
        <f t="shared" si="764"/>
        <v>1.0171817420961382</v>
      </c>
      <c r="AA2149" s="3">
        <f t="shared" si="765"/>
        <v>0.40649333279048899</v>
      </c>
      <c r="AB2149" s="3">
        <f t="shared" si="766"/>
        <v>0.71041900749550946</v>
      </c>
      <c r="AC2149" s="3">
        <f t="shared" si="767"/>
        <v>0.55937409738036437</v>
      </c>
      <c r="AD2149" s="3">
        <f t="shared" si="768"/>
        <v>3.3770440377070683</v>
      </c>
      <c r="AE2149" s="3">
        <f t="shared" si="769"/>
        <v>1.4203837766913052</v>
      </c>
      <c r="AF2149" s="3">
        <f t="shared" si="770"/>
        <v>0.79407412346886985</v>
      </c>
      <c r="AG2149" t="str">
        <f t="shared" si="771"/>
        <v>Cluster 3</v>
      </c>
      <c r="AH2149" t="str">
        <f t="shared" si="772"/>
        <v>Not Applicable</v>
      </c>
      <c r="AI2149" t="e">
        <f t="shared" si="773"/>
        <v>#N/A</v>
      </c>
      <c r="AJ2149">
        <f t="shared" si="774"/>
        <v>39.979999999999997</v>
      </c>
      <c r="AK2149" t="str">
        <f t="shared" si="775"/>
        <v>no - Medium</v>
      </c>
      <c r="AL2149" t="str">
        <f t="shared" si="776"/>
        <v>Q3 - High</v>
      </c>
      <c r="AM2149">
        <f t="shared" si="777"/>
        <v>0</v>
      </c>
      <c r="AN2149">
        <f t="shared" si="778"/>
        <v>1</v>
      </c>
      <c r="AO2149">
        <f t="shared" si="779"/>
        <v>0</v>
      </c>
      <c r="AP2149">
        <f t="shared" si="780"/>
        <v>1</v>
      </c>
      <c r="AQ2149">
        <f t="shared" si="781"/>
        <v>235.2</v>
      </c>
    </row>
    <row r="2150" spans="1:43" x14ac:dyDescent="0.25">
      <c r="A2150" t="s">
        <v>71</v>
      </c>
      <c r="B2150">
        <v>95</v>
      </c>
      <c r="C2150" t="s">
        <v>28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  <c r="U2150">
        <f t="shared" si="759"/>
        <v>0</v>
      </c>
      <c r="V2150" t="str">
        <f t="shared" si="760"/>
        <v>&lt;=3 calls</v>
      </c>
      <c r="W2150" t="str">
        <f t="shared" si="761"/>
        <v>Q2</v>
      </c>
      <c r="X2150" t="str">
        <f t="shared" si="762"/>
        <v>Not Applicable</v>
      </c>
      <c r="Y2150" t="str">
        <f t="shared" si="763"/>
        <v>High</v>
      </c>
      <c r="Z2150" s="3">
        <f t="shared" si="764"/>
        <v>-0.11589196352455239</v>
      </c>
      <c r="AA2150" s="3">
        <f t="shared" si="765"/>
        <v>1.6104849766250213</v>
      </c>
      <c r="AB2150" s="3">
        <f t="shared" si="766"/>
        <v>-6.6090324916312199E-2</v>
      </c>
      <c r="AC2150" s="3">
        <f t="shared" si="767"/>
        <v>-0.20146742526159472</v>
      </c>
      <c r="AD2150" s="3">
        <f t="shared" si="768"/>
        <v>3.0176348996322728</v>
      </c>
      <c r="AE2150" s="3">
        <f t="shared" si="769"/>
        <v>1.6285115478968983</v>
      </c>
      <c r="AF2150" s="3">
        <f t="shared" si="770"/>
        <v>2.0488971022939215</v>
      </c>
      <c r="AG2150" t="str">
        <f t="shared" si="771"/>
        <v>Cluster 2</v>
      </c>
      <c r="AH2150" t="str">
        <f t="shared" si="772"/>
        <v>Not Applicable</v>
      </c>
      <c r="AI2150" t="e">
        <f t="shared" si="773"/>
        <v>#N/A</v>
      </c>
      <c r="AJ2150">
        <f t="shared" si="774"/>
        <v>29.58</v>
      </c>
      <c r="AK2150" t="str">
        <f t="shared" si="775"/>
        <v>no - Low</v>
      </c>
      <c r="AL2150" t="str">
        <f t="shared" si="776"/>
        <v>Q2 - Medium</v>
      </c>
      <c r="AM2150">
        <f t="shared" si="777"/>
        <v>0</v>
      </c>
      <c r="AN2150">
        <f t="shared" si="778"/>
        <v>0</v>
      </c>
      <c r="AO2150">
        <f t="shared" si="779"/>
        <v>1</v>
      </c>
      <c r="AP2150">
        <f t="shared" si="780"/>
        <v>0</v>
      </c>
      <c r="AQ2150">
        <f t="shared" si="781"/>
        <v>174</v>
      </c>
    </row>
    <row r="2151" spans="1:43" x14ac:dyDescent="0.25">
      <c r="A2151" t="s">
        <v>24</v>
      </c>
      <c r="B2151">
        <v>57</v>
      </c>
      <c r="C2151" t="s">
        <v>28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  <c r="U2151">
        <f t="shared" si="759"/>
        <v>1</v>
      </c>
      <c r="V2151" t="str">
        <f t="shared" si="760"/>
        <v>&lt;=3 calls</v>
      </c>
      <c r="W2151" t="str">
        <f t="shared" si="761"/>
        <v>Q1</v>
      </c>
      <c r="X2151" t="str">
        <f t="shared" si="762"/>
        <v>Low</v>
      </c>
      <c r="Y2151" t="str">
        <f t="shared" si="763"/>
        <v>Low</v>
      </c>
      <c r="Z2151" s="3">
        <f t="shared" si="764"/>
        <v>-1.2082342614268522</v>
      </c>
      <c r="AA2151" s="3">
        <f t="shared" si="765"/>
        <v>-1.5497443298365272</v>
      </c>
      <c r="AB2151" s="3">
        <f t="shared" si="766"/>
        <v>0.88319729885056919</v>
      </c>
      <c r="AC2151" s="3">
        <f t="shared" si="767"/>
        <v>-1.3970755322703865</v>
      </c>
      <c r="AD2151" s="3">
        <f t="shared" si="768"/>
        <v>2.0123820165528437</v>
      </c>
      <c r="AE2151" s="3">
        <f t="shared" si="769"/>
        <v>2.5677607033973557</v>
      </c>
      <c r="AF2151" s="3">
        <f t="shared" si="770"/>
        <v>4.139699104920318</v>
      </c>
      <c r="AG2151" t="str">
        <f t="shared" si="771"/>
        <v>Cluster 1</v>
      </c>
      <c r="AH2151" t="str">
        <f t="shared" si="772"/>
        <v>Not Applicable</v>
      </c>
      <c r="AI2151">
        <f t="shared" si="773"/>
        <v>19.55</v>
      </c>
      <c r="AJ2151" t="e">
        <f t="shared" si="774"/>
        <v>#N/A</v>
      </c>
      <c r="AK2151" t="str">
        <f t="shared" si="775"/>
        <v>yes - Low</v>
      </c>
      <c r="AL2151" t="str">
        <f t="shared" si="776"/>
        <v>Q1 - Low</v>
      </c>
      <c r="AM2151">
        <f t="shared" si="777"/>
        <v>1</v>
      </c>
      <c r="AN2151">
        <f t="shared" si="778"/>
        <v>0</v>
      </c>
      <c r="AO2151">
        <f t="shared" si="779"/>
        <v>1</v>
      </c>
      <c r="AP2151">
        <f t="shared" si="780"/>
        <v>0</v>
      </c>
      <c r="AQ2151">
        <f t="shared" si="781"/>
        <v>115</v>
      </c>
    </row>
    <row r="2152" spans="1:43" x14ac:dyDescent="0.25">
      <c r="A2152" t="s">
        <v>59</v>
      </c>
      <c r="B2152">
        <v>184</v>
      </c>
      <c r="C2152" t="s">
        <v>25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  <c r="U2152">
        <f t="shared" si="759"/>
        <v>0</v>
      </c>
      <c r="V2152" t="str">
        <f t="shared" si="760"/>
        <v>&lt;=3 calls</v>
      </c>
      <c r="W2152" t="str">
        <f t="shared" si="761"/>
        <v>Q4</v>
      </c>
      <c r="X2152" t="str">
        <f t="shared" si="762"/>
        <v>Not Applicable</v>
      </c>
      <c r="Y2152" t="str">
        <f t="shared" si="763"/>
        <v>Medium</v>
      </c>
      <c r="Z2152" s="3">
        <f t="shared" si="764"/>
        <v>-0.5287603235791507</v>
      </c>
      <c r="AA2152" s="3">
        <f t="shared" si="765"/>
        <v>-0.43132564581172234</v>
      </c>
      <c r="AB2152" s="3">
        <f t="shared" si="766"/>
        <v>0.56743007671890777</v>
      </c>
      <c r="AC2152" s="3">
        <f t="shared" si="767"/>
        <v>1.0303712304444337</v>
      </c>
      <c r="AD2152" s="3">
        <f t="shared" si="768"/>
        <v>2.6692136918134088</v>
      </c>
      <c r="AE2152" s="3">
        <f t="shared" si="769"/>
        <v>1.3598790597031889</v>
      </c>
      <c r="AF2152" s="3">
        <f t="shared" si="770"/>
        <v>2.1386538713579375</v>
      </c>
      <c r="AG2152" t="str">
        <f t="shared" si="771"/>
        <v>Cluster 2</v>
      </c>
      <c r="AH2152" t="str">
        <f t="shared" si="772"/>
        <v>Not Applicable</v>
      </c>
      <c r="AI2152" t="e">
        <f t="shared" si="773"/>
        <v>#N/A</v>
      </c>
      <c r="AJ2152">
        <f t="shared" si="774"/>
        <v>25.79</v>
      </c>
      <c r="AK2152" t="str">
        <f t="shared" si="775"/>
        <v>no - High</v>
      </c>
      <c r="AL2152" t="str">
        <f t="shared" si="776"/>
        <v>Q4 - Very High</v>
      </c>
      <c r="AM2152">
        <f t="shared" si="777"/>
        <v>0</v>
      </c>
      <c r="AN2152">
        <f t="shared" si="778"/>
        <v>0</v>
      </c>
      <c r="AO2152">
        <f t="shared" si="779"/>
        <v>0</v>
      </c>
      <c r="AP2152">
        <f t="shared" si="780"/>
        <v>2</v>
      </c>
      <c r="AQ2152">
        <f t="shared" si="781"/>
        <v>151.69999999999999</v>
      </c>
    </row>
    <row r="2153" spans="1:43" x14ac:dyDescent="0.25">
      <c r="A2153" t="s">
        <v>51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  <c r="U2153">
        <f t="shared" si="759"/>
        <v>0</v>
      </c>
      <c r="V2153" t="str">
        <f t="shared" si="760"/>
        <v>&lt;=3 calls</v>
      </c>
      <c r="W2153" t="str">
        <f t="shared" si="761"/>
        <v>Q3</v>
      </c>
      <c r="X2153" t="str">
        <f t="shared" si="762"/>
        <v>Not Applicable</v>
      </c>
      <c r="Y2153" t="str">
        <f t="shared" si="763"/>
        <v>Low</v>
      </c>
      <c r="Z2153" s="3">
        <f t="shared" si="764"/>
        <v>0.70984475658464374</v>
      </c>
      <c r="AA2153" s="3">
        <f t="shared" si="765"/>
        <v>-1.0004853319880465</v>
      </c>
      <c r="AB2153" s="3">
        <f t="shared" si="766"/>
        <v>8.0870520604083743E-2</v>
      </c>
      <c r="AC2153" s="3">
        <f t="shared" si="767"/>
        <v>-0.38262016874777532</v>
      </c>
      <c r="AD2153" s="3">
        <f t="shared" si="768"/>
        <v>2.1149487619124741</v>
      </c>
      <c r="AE2153" s="3">
        <f t="shared" si="769"/>
        <v>1.2875514407623858</v>
      </c>
      <c r="AF2153" s="3">
        <f t="shared" si="770"/>
        <v>2.6158304913934085</v>
      </c>
      <c r="AG2153" t="str">
        <f t="shared" si="771"/>
        <v>Cluster 2</v>
      </c>
      <c r="AH2153" t="str">
        <f t="shared" si="772"/>
        <v>Not Applicable</v>
      </c>
      <c r="AI2153" t="e">
        <f t="shared" si="773"/>
        <v>#N/A</v>
      </c>
      <c r="AJ2153">
        <f t="shared" si="774"/>
        <v>37.159999999999997</v>
      </c>
      <c r="AK2153" t="str">
        <f t="shared" si="775"/>
        <v>no - Medium</v>
      </c>
      <c r="AL2153" t="str">
        <f t="shared" si="776"/>
        <v>Q2 - Medium</v>
      </c>
      <c r="AM2153">
        <f t="shared" si="777"/>
        <v>0</v>
      </c>
      <c r="AN2153">
        <f t="shared" si="778"/>
        <v>1</v>
      </c>
      <c r="AO2153">
        <f t="shared" si="779"/>
        <v>0</v>
      </c>
      <c r="AP2153">
        <f t="shared" si="780"/>
        <v>2</v>
      </c>
      <c r="AQ2153">
        <f t="shared" si="781"/>
        <v>218.6</v>
      </c>
    </row>
    <row r="2154" spans="1:43" x14ac:dyDescent="0.25">
      <c r="A2154" t="s">
        <v>66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  <c r="U2154">
        <f t="shared" si="759"/>
        <v>0</v>
      </c>
      <c r="V2154" t="str">
        <f t="shared" si="760"/>
        <v>&lt;=3 calls</v>
      </c>
      <c r="W2154" t="str">
        <f t="shared" si="761"/>
        <v>Q4</v>
      </c>
      <c r="X2154" t="str">
        <f t="shared" si="762"/>
        <v>Not Applicable</v>
      </c>
      <c r="Y2154" t="str">
        <f t="shared" si="763"/>
        <v>High</v>
      </c>
      <c r="Z2154" s="3">
        <f t="shared" si="764"/>
        <v>0.1858907391162527</v>
      </c>
      <c r="AA2154" s="3">
        <f t="shared" si="765"/>
        <v>1.0453054281142653</v>
      </c>
      <c r="AB2154" s="3">
        <f t="shared" si="766"/>
        <v>0.39862370010764231</v>
      </c>
      <c r="AC2154" s="3">
        <f t="shared" si="767"/>
        <v>-1.1072311426924974</v>
      </c>
      <c r="AD2154" s="3">
        <f t="shared" si="768"/>
        <v>2.7490467278424537</v>
      </c>
      <c r="AE2154" s="3">
        <f t="shared" si="769"/>
        <v>1.5849544039403705</v>
      </c>
      <c r="AF2154" s="3">
        <f t="shared" si="770"/>
        <v>2.3381409310130667</v>
      </c>
      <c r="AG2154" t="str">
        <f t="shared" si="771"/>
        <v>Cluster 2</v>
      </c>
      <c r="AH2154" t="str">
        <f t="shared" si="772"/>
        <v>Not Applicable</v>
      </c>
      <c r="AI2154" t="e">
        <f t="shared" si="773"/>
        <v>#N/A</v>
      </c>
      <c r="AJ2154">
        <f t="shared" si="774"/>
        <v>32.35</v>
      </c>
      <c r="AK2154" t="str">
        <f t="shared" si="775"/>
        <v>no - High</v>
      </c>
      <c r="AL2154" t="str">
        <f t="shared" si="776"/>
        <v>Q1 - Low</v>
      </c>
      <c r="AM2154">
        <f t="shared" si="777"/>
        <v>0</v>
      </c>
      <c r="AN2154">
        <f t="shared" si="778"/>
        <v>1</v>
      </c>
      <c r="AO2154">
        <f t="shared" si="779"/>
        <v>0</v>
      </c>
      <c r="AP2154">
        <f t="shared" si="780"/>
        <v>2</v>
      </c>
      <c r="AQ2154">
        <f t="shared" si="781"/>
        <v>190.3</v>
      </c>
    </row>
    <row r="2155" spans="1:43" x14ac:dyDescent="0.25">
      <c r="A2155" t="s">
        <v>41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  <c r="U2155">
        <f t="shared" si="759"/>
        <v>1</v>
      </c>
      <c r="V2155" t="str">
        <f t="shared" si="760"/>
        <v>&lt;=3 calls</v>
      </c>
      <c r="W2155" t="str">
        <f t="shared" si="761"/>
        <v>Q2</v>
      </c>
      <c r="X2155" t="str">
        <f t="shared" si="762"/>
        <v>Not Applicable</v>
      </c>
      <c r="Y2155" t="str">
        <f t="shared" si="763"/>
        <v>High</v>
      </c>
      <c r="Z2155" s="3">
        <f t="shared" si="764"/>
        <v>8.2210792196711957E-2</v>
      </c>
      <c r="AA2155" s="3">
        <f t="shared" si="765"/>
        <v>1.2303818295632101</v>
      </c>
      <c r="AB2155" s="3">
        <f t="shared" si="766"/>
        <v>0.77396964339622087</v>
      </c>
      <c r="AC2155" s="3">
        <f t="shared" si="767"/>
        <v>0.74052684086654508</v>
      </c>
      <c r="AD2155" s="3">
        <f t="shared" si="768"/>
        <v>3.5102970364145762</v>
      </c>
      <c r="AE2155" s="3">
        <f t="shared" si="769"/>
        <v>1.6334035238775451</v>
      </c>
      <c r="AF2155" s="3">
        <f t="shared" si="770"/>
        <v>1.0068906890870557</v>
      </c>
      <c r="AG2155" t="str">
        <f t="shared" si="771"/>
        <v>Cluster 3</v>
      </c>
      <c r="AH2155" t="str">
        <f t="shared" si="772"/>
        <v>Not Applicable</v>
      </c>
      <c r="AI2155">
        <f t="shared" si="773"/>
        <v>31.4</v>
      </c>
      <c r="AJ2155" t="e">
        <f t="shared" si="774"/>
        <v>#N/A</v>
      </c>
      <c r="AK2155" t="str">
        <f t="shared" si="775"/>
        <v>no - Medium</v>
      </c>
      <c r="AL2155" t="str">
        <f t="shared" si="776"/>
        <v>Q4 - Very High</v>
      </c>
      <c r="AM2155">
        <f t="shared" si="777"/>
        <v>0</v>
      </c>
      <c r="AN2155">
        <f t="shared" si="778"/>
        <v>1</v>
      </c>
      <c r="AO2155">
        <f t="shared" si="779"/>
        <v>0</v>
      </c>
      <c r="AP2155">
        <f t="shared" si="780"/>
        <v>2</v>
      </c>
      <c r="AQ2155">
        <f t="shared" si="781"/>
        <v>184.7</v>
      </c>
    </row>
    <row r="2156" spans="1:43" x14ac:dyDescent="0.25">
      <c r="A2156" t="s">
        <v>41</v>
      </c>
      <c r="B2156">
        <v>81</v>
      </c>
      <c r="C2156" t="s">
        <v>25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  <c r="U2156">
        <f t="shared" si="759"/>
        <v>0</v>
      </c>
      <c r="V2156" t="str">
        <f t="shared" si="760"/>
        <v>&lt;=3 calls</v>
      </c>
      <c r="W2156" t="str">
        <f t="shared" si="761"/>
        <v>Q2</v>
      </c>
      <c r="X2156" t="str">
        <f t="shared" si="762"/>
        <v>Not Applicable</v>
      </c>
      <c r="Y2156" t="str">
        <f t="shared" si="763"/>
        <v>Medium</v>
      </c>
      <c r="Z2156" s="3">
        <f t="shared" si="764"/>
        <v>-1.2026799785561626</v>
      </c>
      <c r="AA2156" s="3">
        <f t="shared" si="765"/>
        <v>0.48808615493464724</v>
      </c>
      <c r="AB2156" s="3">
        <f t="shared" si="766"/>
        <v>-0.95381327015437867</v>
      </c>
      <c r="AC2156" s="3">
        <f t="shared" si="767"/>
        <v>2.8056681166090036</v>
      </c>
      <c r="AD2156" s="3">
        <f t="shared" si="768"/>
        <v>4.0915428148809418</v>
      </c>
      <c r="AE2156" s="3">
        <f t="shared" si="769"/>
        <v>3.2351507786094982</v>
      </c>
      <c r="AF2156" s="3">
        <f t="shared" si="770"/>
        <v>3.4916584189567317</v>
      </c>
      <c r="AG2156" t="str">
        <f t="shared" si="771"/>
        <v>Cluster 2</v>
      </c>
      <c r="AH2156" t="str">
        <f t="shared" si="772"/>
        <v>Not Applicable</v>
      </c>
      <c r="AI2156" t="e">
        <f t="shared" si="773"/>
        <v>#N/A</v>
      </c>
      <c r="AJ2156">
        <f t="shared" si="774"/>
        <v>19.600000000000001</v>
      </c>
      <c r="AK2156" t="str">
        <f t="shared" si="775"/>
        <v>no - Low</v>
      </c>
      <c r="AL2156" t="str">
        <f t="shared" si="776"/>
        <v>Q4 - Very High</v>
      </c>
      <c r="AM2156">
        <f t="shared" si="777"/>
        <v>0</v>
      </c>
      <c r="AN2156">
        <f t="shared" si="778"/>
        <v>0</v>
      </c>
      <c r="AO2156">
        <f t="shared" si="779"/>
        <v>0</v>
      </c>
      <c r="AP2156">
        <f t="shared" si="780"/>
        <v>1</v>
      </c>
      <c r="AQ2156">
        <f t="shared" si="781"/>
        <v>115.3</v>
      </c>
    </row>
    <row r="2157" spans="1:43" x14ac:dyDescent="0.25">
      <c r="A2157" t="s">
        <v>33</v>
      </c>
      <c r="B2157">
        <v>125</v>
      </c>
      <c r="C2157" t="s">
        <v>25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  <c r="U2157">
        <f t="shared" si="759"/>
        <v>1</v>
      </c>
      <c r="V2157" t="str">
        <f t="shared" si="760"/>
        <v>&lt;=3 calls</v>
      </c>
      <c r="W2157" t="str">
        <f t="shared" si="761"/>
        <v>Q3</v>
      </c>
      <c r="X2157" t="str">
        <f t="shared" si="762"/>
        <v>Not Applicable</v>
      </c>
      <c r="Y2157" t="str">
        <f t="shared" si="763"/>
        <v>Medium</v>
      </c>
      <c r="Z2157" s="3">
        <f t="shared" si="764"/>
        <v>-1.2452628138981168</v>
      </c>
      <c r="AA2157" s="3">
        <f t="shared" si="765"/>
        <v>-0.61640204726066716</v>
      </c>
      <c r="AB2157" s="3">
        <f t="shared" si="766"/>
        <v>-0.87238901790659185</v>
      </c>
      <c r="AC2157" s="3">
        <f t="shared" si="767"/>
        <v>-0.38262016874777532</v>
      </c>
      <c r="AD2157" s="3">
        <f t="shared" si="768"/>
        <v>0.77765265769165814</v>
      </c>
      <c r="AE2157" s="3">
        <f t="shared" si="769"/>
        <v>1.6846636909606623</v>
      </c>
      <c r="AF2157" s="3">
        <f t="shared" si="770"/>
        <v>3.6154446264972036</v>
      </c>
      <c r="AG2157" t="str">
        <f t="shared" si="771"/>
        <v>Cluster 1</v>
      </c>
      <c r="AH2157" t="str">
        <f t="shared" si="772"/>
        <v>Not Applicable</v>
      </c>
      <c r="AI2157">
        <f t="shared" si="773"/>
        <v>19.21</v>
      </c>
      <c r="AJ2157" t="e">
        <f t="shared" si="774"/>
        <v>#N/A</v>
      </c>
      <c r="AK2157" t="str">
        <f t="shared" si="775"/>
        <v>no - Medium</v>
      </c>
      <c r="AL2157" t="str">
        <f t="shared" si="776"/>
        <v>Q2 - Medium</v>
      </c>
      <c r="AM2157">
        <f t="shared" si="777"/>
        <v>0</v>
      </c>
      <c r="AN2157">
        <f t="shared" si="778"/>
        <v>0</v>
      </c>
      <c r="AO2157">
        <f t="shared" si="779"/>
        <v>0</v>
      </c>
      <c r="AP2157">
        <f t="shared" si="780"/>
        <v>2</v>
      </c>
      <c r="AQ2157">
        <f t="shared" si="781"/>
        <v>113</v>
      </c>
    </row>
    <row r="2158" spans="1:43" x14ac:dyDescent="0.25">
      <c r="A2158" t="s">
        <v>74</v>
      </c>
      <c r="B2158">
        <v>119</v>
      </c>
      <c r="C2158" t="s">
        <v>25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  <c r="U2158">
        <f t="shared" si="759"/>
        <v>1</v>
      </c>
      <c r="V2158" t="str">
        <f t="shared" si="760"/>
        <v>&lt;=3 calls</v>
      </c>
      <c r="W2158" t="str">
        <f t="shared" si="761"/>
        <v>Q3</v>
      </c>
      <c r="X2158" t="str">
        <f t="shared" si="762"/>
        <v>Not Applicable</v>
      </c>
      <c r="Y2158" t="str">
        <f t="shared" si="763"/>
        <v>Medium</v>
      </c>
      <c r="Z2158" s="3">
        <f t="shared" si="764"/>
        <v>2.1095240399984378</v>
      </c>
      <c r="AA2158" s="3">
        <f t="shared" si="765"/>
        <v>0.64331152389182678</v>
      </c>
      <c r="AB2158" s="3">
        <f t="shared" si="766"/>
        <v>-0.10978138709805127</v>
      </c>
      <c r="AC2158" s="3">
        <f t="shared" si="767"/>
        <v>-0.45508126614224731</v>
      </c>
      <c r="AD2158" s="3">
        <f t="shared" si="768"/>
        <v>3.6686561742891755</v>
      </c>
      <c r="AE2158" s="3">
        <f t="shared" si="769"/>
        <v>2.254571423541547</v>
      </c>
      <c r="AF2158" s="3">
        <f t="shared" si="770"/>
        <v>2.1695959261001172</v>
      </c>
      <c r="AG2158" t="str">
        <f t="shared" si="771"/>
        <v>Cluster 3</v>
      </c>
      <c r="AH2158" t="str">
        <f t="shared" si="772"/>
        <v>Not Applicable</v>
      </c>
      <c r="AI2158">
        <f t="shared" si="773"/>
        <v>50.01</v>
      </c>
      <c r="AJ2158" t="e">
        <f t="shared" si="774"/>
        <v>#N/A</v>
      </c>
      <c r="AK2158" t="str">
        <f t="shared" si="775"/>
        <v>no - Low</v>
      </c>
      <c r="AL2158" t="str">
        <f t="shared" si="776"/>
        <v>Q2 - Medium</v>
      </c>
      <c r="AM2158">
        <f t="shared" si="777"/>
        <v>0</v>
      </c>
      <c r="AN2158">
        <f t="shared" si="778"/>
        <v>0</v>
      </c>
      <c r="AO2158">
        <f t="shared" si="779"/>
        <v>0</v>
      </c>
      <c r="AP2158">
        <f t="shared" si="780"/>
        <v>0</v>
      </c>
      <c r="AQ2158">
        <f t="shared" si="781"/>
        <v>294.2</v>
      </c>
    </row>
    <row r="2159" spans="1:43" x14ac:dyDescent="0.25">
      <c r="A2159" t="s">
        <v>58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  <c r="U2159">
        <f t="shared" si="759"/>
        <v>0</v>
      </c>
      <c r="V2159" t="str">
        <f t="shared" si="760"/>
        <v>&lt;=3 calls</v>
      </c>
      <c r="W2159" t="str">
        <f t="shared" si="761"/>
        <v>Q3</v>
      </c>
      <c r="X2159" t="str">
        <f t="shared" si="762"/>
        <v>Not Applicable</v>
      </c>
      <c r="Y2159" t="str">
        <f t="shared" si="763"/>
        <v>Medium</v>
      </c>
      <c r="Z2159" s="3">
        <f t="shared" si="764"/>
        <v>0.6543019278777471</v>
      </c>
      <c r="AA2159" s="3">
        <f t="shared" si="765"/>
        <v>-0.64426301091964755</v>
      </c>
      <c r="AB2159" s="3">
        <f t="shared" si="766"/>
        <v>0.12853349752961765</v>
      </c>
      <c r="AC2159" s="3">
        <f t="shared" si="767"/>
        <v>-1.3970755322703865</v>
      </c>
      <c r="AD2159" s="3">
        <f t="shared" si="768"/>
        <v>2.0723224911567764</v>
      </c>
      <c r="AE2159" s="3">
        <f t="shared" si="769"/>
        <v>1.6767607888185978</v>
      </c>
      <c r="AF2159" s="3">
        <f t="shared" si="770"/>
        <v>3.0542647197787072</v>
      </c>
      <c r="AG2159" t="str">
        <f t="shared" si="771"/>
        <v>Cluster 2</v>
      </c>
      <c r="AH2159" t="str">
        <f t="shared" si="772"/>
        <v>Not Applicable</v>
      </c>
      <c r="AI2159" t="e">
        <f t="shared" si="773"/>
        <v>#N/A</v>
      </c>
      <c r="AJ2159">
        <f t="shared" si="774"/>
        <v>36.65</v>
      </c>
      <c r="AK2159" t="str">
        <f t="shared" si="775"/>
        <v>no - High</v>
      </c>
      <c r="AL2159" t="str">
        <f t="shared" si="776"/>
        <v>Q1 - Low</v>
      </c>
      <c r="AM2159">
        <f t="shared" si="777"/>
        <v>0</v>
      </c>
      <c r="AN2159">
        <f t="shared" si="778"/>
        <v>1</v>
      </c>
      <c r="AO2159">
        <f t="shared" si="779"/>
        <v>0</v>
      </c>
      <c r="AP2159">
        <f t="shared" si="780"/>
        <v>3</v>
      </c>
      <c r="AQ2159">
        <f t="shared" si="781"/>
        <v>215.6</v>
      </c>
    </row>
    <row r="2160" spans="1:43" x14ac:dyDescent="0.25">
      <c r="A2160" t="s">
        <v>44</v>
      </c>
      <c r="B2160">
        <v>34</v>
      </c>
      <c r="C2160" t="s">
        <v>25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  <c r="U2160">
        <f t="shared" si="759"/>
        <v>0</v>
      </c>
      <c r="V2160" t="str">
        <f t="shared" si="760"/>
        <v>&lt;=3 calls</v>
      </c>
      <c r="W2160" t="str">
        <f t="shared" si="761"/>
        <v>Q1</v>
      </c>
      <c r="X2160" t="str">
        <f t="shared" si="762"/>
        <v>Not Applicable</v>
      </c>
      <c r="Y2160" t="str">
        <f t="shared" si="763"/>
        <v>Medium</v>
      </c>
      <c r="Z2160" s="3">
        <f t="shared" si="764"/>
        <v>-0.95273724937512771</v>
      </c>
      <c r="AA2160" s="3">
        <f t="shared" si="765"/>
        <v>0.16967514168915121</v>
      </c>
      <c r="AB2160" s="3">
        <f t="shared" si="766"/>
        <v>3.1221586306652723E-2</v>
      </c>
      <c r="AC2160" s="3">
        <f t="shared" si="767"/>
        <v>1.3564461687195588</v>
      </c>
      <c r="AD2160" s="3">
        <f t="shared" si="768"/>
        <v>2.8260626693015958</v>
      </c>
      <c r="AE2160" s="3">
        <f t="shared" si="769"/>
        <v>1.6665590046978809</v>
      </c>
      <c r="AF2160" s="3">
        <f t="shared" si="770"/>
        <v>2.3597049861071873</v>
      </c>
      <c r="AG2160" t="str">
        <f t="shared" si="771"/>
        <v>Cluster 2</v>
      </c>
      <c r="AH2160" t="str">
        <f t="shared" si="772"/>
        <v>Not Applicable</v>
      </c>
      <c r="AI2160" t="e">
        <f t="shared" si="773"/>
        <v>#N/A</v>
      </c>
      <c r="AJ2160">
        <f t="shared" si="774"/>
        <v>21.9</v>
      </c>
      <c r="AK2160" t="str">
        <f t="shared" si="775"/>
        <v>no - High</v>
      </c>
      <c r="AL2160" t="str">
        <f t="shared" si="776"/>
        <v>Q4 - Very High</v>
      </c>
      <c r="AM2160">
        <f t="shared" si="777"/>
        <v>0</v>
      </c>
      <c r="AN2160">
        <f t="shared" si="778"/>
        <v>0</v>
      </c>
      <c r="AO2160">
        <f t="shared" si="779"/>
        <v>0</v>
      </c>
      <c r="AP2160">
        <f t="shared" si="780"/>
        <v>1</v>
      </c>
      <c r="AQ2160">
        <f t="shared" si="781"/>
        <v>128.80000000000001</v>
      </c>
    </row>
    <row r="2161" spans="1:43" x14ac:dyDescent="0.25">
      <c r="A2161" t="s">
        <v>52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  <c r="U2161">
        <f t="shared" si="759"/>
        <v>1</v>
      </c>
      <c r="V2161" t="str">
        <f t="shared" si="760"/>
        <v>&lt;=3 calls</v>
      </c>
      <c r="W2161" t="str">
        <f t="shared" si="761"/>
        <v>Q4</v>
      </c>
      <c r="X2161" t="str">
        <f t="shared" si="762"/>
        <v>High</v>
      </c>
      <c r="Y2161" t="str">
        <f t="shared" si="763"/>
        <v>High</v>
      </c>
      <c r="Z2161" s="3">
        <f t="shared" si="764"/>
        <v>0.5728391124409653</v>
      </c>
      <c r="AA2161" s="3">
        <f t="shared" si="765"/>
        <v>2.2353665901193072</v>
      </c>
      <c r="AB2161" s="3">
        <f t="shared" si="766"/>
        <v>-0.44739414032058222</v>
      </c>
      <c r="AC2161" s="3">
        <f t="shared" si="767"/>
        <v>0.16083806171076653</v>
      </c>
      <c r="AD2161" s="3">
        <f t="shared" si="768"/>
        <v>3.8202536679849879</v>
      </c>
      <c r="AE2161" s="3">
        <f t="shared" si="769"/>
        <v>2.3560642690410294</v>
      </c>
      <c r="AF2161" s="3">
        <f t="shared" si="770"/>
        <v>2.1231437991692714</v>
      </c>
      <c r="AG2161" t="str">
        <f t="shared" si="771"/>
        <v>Cluster 3</v>
      </c>
      <c r="AH2161" t="str">
        <f t="shared" si="772"/>
        <v>&gt;16 messages</v>
      </c>
      <c r="AI2161">
        <f t="shared" si="773"/>
        <v>35.9</v>
      </c>
      <c r="AJ2161" t="e">
        <f t="shared" si="774"/>
        <v>#N/A</v>
      </c>
      <c r="AK2161" t="str">
        <f t="shared" si="775"/>
        <v>yes - Low</v>
      </c>
      <c r="AL2161" t="str">
        <f t="shared" si="776"/>
        <v>Q3 - High</v>
      </c>
      <c r="AM2161">
        <f t="shared" si="777"/>
        <v>1</v>
      </c>
      <c r="AN2161">
        <f t="shared" si="778"/>
        <v>1</v>
      </c>
      <c r="AO2161">
        <f t="shared" si="779"/>
        <v>0</v>
      </c>
      <c r="AP2161">
        <f t="shared" si="780"/>
        <v>3</v>
      </c>
      <c r="AQ2161">
        <f t="shared" si="781"/>
        <v>211.2</v>
      </c>
    </row>
    <row r="2162" spans="1:43" x14ac:dyDescent="0.25">
      <c r="A2162" t="s">
        <v>40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  <c r="U2162">
        <f t="shared" si="759"/>
        <v>0</v>
      </c>
      <c r="V2162" t="str">
        <f t="shared" si="760"/>
        <v>&lt;=3 calls</v>
      </c>
      <c r="W2162" t="str">
        <f t="shared" si="761"/>
        <v>Q2</v>
      </c>
      <c r="X2162" t="str">
        <f t="shared" si="762"/>
        <v>Not Applicable</v>
      </c>
      <c r="Y2162" t="str">
        <f t="shared" si="763"/>
        <v>Medium</v>
      </c>
      <c r="Z2162" s="3">
        <f t="shared" si="764"/>
        <v>-2.0191595605475428</v>
      </c>
      <c r="AA2162" s="3">
        <f t="shared" si="765"/>
        <v>-0.36963351199540756</v>
      </c>
      <c r="AB2162" s="3">
        <f t="shared" si="766"/>
        <v>-0.27064393422172767</v>
      </c>
      <c r="AC2162" s="3">
        <f t="shared" si="767"/>
        <v>0.95791013304996164</v>
      </c>
      <c r="AD2162" s="3">
        <f t="shared" si="768"/>
        <v>2.4086138085716406</v>
      </c>
      <c r="AE2162" s="3">
        <f t="shared" si="769"/>
        <v>2.2813316782685096</v>
      </c>
      <c r="AF2162" s="3">
        <f t="shared" si="770"/>
        <v>3.5507080946905294</v>
      </c>
      <c r="AG2162" t="str">
        <f t="shared" si="771"/>
        <v>Cluster 2</v>
      </c>
      <c r="AH2162" t="str">
        <f t="shared" si="772"/>
        <v>&gt;16 messages</v>
      </c>
      <c r="AI2162" t="e">
        <f t="shared" si="773"/>
        <v>#N/A</v>
      </c>
      <c r="AJ2162">
        <f t="shared" si="774"/>
        <v>12.1</v>
      </c>
      <c r="AK2162" t="str">
        <f t="shared" si="775"/>
        <v>no - Low</v>
      </c>
      <c r="AL2162" t="str">
        <f t="shared" si="776"/>
        <v>Q4 - Very High</v>
      </c>
      <c r="AM2162">
        <f t="shared" si="777"/>
        <v>0</v>
      </c>
      <c r="AN2162">
        <f t="shared" si="778"/>
        <v>1</v>
      </c>
      <c r="AO2162">
        <f t="shared" si="779"/>
        <v>0</v>
      </c>
      <c r="AP2162">
        <f t="shared" si="780"/>
        <v>1</v>
      </c>
      <c r="AQ2162">
        <f t="shared" si="781"/>
        <v>71.2</v>
      </c>
    </row>
    <row r="2163" spans="1:43" x14ac:dyDescent="0.25">
      <c r="A2163" t="s">
        <v>65</v>
      </c>
      <c r="B2163">
        <v>73</v>
      </c>
      <c r="C2163" t="s">
        <v>25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  <c r="U2163">
        <f t="shared" si="759"/>
        <v>0</v>
      </c>
      <c r="V2163" t="str">
        <f t="shared" si="760"/>
        <v>&lt;=3 calls</v>
      </c>
      <c r="W2163" t="str">
        <f t="shared" si="761"/>
        <v>Q1</v>
      </c>
      <c r="X2163" t="str">
        <f t="shared" si="762"/>
        <v>Not Applicable</v>
      </c>
      <c r="Y2163" t="str">
        <f t="shared" si="763"/>
        <v>High</v>
      </c>
      <c r="Z2163" s="3">
        <f t="shared" si="764"/>
        <v>-1.5803712137630594</v>
      </c>
      <c r="AA2163" s="3">
        <f t="shared" si="765"/>
        <v>1.055255772278187</v>
      </c>
      <c r="AB2163" s="3">
        <f t="shared" si="766"/>
        <v>-0.50498690410560232</v>
      </c>
      <c r="AC2163" s="3">
        <f t="shared" si="767"/>
        <v>1.428907266114031</v>
      </c>
      <c r="AD2163" s="3">
        <f t="shared" si="768"/>
        <v>3.2719314644008217</v>
      </c>
      <c r="AE2163" s="3">
        <f t="shared" si="769"/>
        <v>2.4306224854322798</v>
      </c>
      <c r="AF2163" s="3">
        <f t="shared" si="770"/>
        <v>3.0183299729555548</v>
      </c>
      <c r="AG2163" t="str">
        <f t="shared" si="771"/>
        <v>Cluster 2</v>
      </c>
      <c r="AH2163" t="str">
        <f t="shared" si="772"/>
        <v>Not Applicable</v>
      </c>
      <c r="AI2163" t="e">
        <f t="shared" si="773"/>
        <v>#N/A</v>
      </c>
      <c r="AJ2163">
        <f t="shared" si="774"/>
        <v>16.13</v>
      </c>
      <c r="AK2163" t="str">
        <f t="shared" si="775"/>
        <v>no - Low</v>
      </c>
      <c r="AL2163" t="str">
        <f t="shared" si="776"/>
        <v>Q4 - Very High</v>
      </c>
      <c r="AM2163">
        <f t="shared" si="777"/>
        <v>0</v>
      </c>
      <c r="AN2163">
        <f t="shared" si="778"/>
        <v>0</v>
      </c>
      <c r="AO2163">
        <f t="shared" si="779"/>
        <v>0</v>
      </c>
      <c r="AP2163">
        <f t="shared" si="780"/>
        <v>2</v>
      </c>
      <c r="AQ2163">
        <f t="shared" si="781"/>
        <v>94.9</v>
      </c>
    </row>
    <row r="2164" spans="1:43" x14ac:dyDescent="0.25">
      <c r="A2164" t="s">
        <v>43</v>
      </c>
      <c r="B2164">
        <v>19</v>
      </c>
      <c r="C2164" t="s">
        <v>28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  <c r="U2164">
        <f t="shared" si="759"/>
        <v>1</v>
      </c>
      <c r="V2164" t="str">
        <f t="shared" si="760"/>
        <v>&lt;=3 calls</v>
      </c>
      <c r="W2164" t="str">
        <f t="shared" si="761"/>
        <v>Q1</v>
      </c>
      <c r="X2164" t="str">
        <f t="shared" si="762"/>
        <v>Not Applicable</v>
      </c>
      <c r="Y2164" t="str">
        <f t="shared" si="763"/>
        <v>High</v>
      </c>
      <c r="Z2164" s="3">
        <f t="shared" si="764"/>
        <v>1.4652272269984372</v>
      </c>
      <c r="AA2164" s="3">
        <f t="shared" si="765"/>
        <v>1.3836171296876048</v>
      </c>
      <c r="AB2164" s="3">
        <f t="shared" si="766"/>
        <v>-0.50101498936180755</v>
      </c>
      <c r="AC2164" s="3">
        <f t="shared" si="767"/>
        <v>-0.27392852265606671</v>
      </c>
      <c r="AD2164" s="3">
        <f t="shared" si="768"/>
        <v>3.540500209395359</v>
      </c>
      <c r="AE2164" s="3">
        <f t="shared" si="769"/>
        <v>2.0945978237819891</v>
      </c>
      <c r="AF2164" s="3">
        <f t="shared" si="770"/>
        <v>2.0590139276012458</v>
      </c>
      <c r="AG2164" t="str">
        <f t="shared" si="771"/>
        <v>Cluster 3</v>
      </c>
      <c r="AH2164" t="str">
        <f t="shared" si="772"/>
        <v>Not Applicable</v>
      </c>
      <c r="AI2164">
        <f t="shared" si="773"/>
        <v>44.1</v>
      </c>
      <c r="AJ2164" t="e">
        <f t="shared" si="774"/>
        <v>#N/A</v>
      </c>
      <c r="AK2164" t="str">
        <f t="shared" si="775"/>
        <v>no - Low</v>
      </c>
      <c r="AL2164" t="str">
        <f t="shared" si="776"/>
        <v>Q2 - Medium</v>
      </c>
      <c r="AM2164">
        <f t="shared" si="777"/>
        <v>0</v>
      </c>
      <c r="AN2164">
        <f t="shared" si="778"/>
        <v>0</v>
      </c>
      <c r="AO2164">
        <f t="shared" si="779"/>
        <v>1</v>
      </c>
      <c r="AP2164">
        <f t="shared" si="780"/>
        <v>1</v>
      </c>
      <c r="AQ2164">
        <f t="shared" si="781"/>
        <v>259.39999999999998</v>
      </c>
    </row>
    <row r="2165" spans="1:43" x14ac:dyDescent="0.25">
      <c r="A2165" t="s">
        <v>59</v>
      </c>
      <c r="B2165">
        <v>120</v>
      </c>
      <c r="C2165" t="s">
        <v>25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  <c r="U2165">
        <f t="shared" si="759"/>
        <v>0</v>
      </c>
      <c r="V2165" t="str">
        <f t="shared" si="760"/>
        <v>&lt;=3 calls</v>
      </c>
      <c r="W2165" t="str">
        <f t="shared" si="761"/>
        <v>Q3</v>
      </c>
      <c r="X2165" t="str">
        <f t="shared" si="762"/>
        <v>Not Applicable</v>
      </c>
      <c r="Y2165" t="str">
        <f t="shared" si="763"/>
        <v>High</v>
      </c>
      <c r="Z2165" s="3">
        <f t="shared" si="764"/>
        <v>0.65800478312487387</v>
      </c>
      <c r="AA2165" s="3">
        <f t="shared" si="765"/>
        <v>1.6920777987691791</v>
      </c>
      <c r="AB2165" s="3">
        <f t="shared" si="766"/>
        <v>-0.16737415088307137</v>
      </c>
      <c r="AC2165" s="3">
        <f t="shared" si="767"/>
        <v>-1.2159227887842059</v>
      </c>
      <c r="AD2165" s="3">
        <f t="shared" si="768"/>
        <v>3.2766066579351429</v>
      </c>
      <c r="AE2165" s="3">
        <f t="shared" si="769"/>
        <v>2.1914789313090264</v>
      </c>
      <c r="AF2165" s="3">
        <f t="shared" si="770"/>
        <v>2.6208793604280607</v>
      </c>
      <c r="AG2165" t="str">
        <f t="shared" si="771"/>
        <v>Cluster 2</v>
      </c>
      <c r="AH2165" t="str">
        <f t="shared" si="772"/>
        <v>&gt;16 messages</v>
      </c>
      <c r="AI2165" t="e">
        <f t="shared" si="773"/>
        <v>#N/A</v>
      </c>
      <c r="AJ2165">
        <f t="shared" si="774"/>
        <v>36.69</v>
      </c>
      <c r="AK2165" t="str">
        <f t="shared" si="775"/>
        <v>no - Low</v>
      </c>
      <c r="AL2165" t="str">
        <f t="shared" si="776"/>
        <v>Q1 - Low</v>
      </c>
      <c r="AM2165">
        <f t="shared" si="777"/>
        <v>0</v>
      </c>
      <c r="AN2165">
        <f t="shared" si="778"/>
        <v>0</v>
      </c>
      <c r="AO2165">
        <f t="shared" si="779"/>
        <v>0</v>
      </c>
      <c r="AP2165">
        <f t="shared" si="780"/>
        <v>1</v>
      </c>
      <c r="AQ2165">
        <f t="shared" si="781"/>
        <v>215.8</v>
      </c>
    </row>
    <row r="2166" spans="1:43" x14ac:dyDescent="0.25">
      <c r="A2166" t="s">
        <v>35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  <c r="U2166">
        <f t="shared" si="759"/>
        <v>0</v>
      </c>
      <c r="V2166" t="str">
        <f t="shared" si="760"/>
        <v>&lt;=3 calls</v>
      </c>
      <c r="W2166" t="str">
        <f t="shared" si="761"/>
        <v>Q4</v>
      </c>
      <c r="X2166" t="str">
        <f t="shared" si="762"/>
        <v>Not Applicable</v>
      </c>
      <c r="Y2166" t="str">
        <f t="shared" si="763"/>
        <v>High</v>
      </c>
      <c r="Z2166" s="3">
        <f t="shared" si="764"/>
        <v>-1.5322340955504159</v>
      </c>
      <c r="AA2166" s="3">
        <f t="shared" si="765"/>
        <v>1.351776028363056</v>
      </c>
      <c r="AB2166" s="3">
        <f t="shared" si="766"/>
        <v>1.0877509081559853</v>
      </c>
      <c r="AC2166" s="3">
        <f t="shared" si="767"/>
        <v>1.0666017791416695</v>
      </c>
      <c r="AD2166" s="3">
        <f t="shared" si="768"/>
        <v>3.8004829151184376</v>
      </c>
      <c r="AE2166" s="3">
        <f t="shared" si="769"/>
        <v>2.5487018554327898</v>
      </c>
      <c r="AF2166" s="3">
        <f t="shared" si="770"/>
        <v>2.5589239745771959</v>
      </c>
      <c r="AG2166" t="str">
        <f t="shared" si="771"/>
        <v>Cluster 2</v>
      </c>
      <c r="AH2166" t="str">
        <f t="shared" si="772"/>
        <v>Not Applicable</v>
      </c>
      <c r="AI2166" t="e">
        <f t="shared" si="773"/>
        <v>#N/A</v>
      </c>
      <c r="AJ2166">
        <f t="shared" si="774"/>
        <v>16.579999999999998</v>
      </c>
      <c r="AK2166" t="str">
        <f t="shared" si="775"/>
        <v>no - Medium</v>
      </c>
      <c r="AL2166" t="str">
        <f t="shared" si="776"/>
        <v>Q4 - Very High</v>
      </c>
      <c r="AM2166">
        <f t="shared" si="777"/>
        <v>0</v>
      </c>
      <c r="AN2166">
        <f t="shared" si="778"/>
        <v>1</v>
      </c>
      <c r="AO2166">
        <f t="shared" si="779"/>
        <v>0</v>
      </c>
      <c r="AP2166">
        <f t="shared" si="780"/>
        <v>3</v>
      </c>
      <c r="AQ2166">
        <f t="shared" si="781"/>
        <v>97.5</v>
      </c>
    </row>
    <row r="2167" spans="1:43" x14ac:dyDescent="0.25">
      <c r="A2167" t="s">
        <v>73</v>
      </c>
      <c r="B2167">
        <v>141</v>
      </c>
      <c r="C2167" t="s">
        <v>28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  <c r="U2167">
        <f t="shared" si="759"/>
        <v>0</v>
      </c>
      <c r="V2167" t="str">
        <f t="shared" si="760"/>
        <v>&lt;=3 calls</v>
      </c>
      <c r="W2167" t="str">
        <f t="shared" si="761"/>
        <v>Q4</v>
      </c>
      <c r="X2167" t="str">
        <f t="shared" si="762"/>
        <v>Not Applicable</v>
      </c>
      <c r="Y2167" t="str">
        <f t="shared" si="763"/>
        <v>Medium</v>
      </c>
      <c r="Z2167" s="3">
        <f t="shared" si="764"/>
        <v>-0.62503456000443791</v>
      </c>
      <c r="AA2167" s="3">
        <f t="shared" si="765"/>
        <v>-0.6024715654311763</v>
      </c>
      <c r="AB2167" s="3">
        <f t="shared" si="766"/>
        <v>0.76006794179294046</v>
      </c>
      <c r="AC2167" s="3">
        <f t="shared" si="767"/>
        <v>-0.74492565572013658</v>
      </c>
      <c r="AD2167" s="3">
        <f t="shared" si="768"/>
        <v>1.8605187497896505</v>
      </c>
      <c r="AE2167" s="3">
        <f t="shared" si="769"/>
        <v>1.3734109716484959</v>
      </c>
      <c r="AF2167" s="3">
        <f t="shared" si="770"/>
        <v>2.8828779675473752</v>
      </c>
      <c r="AG2167" t="str">
        <f t="shared" si="771"/>
        <v>Cluster 2</v>
      </c>
      <c r="AH2167" t="str">
        <f t="shared" si="772"/>
        <v>Not Applicable</v>
      </c>
      <c r="AI2167" t="e">
        <f t="shared" si="773"/>
        <v>#N/A</v>
      </c>
      <c r="AJ2167">
        <f t="shared" si="774"/>
        <v>24.91</v>
      </c>
      <c r="AK2167" t="str">
        <f t="shared" si="775"/>
        <v>no - Medium</v>
      </c>
      <c r="AL2167" t="str">
        <f t="shared" si="776"/>
        <v>Q1 - Low</v>
      </c>
      <c r="AM2167">
        <f t="shared" si="777"/>
        <v>0</v>
      </c>
      <c r="AN2167">
        <f t="shared" si="778"/>
        <v>0</v>
      </c>
      <c r="AO2167">
        <f t="shared" si="779"/>
        <v>1</v>
      </c>
      <c r="AP2167">
        <f t="shared" si="780"/>
        <v>0</v>
      </c>
      <c r="AQ2167">
        <f t="shared" si="781"/>
        <v>146.5</v>
      </c>
    </row>
    <row r="2168" spans="1:43" x14ac:dyDescent="0.25">
      <c r="A2168" t="s">
        <v>27</v>
      </c>
      <c r="B2168">
        <v>90</v>
      </c>
      <c r="C2168" t="s">
        <v>25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  <c r="U2168">
        <f t="shared" si="759"/>
        <v>0</v>
      </c>
      <c r="V2168" t="str">
        <f t="shared" si="760"/>
        <v>&lt;=3 calls</v>
      </c>
      <c r="W2168" t="str">
        <f t="shared" si="761"/>
        <v>Q2</v>
      </c>
      <c r="X2168" t="str">
        <f t="shared" si="762"/>
        <v>Not Applicable</v>
      </c>
      <c r="Y2168" t="str">
        <f t="shared" si="763"/>
        <v>High</v>
      </c>
      <c r="Z2168" s="3">
        <f t="shared" si="764"/>
        <v>-0.41397181091823071</v>
      </c>
      <c r="AA2168" s="3">
        <f t="shared" si="765"/>
        <v>0.67316255638359201</v>
      </c>
      <c r="AB2168" s="3">
        <f t="shared" si="766"/>
        <v>0.18811221868653485</v>
      </c>
      <c r="AC2168" s="3">
        <f t="shared" si="767"/>
        <v>0.70429629216930834</v>
      </c>
      <c r="AD2168" s="3">
        <f t="shared" si="768"/>
        <v>2.7311423386884885</v>
      </c>
      <c r="AE2168" s="3">
        <f t="shared" si="769"/>
        <v>1.0751464837567104</v>
      </c>
      <c r="AF2168" s="3">
        <f t="shared" si="770"/>
        <v>1.6890060535391842</v>
      </c>
      <c r="AG2168" t="str">
        <f t="shared" si="771"/>
        <v>Cluster 2</v>
      </c>
      <c r="AH2168" t="str">
        <f t="shared" si="772"/>
        <v>Not Applicable</v>
      </c>
      <c r="AI2168" t="e">
        <f t="shared" si="773"/>
        <v>#N/A</v>
      </c>
      <c r="AJ2168">
        <f t="shared" si="774"/>
        <v>26.84</v>
      </c>
      <c r="AK2168" t="str">
        <f t="shared" si="775"/>
        <v>no - Medium</v>
      </c>
      <c r="AL2168" t="str">
        <f t="shared" si="776"/>
        <v>Q4 - Very High</v>
      </c>
      <c r="AM2168">
        <f t="shared" si="777"/>
        <v>0</v>
      </c>
      <c r="AN2168">
        <f t="shared" si="778"/>
        <v>0</v>
      </c>
      <c r="AO2168">
        <f t="shared" si="779"/>
        <v>0</v>
      </c>
      <c r="AP2168">
        <f t="shared" si="780"/>
        <v>2</v>
      </c>
      <c r="AQ2168">
        <f t="shared" si="781"/>
        <v>157.9</v>
      </c>
    </row>
    <row r="2169" spans="1:43" x14ac:dyDescent="0.25">
      <c r="A2169" t="s">
        <v>64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  <c r="U2169">
        <f t="shared" si="759"/>
        <v>0</v>
      </c>
      <c r="V2169" t="str">
        <f t="shared" si="760"/>
        <v>&lt;=3 calls</v>
      </c>
      <c r="W2169" t="str">
        <f t="shared" si="761"/>
        <v>Q1</v>
      </c>
      <c r="X2169" t="str">
        <f t="shared" si="762"/>
        <v>Not Applicable</v>
      </c>
      <c r="Y2169" t="str">
        <f t="shared" si="763"/>
        <v>Medium</v>
      </c>
      <c r="Z2169" s="3">
        <f t="shared" si="764"/>
        <v>-0.74722878315961039</v>
      </c>
      <c r="AA2169" s="3">
        <f t="shared" si="765"/>
        <v>0.46619539777401953</v>
      </c>
      <c r="AB2169" s="3">
        <f t="shared" si="766"/>
        <v>0.79978708923088526</v>
      </c>
      <c r="AC2169" s="3">
        <f t="shared" si="767"/>
        <v>0.88544903565548905</v>
      </c>
      <c r="AD2169" s="3">
        <f t="shared" si="768"/>
        <v>3.0012953645273037</v>
      </c>
      <c r="AE2169" s="3">
        <f t="shared" si="769"/>
        <v>1.4830267651433389</v>
      </c>
      <c r="AF2169" s="3">
        <f t="shared" si="770"/>
        <v>1.8414567350687197</v>
      </c>
      <c r="AG2169" t="str">
        <f t="shared" si="771"/>
        <v>Cluster 2</v>
      </c>
      <c r="AH2169" t="str">
        <f t="shared" si="772"/>
        <v>Not Applicable</v>
      </c>
      <c r="AI2169" t="e">
        <f t="shared" si="773"/>
        <v>#N/A</v>
      </c>
      <c r="AJ2169">
        <f t="shared" si="774"/>
        <v>23.78</v>
      </c>
      <c r="AK2169" t="str">
        <f t="shared" si="775"/>
        <v>no - Medium</v>
      </c>
      <c r="AL2169" t="str">
        <f t="shared" si="776"/>
        <v>Q4 - Very High</v>
      </c>
      <c r="AM2169">
        <f t="shared" si="777"/>
        <v>0</v>
      </c>
      <c r="AN2169">
        <f t="shared" si="778"/>
        <v>1</v>
      </c>
      <c r="AO2169">
        <f t="shared" si="779"/>
        <v>0</v>
      </c>
      <c r="AP2169">
        <f t="shared" si="780"/>
        <v>2</v>
      </c>
      <c r="AQ2169">
        <f t="shared" si="781"/>
        <v>139.9</v>
      </c>
    </row>
    <row r="2170" spans="1:43" x14ac:dyDescent="0.25">
      <c r="A2170" t="s">
        <v>60</v>
      </c>
      <c r="B2170">
        <v>117</v>
      </c>
      <c r="C2170" t="s">
        <v>25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  <c r="U2170">
        <f t="shared" si="759"/>
        <v>0</v>
      </c>
      <c r="V2170" t="str">
        <f t="shared" si="760"/>
        <v>&lt;=3 calls</v>
      </c>
      <c r="W2170" t="str">
        <f t="shared" si="761"/>
        <v>Q3</v>
      </c>
      <c r="X2170" t="str">
        <f t="shared" si="762"/>
        <v>Not Applicable</v>
      </c>
      <c r="Y2170" t="str">
        <f t="shared" si="763"/>
        <v>High</v>
      </c>
      <c r="Z2170" s="3">
        <f t="shared" si="764"/>
        <v>-0.50098890922570238</v>
      </c>
      <c r="AA2170" s="3">
        <f t="shared" si="765"/>
        <v>1.2562527243894068</v>
      </c>
      <c r="AB2170" s="3">
        <f t="shared" si="766"/>
        <v>-1.3013558102363958</v>
      </c>
      <c r="AC2170" s="3">
        <f t="shared" si="767"/>
        <v>0.59560464607760044</v>
      </c>
      <c r="AD2170" s="3">
        <f t="shared" si="768"/>
        <v>2.8242623702443148</v>
      </c>
      <c r="AE2170" s="3">
        <f t="shared" si="769"/>
        <v>1.9691197612050457</v>
      </c>
      <c r="AF2170" s="3">
        <f t="shared" si="770"/>
        <v>2.7889796220048648</v>
      </c>
      <c r="AG2170" t="str">
        <f t="shared" si="771"/>
        <v>Cluster 2</v>
      </c>
      <c r="AH2170" t="str">
        <f t="shared" si="772"/>
        <v>&gt;16 messages</v>
      </c>
      <c r="AI2170" t="e">
        <f t="shared" si="773"/>
        <v>#N/A</v>
      </c>
      <c r="AJ2170">
        <f t="shared" si="774"/>
        <v>26.04</v>
      </c>
      <c r="AK2170" t="str">
        <f t="shared" si="775"/>
        <v>no - High</v>
      </c>
      <c r="AL2170" t="str">
        <f t="shared" si="776"/>
        <v>Q3 - High</v>
      </c>
      <c r="AM2170">
        <f t="shared" si="777"/>
        <v>0</v>
      </c>
      <c r="AN2170">
        <f t="shared" si="778"/>
        <v>0</v>
      </c>
      <c r="AO2170">
        <f t="shared" si="779"/>
        <v>0</v>
      </c>
      <c r="AP2170">
        <f t="shared" si="780"/>
        <v>1</v>
      </c>
      <c r="AQ2170">
        <f t="shared" si="781"/>
        <v>153.19999999999999</v>
      </c>
    </row>
    <row r="2171" spans="1:43" x14ac:dyDescent="0.25">
      <c r="A2171" t="s">
        <v>50</v>
      </c>
      <c r="B2171">
        <v>87</v>
      </c>
      <c r="C2171" t="s">
        <v>25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  <c r="U2171">
        <f t="shared" si="759"/>
        <v>0</v>
      </c>
      <c r="V2171" t="str">
        <f t="shared" si="760"/>
        <v>&lt;=3 calls</v>
      </c>
      <c r="W2171" t="str">
        <f t="shared" si="761"/>
        <v>Q2</v>
      </c>
      <c r="X2171" t="str">
        <f t="shared" si="762"/>
        <v>Not Applicable</v>
      </c>
      <c r="Y2171" t="str">
        <f t="shared" si="763"/>
        <v>Medium</v>
      </c>
      <c r="Z2171" s="3">
        <f t="shared" si="764"/>
        <v>0.1025764960559078</v>
      </c>
      <c r="AA2171" s="3">
        <f t="shared" si="765"/>
        <v>-0.15669614688748176</v>
      </c>
      <c r="AB2171" s="3">
        <f t="shared" si="766"/>
        <v>-1.0483518503189224E-2</v>
      </c>
      <c r="AC2171" s="3">
        <f t="shared" si="767"/>
        <v>-1.3246144348759143</v>
      </c>
      <c r="AD2171" s="3">
        <f t="shared" si="768"/>
        <v>1.7353252481344761</v>
      </c>
      <c r="AE2171" s="3">
        <f t="shared" si="769"/>
        <v>1.3378299313568731</v>
      </c>
      <c r="AF2171" s="3">
        <f t="shared" si="770"/>
        <v>2.9271529057525658</v>
      </c>
      <c r="AG2171" t="str">
        <f t="shared" si="771"/>
        <v>Cluster 2</v>
      </c>
      <c r="AH2171" t="str">
        <f t="shared" si="772"/>
        <v>Not Applicable</v>
      </c>
      <c r="AI2171" t="e">
        <f t="shared" si="773"/>
        <v>#N/A</v>
      </c>
      <c r="AJ2171">
        <f t="shared" si="774"/>
        <v>31.59</v>
      </c>
      <c r="AK2171" t="str">
        <f t="shared" si="775"/>
        <v>no - Medium</v>
      </c>
      <c r="AL2171" t="str">
        <f t="shared" si="776"/>
        <v>Q1 - Low</v>
      </c>
      <c r="AM2171">
        <f t="shared" si="777"/>
        <v>0</v>
      </c>
      <c r="AN2171">
        <f t="shared" si="778"/>
        <v>0</v>
      </c>
      <c r="AO2171">
        <f t="shared" si="779"/>
        <v>0</v>
      </c>
      <c r="AP2171">
        <f t="shared" si="780"/>
        <v>1</v>
      </c>
      <c r="AQ2171">
        <f t="shared" si="781"/>
        <v>185.8</v>
      </c>
    </row>
    <row r="2172" spans="1:43" x14ac:dyDescent="0.25">
      <c r="A2172" t="s">
        <v>58</v>
      </c>
      <c r="B2172">
        <v>190</v>
      </c>
      <c r="C2172" t="s">
        <v>25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  <c r="U2172">
        <f t="shared" si="759"/>
        <v>0</v>
      </c>
      <c r="V2172" t="str">
        <f t="shared" si="760"/>
        <v>&lt;=3 calls</v>
      </c>
      <c r="W2172" t="str">
        <f t="shared" si="761"/>
        <v>Q4</v>
      </c>
      <c r="X2172" t="str">
        <f t="shared" si="762"/>
        <v>Not Applicable</v>
      </c>
      <c r="Y2172" t="str">
        <f t="shared" si="763"/>
        <v>Medium</v>
      </c>
      <c r="Z2172" s="3">
        <f t="shared" si="764"/>
        <v>3.5925101607631453E-2</v>
      </c>
      <c r="AA2172" s="3">
        <f t="shared" si="765"/>
        <v>0.24131761966938828</v>
      </c>
      <c r="AB2172" s="3">
        <f t="shared" si="766"/>
        <v>0.64488241422290027</v>
      </c>
      <c r="AC2172" s="3">
        <f t="shared" si="767"/>
        <v>-0.34638962005053869</v>
      </c>
      <c r="AD2172" s="3">
        <f t="shared" si="768"/>
        <v>2.3972598804551613</v>
      </c>
      <c r="AE2172" s="3">
        <f t="shared" si="769"/>
        <v>0.77161123860473357</v>
      </c>
      <c r="AF2172" s="3">
        <f t="shared" si="770"/>
        <v>1.8557782390798663</v>
      </c>
      <c r="AG2172" t="str">
        <f t="shared" si="771"/>
        <v>Cluster 2</v>
      </c>
      <c r="AH2172" t="str">
        <f t="shared" si="772"/>
        <v>Not Applicable</v>
      </c>
      <c r="AI2172" t="e">
        <f t="shared" si="773"/>
        <v>#N/A</v>
      </c>
      <c r="AJ2172">
        <f t="shared" si="774"/>
        <v>30.97</v>
      </c>
      <c r="AK2172" t="str">
        <f t="shared" si="775"/>
        <v>no - Medium</v>
      </c>
      <c r="AL2172" t="str">
        <f t="shared" si="776"/>
        <v>Q2 - Medium</v>
      </c>
      <c r="AM2172">
        <f t="shared" si="777"/>
        <v>0</v>
      </c>
      <c r="AN2172">
        <f t="shared" si="778"/>
        <v>0</v>
      </c>
      <c r="AO2172">
        <f t="shared" si="779"/>
        <v>0</v>
      </c>
      <c r="AP2172">
        <f t="shared" si="780"/>
        <v>2</v>
      </c>
      <c r="AQ2172">
        <f t="shared" si="781"/>
        <v>182.2</v>
      </c>
    </row>
    <row r="2173" spans="1:43" x14ac:dyDescent="0.25">
      <c r="A2173" t="s">
        <v>71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  <c r="U2173">
        <f t="shared" si="759"/>
        <v>0</v>
      </c>
      <c r="V2173" t="str">
        <f t="shared" si="760"/>
        <v>&lt;=3 calls</v>
      </c>
      <c r="W2173" t="str">
        <f t="shared" si="761"/>
        <v>Q3</v>
      </c>
      <c r="X2173" t="str">
        <f t="shared" si="762"/>
        <v>Not Applicable</v>
      </c>
      <c r="Y2173" t="str">
        <f t="shared" si="763"/>
        <v>High</v>
      </c>
      <c r="Z2173" s="3">
        <f t="shared" si="764"/>
        <v>0.10072506843234416</v>
      </c>
      <c r="AA2173" s="3">
        <f t="shared" si="765"/>
        <v>0.69505331354421973</v>
      </c>
      <c r="AB2173" s="3">
        <f t="shared" si="766"/>
        <v>1.1095964392468542</v>
      </c>
      <c r="AC2173" s="3">
        <f t="shared" si="767"/>
        <v>2.4071320809394061</v>
      </c>
      <c r="AD2173" s="3">
        <f t="shared" si="768"/>
        <v>4.4881786467878175</v>
      </c>
      <c r="AE2173" s="3">
        <f t="shared" si="769"/>
        <v>2.742030955543076</v>
      </c>
      <c r="AF2173" s="3">
        <f t="shared" si="770"/>
        <v>1.7010937530985248</v>
      </c>
      <c r="AG2173" t="str">
        <f t="shared" si="771"/>
        <v>Cluster 3</v>
      </c>
      <c r="AH2173" t="str">
        <f t="shared" si="772"/>
        <v>Not Applicable</v>
      </c>
      <c r="AI2173" t="e">
        <f t="shared" si="773"/>
        <v>#N/A</v>
      </c>
      <c r="AJ2173">
        <f t="shared" si="774"/>
        <v>31.57</v>
      </c>
      <c r="AK2173" t="str">
        <f t="shared" si="775"/>
        <v>no - Medium</v>
      </c>
      <c r="AL2173" t="str">
        <f t="shared" si="776"/>
        <v>Q4 - Very High</v>
      </c>
      <c r="AM2173">
        <f t="shared" si="777"/>
        <v>0</v>
      </c>
      <c r="AN2173">
        <f t="shared" si="778"/>
        <v>1</v>
      </c>
      <c r="AO2173">
        <f t="shared" si="779"/>
        <v>0</v>
      </c>
      <c r="AP2173">
        <f t="shared" si="780"/>
        <v>0</v>
      </c>
      <c r="AQ2173">
        <f t="shared" si="781"/>
        <v>185.7</v>
      </c>
    </row>
    <row r="2174" spans="1:43" x14ac:dyDescent="0.25">
      <c r="A2174" t="s">
        <v>63</v>
      </c>
      <c r="B2174">
        <v>115</v>
      </c>
      <c r="C2174" t="s">
        <v>28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  <c r="U2174">
        <f t="shared" si="759"/>
        <v>0</v>
      </c>
      <c r="V2174" t="str">
        <f t="shared" si="760"/>
        <v>&lt;=3 calls</v>
      </c>
      <c r="W2174" t="str">
        <f t="shared" si="761"/>
        <v>Q3</v>
      </c>
      <c r="X2174" t="str">
        <f t="shared" si="762"/>
        <v>Not Applicable</v>
      </c>
      <c r="Y2174" t="str">
        <f t="shared" si="763"/>
        <v>Medium</v>
      </c>
      <c r="Z2174" s="3">
        <f t="shared" si="764"/>
        <v>0.78390186152717245</v>
      </c>
      <c r="AA2174" s="3">
        <f t="shared" si="765"/>
        <v>-0.19649752354316877</v>
      </c>
      <c r="AB2174" s="3">
        <f t="shared" si="766"/>
        <v>1.3347969959577441E-2</v>
      </c>
      <c r="AC2174" s="3">
        <f t="shared" si="767"/>
        <v>0.45068245128865581</v>
      </c>
      <c r="AD2174" s="3">
        <f t="shared" si="768"/>
        <v>2.6380439275968155</v>
      </c>
      <c r="AE2174" s="3">
        <f t="shared" si="769"/>
        <v>0.92542219849426444</v>
      </c>
      <c r="AF2174" s="3">
        <f t="shared" si="770"/>
        <v>1.6593784158538052</v>
      </c>
      <c r="AG2174" t="str">
        <f t="shared" si="771"/>
        <v>Cluster 2</v>
      </c>
      <c r="AH2174" t="str">
        <f t="shared" si="772"/>
        <v>&gt;16 messages</v>
      </c>
      <c r="AI2174" t="e">
        <f t="shared" si="773"/>
        <v>#N/A</v>
      </c>
      <c r="AJ2174">
        <f t="shared" si="774"/>
        <v>37.840000000000003</v>
      </c>
      <c r="AK2174" t="str">
        <f t="shared" si="775"/>
        <v>no - Low</v>
      </c>
      <c r="AL2174" t="str">
        <f t="shared" si="776"/>
        <v>Q3 - High</v>
      </c>
      <c r="AM2174">
        <f t="shared" si="777"/>
        <v>0</v>
      </c>
      <c r="AN2174">
        <f t="shared" si="778"/>
        <v>0</v>
      </c>
      <c r="AO2174">
        <f t="shared" si="779"/>
        <v>1</v>
      </c>
      <c r="AP2174">
        <f t="shared" si="780"/>
        <v>1</v>
      </c>
      <c r="AQ2174">
        <f t="shared" si="781"/>
        <v>222.6</v>
      </c>
    </row>
    <row r="2175" spans="1:43" x14ac:dyDescent="0.25">
      <c r="A2175" t="s">
        <v>60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  <c r="U2175">
        <f t="shared" si="759"/>
        <v>0</v>
      </c>
      <c r="V2175" t="str">
        <f t="shared" si="760"/>
        <v>&lt;=3 calls</v>
      </c>
      <c r="W2175" t="str">
        <f t="shared" si="761"/>
        <v>Q1</v>
      </c>
      <c r="X2175" t="str">
        <f t="shared" si="762"/>
        <v>Not Applicable</v>
      </c>
      <c r="Y2175" t="str">
        <f t="shared" si="763"/>
        <v>High</v>
      </c>
      <c r="Z2175" s="3">
        <f t="shared" si="764"/>
        <v>0.3154906727656781</v>
      </c>
      <c r="AA2175" s="3">
        <f t="shared" si="765"/>
        <v>1.2801335503828188</v>
      </c>
      <c r="AB2175" s="3">
        <f t="shared" si="766"/>
        <v>0.19804200554602108</v>
      </c>
      <c r="AC2175" s="3">
        <f t="shared" si="767"/>
        <v>-0.45508126614224731</v>
      </c>
      <c r="AD2175" s="3">
        <f t="shared" si="768"/>
        <v>2.9430877987713386</v>
      </c>
      <c r="AE2175" s="3">
        <f t="shared" si="769"/>
        <v>1.4087568513310529</v>
      </c>
      <c r="AF2175" s="3">
        <f t="shared" si="770"/>
        <v>1.8186329869073752</v>
      </c>
      <c r="AG2175" t="str">
        <f t="shared" si="771"/>
        <v>Cluster 2</v>
      </c>
      <c r="AH2175" t="str">
        <f t="shared" si="772"/>
        <v>Not Applicable</v>
      </c>
      <c r="AI2175" t="e">
        <f t="shared" si="773"/>
        <v>#N/A</v>
      </c>
      <c r="AJ2175">
        <f t="shared" si="774"/>
        <v>33.54</v>
      </c>
      <c r="AK2175" t="str">
        <f t="shared" si="775"/>
        <v>no - Medium</v>
      </c>
      <c r="AL2175" t="str">
        <f t="shared" si="776"/>
        <v>Q2 - Medium</v>
      </c>
      <c r="AM2175">
        <f t="shared" si="777"/>
        <v>0</v>
      </c>
      <c r="AN2175">
        <f t="shared" si="778"/>
        <v>1</v>
      </c>
      <c r="AO2175">
        <f t="shared" si="779"/>
        <v>0</v>
      </c>
      <c r="AP2175">
        <f t="shared" si="780"/>
        <v>1</v>
      </c>
      <c r="AQ2175">
        <f t="shared" si="781"/>
        <v>197.3</v>
      </c>
    </row>
    <row r="2176" spans="1:43" x14ac:dyDescent="0.25">
      <c r="A2176" t="s">
        <v>34</v>
      </c>
      <c r="B2176">
        <v>143</v>
      </c>
      <c r="C2176" t="s">
        <v>28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  <c r="U2176">
        <f t="shared" si="759"/>
        <v>0</v>
      </c>
      <c r="V2176" t="str">
        <f t="shared" si="760"/>
        <v>&lt;=3 calls</v>
      </c>
      <c r="W2176" t="str">
        <f t="shared" si="761"/>
        <v>Q4</v>
      </c>
      <c r="X2176" t="str">
        <f t="shared" si="762"/>
        <v>Not Applicable</v>
      </c>
      <c r="Y2176" t="str">
        <f t="shared" si="763"/>
        <v>Medium</v>
      </c>
      <c r="Z2176" s="3">
        <f t="shared" si="764"/>
        <v>-0.71945736880616207</v>
      </c>
      <c r="AA2176" s="3">
        <f t="shared" si="765"/>
        <v>-0.27411020802175856</v>
      </c>
      <c r="AB2176" s="3">
        <f t="shared" si="766"/>
        <v>0.18811221868653485</v>
      </c>
      <c r="AC2176" s="3">
        <f t="shared" si="767"/>
        <v>-0.92607839920631685</v>
      </c>
      <c r="AD2176" s="3">
        <f t="shared" si="768"/>
        <v>1.4222148941955004</v>
      </c>
      <c r="AE2176" s="3">
        <f t="shared" si="769"/>
        <v>1.218918668315045</v>
      </c>
      <c r="AF2176" s="3">
        <f t="shared" si="770"/>
        <v>2.9914595492271543</v>
      </c>
      <c r="AG2176" t="str">
        <f t="shared" si="771"/>
        <v>Cluster 2</v>
      </c>
      <c r="AH2176" t="str">
        <f t="shared" si="772"/>
        <v>&gt;16 messages</v>
      </c>
      <c r="AI2176" t="e">
        <f t="shared" si="773"/>
        <v>#N/A</v>
      </c>
      <c r="AJ2176">
        <f t="shared" si="774"/>
        <v>24.04</v>
      </c>
      <c r="AK2176" t="str">
        <f t="shared" si="775"/>
        <v>no - Medium</v>
      </c>
      <c r="AL2176" t="str">
        <f t="shared" si="776"/>
        <v>Q1 - Low</v>
      </c>
      <c r="AM2176">
        <f t="shared" si="777"/>
        <v>0</v>
      </c>
      <c r="AN2176">
        <f t="shared" si="778"/>
        <v>0</v>
      </c>
      <c r="AO2176">
        <f t="shared" si="779"/>
        <v>1</v>
      </c>
      <c r="AP2176">
        <f t="shared" si="780"/>
        <v>1</v>
      </c>
      <c r="AQ2176">
        <f t="shared" si="781"/>
        <v>141.4</v>
      </c>
    </row>
    <row r="2177" spans="1:43" x14ac:dyDescent="0.25">
      <c r="A2177" t="s">
        <v>70</v>
      </c>
      <c r="B2177">
        <v>110</v>
      </c>
      <c r="C2177" t="s">
        <v>28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  <c r="U2177">
        <f t="shared" si="759"/>
        <v>0</v>
      </c>
      <c r="V2177" t="str">
        <f t="shared" si="760"/>
        <v>&lt;=3 calls</v>
      </c>
      <c r="W2177" t="str">
        <f t="shared" si="761"/>
        <v>Q3</v>
      </c>
      <c r="X2177" t="str">
        <f t="shared" si="762"/>
        <v>Not Applicable</v>
      </c>
      <c r="Y2177" t="str">
        <f t="shared" si="763"/>
        <v>Low</v>
      </c>
      <c r="Z2177" s="3">
        <f t="shared" si="764"/>
        <v>0.51359342848694245</v>
      </c>
      <c r="AA2177" s="3">
        <f t="shared" si="765"/>
        <v>-2.0910430523538706</v>
      </c>
      <c r="AB2177" s="3">
        <f t="shared" si="766"/>
        <v>-0.43746435346109602</v>
      </c>
      <c r="AC2177" s="3">
        <f t="shared" si="767"/>
        <v>-0.81738675311460851</v>
      </c>
      <c r="AD2177" s="3">
        <f t="shared" si="768"/>
        <v>1.9573282709891757</v>
      </c>
      <c r="AE2177" s="3">
        <f t="shared" si="769"/>
        <v>2.3442984923637051</v>
      </c>
      <c r="AF2177" s="3">
        <f t="shared" si="770"/>
        <v>3.8936277277346387</v>
      </c>
      <c r="AG2177" t="str">
        <f t="shared" si="771"/>
        <v>Cluster 1</v>
      </c>
      <c r="AH2177" t="str">
        <f t="shared" si="772"/>
        <v>Not Applicable</v>
      </c>
      <c r="AI2177" t="e">
        <f t="shared" si="773"/>
        <v>#N/A</v>
      </c>
      <c r="AJ2177">
        <f t="shared" si="774"/>
        <v>35.36</v>
      </c>
      <c r="AK2177" t="str">
        <f t="shared" si="775"/>
        <v>no - High</v>
      </c>
      <c r="AL2177" t="str">
        <f t="shared" si="776"/>
        <v>Q1 - Low</v>
      </c>
      <c r="AM2177">
        <f t="shared" si="777"/>
        <v>0</v>
      </c>
      <c r="AN2177">
        <f t="shared" si="778"/>
        <v>0</v>
      </c>
      <c r="AO2177">
        <f t="shared" si="779"/>
        <v>1</v>
      </c>
      <c r="AP2177">
        <f t="shared" si="780"/>
        <v>1</v>
      </c>
      <c r="AQ2177">
        <f t="shared" si="781"/>
        <v>208</v>
      </c>
    </row>
    <row r="2178" spans="1:43" x14ac:dyDescent="0.25">
      <c r="A2178" t="s">
        <v>75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  <c r="U2178">
        <f t="shared" ref="U2178:U2241" si="782">IF(T2178="yes",1,0)</f>
        <v>0</v>
      </c>
      <c r="V2178" t="str">
        <f t="shared" ref="V2178:V2241" si="783">IF(S2178&gt;3,"&gt;3 calls","&lt;=3 calls")</f>
        <v>&lt;=3 calls</v>
      </c>
      <c r="W2178" t="str">
        <f t="shared" ref="W2178:W2241" si="784">IF(B2178&lt;=_xlfn.QUARTILE.INC($B$2:$B$4251,1),"Q1",
IF(B2178&lt;=_xlfn.QUARTILE.INC($B$2:$B$4251,2),"Q2",
IF(B2178&lt;=_xlfn.QUARTILE.INC($B$2:$B$4251,3),"Q3","Q4")))</f>
        <v>Q3</v>
      </c>
      <c r="X2178" t="str">
        <f t="shared" ref="X2178:X2241" si="785">IF(D2178="no","Not Applicable",IF(R2178&gt;2.84,"High","Low"))</f>
        <v>Not Applicable</v>
      </c>
      <c r="Y2178" t="str">
        <f t="shared" ref="Y2178:Y2241" si="786">IF(J2178&lt;=165,"Low",IF(J2178&lt;=233,"Medium","High"))</f>
        <v>Medium</v>
      </c>
      <c r="Z2178" s="3">
        <f t="shared" ref="Z2178:Z2241" si="787">(G2178-AVERAGE($G$2:$G$4251))/_xlfn.STDEV.S($G$2:$G$4251)</f>
        <v>-1.1434342946021396</v>
      </c>
      <c r="AA2178" s="3">
        <f t="shared" ref="AA2178:AA2241" si="788">(J2178-AVERAGE($J$2:$J$4251))/_xlfn.STDEV.S($J$2:$J$4251)</f>
        <v>-0.44525612764121253</v>
      </c>
      <c r="AB2178" s="3">
        <f t="shared" ref="AB2178:AB2241" si="789">(M2178-AVERAGE($M$2:$M$4251))/_xlfn.STDEV.S($M$2:$M$4251)</f>
        <v>1.0956947376435737</v>
      </c>
      <c r="AC2178" s="3">
        <f t="shared" ref="AC2178:AC2241" si="790">(P2178-AVERAGE($P$2:$P$4251))/_xlfn.STDEV.S($P$2:$P$4251)</f>
        <v>0.66806574347207237</v>
      </c>
      <c r="AD2178" s="3">
        <f t="shared" ref="AD2178:AD2241" si="791">SQRT((Z2178-$BQ$13)^2+(AA2178-$BR$13)^2+(AB2178-$BS$13)^2+(AC2178-$BT$13)^2)</f>
        <v>2.7391045833848042</v>
      </c>
      <c r="AE2178" s="3">
        <f t="shared" ref="AE2178:AE2241" si="792">SQRT((Z2178-$BQ$14)^2+(AA2178-$BR$14)^2+(AB2178-$BS$14)^2+(AC2178-$BT$14)^2)</f>
        <v>1.7755432410884995</v>
      </c>
      <c r="AF2178" s="3">
        <f t="shared" ref="AF2178:AF2241" si="793">SQRT((Z2178-$BQ$15)^2+(AA2178-$BR$15)^2+(AB2178-$BS$15)^2+(AC2178-$BT$15)^2)</f>
        <v>2.6081437236529865</v>
      </c>
      <c r="AG2178" t="str">
        <f t="shared" ref="AG2178:AG2241" si="794">IF(AD2178=MIN(AD2178:AF2178),"Cluster 1",IF(AE2178=MIN(AD2178:AF2178),"Cluster 2","Cluster 3"))</f>
        <v>Cluster 2</v>
      </c>
      <c r="AH2178" t="str">
        <f t="shared" ref="AH2178:AH2241" si="795">IF(E2178="no","Not Applicable",IF(F2178=0,"0 messages",IF(F2178&lt;=16,"1-16 messages","&gt;16 messages")))</f>
        <v>Not Applicable</v>
      </c>
      <c r="AI2178" t="e">
        <f t="shared" ref="AI2178:AI2241" si="796">IF(T2178="yes",I2178,NA())</f>
        <v>#N/A</v>
      </c>
      <c r="AJ2178">
        <f t="shared" ref="AJ2178:AJ2241" si="797">IF(T2178="no",I2178,NA())</f>
        <v>20.149999999999999</v>
      </c>
      <c r="AK2178" t="str">
        <f t="shared" ref="AK2178:AK2241" si="798">D2178&amp;" - "&amp;IF(Q2178&lt;=3,"Low",IF(Q2178&lt;=6,"Medium","High"))</f>
        <v>no - Medium</v>
      </c>
      <c r="AL2178" t="str">
        <f t="shared" ref="AL2178:AL2241" si="799">IF(P2178&lt;=8.5,"Q1 - Low",IF(P2178&lt;=10.3,"Q2 - Medium",IF(P2178&lt;=12,"Q3 - High","Q4 - Very High")))</f>
        <v>Q4 - Very High</v>
      </c>
      <c r="AM2178">
        <f t="shared" ref="AM2178:AM2241" si="800">IF(D2178="yes",1,0)</f>
        <v>0</v>
      </c>
      <c r="AN2178">
        <f t="shared" ref="AN2178:AN2241" si="801">IF(C2178="area_code_415",1,0)</f>
        <v>1</v>
      </c>
      <c r="AO2178">
        <f t="shared" ref="AO2178:AO2241" si="802">IF(C2178="area_code_510",1,0)</f>
        <v>0</v>
      </c>
      <c r="AP2178">
        <f t="shared" ref="AP2178:AP2241" si="803">S2178</f>
        <v>1</v>
      </c>
      <c r="AQ2178">
        <f t="shared" ref="AQ2178:AQ2241" si="804">G2178</f>
        <v>118.5</v>
      </c>
    </row>
    <row r="2179" spans="1:43" x14ac:dyDescent="0.25">
      <c r="A2179" t="s">
        <v>35</v>
      </c>
      <c r="B2179">
        <v>16</v>
      </c>
      <c r="C2179" t="s">
        <v>28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  <c r="U2179">
        <f t="shared" si="782"/>
        <v>0</v>
      </c>
      <c r="V2179" t="str">
        <f t="shared" si="783"/>
        <v>&lt;=3 calls</v>
      </c>
      <c r="W2179" t="str">
        <f t="shared" si="784"/>
        <v>Q1</v>
      </c>
      <c r="X2179" t="str">
        <f t="shared" si="785"/>
        <v>Not Applicable</v>
      </c>
      <c r="Y2179" t="str">
        <f t="shared" si="786"/>
        <v>Medium</v>
      </c>
      <c r="Z2179" s="3">
        <f t="shared" si="787"/>
        <v>-0.50098890922570238</v>
      </c>
      <c r="AA2179" s="3">
        <f t="shared" si="788"/>
        <v>0.58758959657386478</v>
      </c>
      <c r="AB2179" s="3">
        <f t="shared" si="789"/>
        <v>-1.0392094371459601</v>
      </c>
      <c r="AC2179" s="3">
        <f t="shared" si="790"/>
        <v>0.16083806171076653</v>
      </c>
      <c r="AD2179" s="3">
        <f t="shared" si="791"/>
        <v>2.02941744876283</v>
      </c>
      <c r="AE2179" s="3">
        <f t="shared" si="792"/>
        <v>1.3046365614672524</v>
      </c>
      <c r="AF2179" s="3">
        <f t="shared" si="793"/>
        <v>2.6991883842538962</v>
      </c>
      <c r="AG2179" t="str">
        <f t="shared" si="794"/>
        <v>Cluster 2</v>
      </c>
      <c r="AH2179" t="str">
        <f t="shared" si="795"/>
        <v>Not Applicable</v>
      </c>
      <c r="AI2179" t="e">
        <f t="shared" si="796"/>
        <v>#N/A</v>
      </c>
      <c r="AJ2179">
        <f t="shared" si="797"/>
        <v>26.04</v>
      </c>
      <c r="AK2179" t="str">
        <f t="shared" si="798"/>
        <v>no - High</v>
      </c>
      <c r="AL2179" t="str">
        <f t="shared" si="799"/>
        <v>Q3 - High</v>
      </c>
      <c r="AM2179">
        <f t="shared" si="800"/>
        <v>0</v>
      </c>
      <c r="AN2179">
        <f t="shared" si="801"/>
        <v>0</v>
      </c>
      <c r="AO2179">
        <f t="shared" si="802"/>
        <v>1</v>
      </c>
      <c r="AP2179">
        <f t="shared" si="803"/>
        <v>1</v>
      </c>
      <c r="AQ2179">
        <f t="shared" si="804"/>
        <v>153.19999999999999</v>
      </c>
    </row>
    <row r="2180" spans="1:43" x14ac:dyDescent="0.25">
      <c r="A2180" t="s">
        <v>72</v>
      </c>
      <c r="B2180">
        <v>183</v>
      </c>
      <c r="C2180" t="s">
        <v>28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  <c r="U2180">
        <f t="shared" si="782"/>
        <v>0</v>
      </c>
      <c r="V2180" t="str">
        <f t="shared" si="783"/>
        <v>&lt;=3 calls</v>
      </c>
      <c r="W2180" t="str">
        <f t="shared" si="784"/>
        <v>Q4</v>
      </c>
      <c r="X2180" t="str">
        <f t="shared" si="785"/>
        <v>Not Applicable</v>
      </c>
      <c r="Y2180" t="str">
        <f t="shared" si="786"/>
        <v>Medium</v>
      </c>
      <c r="Z2180" s="3">
        <f t="shared" si="787"/>
        <v>-1.3322799122055882</v>
      </c>
      <c r="AA2180" s="3">
        <f t="shared" si="788"/>
        <v>-0.32983213533972056</v>
      </c>
      <c r="AB2180" s="3">
        <f t="shared" si="789"/>
        <v>-0.47519754352714372</v>
      </c>
      <c r="AC2180" s="3">
        <f t="shared" si="790"/>
        <v>1.1752934252333782</v>
      </c>
      <c r="AD2180" s="3">
        <f t="shared" si="791"/>
        <v>2.3594181509563281</v>
      </c>
      <c r="AE2180" s="3">
        <f t="shared" si="792"/>
        <v>1.8683913783627688</v>
      </c>
      <c r="AF2180" s="3">
        <f t="shared" si="793"/>
        <v>3.0683739463139883</v>
      </c>
      <c r="AG2180" t="str">
        <f t="shared" si="794"/>
        <v>Cluster 2</v>
      </c>
      <c r="AH2180" t="str">
        <f t="shared" si="795"/>
        <v>Not Applicable</v>
      </c>
      <c r="AI2180" t="e">
        <f t="shared" si="796"/>
        <v>#N/A</v>
      </c>
      <c r="AJ2180">
        <f t="shared" si="797"/>
        <v>18.41</v>
      </c>
      <c r="AK2180" t="str">
        <f t="shared" si="798"/>
        <v>no - Low</v>
      </c>
      <c r="AL2180" t="str">
        <f t="shared" si="799"/>
        <v>Q4 - Very High</v>
      </c>
      <c r="AM2180">
        <f t="shared" si="800"/>
        <v>0</v>
      </c>
      <c r="AN2180">
        <f t="shared" si="801"/>
        <v>0</v>
      </c>
      <c r="AO2180">
        <f t="shared" si="802"/>
        <v>1</v>
      </c>
      <c r="AP2180">
        <f t="shared" si="803"/>
        <v>0</v>
      </c>
      <c r="AQ2180">
        <f t="shared" si="804"/>
        <v>108.3</v>
      </c>
    </row>
    <row r="2181" spans="1:43" x14ac:dyDescent="0.25">
      <c r="A2181" t="s">
        <v>65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  <c r="U2181">
        <f t="shared" si="782"/>
        <v>1</v>
      </c>
      <c r="V2181" t="str">
        <f t="shared" si="783"/>
        <v>&lt;=3 calls</v>
      </c>
      <c r="W2181" t="str">
        <f t="shared" si="784"/>
        <v>Q1</v>
      </c>
      <c r="X2181" t="str">
        <f t="shared" si="785"/>
        <v>Not Applicable</v>
      </c>
      <c r="Y2181" t="str">
        <f t="shared" si="786"/>
        <v>High</v>
      </c>
      <c r="Z2181" s="3">
        <f t="shared" si="787"/>
        <v>1.2393530569237245</v>
      </c>
      <c r="AA2181" s="3">
        <f t="shared" si="788"/>
        <v>2.0602405328342841</v>
      </c>
      <c r="AB2181" s="3">
        <f t="shared" si="789"/>
        <v>-1.8891991923179789</v>
      </c>
      <c r="AC2181" s="3">
        <f t="shared" si="790"/>
        <v>-0.34638962005053869</v>
      </c>
      <c r="AD2181" s="3">
        <f t="shared" si="791"/>
        <v>3.949386783381962</v>
      </c>
      <c r="AE2181" s="3">
        <f t="shared" si="792"/>
        <v>3.07727905948959</v>
      </c>
      <c r="AF2181" s="3">
        <f t="shared" si="793"/>
        <v>3.3677346770780732</v>
      </c>
      <c r="AG2181" t="str">
        <f t="shared" si="794"/>
        <v>Cluster 2</v>
      </c>
      <c r="AH2181" t="str">
        <f t="shared" si="795"/>
        <v>Not Applicable</v>
      </c>
      <c r="AI2181">
        <f t="shared" si="796"/>
        <v>42.02</v>
      </c>
      <c r="AJ2181" t="e">
        <f t="shared" si="797"/>
        <v>#N/A</v>
      </c>
      <c r="AK2181" t="str">
        <f t="shared" si="798"/>
        <v>no - Low</v>
      </c>
      <c r="AL2181" t="str">
        <f t="shared" si="799"/>
        <v>Q2 - Medium</v>
      </c>
      <c r="AM2181">
        <f t="shared" si="800"/>
        <v>0</v>
      </c>
      <c r="AN2181">
        <f t="shared" si="801"/>
        <v>1</v>
      </c>
      <c r="AO2181">
        <f t="shared" si="802"/>
        <v>0</v>
      </c>
      <c r="AP2181">
        <f t="shared" si="803"/>
        <v>2</v>
      </c>
      <c r="AQ2181">
        <f t="shared" si="804"/>
        <v>247.2</v>
      </c>
    </row>
    <row r="2182" spans="1:43" x14ac:dyDescent="0.25">
      <c r="A2182" t="s">
        <v>67</v>
      </c>
      <c r="B2182">
        <v>102</v>
      </c>
      <c r="C2182" t="s">
        <v>28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  <c r="U2182">
        <f t="shared" si="782"/>
        <v>0</v>
      </c>
      <c r="V2182" t="str">
        <f t="shared" si="783"/>
        <v>&lt;=3 calls</v>
      </c>
      <c r="W2182" t="str">
        <f t="shared" si="784"/>
        <v>Q3</v>
      </c>
      <c r="X2182" t="str">
        <f t="shared" si="785"/>
        <v>High</v>
      </c>
      <c r="Y2182" t="str">
        <f t="shared" si="786"/>
        <v>High</v>
      </c>
      <c r="Z2182" s="3">
        <f t="shared" si="787"/>
        <v>0.81352470350418393</v>
      </c>
      <c r="AA2182" s="3">
        <f t="shared" si="788"/>
        <v>0.85823895783253679</v>
      </c>
      <c r="AB2182" s="3">
        <f t="shared" si="789"/>
        <v>-1.0471532666335488</v>
      </c>
      <c r="AC2182" s="3">
        <f t="shared" si="790"/>
        <v>0.63183519477483641</v>
      </c>
      <c r="AD2182" s="3">
        <f t="shared" si="791"/>
        <v>3.0670887512568874</v>
      </c>
      <c r="AE2182" s="3">
        <f t="shared" si="792"/>
        <v>1.7012178664505369</v>
      </c>
      <c r="AF2182" s="3">
        <f t="shared" si="793"/>
        <v>2.0931438197540322</v>
      </c>
      <c r="AG2182" t="str">
        <f t="shared" si="794"/>
        <v>Cluster 2</v>
      </c>
      <c r="AH2182" t="str">
        <f t="shared" si="795"/>
        <v>Not Applicable</v>
      </c>
      <c r="AI2182" t="e">
        <f t="shared" si="796"/>
        <v>#N/A</v>
      </c>
      <c r="AJ2182">
        <f t="shared" si="797"/>
        <v>38.11</v>
      </c>
      <c r="AK2182" t="str">
        <f t="shared" si="798"/>
        <v>yes - High</v>
      </c>
      <c r="AL2182" t="str">
        <f t="shared" si="799"/>
        <v>Q3 - High</v>
      </c>
      <c r="AM2182">
        <f t="shared" si="800"/>
        <v>1</v>
      </c>
      <c r="AN2182">
        <f t="shared" si="801"/>
        <v>0</v>
      </c>
      <c r="AO2182">
        <f t="shared" si="802"/>
        <v>1</v>
      </c>
      <c r="AP2182">
        <f t="shared" si="803"/>
        <v>3</v>
      </c>
      <c r="AQ2182">
        <f t="shared" si="804"/>
        <v>224.2</v>
      </c>
    </row>
    <row r="2183" spans="1:43" x14ac:dyDescent="0.25">
      <c r="A2183" t="s">
        <v>34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  <c r="U2183">
        <f t="shared" si="782"/>
        <v>0</v>
      </c>
      <c r="V2183" t="str">
        <f t="shared" si="783"/>
        <v>&lt;=3 calls</v>
      </c>
      <c r="W2183" t="str">
        <f t="shared" si="784"/>
        <v>Q1</v>
      </c>
      <c r="X2183" t="str">
        <f t="shared" si="785"/>
        <v>Not Applicable</v>
      </c>
      <c r="Y2183" t="str">
        <f t="shared" si="786"/>
        <v>Low</v>
      </c>
      <c r="Z2183" s="3">
        <f t="shared" si="787"/>
        <v>-1.1452857222257027</v>
      </c>
      <c r="AA2183" s="3">
        <f t="shared" si="788"/>
        <v>-1.1159093242895388</v>
      </c>
      <c r="AB2183" s="3">
        <f t="shared" si="789"/>
        <v>-0.84259965732813324</v>
      </c>
      <c r="AC2183" s="3">
        <f t="shared" si="790"/>
        <v>-0.63623400962842791</v>
      </c>
      <c r="AD2183" s="3">
        <f t="shared" si="791"/>
        <v>0.43777103166396619</v>
      </c>
      <c r="AE2183" s="3">
        <f t="shared" si="792"/>
        <v>1.9161682867399039</v>
      </c>
      <c r="AF2183" s="3">
        <f t="shared" si="793"/>
        <v>3.8925259575308346</v>
      </c>
      <c r="AG2183" t="str">
        <f t="shared" si="794"/>
        <v>Cluster 1</v>
      </c>
      <c r="AH2183" t="str">
        <f t="shared" si="795"/>
        <v>&gt;16 messages</v>
      </c>
      <c r="AI2183" t="e">
        <f t="shared" si="796"/>
        <v>#N/A</v>
      </c>
      <c r="AJ2183">
        <f t="shared" si="797"/>
        <v>20.13</v>
      </c>
      <c r="AK2183" t="str">
        <f t="shared" si="798"/>
        <v>no - Medium</v>
      </c>
      <c r="AL2183" t="str">
        <f t="shared" si="799"/>
        <v>Q1 - Low</v>
      </c>
      <c r="AM2183">
        <f t="shared" si="800"/>
        <v>0</v>
      </c>
      <c r="AN2183">
        <f t="shared" si="801"/>
        <v>1</v>
      </c>
      <c r="AO2183">
        <f t="shared" si="802"/>
        <v>0</v>
      </c>
      <c r="AP2183">
        <f t="shared" si="803"/>
        <v>1</v>
      </c>
      <c r="AQ2183">
        <f t="shared" si="804"/>
        <v>118.4</v>
      </c>
    </row>
    <row r="2184" spans="1:43" x14ac:dyDescent="0.25">
      <c r="A2184" t="s">
        <v>47</v>
      </c>
      <c r="B2184">
        <v>103</v>
      </c>
      <c r="C2184" t="s">
        <v>28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  <c r="U2184">
        <f t="shared" si="782"/>
        <v>0</v>
      </c>
      <c r="V2184" t="str">
        <f t="shared" si="783"/>
        <v>&lt;=3 calls</v>
      </c>
      <c r="W2184" t="str">
        <f t="shared" si="784"/>
        <v>Q3</v>
      </c>
      <c r="X2184" t="str">
        <f t="shared" si="785"/>
        <v>Not Applicable</v>
      </c>
      <c r="Y2184" t="str">
        <f t="shared" si="786"/>
        <v>Medium</v>
      </c>
      <c r="Z2184" s="3">
        <f t="shared" si="787"/>
        <v>0.19699930485763192</v>
      </c>
      <c r="AA2184" s="3">
        <f t="shared" si="788"/>
        <v>0.52589746275755</v>
      </c>
      <c r="AB2184" s="3">
        <f t="shared" si="789"/>
        <v>0.58728965043788017</v>
      </c>
      <c r="AC2184" s="3">
        <f t="shared" si="790"/>
        <v>-0.88984785050908088</v>
      </c>
      <c r="AD2184" s="3">
        <f t="shared" si="791"/>
        <v>2.508543867087889</v>
      </c>
      <c r="AE2184" s="3">
        <f t="shared" si="792"/>
        <v>1.2050374259815744</v>
      </c>
      <c r="AF2184" s="3">
        <f t="shared" si="793"/>
        <v>2.1474259155855262</v>
      </c>
      <c r="AG2184" t="str">
        <f t="shared" si="794"/>
        <v>Cluster 2</v>
      </c>
      <c r="AH2184" t="str">
        <f t="shared" si="795"/>
        <v>Not Applicable</v>
      </c>
      <c r="AI2184" t="e">
        <f t="shared" si="796"/>
        <v>#N/A</v>
      </c>
      <c r="AJ2184">
        <f t="shared" si="797"/>
        <v>32.450000000000003</v>
      </c>
      <c r="AK2184" t="str">
        <f t="shared" si="798"/>
        <v>no - Low</v>
      </c>
      <c r="AL2184" t="str">
        <f t="shared" si="799"/>
        <v>Q1 - Low</v>
      </c>
      <c r="AM2184">
        <f t="shared" si="800"/>
        <v>0</v>
      </c>
      <c r="AN2184">
        <f t="shared" si="801"/>
        <v>0</v>
      </c>
      <c r="AO2184">
        <f t="shared" si="802"/>
        <v>1</v>
      </c>
      <c r="AP2184">
        <f t="shared" si="803"/>
        <v>2</v>
      </c>
      <c r="AQ2184">
        <f t="shared" si="804"/>
        <v>190.9</v>
      </c>
    </row>
    <row r="2185" spans="1:43" x14ac:dyDescent="0.25">
      <c r="A2185" t="s">
        <v>60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  <c r="U2185">
        <f t="shared" si="782"/>
        <v>1</v>
      </c>
      <c r="V2185" t="str">
        <f t="shared" si="783"/>
        <v>&lt;=3 calls</v>
      </c>
      <c r="W2185" t="str">
        <f t="shared" si="784"/>
        <v>Q4</v>
      </c>
      <c r="X2185" t="str">
        <f t="shared" si="785"/>
        <v>Not Applicable</v>
      </c>
      <c r="Y2185" t="str">
        <f t="shared" si="786"/>
        <v>Low</v>
      </c>
      <c r="Z2185" s="3">
        <f t="shared" si="787"/>
        <v>2.5464609591593583</v>
      </c>
      <c r="AA2185" s="3">
        <f t="shared" si="788"/>
        <v>-0.94078326700451587</v>
      </c>
      <c r="AB2185" s="3">
        <f t="shared" si="789"/>
        <v>-1.5317268653764757</v>
      </c>
      <c r="AC2185" s="3">
        <f t="shared" si="790"/>
        <v>5.2146415619058542E-2</v>
      </c>
      <c r="AD2185" s="3">
        <f t="shared" si="791"/>
        <v>3.7377315975831249</v>
      </c>
      <c r="AE2185" s="3">
        <f t="shared" si="792"/>
        <v>3.1174417413604458</v>
      </c>
      <c r="AF2185" s="3">
        <f t="shared" si="793"/>
        <v>3.6696387459778106</v>
      </c>
      <c r="AG2185" t="str">
        <f t="shared" si="794"/>
        <v>Cluster 2</v>
      </c>
      <c r="AH2185" t="str">
        <f t="shared" si="795"/>
        <v>Not Applicable</v>
      </c>
      <c r="AI2185">
        <f t="shared" si="796"/>
        <v>54.03</v>
      </c>
      <c r="AJ2185" t="e">
        <f t="shared" si="797"/>
        <v>#N/A</v>
      </c>
      <c r="AK2185" t="str">
        <f t="shared" si="798"/>
        <v>no - High</v>
      </c>
      <c r="AL2185" t="str">
        <f t="shared" si="799"/>
        <v>Q3 - High</v>
      </c>
      <c r="AM2185">
        <f t="shared" si="800"/>
        <v>0</v>
      </c>
      <c r="AN2185">
        <f t="shared" si="801"/>
        <v>1</v>
      </c>
      <c r="AO2185">
        <f t="shared" si="802"/>
        <v>0</v>
      </c>
      <c r="AP2185">
        <f t="shared" si="803"/>
        <v>1</v>
      </c>
      <c r="AQ2185">
        <f t="shared" si="804"/>
        <v>317.8</v>
      </c>
    </row>
    <row r="2186" spans="1:43" x14ac:dyDescent="0.25">
      <c r="A2186" t="s">
        <v>31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  <c r="U2186">
        <f t="shared" si="782"/>
        <v>1</v>
      </c>
      <c r="V2186" t="str">
        <f t="shared" si="783"/>
        <v>&lt;=3 calls</v>
      </c>
      <c r="W2186" t="str">
        <f t="shared" si="784"/>
        <v>Q3</v>
      </c>
      <c r="X2186" t="str">
        <f t="shared" si="785"/>
        <v>Not Applicable</v>
      </c>
      <c r="Y2186" t="str">
        <f t="shared" si="786"/>
        <v>Medium</v>
      </c>
      <c r="Z2186" s="3">
        <f t="shared" si="787"/>
        <v>2.4390781569926916</v>
      </c>
      <c r="AA2186" s="3">
        <f t="shared" si="788"/>
        <v>-0.4014746133199571</v>
      </c>
      <c r="AB2186" s="3">
        <f t="shared" si="789"/>
        <v>-0.63407413327892292</v>
      </c>
      <c r="AC2186" s="3">
        <f t="shared" si="790"/>
        <v>0.92167958435272568</v>
      </c>
      <c r="AD2186" s="3">
        <f t="shared" si="791"/>
        <v>4.0015303788998509</v>
      </c>
      <c r="AE2186" s="3">
        <f t="shared" si="792"/>
        <v>2.7132687636438275</v>
      </c>
      <c r="AF2186" s="3">
        <f t="shared" si="793"/>
        <v>2.5906388004259164</v>
      </c>
      <c r="AG2186" t="str">
        <f t="shared" si="794"/>
        <v>Cluster 3</v>
      </c>
      <c r="AH2186" t="str">
        <f t="shared" si="795"/>
        <v>Not Applicable</v>
      </c>
      <c r="AI2186">
        <f t="shared" si="796"/>
        <v>53.04</v>
      </c>
      <c r="AJ2186" t="e">
        <f t="shared" si="797"/>
        <v>#N/A</v>
      </c>
      <c r="AK2186" t="str">
        <f t="shared" si="798"/>
        <v>no - Medium</v>
      </c>
      <c r="AL2186" t="str">
        <f t="shared" si="799"/>
        <v>Q4 - Very High</v>
      </c>
      <c r="AM2186">
        <f t="shared" si="800"/>
        <v>0</v>
      </c>
      <c r="AN2186">
        <f t="shared" si="801"/>
        <v>1</v>
      </c>
      <c r="AO2186">
        <f t="shared" si="802"/>
        <v>0</v>
      </c>
      <c r="AP2186">
        <f t="shared" si="803"/>
        <v>1</v>
      </c>
      <c r="AQ2186">
        <f t="shared" si="804"/>
        <v>312</v>
      </c>
    </row>
    <row r="2187" spans="1:43" x14ac:dyDescent="0.25">
      <c r="A2187" t="s">
        <v>67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  <c r="U2187">
        <f t="shared" si="782"/>
        <v>1</v>
      </c>
      <c r="V2187" t="str">
        <f t="shared" si="783"/>
        <v>&lt;=3 calls</v>
      </c>
      <c r="W2187" t="str">
        <f t="shared" si="784"/>
        <v>Q4</v>
      </c>
      <c r="X2187" t="str">
        <f t="shared" si="785"/>
        <v>Not Applicable</v>
      </c>
      <c r="Y2187" t="str">
        <f t="shared" si="786"/>
        <v>Medium</v>
      </c>
      <c r="Z2187" s="3">
        <f t="shared" si="787"/>
        <v>-0.90089727591535784</v>
      </c>
      <c r="AA2187" s="3">
        <f t="shared" si="788"/>
        <v>-0.41540509514944729</v>
      </c>
      <c r="AB2187" s="3">
        <f t="shared" si="789"/>
        <v>1.0063266559081978</v>
      </c>
      <c r="AC2187" s="3">
        <f t="shared" si="790"/>
        <v>1.8999043991781008</v>
      </c>
      <c r="AD2187" s="3">
        <f t="shared" si="791"/>
        <v>3.5758026689511957</v>
      </c>
      <c r="AE2187" s="3">
        <f t="shared" si="792"/>
        <v>2.367806444630876</v>
      </c>
      <c r="AF2187" s="3">
        <f t="shared" si="793"/>
        <v>2.5350838233069379</v>
      </c>
      <c r="AG2187" t="str">
        <f t="shared" si="794"/>
        <v>Cluster 2</v>
      </c>
      <c r="AH2187" t="str">
        <f t="shared" si="795"/>
        <v>Not Applicable</v>
      </c>
      <c r="AI2187">
        <f t="shared" si="796"/>
        <v>22.37</v>
      </c>
      <c r="AJ2187" t="e">
        <f t="shared" si="797"/>
        <v>#N/A</v>
      </c>
      <c r="AK2187" t="str">
        <f t="shared" si="798"/>
        <v>no - Low</v>
      </c>
      <c r="AL2187" t="str">
        <f t="shared" si="799"/>
        <v>Q4 - Very High</v>
      </c>
      <c r="AM2187">
        <f t="shared" si="800"/>
        <v>0</v>
      </c>
      <c r="AN2187">
        <f t="shared" si="801"/>
        <v>1</v>
      </c>
      <c r="AO2187">
        <f t="shared" si="802"/>
        <v>0</v>
      </c>
      <c r="AP2187">
        <f t="shared" si="803"/>
        <v>1</v>
      </c>
      <c r="AQ2187">
        <f t="shared" si="804"/>
        <v>131.6</v>
      </c>
    </row>
    <row r="2188" spans="1:43" x14ac:dyDescent="0.25">
      <c r="A2188" t="s">
        <v>66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  <c r="U2188">
        <f t="shared" si="782"/>
        <v>0</v>
      </c>
      <c r="V2188" t="str">
        <f t="shared" si="783"/>
        <v>&lt;=3 calls</v>
      </c>
      <c r="W2188" t="str">
        <f t="shared" si="784"/>
        <v>Q1</v>
      </c>
      <c r="X2188" t="str">
        <f t="shared" si="785"/>
        <v>Not Applicable</v>
      </c>
      <c r="Y2188" t="str">
        <f t="shared" si="786"/>
        <v>Medium</v>
      </c>
      <c r="Z2188" s="3">
        <f t="shared" si="787"/>
        <v>0.24328499544671242</v>
      </c>
      <c r="AA2188" s="3">
        <f t="shared" si="788"/>
        <v>0.62540090439676754</v>
      </c>
      <c r="AB2188" s="3">
        <f t="shared" si="789"/>
        <v>0.50983731293388768</v>
      </c>
      <c r="AC2188" s="3">
        <f t="shared" si="790"/>
        <v>0.30576025649971117</v>
      </c>
      <c r="AD2188" s="3">
        <f t="shared" si="791"/>
        <v>2.8587242327476035</v>
      </c>
      <c r="AE2188" s="3">
        <f t="shared" si="792"/>
        <v>0.8965139710814426</v>
      </c>
      <c r="AF2188" s="3">
        <f t="shared" si="793"/>
        <v>1.1979859605980614</v>
      </c>
      <c r="AG2188" t="str">
        <f t="shared" si="794"/>
        <v>Cluster 2</v>
      </c>
      <c r="AH2188" t="str">
        <f t="shared" si="795"/>
        <v>&gt;16 messages</v>
      </c>
      <c r="AI2188" t="e">
        <f t="shared" si="796"/>
        <v>#N/A</v>
      </c>
      <c r="AJ2188">
        <f t="shared" si="797"/>
        <v>32.880000000000003</v>
      </c>
      <c r="AK2188" t="str">
        <f t="shared" si="798"/>
        <v>no - High</v>
      </c>
      <c r="AL2188" t="str">
        <f t="shared" si="799"/>
        <v>Q3 - High</v>
      </c>
      <c r="AM2188">
        <f t="shared" si="800"/>
        <v>0</v>
      </c>
      <c r="AN2188">
        <f t="shared" si="801"/>
        <v>1</v>
      </c>
      <c r="AO2188">
        <f t="shared" si="802"/>
        <v>0</v>
      </c>
      <c r="AP2188">
        <f t="shared" si="803"/>
        <v>2</v>
      </c>
      <c r="AQ2188">
        <f t="shared" si="804"/>
        <v>193.4</v>
      </c>
    </row>
    <row r="2189" spans="1:43" x14ac:dyDescent="0.25">
      <c r="A2189" t="s">
        <v>60</v>
      </c>
      <c r="B2189">
        <v>157</v>
      </c>
      <c r="C2189" t="s">
        <v>28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  <c r="U2189">
        <f t="shared" si="782"/>
        <v>0</v>
      </c>
      <c r="V2189" t="str">
        <f t="shared" si="783"/>
        <v>&lt;=3 calls</v>
      </c>
      <c r="W2189" t="str">
        <f t="shared" si="784"/>
        <v>Q4</v>
      </c>
      <c r="X2189" t="str">
        <f t="shared" si="785"/>
        <v>Not Applicable</v>
      </c>
      <c r="Y2189" t="str">
        <f t="shared" si="786"/>
        <v>Medium</v>
      </c>
      <c r="Z2189" s="3">
        <f t="shared" si="787"/>
        <v>8.9616502690964939E-2</v>
      </c>
      <c r="AA2189" s="3">
        <f t="shared" si="788"/>
        <v>0.2552481014988785</v>
      </c>
      <c r="AB2189" s="3">
        <f t="shared" si="789"/>
        <v>-8.7935856007181734E-2</v>
      </c>
      <c r="AC2189" s="3">
        <f t="shared" si="790"/>
        <v>-0.63623400962842791</v>
      </c>
      <c r="AD2189" s="3">
        <f t="shared" si="791"/>
        <v>1.9305695060684533</v>
      </c>
      <c r="AE2189" s="3">
        <f t="shared" si="792"/>
        <v>0.69692836120574386</v>
      </c>
      <c r="AF2189" s="3">
        <f t="shared" si="793"/>
        <v>2.2900479609703495</v>
      </c>
      <c r="AG2189" t="str">
        <f t="shared" si="794"/>
        <v>Cluster 2</v>
      </c>
      <c r="AH2189" t="str">
        <f t="shared" si="795"/>
        <v>Not Applicable</v>
      </c>
      <c r="AI2189" t="e">
        <f t="shared" si="796"/>
        <v>#N/A</v>
      </c>
      <c r="AJ2189">
        <f t="shared" si="797"/>
        <v>31.47</v>
      </c>
      <c r="AK2189" t="str">
        <f t="shared" si="798"/>
        <v>no - Medium</v>
      </c>
      <c r="AL2189" t="str">
        <f t="shared" si="799"/>
        <v>Q1 - Low</v>
      </c>
      <c r="AM2189">
        <f t="shared" si="800"/>
        <v>0</v>
      </c>
      <c r="AN2189">
        <f t="shared" si="801"/>
        <v>0</v>
      </c>
      <c r="AO2189">
        <f t="shared" si="802"/>
        <v>1</v>
      </c>
      <c r="AP2189">
        <f t="shared" si="803"/>
        <v>2</v>
      </c>
      <c r="AQ2189">
        <f t="shared" si="804"/>
        <v>185.1</v>
      </c>
    </row>
    <row r="2190" spans="1:43" x14ac:dyDescent="0.25">
      <c r="A2190" t="s">
        <v>48</v>
      </c>
      <c r="B2190">
        <v>194</v>
      </c>
      <c r="C2190" t="s">
        <v>28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  <c r="U2190">
        <f t="shared" si="782"/>
        <v>0</v>
      </c>
      <c r="V2190" t="str">
        <f t="shared" si="783"/>
        <v>&lt;=3 calls</v>
      </c>
      <c r="W2190" t="str">
        <f t="shared" si="784"/>
        <v>Q4</v>
      </c>
      <c r="X2190" t="str">
        <f t="shared" si="785"/>
        <v>Not Applicable</v>
      </c>
      <c r="Y2190" t="str">
        <f t="shared" si="786"/>
        <v>Medium</v>
      </c>
      <c r="Z2190" s="3">
        <f t="shared" si="787"/>
        <v>0.24143356782314931</v>
      </c>
      <c r="AA2190" s="3">
        <f t="shared" si="788"/>
        <v>-0.62038218492623565</v>
      </c>
      <c r="AB2190" s="3">
        <f t="shared" si="789"/>
        <v>0.48997773921491528</v>
      </c>
      <c r="AC2190" s="3">
        <f t="shared" si="790"/>
        <v>0.55937409738036437</v>
      </c>
      <c r="AD2190" s="3">
        <f t="shared" si="791"/>
        <v>2.5173295826681708</v>
      </c>
      <c r="AE2190" s="3">
        <f t="shared" si="792"/>
        <v>0.99806903007353265</v>
      </c>
      <c r="AF2190" s="3">
        <f t="shared" si="793"/>
        <v>1.911893132423341</v>
      </c>
      <c r="AG2190" t="str">
        <f t="shared" si="794"/>
        <v>Cluster 2</v>
      </c>
      <c r="AH2190" t="str">
        <f t="shared" si="795"/>
        <v>Not Applicable</v>
      </c>
      <c r="AI2190" t="e">
        <f t="shared" si="796"/>
        <v>#N/A</v>
      </c>
      <c r="AJ2190">
        <f t="shared" si="797"/>
        <v>32.86</v>
      </c>
      <c r="AK2190" t="str">
        <f t="shared" si="798"/>
        <v>no - Medium</v>
      </c>
      <c r="AL2190" t="str">
        <f t="shared" si="799"/>
        <v>Q3 - High</v>
      </c>
      <c r="AM2190">
        <f t="shared" si="800"/>
        <v>0</v>
      </c>
      <c r="AN2190">
        <f t="shared" si="801"/>
        <v>0</v>
      </c>
      <c r="AO2190">
        <f t="shared" si="802"/>
        <v>1</v>
      </c>
      <c r="AP2190">
        <f t="shared" si="803"/>
        <v>0</v>
      </c>
      <c r="AQ2190">
        <f t="shared" si="804"/>
        <v>193.3</v>
      </c>
    </row>
    <row r="2191" spans="1:43" x14ac:dyDescent="0.25">
      <c r="A2191" t="s">
        <v>63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  <c r="U2191">
        <f t="shared" si="782"/>
        <v>0</v>
      </c>
      <c r="V2191" t="str">
        <f t="shared" si="783"/>
        <v>&lt;=3 calls</v>
      </c>
      <c r="W2191" t="str">
        <f t="shared" si="784"/>
        <v>Q1</v>
      </c>
      <c r="X2191" t="str">
        <f t="shared" si="785"/>
        <v>Not Applicable</v>
      </c>
      <c r="Y2191" t="str">
        <f t="shared" si="786"/>
        <v>Medium</v>
      </c>
      <c r="Z2191" s="3">
        <f t="shared" si="787"/>
        <v>-0.62688598762800107</v>
      </c>
      <c r="AA2191" s="3">
        <f t="shared" si="788"/>
        <v>-7.3113255910539285E-2</v>
      </c>
      <c r="AB2191" s="3">
        <f t="shared" si="789"/>
        <v>0.58728965043788017</v>
      </c>
      <c r="AC2191" s="3">
        <f t="shared" si="790"/>
        <v>-0.88984785050908088</v>
      </c>
      <c r="AD2191" s="3">
        <f t="shared" si="791"/>
        <v>1.8788174560136945</v>
      </c>
      <c r="AE2191" s="3">
        <f t="shared" si="792"/>
        <v>1.2389793865279815</v>
      </c>
      <c r="AF2191" s="3">
        <f t="shared" si="793"/>
        <v>2.7459396947967987</v>
      </c>
      <c r="AG2191" t="str">
        <f t="shared" si="794"/>
        <v>Cluster 2</v>
      </c>
      <c r="AH2191" t="str">
        <f t="shared" si="795"/>
        <v>Not Applicable</v>
      </c>
      <c r="AI2191" t="e">
        <f t="shared" si="796"/>
        <v>#N/A</v>
      </c>
      <c r="AJ2191">
        <f t="shared" si="797"/>
        <v>24.89</v>
      </c>
      <c r="AK2191" t="str">
        <f t="shared" si="798"/>
        <v>no - Low</v>
      </c>
      <c r="AL2191" t="str">
        <f t="shared" si="799"/>
        <v>Q1 - Low</v>
      </c>
      <c r="AM2191">
        <f t="shared" si="800"/>
        <v>0</v>
      </c>
      <c r="AN2191">
        <f t="shared" si="801"/>
        <v>1</v>
      </c>
      <c r="AO2191">
        <f t="shared" si="802"/>
        <v>0</v>
      </c>
      <c r="AP2191">
        <f t="shared" si="803"/>
        <v>1</v>
      </c>
      <c r="AQ2191">
        <f t="shared" si="804"/>
        <v>146.4</v>
      </c>
    </row>
    <row r="2192" spans="1:43" x14ac:dyDescent="0.25">
      <c r="A2192" t="s">
        <v>48</v>
      </c>
      <c r="B2192">
        <v>155</v>
      </c>
      <c r="C2192" t="s">
        <v>28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  <c r="U2192">
        <f t="shared" si="782"/>
        <v>0</v>
      </c>
      <c r="V2192" t="str">
        <f t="shared" si="783"/>
        <v>&lt;=3 calls</v>
      </c>
      <c r="W2192" t="str">
        <f t="shared" si="784"/>
        <v>Q4</v>
      </c>
      <c r="X2192" t="str">
        <f t="shared" si="785"/>
        <v>Not Applicable</v>
      </c>
      <c r="Y2192" t="str">
        <f t="shared" si="786"/>
        <v>High</v>
      </c>
      <c r="Z2192" s="3">
        <f t="shared" si="787"/>
        <v>-2.0191595605475428</v>
      </c>
      <c r="AA2192" s="3">
        <f t="shared" si="788"/>
        <v>2.074171014663774</v>
      </c>
      <c r="AB2192" s="3">
        <f t="shared" si="789"/>
        <v>-0.34213839961002823</v>
      </c>
      <c r="AC2192" s="3">
        <f t="shared" si="790"/>
        <v>-0.60000346093119195</v>
      </c>
      <c r="AD2192" s="3">
        <f t="shared" si="791"/>
        <v>3.3289627143885281</v>
      </c>
      <c r="AE2192" s="3">
        <f t="shared" si="792"/>
        <v>2.9759458272352699</v>
      </c>
      <c r="AF2192" s="3">
        <f t="shared" si="793"/>
        <v>3.8249855397751498</v>
      </c>
      <c r="AG2192" t="str">
        <f t="shared" si="794"/>
        <v>Cluster 2</v>
      </c>
      <c r="AH2192" t="str">
        <f t="shared" si="795"/>
        <v>Not Applicable</v>
      </c>
      <c r="AI2192" t="e">
        <f t="shared" si="796"/>
        <v>#N/A</v>
      </c>
      <c r="AJ2192">
        <f t="shared" si="797"/>
        <v>12.1</v>
      </c>
      <c r="AK2192" t="str">
        <f t="shared" si="798"/>
        <v>no - Medium</v>
      </c>
      <c r="AL2192" t="str">
        <f t="shared" si="799"/>
        <v>Q2 - Medium</v>
      </c>
      <c r="AM2192">
        <f t="shared" si="800"/>
        <v>0</v>
      </c>
      <c r="AN2192">
        <f t="shared" si="801"/>
        <v>0</v>
      </c>
      <c r="AO2192">
        <f t="shared" si="802"/>
        <v>1</v>
      </c>
      <c r="AP2192">
        <f t="shared" si="803"/>
        <v>0</v>
      </c>
      <c r="AQ2192">
        <f t="shared" si="804"/>
        <v>71.2</v>
      </c>
    </row>
    <row r="2193" spans="1:43" x14ac:dyDescent="0.25">
      <c r="A2193" t="s">
        <v>26</v>
      </c>
      <c r="B2193">
        <v>116</v>
      </c>
      <c r="C2193" t="s">
        <v>28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  <c r="U2193">
        <f t="shared" si="782"/>
        <v>0</v>
      </c>
      <c r="V2193" t="str">
        <f t="shared" si="783"/>
        <v>&lt;=3 calls</v>
      </c>
      <c r="W2193" t="str">
        <f t="shared" si="784"/>
        <v>Q3</v>
      </c>
      <c r="X2193" t="str">
        <f t="shared" si="785"/>
        <v>Not Applicable</v>
      </c>
      <c r="Y2193" t="str">
        <f t="shared" si="786"/>
        <v>Low</v>
      </c>
      <c r="Z2193" s="3">
        <f t="shared" si="787"/>
        <v>0.45805059978004586</v>
      </c>
      <c r="AA2193" s="3">
        <f t="shared" si="788"/>
        <v>-1.1795915269386379</v>
      </c>
      <c r="AB2193" s="3">
        <f t="shared" si="789"/>
        <v>1.4313215334942082</v>
      </c>
      <c r="AC2193" s="3">
        <f t="shared" si="790"/>
        <v>-0.99853949660078922</v>
      </c>
      <c r="AD2193" s="3">
        <f t="shared" si="791"/>
        <v>2.8406849878805485</v>
      </c>
      <c r="AE2193" s="3">
        <f t="shared" si="792"/>
        <v>2.155692227777485</v>
      </c>
      <c r="AF2193" s="3">
        <f t="shared" si="793"/>
        <v>3.0371906034081237</v>
      </c>
      <c r="AG2193" t="str">
        <f t="shared" si="794"/>
        <v>Cluster 2</v>
      </c>
      <c r="AH2193" t="str">
        <f t="shared" si="795"/>
        <v>Not Applicable</v>
      </c>
      <c r="AI2193" t="e">
        <f t="shared" si="796"/>
        <v>#N/A</v>
      </c>
      <c r="AJ2193">
        <f t="shared" si="797"/>
        <v>34.85</v>
      </c>
      <c r="AK2193" t="str">
        <f t="shared" si="798"/>
        <v>no - Medium</v>
      </c>
      <c r="AL2193" t="str">
        <f t="shared" si="799"/>
        <v>Q1 - Low</v>
      </c>
      <c r="AM2193">
        <f t="shared" si="800"/>
        <v>0</v>
      </c>
      <c r="AN2193">
        <f t="shared" si="801"/>
        <v>0</v>
      </c>
      <c r="AO2193">
        <f t="shared" si="802"/>
        <v>1</v>
      </c>
      <c r="AP2193">
        <f t="shared" si="803"/>
        <v>2</v>
      </c>
      <c r="AQ2193">
        <f t="shared" si="804"/>
        <v>205</v>
      </c>
    </row>
    <row r="2194" spans="1:43" x14ac:dyDescent="0.25">
      <c r="A2194" t="s">
        <v>48</v>
      </c>
      <c r="B2194">
        <v>64</v>
      </c>
      <c r="C2194" t="s">
        <v>28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  <c r="U2194">
        <f t="shared" si="782"/>
        <v>0</v>
      </c>
      <c r="V2194" t="str">
        <f t="shared" si="783"/>
        <v>&lt;=3 calls</v>
      </c>
      <c r="W2194" t="str">
        <f t="shared" si="784"/>
        <v>Q1</v>
      </c>
      <c r="X2194" t="str">
        <f t="shared" si="785"/>
        <v>Not Applicable</v>
      </c>
      <c r="Y2194" t="str">
        <f t="shared" si="786"/>
        <v>Medium</v>
      </c>
      <c r="Z2194" s="3">
        <f t="shared" si="787"/>
        <v>0.67837048698406921</v>
      </c>
      <c r="AA2194" s="3">
        <f t="shared" si="788"/>
        <v>0.21544672484319149</v>
      </c>
      <c r="AB2194" s="3">
        <f t="shared" si="789"/>
        <v>-0.41164690762643164</v>
      </c>
      <c r="AC2194" s="3">
        <f t="shared" si="790"/>
        <v>0.41445190259141979</v>
      </c>
      <c r="AD2194" s="3">
        <f t="shared" si="791"/>
        <v>2.5770277023270842</v>
      </c>
      <c r="AE2194" s="3">
        <f t="shared" si="792"/>
        <v>0.920775415058804</v>
      </c>
      <c r="AF2194" s="3">
        <f t="shared" si="793"/>
        <v>1.7477365223031229</v>
      </c>
      <c r="AG2194" t="str">
        <f t="shared" si="794"/>
        <v>Cluster 2</v>
      </c>
      <c r="AH2194" t="str">
        <f t="shared" si="795"/>
        <v>Not Applicable</v>
      </c>
      <c r="AI2194" t="e">
        <f t="shared" si="796"/>
        <v>#N/A</v>
      </c>
      <c r="AJ2194">
        <f t="shared" si="797"/>
        <v>36.869999999999997</v>
      </c>
      <c r="AK2194" t="str">
        <f t="shared" si="798"/>
        <v>no - Medium</v>
      </c>
      <c r="AL2194" t="str">
        <f t="shared" si="799"/>
        <v>Q3 - High</v>
      </c>
      <c r="AM2194">
        <f t="shared" si="800"/>
        <v>0</v>
      </c>
      <c r="AN2194">
        <f t="shared" si="801"/>
        <v>0</v>
      </c>
      <c r="AO2194">
        <f t="shared" si="802"/>
        <v>1</v>
      </c>
      <c r="AP2194">
        <f t="shared" si="803"/>
        <v>3</v>
      </c>
      <c r="AQ2194">
        <f t="shared" si="804"/>
        <v>216.9</v>
      </c>
    </row>
    <row r="2195" spans="1:43" x14ac:dyDescent="0.25">
      <c r="A2195" t="s">
        <v>24</v>
      </c>
      <c r="B2195">
        <v>96</v>
      </c>
      <c r="C2195" t="s">
        <v>28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  <c r="U2195">
        <f t="shared" si="782"/>
        <v>0</v>
      </c>
      <c r="V2195" t="str">
        <f t="shared" si="783"/>
        <v>&lt;=3 calls</v>
      </c>
      <c r="W2195" t="str">
        <f t="shared" si="784"/>
        <v>Q2</v>
      </c>
      <c r="X2195" t="str">
        <f t="shared" si="785"/>
        <v>Not Applicable</v>
      </c>
      <c r="Y2195" t="str">
        <f t="shared" si="786"/>
        <v>Medium</v>
      </c>
      <c r="Z2195" s="3">
        <f t="shared" si="787"/>
        <v>-0.56023459317972524</v>
      </c>
      <c r="AA2195" s="3">
        <f t="shared" si="788"/>
        <v>0.36470188730201775</v>
      </c>
      <c r="AB2195" s="3">
        <f t="shared" si="789"/>
        <v>0.23577519561206875</v>
      </c>
      <c r="AC2195" s="3">
        <f t="shared" si="790"/>
        <v>-0.16523687656435807</v>
      </c>
      <c r="AD2195" s="3">
        <f t="shared" si="791"/>
        <v>2.0687616248808287</v>
      </c>
      <c r="AE2195" s="3">
        <f t="shared" si="792"/>
        <v>0.72784849676258867</v>
      </c>
      <c r="AF2195" s="3">
        <f t="shared" si="793"/>
        <v>2.1862644414387646</v>
      </c>
      <c r="AG2195" t="str">
        <f t="shared" si="794"/>
        <v>Cluster 2</v>
      </c>
      <c r="AH2195" t="str">
        <f t="shared" si="795"/>
        <v>Not Applicable</v>
      </c>
      <c r="AI2195" t="e">
        <f t="shared" si="796"/>
        <v>#N/A</v>
      </c>
      <c r="AJ2195">
        <f t="shared" si="797"/>
        <v>25.5</v>
      </c>
      <c r="AK2195" t="str">
        <f t="shared" si="798"/>
        <v>no - Low</v>
      </c>
      <c r="AL2195" t="str">
        <f t="shared" si="799"/>
        <v>Q2 - Medium</v>
      </c>
      <c r="AM2195">
        <f t="shared" si="800"/>
        <v>0</v>
      </c>
      <c r="AN2195">
        <f t="shared" si="801"/>
        <v>0</v>
      </c>
      <c r="AO2195">
        <f t="shared" si="802"/>
        <v>1</v>
      </c>
      <c r="AP2195">
        <f t="shared" si="803"/>
        <v>3</v>
      </c>
      <c r="AQ2195">
        <f t="shared" si="804"/>
        <v>150</v>
      </c>
    </row>
    <row r="2196" spans="1:43" x14ac:dyDescent="0.25">
      <c r="A2196" t="s">
        <v>60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  <c r="U2196">
        <f t="shared" si="782"/>
        <v>0</v>
      </c>
      <c r="V2196" t="str">
        <f t="shared" si="783"/>
        <v>&lt;=3 calls</v>
      </c>
      <c r="W2196" t="str">
        <f t="shared" si="784"/>
        <v>Q1</v>
      </c>
      <c r="X2196" t="str">
        <f t="shared" si="785"/>
        <v>Not Applicable</v>
      </c>
      <c r="Y2196" t="str">
        <f t="shared" si="786"/>
        <v>Medium</v>
      </c>
      <c r="Z2196" s="3">
        <f t="shared" si="787"/>
        <v>-0.29918329825731127</v>
      </c>
      <c r="AA2196" s="3">
        <f t="shared" si="788"/>
        <v>0.11594328320397398</v>
      </c>
      <c r="AB2196" s="3">
        <f t="shared" si="789"/>
        <v>-0.11573925921374321</v>
      </c>
      <c r="AC2196" s="3">
        <f t="shared" si="790"/>
        <v>0.41445190259141979</v>
      </c>
      <c r="AD2196" s="3">
        <f t="shared" si="791"/>
        <v>2.1258091878646854</v>
      </c>
      <c r="AE2196" s="3">
        <f t="shared" si="792"/>
        <v>0.53676759082607994</v>
      </c>
      <c r="AF2196" s="3">
        <f t="shared" si="793"/>
        <v>2.0142428329058428</v>
      </c>
      <c r="AG2196" t="str">
        <f t="shared" si="794"/>
        <v>Cluster 2</v>
      </c>
      <c r="AH2196" t="str">
        <f t="shared" si="795"/>
        <v>Not Applicable</v>
      </c>
      <c r="AI2196" t="e">
        <f t="shared" si="796"/>
        <v>#N/A</v>
      </c>
      <c r="AJ2196">
        <f t="shared" si="797"/>
        <v>27.9</v>
      </c>
      <c r="AK2196" t="str">
        <f t="shared" si="798"/>
        <v>no - Low</v>
      </c>
      <c r="AL2196" t="str">
        <f t="shared" si="799"/>
        <v>Q3 - High</v>
      </c>
      <c r="AM2196">
        <f t="shared" si="800"/>
        <v>0</v>
      </c>
      <c r="AN2196">
        <f t="shared" si="801"/>
        <v>1</v>
      </c>
      <c r="AO2196">
        <f t="shared" si="802"/>
        <v>0</v>
      </c>
      <c r="AP2196">
        <f t="shared" si="803"/>
        <v>1</v>
      </c>
      <c r="AQ2196">
        <f t="shared" si="804"/>
        <v>164.1</v>
      </c>
    </row>
    <row r="2197" spans="1:43" x14ac:dyDescent="0.25">
      <c r="A2197" t="s">
        <v>66</v>
      </c>
      <c r="B2197">
        <v>105</v>
      </c>
      <c r="C2197" t="s">
        <v>28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  <c r="U2197">
        <f t="shared" si="782"/>
        <v>0</v>
      </c>
      <c r="V2197" t="str">
        <f t="shared" si="783"/>
        <v>&lt;=3 calls</v>
      </c>
      <c r="W2197" t="str">
        <f t="shared" si="784"/>
        <v>Q3</v>
      </c>
      <c r="X2197" t="str">
        <f t="shared" si="785"/>
        <v>Not Applicable</v>
      </c>
      <c r="Y2197" t="str">
        <f t="shared" si="786"/>
        <v>Medium</v>
      </c>
      <c r="Z2197" s="3">
        <f t="shared" si="787"/>
        <v>0.58765053342947127</v>
      </c>
      <c r="AA2197" s="3">
        <f t="shared" si="788"/>
        <v>0.52589746275755</v>
      </c>
      <c r="AB2197" s="3">
        <f t="shared" si="789"/>
        <v>-0.13758479030461276</v>
      </c>
      <c r="AC2197" s="3">
        <f t="shared" si="790"/>
        <v>-0.49131181483948333</v>
      </c>
      <c r="AD2197" s="3">
        <f t="shared" si="791"/>
        <v>2.4189917211070924</v>
      </c>
      <c r="AE2197" s="3">
        <f t="shared" si="792"/>
        <v>0.93926469362943787</v>
      </c>
      <c r="AF2197" s="3">
        <f t="shared" si="793"/>
        <v>1.9781090421442775</v>
      </c>
      <c r="AG2197" t="str">
        <f t="shared" si="794"/>
        <v>Cluster 2</v>
      </c>
      <c r="AH2197" t="str">
        <f t="shared" si="795"/>
        <v>Not Applicable</v>
      </c>
      <c r="AI2197" t="e">
        <f t="shared" si="796"/>
        <v>#N/A</v>
      </c>
      <c r="AJ2197">
        <f t="shared" si="797"/>
        <v>36.04</v>
      </c>
      <c r="AK2197" t="str">
        <f t="shared" si="798"/>
        <v>no - High</v>
      </c>
      <c r="AL2197" t="str">
        <f t="shared" si="799"/>
        <v>Q2 - Medium</v>
      </c>
      <c r="AM2197">
        <f t="shared" si="800"/>
        <v>0</v>
      </c>
      <c r="AN2197">
        <f t="shared" si="801"/>
        <v>0</v>
      </c>
      <c r="AO2197">
        <f t="shared" si="802"/>
        <v>1</v>
      </c>
      <c r="AP2197">
        <f t="shared" si="803"/>
        <v>3</v>
      </c>
      <c r="AQ2197">
        <f t="shared" si="804"/>
        <v>212</v>
      </c>
    </row>
    <row r="2198" spans="1:43" x14ac:dyDescent="0.25">
      <c r="A2198" t="s">
        <v>53</v>
      </c>
      <c r="B2198">
        <v>53</v>
      </c>
      <c r="C2198" t="s">
        <v>28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  <c r="U2198">
        <f t="shared" si="782"/>
        <v>0</v>
      </c>
      <c r="V2198" t="str">
        <f t="shared" si="783"/>
        <v>&lt;=3 calls</v>
      </c>
      <c r="W2198" t="str">
        <f t="shared" si="784"/>
        <v>Q1</v>
      </c>
      <c r="X2198" t="str">
        <f t="shared" si="785"/>
        <v>Not Applicable</v>
      </c>
      <c r="Y2198" t="str">
        <f t="shared" si="786"/>
        <v>Medium</v>
      </c>
      <c r="Z2198" s="3">
        <f t="shared" si="787"/>
        <v>-0.23993761430328794</v>
      </c>
      <c r="AA2198" s="3">
        <f t="shared" si="788"/>
        <v>-0.10893449490065782</v>
      </c>
      <c r="AB2198" s="3">
        <f t="shared" si="789"/>
        <v>0.718362836983098</v>
      </c>
      <c r="AC2198" s="3">
        <f t="shared" si="790"/>
        <v>0.63183519477483641</v>
      </c>
      <c r="AD2198" s="3">
        <f t="shared" si="791"/>
        <v>2.6433595114852144</v>
      </c>
      <c r="AE2198" s="3">
        <f t="shared" si="792"/>
        <v>0.99231933461531185</v>
      </c>
      <c r="AF2198" s="3">
        <f t="shared" si="793"/>
        <v>1.7268601034083213</v>
      </c>
      <c r="AG2198" t="str">
        <f t="shared" si="794"/>
        <v>Cluster 2</v>
      </c>
      <c r="AH2198" t="str">
        <f t="shared" si="795"/>
        <v>&gt;16 messages</v>
      </c>
      <c r="AI2198" t="e">
        <f t="shared" si="796"/>
        <v>#N/A</v>
      </c>
      <c r="AJ2198">
        <f t="shared" si="797"/>
        <v>28.44</v>
      </c>
      <c r="AK2198" t="str">
        <f t="shared" si="798"/>
        <v>no - High</v>
      </c>
      <c r="AL2198" t="str">
        <f t="shared" si="799"/>
        <v>Q3 - High</v>
      </c>
      <c r="AM2198">
        <f t="shared" si="800"/>
        <v>0</v>
      </c>
      <c r="AN2198">
        <f t="shared" si="801"/>
        <v>0</v>
      </c>
      <c r="AO2198">
        <f t="shared" si="802"/>
        <v>1</v>
      </c>
      <c r="AP2198">
        <f t="shared" si="803"/>
        <v>2</v>
      </c>
      <c r="AQ2198">
        <f t="shared" si="804"/>
        <v>167.3</v>
      </c>
    </row>
    <row r="2199" spans="1:43" x14ac:dyDescent="0.25">
      <c r="A2199" t="s">
        <v>35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  <c r="U2199">
        <f t="shared" si="782"/>
        <v>0</v>
      </c>
      <c r="V2199" t="str">
        <f t="shared" si="783"/>
        <v>&lt;=3 calls</v>
      </c>
      <c r="W2199" t="str">
        <f t="shared" si="784"/>
        <v>Q3</v>
      </c>
      <c r="X2199" t="str">
        <f t="shared" si="785"/>
        <v>Not Applicable</v>
      </c>
      <c r="Y2199" t="str">
        <f t="shared" si="786"/>
        <v>Medium</v>
      </c>
      <c r="Z2199" s="3">
        <f t="shared" si="787"/>
        <v>-0.47877177774294344</v>
      </c>
      <c r="AA2199" s="3">
        <f t="shared" si="788"/>
        <v>0.33883099247582099</v>
      </c>
      <c r="AB2199" s="3">
        <f t="shared" si="789"/>
        <v>-0.30043329480018627</v>
      </c>
      <c r="AC2199" s="3">
        <f t="shared" si="790"/>
        <v>1.320215620022323</v>
      </c>
      <c r="AD2199" s="3">
        <f t="shared" si="791"/>
        <v>2.8172577774337122</v>
      </c>
      <c r="AE2199" s="3">
        <f t="shared" si="792"/>
        <v>1.4755535587028723</v>
      </c>
      <c r="AF2199" s="3">
        <f t="shared" si="793"/>
        <v>2.1018028510520872</v>
      </c>
      <c r="AG2199" t="str">
        <f t="shared" si="794"/>
        <v>Cluster 2</v>
      </c>
      <c r="AH2199" t="str">
        <f t="shared" si="795"/>
        <v>Not Applicable</v>
      </c>
      <c r="AI2199" t="e">
        <f t="shared" si="796"/>
        <v>#N/A</v>
      </c>
      <c r="AJ2199">
        <f t="shared" si="797"/>
        <v>26.25</v>
      </c>
      <c r="AK2199" t="str">
        <f t="shared" si="798"/>
        <v>no - Medium</v>
      </c>
      <c r="AL2199" t="str">
        <f t="shared" si="799"/>
        <v>Q4 - Very High</v>
      </c>
      <c r="AM2199">
        <f t="shared" si="800"/>
        <v>0</v>
      </c>
      <c r="AN2199">
        <f t="shared" si="801"/>
        <v>1</v>
      </c>
      <c r="AO2199">
        <f t="shared" si="802"/>
        <v>0</v>
      </c>
      <c r="AP2199">
        <f t="shared" si="803"/>
        <v>1</v>
      </c>
      <c r="AQ2199">
        <f t="shared" si="804"/>
        <v>154.4</v>
      </c>
    </row>
    <row r="2200" spans="1:43" x14ac:dyDescent="0.25">
      <c r="A2200" t="s">
        <v>69</v>
      </c>
      <c r="B2200">
        <v>129</v>
      </c>
      <c r="C2200" t="s">
        <v>28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  <c r="U2200">
        <f t="shared" si="782"/>
        <v>0</v>
      </c>
      <c r="V2200" t="str">
        <f t="shared" si="783"/>
        <v>&lt;=3 calls</v>
      </c>
      <c r="W2200" t="str">
        <f t="shared" si="784"/>
        <v>Q4</v>
      </c>
      <c r="X2200" t="str">
        <f t="shared" si="785"/>
        <v>Not Applicable</v>
      </c>
      <c r="Y2200" t="str">
        <f t="shared" si="786"/>
        <v>Medium</v>
      </c>
      <c r="Z2200" s="3">
        <f t="shared" si="787"/>
        <v>-5.4794851946965914E-2</v>
      </c>
      <c r="AA2200" s="3">
        <f t="shared" si="788"/>
        <v>0.23136727550546651</v>
      </c>
      <c r="AB2200" s="3">
        <f t="shared" si="789"/>
        <v>0.7878713449995014</v>
      </c>
      <c r="AC2200" s="3">
        <f t="shared" si="790"/>
        <v>-0.34638962005053869</v>
      </c>
      <c r="AD2200" s="3">
        <f t="shared" si="791"/>
        <v>2.4562916386576981</v>
      </c>
      <c r="AE2200" s="3">
        <f t="shared" si="792"/>
        <v>0.89289434824328029</v>
      </c>
      <c r="AF2200" s="3">
        <f t="shared" si="793"/>
        <v>1.8871014864362399</v>
      </c>
      <c r="AG2200" t="str">
        <f t="shared" si="794"/>
        <v>Cluster 2</v>
      </c>
      <c r="AH2200" t="str">
        <f t="shared" si="795"/>
        <v>&gt;16 messages</v>
      </c>
      <c r="AI2200" t="e">
        <f t="shared" si="796"/>
        <v>#N/A</v>
      </c>
      <c r="AJ2200">
        <f t="shared" si="797"/>
        <v>30.14</v>
      </c>
      <c r="AK2200" t="str">
        <f t="shared" si="798"/>
        <v>no - High</v>
      </c>
      <c r="AL2200" t="str">
        <f t="shared" si="799"/>
        <v>Q2 - Medium</v>
      </c>
      <c r="AM2200">
        <f t="shared" si="800"/>
        <v>0</v>
      </c>
      <c r="AN2200">
        <f t="shared" si="801"/>
        <v>0</v>
      </c>
      <c r="AO2200">
        <f t="shared" si="802"/>
        <v>1</v>
      </c>
      <c r="AP2200">
        <f t="shared" si="803"/>
        <v>3</v>
      </c>
      <c r="AQ2200">
        <f t="shared" si="804"/>
        <v>177.3</v>
      </c>
    </row>
    <row r="2201" spans="1:43" x14ac:dyDescent="0.25">
      <c r="A2201" t="s">
        <v>75</v>
      </c>
      <c r="B2201">
        <v>122</v>
      </c>
      <c r="C2201" t="s">
        <v>25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  <c r="U2201">
        <f t="shared" si="782"/>
        <v>1</v>
      </c>
      <c r="V2201" t="str">
        <f t="shared" si="783"/>
        <v>&lt;=3 calls</v>
      </c>
      <c r="W2201" t="str">
        <f t="shared" si="784"/>
        <v>Q3</v>
      </c>
      <c r="X2201" t="str">
        <f t="shared" si="785"/>
        <v>Not Applicable</v>
      </c>
      <c r="Y2201" t="str">
        <f t="shared" si="786"/>
        <v>High</v>
      </c>
      <c r="Z2201" s="3">
        <f t="shared" si="787"/>
        <v>0.94312463715360928</v>
      </c>
      <c r="AA2201" s="3">
        <f t="shared" si="788"/>
        <v>1.3458058218647027</v>
      </c>
      <c r="AB2201" s="3">
        <f t="shared" si="789"/>
        <v>0.78985730237139906</v>
      </c>
      <c r="AC2201" s="3">
        <f t="shared" si="790"/>
        <v>-0.52754236353671935</v>
      </c>
      <c r="AD2201" s="3">
        <f t="shared" si="791"/>
        <v>3.5644555952504682</v>
      </c>
      <c r="AE2201" s="3">
        <f t="shared" si="792"/>
        <v>1.8981182510071355</v>
      </c>
      <c r="AF2201" s="3">
        <f t="shared" si="793"/>
        <v>1.5812533317278428</v>
      </c>
      <c r="AG2201" t="str">
        <f t="shared" si="794"/>
        <v>Cluster 3</v>
      </c>
      <c r="AH2201" t="str">
        <f t="shared" si="795"/>
        <v>Not Applicable</v>
      </c>
      <c r="AI2201">
        <f t="shared" si="796"/>
        <v>39.299999999999997</v>
      </c>
      <c r="AJ2201" t="e">
        <f t="shared" si="797"/>
        <v>#N/A</v>
      </c>
      <c r="AK2201" t="str">
        <f t="shared" si="798"/>
        <v>no - Medium</v>
      </c>
      <c r="AL2201" t="str">
        <f t="shared" si="799"/>
        <v>Q2 - Medium</v>
      </c>
      <c r="AM2201">
        <f t="shared" si="800"/>
        <v>0</v>
      </c>
      <c r="AN2201">
        <f t="shared" si="801"/>
        <v>0</v>
      </c>
      <c r="AO2201">
        <f t="shared" si="802"/>
        <v>0</v>
      </c>
      <c r="AP2201">
        <f t="shared" si="803"/>
        <v>1</v>
      </c>
      <c r="AQ2201">
        <f t="shared" si="804"/>
        <v>231.2</v>
      </c>
    </row>
    <row r="2202" spans="1:43" x14ac:dyDescent="0.25">
      <c r="A2202" t="s">
        <v>38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  <c r="U2202">
        <f t="shared" si="782"/>
        <v>0</v>
      </c>
      <c r="V2202" t="str">
        <f t="shared" si="783"/>
        <v>&gt;3 calls</v>
      </c>
      <c r="W2202" t="str">
        <f t="shared" si="784"/>
        <v>Q4</v>
      </c>
      <c r="X2202" t="str">
        <f t="shared" si="785"/>
        <v>Not Applicable</v>
      </c>
      <c r="Y2202" t="str">
        <f t="shared" si="786"/>
        <v>Medium</v>
      </c>
      <c r="Z2202" s="3">
        <f t="shared" si="787"/>
        <v>0.41917061968521835</v>
      </c>
      <c r="AA2202" s="3">
        <f t="shared" si="788"/>
        <v>-0.42933557697893809</v>
      </c>
      <c r="AB2202" s="3">
        <f t="shared" si="789"/>
        <v>6.4982861628906152E-2</v>
      </c>
      <c r="AC2202" s="3">
        <f t="shared" si="790"/>
        <v>0.92167958435272568</v>
      </c>
      <c r="AD2202" s="3">
        <f t="shared" si="791"/>
        <v>2.6770775207231199</v>
      </c>
      <c r="AE2202" s="3">
        <f t="shared" si="792"/>
        <v>1.1017028068336863</v>
      </c>
      <c r="AF2202" s="3">
        <f t="shared" si="793"/>
        <v>1.805755824359816</v>
      </c>
      <c r="AG2202" t="str">
        <f t="shared" si="794"/>
        <v>Cluster 2</v>
      </c>
      <c r="AH2202" t="str">
        <f t="shared" si="795"/>
        <v>Not Applicable</v>
      </c>
      <c r="AI2202" t="e">
        <f t="shared" si="796"/>
        <v>#N/A</v>
      </c>
      <c r="AJ2202">
        <f t="shared" si="797"/>
        <v>34.49</v>
      </c>
      <c r="AK2202" t="str">
        <f t="shared" si="798"/>
        <v>no - Low</v>
      </c>
      <c r="AL2202" t="str">
        <f t="shared" si="799"/>
        <v>Q4 - Very High</v>
      </c>
      <c r="AM2202">
        <f t="shared" si="800"/>
        <v>0</v>
      </c>
      <c r="AN2202">
        <f t="shared" si="801"/>
        <v>1</v>
      </c>
      <c r="AO2202">
        <f t="shared" si="802"/>
        <v>0</v>
      </c>
      <c r="AP2202">
        <f t="shared" si="803"/>
        <v>5</v>
      </c>
      <c r="AQ2202">
        <f t="shared" si="804"/>
        <v>202.9</v>
      </c>
    </row>
    <row r="2203" spans="1:43" x14ac:dyDescent="0.25">
      <c r="A2203" t="s">
        <v>64</v>
      </c>
      <c r="B2203">
        <v>93</v>
      </c>
      <c r="C2203" t="s">
        <v>25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  <c r="U2203">
        <f t="shared" si="782"/>
        <v>0</v>
      </c>
      <c r="V2203" t="str">
        <f t="shared" si="783"/>
        <v>&lt;=3 calls</v>
      </c>
      <c r="W2203" t="str">
        <f t="shared" si="784"/>
        <v>Q2</v>
      </c>
      <c r="X2203" t="str">
        <f t="shared" si="785"/>
        <v>Not Applicable</v>
      </c>
      <c r="Y2203" t="str">
        <f t="shared" si="786"/>
        <v>Medium</v>
      </c>
      <c r="Z2203" s="3">
        <f t="shared" si="787"/>
        <v>-0.56764030367397822</v>
      </c>
      <c r="AA2203" s="3">
        <f t="shared" si="788"/>
        <v>1.0469635066403192E-2</v>
      </c>
      <c r="AB2203" s="3">
        <f t="shared" si="789"/>
        <v>-0.38384350441987075</v>
      </c>
      <c r="AC2203" s="3">
        <f t="shared" si="790"/>
        <v>1.4651378148112675</v>
      </c>
      <c r="AD2203" s="3">
        <f t="shared" si="791"/>
        <v>2.7684900331148778</v>
      </c>
      <c r="AE2203" s="3">
        <f t="shared" si="792"/>
        <v>1.617494908767497</v>
      </c>
      <c r="AF2203" s="3">
        <f t="shared" si="793"/>
        <v>2.3596699973346125</v>
      </c>
      <c r="AG2203" t="str">
        <f t="shared" si="794"/>
        <v>Cluster 2</v>
      </c>
      <c r="AH2203" t="str">
        <f t="shared" si="795"/>
        <v>Not Applicable</v>
      </c>
      <c r="AI2203" t="e">
        <f t="shared" si="796"/>
        <v>#N/A</v>
      </c>
      <c r="AJ2203">
        <f t="shared" si="797"/>
        <v>25.43</v>
      </c>
      <c r="AK2203" t="str">
        <f t="shared" si="798"/>
        <v>no - High</v>
      </c>
      <c r="AL2203" t="str">
        <f t="shared" si="799"/>
        <v>Q4 - Very High</v>
      </c>
      <c r="AM2203">
        <f t="shared" si="800"/>
        <v>0</v>
      </c>
      <c r="AN2203">
        <f t="shared" si="801"/>
        <v>0</v>
      </c>
      <c r="AO2203">
        <f t="shared" si="802"/>
        <v>0</v>
      </c>
      <c r="AP2203">
        <f t="shared" si="803"/>
        <v>0</v>
      </c>
      <c r="AQ2203">
        <f t="shared" si="804"/>
        <v>149.6</v>
      </c>
    </row>
    <row r="2204" spans="1:43" x14ac:dyDescent="0.25">
      <c r="A2204" t="s">
        <v>20</v>
      </c>
      <c r="B2204">
        <v>115</v>
      </c>
      <c r="C2204" t="s">
        <v>28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  <c r="U2204">
        <f t="shared" si="782"/>
        <v>1</v>
      </c>
      <c r="V2204" t="str">
        <f t="shared" si="783"/>
        <v>&lt;=3 calls</v>
      </c>
      <c r="W2204" t="str">
        <f t="shared" si="784"/>
        <v>Q3</v>
      </c>
      <c r="X2204" t="str">
        <f t="shared" si="785"/>
        <v>High</v>
      </c>
      <c r="Y2204" t="str">
        <f t="shared" si="786"/>
        <v>Medium</v>
      </c>
      <c r="Z2204" s="3">
        <f t="shared" si="787"/>
        <v>3.055603555639244</v>
      </c>
      <c r="AA2204" s="3">
        <f t="shared" si="788"/>
        <v>6.4201493551580988E-2</v>
      </c>
      <c r="AB2204" s="3">
        <f t="shared" si="789"/>
        <v>0.33705902157882794</v>
      </c>
      <c r="AC2204" s="3">
        <f t="shared" si="790"/>
        <v>0.55937409738036437</v>
      </c>
      <c r="AD2204" s="3">
        <f t="shared" si="791"/>
        <v>4.6690276741691363</v>
      </c>
      <c r="AE2204" s="3">
        <f t="shared" si="792"/>
        <v>3.1252748816475679</v>
      </c>
      <c r="AF2204" s="3">
        <f t="shared" si="793"/>
        <v>2.3947581818541059</v>
      </c>
      <c r="AG2204" t="str">
        <f t="shared" si="794"/>
        <v>Cluster 3</v>
      </c>
      <c r="AH2204" t="str">
        <f t="shared" si="795"/>
        <v>Not Applicable</v>
      </c>
      <c r="AI2204">
        <f t="shared" si="796"/>
        <v>58.7</v>
      </c>
      <c r="AJ2204" t="e">
        <f t="shared" si="797"/>
        <v>#N/A</v>
      </c>
      <c r="AK2204" t="str">
        <f t="shared" si="798"/>
        <v>yes - High</v>
      </c>
      <c r="AL2204" t="str">
        <f t="shared" si="799"/>
        <v>Q3 - High</v>
      </c>
      <c r="AM2204">
        <f t="shared" si="800"/>
        <v>1</v>
      </c>
      <c r="AN2204">
        <f t="shared" si="801"/>
        <v>0</v>
      </c>
      <c r="AO2204">
        <f t="shared" si="802"/>
        <v>1</v>
      </c>
      <c r="AP2204">
        <f t="shared" si="803"/>
        <v>1</v>
      </c>
      <c r="AQ2204">
        <f t="shared" si="804"/>
        <v>345.3</v>
      </c>
    </row>
    <row r="2205" spans="1:43" x14ac:dyDescent="0.25">
      <c r="A2205" t="s">
        <v>68</v>
      </c>
      <c r="B2205">
        <v>25</v>
      </c>
      <c r="C2205" t="s">
        <v>25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  <c r="U2205">
        <f t="shared" si="782"/>
        <v>1</v>
      </c>
      <c r="V2205" t="str">
        <f t="shared" si="783"/>
        <v>&lt;=3 calls</v>
      </c>
      <c r="W2205" t="str">
        <f t="shared" si="784"/>
        <v>Q1</v>
      </c>
      <c r="X2205" t="str">
        <f t="shared" si="785"/>
        <v>Not Applicable</v>
      </c>
      <c r="Y2205" t="str">
        <f t="shared" si="786"/>
        <v>High</v>
      </c>
      <c r="Z2205" s="3">
        <f t="shared" si="787"/>
        <v>1.5670557462944144</v>
      </c>
      <c r="AA2205" s="3">
        <f t="shared" si="788"/>
        <v>1.6124750454578052</v>
      </c>
      <c r="AB2205" s="3">
        <f t="shared" si="789"/>
        <v>-0.68372306757635404</v>
      </c>
      <c r="AC2205" s="3">
        <f t="shared" si="790"/>
        <v>-0.67246455832566399</v>
      </c>
      <c r="AD2205" s="3">
        <f t="shared" si="791"/>
        <v>3.6908144942897159</v>
      </c>
      <c r="AE2205" s="3">
        <f t="shared" si="792"/>
        <v>2.4444683061063901</v>
      </c>
      <c r="AF2205" s="3">
        <f t="shared" si="793"/>
        <v>2.515698504960052</v>
      </c>
      <c r="AG2205" t="str">
        <f t="shared" si="794"/>
        <v>Cluster 2</v>
      </c>
      <c r="AH2205" t="str">
        <f t="shared" si="795"/>
        <v>Not Applicable</v>
      </c>
      <c r="AI2205">
        <f t="shared" si="796"/>
        <v>45.03</v>
      </c>
      <c r="AJ2205" t="e">
        <f t="shared" si="797"/>
        <v>#N/A</v>
      </c>
      <c r="AK2205" t="str">
        <f t="shared" si="798"/>
        <v>no - Medium</v>
      </c>
      <c r="AL2205" t="str">
        <f t="shared" si="799"/>
        <v>Q1 - Low</v>
      </c>
      <c r="AM2205">
        <f t="shared" si="800"/>
        <v>0</v>
      </c>
      <c r="AN2205">
        <f t="shared" si="801"/>
        <v>0</v>
      </c>
      <c r="AO2205">
        <f t="shared" si="802"/>
        <v>0</v>
      </c>
      <c r="AP2205">
        <f t="shared" si="803"/>
        <v>1</v>
      </c>
      <c r="AQ2205">
        <f t="shared" si="804"/>
        <v>264.89999999999998</v>
      </c>
    </row>
    <row r="2206" spans="1:43" x14ac:dyDescent="0.25">
      <c r="A2206" t="s">
        <v>63</v>
      </c>
      <c r="B2206">
        <v>73</v>
      </c>
      <c r="C2206" t="s">
        <v>25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  <c r="U2206">
        <f t="shared" si="782"/>
        <v>0</v>
      </c>
      <c r="V2206" t="str">
        <f t="shared" si="783"/>
        <v>&lt;=3 calls</v>
      </c>
      <c r="W2206" t="str">
        <f t="shared" si="784"/>
        <v>Q1</v>
      </c>
      <c r="X2206" t="str">
        <f t="shared" si="785"/>
        <v>Not Applicable</v>
      </c>
      <c r="Y2206" t="str">
        <f t="shared" si="786"/>
        <v>Low</v>
      </c>
      <c r="Z2206" s="3">
        <f t="shared" si="787"/>
        <v>-1.0786343277774268</v>
      </c>
      <c r="AA2206" s="3">
        <f t="shared" si="788"/>
        <v>-1.231333316591031</v>
      </c>
      <c r="AB2206" s="3">
        <f t="shared" si="789"/>
        <v>0.47011816549594282</v>
      </c>
      <c r="AC2206" s="3">
        <f t="shared" si="790"/>
        <v>-1.6144588244538034</v>
      </c>
      <c r="AD2206" s="3">
        <f t="shared" si="791"/>
        <v>1.6119880670589097</v>
      </c>
      <c r="AE2206" s="3">
        <f t="shared" si="792"/>
        <v>2.3467258329410696</v>
      </c>
      <c r="AF2206" s="3">
        <f t="shared" si="793"/>
        <v>4.051634082891197</v>
      </c>
      <c r="AG2206" t="str">
        <f t="shared" si="794"/>
        <v>Cluster 1</v>
      </c>
      <c r="AH2206" t="str">
        <f t="shared" si="795"/>
        <v>Not Applicable</v>
      </c>
      <c r="AI2206" t="e">
        <f t="shared" si="796"/>
        <v>#N/A</v>
      </c>
      <c r="AJ2206">
        <f t="shared" si="797"/>
        <v>20.74</v>
      </c>
      <c r="AK2206" t="str">
        <f t="shared" si="798"/>
        <v>no - Medium</v>
      </c>
      <c r="AL2206" t="str">
        <f t="shared" si="799"/>
        <v>Q1 - Low</v>
      </c>
      <c r="AM2206">
        <f t="shared" si="800"/>
        <v>0</v>
      </c>
      <c r="AN2206">
        <f t="shared" si="801"/>
        <v>0</v>
      </c>
      <c r="AO2206">
        <f t="shared" si="802"/>
        <v>0</v>
      </c>
      <c r="AP2206">
        <f t="shared" si="803"/>
        <v>1</v>
      </c>
      <c r="AQ2206">
        <f t="shared" si="804"/>
        <v>122</v>
      </c>
    </row>
    <row r="2207" spans="1:43" x14ac:dyDescent="0.25">
      <c r="A2207" t="s">
        <v>75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  <c r="U2207">
        <f t="shared" si="782"/>
        <v>0</v>
      </c>
      <c r="V2207" t="str">
        <f t="shared" si="783"/>
        <v>&lt;=3 calls</v>
      </c>
      <c r="W2207" t="str">
        <f t="shared" si="784"/>
        <v>Q3</v>
      </c>
      <c r="X2207" t="str">
        <f t="shared" si="785"/>
        <v>Not Applicable</v>
      </c>
      <c r="Y2207" t="str">
        <f t="shared" si="786"/>
        <v>High</v>
      </c>
      <c r="Z2207" s="3">
        <f t="shared" si="787"/>
        <v>-5.6646279570529555E-2</v>
      </c>
      <c r="AA2207" s="3">
        <f t="shared" si="788"/>
        <v>1.3975476115170951</v>
      </c>
      <c r="AB2207" s="3">
        <f t="shared" si="789"/>
        <v>0.61509305364444167</v>
      </c>
      <c r="AC2207" s="3">
        <f t="shared" si="790"/>
        <v>1.3564461687195588</v>
      </c>
      <c r="AD2207" s="3">
        <f t="shared" si="791"/>
        <v>3.8470137651616305</v>
      </c>
      <c r="AE2207" s="3">
        <f t="shared" si="792"/>
        <v>2.0431920616334462</v>
      </c>
      <c r="AF2207" s="3">
        <f t="shared" si="793"/>
        <v>1.2448906345943815</v>
      </c>
      <c r="AG2207" t="str">
        <f t="shared" si="794"/>
        <v>Cluster 3</v>
      </c>
      <c r="AH2207" t="str">
        <f t="shared" si="795"/>
        <v>Not Applicable</v>
      </c>
      <c r="AI2207" t="e">
        <f t="shared" si="796"/>
        <v>#N/A</v>
      </c>
      <c r="AJ2207">
        <f t="shared" si="797"/>
        <v>30.12</v>
      </c>
      <c r="AK2207" t="str">
        <f t="shared" si="798"/>
        <v>no - Low</v>
      </c>
      <c r="AL2207" t="str">
        <f t="shared" si="799"/>
        <v>Q4 - Very High</v>
      </c>
      <c r="AM2207">
        <f t="shared" si="800"/>
        <v>0</v>
      </c>
      <c r="AN2207">
        <f t="shared" si="801"/>
        <v>1</v>
      </c>
      <c r="AO2207">
        <f t="shared" si="802"/>
        <v>0</v>
      </c>
      <c r="AP2207">
        <f t="shared" si="803"/>
        <v>2</v>
      </c>
      <c r="AQ2207">
        <f t="shared" si="804"/>
        <v>177.2</v>
      </c>
    </row>
    <row r="2208" spans="1:43" x14ac:dyDescent="0.25">
      <c r="A2208" t="s">
        <v>71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  <c r="U2208">
        <f t="shared" si="782"/>
        <v>0</v>
      </c>
      <c r="V2208" t="str">
        <f t="shared" si="783"/>
        <v>&lt;=3 calls</v>
      </c>
      <c r="W2208" t="str">
        <f t="shared" si="784"/>
        <v>Q4</v>
      </c>
      <c r="X2208" t="str">
        <f t="shared" si="785"/>
        <v>Not Applicable</v>
      </c>
      <c r="Y2208" t="str">
        <f t="shared" si="786"/>
        <v>Medium</v>
      </c>
      <c r="Z2208" s="3">
        <f t="shared" si="787"/>
        <v>-0.87312586156190952</v>
      </c>
      <c r="AA2208" s="3">
        <f t="shared" si="788"/>
        <v>0.12589362736789572</v>
      </c>
      <c r="AB2208" s="3">
        <f t="shared" si="789"/>
        <v>0.41848327382661471</v>
      </c>
      <c r="AC2208" s="3">
        <f t="shared" si="790"/>
        <v>1.591586692182255E-2</v>
      </c>
      <c r="AD2208" s="3">
        <f t="shared" si="791"/>
        <v>2.0803637551979786</v>
      </c>
      <c r="AE2208" s="3">
        <f t="shared" si="792"/>
        <v>0.97651397370062643</v>
      </c>
      <c r="AF2208" s="3">
        <f t="shared" si="793"/>
        <v>2.3620427023497568</v>
      </c>
      <c r="AG2208" t="str">
        <f t="shared" si="794"/>
        <v>Cluster 2</v>
      </c>
      <c r="AH2208" t="str">
        <f t="shared" si="795"/>
        <v>Not Applicable</v>
      </c>
      <c r="AI2208" t="e">
        <f t="shared" si="796"/>
        <v>#N/A</v>
      </c>
      <c r="AJ2208">
        <f t="shared" si="797"/>
        <v>22.63</v>
      </c>
      <c r="AK2208" t="str">
        <f t="shared" si="798"/>
        <v>no - High</v>
      </c>
      <c r="AL2208" t="str">
        <f t="shared" si="799"/>
        <v>Q2 - Medium</v>
      </c>
      <c r="AM2208">
        <f t="shared" si="800"/>
        <v>0</v>
      </c>
      <c r="AN2208">
        <f t="shared" si="801"/>
        <v>1</v>
      </c>
      <c r="AO2208">
        <f t="shared" si="802"/>
        <v>0</v>
      </c>
      <c r="AP2208">
        <f t="shared" si="803"/>
        <v>1</v>
      </c>
      <c r="AQ2208">
        <f t="shared" si="804"/>
        <v>133.1</v>
      </c>
    </row>
    <row r="2209" spans="1:43" x14ac:dyDescent="0.25">
      <c r="A2209" t="s">
        <v>54</v>
      </c>
      <c r="B2209">
        <v>97</v>
      </c>
      <c r="C2209" t="s">
        <v>28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  <c r="U2209">
        <f t="shared" si="782"/>
        <v>1</v>
      </c>
      <c r="V2209" t="str">
        <f t="shared" si="783"/>
        <v>&lt;=3 calls</v>
      </c>
      <c r="W2209" t="str">
        <f t="shared" si="784"/>
        <v>Q2</v>
      </c>
      <c r="X2209" t="str">
        <f t="shared" si="785"/>
        <v>Not Applicable</v>
      </c>
      <c r="Y2209" t="str">
        <f t="shared" si="786"/>
        <v>High</v>
      </c>
      <c r="Z2209" s="3">
        <f t="shared" si="787"/>
        <v>0.83018755211625306</v>
      </c>
      <c r="AA2209" s="3">
        <f t="shared" si="788"/>
        <v>1.5786438753004715</v>
      </c>
      <c r="AB2209" s="3">
        <f t="shared" si="789"/>
        <v>0.66077007319807846</v>
      </c>
      <c r="AC2209" s="3">
        <f t="shared" si="790"/>
        <v>-0.52754236353671935</v>
      </c>
      <c r="AD2209" s="3">
        <f t="shared" si="791"/>
        <v>3.6028272461816342</v>
      </c>
      <c r="AE2209" s="3">
        <f t="shared" si="792"/>
        <v>1.9738910536482424</v>
      </c>
      <c r="AF2209" s="3">
        <f t="shared" si="793"/>
        <v>1.6769399564434029</v>
      </c>
      <c r="AG2209" t="str">
        <f t="shared" si="794"/>
        <v>Cluster 3</v>
      </c>
      <c r="AH2209" t="str">
        <f t="shared" si="795"/>
        <v>Not Applicable</v>
      </c>
      <c r="AI2209">
        <f t="shared" si="796"/>
        <v>38.270000000000003</v>
      </c>
      <c r="AJ2209" t="e">
        <f t="shared" si="797"/>
        <v>#N/A</v>
      </c>
      <c r="AK2209" t="str">
        <f t="shared" si="798"/>
        <v>no - Medium</v>
      </c>
      <c r="AL2209" t="str">
        <f t="shared" si="799"/>
        <v>Q2 - Medium</v>
      </c>
      <c r="AM2209">
        <f t="shared" si="800"/>
        <v>0</v>
      </c>
      <c r="AN2209">
        <f t="shared" si="801"/>
        <v>0</v>
      </c>
      <c r="AO2209">
        <f t="shared" si="802"/>
        <v>1</v>
      </c>
      <c r="AP2209">
        <f t="shared" si="803"/>
        <v>0</v>
      </c>
      <c r="AQ2209">
        <f t="shared" si="804"/>
        <v>225.1</v>
      </c>
    </row>
    <row r="2210" spans="1:43" x14ac:dyDescent="0.25">
      <c r="A2210" t="s">
        <v>36</v>
      </c>
      <c r="B2210">
        <v>148</v>
      </c>
      <c r="C2210" t="s">
        <v>25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  <c r="U2210">
        <f t="shared" si="782"/>
        <v>0</v>
      </c>
      <c r="V2210" t="str">
        <f t="shared" si="783"/>
        <v>&lt;=3 calls</v>
      </c>
      <c r="W2210" t="str">
        <f t="shared" si="784"/>
        <v>Q4</v>
      </c>
      <c r="X2210" t="str">
        <f t="shared" si="785"/>
        <v>Not Applicable</v>
      </c>
      <c r="Y2210" t="str">
        <f t="shared" si="786"/>
        <v>Medium</v>
      </c>
      <c r="Z2210" s="3">
        <f t="shared" si="787"/>
        <v>0.52099913898119543</v>
      </c>
      <c r="AA2210" s="3">
        <f t="shared" si="788"/>
        <v>-0.51291846795588059</v>
      </c>
      <c r="AB2210" s="3">
        <f t="shared" si="789"/>
        <v>2.1879712921870564</v>
      </c>
      <c r="AC2210" s="3">
        <f t="shared" si="790"/>
        <v>0.34199080519694713</v>
      </c>
      <c r="AD2210" s="3">
        <f t="shared" si="791"/>
        <v>3.8098276969807894</v>
      </c>
      <c r="AE2210" s="3">
        <f t="shared" si="792"/>
        <v>2.3321023870883777</v>
      </c>
      <c r="AF2210" s="3">
        <f t="shared" si="793"/>
        <v>2.0886876279244517</v>
      </c>
      <c r="AG2210" t="str">
        <f t="shared" si="794"/>
        <v>Cluster 3</v>
      </c>
      <c r="AH2210" t="str">
        <f t="shared" si="795"/>
        <v>Not Applicable</v>
      </c>
      <c r="AI2210" t="e">
        <f t="shared" si="796"/>
        <v>#N/A</v>
      </c>
      <c r="AJ2210">
        <f t="shared" si="797"/>
        <v>35.43</v>
      </c>
      <c r="AK2210" t="str">
        <f t="shared" si="798"/>
        <v>no - Medium</v>
      </c>
      <c r="AL2210" t="str">
        <f t="shared" si="799"/>
        <v>Q3 - High</v>
      </c>
      <c r="AM2210">
        <f t="shared" si="800"/>
        <v>0</v>
      </c>
      <c r="AN2210">
        <f t="shared" si="801"/>
        <v>0</v>
      </c>
      <c r="AO2210">
        <f t="shared" si="802"/>
        <v>0</v>
      </c>
      <c r="AP2210">
        <f t="shared" si="803"/>
        <v>1</v>
      </c>
      <c r="AQ2210">
        <f t="shared" si="804"/>
        <v>208.4</v>
      </c>
    </row>
    <row r="2211" spans="1:43" x14ac:dyDescent="0.25">
      <c r="A2211" t="s">
        <v>68</v>
      </c>
      <c r="B2211">
        <v>85</v>
      </c>
      <c r="C2211" t="s">
        <v>25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  <c r="U2211">
        <f t="shared" si="782"/>
        <v>0</v>
      </c>
      <c r="V2211" t="str">
        <f t="shared" si="783"/>
        <v>&lt;=3 calls</v>
      </c>
      <c r="W2211" t="str">
        <f t="shared" si="784"/>
        <v>Q2</v>
      </c>
      <c r="X2211" t="str">
        <f t="shared" si="785"/>
        <v>Not Applicable</v>
      </c>
      <c r="Y2211" t="str">
        <f t="shared" si="786"/>
        <v>High</v>
      </c>
      <c r="Z2211" s="3">
        <f t="shared" si="787"/>
        <v>-0.13255481213662149</v>
      </c>
      <c r="AA2211" s="3">
        <f t="shared" si="788"/>
        <v>0.93585164231112605</v>
      </c>
      <c r="AB2211" s="3">
        <f t="shared" si="789"/>
        <v>-0.83068391309674994</v>
      </c>
      <c r="AC2211" s="3">
        <f t="shared" si="790"/>
        <v>0.45068245128865581</v>
      </c>
      <c r="AD2211" s="3">
        <f t="shared" si="791"/>
        <v>2.5754864097383838</v>
      </c>
      <c r="AE2211" s="3">
        <f t="shared" si="792"/>
        <v>1.3366149445574396</v>
      </c>
      <c r="AF2211" s="3">
        <f t="shared" si="793"/>
        <v>2.2225995530642639</v>
      </c>
      <c r="AG2211" t="str">
        <f t="shared" si="794"/>
        <v>Cluster 2</v>
      </c>
      <c r="AH2211" t="str">
        <f t="shared" si="795"/>
        <v>&gt;16 messages</v>
      </c>
      <c r="AI2211" t="e">
        <f t="shared" si="796"/>
        <v>#N/A</v>
      </c>
      <c r="AJ2211">
        <f t="shared" si="797"/>
        <v>29.43</v>
      </c>
      <c r="AK2211" t="str">
        <f t="shared" si="798"/>
        <v>no - Medium</v>
      </c>
      <c r="AL2211" t="str">
        <f t="shared" si="799"/>
        <v>Q3 - High</v>
      </c>
      <c r="AM2211">
        <f t="shared" si="800"/>
        <v>0</v>
      </c>
      <c r="AN2211">
        <f t="shared" si="801"/>
        <v>0</v>
      </c>
      <c r="AO2211">
        <f t="shared" si="802"/>
        <v>0</v>
      </c>
      <c r="AP2211">
        <f t="shared" si="803"/>
        <v>1</v>
      </c>
      <c r="AQ2211">
        <f t="shared" si="804"/>
        <v>173.1</v>
      </c>
    </row>
    <row r="2212" spans="1:43" x14ac:dyDescent="0.25">
      <c r="A2212" t="s">
        <v>26</v>
      </c>
      <c r="B2212">
        <v>86</v>
      </c>
      <c r="C2212" t="s">
        <v>28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  <c r="U2212">
        <f t="shared" si="782"/>
        <v>1</v>
      </c>
      <c r="V2212" t="str">
        <f t="shared" si="783"/>
        <v>&lt;=3 calls</v>
      </c>
      <c r="W2212" t="str">
        <f t="shared" si="784"/>
        <v>Q2</v>
      </c>
      <c r="X2212" t="str">
        <f t="shared" si="785"/>
        <v>High</v>
      </c>
      <c r="Y2212" t="str">
        <f t="shared" si="786"/>
        <v>Medium</v>
      </c>
      <c r="Z2212" s="3">
        <f t="shared" si="787"/>
        <v>-0.3306575678578858</v>
      </c>
      <c r="AA2212" s="3">
        <f t="shared" si="788"/>
        <v>-0.6601835615819226</v>
      </c>
      <c r="AB2212" s="3">
        <f t="shared" si="789"/>
        <v>-1.4224992099221274</v>
      </c>
      <c r="AC2212" s="3">
        <f t="shared" si="790"/>
        <v>0.41445190259141979</v>
      </c>
      <c r="AD2212" s="3">
        <f t="shared" si="791"/>
        <v>1.6561021316375319</v>
      </c>
      <c r="AE2212" s="3">
        <f t="shared" si="792"/>
        <v>1.6554308031311393</v>
      </c>
      <c r="AF2212" s="3">
        <f t="shared" si="793"/>
        <v>3.2769235599104904</v>
      </c>
      <c r="AG2212" t="str">
        <f t="shared" si="794"/>
        <v>Cluster 2</v>
      </c>
      <c r="AH2212" t="str">
        <f t="shared" si="795"/>
        <v>Not Applicable</v>
      </c>
      <c r="AI2212">
        <f t="shared" si="796"/>
        <v>27.61</v>
      </c>
      <c r="AJ2212" t="e">
        <f t="shared" si="797"/>
        <v>#N/A</v>
      </c>
      <c r="AK2212" t="str">
        <f t="shared" si="798"/>
        <v>yes - Low</v>
      </c>
      <c r="AL2212" t="str">
        <f t="shared" si="799"/>
        <v>Q3 - High</v>
      </c>
      <c r="AM2212">
        <f t="shared" si="800"/>
        <v>1</v>
      </c>
      <c r="AN2212">
        <f t="shared" si="801"/>
        <v>0</v>
      </c>
      <c r="AO2212">
        <f t="shared" si="802"/>
        <v>1</v>
      </c>
      <c r="AP2212">
        <f t="shared" si="803"/>
        <v>2</v>
      </c>
      <c r="AQ2212">
        <f t="shared" si="804"/>
        <v>162.4</v>
      </c>
    </row>
    <row r="2213" spans="1:43" x14ac:dyDescent="0.25">
      <c r="A2213" t="s">
        <v>69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  <c r="U2213">
        <f t="shared" si="782"/>
        <v>0</v>
      </c>
      <c r="V2213" t="str">
        <f t="shared" si="783"/>
        <v>&lt;=3 calls</v>
      </c>
      <c r="W2213" t="str">
        <f t="shared" si="784"/>
        <v>Q4</v>
      </c>
      <c r="X2213" t="str">
        <f t="shared" si="785"/>
        <v>Not Applicable</v>
      </c>
      <c r="Y2213" t="str">
        <f t="shared" si="786"/>
        <v>High</v>
      </c>
      <c r="Z2213" s="3">
        <f t="shared" si="787"/>
        <v>1.1689988072283226</v>
      </c>
      <c r="AA2213" s="3">
        <f t="shared" si="788"/>
        <v>1.4652099518317636</v>
      </c>
      <c r="AB2213" s="3">
        <f t="shared" si="789"/>
        <v>1.635875142799623</v>
      </c>
      <c r="AC2213" s="3">
        <f t="shared" si="790"/>
        <v>1.3926767174167949</v>
      </c>
      <c r="AD2213" s="3">
        <f t="shared" si="791"/>
        <v>4.8429903546120752</v>
      </c>
      <c r="AE2213" s="3">
        <f t="shared" si="792"/>
        <v>2.8511461443273274</v>
      </c>
      <c r="AF2213" s="3">
        <f t="shared" si="793"/>
        <v>0.89638892103794865</v>
      </c>
      <c r="AG2213" t="str">
        <f t="shared" si="794"/>
        <v>Cluster 3</v>
      </c>
      <c r="AH2213" t="str">
        <f t="shared" si="795"/>
        <v>&gt;16 messages</v>
      </c>
      <c r="AI2213" t="e">
        <f t="shared" si="796"/>
        <v>#N/A</v>
      </c>
      <c r="AJ2213">
        <f t="shared" si="797"/>
        <v>41.38</v>
      </c>
      <c r="AK2213" t="str">
        <f t="shared" si="798"/>
        <v>no - High</v>
      </c>
      <c r="AL2213" t="str">
        <f t="shared" si="799"/>
        <v>Q4 - Very High</v>
      </c>
      <c r="AM2213">
        <f t="shared" si="800"/>
        <v>0</v>
      </c>
      <c r="AN2213">
        <f t="shared" si="801"/>
        <v>1</v>
      </c>
      <c r="AO2213">
        <f t="shared" si="802"/>
        <v>0</v>
      </c>
      <c r="AP2213">
        <f t="shared" si="803"/>
        <v>2</v>
      </c>
      <c r="AQ2213">
        <f t="shared" si="804"/>
        <v>243.4</v>
      </c>
    </row>
    <row r="2214" spans="1:43" x14ac:dyDescent="0.25">
      <c r="A2214" t="s">
        <v>72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  <c r="U2214">
        <f t="shared" si="782"/>
        <v>0</v>
      </c>
      <c r="V2214" t="str">
        <f t="shared" si="783"/>
        <v>&lt;=3 calls</v>
      </c>
      <c r="W2214" t="str">
        <f t="shared" si="784"/>
        <v>Q2</v>
      </c>
      <c r="X2214" t="str">
        <f t="shared" si="785"/>
        <v>Not Applicable</v>
      </c>
      <c r="Y2214" t="str">
        <f t="shared" si="786"/>
        <v>High</v>
      </c>
      <c r="Z2214" s="3">
        <f t="shared" si="787"/>
        <v>0.1673764628806205</v>
      </c>
      <c r="AA2214" s="3">
        <f t="shared" si="788"/>
        <v>0.77863620452116278</v>
      </c>
      <c r="AB2214" s="3">
        <f t="shared" si="789"/>
        <v>-2.2009944997058457</v>
      </c>
      <c r="AC2214" s="3">
        <f t="shared" si="790"/>
        <v>-0.12900632786712207</v>
      </c>
      <c r="AD2214" s="3">
        <f t="shared" si="791"/>
        <v>2.5937101455907379</v>
      </c>
      <c r="AE2214" s="3">
        <f t="shared" si="792"/>
        <v>2.3442074651537768</v>
      </c>
      <c r="AF2214" s="3">
        <f t="shared" si="793"/>
        <v>3.5018973371623936</v>
      </c>
      <c r="AG2214" t="str">
        <f t="shared" si="794"/>
        <v>Cluster 2</v>
      </c>
      <c r="AH2214" t="str">
        <f t="shared" si="795"/>
        <v>Not Applicable</v>
      </c>
      <c r="AI2214" t="e">
        <f t="shared" si="796"/>
        <v>#N/A</v>
      </c>
      <c r="AJ2214">
        <f t="shared" si="797"/>
        <v>32.18</v>
      </c>
      <c r="AK2214" t="str">
        <f t="shared" si="798"/>
        <v>no - Low</v>
      </c>
      <c r="AL2214" t="str">
        <f t="shared" si="799"/>
        <v>Q2 - Medium</v>
      </c>
      <c r="AM2214">
        <f t="shared" si="800"/>
        <v>0</v>
      </c>
      <c r="AN2214">
        <f t="shared" si="801"/>
        <v>1</v>
      </c>
      <c r="AO2214">
        <f t="shared" si="802"/>
        <v>0</v>
      </c>
      <c r="AP2214">
        <f t="shared" si="803"/>
        <v>3</v>
      </c>
      <c r="AQ2214">
        <f t="shared" si="804"/>
        <v>189.3</v>
      </c>
    </row>
    <row r="2215" spans="1:43" x14ac:dyDescent="0.25">
      <c r="A2215" t="s">
        <v>32</v>
      </c>
      <c r="B2215">
        <v>81</v>
      </c>
      <c r="C2215" t="s">
        <v>25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  <c r="U2215">
        <f t="shared" si="782"/>
        <v>0</v>
      </c>
      <c r="V2215" t="str">
        <f t="shared" si="783"/>
        <v>&gt;3 calls</v>
      </c>
      <c r="W2215" t="str">
        <f t="shared" si="784"/>
        <v>Q2</v>
      </c>
      <c r="X2215" t="str">
        <f t="shared" si="785"/>
        <v>Not Applicable</v>
      </c>
      <c r="Y2215" t="str">
        <f t="shared" si="786"/>
        <v>High</v>
      </c>
      <c r="Z2215" s="3">
        <f t="shared" si="787"/>
        <v>-0.22142333806765574</v>
      </c>
      <c r="AA2215" s="3">
        <f t="shared" si="788"/>
        <v>1.4074979556810168</v>
      </c>
      <c r="AB2215" s="3">
        <f t="shared" si="789"/>
        <v>0.43635689017369</v>
      </c>
      <c r="AC2215" s="3">
        <f t="shared" si="790"/>
        <v>-1.2883838861786781</v>
      </c>
      <c r="AD2215" s="3">
        <f t="shared" si="791"/>
        <v>2.9237842613419578</v>
      </c>
      <c r="AE2215" s="3">
        <f t="shared" si="792"/>
        <v>1.9698779565379656</v>
      </c>
      <c r="AF2215" s="3">
        <f t="shared" si="793"/>
        <v>2.6855770181540959</v>
      </c>
      <c r="AG2215" t="str">
        <f t="shared" si="794"/>
        <v>Cluster 2</v>
      </c>
      <c r="AH2215" t="str">
        <f t="shared" si="795"/>
        <v>&gt;16 messages</v>
      </c>
      <c r="AI2215" t="e">
        <f t="shared" si="796"/>
        <v>#N/A</v>
      </c>
      <c r="AJ2215">
        <f t="shared" si="797"/>
        <v>28.61</v>
      </c>
      <c r="AK2215" t="str">
        <f t="shared" si="798"/>
        <v>no - Low</v>
      </c>
      <c r="AL2215" t="str">
        <f t="shared" si="799"/>
        <v>Q1 - Low</v>
      </c>
      <c r="AM2215">
        <f t="shared" si="800"/>
        <v>0</v>
      </c>
      <c r="AN2215">
        <f t="shared" si="801"/>
        <v>0</v>
      </c>
      <c r="AO2215">
        <f t="shared" si="802"/>
        <v>0</v>
      </c>
      <c r="AP2215">
        <f t="shared" si="803"/>
        <v>4</v>
      </c>
      <c r="AQ2215">
        <f t="shared" si="804"/>
        <v>168.3</v>
      </c>
    </row>
    <row r="2216" spans="1:43" x14ac:dyDescent="0.25">
      <c r="A2216" t="s">
        <v>55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  <c r="U2216">
        <f t="shared" si="782"/>
        <v>0</v>
      </c>
      <c r="V2216" t="str">
        <f t="shared" si="783"/>
        <v>&lt;=3 calls</v>
      </c>
      <c r="W2216" t="str">
        <f t="shared" si="784"/>
        <v>Q3</v>
      </c>
      <c r="X2216" t="str">
        <f t="shared" si="785"/>
        <v>Not Applicable</v>
      </c>
      <c r="Y2216" t="str">
        <f t="shared" si="786"/>
        <v>Low</v>
      </c>
      <c r="Z2216" s="3">
        <f t="shared" si="787"/>
        <v>0.97459890675418437</v>
      </c>
      <c r="AA2216" s="3">
        <f t="shared" si="788"/>
        <v>-0.95670381766679091</v>
      </c>
      <c r="AB2216" s="3">
        <f t="shared" si="789"/>
        <v>2.8552529691445296</v>
      </c>
      <c r="AC2216" s="3">
        <f t="shared" si="790"/>
        <v>0.16083806171076653</v>
      </c>
      <c r="AD2216" s="3">
        <f t="shared" si="791"/>
        <v>4.4845775568690494</v>
      </c>
      <c r="AE2216" s="3">
        <f t="shared" si="792"/>
        <v>3.1691424113927402</v>
      </c>
      <c r="AF2216" s="3">
        <f t="shared" si="793"/>
        <v>2.8240912491990788</v>
      </c>
      <c r="AG2216" t="str">
        <f t="shared" si="794"/>
        <v>Cluster 3</v>
      </c>
      <c r="AH2216" t="str">
        <f t="shared" si="795"/>
        <v>&gt;16 messages</v>
      </c>
      <c r="AI2216" t="e">
        <f t="shared" si="796"/>
        <v>#N/A</v>
      </c>
      <c r="AJ2216">
        <f t="shared" si="797"/>
        <v>39.590000000000003</v>
      </c>
      <c r="AK2216" t="str">
        <f t="shared" si="798"/>
        <v>no - Medium</v>
      </c>
      <c r="AL2216" t="str">
        <f t="shared" si="799"/>
        <v>Q3 - High</v>
      </c>
      <c r="AM2216">
        <f t="shared" si="800"/>
        <v>0</v>
      </c>
      <c r="AN2216">
        <f t="shared" si="801"/>
        <v>1</v>
      </c>
      <c r="AO2216">
        <f t="shared" si="802"/>
        <v>0</v>
      </c>
      <c r="AP2216">
        <f t="shared" si="803"/>
        <v>1</v>
      </c>
      <c r="AQ2216">
        <f t="shared" si="804"/>
        <v>232.9</v>
      </c>
    </row>
    <row r="2217" spans="1:43" x14ac:dyDescent="0.25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  <c r="U2217">
        <f t="shared" si="782"/>
        <v>0</v>
      </c>
      <c r="V2217" t="str">
        <f t="shared" si="783"/>
        <v>&lt;=3 calls</v>
      </c>
      <c r="W2217" t="str">
        <f t="shared" si="784"/>
        <v>Q1</v>
      </c>
      <c r="X2217" t="str">
        <f t="shared" si="785"/>
        <v>Not Applicable</v>
      </c>
      <c r="Y2217" t="str">
        <f t="shared" si="786"/>
        <v>Low</v>
      </c>
      <c r="Z2217" s="3">
        <f t="shared" si="787"/>
        <v>-0.46766321200156424</v>
      </c>
      <c r="AA2217" s="3">
        <f t="shared" si="788"/>
        <v>-1.1497404944468725</v>
      </c>
      <c r="AB2217" s="3">
        <f t="shared" si="789"/>
        <v>-1.1285775188813361</v>
      </c>
      <c r="AC2217" s="3">
        <f t="shared" si="790"/>
        <v>-1.5782282757565671</v>
      </c>
      <c r="AD2217" s="3">
        <f t="shared" si="791"/>
        <v>0.81036090032761221</v>
      </c>
      <c r="AE2217" s="3">
        <f t="shared" si="792"/>
        <v>2.3032810924749194</v>
      </c>
      <c r="AF2217" s="3">
        <f t="shared" si="793"/>
        <v>4.2371597554405636</v>
      </c>
      <c r="AG2217" t="str">
        <f t="shared" si="794"/>
        <v>Cluster 1</v>
      </c>
      <c r="AH2217" t="str">
        <f t="shared" si="795"/>
        <v>&gt;16 messages</v>
      </c>
      <c r="AI2217" t="e">
        <f t="shared" si="796"/>
        <v>#N/A</v>
      </c>
      <c r="AJ2217">
        <f t="shared" si="797"/>
        <v>26.35</v>
      </c>
      <c r="AK2217" t="str">
        <f t="shared" si="798"/>
        <v>no - Medium</v>
      </c>
      <c r="AL2217" t="str">
        <f t="shared" si="799"/>
        <v>Q1 - Low</v>
      </c>
      <c r="AM2217">
        <f t="shared" si="800"/>
        <v>0</v>
      </c>
      <c r="AN2217">
        <f t="shared" si="801"/>
        <v>1</v>
      </c>
      <c r="AO2217">
        <f t="shared" si="802"/>
        <v>0</v>
      </c>
      <c r="AP2217">
        <f t="shared" si="803"/>
        <v>1</v>
      </c>
      <c r="AQ2217">
        <f t="shared" si="804"/>
        <v>155</v>
      </c>
    </row>
    <row r="2218" spans="1:43" x14ac:dyDescent="0.25">
      <c r="A2218" t="s">
        <v>37</v>
      </c>
      <c r="B2218">
        <v>135</v>
      </c>
      <c r="C2218" t="s">
        <v>28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  <c r="U2218">
        <f t="shared" si="782"/>
        <v>0</v>
      </c>
      <c r="V2218" t="str">
        <f t="shared" si="783"/>
        <v>&lt;=3 calls</v>
      </c>
      <c r="W2218" t="str">
        <f t="shared" si="784"/>
        <v>Q4</v>
      </c>
      <c r="X2218" t="str">
        <f t="shared" si="785"/>
        <v>Not Applicable</v>
      </c>
      <c r="Y2218" t="str">
        <f t="shared" si="786"/>
        <v>Medium</v>
      </c>
      <c r="Z2218" s="3">
        <f t="shared" si="787"/>
        <v>-0.47877177774294344</v>
      </c>
      <c r="AA2218" s="3">
        <f t="shared" si="788"/>
        <v>7.2161768882718497E-2</v>
      </c>
      <c r="AB2218" s="3">
        <f t="shared" si="789"/>
        <v>-0.83068391309674994</v>
      </c>
      <c r="AC2218" s="3">
        <f t="shared" si="790"/>
        <v>0.55937409738036437</v>
      </c>
      <c r="AD2218" s="3">
        <f t="shared" si="791"/>
        <v>1.9701586817299834</v>
      </c>
      <c r="AE2218" s="3">
        <f t="shared" si="792"/>
        <v>1.1123690396398345</v>
      </c>
      <c r="AF2218" s="3">
        <f t="shared" si="793"/>
        <v>2.5677236084716104</v>
      </c>
      <c r="AG2218" t="str">
        <f t="shared" si="794"/>
        <v>Cluster 2</v>
      </c>
      <c r="AH2218" t="str">
        <f t="shared" si="795"/>
        <v>Not Applicable</v>
      </c>
      <c r="AI2218" t="e">
        <f t="shared" si="796"/>
        <v>#N/A</v>
      </c>
      <c r="AJ2218">
        <f t="shared" si="797"/>
        <v>26.25</v>
      </c>
      <c r="AK2218" t="str">
        <f t="shared" si="798"/>
        <v>no - Low</v>
      </c>
      <c r="AL2218" t="str">
        <f t="shared" si="799"/>
        <v>Q3 - High</v>
      </c>
      <c r="AM2218">
        <f t="shared" si="800"/>
        <v>0</v>
      </c>
      <c r="AN2218">
        <f t="shared" si="801"/>
        <v>0</v>
      </c>
      <c r="AO2218">
        <f t="shared" si="802"/>
        <v>1</v>
      </c>
      <c r="AP2218">
        <f t="shared" si="803"/>
        <v>0</v>
      </c>
      <c r="AQ2218">
        <f t="shared" si="804"/>
        <v>154.4</v>
      </c>
    </row>
    <row r="2219" spans="1:43" x14ac:dyDescent="0.25">
      <c r="A2219" t="s">
        <v>65</v>
      </c>
      <c r="B2219">
        <v>73</v>
      </c>
      <c r="C2219" t="s">
        <v>28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  <c r="U2219">
        <f t="shared" si="782"/>
        <v>0</v>
      </c>
      <c r="V2219" t="str">
        <f t="shared" si="783"/>
        <v>&lt;=3 calls</v>
      </c>
      <c r="W2219" t="str">
        <f t="shared" si="784"/>
        <v>Q1</v>
      </c>
      <c r="X2219" t="str">
        <f t="shared" si="785"/>
        <v>Not Applicable</v>
      </c>
      <c r="Y2219" t="str">
        <f t="shared" si="786"/>
        <v>Medium</v>
      </c>
      <c r="Z2219" s="3">
        <f t="shared" si="787"/>
        <v>1.0079246039783221</v>
      </c>
      <c r="AA2219" s="3">
        <f t="shared" si="788"/>
        <v>-8.9033806572814317E-2</v>
      </c>
      <c r="AB2219" s="3">
        <f t="shared" si="789"/>
        <v>1.0500177180899375</v>
      </c>
      <c r="AC2219" s="3">
        <f t="shared" si="790"/>
        <v>-0.67246455832566399</v>
      </c>
      <c r="AD2219" s="3">
        <f t="shared" si="791"/>
        <v>3.0284439454716994</v>
      </c>
      <c r="AE2219" s="3">
        <f t="shared" si="792"/>
        <v>1.6057972526208384</v>
      </c>
      <c r="AF2219" s="3">
        <f t="shared" si="793"/>
        <v>1.9964210232776727</v>
      </c>
      <c r="AG2219" t="str">
        <f t="shared" si="794"/>
        <v>Cluster 2</v>
      </c>
      <c r="AH2219" t="str">
        <f t="shared" si="795"/>
        <v>Not Applicable</v>
      </c>
      <c r="AI2219" t="e">
        <f t="shared" si="796"/>
        <v>#N/A</v>
      </c>
      <c r="AJ2219">
        <f t="shared" si="797"/>
        <v>39.9</v>
      </c>
      <c r="AK2219" t="str">
        <f t="shared" si="798"/>
        <v>no - High</v>
      </c>
      <c r="AL2219" t="str">
        <f t="shared" si="799"/>
        <v>Q1 - Low</v>
      </c>
      <c r="AM2219">
        <f t="shared" si="800"/>
        <v>0</v>
      </c>
      <c r="AN2219">
        <f t="shared" si="801"/>
        <v>0</v>
      </c>
      <c r="AO2219">
        <f t="shared" si="802"/>
        <v>1</v>
      </c>
      <c r="AP2219">
        <f t="shared" si="803"/>
        <v>2</v>
      </c>
      <c r="AQ2219">
        <f t="shared" si="804"/>
        <v>234.7</v>
      </c>
    </row>
    <row r="2220" spans="1:43" x14ac:dyDescent="0.25">
      <c r="A2220" t="s">
        <v>46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  <c r="U2220">
        <f t="shared" si="782"/>
        <v>1</v>
      </c>
      <c r="V2220" t="str">
        <f t="shared" si="783"/>
        <v>&lt;=3 calls</v>
      </c>
      <c r="W2220" t="str">
        <f t="shared" si="784"/>
        <v>Q3</v>
      </c>
      <c r="X2220" t="str">
        <f t="shared" si="785"/>
        <v>High</v>
      </c>
      <c r="Y2220" t="str">
        <f t="shared" si="786"/>
        <v>High</v>
      </c>
      <c r="Z2220" s="3">
        <f t="shared" si="787"/>
        <v>2.1872840001880931</v>
      </c>
      <c r="AA2220" s="3">
        <f t="shared" si="788"/>
        <v>1.3995376803498798</v>
      </c>
      <c r="AB2220" s="3">
        <f t="shared" si="789"/>
        <v>-1.8514660022519316</v>
      </c>
      <c r="AC2220" s="3">
        <f t="shared" si="790"/>
        <v>0.70429629216930834</v>
      </c>
      <c r="AD2220" s="3">
        <f t="shared" si="791"/>
        <v>4.4211062622116239</v>
      </c>
      <c r="AE2220" s="3">
        <f t="shared" si="792"/>
        <v>3.2660184691541678</v>
      </c>
      <c r="AF2220" s="3">
        <f t="shared" si="793"/>
        <v>3.1285096611558405</v>
      </c>
      <c r="AG2220" t="str">
        <f t="shared" si="794"/>
        <v>Cluster 3</v>
      </c>
      <c r="AH2220" t="str">
        <f t="shared" si="795"/>
        <v>Not Applicable</v>
      </c>
      <c r="AI2220">
        <f t="shared" si="796"/>
        <v>50.73</v>
      </c>
      <c r="AJ2220" t="e">
        <f t="shared" si="797"/>
        <v>#N/A</v>
      </c>
      <c r="AK2220" t="str">
        <f t="shared" si="798"/>
        <v>yes - Low</v>
      </c>
      <c r="AL2220" t="str">
        <f t="shared" si="799"/>
        <v>Q4 - Very High</v>
      </c>
      <c r="AM2220">
        <f t="shared" si="800"/>
        <v>1</v>
      </c>
      <c r="AN2220">
        <f t="shared" si="801"/>
        <v>1</v>
      </c>
      <c r="AO2220">
        <f t="shared" si="802"/>
        <v>0</v>
      </c>
      <c r="AP2220">
        <f t="shared" si="803"/>
        <v>0</v>
      </c>
      <c r="AQ2220">
        <f t="shared" si="804"/>
        <v>298.39999999999998</v>
      </c>
    </row>
    <row r="2221" spans="1:43" x14ac:dyDescent="0.25">
      <c r="A2221" t="s">
        <v>52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  <c r="U2221">
        <f t="shared" si="782"/>
        <v>0</v>
      </c>
      <c r="V2221" t="str">
        <f t="shared" si="783"/>
        <v>&lt;=3 calls</v>
      </c>
      <c r="W2221" t="str">
        <f t="shared" si="784"/>
        <v>Q4</v>
      </c>
      <c r="X2221" t="str">
        <f t="shared" si="785"/>
        <v>Not Applicable</v>
      </c>
      <c r="Y2221" t="str">
        <f t="shared" si="786"/>
        <v>Medium</v>
      </c>
      <c r="Z2221" s="3">
        <f t="shared" si="787"/>
        <v>-1.2711828006280019</v>
      </c>
      <c r="AA2221" s="3">
        <f t="shared" si="788"/>
        <v>0.26121830799723178</v>
      </c>
      <c r="AB2221" s="3">
        <f t="shared" si="789"/>
        <v>1.332023664899346</v>
      </c>
      <c r="AC2221" s="3">
        <f t="shared" si="790"/>
        <v>2.0810571426642812</v>
      </c>
      <c r="AD2221" s="3">
        <f t="shared" si="791"/>
        <v>4.0737524742916094</v>
      </c>
      <c r="AE2221" s="3">
        <f t="shared" si="792"/>
        <v>2.7909185928527718</v>
      </c>
      <c r="AF2221" s="3">
        <f t="shared" si="793"/>
        <v>2.6425355176545082</v>
      </c>
      <c r="AG2221" t="str">
        <f t="shared" si="794"/>
        <v>Cluster 3</v>
      </c>
      <c r="AH2221" t="str">
        <f t="shared" si="795"/>
        <v>&gt;16 messages</v>
      </c>
      <c r="AI2221" t="e">
        <f t="shared" si="796"/>
        <v>#N/A</v>
      </c>
      <c r="AJ2221">
        <f t="shared" si="797"/>
        <v>18.97</v>
      </c>
      <c r="AK2221" t="str">
        <f t="shared" si="798"/>
        <v>no - Low</v>
      </c>
      <c r="AL2221" t="str">
        <f t="shared" si="799"/>
        <v>Q4 - Very High</v>
      </c>
      <c r="AM2221">
        <f t="shared" si="800"/>
        <v>0</v>
      </c>
      <c r="AN2221">
        <f t="shared" si="801"/>
        <v>1</v>
      </c>
      <c r="AO2221">
        <f t="shared" si="802"/>
        <v>0</v>
      </c>
      <c r="AP2221">
        <f t="shared" si="803"/>
        <v>0</v>
      </c>
      <c r="AQ2221">
        <f t="shared" si="804"/>
        <v>111.6</v>
      </c>
    </row>
    <row r="2222" spans="1:43" x14ac:dyDescent="0.25">
      <c r="A2222" t="s">
        <v>57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  <c r="U2222">
        <f t="shared" si="782"/>
        <v>0</v>
      </c>
      <c r="V2222" t="str">
        <f t="shared" si="783"/>
        <v>&lt;=3 calls</v>
      </c>
      <c r="W2222" t="str">
        <f t="shared" si="784"/>
        <v>Q1</v>
      </c>
      <c r="X2222" t="str">
        <f t="shared" si="785"/>
        <v>Not Applicable</v>
      </c>
      <c r="Y2222" t="str">
        <f t="shared" si="786"/>
        <v>Medium</v>
      </c>
      <c r="Z2222" s="3">
        <f t="shared" si="787"/>
        <v>-0.10663482540673629</v>
      </c>
      <c r="AA2222" s="3">
        <f t="shared" si="788"/>
        <v>-0.39749447565438861</v>
      </c>
      <c r="AB2222" s="3">
        <f t="shared" si="789"/>
        <v>-0.42753456660160982</v>
      </c>
      <c r="AC2222" s="3">
        <f t="shared" si="790"/>
        <v>0.16083806171076653</v>
      </c>
      <c r="AD2222" s="3">
        <f t="shared" si="791"/>
        <v>1.6841543634701213</v>
      </c>
      <c r="AE2222" s="3">
        <f t="shared" si="792"/>
        <v>0.61483943586873568</v>
      </c>
      <c r="AF2222" s="3">
        <f t="shared" si="793"/>
        <v>2.4330390756836029</v>
      </c>
      <c r="AG2222" t="str">
        <f t="shared" si="794"/>
        <v>Cluster 2</v>
      </c>
      <c r="AH2222" t="str">
        <f t="shared" si="795"/>
        <v>Not Applicable</v>
      </c>
      <c r="AI2222" t="e">
        <f t="shared" si="796"/>
        <v>#N/A</v>
      </c>
      <c r="AJ2222">
        <f t="shared" si="797"/>
        <v>29.67</v>
      </c>
      <c r="AK2222" t="str">
        <f t="shared" si="798"/>
        <v>no - Low</v>
      </c>
      <c r="AL2222" t="str">
        <f t="shared" si="799"/>
        <v>Q3 - High</v>
      </c>
      <c r="AM2222">
        <f t="shared" si="800"/>
        <v>0</v>
      </c>
      <c r="AN2222">
        <f t="shared" si="801"/>
        <v>1</v>
      </c>
      <c r="AO2222">
        <f t="shared" si="802"/>
        <v>0</v>
      </c>
      <c r="AP2222">
        <f t="shared" si="803"/>
        <v>2</v>
      </c>
      <c r="AQ2222">
        <f t="shared" si="804"/>
        <v>174.5</v>
      </c>
    </row>
    <row r="2223" spans="1:43" x14ac:dyDescent="0.25">
      <c r="A2223" t="s">
        <v>49</v>
      </c>
      <c r="B2223">
        <v>116</v>
      </c>
      <c r="C2223" t="s">
        <v>28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  <c r="U2223">
        <f t="shared" si="782"/>
        <v>0</v>
      </c>
      <c r="V2223" t="str">
        <f t="shared" si="783"/>
        <v>&lt;=3 calls</v>
      </c>
      <c r="W2223" t="str">
        <f t="shared" si="784"/>
        <v>Q3</v>
      </c>
      <c r="X2223" t="str">
        <f t="shared" si="785"/>
        <v>Low</v>
      </c>
      <c r="Y2223" t="str">
        <f t="shared" si="786"/>
        <v>Medium</v>
      </c>
      <c r="Z2223" s="3">
        <f t="shared" si="787"/>
        <v>-8.8120549171104096E-2</v>
      </c>
      <c r="AA2223" s="3">
        <f t="shared" si="788"/>
        <v>0.20748644951205397</v>
      </c>
      <c r="AB2223" s="3">
        <f t="shared" si="789"/>
        <v>1.8722040700553955</v>
      </c>
      <c r="AC2223" s="3">
        <f t="shared" si="790"/>
        <v>-1.2159227887842059</v>
      </c>
      <c r="AD2223" s="3">
        <f t="shared" si="791"/>
        <v>3.2535713499719598</v>
      </c>
      <c r="AE2223" s="3">
        <f t="shared" si="792"/>
        <v>2.243754034232381</v>
      </c>
      <c r="AF2223" s="3">
        <f t="shared" si="793"/>
        <v>2.7355324532730014</v>
      </c>
      <c r="AG2223" t="str">
        <f t="shared" si="794"/>
        <v>Cluster 2</v>
      </c>
      <c r="AH2223" t="str">
        <f t="shared" si="795"/>
        <v>&gt;16 messages</v>
      </c>
      <c r="AI2223" t="e">
        <f t="shared" si="796"/>
        <v>#N/A</v>
      </c>
      <c r="AJ2223">
        <f t="shared" si="797"/>
        <v>29.84</v>
      </c>
      <c r="AK2223" t="str">
        <f t="shared" si="798"/>
        <v>yes - Medium</v>
      </c>
      <c r="AL2223" t="str">
        <f t="shared" si="799"/>
        <v>Q1 - Low</v>
      </c>
      <c r="AM2223">
        <f t="shared" si="800"/>
        <v>1</v>
      </c>
      <c r="AN2223">
        <f t="shared" si="801"/>
        <v>0</v>
      </c>
      <c r="AO2223">
        <f t="shared" si="802"/>
        <v>1</v>
      </c>
      <c r="AP2223">
        <f t="shared" si="803"/>
        <v>1</v>
      </c>
      <c r="AQ2223">
        <f t="shared" si="804"/>
        <v>175.5</v>
      </c>
    </row>
    <row r="2224" spans="1:43" x14ac:dyDescent="0.25">
      <c r="A2224" t="s">
        <v>29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  <c r="U2224">
        <f t="shared" si="782"/>
        <v>0</v>
      </c>
      <c r="V2224" t="str">
        <f t="shared" si="783"/>
        <v>&gt;3 calls</v>
      </c>
      <c r="W2224" t="str">
        <f t="shared" si="784"/>
        <v>Q2</v>
      </c>
      <c r="X2224" t="str">
        <f t="shared" si="785"/>
        <v>Not Applicable</v>
      </c>
      <c r="Y2224" t="str">
        <f t="shared" si="786"/>
        <v>Medium</v>
      </c>
      <c r="Z2224" s="3">
        <f t="shared" si="787"/>
        <v>0.50433629036912642</v>
      </c>
      <c r="AA2224" s="3">
        <f t="shared" si="788"/>
        <v>1.6439841564756467E-2</v>
      </c>
      <c r="AB2224" s="3">
        <f t="shared" si="789"/>
        <v>-0.71549838552670975</v>
      </c>
      <c r="AC2224" s="3">
        <f t="shared" si="790"/>
        <v>-0.99853949660078922</v>
      </c>
      <c r="AD2224" s="3">
        <f t="shared" si="791"/>
        <v>1.8376944598463094</v>
      </c>
      <c r="AE2224" s="3">
        <f t="shared" si="792"/>
        <v>1.3280227513627363</v>
      </c>
      <c r="AF2224" s="3">
        <f t="shared" si="793"/>
        <v>2.8548498959707644</v>
      </c>
      <c r="AG2224" t="str">
        <f t="shared" si="794"/>
        <v>Cluster 2</v>
      </c>
      <c r="AH2224" t="str">
        <f t="shared" si="795"/>
        <v>&gt;16 messages</v>
      </c>
      <c r="AI2224" t="e">
        <f t="shared" si="796"/>
        <v>#N/A</v>
      </c>
      <c r="AJ2224">
        <f t="shared" si="797"/>
        <v>35.28</v>
      </c>
      <c r="AK2224" t="str">
        <f t="shared" si="798"/>
        <v>no - High</v>
      </c>
      <c r="AL2224" t="str">
        <f t="shared" si="799"/>
        <v>Q1 - Low</v>
      </c>
      <c r="AM2224">
        <f t="shared" si="800"/>
        <v>0</v>
      </c>
      <c r="AN2224">
        <f t="shared" si="801"/>
        <v>1</v>
      </c>
      <c r="AO2224">
        <f t="shared" si="802"/>
        <v>0</v>
      </c>
      <c r="AP2224">
        <f t="shared" si="803"/>
        <v>4</v>
      </c>
      <c r="AQ2224">
        <f t="shared" si="804"/>
        <v>207.5</v>
      </c>
    </row>
    <row r="2225" spans="1:43" x14ac:dyDescent="0.25">
      <c r="A2225" t="s">
        <v>55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  <c r="U2225">
        <f t="shared" si="782"/>
        <v>0</v>
      </c>
      <c r="V2225" t="str">
        <f t="shared" si="783"/>
        <v>&lt;=3 calls</v>
      </c>
      <c r="W2225" t="str">
        <f t="shared" si="784"/>
        <v>Q4</v>
      </c>
      <c r="X2225" t="str">
        <f t="shared" si="785"/>
        <v>Not Applicable</v>
      </c>
      <c r="Y2225" t="str">
        <f t="shared" si="786"/>
        <v>Low</v>
      </c>
      <c r="Z2225" s="3">
        <f t="shared" si="787"/>
        <v>1.4541186612570585</v>
      </c>
      <c r="AA2225" s="3">
        <f t="shared" si="788"/>
        <v>-1.406459373876054</v>
      </c>
      <c r="AB2225" s="3">
        <f t="shared" si="789"/>
        <v>-0.13758479030461276</v>
      </c>
      <c r="AC2225" s="3">
        <f t="shared" si="790"/>
        <v>0.23329915910523916</v>
      </c>
      <c r="AD2225" s="3">
        <f t="shared" si="791"/>
        <v>2.9073517908752424</v>
      </c>
      <c r="AE2225" s="3">
        <f t="shared" si="792"/>
        <v>2.0410651933591484</v>
      </c>
      <c r="AF2225" s="3">
        <f t="shared" si="793"/>
        <v>2.8069912381728157</v>
      </c>
      <c r="AG2225" t="str">
        <f t="shared" si="794"/>
        <v>Cluster 2</v>
      </c>
      <c r="AH2225" t="str">
        <f t="shared" si="795"/>
        <v>Not Applicable</v>
      </c>
      <c r="AI2225" t="e">
        <f t="shared" si="796"/>
        <v>#N/A</v>
      </c>
      <c r="AJ2225">
        <f t="shared" si="797"/>
        <v>44</v>
      </c>
      <c r="AK2225" t="str">
        <f t="shared" si="798"/>
        <v>no - High</v>
      </c>
      <c r="AL2225" t="str">
        <f t="shared" si="799"/>
        <v>Q3 - High</v>
      </c>
      <c r="AM2225">
        <f t="shared" si="800"/>
        <v>0</v>
      </c>
      <c r="AN2225">
        <f t="shared" si="801"/>
        <v>1</v>
      </c>
      <c r="AO2225">
        <f t="shared" si="802"/>
        <v>0</v>
      </c>
      <c r="AP2225">
        <f t="shared" si="803"/>
        <v>2</v>
      </c>
      <c r="AQ2225">
        <f t="shared" si="804"/>
        <v>258.8</v>
      </c>
    </row>
    <row r="2226" spans="1:43" x14ac:dyDescent="0.25">
      <c r="A2226" t="s">
        <v>53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  <c r="U2226">
        <f t="shared" si="782"/>
        <v>1</v>
      </c>
      <c r="V2226" t="str">
        <f t="shared" si="783"/>
        <v>&lt;=3 calls</v>
      </c>
      <c r="W2226" t="str">
        <f t="shared" si="784"/>
        <v>Q3</v>
      </c>
      <c r="X2226" t="str">
        <f t="shared" si="785"/>
        <v>Not Applicable</v>
      </c>
      <c r="Y2226" t="str">
        <f t="shared" si="786"/>
        <v>Medium</v>
      </c>
      <c r="Z2226" s="3">
        <f t="shared" si="787"/>
        <v>0.8635132493403912</v>
      </c>
      <c r="AA2226" s="3">
        <f t="shared" si="788"/>
        <v>-0.35769309899870161</v>
      </c>
      <c r="AB2226" s="3">
        <f t="shared" si="789"/>
        <v>6.6968819000803287E-2</v>
      </c>
      <c r="AC2226" s="3">
        <f t="shared" si="790"/>
        <v>0.48691299998589177</v>
      </c>
      <c r="AD2226" s="3">
        <f t="shared" si="791"/>
        <v>2.6897160660166506</v>
      </c>
      <c r="AE2226" s="3">
        <f t="shared" si="792"/>
        <v>1.056015424665435</v>
      </c>
      <c r="AF2226" s="3">
        <f t="shared" si="793"/>
        <v>1.7308277321774541</v>
      </c>
      <c r="AG2226" t="str">
        <f t="shared" si="794"/>
        <v>Cluster 2</v>
      </c>
      <c r="AH2226" t="str">
        <f t="shared" si="795"/>
        <v>Not Applicable</v>
      </c>
      <c r="AI2226">
        <f t="shared" si="796"/>
        <v>38.57</v>
      </c>
      <c r="AJ2226" t="e">
        <f t="shared" si="797"/>
        <v>#N/A</v>
      </c>
      <c r="AK2226" t="str">
        <f t="shared" si="798"/>
        <v>no - Low</v>
      </c>
      <c r="AL2226" t="str">
        <f t="shared" si="799"/>
        <v>Q3 - High</v>
      </c>
      <c r="AM2226">
        <f t="shared" si="800"/>
        <v>0</v>
      </c>
      <c r="AN2226">
        <f t="shared" si="801"/>
        <v>1</v>
      </c>
      <c r="AO2226">
        <f t="shared" si="802"/>
        <v>0</v>
      </c>
      <c r="AP2226">
        <f t="shared" si="803"/>
        <v>0</v>
      </c>
      <c r="AQ2226">
        <f t="shared" si="804"/>
        <v>226.9</v>
      </c>
    </row>
    <row r="2227" spans="1:43" x14ac:dyDescent="0.25">
      <c r="A2227" t="s">
        <v>50</v>
      </c>
      <c r="B2227">
        <v>88</v>
      </c>
      <c r="C2227" t="s">
        <v>25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  <c r="U2227">
        <f t="shared" si="782"/>
        <v>0</v>
      </c>
      <c r="V2227" t="str">
        <f t="shared" si="783"/>
        <v>&lt;=3 calls</v>
      </c>
      <c r="W2227" t="str">
        <f t="shared" si="784"/>
        <v>Q2</v>
      </c>
      <c r="X2227" t="str">
        <f t="shared" si="785"/>
        <v>Not Applicable</v>
      </c>
      <c r="Y2227" t="str">
        <f t="shared" si="786"/>
        <v>Medium</v>
      </c>
      <c r="Z2227" s="3">
        <f t="shared" si="787"/>
        <v>-0.50654319209639176</v>
      </c>
      <c r="AA2227" s="3">
        <f t="shared" si="788"/>
        <v>-0.5766006706049801</v>
      </c>
      <c r="AB2227" s="3">
        <f t="shared" si="789"/>
        <v>1.121512183478238</v>
      </c>
      <c r="AC2227" s="3">
        <f t="shared" si="790"/>
        <v>0.63183519477483641</v>
      </c>
      <c r="AD2227" s="3">
        <f t="shared" si="791"/>
        <v>2.7543541277313999</v>
      </c>
      <c r="AE2227" s="3">
        <f t="shared" si="792"/>
        <v>1.4986859677222562</v>
      </c>
      <c r="AF2227" s="3">
        <f t="shared" si="793"/>
        <v>2.2148707860153354</v>
      </c>
      <c r="AG2227" t="str">
        <f t="shared" si="794"/>
        <v>Cluster 2</v>
      </c>
      <c r="AH2227" t="str">
        <f t="shared" si="795"/>
        <v>Not Applicable</v>
      </c>
      <c r="AI2227" t="e">
        <f t="shared" si="796"/>
        <v>#N/A</v>
      </c>
      <c r="AJ2227">
        <f t="shared" si="797"/>
        <v>25.99</v>
      </c>
      <c r="AK2227" t="str">
        <f t="shared" si="798"/>
        <v>no - Medium</v>
      </c>
      <c r="AL2227" t="str">
        <f t="shared" si="799"/>
        <v>Q3 - High</v>
      </c>
      <c r="AM2227">
        <f t="shared" si="800"/>
        <v>0</v>
      </c>
      <c r="AN2227">
        <f t="shared" si="801"/>
        <v>0</v>
      </c>
      <c r="AO2227">
        <f t="shared" si="802"/>
        <v>0</v>
      </c>
      <c r="AP2227">
        <f t="shared" si="803"/>
        <v>2</v>
      </c>
      <c r="AQ2227">
        <f t="shared" si="804"/>
        <v>152.9</v>
      </c>
    </row>
    <row r="2228" spans="1:43" x14ac:dyDescent="0.25">
      <c r="A2228" t="s">
        <v>39</v>
      </c>
      <c r="B2228">
        <v>90</v>
      </c>
      <c r="C2228" t="s">
        <v>25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  <c r="U2228">
        <f t="shared" si="782"/>
        <v>0</v>
      </c>
      <c r="V2228" t="str">
        <f t="shared" si="783"/>
        <v>&lt;=3 calls</v>
      </c>
      <c r="W2228" t="str">
        <f t="shared" si="784"/>
        <v>Q2</v>
      </c>
      <c r="X2228" t="str">
        <f t="shared" si="785"/>
        <v>Not Applicable</v>
      </c>
      <c r="Y2228" t="str">
        <f t="shared" si="786"/>
        <v>High</v>
      </c>
      <c r="Z2228" s="3">
        <f t="shared" si="787"/>
        <v>-0.43618894240098971</v>
      </c>
      <c r="AA2228" s="3">
        <f t="shared" si="788"/>
        <v>0.72291427720320078</v>
      </c>
      <c r="AB2228" s="3">
        <f t="shared" si="789"/>
        <v>-1.5356987801202702</v>
      </c>
      <c r="AC2228" s="3">
        <f t="shared" si="790"/>
        <v>0.84921848695825297</v>
      </c>
      <c r="AD2228" s="3">
        <f t="shared" si="791"/>
        <v>2.6444089530161663</v>
      </c>
      <c r="AE2228" s="3">
        <f t="shared" si="792"/>
        <v>1.9474107495625237</v>
      </c>
      <c r="AF2228" s="3">
        <f t="shared" si="793"/>
        <v>2.931197459099486</v>
      </c>
      <c r="AG2228" t="str">
        <f t="shared" si="794"/>
        <v>Cluster 2</v>
      </c>
      <c r="AH2228" t="str">
        <f t="shared" si="795"/>
        <v>&gt;16 messages</v>
      </c>
      <c r="AI2228" t="e">
        <f t="shared" si="796"/>
        <v>#N/A</v>
      </c>
      <c r="AJ2228">
        <f t="shared" si="797"/>
        <v>26.64</v>
      </c>
      <c r="AK2228" t="str">
        <f t="shared" si="798"/>
        <v>no - Medium</v>
      </c>
      <c r="AL2228" t="str">
        <f t="shared" si="799"/>
        <v>Q4 - Very High</v>
      </c>
      <c r="AM2228">
        <f t="shared" si="800"/>
        <v>0</v>
      </c>
      <c r="AN2228">
        <f t="shared" si="801"/>
        <v>0</v>
      </c>
      <c r="AO2228">
        <f t="shared" si="802"/>
        <v>0</v>
      </c>
      <c r="AP2228">
        <f t="shared" si="803"/>
        <v>2</v>
      </c>
      <c r="AQ2228">
        <f t="shared" si="804"/>
        <v>156.69999999999999</v>
      </c>
    </row>
    <row r="2229" spans="1:43" x14ac:dyDescent="0.25">
      <c r="A2229" t="s">
        <v>47</v>
      </c>
      <c r="B2229">
        <v>86</v>
      </c>
      <c r="C2229" t="s">
        <v>25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  <c r="U2229">
        <f t="shared" si="782"/>
        <v>0</v>
      </c>
      <c r="V2229" t="str">
        <f t="shared" si="783"/>
        <v>&lt;=3 calls</v>
      </c>
      <c r="W2229" t="str">
        <f t="shared" si="784"/>
        <v>Q2</v>
      </c>
      <c r="X2229" t="str">
        <f t="shared" si="785"/>
        <v>Not Applicable</v>
      </c>
      <c r="Y2229" t="str">
        <f t="shared" si="786"/>
        <v>High</v>
      </c>
      <c r="Z2229" s="3">
        <f t="shared" si="787"/>
        <v>-0.54542317219121927</v>
      </c>
      <c r="AA2229" s="3">
        <f t="shared" si="788"/>
        <v>1.9050151638771045</v>
      </c>
      <c r="AB2229" s="3">
        <f t="shared" si="789"/>
        <v>0.92688836103230821</v>
      </c>
      <c r="AC2229" s="3">
        <f t="shared" si="790"/>
        <v>0.81298793826101701</v>
      </c>
      <c r="AD2229" s="3">
        <f t="shared" si="791"/>
        <v>3.9554490535081248</v>
      </c>
      <c r="AE2229" s="3">
        <f t="shared" si="792"/>
        <v>2.3338038977043256</v>
      </c>
      <c r="AF2229" s="3">
        <f t="shared" si="793"/>
        <v>1.8021387435437597</v>
      </c>
      <c r="AG2229" t="str">
        <f t="shared" si="794"/>
        <v>Cluster 3</v>
      </c>
      <c r="AH2229" t="str">
        <f t="shared" si="795"/>
        <v>Not Applicable</v>
      </c>
      <c r="AI2229" t="e">
        <f t="shared" si="796"/>
        <v>#N/A</v>
      </c>
      <c r="AJ2229">
        <f t="shared" si="797"/>
        <v>25.64</v>
      </c>
      <c r="AK2229" t="str">
        <f t="shared" si="798"/>
        <v>no - Low</v>
      </c>
      <c r="AL2229" t="str">
        <f t="shared" si="799"/>
        <v>Q4 - Very High</v>
      </c>
      <c r="AM2229">
        <f t="shared" si="800"/>
        <v>0</v>
      </c>
      <c r="AN2229">
        <f t="shared" si="801"/>
        <v>0</v>
      </c>
      <c r="AO2229">
        <f t="shared" si="802"/>
        <v>0</v>
      </c>
      <c r="AP2229">
        <f t="shared" si="803"/>
        <v>1</v>
      </c>
      <c r="AQ2229">
        <f t="shared" si="804"/>
        <v>150.80000000000001</v>
      </c>
    </row>
    <row r="2230" spans="1:43" x14ac:dyDescent="0.25">
      <c r="A2230" t="s">
        <v>71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  <c r="U2230">
        <f t="shared" si="782"/>
        <v>0</v>
      </c>
      <c r="V2230" t="str">
        <f t="shared" si="783"/>
        <v>&gt;3 calls</v>
      </c>
      <c r="W2230" t="str">
        <f t="shared" si="784"/>
        <v>Q1</v>
      </c>
      <c r="X2230" t="str">
        <f t="shared" si="785"/>
        <v>Not Applicable</v>
      </c>
      <c r="Y2230" t="str">
        <f t="shared" si="786"/>
        <v>Medium</v>
      </c>
      <c r="Z2230" s="3">
        <f t="shared" si="787"/>
        <v>0.75427901955016108</v>
      </c>
      <c r="AA2230" s="3">
        <f t="shared" si="788"/>
        <v>8.6092250712208732E-2</v>
      </c>
      <c r="AB2230" s="3">
        <f t="shared" si="789"/>
        <v>-1.6389685634589268</v>
      </c>
      <c r="AC2230" s="3">
        <f t="shared" si="790"/>
        <v>-1.2521533374814422</v>
      </c>
      <c r="AD2230" s="3">
        <f t="shared" si="791"/>
        <v>2.174615687008346</v>
      </c>
      <c r="AE2230" s="3">
        <f t="shared" si="792"/>
        <v>2.1978295310462044</v>
      </c>
      <c r="AF2230" s="3">
        <f t="shared" si="793"/>
        <v>3.5961028779631401</v>
      </c>
      <c r="AG2230" t="str">
        <f t="shared" si="794"/>
        <v>Cluster 1</v>
      </c>
      <c r="AH2230" t="str">
        <f t="shared" si="795"/>
        <v>Not Applicable</v>
      </c>
      <c r="AI2230" t="e">
        <f t="shared" si="796"/>
        <v>#N/A</v>
      </c>
      <c r="AJ2230">
        <f t="shared" si="797"/>
        <v>37.57</v>
      </c>
      <c r="AK2230" t="str">
        <f t="shared" si="798"/>
        <v>no - Low</v>
      </c>
      <c r="AL2230" t="str">
        <f t="shared" si="799"/>
        <v>Q1 - Low</v>
      </c>
      <c r="AM2230">
        <f t="shared" si="800"/>
        <v>0</v>
      </c>
      <c r="AN2230">
        <f t="shared" si="801"/>
        <v>1</v>
      </c>
      <c r="AO2230">
        <f t="shared" si="802"/>
        <v>0</v>
      </c>
      <c r="AP2230">
        <f t="shared" si="803"/>
        <v>4</v>
      </c>
      <c r="AQ2230">
        <f t="shared" si="804"/>
        <v>221</v>
      </c>
    </row>
    <row r="2231" spans="1:43" x14ac:dyDescent="0.25">
      <c r="A2231" t="s">
        <v>61</v>
      </c>
      <c r="B2231">
        <v>148</v>
      </c>
      <c r="C2231" t="s">
        <v>25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  <c r="U2231">
        <f t="shared" si="782"/>
        <v>0</v>
      </c>
      <c r="V2231" t="str">
        <f t="shared" si="783"/>
        <v>&lt;=3 calls</v>
      </c>
      <c r="W2231" t="str">
        <f t="shared" si="784"/>
        <v>Q4</v>
      </c>
      <c r="X2231" t="str">
        <f t="shared" si="785"/>
        <v>Not Applicable</v>
      </c>
      <c r="Y2231" t="str">
        <f t="shared" si="786"/>
        <v>High</v>
      </c>
      <c r="Z2231" s="3">
        <f t="shared" si="787"/>
        <v>-0.4935831987314494</v>
      </c>
      <c r="AA2231" s="3">
        <f t="shared" si="788"/>
        <v>1.2323718983959948</v>
      </c>
      <c r="AB2231" s="3">
        <f t="shared" si="789"/>
        <v>0.49593561133060721</v>
      </c>
      <c r="AC2231" s="3">
        <f t="shared" si="790"/>
        <v>-0.16523687656435807</v>
      </c>
      <c r="AD2231" s="3">
        <f t="shared" si="791"/>
        <v>2.8591248826958076</v>
      </c>
      <c r="AE2231" s="3">
        <f t="shared" si="792"/>
        <v>1.4267516343038567</v>
      </c>
      <c r="AF2231" s="3">
        <f t="shared" si="793"/>
        <v>1.9739922383654744</v>
      </c>
      <c r="AG2231" t="str">
        <f t="shared" si="794"/>
        <v>Cluster 2</v>
      </c>
      <c r="AH2231" t="str">
        <f t="shared" si="795"/>
        <v>Not Applicable</v>
      </c>
      <c r="AI2231" t="e">
        <f t="shared" si="796"/>
        <v>#N/A</v>
      </c>
      <c r="AJ2231">
        <f t="shared" si="797"/>
        <v>26.11</v>
      </c>
      <c r="AK2231" t="str">
        <f t="shared" si="798"/>
        <v>no - Low</v>
      </c>
      <c r="AL2231" t="str">
        <f t="shared" si="799"/>
        <v>Q2 - Medium</v>
      </c>
      <c r="AM2231">
        <f t="shared" si="800"/>
        <v>0</v>
      </c>
      <c r="AN2231">
        <f t="shared" si="801"/>
        <v>0</v>
      </c>
      <c r="AO2231">
        <f t="shared" si="802"/>
        <v>0</v>
      </c>
      <c r="AP2231">
        <f t="shared" si="803"/>
        <v>2</v>
      </c>
      <c r="AQ2231">
        <f t="shared" si="804"/>
        <v>153.6</v>
      </c>
    </row>
    <row r="2232" spans="1:43" x14ac:dyDescent="0.25">
      <c r="A2232" t="s">
        <v>33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  <c r="U2232">
        <f t="shared" si="782"/>
        <v>0</v>
      </c>
      <c r="V2232" t="str">
        <f t="shared" si="783"/>
        <v>&lt;=3 calls</v>
      </c>
      <c r="W2232" t="str">
        <f t="shared" si="784"/>
        <v>Q1</v>
      </c>
      <c r="X2232" t="str">
        <f t="shared" si="785"/>
        <v>Not Applicable</v>
      </c>
      <c r="Y2232" t="str">
        <f t="shared" si="786"/>
        <v>Medium</v>
      </c>
      <c r="Z2232" s="3">
        <f t="shared" si="787"/>
        <v>4.4508320070569193E-3</v>
      </c>
      <c r="AA2232" s="3">
        <f t="shared" si="788"/>
        <v>0.59355980307221801</v>
      </c>
      <c r="AB2232" s="3">
        <f t="shared" si="789"/>
        <v>0.63495262736341407</v>
      </c>
      <c r="AC2232" s="3">
        <f t="shared" si="790"/>
        <v>0.12460751301353053</v>
      </c>
      <c r="AD2232" s="3">
        <f t="shared" si="791"/>
        <v>2.7360859767076477</v>
      </c>
      <c r="AE2232" s="3">
        <f t="shared" si="792"/>
        <v>0.8780802474852768</v>
      </c>
      <c r="AF2232" s="3">
        <f t="shared" si="793"/>
        <v>1.4338351962869953</v>
      </c>
      <c r="AG2232" t="str">
        <f t="shared" si="794"/>
        <v>Cluster 2</v>
      </c>
      <c r="AH2232" t="str">
        <f t="shared" si="795"/>
        <v>Not Applicable</v>
      </c>
      <c r="AI2232" t="e">
        <f t="shared" si="796"/>
        <v>#N/A</v>
      </c>
      <c r="AJ2232">
        <f t="shared" si="797"/>
        <v>30.69</v>
      </c>
      <c r="AK2232" t="str">
        <f t="shared" si="798"/>
        <v>no - Low</v>
      </c>
      <c r="AL2232" t="str">
        <f t="shared" si="799"/>
        <v>Q3 - High</v>
      </c>
      <c r="AM2232">
        <f t="shared" si="800"/>
        <v>0</v>
      </c>
      <c r="AN2232">
        <f t="shared" si="801"/>
        <v>1</v>
      </c>
      <c r="AO2232">
        <f t="shared" si="802"/>
        <v>0</v>
      </c>
      <c r="AP2232">
        <f t="shared" si="803"/>
        <v>0</v>
      </c>
      <c r="AQ2232">
        <f t="shared" si="804"/>
        <v>180.5</v>
      </c>
    </row>
    <row r="2233" spans="1:43" x14ac:dyDescent="0.25">
      <c r="A2233" t="s">
        <v>68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  <c r="U2233">
        <f t="shared" si="782"/>
        <v>0</v>
      </c>
      <c r="V2233" t="str">
        <f t="shared" si="783"/>
        <v>&lt;=3 calls</v>
      </c>
      <c r="W2233" t="str">
        <f t="shared" si="784"/>
        <v>Q3</v>
      </c>
      <c r="X2233" t="str">
        <f t="shared" si="785"/>
        <v>Not Applicable</v>
      </c>
      <c r="Y2233" t="str">
        <f t="shared" si="786"/>
        <v>Medium</v>
      </c>
      <c r="Z2233" s="3">
        <f t="shared" si="787"/>
        <v>-1.0582686239182315</v>
      </c>
      <c r="AA2233" s="3">
        <f t="shared" si="788"/>
        <v>-0.36167323666427009</v>
      </c>
      <c r="AB2233" s="3">
        <f t="shared" si="789"/>
        <v>0.8752534693629801</v>
      </c>
      <c r="AC2233" s="3">
        <f t="shared" si="790"/>
        <v>0.84921848695825297</v>
      </c>
      <c r="AD2233" s="3">
        <f t="shared" si="791"/>
        <v>2.710542542774427</v>
      </c>
      <c r="AE2233" s="3">
        <f t="shared" si="792"/>
        <v>1.6546844668131124</v>
      </c>
      <c r="AF2233" s="3">
        <f t="shared" si="793"/>
        <v>2.4756656666915124</v>
      </c>
      <c r="AG2233" t="str">
        <f t="shared" si="794"/>
        <v>Cluster 2</v>
      </c>
      <c r="AH2233" t="str">
        <f t="shared" si="795"/>
        <v>Not Applicable</v>
      </c>
      <c r="AI2233" t="e">
        <f t="shared" si="796"/>
        <v>#N/A</v>
      </c>
      <c r="AJ2233">
        <f t="shared" si="797"/>
        <v>20.93</v>
      </c>
      <c r="AK2233" t="str">
        <f t="shared" si="798"/>
        <v>no - High</v>
      </c>
      <c r="AL2233" t="str">
        <f t="shared" si="799"/>
        <v>Q4 - Very High</v>
      </c>
      <c r="AM2233">
        <f t="shared" si="800"/>
        <v>0</v>
      </c>
      <c r="AN2233">
        <f t="shared" si="801"/>
        <v>1</v>
      </c>
      <c r="AO2233">
        <f t="shared" si="802"/>
        <v>0</v>
      </c>
      <c r="AP2233">
        <f t="shared" si="803"/>
        <v>2</v>
      </c>
      <c r="AQ2233">
        <f t="shared" si="804"/>
        <v>123.1</v>
      </c>
    </row>
    <row r="2234" spans="1:43" x14ac:dyDescent="0.25">
      <c r="A2234" t="s">
        <v>58</v>
      </c>
      <c r="B2234">
        <v>76</v>
      </c>
      <c r="C2234" t="s">
        <v>28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  <c r="U2234">
        <f t="shared" si="782"/>
        <v>0</v>
      </c>
      <c r="V2234" t="str">
        <f t="shared" si="783"/>
        <v>&lt;=3 calls</v>
      </c>
      <c r="W2234" t="str">
        <f t="shared" si="784"/>
        <v>Q2</v>
      </c>
      <c r="X2234" t="str">
        <f t="shared" si="785"/>
        <v>Not Applicable</v>
      </c>
      <c r="Y2234" t="str">
        <f t="shared" si="786"/>
        <v>High</v>
      </c>
      <c r="Z2234" s="3">
        <f t="shared" si="787"/>
        <v>-0.2695604562802999</v>
      </c>
      <c r="AA2234" s="3">
        <f t="shared" si="788"/>
        <v>1.1388386632551295</v>
      </c>
      <c r="AB2234" s="3">
        <f t="shared" si="789"/>
        <v>-0.59038307109718335</v>
      </c>
      <c r="AC2234" s="3">
        <f t="shared" si="790"/>
        <v>-9.277577916988608E-2</v>
      </c>
      <c r="AD2234" s="3">
        <f t="shared" si="791"/>
        <v>2.4696183044691371</v>
      </c>
      <c r="AE2234" s="3">
        <f t="shared" si="792"/>
        <v>1.3140684367084901</v>
      </c>
      <c r="AF2234" s="3">
        <f t="shared" si="793"/>
        <v>2.3139872823630587</v>
      </c>
      <c r="AG2234" t="str">
        <f t="shared" si="794"/>
        <v>Cluster 2</v>
      </c>
      <c r="AH2234" t="str">
        <f t="shared" si="795"/>
        <v>Not Applicable</v>
      </c>
      <c r="AI2234" t="e">
        <f t="shared" si="796"/>
        <v>#N/A</v>
      </c>
      <c r="AJ2234">
        <f t="shared" si="797"/>
        <v>28.17</v>
      </c>
      <c r="AK2234" t="str">
        <f t="shared" si="798"/>
        <v>no - Medium</v>
      </c>
      <c r="AL2234" t="str">
        <f t="shared" si="799"/>
        <v>Q2 - Medium</v>
      </c>
      <c r="AM2234">
        <f t="shared" si="800"/>
        <v>0</v>
      </c>
      <c r="AN2234">
        <f t="shared" si="801"/>
        <v>0</v>
      </c>
      <c r="AO2234">
        <f t="shared" si="802"/>
        <v>1</v>
      </c>
      <c r="AP2234">
        <f t="shared" si="803"/>
        <v>1</v>
      </c>
      <c r="AQ2234">
        <f t="shared" si="804"/>
        <v>165.7</v>
      </c>
    </row>
    <row r="2235" spans="1:43" x14ac:dyDescent="0.25">
      <c r="A2235" t="s">
        <v>57</v>
      </c>
      <c r="B2235">
        <v>104</v>
      </c>
      <c r="C2235" t="s">
        <v>25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  <c r="U2235">
        <f t="shared" si="782"/>
        <v>0</v>
      </c>
      <c r="V2235" t="str">
        <f t="shared" si="783"/>
        <v>&lt;=3 calls</v>
      </c>
      <c r="W2235" t="str">
        <f t="shared" si="784"/>
        <v>Q3</v>
      </c>
      <c r="X2235" t="str">
        <f t="shared" si="785"/>
        <v>Not Applicable</v>
      </c>
      <c r="Y2235" t="str">
        <f t="shared" si="786"/>
        <v>Low</v>
      </c>
      <c r="Z2235" s="3">
        <f t="shared" si="787"/>
        <v>0.36918207384901108</v>
      </c>
      <c r="AA2235" s="3">
        <f t="shared" si="788"/>
        <v>-1.6213868078167637</v>
      </c>
      <c r="AB2235" s="3">
        <f t="shared" si="789"/>
        <v>0.71637687961120078</v>
      </c>
      <c r="AC2235" s="3">
        <f t="shared" si="790"/>
        <v>-1.541997727059331</v>
      </c>
      <c r="AD2235" s="3">
        <f t="shared" si="791"/>
        <v>2.3453128246098749</v>
      </c>
      <c r="AE2235" s="3">
        <f t="shared" si="792"/>
        <v>2.3782647893183206</v>
      </c>
      <c r="AF2235" s="3">
        <f t="shared" si="793"/>
        <v>3.7164222810309222</v>
      </c>
      <c r="AG2235" t="str">
        <f t="shared" si="794"/>
        <v>Cluster 1</v>
      </c>
      <c r="AH2235" t="str">
        <f t="shared" si="795"/>
        <v>Not Applicable</v>
      </c>
      <c r="AI2235" t="e">
        <f t="shared" si="796"/>
        <v>#N/A</v>
      </c>
      <c r="AJ2235">
        <f t="shared" si="797"/>
        <v>34.03</v>
      </c>
      <c r="AK2235" t="str">
        <f t="shared" si="798"/>
        <v>no - Medium</v>
      </c>
      <c r="AL2235" t="str">
        <f t="shared" si="799"/>
        <v>Q1 - Low</v>
      </c>
      <c r="AM2235">
        <f t="shared" si="800"/>
        <v>0</v>
      </c>
      <c r="AN2235">
        <f t="shared" si="801"/>
        <v>0</v>
      </c>
      <c r="AO2235">
        <f t="shared" si="802"/>
        <v>0</v>
      </c>
      <c r="AP2235">
        <f t="shared" si="803"/>
        <v>2</v>
      </c>
      <c r="AQ2235">
        <f t="shared" si="804"/>
        <v>200.2</v>
      </c>
    </row>
    <row r="2236" spans="1:43" x14ac:dyDescent="0.25">
      <c r="A2236" t="s">
        <v>35</v>
      </c>
      <c r="B2236">
        <v>109</v>
      </c>
      <c r="C2236" t="s">
        <v>28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  <c r="U2236">
        <f t="shared" si="782"/>
        <v>0</v>
      </c>
      <c r="V2236" t="str">
        <f t="shared" si="783"/>
        <v>&lt;=3 calls</v>
      </c>
      <c r="W2236" t="str">
        <f t="shared" si="784"/>
        <v>Q3</v>
      </c>
      <c r="X2236" t="str">
        <f t="shared" si="785"/>
        <v>Not Applicable</v>
      </c>
      <c r="Y2236" t="str">
        <f t="shared" si="786"/>
        <v>High</v>
      </c>
      <c r="Z2236" s="3">
        <f t="shared" si="787"/>
        <v>-0.47136606724869046</v>
      </c>
      <c r="AA2236" s="3">
        <f t="shared" si="788"/>
        <v>1.7418295195887878</v>
      </c>
      <c r="AB2236" s="3">
        <f t="shared" si="789"/>
        <v>0.15633690073617912</v>
      </c>
      <c r="AC2236" s="3">
        <f t="shared" si="790"/>
        <v>-1.5782282757565671</v>
      </c>
      <c r="AD2236" s="3">
        <f t="shared" si="791"/>
        <v>3.0771002447488063</v>
      </c>
      <c r="AE2236" s="3">
        <f t="shared" si="792"/>
        <v>2.4023741926672759</v>
      </c>
      <c r="AF2236" s="3">
        <f t="shared" si="793"/>
        <v>3.1739971025434675</v>
      </c>
      <c r="AG2236" t="str">
        <f t="shared" si="794"/>
        <v>Cluster 2</v>
      </c>
      <c r="AH2236" t="str">
        <f t="shared" si="795"/>
        <v>Not Applicable</v>
      </c>
      <c r="AI2236" t="e">
        <f t="shared" si="796"/>
        <v>#N/A</v>
      </c>
      <c r="AJ2236">
        <f t="shared" si="797"/>
        <v>26.32</v>
      </c>
      <c r="AK2236" t="str">
        <f t="shared" si="798"/>
        <v>no - High</v>
      </c>
      <c r="AL2236" t="str">
        <f t="shared" si="799"/>
        <v>Q1 - Low</v>
      </c>
      <c r="AM2236">
        <f t="shared" si="800"/>
        <v>0</v>
      </c>
      <c r="AN2236">
        <f t="shared" si="801"/>
        <v>0</v>
      </c>
      <c r="AO2236">
        <f t="shared" si="802"/>
        <v>1</v>
      </c>
      <c r="AP2236">
        <f t="shared" si="803"/>
        <v>3</v>
      </c>
      <c r="AQ2236">
        <f t="shared" si="804"/>
        <v>154.80000000000001</v>
      </c>
    </row>
    <row r="2237" spans="1:43" x14ac:dyDescent="0.25">
      <c r="A2237" t="s">
        <v>45</v>
      </c>
      <c r="B2237">
        <v>105</v>
      </c>
      <c r="C2237" t="s">
        <v>28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  <c r="U2237">
        <f t="shared" si="782"/>
        <v>0</v>
      </c>
      <c r="V2237" t="str">
        <f t="shared" si="783"/>
        <v>&lt;=3 calls</v>
      </c>
      <c r="W2237" t="str">
        <f t="shared" si="784"/>
        <v>Q3</v>
      </c>
      <c r="X2237" t="str">
        <f t="shared" si="785"/>
        <v>Not Applicable</v>
      </c>
      <c r="Y2237" t="str">
        <f t="shared" si="786"/>
        <v>High</v>
      </c>
      <c r="Z2237" s="3">
        <f t="shared" si="787"/>
        <v>-1.0156857885762773</v>
      </c>
      <c r="AA2237" s="3">
        <f t="shared" si="788"/>
        <v>1.2204314853992884</v>
      </c>
      <c r="AB2237" s="3">
        <f t="shared" si="789"/>
        <v>0.81567474820606289</v>
      </c>
      <c r="AC2237" s="3">
        <f t="shared" si="790"/>
        <v>0.41445190259141979</v>
      </c>
      <c r="AD2237" s="3">
        <f t="shared" si="791"/>
        <v>3.1981105361343261</v>
      </c>
      <c r="AE2237" s="3">
        <f t="shared" si="792"/>
        <v>1.8325300287014126</v>
      </c>
      <c r="AF2237" s="3">
        <f t="shared" si="793"/>
        <v>2.1185895333573734</v>
      </c>
      <c r="AG2237" t="str">
        <f t="shared" si="794"/>
        <v>Cluster 2</v>
      </c>
      <c r="AH2237" t="str">
        <f t="shared" si="795"/>
        <v>Not Applicable</v>
      </c>
      <c r="AI2237" t="e">
        <f t="shared" si="796"/>
        <v>#N/A</v>
      </c>
      <c r="AJ2237">
        <f t="shared" si="797"/>
        <v>21.32</v>
      </c>
      <c r="AK2237" t="str">
        <f t="shared" si="798"/>
        <v>no - High</v>
      </c>
      <c r="AL2237" t="str">
        <f t="shared" si="799"/>
        <v>Q3 - High</v>
      </c>
      <c r="AM2237">
        <f t="shared" si="800"/>
        <v>0</v>
      </c>
      <c r="AN2237">
        <f t="shared" si="801"/>
        <v>0</v>
      </c>
      <c r="AO2237">
        <f t="shared" si="802"/>
        <v>1</v>
      </c>
      <c r="AP2237">
        <f t="shared" si="803"/>
        <v>2</v>
      </c>
      <c r="AQ2237">
        <f t="shared" si="804"/>
        <v>125.4</v>
      </c>
    </row>
    <row r="2238" spans="1:43" x14ac:dyDescent="0.25">
      <c r="A2238" t="s">
        <v>35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  <c r="U2238">
        <f t="shared" si="782"/>
        <v>0</v>
      </c>
      <c r="V2238" t="str">
        <f t="shared" si="783"/>
        <v>&lt;=3 calls</v>
      </c>
      <c r="W2238" t="str">
        <f t="shared" si="784"/>
        <v>Q1</v>
      </c>
      <c r="X2238" t="str">
        <f t="shared" si="785"/>
        <v>Not Applicable</v>
      </c>
      <c r="Y2238" t="str">
        <f t="shared" si="786"/>
        <v>High</v>
      </c>
      <c r="Z2238" s="3">
        <f t="shared" si="787"/>
        <v>7.2953654078895855E-2</v>
      </c>
      <c r="AA2238" s="3">
        <f t="shared" si="788"/>
        <v>2.2373566589520917</v>
      </c>
      <c r="AB2238" s="3">
        <f t="shared" si="789"/>
        <v>1.260529199511045</v>
      </c>
      <c r="AC2238" s="3">
        <f t="shared" si="790"/>
        <v>0.70429629216930834</v>
      </c>
      <c r="AD2238" s="3">
        <f t="shared" si="791"/>
        <v>4.4324176015360743</v>
      </c>
      <c r="AE2238" s="3">
        <f t="shared" si="792"/>
        <v>2.6638419970005955</v>
      </c>
      <c r="AF2238" s="3">
        <f t="shared" si="793"/>
        <v>1.5955508689983655</v>
      </c>
      <c r="AG2238" t="str">
        <f t="shared" si="794"/>
        <v>Cluster 3</v>
      </c>
      <c r="AH2238" t="str">
        <f t="shared" si="795"/>
        <v>&gt;16 messages</v>
      </c>
      <c r="AI2238" t="e">
        <f t="shared" si="796"/>
        <v>#N/A</v>
      </c>
      <c r="AJ2238">
        <f t="shared" si="797"/>
        <v>31.31</v>
      </c>
      <c r="AK2238" t="str">
        <f t="shared" si="798"/>
        <v>no - Medium</v>
      </c>
      <c r="AL2238" t="str">
        <f t="shared" si="799"/>
        <v>Q4 - Very High</v>
      </c>
      <c r="AM2238">
        <f t="shared" si="800"/>
        <v>0</v>
      </c>
      <c r="AN2238">
        <f t="shared" si="801"/>
        <v>1</v>
      </c>
      <c r="AO2238">
        <f t="shared" si="802"/>
        <v>0</v>
      </c>
      <c r="AP2238">
        <f t="shared" si="803"/>
        <v>1</v>
      </c>
      <c r="AQ2238">
        <f t="shared" si="804"/>
        <v>184.2</v>
      </c>
    </row>
    <row r="2239" spans="1:43" x14ac:dyDescent="0.25">
      <c r="A2239" t="s">
        <v>65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  <c r="U2239">
        <f t="shared" si="782"/>
        <v>0</v>
      </c>
      <c r="V2239" t="str">
        <f t="shared" si="783"/>
        <v>&lt;=3 calls</v>
      </c>
      <c r="W2239" t="str">
        <f t="shared" si="784"/>
        <v>Q3</v>
      </c>
      <c r="X2239" t="str">
        <f t="shared" si="785"/>
        <v>Not Applicable</v>
      </c>
      <c r="Y2239" t="str">
        <f t="shared" si="786"/>
        <v>Medium</v>
      </c>
      <c r="Z2239" s="3">
        <f t="shared" si="787"/>
        <v>1.74849565340361</v>
      </c>
      <c r="AA2239" s="3">
        <f t="shared" si="788"/>
        <v>-0.1328153208940698</v>
      </c>
      <c r="AB2239" s="3">
        <f t="shared" si="789"/>
        <v>1.9675300239064633</v>
      </c>
      <c r="AC2239" s="3">
        <f t="shared" si="790"/>
        <v>0.19706861040800316</v>
      </c>
      <c r="AD2239" s="3">
        <f t="shared" si="791"/>
        <v>4.3064423048805649</v>
      </c>
      <c r="AE2239" s="3">
        <f t="shared" si="792"/>
        <v>2.6428937533728103</v>
      </c>
      <c r="AF2239" s="3">
        <f t="shared" si="793"/>
        <v>1.8504943820420015</v>
      </c>
      <c r="AG2239" t="str">
        <f t="shared" si="794"/>
        <v>Cluster 3</v>
      </c>
      <c r="AH2239" t="str">
        <f t="shared" si="795"/>
        <v>&gt;16 messages</v>
      </c>
      <c r="AI2239" t="e">
        <f t="shared" si="796"/>
        <v>#N/A</v>
      </c>
      <c r="AJ2239">
        <f t="shared" si="797"/>
        <v>46.7</v>
      </c>
      <c r="AK2239" t="str">
        <f t="shared" si="798"/>
        <v>no - Low</v>
      </c>
      <c r="AL2239" t="str">
        <f t="shared" si="799"/>
        <v>Q3 - High</v>
      </c>
      <c r="AM2239">
        <f t="shared" si="800"/>
        <v>0</v>
      </c>
      <c r="AN2239">
        <f t="shared" si="801"/>
        <v>1</v>
      </c>
      <c r="AO2239">
        <f t="shared" si="802"/>
        <v>0</v>
      </c>
      <c r="AP2239">
        <f t="shared" si="803"/>
        <v>3</v>
      </c>
      <c r="AQ2239">
        <f t="shared" si="804"/>
        <v>274.7</v>
      </c>
    </row>
    <row r="2240" spans="1:43" x14ac:dyDescent="0.25">
      <c r="A2240" t="s">
        <v>63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  <c r="U2240">
        <f t="shared" si="782"/>
        <v>0</v>
      </c>
      <c r="V2240" t="str">
        <f t="shared" si="783"/>
        <v>&lt;=3 calls</v>
      </c>
      <c r="W2240" t="str">
        <f t="shared" si="784"/>
        <v>Q1</v>
      </c>
      <c r="X2240" t="str">
        <f t="shared" si="785"/>
        <v>High</v>
      </c>
      <c r="Y2240" t="str">
        <f t="shared" si="786"/>
        <v>High</v>
      </c>
      <c r="Z2240" s="3">
        <f t="shared" si="787"/>
        <v>-0.70834880306478287</v>
      </c>
      <c r="AA2240" s="3">
        <f t="shared" si="788"/>
        <v>0.82440778767520251</v>
      </c>
      <c r="AB2240" s="3">
        <f t="shared" si="789"/>
        <v>2.0151930008319967</v>
      </c>
      <c r="AC2240" s="3">
        <f t="shared" si="790"/>
        <v>0.37822135389418376</v>
      </c>
      <c r="AD2240" s="3">
        <f t="shared" si="791"/>
        <v>3.7953138380112716</v>
      </c>
      <c r="AE2240" s="3">
        <f t="shared" si="792"/>
        <v>2.3206594860786125</v>
      </c>
      <c r="AF2240" s="3">
        <f t="shared" si="793"/>
        <v>2.089620485077003</v>
      </c>
      <c r="AG2240" t="str">
        <f t="shared" si="794"/>
        <v>Cluster 3</v>
      </c>
      <c r="AH2240" t="str">
        <f t="shared" si="795"/>
        <v>&gt;16 messages</v>
      </c>
      <c r="AI2240" t="e">
        <f t="shared" si="796"/>
        <v>#N/A</v>
      </c>
      <c r="AJ2240">
        <f t="shared" si="797"/>
        <v>24.14</v>
      </c>
      <c r="AK2240" t="str">
        <f t="shared" si="798"/>
        <v>yes - Medium</v>
      </c>
      <c r="AL2240" t="str">
        <f t="shared" si="799"/>
        <v>Q3 - High</v>
      </c>
      <c r="AM2240">
        <f t="shared" si="800"/>
        <v>1</v>
      </c>
      <c r="AN2240">
        <f t="shared" si="801"/>
        <v>1</v>
      </c>
      <c r="AO2240">
        <f t="shared" si="802"/>
        <v>0</v>
      </c>
      <c r="AP2240">
        <f t="shared" si="803"/>
        <v>1</v>
      </c>
      <c r="AQ2240">
        <f t="shared" si="804"/>
        <v>142</v>
      </c>
    </row>
    <row r="2241" spans="1:43" x14ac:dyDescent="0.25">
      <c r="A2241" t="s">
        <v>41</v>
      </c>
      <c r="B2241">
        <v>63</v>
      </c>
      <c r="C2241" t="s">
        <v>25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  <c r="U2241">
        <f t="shared" si="782"/>
        <v>0</v>
      </c>
      <c r="V2241" t="str">
        <f t="shared" si="783"/>
        <v>&lt;=3 calls</v>
      </c>
      <c r="W2241" t="str">
        <f t="shared" si="784"/>
        <v>Q1</v>
      </c>
      <c r="X2241" t="str">
        <f t="shared" si="785"/>
        <v>Low</v>
      </c>
      <c r="Y2241" t="str">
        <f t="shared" si="786"/>
        <v>Low</v>
      </c>
      <c r="Z2241" s="3">
        <f t="shared" si="787"/>
        <v>-0.53246317882627692</v>
      </c>
      <c r="AA2241" s="3">
        <f t="shared" si="788"/>
        <v>-1.0422767774765176</v>
      </c>
      <c r="AB2241" s="3">
        <f t="shared" si="789"/>
        <v>0.19605604817412395</v>
      </c>
      <c r="AC2241" s="3">
        <f t="shared" si="790"/>
        <v>-9.277577916988608E-2</v>
      </c>
      <c r="AD2241" s="3">
        <f t="shared" si="791"/>
        <v>1.572890289340531</v>
      </c>
      <c r="AE2241" s="3">
        <f t="shared" si="792"/>
        <v>1.1903374466506764</v>
      </c>
      <c r="AF2241" s="3">
        <f t="shared" si="793"/>
        <v>2.8913357832489752</v>
      </c>
      <c r="AG2241" t="str">
        <f t="shared" si="794"/>
        <v>Cluster 2</v>
      </c>
      <c r="AH2241" t="str">
        <f t="shared" si="795"/>
        <v>&gt;16 messages</v>
      </c>
      <c r="AI2241" t="e">
        <f t="shared" si="796"/>
        <v>#N/A</v>
      </c>
      <c r="AJ2241">
        <f t="shared" si="797"/>
        <v>25.76</v>
      </c>
      <c r="AK2241" t="str">
        <f t="shared" si="798"/>
        <v>yes - Medium</v>
      </c>
      <c r="AL2241" t="str">
        <f t="shared" si="799"/>
        <v>Q2 - Medium</v>
      </c>
      <c r="AM2241">
        <f t="shared" si="800"/>
        <v>1</v>
      </c>
      <c r="AN2241">
        <f t="shared" si="801"/>
        <v>0</v>
      </c>
      <c r="AO2241">
        <f t="shared" si="802"/>
        <v>0</v>
      </c>
      <c r="AP2241">
        <f t="shared" si="803"/>
        <v>1</v>
      </c>
      <c r="AQ2241">
        <f t="shared" si="804"/>
        <v>151.5</v>
      </c>
    </row>
    <row r="2242" spans="1:43" x14ac:dyDescent="0.25">
      <c r="A2242" t="s">
        <v>53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  <c r="U2242">
        <f t="shared" ref="U2242:U2305" si="805">IF(T2242="yes",1,0)</f>
        <v>0</v>
      </c>
      <c r="V2242" t="str">
        <f t="shared" ref="V2242:V2305" si="806">IF(S2242&gt;3,"&gt;3 calls","&lt;=3 calls")</f>
        <v>&lt;=3 calls</v>
      </c>
      <c r="W2242" t="str">
        <f t="shared" ref="W2242:W2305" si="807">IF(B2242&lt;=_xlfn.QUARTILE.INC($B$2:$B$4251,1),"Q1",
IF(B2242&lt;=_xlfn.QUARTILE.INC($B$2:$B$4251,2),"Q2",
IF(B2242&lt;=_xlfn.QUARTILE.INC($B$2:$B$4251,3),"Q3","Q4")))</f>
        <v>Q2</v>
      </c>
      <c r="X2242" t="str">
        <f t="shared" ref="X2242:X2305" si="808">IF(D2242="no","Not Applicable",IF(R2242&gt;2.84,"High","Low"))</f>
        <v>Not Applicable</v>
      </c>
      <c r="Y2242" t="str">
        <f t="shared" ref="Y2242:Y2305" si="809">IF(J2242&lt;=165,"Low",IF(J2242&lt;=233,"Medium","High"))</f>
        <v>Low</v>
      </c>
      <c r="Z2242" s="3">
        <f t="shared" ref="Z2242:Z2305" si="810">(G2242-AVERAGE($G$2:$G$4251))/_xlfn.STDEV.S($G$2:$G$4251)</f>
        <v>-1.0267943543176568</v>
      </c>
      <c r="AA2242" s="3">
        <f t="shared" ref="AA2242:AA2305" si="811">(J2242-AVERAGE($J$2:$J$4251))/_xlfn.STDEV.S($J$2:$J$4251)</f>
        <v>-1.3368069647286016</v>
      </c>
      <c r="AB2242" s="3">
        <f t="shared" ref="AB2242:AB2305" si="812">(M2242-AVERAGE($M$2:$M$4251))/_xlfn.STDEV.S($M$2:$M$4251)</f>
        <v>-0.79890859514639367</v>
      </c>
      <c r="AC2242" s="3">
        <f t="shared" ref="AC2242:AC2305" si="813">(P2242-AVERAGE($P$2:$P$4251))/_xlfn.STDEV.S($P$2:$P$4251)</f>
        <v>0.12460751301353053</v>
      </c>
      <c r="AD2242" s="3">
        <f t="shared" ref="AD2242:AD2305" si="814">SQRT((Z2242-$BQ$13)^2+(AA2242-$BR$13)^2+(AB2242-$BS$13)^2+(AC2242-$BT$13)^2)</f>
        <v>1.191359173526384</v>
      </c>
      <c r="AE2242" s="3">
        <f t="shared" ref="AE2242:AE2305" si="815">SQRT((Z2242-$BQ$14)^2+(AA2242-$BR$14)^2+(AB2242-$BS$14)^2+(AC2242-$BT$14)^2)</f>
        <v>1.8695297490822957</v>
      </c>
      <c r="AF2242" s="3">
        <f t="shared" ref="AF2242:AF2305" si="816">SQRT((Z2242-$BQ$15)^2+(AA2242-$BR$15)^2+(AB2242-$BS$15)^2+(AC2242-$BT$15)^2)</f>
        <v>3.6838765295625686</v>
      </c>
      <c r="AG2242" t="str">
        <f t="shared" ref="AG2242:AG2305" si="817">IF(AD2242=MIN(AD2242:AF2242),"Cluster 1",IF(AE2242=MIN(AD2242:AF2242),"Cluster 2","Cluster 3"))</f>
        <v>Cluster 1</v>
      </c>
      <c r="AH2242" t="str">
        <f t="shared" ref="AH2242:AH2305" si="818">IF(E2242="no","Not Applicable",IF(F2242=0,"0 messages",IF(F2242&lt;=16,"1-16 messages","&gt;16 messages")))</f>
        <v>Not Applicable</v>
      </c>
      <c r="AI2242" t="e">
        <f t="shared" ref="AI2242:AI2305" si="819">IF(T2242="yes",I2242,NA())</f>
        <v>#N/A</v>
      </c>
      <c r="AJ2242">
        <f t="shared" ref="AJ2242:AJ2305" si="820">IF(T2242="no",I2242,NA())</f>
        <v>21.22</v>
      </c>
      <c r="AK2242" t="str">
        <f t="shared" ref="AK2242:AK2305" si="821">D2242&amp;" - "&amp;IF(Q2242&lt;=3,"Low",IF(Q2242&lt;=6,"Medium","High"))</f>
        <v>no - High</v>
      </c>
      <c r="AL2242" t="str">
        <f t="shared" ref="AL2242:AL2305" si="822">IF(P2242&lt;=8.5,"Q1 - Low",IF(P2242&lt;=10.3,"Q2 - Medium",IF(P2242&lt;=12,"Q3 - High","Q4 - Very High")))</f>
        <v>Q3 - High</v>
      </c>
      <c r="AM2242">
        <f t="shared" ref="AM2242:AM2305" si="823">IF(D2242="yes",1,0)</f>
        <v>0</v>
      </c>
      <c r="AN2242">
        <f t="shared" ref="AN2242:AN2305" si="824">IF(C2242="area_code_415",1,0)</f>
        <v>1</v>
      </c>
      <c r="AO2242">
        <f t="shared" ref="AO2242:AO2305" si="825">IF(C2242="area_code_510",1,0)</f>
        <v>0</v>
      </c>
      <c r="AP2242">
        <f t="shared" ref="AP2242:AP2305" si="826">S2242</f>
        <v>3</v>
      </c>
      <c r="AQ2242">
        <f t="shared" ref="AQ2242:AQ2305" si="827">G2242</f>
        <v>124.8</v>
      </c>
    </row>
    <row r="2243" spans="1:43" x14ac:dyDescent="0.25">
      <c r="A2243" t="s">
        <v>58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  <c r="U2243">
        <f t="shared" si="805"/>
        <v>0</v>
      </c>
      <c r="V2243" t="str">
        <f t="shared" si="806"/>
        <v>&gt;3 calls</v>
      </c>
      <c r="W2243" t="str">
        <f t="shared" si="807"/>
        <v>Q3</v>
      </c>
      <c r="X2243" t="str">
        <f t="shared" si="808"/>
        <v>Not Applicable</v>
      </c>
      <c r="Y2243" t="str">
        <f t="shared" si="809"/>
        <v>Medium</v>
      </c>
      <c r="Z2243" s="3">
        <f t="shared" si="810"/>
        <v>0.9708960515070576</v>
      </c>
      <c r="AA2243" s="3">
        <f t="shared" si="811"/>
        <v>-0.27411020802175856</v>
      </c>
      <c r="AB2243" s="3">
        <f t="shared" si="812"/>
        <v>-0.93792561117920048</v>
      </c>
      <c r="AC2243" s="3">
        <f t="shared" si="813"/>
        <v>0.45068245128865581</v>
      </c>
      <c r="AD2243" s="3">
        <f t="shared" si="814"/>
        <v>2.5533664132217031</v>
      </c>
      <c r="AE2243" s="3">
        <f t="shared" si="815"/>
        <v>1.4493428417662797</v>
      </c>
      <c r="AF2243" s="3">
        <f t="shared" si="816"/>
        <v>2.3835916818510769</v>
      </c>
      <c r="AG2243" t="str">
        <f t="shared" si="817"/>
        <v>Cluster 2</v>
      </c>
      <c r="AH2243" t="str">
        <f t="shared" si="818"/>
        <v>Not Applicable</v>
      </c>
      <c r="AI2243" t="e">
        <f t="shared" si="819"/>
        <v>#N/A</v>
      </c>
      <c r="AJ2243">
        <f t="shared" si="820"/>
        <v>39.56</v>
      </c>
      <c r="AK2243" t="str">
        <f t="shared" si="821"/>
        <v>no - Medium</v>
      </c>
      <c r="AL2243" t="str">
        <f t="shared" si="822"/>
        <v>Q3 - High</v>
      </c>
      <c r="AM2243">
        <f t="shared" si="823"/>
        <v>0</v>
      </c>
      <c r="AN2243">
        <f t="shared" si="824"/>
        <v>1</v>
      </c>
      <c r="AO2243">
        <f t="shared" si="825"/>
        <v>0</v>
      </c>
      <c r="AP2243">
        <f t="shared" si="826"/>
        <v>5</v>
      </c>
      <c r="AQ2243">
        <f t="shared" si="827"/>
        <v>232.7</v>
      </c>
    </row>
    <row r="2244" spans="1:43" x14ac:dyDescent="0.25">
      <c r="A2244" t="s">
        <v>43</v>
      </c>
      <c r="B2244">
        <v>116</v>
      </c>
      <c r="C2244" t="s">
        <v>25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  <c r="U2244">
        <f t="shared" si="805"/>
        <v>1</v>
      </c>
      <c r="V2244" t="str">
        <f t="shared" si="806"/>
        <v>&lt;=3 calls</v>
      </c>
      <c r="W2244" t="str">
        <f t="shared" si="807"/>
        <v>Q3</v>
      </c>
      <c r="X2244" t="str">
        <f t="shared" si="808"/>
        <v>Not Applicable</v>
      </c>
      <c r="Y2244" t="str">
        <f t="shared" si="809"/>
        <v>High</v>
      </c>
      <c r="Z2244" s="3">
        <f t="shared" si="810"/>
        <v>1.9947355273375187</v>
      </c>
      <c r="AA2244" s="3">
        <f t="shared" si="811"/>
        <v>1.1069975619305805</v>
      </c>
      <c r="AB2244" s="3">
        <f t="shared" si="812"/>
        <v>0.65282624371048936</v>
      </c>
      <c r="AC2244" s="3">
        <f t="shared" si="813"/>
        <v>1.1390628765361424</v>
      </c>
      <c r="AD2244" s="3">
        <f t="shared" si="814"/>
        <v>4.5514068359521698</v>
      </c>
      <c r="AE2244" s="3">
        <f t="shared" si="815"/>
        <v>2.6321207736961227</v>
      </c>
      <c r="AF2244" s="3">
        <f t="shared" si="816"/>
        <v>1.0680895787775548</v>
      </c>
      <c r="AG2244" t="str">
        <f t="shared" si="817"/>
        <v>Cluster 3</v>
      </c>
      <c r="AH2244" t="str">
        <f t="shared" si="818"/>
        <v>Not Applicable</v>
      </c>
      <c r="AI2244">
        <f t="shared" si="819"/>
        <v>48.96</v>
      </c>
      <c r="AJ2244" t="e">
        <f t="shared" si="820"/>
        <v>#N/A</v>
      </c>
      <c r="AK2244" t="str">
        <f t="shared" si="821"/>
        <v>no - Medium</v>
      </c>
      <c r="AL2244" t="str">
        <f t="shared" si="822"/>
        <v>Q4 - Very High</v>
      </c>
      <c r="AM2244">
        <f t="shared" si="823"/>
        <v>0</v>
      </c>
      <c r="AN2244">
        <f t="shared" si="824"/>
        <v>0</v>
      </c>
      <c r="AO2244">
        <f t="shared" si="825"/>
        <v>0</v>
      </c>
      <c r="AP2244">
        <f t="shared" si="826"/>
        <v>0</v>
      </c>
      <c r="AQ2244">
        <f t="shared" si="827"/>
        <v>288</v>
      </c>
    </row>
    <row r="2245" spans="1:43" x14ac:dyDescent="0.25">
      <c r="A2245" t="s">
        <v>41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  <c r="U2245">
        <f t="shared" si="805"/>
        <v>0</v>
      </c>
      <c r="V2245" t="str">
        <f t="shared" si="806"/>
        <v>&lt;=3 calls</v>
      </c>
      <c r="W2245" t="str">
        <f t="shared" si="807"/>
        <v>Q4</v>
      </c>
      <c r="X2245" t="str">
        <f t="shared" si="808"/>
        <v>Not Applicable</v>
      </c>
      <c r="Y2245" t="str">
        <f t="shared" si="809"/>
        <v>High</v>
      </c>
      <c r="Z2245" s="3">
        <f t="shared" si="810"/>
        <v>-0.17513764747857521</v>
      </c>
      <c r="AA2245" s="3">
        <f t="shared" si="811"/>
        <v>0.72689441486876927</v>
      </c>
      <c r="AB2245" s="3">
        <f t="shared" si="812"/>
        <v>1.8662461979397034</v>
      </c>
      <c r="AC2245" s="3">
        <f t="shared" si="813"/>
        <v>0.88544903565548905</v>
      </c>
      <c r="AD2245" s="3">
        <f t="shared" si="814"/>
        <v>3.9284663106573978</v>
      </c>
      <c r="AE2245" s="3">
        <f t="shared" si="815"/>
        <v>2.1968030298593848</v>
      </c>
      <c r="AF2245" s="3">
        <f t="shared" si="816"/>
        <v>1.4896441018003601</v>
      </c>
      <c r="AG2245" t="str">
        <f t="shared" si="817"/>
        <v>Cluster 3</v>
      </c>
      <c r="AH2245" t="str">
        <f t="shared" si="818"/>
        <v>&gt;16 messages</v>
      </c>
      <c r="AI2245" t="e">
        <f t="shared" si="819"/>
        <v>#N/A</v>
      </c>
      <c r="AJ2245">
        <f t="shared" si="820"/>
        <v>29.04</v>
      </c>
      <c r="AK2245" t="str">
        <f t="shared" si="821"/>
        <v>no - Low</v>
      </c>
      <c r="AL2245" t="str">
        <f t="shared" si="822"/>
        <v>Q4 - Very High</v>
      </c>
      <c r="AM2245">
        <f t="shared" si="823"/>
        <v>0</v>
      </c>
      <c r="AN2245">
        <f t="shared" si="824"/>
        <v>1</v>
      </c>
      <c r="AO2245">
        <f t="shared" si="825"/>
        <v>0</v>
      </c>
      <c r="AP2245">
        <f t="shared" si="826"/>
        <v>1</v>
      </c>
      <c r="AQ2245">
        <f t="shared" si="827"/>
        <v>170.8</v>
      </c>
    </row>
    <row r="2246" spans="1:43" x14ac:dyDescent="0.25">
      <c r="A2246" t="s">
        <v>60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  <c r="U2246">
        <f t="shared" si="805"/>
        <v>0</v>
      </c>
      <c r="V2246" t="str">
        <f t="shared" si="806"/>
        <v>&lt;=3 calls</v>
      </c>
      <c r="W2246" t="str">
        <f t="shared" si="807"/>
        <v>Q2</v>
      </c>
      <c r="X2246" t="str">
        <f t="shared" si="808"/>
        <v>Not Applicable</v>
      </c>
      <c r="Y2246" t="str">
        <f t="shared" si="809"/>
        <v>Medium</v>
      </c>
      <c r="Z2246" s="3">
        <f t="shared" si="810"/>
        <v>0.66355906599556325</v>
      </c>
      <c r="AA2246" s="3">
        <f t="shared" si="811"/>
        <v>-5.321256758269579E-2</v>
      </c>
      <c r="AB2246" s="3">
        <f t="shared" si="812"/>
        <v>0.34301689369451988</v>
      </c>
      <c r="AC2246" s="3">
        <f t="shared" si="813"/>
        <v>-0.16523687656435807</v>
      </c>
      <c r="AD2246" s="3">
        <f t="shared" si="814"/>
        <v>2.4828127310041506</v>
      </c>
      <c r="AE2246" s="3">
        <f t="shared" si="815"/>
        <v>0.7668807118126193</v>
      </c>
      <c r="AF2246" s="3">
        <f t="shared" si="816"/>
        <v>1.7354690994264841</v>
      </c>
      <c r="AG2246" t="str">
        <f t="shared" si="817"/>
        <v>Cluster 2</v>
      </c>
      <c r="AH2246" t="str">
        <f t="shared" si="818"/>
        <v>Not Applicable</v>
      </c>
      <c r="AI2246" t="e">
        <f t="shared" si="819"/>
        <v>#N/A</v>
      </c>
      <c r="AJ2246">
        <f t="shared" si="820"/>
        <v>36.74</v>
      </c>
      <c r="AK2246" t="str">
        <f t="shared" si="821"/>
        <v>no - Low</v>
      </c>
      <c r="AL2246" t="str">
        <f t="shared" si="822"/>
        <v>Q2 - Medium</v>
      </c>
      <c r="AM2246">
        <f t="shared" si="823"/>
        <v>0</v>
      </c>
      <c r="AN2246">
        <f t="shared" si="824"/>
        <v>1</v>
      </c>
      <c r="AO2246">
        <f t="shared" si="825"/>
        <v>0</v>
      </c>
      <c r="AP2246">
        <f t="shared" si="826"/>
        <v>1</v>
      </c>
      <c r="AQ2246">
        <f t="shared" si="827"/>
        <v>216.1</v>
      </c>
    </row>
    <row r="2247" spans="1:43" x14ac:dyDescent="0.25">
      <c r="A2247" t="s">
        <v>44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  <c r="U2247">
        <f t="shared" si="805"/>
        <v>0</v>
      </c>
      <c r="V2247" t="str">
        <f t="shared" si="806"/>
        <v>&lt;=3 calls</v>
      </c>
      <c r="W2247" t="str">
        <f t="shared" si="807"/>
        <v>Q3</v>
      </c>
      <c r="X2247" t="str">
        <f t="shared" si="808"/>
        <v>Not Applicable</v>
      </c>
      <c r="Y2247" t="str">
        <f t="shared" si="809"/>
        <v>Medium</v>
      </c>
      <c r="Z2247" s="3">
        <f t="shared" si="810"/>
        <v>-0.76944591464236933</v>
      </c>
      <c r="AA2247" s="3">
        <f t="shared" si="811"/>
        <v>0.30300975348570303</v>
      </c>
      <c r="AB2247" s="3">
        <f t="shared" si="812"/>
        <v>-0.71947030027050396</v>
      </c>
      <c r="AC2247" s="3">
        <f t="shared" si="813"/>
        <v>-1.9405337627289283</v>
      </c>
      <c r="AD2247" s="3">
        <f t="shared" si="814"/>
        <v>1.6475103262854907</v>
      </c>
      <c r="AE2247" s="3">
        <f t="shared" si="815"/>
        <v>2.228715038655575</v>
      </c>
      <c r="AF2247" s="3">
        <f t="shared" si="816"/>
        <v>3.9012883989576723</v>
      </c>
      <c r="AG2247" t="str">
        <f t="shared" si="817"/>
        <v>Cluster 1</v>
      </c>
      <c r="AH2247" t="str">
        <f t="shared" si="818"/>
        <v>Not Applicable</v>
      </c>
      <c r="AI2247" t="e">
        <f t="shared" si="819"/>
        <v>#N/A</v>
      </c>
      <c r="AJ2247">
        <f t="shared" si="820"/>
        <v>23.58</v>
      </c>
      <c r="AK2247" t="str">
        <f t="shared" si="821"/>
        <v>no - Medium</v>
      </c>
      <c r="AL2247" t="str">
        <f t="shared" si="822"/>
        <v>Q1 - Low</v>
      </c>
      <c r="AM2247">
        <f t="shared" si="823"/>
        <v>0</v>
      </c>
      <c r="AN2247">
        <f t="shared" si="824"/>
        <v>1</v>
      </c>
      <c r="AO2247">
        <f t="shared" si="825"/>
        <v>0</v>
      </c>
      <c r="AP2247">
        <f t="shared" si="826"/>
        <v>2</v>
      </c>
      <c r="AQ2247">
        <f t="shared" si="827"/>
        <v>138.69999999999999</v>
      </c>
    </row>
    <row r="2248" spans="1:43" x14ac:dyDescent="0.25">
      <c r="A2248" t="s">
        <v>40</v>
      </c>
      <c r="B2248">
        <v>108</v>
      </c>
      <c r="C2248" t="s">
        <v>28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  <c r="U2248">
        <f t="shared" si="805"/>
        <v>0</v>
      </c>
      <c r="V2248" t="str">
        <f t="shared" si="806"/>
        <v>&lt;=3 calls</v>
      </c>
      <c r="W2248" t="str">
        <f t="shared" si="807"/>
        <v>Q3</v>
      </c>
      <c r="X2248" t="str">
        <f t="shared" si="808"/>
        <v>Not Applicable</v>
      </c>
      <c r="Y2248" t="str">
        <f t="shared" si="809"/>
        <v>High</v>
      </c>
      <c r="Z2248" s="3">
        <f t="shared" si="810"/>
        <v>0.56358197432314916</v>
      </c>
      <c r="AA2248" s="3">
        <f t="shared" si="811"/>
        <v>0.76669579152445622</v>
      </c>
      <c r="AB2248" s="3">
        <f t="shared" si="812"/>
        <v>1.0539896328337317</v>
      </c>
      <c r="AC2248" s="3">
        <f t="shared" si="813"/>
        <v>-0.38262016874777532</v>
      </c>
      <c r="AD2248" s="3">
        <f t="shared" si="814"/>
        <v>3.1884218475672217</v>
      </c>
      <c r="AE2248" s="3">
        <f t="shared" si="815"/>
        <v>1.4706255193545539</v>
      </c>
      <c r="AF2248" s="3">
        <f t="shared" si="816"/>
        <v>1.469505004520137</v>
      </c>
      <c r="AG2248" t="str">
        <f t="shared" si="817"/>
        <v>Cluster 3</v>
      </c>
      <c r="AH2248" t="str">
        <f t="shared" si="818"/>
        <v>Not Applicable</v>
      </c>
      <c r="AI2248" t="e">
        <f t="shared" si="819"/>
        <v>#N/A</v>
      </c>
      <c r="AJ2248">
        <f t="shared" si="820"/>
        <v>35.82</v>
      </c>
      <c r="AK2248" t="str">
        <f t="shared" si="821"/>
        <v>no - Medium</v>
      </c>
      <c r="AL2248" t="str">
        <f t="shared" si="822"/>
        <v>Q2 - Medium</v>
      </c>
      <c r="AM2248">
        <f t="shared" si="823"/>
        <v>0</v>
      </c>
      <c r="AN2248">
        <f t="shared" si="824"/>
        <v>0</v>
      </c>
      <c r="AO2248">
        <f t="shared" si="825"/>
        <v>1</v>
      </c>
      <c r="AP2248">
        <f t="shared" si="826"/>
        <v>3</v>
      </c>
      <c r="AQ2248">
        <f t="shared" si="827"/>
        <v>210.7</v>
      </c>
    </row>
    <row r="2249" spans="1:43" x14ac:dyDescent="0.25">
      <c r="A2249" t="s">
        <v>36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  <c r="U2249">
        <f t="shared" si="805"/>
        <v>0</v>
      </c>
      <c r="V2249" t="str">
        <f t="shared" si="806"/>
        <v>&lt;=3 calls</v>
      </c>
      <c r="W2249" t="str">
        <f t="shared" si="807"/>
        <v>Q3</v>
      </c>
      <c r="X2249" t="str">
        <f t="shared" si="808"/>
        <v>Not Applicable</v>
      </c>
      <c r="Y2249" t="str">
        <f t="shared" si="809"/>
        <v>Low</v>
      </c>
      <c r="Z2249" s="3">
        <f t="shared" si="810"/>
        <v>2.8519391113378992E-2</v>
      </c>
      <c r="AA2249" s="3">
        <f t="shared" si="811"/>
        <v>-0.83729968769972984</v>
      </c>
      <c r="AB2249" s="3">
        <f t="shared" si="812"/>
        <v>1.304220261692784</v>
      </c>
      <c r="AC2249" s="3">
        <f t="shared" si="813"/>
        <v>-0.20146742526159472</v>
      </c>
      <c r="AD2249" s="3">
        <f t="shared" si="814"/>
        <v>2.6516803760696255</v>
      </c>
      <c r="AE2249" s="3">
        <f t="shared" si="815"/>
        <v>1.5631582572289582</v>
      </c>
      <c r="AF2249" s="3">
        <f t="shared" si="816"/>
        <v>2.4198178975810136</v>
      </c>
      <c r="AG2249" t="str">
        <f t="shared" si="817"/>
        <v>Cluster 2</v>
      </c>
      <c r="AH2249" t="str">
        <f t="shared" si="818"/>
        <v>Not Applicable</v>
      </c>
      <c r="AI2249" t="e">
        <f t="shared" si="819"/>
        <v>#N/A</v>
      </c>
      <c r="AJ2249">
        <f t="shared" si="820"/>
        <v>30.91</v>
      </c>
      <c r="AK2249" t="str">
        <f t="shared" si="821"/>
        <v>no - High</v>
      </c>
      <c r="AL2249" t="str">
        <f t="shared" si="822"/>
        <v>Q2 - Medium</v>
      </c>
      <c r="AM2249">
        <f t="shared" si="823"/>
        <v>0</v>
      </c>
      <c r="AN2249">
        <f t="shared" si="824"/>
        <v>1</v>
      </c>
      <c r="AO2249">
        <f t="shared" si="825"/>
        <v>0</v>
      </c>
      <c r="AP2249">
        <f t="shared" si="826"/>
        <v>0</v>
      </c>
      <c r="AQ2249">
        <f t="shared" si="827"/>
        <v>181.8</v>
      </c>
    </row>
    <row r="2250" spans="1:43" x14ac:dyDescent="0.25">
      <c r="A2250" t="s">
        <v>26</v>
      </c>
      <c r="B2250">
        <v>155</v>
      </c>
      <c r="C2250" t="s">
        <v>25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  <c r="U2250">
        <f t="shared" si="805"/>
        <v>0</v>
      </c>
      <c r="V2250" t="str">
        <f t="shared" si="806"/>
        <v>&lt;=3 calls</v>
      </c>
      <c r="W2250" t="str">
        <f t="shared" si="807"/>
        <v>Q4</v>
      </c>
      <c r="X2250" t="str">
        <f t="shared" si="808"/>
        <v>Not Applicable</v>
      </c>
      <c r="Y2250" t="str">
        <f t="shared" si="809"/>
        <v>High</v>
      </c>
      <c r="Z2250" s="3">
        <f t="shared" si="810"/>
        <v>-2.1968966124096121</v>
      </c>
      <c r="AA2250" s="3">
        <f t="shared" si="811"/>
        <v>1.0930670801010898</v>
      </c>
      <c r="AB2250" s="3">
        <f t="shared" si="812"/>
        <v>0.50387944081819624</v>
      </c>
      <c r="AC2250" s="3">
        <f t="shared" si="813"/>
        <v>0.77675738956378104</v>
      </c>
      <c r="AD2250" s="3">
        <f t="shared" si="814"/>
        <v>3.351419325671686</v>
      </c>
      <c r="AE2250" s="3">
        <f t="shared" si="815"/>
        <v>2.6226698039095102</v>
      </c>
      <c r="AF2250" s="3">
        <f t="shared" si="816"/>
        <v>3.2441920880539485</v>
      </c>
      <c r="AG2250" t="str">
        <f t="shared" si="817"/>
        <v>Cluster 2</v>
      </c>
      <c r="AH2250" t="str">
        <f t="shared" si="818"/>
        <v>&gt;16 messages</v>
      </c>
      <c r="AI2250" t="e">
        <f t="shared" si="819"/>
        <v>#N/A</v>
      </c>
      <c r="AJ2250">
        <f t="shared" si="820"/>
        <v>10.47</v>
      </c>
      <c r="AK2250" t="str">
        <f t="shared" si="821"/>
        <v>no - Medium</v>
      </c>
      <c r="AL2250" t="str">
        <f t="shared" si="822"/>
        <v>Q4 - Very High</v>
      </c>
      <c r="AM2250">
        <f t="shared" si="823"/>
        <v>0</v>
      </c>
      <c r="AN2250">
        <f t="shared" si="824"/>
        <v>0</v>
      </c>
      <c r="AO2250">
        <f t="shared" si="825"/>
        <v>0</v>
      </c>
      <c r="AP2250">
        <f t="shared" si="826"/>
        <v>1</v>
      </c>
      <c r="AQ2250">
        <f t="shared" si="827"/>
        <v>61.6</v>
      </c>
    </row>
    <row r="2251" spans="1:43" x14ac:dyDescent="0.25">
      <c r="A2251" t="s">
        <v>66</v>
      </c>
      <c r="B2251">
        <v>66</v>
      </c>
      <c r="C2251" t="s">
        <v>28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  <c r="U2251">
        <f t="shared" si="805"/>
        <v>0</v>
      </c>
      <c r="V2251" t="str">
        <f t="shared" si="806"/>
        <v>&lt;=3 calls</v>
      </c>
      <c r="W2251" t="str">
        <f t="shared" si="807"/>
        <v>Q1</v>
      </c>
      <c r="X2251" t="str">
        <f t="shared" si="808"/>
        <v>Not Applicable</v>
      </c>
      <c r="Y2251" t="str">
        <f t="shared" si="809"/>
        <v>Medium</v>
      </c>
      <c r="Z2251" s="3">
        <f t="shared" si="810"/>
        <v>0.50803914561625263</v>
      </c>
      <c r="AA2251" s="3">
        <f t="shared" si="811"/>
        <v>-6.9133118244970815E-2</v>
      </c>
      <c r="AB2251" s="3">
        <f t="shared" si="812"/>
        <v>1.2148521799574081</v>
      </c>
      <c r="AC2251" s="3">
        <f t="shared" si="813"/>
        <v>-1.2521533374814422</v>
      </c>
      <c r="AD2251" s="3">
        <f t="shared" si="814"/>
        <v>2.8477792577593584</v>
      </c>
      <c r="AE2251" s="3">
        <f t="shared" si="815"/>
        <v>1.8184160583403202</v>
      </c>
      <c r="AF2251" s="3">
        <f t="shared" si="816"/>
        <v>2.5501818016634523</v>
      </c>
      <c r="AG2251" t="str">
        <f t="shared" si="817"/>
        <v>Cluster 2</v>
      </c>
      <c r="AH2251" t="str">
        <f t="shared" si="818"/>
        <v>Not Applicable</v>
      </c>
      <c r="AI2251" t="e">
        <f t="shared" si="819"/>
        <v>#N/A</v>
      </c>
      <c r="AJ2251">
        <f t="shared" si="820"/>
        <v>35.31</v>
      </c>
      <c r="AK2251" t="str">
        <f t="shared" si="821"/>
        <v>no - Low</v>
      </c>
      <c r="AL2251" t="str">
        <f t="shared" si="822"/>
        <v>Q1 - Low</v>
      </c>
      <c r="AM2251">
        <f t="shared" si="823"/>
        <v>0</v>
      </c>
      <c r="AN2251">
        <f t="shared" si="824"/>
        <v>0</v>
      </c>
      <c r="AO2251">
        <f t="shared" si="825"/>
        <v>1</v>
      </c>
      <c r="AP2251">
        <f t="shared" si="826"/>
        <v>1</v>
      </c>
      <c r="AQ2251">
        <f t="shared" si="827"/>
        <v>207.7</v>
      </c>
    </row>
    <row r="2252" spans="1:43" x14ac:dyDescent="0.25">
      <c r="A2252" t="s">
        <v>69</v>
      </c>
      <c r="B2252">
        <v>64</v>
      </c>
      <c r="C2252" t="s">
        <v>28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  <c r="U2252">
        <f t="shared" si="805"/>
        <v>0</v>
      </c>
      <c r="V2252" t="str">
        <f t="shared" si="806"/>
        <v>&lt;=3 calls</v>
      </c>
      <c r="W2252" t="str">
        <f t="shared" si="807"/>
        <v>Q1</v>
      </c>
      <c r="X2252" t="str">
        <f t="shared" si="808"/>
        <v>Not Applicable</v>
      </c>
      <c r="Y2252" t="str">
        <f t="shared" si="809"/>
        <v>Medium</v>
      </c>
      <c r="Z2252" s="3">
        <f t="shared" si="810"/>
        <v>0.72095332232602294</v>
      </c>
      <c r="AA2252" s="3">
        <f t="shared" si="811"/>
        <v>-0.6601835615819226</v>
      </c>
      <c r="AB2252" s="3">
        <f t="shared" si="812"/>
        <v>-0.77706306405552406</v>
      </c>
      <c r="AC2252" s="3">
        <f t="shared" si="813"/>
        <v>-9.277577916988608E-2</v>
      </c>
      <c r="AD2252" s="3">
        <f t="shared" si="814"/>
        <v>1.9874386062752334</v>
      </c>
      <c r="AE2252" s="3">
        <f t="shared" si="815"/>
        <v>1.2522181833354207</v>
      </c>
      <c r="AF2252" s="3">
        <f t="shared" si="816"/>
        <v>2.6807067246602121</v>
      </c>
      <c r="AG2252" t="str">
        <f t="shared" si="817"/>
        <v>Cluster 2</v>
      </c>
      <c r="AH2252" t="str">
        <f t="shared" si="818"/>
        <v>Not Applicable</v>
      </c>
      <c r="AI2252" t="e">
        <f t="shared" si="819"/>
        <v>#N/A</v>
      </c>
      <c r="AJ2252">
        <f t="shared" si="820"/>
        <v>37.26</v>
      </c>
      <c r="AK2252" t="str">
        <f t="shared" si="821"/>
        <v>no - Medium</v>
      </c>
      <c r="AL2252" t="str">
        <f t="shared" si="822"/>
        <v>Q2 - Medium</v>
      </c>
      <c r="AM2252">
        <f t="shared" si="823"/>
        <v>0</v>
      </c>
      <c r="AN2252">
        <f t="shared" si="824"/>
        <v>0</v>
      </c>
      <c r="AO2252">
        <f t="shared" si="825"/>
        <v>1</v>
      </c>
      <c r="AP2252">
        <f t="shared" si="826"/>
        <v>1</v>
      </c>
      <c r="AQ2252">
        <f t="shared" si="827"/>
        <v>219.2</v>
      </c>
    </row>
    <row r="2253" spans="1:43" x14ac:dyDescent="0.25">
      <c r="A2253" t="s">
        <v>74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  <c r="U2253">
        <f t="shared" si="805"/>
        <v>0</v>
      </c>
      <c r="V2253" t="str">
        <f t="shared" si="806"/>
        <v>&lt;=3 calls</v>
      </c>
      <c r="W2253" t="str">
        <f t="shared" si="807"/>
        <v>Q3</v>
      </c>
      <c r="X2253" t="str">
        <f t="shared" si="808"/>
        <v>Not Applicable</v>
      </c>
      <c r="Y2253" t="str">
        <f t="shared" si="809"/>
        <v>High</v>
      </c>
      <c r="Z2253" s="3">
        <f t="shared" si="810"/>
        <v>1.2152844978174031</v>
      </c>
      <c r="AA2253" s="3">
        <f t="shared" si="811"/>
        <v>0.79455675518343727</v>
      </c>
      <c r="AB2253" s="3">
        <f t="shared" si="812"/>
        <v>-0.83068391309674994</v>
      </c>
      <c r="AC2253" s="3">
        <f t="shared" si="813"/>
        <v>-0.49131181483948333</v>
      </c>
      <c r="AD2253" s="3">
        <f t="shared" si="814"/>
        <v>2.9009224327531991</v>
      </c>
      <c r="AE2253" s="3">
        <f t="shared" si="815"/>
        <v>1.7434620473992331</v>
      </c>
      <c r="AF2253" s="3">
        <f t="shared" si="816"/>
        <v>2.3799094227706044</v>
      </c>
      <c r="AG2253" t="str">
        <f t="shared" si="817"/>
        <v>Cluster 2</v>
      </c>
      <c r="AH2253" t="str">
        <f t="shared" si="818"/>
        <v>Not Applicable</v>
      </c>
      <c r="AI2253" t="e">
        <f t="shared" si="819"/>
        <v>#N/A</v>
      </c>
      <c r="AJ2253">
        <f t="shared" si="820"/>
        <v>41.8</v>
      </c>
      <c r="AK2253" t="str">
        <f t="shared" si="821"/>
        <v>no - Medium</v>
      </c>
      <c r="AL2253" t="str">
        <f t="shared" si="822"/>
        <v>Q2 - Medium</v>
      </c>
      <c r="AM2253">
        <f t="shared" si="823"/>
        <v>0</v>
      </c>
      <c r="AN2253">
        <f t="shared" si="824"/>
        <v>1</v>
      </c>
      <c r="AO2253">
        <f t="shared" si="825"/>
        <v>0</v>
      </c>
      <c r="AP2253">
        <f t="shared" si="826"/>
        <v>3</v>
      </c>
      <c r="AQ2253">
        <f t="shared" si="827"/>
        <v>245.9</v>
      </c>
    </row>
    <row r="2254" spans="1:43" x14ac:dyDescent="0.25">
      <c r="A2254" t="s">
        <v>63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  <c r="U2254">
        <f t="shared" si="805"/>
        <v>0</v>
      </c>
      <c r="V2254" t="str">
        <f t="shared" si="806"/>
        <v>&lt;=3 calls</v>
      </c>
      <c r="W2254" t="str">
        <f t="shared" si="807"/>
        <v>Q3</v>
      </c>
      <c r="X2254" t="str">
        <f t="shared" si="808"/>
        <v>Not Applicable</v>
      </c>
      <c r="Y2254" t="str">
        <f t="shared" si="809"/>
        <v>Medium</v>
      </c>
      <c r="Z2254" s="3">
        <f t="shared" si="810"/>
        <v>1.4263472469036103</v>
      </c>
      <c r="AA2254" s="3">
        <f t="shared" si="811"/>
        <v>-0.30595130934630804</v>
      </c>
      <c r="AB2254" s="3">
        <f t="shared" si="812"/>
        <v>-1.8196906843015757</v>
      </c>
      <c r="AC2254" s="3">
        <f t="shared" si="813"/>
        <v>1.1752934252333782</v>
      </c>
      <c r="AD2254" s="3">
        <f t="shared" si="814"/>
        <v>3.4311308414791153</v>
      </c>
      <c r="AE2254" s="3">
        <f t="shared" si="815"/>
        <v>2.6116396180122119</v>
      </c>
      <c r="AF2254" s="3">
        <f t="shared" si="816"/>
        <v>3.1414430024103197</v>
      </c>
      <c r="AG2254" t="str">
        <f t="shared" si="817"/>
        <v>Cluster 2</v>
      </c>
      <c r="AH2254" t="str">
        <f t="shared" si="818"/>
        <v>Not Applicable</v>
      </c>
      <c r="AI2254" t="e">
        <f t="shared" si="819"/>
        <v>#N/A</v>
      </c>
      <c r="AJ2254">
        <f t="shared" si="820"/>
        <v>43.74</v>
      </c>
      <c r="AK2254" t="str">
        <f t="shared" si="821"/>
        <v>no - High</v>
      </c>
      <c r="AL2254" t="str">
        <f t="shared" si="822"/>
        <v>Q4 - Very High</v>
      </c>
      <c r="AM2254">
        <f t="shared" si="823"/>
        <v>0</v>
      </c>
      <c r="AN2254">
        <f t="shared" si="824"/>
        <v>1</v>
      </c>
      <c r="AO2254">
        <f t="shared" si="825"/>
        <v>0</v>
      </c>
      <c r="AP2254">
        <f t="shared" si="826"/>
        <v>0</v>
      </c>
      <c r="AQ2254">
        <f t="shared" si="827"/>
        <v>257.3</v>
      </c>
    </row>
    <row r="2255" spans="1:43" x14ac:dyDescent="0.25">
      <c r="A2255" t="s">
        <v>26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  <c r="U2255">
        <f t="shared" si="805"/>
        <v>0</v>
      </c>
      <c r="V2255" t="str">
        <f t="shared" si="806"/>
        <v>&lt;=3 calls</v>
      </c>
      <c r="W2255" t="str">
        <f t="shared" si="807"/>
        <v>Q1</v>
      </c>
      <c r="X2255" t="str">
        <f t="shared" si="808"/>
        <v>Not Applicable</v>
      </c>
      <c r="Y2255" t="str">
        <f t="shared" si="809"/>
        <v>Medium</v>
      </c>
      <c r="Z2255" s="3">
        <f t="shared" si="810"/>
        <v>-1.0952971763894959</v>
      </c>
      <c r="AA2255" s="3">
        <f t="shared" si="811"/>
        <v>0.31495016648240898</v>
      </c>
      <c r="AB2255" s="3">
        <f t="shared" si="812"/>
        <v>0.68658751903274218</v>
      </c>
      <c r="AC2255" s="3">
        <f t="shared" si="813"/>
        <v>2.117287691361518</v>
      </c>
      <c r="AD2255" s="3">
        <f t="shared" si="814"/>
        <v>3.781565218561088</v>
      </c>
      <c r="AE2255" s="3">
        <f t="shared" si="815"/>
        <v>2.5006357394184029</v>
      </c>
      <c r="AF2255" s="3">
        <f t="shared" si="816"/>
        <v>2.4912090840156864</v>
      </c>
      <c r="AG2255" t="str">
        <f t="shared" si="817"/>
        <v>Cluster 3</v>
      </c>
      <c r="AH2255" t="str">
        <f t="shared" si="818"/>
        <v>Not Applicable</v>
      </c>
      <c r="AI2255" t="e">
        <f t="shared" si="819"/>
        <v>#N/A</v>
      </c>
      <c r="AJ2255">
        <f t="shared" si="820"/>
        <v>20.59</v>
      </c>
      <c r="AK2255" t="str">
        <f t="shared" si="821"/>
        <v>no - Medium</v>
      </c>
      <c r="AL2255" t="str">
        <f t="shared" si="822"/>
        <v>Q4 - Very High</v>
      </c>
      <c r="AM2255">
        <f t="shared" si="823"/>
        <v>0</v>
      </c>
      <c r="AN2255">
        <f t="shared" si="824"/>
        <v>1</v>
      </c>
      <c r="AO2255">
        <f t="shared" si="825"/>
        <v>0</v>
      </c>
      <c r="AP2255">
        <f t="shared" si="826"/>
        <v>2</v>
      </c>
      <c r="AQ2255">
        <f t="shared" si="827"/>
        <v>121.1</v>
      </c>
    </row>
    <row r="2256" spans="1:43" x14ac:dyDescent="0.25">
      <c r="A2256" t="s">
        <v>24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  <c r="U2256">
        <f t="shared" si="805"/>
        <v>1</v>
      </c>
      <c r="V2256" t="str">
        <f t="shared" si="806"/>
        <v>&gt;3 calls</v>
      </c>
      <c r="W2256" t="str">
        <f t="shared" si="807"/>
        <v>Q2</v>
      </c>
      <c r="X2256" t="str">
        <f t="shared" si="808"/>
        <v>Not Applicable</v>
      </c>
      <c r="Y2256" t="str">
        <f t="shared" si="809"/>
        <v>High</v>
      </c>
      <c r="Z2256" s="3">
        <f t="shared" si="810"/>
        <v>2.2446782565185535</v>
      </c>
      <c r="AA2256" s="3">
        <f t="shared" si="811"/>
        <v>1.1448088697534828</v>
      </c>
      <c r="AB2256" s="3">
        <f t="shared" si="812"/>
        <v>-1.3430609150462378</v>
      </c>
      <c r="AC2256" s="3">
        <f t="shared" si="813"/>
        <v>1.1390628765361424</v>
      </c>
      <c r="AD2256" s="3">
        <f t="shared" si="814"/>
        <v>4.4521256560551983</v>
      </c>
      <c r="AE2256" s="3">
        <f t="shared" si="815"/>
        <v>3.0741575564341277</v>
      </c>
      <c r="AF2256" s="3">
        <f t="shared" si="816"/>
        <v>2.660726687628244</v>
      </c>
      <c r="AG2256" t="str">
        <f t="shared" si="817"/>
        <v>Cluster 3</v>
      </c>
      <c r="AH2256" t="str">
        <f t="shared" si="818"/>
        <v>Not Applicable</v>
      </c>
      <c r="AI2256">
        <f t="shared" si="819"/>
        <v>51.26</v>
      </c>
      <c r="AJ2256" t="e">
        <f t="shared" si="820"/>
        <v>#N/A</v>
      </c>
      <c r="AK2256" t="str">
        <f t="shared" si="821"/>
        <v>no - Low</v>
      </c>
      <c r="AL2256" t="str">
        <f t="shared" si="822"/>
        <v>Q4 - Very High</v>
      </c>
      <c r="AM2256">
        <f t="shared" si="823"/>
        <v>0</v>
      </c>
      <c r="AN2256">
        <f t="shared" si="824"/>
        <v>1</v>
      </c>
      <c r="AO2256">
        <f t="shared" si="825"/>
        <v>0</v>
      </c>
      <c r="AP2256">
        <f t="shared" si="826"/>
        <v>4</v>
      </c>
      <c r="AQ2256">
        <f t="shared" si="827"/>
        <v>301.5</v>
      </c>
    </row>
    <row r="2257" spans="1:43" x14ac:dyDescent="0.25">
      <c r="A2257" t="s">
        <v>34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  <c r="U2257">
        <f t="shared" si="805"/>
        <v>0</v>
      </c>
      <c r="V2257" t="str">
        <f t="shared" si="806"/>
        <v>&lt;=3 calls</v>
      </c>
      <c r="W2257" t="str">
        <f t="shared" si="807"/>
        <v>Q4</v>
      </c>
      <c r="X2257" t="str">
        <f t="shared" si="808"/>
        <v>Not Applicable</v>
      </c>
      <c r="Y2257" t="str">
        <f t="shared" si="809"/>
        <v>Medium</v>
      </c>
      <c r="Z2257" s="3">
        <f t="shared" si="810"/>
        <v>0.99311318298981655</v>
      </c>
      <c r="AA2257" s="3">
        <f t="shared" si="811"/>
        <v>0.37266216263315527</v>
      </c>
      <c r="AB2257" s="3">
        <f t="shared" si="812"/>
        <v>-0.35008222909761733</v>
      </c>
      <c r="AC2257" s="3">
        <f t="shared" si="813"/>
        <v>-0.27392852265606671</v>
      </c>
      <c r="AD2257" s="3">
        <f t="shared" si="814"/>
        <v>2.6088837597868655</v>
      </c>
      <c r="AE2257" s="3">
        <f t="shared" si="815"/>
        <v>1.1501066404212599</v>
      </c>
      <c r="AF2257" s="3">
        <f t="shared" si="816"/>
        <v>1.9593917670038581</v>
      </c>
      <c r="AG2257" t="str">
        <f t="shared" si="817"/>
        <v>Cluster 2</v>
      </c>
      <c r="AH2257" t="str">
        <f t="shared" si="818"/>
        <v>Not Applicable</v>
      </c>
      <c r="AI2257" t="e">
        <f t="shared" si="819"/>
        <v>#N/A</v>
      </c>
      <c r="AJ2257">
        <f t="shared" si="820"/>
        <v>39.76</v>
      </c>
      <c r="AK2257" t="str">
        <f t="shared" si="821"/>
        <v>no - Low</v>
      </c>
      <c r="AL2257" t="str">
        <f t="shared" si="822"/>
        <v>Q2 - Medium</v>
      </c>
      <c r="AM2257">
        <f t="shared" si="823"/>
        <v>0</v>
      </c>
      <c r="AN2257">
        <f t="shared" si="824"/>
        <v>1</v>
      </c>
      <c r="AO2257">
        <f t="shared" si="825"/>
        <v>0</v>
      </c>
      <c r="AP2257">
        <f t="shared" si="826"/>
        <v>0</v>
      </c>
      <c r="AQ2257">
        <f t="shared" si="827"/>
        <v>233.9</v>
      </c>
    </row>
    <row r="2258" spans="1:43" x14ac:dyDescent="0.25">
      <c r="A2258" t="s">
        <v>38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  <c r="U2258">
        <f t="shared" si="805"/>
        <v>1</v>
      </c>
      <c r="V2258" t="str">
        <f t="shared" si="806"/>
        <v>&lt;=3 calls</v>
      </c>
      <c r="W2258" t="str">
        <f t="shared" si="807"/>
        <v>Q1</v>
      </c>
      <c r="X2258" t="str">
        <f t="shared" si="808"/>
        <v>High</v>
      </c>
      <c r="Y2258" t="str">
        <f t="shared" si="809"/>
        <v>High</v>
      </c>
      <c r="Z2258" s="3">
        <f t="shared" si="810"/>
        <v>-1.4933541154555883</v>
      </c>
      <c r="AA2258" s="3">
        <f t="shared" si="811"/>
        <v>2.1597439744735012</v>
      </c>
      <c r="AB2258" s="3">
        <f t="shared" si="812"/>
        <v>-0.78103497879931894</v>
      </c>
      <c r="AC2258" s="3">
        <f t="shared" si="813"/>
        <v>1.2477545226278501</v>
      </c>
      <c r="AD2258" s="3">
        <f t="shared" si="814"/>
        <v>3.9150640278240574</v>
      </c>
      <c r="AE2258" s="3">
        <f t="shared" si="815"/>
        <v>3.0102338009312573</v>
      </c>
      <c r="AF2258" s="3">
        <f t="shared" si="816"/>
        <v>3.2856184700260251</v>
      </c>
      <c r="AG2258" t="str">
        <f t="shared" si="817"/>
        <v>Cluster 2</v>
      </c>
      <c r="AH2258" t="str">
        <f t="shared" si="818"/>
        <v>Not Applicable</v>
      </c>
      <c r="AI2258">
        <f t="shared" si="819"/>
        <v>16.93</v>
      </c>
      <c r="AJ2258" t="e">
        <f t="shared" si="820"/>
        <v>#N/A</v>
      </c>
      <c r="AK2258" t="str">
        <f t="shared" si="821"/>
        <v>yes - Medium</v>
      </c>
      <c r="AL2258" t="str">
        <f t="shared" si="822"/>
        <v>Q4 - Very High</v>
      </c>
      <c r="AM2258">
        <f t="shared" si="823"/>
        <v>1</v>
      </c>
      <c r="AN2258">
        <f t="shared" si="824"/>
        <v>1</v>
      </c>
      <c r="AO2258">
        <f t="shared" si="825"/>
        <v>0</v>
      </c>
      <c r="AP2258">
        <f t="shared" si="826"/>
        <v>2</v>
      </c>
      <c r="AQ2258">
        <f t="shared" si="827"/>
        <v>99.6</v>
      </c>
    </row>
    <row r="2259" spans="1:43" x14ac:dyDescent="0.25">
      <c r="A2259" t="s">
        <v>38</v>
      </c>
      <c r="B2259">
        <v>172</v>
      </c>
      <c r="C2259" t="s">
        <v>28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  <c r="U2259">
        <f t="shared" si="805"/>
        <v>0</v>
      </c>
      <c r="V2259" t="str">
        <f t="shared" si="806"/>
        <v>&lt;=3 calls</v>
      </c>
      <c r="W2259" t="str">
        <f t="shared" si="807"/>
        <v>Q4</v>
      </c>
      <c r="X2259" t="str">
        <f t="shared" si="808"/>
        <v>Not Applicable</v>
      </c>
      <c r="Y2259" t="str">
        <f t="shared" si="809"/>
        <v>Medium</v>
      </c>
      <c r="Z2259" s="3">
        <f t="shared" si="810"/>
        <v>-0.19365192371420742</v>
      </c>
      <c r="AA2259" s="3">
        <f t="shared" si="811"/>
        <v>-0.33978247950364232</v>
      </c>
      <c r="AB2259" s="3">
        <f t="shared" si="812"/>
        <v>3.8621333566964307</v>
      </c>
      <c r="AC2259" s="3">
        <f t="shared" si="813"/>
        <v>0.88544903565548905</v>
      </c>
      <c r="AD2259" s="3">
        <f t="shared" si="814"/>
        <v>5.3180206128647596</v>
      </c>
      <c r="AE2259" s="3">
        <f t="shared" si="815"/>
        <v>3.9815885348170186</v>
      </c>
      <c r="AF2259" s="3">
        <f t="shared" si="816"/>
        <v>3.3800519644405158</v>
      </c>
      <c r="AG2259" t="str">
        <f t="shared" si="817"/>
        <v>Cluster 3</v>
      </c>
      <c r="AH2259" t="str">
        <f t="shared" si="818"/>
        <v>Not Applicable</v>
      </c>
      <c r="AI2259" t="e">
        <f t="shared" si="819"/>
        <v>#N/A</v>
      </c>
      <c r="AJ2259">
        <f t="shared" si="820"/>
        <v>28.87</v>
      </c>
      <c r="AK2259" t="str">
        <f t="shared" si="821"/>
        <v>no - High</v>
      </c>
      <c r="AL2259" t="str">
        <f t="shared" si="822"/>
        <v>Q4 - Very High</v>
      </c>
      <c r="AM2259">
        <f t="shared" si="823"/>
        <v>0</v>
      </c>
      <c r="AN2259">
        <f t="shared" si="824"/>
        <v>0</v>
      </c>
      <c r="AO2259">
        <f t="shared" si="825"/>
        <v>1</v>
      </c>
      <c r="AP2259">
        <f t="shared" si="826"/>
        <v>2</v>
      </c>
      <c r="AQ2259">
        <f t="shared" si="827"/>
        <v>169.8</v>
      </c>
    </row>
    <row r="2260" spans="1:43" x14ac:dyDescent="0.25">
      <c r="A2260" t="s">
        <v>61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  <c r="U2260">
        <f t="shared" si="805"/>
        <v>1</v>
      </c>
      <c r="V2260" t="str">
        <f t="shared" si="806"/>
        <v>&lt;=3 calls</v>
      </c>
      <c r="W2260" t="str">
        <f t="shared" si="807"/>
        <v>Q4</v>
      </c>
      <c r="X2260" t="str">
        <f t="shared" si="808"/>
        <v>High</v>
      </c>
      <c r="Y2260" t="str">
        <f t="shared" si="809"/>
        <v>Medium</v>
      </c>
      <c r="Z2260" s="3">
        <f t="shared" si="810"/>
        <v>0.34326208711912642</v>
      </c>
      <c r="AA2260" s="3">
        <f t="shared" si="811"/>
        <v>-0.66814383691306012</v>
      </c>
      <c r="AB2260" s="3">
        <f t="shared" si="812"/>
        <v>-4.0272879081647839E-2</v>
      </c>
      <c r="AC2260" s="3">
        <f t="shared" si="813"/>
        <v>1.5013683635085036</v>
      </c>
      <c r="AD2260" s="3">
        <f t="shared" si="814"/>
        <v>3.0153609044785759</v>
      </c>
      <c r="AE2260" s="3">
        <f t="shared" si="815"/>
        <v>1.6792777956586014</v>
      </c>
      <c r="AF2260" s="3">
        <f t="shared" si="816"/>
        <v>2.1324977012241226</v>
      </c>
      <c r="AG2260" t="str">
        <f t="shared" si="817"/>
        <v>Cluster 2</v>
      </c>
      <c r="AH2260" t="str">
        <f t="shared" si="818"/>
        <v>&gt;16 messages</v>
      </c>
      <c r="AI2260">
        <f t="shared" si="819"/>
        <v>33.799999999999997</v>
      </c>
      <c r="AJ2260" t="e">
        <f t="shared" si="820"/>
        <v>#N/A</v>
      </c>
      <c r="AK2260" t="str">
        <f t="shared" si="821"/>
        <v>yes - Low</v>
      </c>
      <c r="AL2260" t="str">
        <f t="shared" si="822"/>
        <v>Q4 - Very High</v>
      </c>
      <c r="AM2260">
        <f t="shared" si="823"/>
        <v>1</v>
      </c>
      <c r="AN2260">
        <f t="shared" si="824"/>
        <v>1</v>
      </c>
      <c r="AO2260">
        <f t="shared" si="825"/>
        <v>0</v>
      </c>
      <c r="AP2260">
        <f t="shared" si="826"/>
        <v>1</v>
      </c>
      <c r="AQ2260">
        <f t="shared" si="827"/>
        <v>198.8</v>
      </c>
    </row>
    <row r="2261" spans="1:43" x14ac:dyDescent="0.25">
      <c r="A2261" t="s">
        <v>40</v>
      </c>
      <c r="B2261">
        <v>85</v>
      </c>
      <c r="C2261" t="s">
        <v>25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  <c r="U2261">
        <f t="shared" si="805"/>
        <v>0</v>
      </c>
      <c r="V2261" t="str">
        <f t="shared" si="806"/>
        <v>&lt;=3 calls</v>
      </c>
      <c r="W2261" t="str">
        <f t="shared" si="807"/>
        <v>Q2</v>
      </c>
      <c r="X2261" t="str">
        <f t="shared" si="808"/>
        <v>Low</v>
      </c>
      <c r="Y2261" t="str">
        <f t="shared" si="809"/>
        <v>Medium</v>
      </c>
      <c r="Z2261" s="3">
        <f t="shared" si="810"/>
        <v>-1.1860171299440936</v>
      </c>
      <c r="AA2261" s="3">
        <f t="shared" si="811"/>
        <v>0.58758959657386478</v>
      </c>
      <c r="AB2261" s="3">
        <f t="shared" si="812"/>
        <v>7.2926691116494663E-2</v>
      </c>
      <c r="AC2261" s="3">
        <f t="shared" si="813"/>
        <v>-5.6545230472650088E-2</v>
      </c>
      <c r="AD2261" s="3">
        <f t="shared" si="814"/>
        <v>2.1439033761893982</v>
      </c>
      <c r="AE2261" s="3">
        <f t="shared" si="815"/>
        <v>1.3268058757365631</v>
      </c>
      <c r="AF2261" s="3">
        <f t="shared" si="816"/>
        <v>2.6314456060009745</v>
      </c>
      <c r="AG2261" t="str">
        <f t="shared" si="817"/>
        <v>Cluster 2</v>
      </c>
      <c r="AH2261" t="str">
        <f t="shared" si="818"/>
        <v>Not Applicable</v>
      </c>
      <c r="AI2261" t="e">
        <f t="shared" si="819"/>
        <v>#N/A</v>
      </c>
      <c r="AJ2261">
        <f t="shared" si="820"/>
        <v>19.75</v>
      </c>
      <c r="AK2261" t="str">
        <f t="shared" si="821"/>
        <v>yes - Low</v>
      </c>
      <c r="AL2261" t="str">
        <f t="shared" si="822"/>
        <v>Q2 - Medium</v>
      </c>
      <c r="AM2261">
        <f t="shared" si="823"/>
        <v>1</v>
      </c>
      <c r="AN2261">
        <f t="shared" si="824"/>
        <v>0</v>
      </c>
      <c r="AO2261">
        <f t="shared" si="825"/>
        <v>0</v>
      </c>
      <c r="AP2261">
        <f t="shared" si="826"/>
        <v>3</v>
      </c>
      <c r="AQ2261">
        <f t="shared" si="827"/>
        <v>116.2</v>
      </c>
    </row>
    <row r="2262" spans="1:43" x14ac:dyDescent="0.25">
      <c r="A2262" t="s">
        <v>33</v>
      </c>
      <c r="B2262">
        <v>103</v>
      </c>
      <c r="C2262" t="s">
        <v>28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  <c r="U2262">
        <f t="shared" si="805"/>
        <v>1</v>
      </c>
      <c r="V2262" t="str">
        <f t="shared" si="806"/>
        <v>&lt;=3 calls</v>
      </c>
      <c r="W2262" t="str">
        <f t="shared" si="807"/>
        <v>Q3</v>
      </c>
      <c r="X2262" t="str">
        <f t="shared" si="808"/>
        <v>High</v>
      </c>
      <c r="Y2262" t="str">
        <f t="shared" si="809"/>
        <v>Low</v>
      </c>
      <c r="Z2262" s="3">
        <f t="shared" si="810"/>
        <v>1.4004272601737251</v>
      </c>
      <c r="AA2262" s="3">
        <f t="shared" si="811"/>
        <v>-1.1795915269386379</v>
      </c>
      <c r="AB2262" s="3">
        <f t="shared" si="812"/>
        <v>2.1522240594929056</v>
      </c>
      <c r="AC2262" s="3">
        <f t="shared" si="813"/>
        <v>0.66806574347207237</v>
      </c>
      <c r="AD2262" s="3">
        <f t="shared" si="814"/>
        <v>4.3027042651946532</v>
      </c>
      <c r="AE2262" s="3">
        <f t="shared" si="815"/>
        <v>2.9036206572698386</v>
      </c>
      <c r="AF2262" s="3">
        <f t="shared" si="816"/>
        <v>2.5196749490606916</v>
      </c>
      <c r="AG2262" t="str">
        <f t="shared" si="817"/>
        <v>Cluster 3</v>
      </c>
      <c r="AH2262" t="str">
        <f t="shared" si="818"/>
        <v>Not Applicable</v>
      </c>
      <c r="AI2262">
        <f t="shared" si="819"/>
        <v>43.5</v>
      </c>
      <c r="AJ2262" t="e">
        <f t="shared" si="820"/>
        <v>#N/A</v>
      </c>
      <c r="AK2262" t="str">
        <f t="shared" si="821"/>
        <v>yes - Low</v>
      </c>
      <c r="AL2262" t="str">
        <f t="shared" si="822"/>
        <v>Q4 - Very High</v>
      </c>
      <c r="AM2262">
        <f t="shared" si="823"/>
        <v>1</v>
      </c>
      <c r="AN2262">
        <f t="shared" si="824"/>
        <v>0</v>
      </c>
      <c r="AO2262">
        <f t="shared" si="825"/>
        <v>1</v>
      </c>
      <c r="AP2262">
        <f t="shared" si="826"/>
        <v>1</v>
      </c>
      <c r="AQ2262">
        <f t="shared" si="827"/>
        <v>255.9</v>
      </c>
    </row>
    <row r="2263" spans="1:43" x14ac:dyDescent="0.25">
      <c r="A2263" t="s">
        <v>24</v>
      </c>
      <c r="B2263">
        <v>136</v>
      </c>
      <c r="C2263" t="s">
        <v>25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  <c r="U2263">
        <f t="shared" si="805"/>
        <v>0</v>
      </c>
      <c r="V2263" t="str">
        <f t="shared" si="806"/>
        <v>&lt;=3 calls</v>
      </c>
      <c r="W2263" t="str">
        <f t="shared" si="807"/>
        <v>Q4</v>
      </c>
      <c r="X2263" t="str">
        <f t="shared" si="808"/>
        <v>Not Applicable</v>
      </c>
      <c r="Y2263" t="str">
        <f t="shared" si="809"/>
        <v>Medium</v>
      </c>
      <c r="Z2263" s="3">
        <f t="shared" si="810"/>
        <v>0.13775362090360857</v>
      </c>
      <c r="AA2263" s="3">
        <f t="shared" si="811"/>
        <v>0.41445360812162652</v>
      </c>
      <c r="AB2263" s="3">
        <f t="shared" si="812"/>
        <v>-1.0888583714433913</v>
      </c>
      <c r="AC2263" s="3">
        <f t="shared" si="813"/>
        <v>-9.277577916988608E-2</v>
      </c>
      <c r="AD2263" s="3">
        <f t="shared" si="814"/>
        <v>2.0312838079510058</v>
      </c>
      <c r="AE2263" s="3">
        <f t="shared" si="815"/>
        <v>1.1768465284904501</v>
      </c>
      <c r="AF2263" s="3">
        <f t="shared" si="816"/>
        <v>2.5775611718824654</v>
      </c>
      <c r="AG2263" t="str">
        <f t="shared" si="817"/>
        <v>Cluster 2</v>
      </c>
      <c r="AH2263" t="str">
        <f t="shared" si="818"/>
        <v>&gt;16 messages</v>
      </c>
      <c r="AI2263" t="e">
        <f t="shared" si="819"/>
        <v>#N/A</v>
      </c>
      <c r="AJ2263">
        <f t="shared" si="820"/>
        <v>31.91</v>
      </c>
      <c r="AK2263" t="str">
        <f t="shared" si="821"/>
        <v>no - Medium</v>
      </c>
      <c r="AL2263" t="str">
        <f t="shared" si="822"/>
        <v>Q2 - Medium</v>
      </c>
      <c r="AM2263">
        <f t="shared" si="823"/>
        <v>0</v>
      </c>
      <c r="AN2263">
        <f t="shared" si="824"/>
        <v>0</v>
      </c>
      <c r="AO2263">
        <f t="shared" si="825"/>
        <v>0</v>
      </c>
      <c r="AP2263">
        <f t="shared" si="826"/>
        <v>3</v>
      </c>
      <c r="AQ2263">
        <f t="shared" si="827"/>
        <v>187.7</v>
      </c>
    </row>
    <row r="2264" spans="1:43" x14ac:dyDescent="0.25">
      <c r="A2264" t="s">
        <v>69</v>
      </c>
      <c r="B2264">
        <v>155</v>
      </c>
      <c r="C2264" t="s">
        <v>25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  <c r="U2264">
        <f t="shared" si="805"/>
        <v>0</v>
      </c>
      <c r="V2264" t="str">
        <f t="shared" si="806"/>
        <v>&lt;=3 calls</v>
      </c>
      <c r="W2264" t="str">
        <f t="shared" si="807"/>
        <v>Q4</v>
      </c>
      <c r="X2264" t="str">
        <f t="shared" si="808"/>
        <v>Not Applicable</v>
      </c>
      <c r="Y2264" t="str">
        <f t="shared" si="809"/>
        <v>Medium</v>
      </c>
      <c r="Z2264" s="3">
        <f t="shared" si="810"/>
        <v>0.28957068603579295</v>
      </c>
      <c r="AA2264" s="3">
        <f t="shared" si="811"/>
        <v>0.27315872099393773</v>
      </c>
      <c r="AB2264" s="3">
        <f t="shared" si="812"/>
        <v>-2.2307838602843044</v>
      </c>
      <c r="AC2264" s="3">
        <f t="shared" si="813"/>
        <v>-0.60000346093119195</v>
      </c>
      <c r="AD2264" s="3">
        <f t="shared" si="814"/>
        <v>2.2268255039695193</v>
      </c>
      <c r="AE2264" s="3">
        <f t="shared" si="815"/>
        <v>2.3441134045733869</v>
      </c>
      <c r="AF2264" s="3">
        <f t="shared" si="816"/>
        <v>3.7457954404735139</v>
      </c>
      <c r="AG2264" t="str">
        <f t="shared" si="817"/>
        <v>Cluster 1</v>
      </c>
      <c r="AH2264" t="str">
        <f t="shared" si="818"/>
        <v>&gt;16 messages</v>
      </c>
      <c r="AI2264" t="e">
        <f t="shared" si="819"/>
        <v>#N/A</v>
      </c>
      <c r="AJ2264">
        <f t="shared" si="820"/>
        <v>33.299999999999997</v>
      </c>
      <c r="AK2264" t="str">
        <f t="shared" si="821"/>
        <v>no - Medium</v>
      </c>
      <c r="AL2264" t="str">
        <f t="shared" si="822"/>
        <v>Q2 - Medium</v>
      </c>
      <c r="AM2264">
        <f t="shared" si="823"/>
        <v>0</v>
      </c>
      <c r="AN2264">
        <f t="shared" si="824"/>
        <v>0</v>
      </c>
      <c r="AO2264">
        <f t="shared" si="825"/>
        <v>0</v>
      </c>
      <c r="AP2264">
        <f t="shared" si="826"/>
        <v>0</v>
      </c>
      <c r="AQ2264">
        <f t="shared" si="827"/>
        <v>195.9</v>
      </c>
    </row>
    <row r="2265" spans="1:43" x14ac:dyDescent="0.25">
      <c r="A2265" t="s">
        <v>31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  <c r="U2265">
        <f t="shared" si="805"/>
        <v>0</v>
      </c>
      <c r="V2265" t="str">
        <f t="shared" si="806"/>
        <v>&lt;=3 calls</v>
      </c>
      <c r="W2265" t="str">
        <f t="shared" si="807"/>
        <v>Q4</v>
      </c>
      <c r="X2265" t="str">
        <f t="shared" si="808"/>
        <v>Not Applicable</v>
      </c>
      <c r="Y2265" t="str">
        <f t="shared" si="809"/>
        <v>Medium</v>
      </c>
      <c r="Z2265" s="3">
        <f t="shared" si="810"/>
        <v>-0.94162868363374852</v>
      </c>
      <c r="AA2265" s="3">
        <f t="shared" si="811"/>
        <v>-0.29401089634960204</v>
      </c>
      <c r="AB2265" s="3">
        <f t="shared" si="812"/>
        <v>8.2856477975980877E-2</v>
      </c>
      <c r="AC2265" s="3">
        <f t="shared" si="813"/>
        <v>-3.3172946132239014</v>
      </c>
      <c r="AD2265" s="3">
        <f t="shared" si="814"/>
        <v>2.654102541617124</v>
      </c>
      <c r="AE2265" s="3">
        <f t="shared" si="815"/>
        <v>3.4618514889984842</v>
      </c>
      <c r="AF2265" s="3">
        <f t="shared" si="816"/>
        <v>4.9924514181255244</v>
      </c>
      <c r="AG2265" t="str">
        <f t="shared" si="817"/>
        <v>Cluster 1</v>
      </c>
      <c r="AH2265" t="str">
        <f t="shared" si="818"/>
        <v>Not Applicable</v>
      </c>
      <c r="AI2265" t="e">
        <f t="shared" si="819"/>
        <v>#N/A</v>
      </c>
      <c r="AJ2265">
        <f t="shared" si="820"/>
        <v>22</v>
      </c>
      <c r="AK2265" t="str">
        <f t="shared" si="821"/>
        <v>no - Low</v>
      </c>
      <c r="AL2265" t="str">
        <f t="shared" si="822"/>
        <v>Q1 - Low</v>
      </c>
      <c r="AM2265">
        <f t="shared" si="823"/>
        <v>0</v>
      </c>
      <c r="AN2265">
        <f t="shared" si="824"/>
        <v>1</v>
      </c>
      <c r="AO2265">
        <f t="shared" si="825"/>
        <v>0</v>
      </c>
      <c r="AP2265">
        <f t="shared" si="826"/>
        <v>2</v>
      </c>
      <c r="AQ2265">
        <f t="shared" si="827"/>
        <v>129.4</v>
      </c>
    </row>
    <row r="2266" spans="1:43" x14ac:dyDescent="0.25">
      <c r="A2266" t="s">
        <v>44</v>
      </c>
      <c r="B2266">
        <v>116</v>
      </c>
      <c r="C2266" t="s">
        <v>28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  <c r="U2266">
        <f t="shared" si="805"/>
        <v>0</v>
      </c>
      <c r="V2266" t="str">
        <f t="shared" si="806"/>
        <v>&lt;=3 calls</v>
      </c>
      <c r="W2266" t="str">
        <f t="shared" si="807"/>
        <v>Q3</v>
      </c>
      <c r="X2266" t="str">
        <f t="shared" si="808"/>
        <v>Not Applicable</v>
      </c>
      <c r="Y2266" t="str">
        <f t="shared" si="809"/>
        <v>Low</v>
      </c>
      <c r="Z2266" s="3">
        <f t="shared" si="810"/>
        <v>0.75427901955016108</v>
      </c>
      <c r="AA2266" s="3">
        <f t="shared" si="811"/>
        <v>-0.97859457482741863</v>
      </c>
      <c r="AB2266" s="3">
        <f t="shared" si="812"/>
        <v>-0.42753456660160982</v>
      </c>
      <c r="AC2266" s="3">
        <f t="shared" si="813"/>
        <v>-0.45508126614224731</v>
      </c>
      <c r="AD2266" s="3">
        <f t="shared" si="814"/>
        <v>1.9242157284477841</v>
      </c>
      <c r="AE2266" s="3">
        <f t="shared" si="815"/>
        <v>1.3843659002041571</v>
      </c>
      <c r="AF2266" s="3">
        <f t="shared" si="816"/>
        <v>2.8513736552213382</v>
      </c>
      <c r="AG2266" t="str">
        <f t="shared" si="817"/>
        <v>Cluster 2</v>
      </c>
      <c r="AH2266" t="str">
        <f t="shared" si="818"/>
        <v>1-16 messages</v>
      </c>
      <c r="AI2266" t="e">
        <f t="shared" si="819"/>
        <v>#N/A</v>
      </c>
      <c r="AJ2266">
        <f t="shared" si="820"/>
        <v>37.57</v>
      </c>
      <c r="AK2266" t="str">
        <f t="shared" si="821"/>
        <v>no - Medium</v>
      </c>
      <c r="AL2266" t="str">
        <f t="shared" si="822"/>
        <v>Q2 - Medium</v>
      </c>
      <c r="AM2266">
        <f t="shared" si="823"/>
        <v>0</v>
      </c>
      <c r="AN2266">
        <f t="shared" si="824"/>
        <v>0</v>
      </c>
      <c r="AO2266">
        <f t="shared" si="825"/>
        <v>1</v>
      </c>
      <c r="AP2266">
        <f t="shared" si="826"/>
        <v>2</v>
      </c>
      <c r="AQ2266">
        <f t="shared" si="827"/>
        <v>221</v>
      </c>
    </row>
    <row r="2267" spans="1:43" x14ac:dyDescent="0.25">
      <c r="A2267" t="s">
        <v>43</v>
      </c>
      <c r="B2267">
        <v>152</v>
      </c>
      <c r="C2267" t="s">
        <v>25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  <c r="U2267">
        <f t="shared" si="805"/>
        <v>0</v>
      </c>
      <c r="V2267" t="str">
        <f t="shared" si="806"/>
        <v>&lt;=3 calls</v>
      </c>
      <c r="W2267" t="str">
        <f t="shared" si="807"/>
        <v>Q4</v>
      </c>
      <c r="X2267" t="str">
        <f t="shared" si="808"/>
        <v>Not Applicable</v>
      </c>
      <c r="Y2267" t="str">
        <f t="shared" si="809"/>
        <v>Medium</v>
      </c>
      <c r="Z2267" s="3">
        <f t="shared" si="810"/>
        <v>-0.73612021741823119</v>
      </c>
      <c r="AA2267" s="3">
        <f t="shared" si="811"/>
        <v>-0.26614993269062104</v>
      </c>
      <c r="AB2267" s="3">
        <f t="shared" si="812"/>
        <v>0.52572497190906586</v>
      </c>
      <c r="AC2267" s="3">
        <f t="shared" si="813"/>
        <v>-0.27392852265606671</v>
      </c>
      <c r="AD2267" s="3">
        <f t="shared" si="814"/>
        <v>1.860963444311764</v>
      </c>
      <c r="AE2267" s="3">
        <f t="shared" si="815"/>
        <v>0.98190241000641676</v>
      </c>
      <c r="AF2267" s="3">
        <f t="shared" si="816"/>
        <v>2.54265210842697</v>
      </c>
      <c r="AG2267" t="str">
        <f t="shared" si="817"/>
        <v>Cluster 2</v>
      </c>
      <c r="AH2267" t="str">
        <f t="shared" si="818"/>
        <v>Not Applicable</v>
      </c>
      <c r="AI2267" t="e">
        <f t="shared" si="819"/>
        <v>#N/A</v>
      </c>
      <c r="AJ2267">
        <f t="shared" si="820"/>
        <v>23.89</v>
      </c>
      <c r="AK2267" t="str">
        <f t="shared" si="821"/>
        <v>no - Medium</v>
      </c>
      <c r="AL2267" t="str">
        <f t="shared" si="822"/>
        <v>Q2 - Medium</v>
      </c>
      <c r="AM2267">
        <f t="shared" si="823"/>
        <v>0</v>
      </c>
      <c r="AN2267">
        <f t="shared" si="824"/>
        <v>0</v>
      </c>
      <c r="AO2267">
        <f t="shared" si="825"/>
        <v>0</v>
      </c>
      <c r="AP2267">
        <f t="shared" si="826"/>
        <v>2</v>
      </c>
      <c r="AQ2267">
        <f t="shared" si="827"/>
        <v>140.5</v>
      </c>
    </row>
    <row r="2268" spans="1:43" x14ac:dyDescent="0.25">
      <c r="A2268" t="s">
        <v>67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  <c r="U2268">
        <f t="shared" si="805"/>
        <v>1</v>
      </c>
      <c r="V2268" t="str">
        <f t="shared" si="806"/>
        <v>&lt;=3 calls</v>
      </c>
      <c r="W2268" t="str">
        <f t="shared" si="807"/>
        <v>Q1</v>
      </c>
      <c r="X2268" t="str">
        <f t="shared" si="808"/>
        <v>Low</v>
      </c>
      <c r="Y2268" t="str">
        <f t="shared" si="809"/>
        <v>Low</v>
      </c>
      <c r="Z2268" s="3">
        <f t="shared" si="810"/>
        <v>1.807741337357633</v>
      </c>
      <c r="AA2268" s="3">
        <f t="shared" si="811"/>
        <v>-0.88307127085376957</v>
      </c>
      <c r="AB2268" s="3">
        <f t="shared" si="812"/>
        <v>1.1195262261063403</v>
      </c>
      <c r="AC2268" s="3">
        <f t="shared" si="813"/>
        <v>-0.38262016874777532</v>
      </c>
      <c r="AD2268" s="3">
        <f t="shared" si="814"/>
        <v>3.5736022476481897</v>
      </c>
      <c r="AE2268" s="3">
        <f t="shared" si="815"/>
        <v>2.3339838852638497</v>
      </c>
      <c r="AF2268" s="3">
        <f t="shared" si="816"/>
        <v>2.4747380727960846</v>
      </c>
      <c r="AG2268" t="str">
        <f t="shared" si="817"/>
        <v>Cluster 2</v>
      </c>
      <c r="AH2268" t="str">
        <f t="shared" si="818"/>
        <v>Not Applicable</v>
      </c>
      <c r="AI2268">
        <f t="shared" si="819"/>
        <v>47.24</v>
      </c>
      <c r="AJ2268" t="e">
        <f t="shared" si="820"/>
        <v>#N/A</v>
      </c>
      <c r="AK2268" t="str">
        <f t="shared" si="821"/>
        <v>yes - High</v>
      </c>
      <c r="AL2268" t="str">
        <f t="shared" si="822"/>
        <v>Q2 - Medium</v>
      </c>
      <c r="AM2268">
        <f t="shared" si="823"/>
        <v>1</v>
      </c>
      <c r="AN2268">
        <f t="shared" si="824"/>
        <v>1</v>
      </c>
      <c r="AO2268">
        <f t="shared" si="825"/>
        <v>0</v>
      </c>
      <c r="AP2268">
        <f t="shared" si="826"/>
        <v>0</v>
      </c>
      <c r="AQ2268">
        <f t="shared" si="827"/>
        <v>277.89999999999998</v>
      </c>
    </row>
    <row r="2269" spans="1:43" x14ac:dyDescent="0.25">
      <c r="A2269" t="s">
        <v>72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  <c r="U2269">
        <f t="shared" si="805"/>
        <v>0</v>
      </c>
      <c r="V2269" t="str">
        <f t="shared" si="806"/>
        <v>&lt;=3 calls</v>
      </c>
      <c r="W2269" t="str">
        <f t="shared" si="807"/>
        <v>Q1</v>
      </c>
      <c r="X2269" t="str">
        <f t="shared" si="808"/>
        <v>Not Applicable</v>
      </c>
      <c r="Y2269" t="str">
        <f t="shared" si="809"/>
        <v>Medium</v>
      </c>
      <c r="Z2269" s="3">
        <f t="shared" si="810"/>
        <v>-1.3174684912170824</v>
      </c>
      <c r="AA2269" s="3">
        <f t="shared" si="811"/>
        <v>0.34281113014139003</v>
      </c>
      <c r="AB2269" s="3">
        <f t="shared" si="812"/>
        <v>-0.24085457364326907</v>
      </c>
      <c r="AC2269" s="3">
        <f t="shared" si="813"/>
        <v>0.92167958435272568</v>
      </c>
      <c r="AD2269" s="3">
        <f t="shared" si="814"/>
        <v>2.4845688111669708</v>
      </c>
      <c r="AE2269" s="3">
        <f t="shared" si="815"/>
        <v>1.6615495412885306</v>
      </c>
      <c r="AF2269" s="3">
        <f t="shared" si="816"/>
        <v>2.7107953775393301</v>
      </c>
      <c r="AG2269" t="str">
        <f t="shared" si="817"/>
        <v>Cluster 2</v>
      </c>
      <c r="AH2269" t="str">
        <f t="shared" si="818"/>
        <v>Not Applicable</v>
      </c>
      <c r="AI2269" t="e">
        <f t="shared" si="819"/>
        <v>#N/A</v>
      </c>
      <c r="AJ2269">
        <f t="shared" si="820"/>
        <v>18.55</v>
      </c>
      <c r="AK2269" t="str">
        <f t="shared" si="821"/>
        <v>no - Medium</v>
      </c>
      <c r="AL2269" t="str">
        <f t="shared" si="822"/>
        <v>Q4 - Very High</v>
      </c>
      <c r="AM2269">
        <f t="shared" si="823"/>
        <v>0</v>
      </c>
      <c r="AN2269">
        <f t="shared" si="824"/>
        <v>1</v>
      </c>
      <c r="AO2269">
        <f t="shared" si="825"/>
        <v>0</v>
      </c>
      <c r="AP2269">
        <f t="shared" si="826"/>
        <v>0</v>
      </c>
      <c r="AQ2269">
        <f t="shared" si="827"/>
        <v>109.1</v>
      </c>
    </row>
    <row r="2270" spans="1:43" x14ac:dyDescent="0.25">
      <c r="A2270" t="s">
        <v>52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  <c r="U2270">
        <f t="shared" si="805"/>
        <v>0</v>
      </c>
      <c r="V2270" t="str">
        <f t="shared" si="806"/>
        <v>&lt;=3 calls</v>
      </c>
      <c r="W2270" t="str">
        <f t="shared" si="807"/>
        <v>Q1</v>
      </c>
      <c r="X2270" t="str">
        <f t="shared" si="808"/>
        <v>Not Applicable</v>
      </c>
      <c r="Y2270" t="str">
        <f t="shared" si="809"/>
        <v>Low</v>
      </c>
      <c r="Z2270" s="3">
        <f t="shared" si="810"/>
        <v>0.50989057323981624</v>
      </c>
      <c r="AA2270" s="3">
        <f t="shared" si="811"/>
        <v>-1.525863503843115</v>
      </c>
      <c r="AB2270" s="3">
        <f t="shared" si="812"/>
        <v>1.8086534341546838</v>
      </c>
      <c r="AC2270" s="3">
        <f t="shared" si="813"/>
        <v>-1.6506893731510393</v>
      </c>
      <c r="AD2270" s="3">
        <f t="shared" si="814"/>
        <v>3.2967002807888388</v>
      </c>
      <c r="AE2270" s="3">
        <f t="shared" si="815"/>
        <v>2.9298891584072795</v>
      </c>
      <c r="AF2270" s="3">
        <f t="shared" si="816"/>
        <v>3.781569544481739</v>
      </c>
      <c r="AG2270" t="str">
        <f t="shared" si="817"/>
        <v>Cluster 2</v>
      </c>
      <c r="AH2270" t="str">
        <f t="shared" si="818"/>
        <v>Not Applicable</v>
      </c>
      <c r="AI2270" t="e">
        <f t="shared" si="819"/>
        <v>#N/A</v>
      </c>
      <c r="AJ2270">
        <f t="shared" si="820"/>
        <v>35.33</v>
      </c>
      <c r="AK2270" t="str">
        <f t="shared" si="821"/>
        <v>no - High</v>
      </c>
      <c r="AL2270" t="str">
        <f t="shared" si="822"/>
        <v>Q1 - Low</v>
      </c>
      <c r="AM2270">
        <f t="shared" si="823"/>
        <v>0</v>
      </c>
      <c r="AN2270">
        <f t="shared" si="824"/>
        <v>1</v>
      </c>
      <c r="AO2270">
        <f t="shared" si="825"/>
        <v>0</v>
      </c>
      <c r="AP2270">
        <f t="shared" si="826"/>
        <v>0</v>
      </c>
      <c r="AQ2270">
        <f t="shared" si="827"/>
        <v>207.8</v>
      </c>
    </row>
    <row r="2271" spans="1:43" x14ac:dyDescent="0.25">
      <c r="A2271" t="s">
        <v>55</v>
      </c>
      <c r="B2271">
        <v>138</v>
      </c>
      <c r="C2271" t="s">
        <v>28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  <c r="U2271">
        <f t="shared" si="805"/>
        <v>0</v>
      </c>
      <c r="V2271" t="str">
        <f t="shared" si="806"/>
        <v>&lt;=3 calls</v>
      </c>
      <c r="W2271" t="str">
        <f t="shared" si="807"/>
        <v>Q4</v>
      </c>
      <c r="X2271" t="str">
        <f t="shared" si="808"/>
        <v>Not Applicable</v>
      </c>
      <c r="Y2271" t="str">
        <f t="shared" si="809"/>
        <v>High</v>
      </c>
      <c r="Z2271" s="3">
        <f t="shared" si="810"/>
        <v>0.47471344839211493</v>
      </c>
      <c r="AA2271" s="3">
        <f t="shared" si="811"/>
        <v>1.1328684567567773</v>
      </c>
      <c r="AB2271" s="3">
        <f t="shared" si="812"/>
        <v>0.16825264496756245</v>
      </c>
      <c r="AC2271" s="3">
        <f t="shared" si="813"/>
        <v>0.66806574347207237</v>
      </c>
      <c r="AD2271" s="3">
        <f t="shared" si="814"/>
        <v>3.2971450037442005</v>
      </c>
      <c r="AE2271" s="3">
        <f t="shared" si="815"/>
        <v>1.4083197749581906</v>
      </c>
      <c r="AF2271" s="3">
        <f t="shared" si="816"/>
        <v>1.0466919324047714</v>
      </c>
      <c r="AG2271" t="str">
        <f t="shared" si="817"/>
        <v>Cluster 3</v>
      </c>
      <c r="AH2271" t="str">
        <f t="shared" si="818"/>
        <v>Not Applicable</v>
      </c>
      <c r="AI2271" t="e">
        <f t="shared" si="819"/>
        <v>#N/A</v>
      </c>
      <c r="AJ2271">
        <f t="shared" si="820"/>
        <v>35</v>
      </c>
      <c r="AK2271" t="str">
        <f t="shared" si="821"/>
        <v>no - High</v>
      </c>
      <c r="AL2271" t="str">
        <f t="shared" si="822"/>
        <v>Q4 - Very High</v>
      </c>
      <c r="AM2271">
        <f t="shared" si="823"/>
        <v>0</v>
      </c>
      <c r="AN2271">
        <f t="shared" si="824"/>
        <v>0</v>
      </c>
      <c r="AO2271">
        <f t="shared" si="825"/>
        <v>1</v>
      </c>
      <c r="AP2271">
        <f t="shared" si="826"/>
        <v>0</v>
      </c>
      <c r="AQ2271">
        <f t="shared" si="827"/>
        <v>205.9</v>
      </c>
    </row>
    <row r="2272" spans="1:43" x14ac:dyDescent="0.25">
      <c r="A2272" t="s">
        <v>34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  <c r="U2272">
        <f t="shared" si="805"/>
        <v>1</v>
      </c>
      <c r="V2272" t="str">
        <f t="shared" si="806"/>
        <v>&gt;3 calls</v>
      </c>
      <c r="W2272" t="str">
        <f t="shared" si="807"/>
        <v>Q1</v>
      </c>
      <c r="X2272" t="str">
        <f t="shared" si="808"/>
        <v>Not Applicable</v>
      </c>
      <c r="Y2272" t="str">
        <f t="shared" si="809"/>
        <v>Low</v>
      </c>
      <c r="Z2272" s="3">
        <f t="shared" si="810"/>
        <v>2.3761296177915425</v>
      </c>
      <c r="AA2272" s="3">
        <f t="shared" si="811"/>
        <v>-0.98257471249298711</v>
      </c>
      <c r="AB2272" s="3">
        <f t="shared" si="812"/>
        <v>-3.6300964337853583E-2</v>
      </c>
      <c r="AC2272" s="3">
        <f t="shared" si="813"/>
        <v>-1.0710005939952616</v>
      </c>
      <c r="AD2272" s="3">
        <f t="shared" si="814"/>
        <v>3.5117391350238134</v>
      </c>
      <c r="AE2272" s="3">
        <f t="shared" si="815"/>
        <v>2.7856426652618098</v>
      </c>
      <c r="AF2272" s="3">
        <f t="shared" si="816"/>
        <v>3.3447418980537256</v>
      </c>
      <c r="AG2272" t="str">
        <f t="shared" si="817"/>
        <v>Cluster 2</v>
      </c>
      <c r="AH2272" t="str">
        <f t="shared" si="818"/>
        <v>Not Applicable</v>
      </c>
      <c r="AI2272">
        <f t="shared" si="819"/>
        <v>52.46</v>
      </c>
      <c r="AJ2272" t="e">
        <f t="shared" si="820"/>
        <v>#N/A</v>
      </c>
      <c r="AK2272" t="str">
        <f t="shared" si="821"/>
        <v>no - Low</v>
      </c>
      <c r="AL2272" t="str">
        <f t="shared" si="822"/>
        <v>Q1 - Low</v>
      </c>
      <c r="AM2272">
        <f t="shared" si="823"/>
        <v>0</v>
      </c>
      <c r="AN2272">
        <f t="shared" si="824"/>
        <v>1</v>
      </c>
      <c r="AO2272">
        <f t="shared" si="825"/>
        <v>0</v>
      </c>
      <c r="AP2272">
        <f t="shared" si="826"/>
        <v>4</v>
      </c>
      <c r="AQ2272">
        <f t="shared" si="827"/>
        <v>308.60000000000002</v>
      </c>
    </row>
    <row r="2273" spans="1:43" x14ac:dyDescent="0.25">
      <c r="A2273" t="s">
        <v>66</v>
      </c>
      <c r="B2273">
        <v>25</v>
      </c>
      <c r="C2273" t="s">
        <v>28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  <c r="U2273">
        <f t="shared" si="805"/>
        <v>0</v>
      </c>
      <c r="V2273" t="str">
        <f t="shared" si="806"/>
        <v>&lt;=3 calls</v>
      </c>
      <c r="W2273" t="str">
        <f t="shared" si="807"/>
        <v>Q1</v>
      </c>
      <c r="X2273" t="str">
        <f t="shared" si="808"/>
        <v>Not Applicable</v>
      </c>
      <c r="Y2273" t="str">
        <f t="shared" si="809"/>
        <v>Medium</v>
      </c>
      <c r="Z2273" s="3">
        <f t="shared" si="810"/>
        <v>1.1541873862398166</v>
      </c>
      <c r="AA2273" s="3">
        <f t="shared" si="811"/>
        <v>0.17564534818750449</v>
      </c>
      <c r="AB2273" s="3">
        <f t="shared" si="812"/>
        <v>0.38075008376056702</v>
      </c>
      <c r="AC2273" s="3">
        <f t="shared" si="813"/>
        <v>1.5013683635085036</v>
      </c>
      <c r="AD2273" s="3">
        <f t="shared" si="814"/>
        <v>3.7664279846448241</v>
      </c>
      <c r="AE2273" s="3">
        <f t="shared" si="815"/>
        <v>1.939607537653659</v>
      </c>
      <c r="AF2273" s="3">
        <f t="shared" si="816"/>
        <v>1.1567951576360038</v>
      </c>
      <c r="AG2273" t="str">
        <f t="shared" si="817"/>
        <v>Cluster 3</v>
      </c>
      <c r="AH2273" t="str">
        <f t="shared" si="818"/>
        <v>Not Applicable</v>
      </c>
      <c r="AI2273" t="e">
        <f t="shared" si="819"/>
        <v>#N/A</v>
      </c>
      <c r="AJ2273">
        <f t="shared" si="820"/>
        <v>41.24</v>
      </c>
      <c r="AK2273" t="str">
        <f t="shared" si="821"/>
        <v>no - Medium</v>
      </c>
      <c r="AL2273" t="str">
        <f t="shared" si="822"/>
        <v>Q4 - Very High</v>
      </c>
      <c r="AM2273">
        <f t="shared" si="823"/>
        <v>0</v>
      </c>
      <c r="AN2273">
        <f t="shared" si="824"/>
        <v>0</v>
      </c>
      <c r="AO2273">
        <f t="shared" si="825"/>
        <v>1</v>
      </c>
      <c r="AP2273">
        <f t="shared" si="826"/>
        <v>2</v>
      </c>
      <c r="AQ2273">
        <f t="shared" si="827"/>
        <v>242.6</v>
      </c>
    </row>
    <row r="2274" spans="1:43" x14ac:dyDescent="0.25">
      <c r="A2274" t="s">
        <v>44</v>
      </c>
      <c r="B2274">
        <v>145</v>
      </c>
      <c r="C2274" t="s">
        <v>25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  <c r="U2274">
        <f t="shared" si="805"/>
        <v>0</v>
      </c>
      <c r="V2274" t="str">
        <f t="shared" si="806"/>
        <v>&lt;=3 calls</v>
      </c>
      <c r="W2274" t="str">
        <f t="shared" si="807"/>
        <v>Q4</v>
      </c>
      <c r="X2274" t="str">
        <f t="shared" si="808"/>
        <v>Not Applicable</v>
      </c>
      <c r="Y2274" t="str">
        <f t="shared" si="809"/>
        <v>Low</v>
      </c>
      <c r="Z2274" s="3">
        <f t="shared" si="810"/>
        <v>0.91350179517659791</v>
      </c>
      <c r="AA2274" s="3">
        <f t="shared" si="811"/>
        <v>-1.2353134542566</v>
      </c>
      <c r="AB2274" s="3">
        <f t="shared" si="812"/>
        <v>0.99838282642060938</v>
      </c>
      <c r="AC2274" s="3">
        <f t="shared" si="813"/>
        <v>-2.5202225418847064</v>
      </c>
      <c r="AD2274" s="3">
        <f t="shared" si="814"/>
        <v>3.1656708672389584</v>
      </c>
      <c r="AE2274" s="3">
        <f t="shared" si="815"/>
        <v>3.1158906894776743</v>
      </c>
      <c r="AF2274" s="3">
        <f t="shared" si="816"/>
        <v>4.1708605272607535</v>
      </c>
      <c r="AG2274" t="str">
        <f t="shared" si="817"/>
        <v>Cluster 2</v>
      </c>
      <c r="AH2274" t="str">
        <f t="shared" si="818"/>
        <v>Not Applicable</v>
      </c>
      <c r="AI2274" t="e">
        <f t="shared" si="819"/>
        <v>#N/A</v>
      </c>
      <c r="AJ2274">
        <f t="shared" si="820"/>
        <v>39.03</v>
      </c>
      <c r="AK2274" t="str">
        <f t="shared" si="821"/>
        <v>no - Low</v>
      </c>
      <c r="AL2274" t="str">
        <f t="shared" si="822"/>
        <v>Q1 - Low</v>
      </c>
      <c r="AM2274">
        <f t="shared" si="823"/>
        <v>0</v>
      </c>
      <c r="AN2274">
        <f t="shared" si="824"/>
        <v>0</v>
      </c>
      <c r="AO2274">
        <f t="shared" si="825"/>
        <v>0</v>
      </c>
      <c r="AP2274">
        <f t="shared" si="826"/>
        <v>1</v>
      </c>
      <c r="AQ2274">
        <f t="shared" si="827"/>
        <v>229.6</v>
      </c>
    </row>
    <row r="2275" spans="1:43" x14ac:dyDescent="0.25">
      <c r="A2275" t="s">
        <v>51</v>
      </c>
      <c r="B2275">
        <v>122</v>
      </c>
      <c r="C2275" t="s">
        <v>28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  <c r="U2275">
        <f t="shared" si="805"/>
        <v>0</v>
      </c>
      <c r="V2275" t="str">
        <f t="shared" si="806"/>
        <v>&lt;=3 calls</v>
      </c>
      <c r="W2275" t="str">
        <f t="shared" si="807"/>
        <v>Q3</v>
      </c>
      <c r="X2275" t="str">
        <f t="shared" si="808"/>
        <v>Not Applicable</v>
      </c>
      <c r="Y2275" t="str">
        <f t="shared" si="809"/>
        <v>High</v>
      </c>
      <c r="Z2275" s="3">
        <f t="shared" si="810"/>
        <v>-0.26400617340961002</v>
      </c>
      <c r="AA2275" s="3">
        <f t="shared" si="811"/>
        <v>0.67117248755080783</v>
      </c>
      <c r="AB2275" s="3">
        <f t="shared" si="812"/>
        <v>-0.60428477270046432</v>
      </c>
      <c r="AC2275" s="3">
        <f t="shared" si="813"/>
        <v>-0.92607839920631685</v>
      </c>
      <c r="AD2275" s="3">
        <f t="shared" si="814"/>
        <v>1.8699089122485468</v>
      </c>
      <c r="AE2275" s="3">
        <f t="shared" si="815"/>
        <v>1.3202094741508676</v>
      </c>
      <c r="AF2275" s="3">
        <f t="shared" si="816"/>
        <v>2.8265432547846987</v>
      </c>
      <c r="AG2275" t="str">
        <f t="shared" si="817"/>
        <v>Cluster 2</v>
      </c>
      <c r="AH2275" t="str">
        <f t="shared" si="818"/>
        <v>&gt;16 messages</v>
      </c>
      <c r="AI2275" t="e">
        <f t="shared" si="819"/>
        <v>#N/A</v>
      </c>
      <c r="AJ2275">
        <f t="shared" si="820"/>
        <v>28.22</v>
      </c>
      <c r="AK2275" t="str">
        <f t="shared" si="821"/>
        <v>no - Low</v>
      </c>
      <c r="AL2275" t="str">
        <f t="shared" si="822"/>
        <v>Q1 - Low</v>
      </c>
      <c r="AM2275">
        <f t="shared" si="823"/>
        <v>0</v>
      </c>
      <c r="AN2275">
        <f t="shared" si="824"/>
        <v>0</v>
      </c>
      <c r="AO2275">
        <f t="shared" si="825"/>
        <v>1</v>
      </c>
      <c r="AP2275">
        <f t="shared" si="826"/>
        <v>2</v>
      </c>
      <c r="AQ2275">
        <f t="shared" si="827"/>
        <v>166</v>
      </c>
    </row>
    <row r="2276" spans="1:43" x14ac:dyDescent="0.25">
      <c r="A2276" t="s">
        <v>43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  <c r="U2276">
        <f t="shared" si="805"/>
        <v>1</v>
      </c>
      <c r="V2276" t="str">
        <f t="shared" si="806"/>
        <v>&lt;=3 calls</v>
      </c>
      <c r="W2276" t="str">
        <f t="shared" si="807"/>
        <v>Q3</v>
      </c>
      <c r="X2276" t="str">
        <f t="shared" si="808"/>
        <v>Not Applicable</v>
      </c>
      <c r="Y2276" t="str">
        <f t="shared" si="809"/>
        <v>Medium</v>
      </c>
      <c r="Z2276" s="3">
        <f t="shared" si="810"/>
        <v>-0.65650882960501245</v>
      </c>
      <c r="AA2276" s="3">
        <f t="shared" si="811"/>
        <v>8.4795662336189549E-3</v>
      </c>
      <c r="AB2276" s="3">
        <f t="shared" si="812"/>
        <v>0.16428073022376821</v>
      </c>
      <c r="AC2276" s="3">
        <f t="shared" si="813"/>
        <v>1.1028323278389063</v>
      </c>
      <c r="AD2276" s="3">
        <f t="shared" si="814"/>
        <v>2.6291577810060871</v>
      </c>
      <c r="AE2276" s="3">
        <f t="shared" si="815"/>
        <v>1.293948626508135</v>
      </c>
      <c r="AF2276" s="3">
        <f t="shared" si="816"/>
        <v>2.1062135358647107</v>
      </c>
      <c r="AG2276" t="str">
        <f t="shared" si="817"/>
        <v>Cluster 2</v>
      </c>
      <c r="AH2276" t="str">
        <f t="shared" si="818"/>
        <v>Not Applicable</v>
      </c>
      <c r="AI2276">
        <f t="shared" si="819"/>
        <v>24.62</v>
      </c>
      <c r="AJ2276" t="e">
        <f t="shared" si="820"/>
        <v>#N/A</v>
      </c>
      <c r="AK2276" t="str">
        <f t="shared" si="821"/>
        <v>no - High</v>
      </c>
      <c r="AL2276" t="str">
        <f t="shared" si="822"/>
        <v>Q4 - Very High</v>
      </c>
      <c r="AM2276">
        <f t="shared" si="823"/>
        <v>0</v>
      </c>
      <c r="AN2276">
        <f t="shared" si="824"/>
        <v>1</v>
      </c>
      <c r="AO2276">
        <f t="shared" si="825"/>
        <v>0</v>
      </c>
      <c r="AP2276">
        <f t="shared" si="826"/>
        <v>0</v>
      </c>
      <c r="AQ2276">
        <f t="shared" si="827"/>
        <v>144.80000000000001</v>
      </c>
    </row>
    <row r="2277" spans="1:43" x14ac:dyDescent="0.25">
      <c r="A2277" t="s">
        <v>63</v>
      </c>
      <c r="B2277">
        <v>55</v>
      </c>
      <c r="C2277" t="s">
        <v>28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  <c r="U2277">
        <f t="shared" si="805"/>
        <v>0</v>
      </c>
      <c r="V2277" t="str">
        <f t="shared" si="806"/>
        <v>&lt;=3 calls</v>
      </c>
      <c r="W2277" t="str">
        <f t="shared" si="807"/>
        <v>Q1</v>
      </c>
      <c r="X2277" t="str">
        <f t="shared" si="808"/>
        <v>High</v>
      </c>
      <c r="Y2277" t="str">
        <f t="shared" si="809"/>
        <v>Low</v>
      </c>
      <c r="Z2277" s="3">
        <f t="shared" si="810"/>
        <v>-1.3730113199239791</v>
      </c>
      <c r="AA2277" s="3">
        <f t="shared" si="811"/>
        <v>-1.525863503843115</v>
      </c>
      <c r="AB2277" s="3">
        <f t="shared" si="812"/>
        <v>-2.0679353557887308</v>
      </c>
      <c r="AC2277" s="3">
        <f t="shared" si="813"/>
        <v>0.95791013304996164</v>
      </c>
      <c r="AD2277" s="3">
        <f t="shared" si="814"/>
        <v>2.321544288336733</v>
      </c>
      <c r="AE2277" s="3">
        <f t="shared" si="815"/>
        <v>3.0671432923358237</v>
      </c>
      <c r="AF2277" s="3">
        <f t="shared" si="816"/>
        <v>4.6287328793885223</v>
      </c>
      <c r="AG2277" t="str">
        <f t="shared" si="817"/>
        <v>Cluster 1</v>
      </c>
      <c r="AH2277" t="str">
        <f t="shared" si="818"/>
        <v>Not Applicable</v>
      </c>
      <c r="AI2277" t="e">
        <f t="shared" si="819"/>
        <v>#N/A</v>
      </c>
      <c r="AJ2277">
        <f t="shared" si="820"/>
        <v>18.04</v>
      </c>
      <c r="AK2277" t="str">
        <f t="shared" si="821"/>
        <v>yes - Low</v>
      </c>
      <c r="AL2277" t="str">
        <f t="shared" si="822"/>
        <v>Q4 - Very High</v>
      </c>
      <c r="AM2277">
        <f t="shared" si="823"/>
        <v>1</v>
      </c>
      <c r="AN2277">
        <f t="shared" si="824"/>
        <v>0</v>
      </c>
      <c r="AO2277">
        <f t="shared" si="825"/>
        <v>1</v>
      </c>
      <c r="AP2277">
        <f t="shared" si="826"/>
        <v>0</v>
      </c>
      <c r="AQ2277">
        <f t="shared" si="827"/>
        <v>106.1</v>
      </c>
    </row>
    <row r="2278" spans="1:43" x14ac:dyDescent="0.25">
      <c r="A2278" t="s">
        <v>74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  <c r="U2278">
        <f t="shared" si="805"/>
        <v>0</v>
      </c>
      <c r="V2278" t="str">
        <f t="shared" si="806"/>
        <v>&lt;=3 calls</v>
      </c>
      <c r="W2278" t="str">
        <f t="shared" si="807"/>
        <v>Q2</v>
      </c>
      <c r="X2278" t="str">
        <f t="shared" si="808"/>
        <v>Not Applicable</v>
      </c>
      <c r="Y2278" t="str">
        <f t="shared" si="809"/>
        <v>Medium</v>
      </c>
      <c r="Z2278" s="3">
        <f t="shared" si="810"/>
        <v>0.76909044053866704</v>
      </c>
      <c r="AA2278" s="3">
        <f t="shared" si="811"/>
        <v>-0.68008424990976613</v>
      </c>
      <c r="AB2278" s="3">
        <f t="shared" si="812"/>
        <v>0.19208413343032912</v>
      </c>
      <c r="AC2278" s="3">
        <f t="shared" si="813"/>
        <v>1.0666017791416695</v>
      </c>
      <c r="AD2278" s="3">
        <f t="shared" si="814"/>
        <v>2.987295527511288</v>
      </c>
      <c r="AE2278" s="3">
        <f t="shared" si="815"/>
        <v>1.4928329987936177</v>
      </c>
      <c r="AF2278" s="3">
        <f t="shared" si="816"/>
        <v>1.8796718213255597</v>
      </c>
      <c r="AG2278" t="str">
        <f t="shared" si="817"/>
        <v>Cluster 2</v>
      </c>
      <c r="AH2278" t="str">
        <f t="shared" si="818"/>
        <v>Not Applicable</v>
      </c>
      <c r="AI2278" t="e">
        <f t="shared" si="819"/>
        <v>#N/A</v>
      </c>
      <c r="AJ2278">
        <f t="shared" si="820"/>
        <v>37.71</v>
      </c>
      <c r="AK2278" t="str">
        <f t="shared" si="821"/>
        <v>no - Medium</v>
      </c>
      <c r="AL2278" t="str">
        <f t="shared" si="822"/>
        <v>Q4 - Very High</v>
      </c>
      <c r="AM2278">
        <f t="shared" si="823"/>
        <v>0</v>
      </c>
      <c r="AN2278">
        <f t="shared" si="824"/>
        <v>1</v>
      </c>
      <c r="AO2278">
        <f t="shared" si="825"/>
        <v>0</v>
      </c>
      <c r="AP2278">
        <f t="shared" si="826"/>
        <v>1</v>
      </c>
      <c r="AQ2278">
        <f t="shared" si="827"/>
        <v>221.8</v>
      </c>
    </row>
    <row r="2279" spans="1:43" x14ac:dyDescent="0.25">
      <c r="A2279" t="s">
        <v>52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  <c r="U2279">
        <f t="shared" si="805"/>
        <v>0</v>
      </c>
      <c r="V2279" t="str">
        <f t="shared" si="806"/>
        <v>&lt;=3 calls</v>
      </c>
      <c r="W2279" t="str">
        <f t="shared" si="807"/>
        <v>Q1</v>
      </c>
      <c r="X2279" t="str">
        <f t="shared" si="808"/>
        <v>Not Applicable</v>
      </c>
      <c r="Y2279" t="str">
        <f t="shared" si="809"/>
        <v>Medium</v>
      </c>
      <c r="Z2279" s="3">
        <f t="shared" si="810"/>
        <v>0.45064488928579288</v>
      </c>
      <c r="AA2279" s="3">
        <f t="shared" si="811"/>
        <v>0.24529775733495673</v>
      </c>
      <c r="AB2279" s="3">
        <f t="shared" si="812"/>
        <v>-0.36596988807279546</v>
      </c>
      <c r="AC2279" s="3">
        <f t="shared" si="813"/>
        <v>-0.16523687656435807</v>
      </c>
      <c r="AD2279" s="3">
        <f t="shared" si="814"/>
        <v>2.1803579417868333</v>
      </c>
      <c r="AE2279" s="3">
        <f t="shared" si="815"/>
        <v>0.65152819612486701</v>
      </c>
      <c r="AF2279" s="3">
        <f t="shared" si="816"/>
        <v>2.0236148908274347</v>
      </c>
      <c r="AG2279" t="str">
        <f t="shared" si="817"/>
        <v>Cluster 2</v>
      </c>
      <c r="AH2279" t="str">
        <f t="shared" si="818"/>
        <v>Not Applicable</v>
      </c>
      <c r="AI2279" t="e">
        <f t="shared" si="819"/>
        <v>#N/A</v>
      </c>
      <c r="AJ2279">
        <f t="shared" si="820"/>
        <v>34.78</v>
      </c>
      <c r="AK2279" t="str">
        <f t="shared" si="821"/>
        <v>no - High</v>
      </c>
      <c r="AL2279" t="str">
        <f t="shared" si="822"/>
        <v>Q2 - Medium</v>
      </c>
      <c r="AM2279">
        <f t="shared" si="823"/>
        <v>0</v>
      </c>
      <c r="AN2279">
        <f t="shared" si="824"/>
        <v>1</v>
      </c>
      <c r="AO2279">
        <f t="shared" si="825"/>
        <v>0</v>
      </c>
      <c r="AP2279">
        <f t="shared" si="826"/>
        <v>2</v>
      </c>
      <c r="AQ2279">
        <f t="shared" si="827"/>
        <v>204.6</v>
      </c>
    </row>
    <row r="2280" spans="1:43" x14ac:dyDescent="0.25">
      <c r="A2280" t="s">
        <v>62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  <c r="U2280">
        <f t="shared" si="805"/>
        <v>0</v>
      </c>
      <c r="V2280" t="str">
        <f t="shared" si="806"/>
        <v>&lt;=3 calls</v>
      </c>
      <c r="W2280" t="str">
        <f t="shared" si="807"/>
        <v>Q2</v>
      </c>
      <c r="X2280" t="str">
        <f t="shared" si="808"/>
        <v>Not Applicable</v>
      </c>
      <c r="Y2280" t="str">
        <f t="shared" si="809"/>
        <v>High</v>
      </c>
      <c r="Z2280" s="3">
        <f t="shared" si="810"/>
        <v>-0.52320604070846077</v>
      </c>
      <c r="AA2280" s="3">
        <f t="shared" si="811"/>
        <v>1.4871007089923909</v>
      </c>
      <c r="AB2280" s="3">
        <f t="shared" si="812"/>
        <v>-0.75720349033655165</v>
      </c>
      <c r="AC2280" s="3">
        <f t="shared" si="813"/>
        <v>-9.277577916988608E-2</v>
      </c>
      <c r="AD2280" s="3">
        <f t="shared" si="814"/>
        <v>2.7009273126563245</v>
      </c>
      <c r="AE2280" s="3">
        <f t="shared" si="815"/>
        <v>1.7513359331373095</v>
      </c>
      <c r="AF2280" s="3">
        <f t="shared" si="816"/>
        <v>2.6152144755531901</v>
      </c>
      <c r="AG2280" t="str">
        <f t="shared" si="817"/>
        <v>Cluster 2</v>
      </c>
      <c r="AH2280" t="str">
        <f t="shared" si="818"/>
        <v>&gt;16 messages</v>
      </c>
      <c r="AI2280" t="e">
        <f t="shared" si="819"/>
        <v>#N/A</v>
      </c>
      <c r="AJ2280">
        <f t="shared" si="820"/>
        <v>25.84</v>
      </c>
      <c r="AK2280" t="str">
        <f t="shared" si="821"/>
        <v>no - Low</v>
      </c>
      <c r="AL2280" t="str">
        <f t="shared" si="822"/>
        <v>Q2 - Medium</v>
      </c>
      <c r="AM2280">
        <f t="shared" si="823"/>
        <v>0</v>
      </c>
      <c r="AN2280">
        <f t="shared" si="824"/>
        <v>1</v>
      </c>
      <c r="AO2280">
        <f t="shared" si="825"/>
        <v>0</v>
      </c>
      <c r="AP2280">
        <f t="shared" si="826"/>
        <v>2</v>
      </c>
      <c r="AQ2280">
        <f t="shared" si="827"/>
        <v>152</v>
      </c>
    </row>
    <row r="2281" spans="1:43" x14ac:dyDescent="0.25">
      <c r="A2281" t="s">
        <v>60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  <c r="U2281">
        <f t="shared" si="805"/>
        <v>1</v>
      </c>
      <c r="V2281" t="str">
        <f t="shared" si="806"/>
        <v>&lt;=3 calls</v>
      </c>
      <c r="W2281" t="str">
        <f t="shared" si="807"/>
        <v>Q3</v>
      </c>
      <c r="X2281" t="str">
        <f t="shared" si="808"/>
        <v>High</v>
      </c>
      <c r="Y2281" t="str">
        <f t="shared" si="809"/>
        <v>Low</v>
      </c>
      <c r="Z2281" s="3">
        <f t="shared" si="810"/>
        <v>1.4911472137283228</v>
      </c>
      <c r="AA2281" s="3">
        <f t="shared" si="811"/>
        <v>-0.72585583306380641</v>
      </c>
      <c r="AB2281" s="3">
        <f t="shared" si="812"/>
        <v>1.4134479171471324</v>
      </c>
      <c r="AC2281" s="3">
        <f t="shared" si="813"/>
        <v>2.4433626296366424</v>
      </c>
      <c r="AD2281" s="3">
        <f t="shared" si="814"/>
        <v>4.8951451983257384</v>
      </c>
      <c r="AE2281" s="3">
        <f t="shared" si="815"/>
        <v>3.2738727308487339</v>
      </c>
      <c r="AF2281" s="3">
        <f t="shared" si="816"/>
        <v>2.3396663870941867</v>
      </c>
      <c r="AG2281" t="str">
        <f t="shared" si="817"/>
        <v>Cluster 3</v>
      </c>
      <c r="AH2281" t="str">
        <f t="shared" si="818"/>
        <v>&gt;16 messages</v>
      </c>
      <c r="AI2281">
        <f t="shared" si="819"/>
        <v>44.34</v>
      </c>
      <c r="AJ2281" t="e">
        <f t="shared" si="820"/>
        <v>#N/A</v>
      </c>
      <c r="AK2281" t="str">
        <f t="shared" si="821"/>
        <v>yes - Medium</v>
      </c>
      <c r="AL2281" t="str">
        <f t="shared" si="822"/>
        <v>Q4 - Very High</v>
      </c>
      <c r="AM2281">
        <f t="shared" si="823"/>
        <v>1</v>
      </c>
      <c r="AN2281">
        <f t="shared" si="824"/>
        <v>1</v>
      </c>
      <c r="AO2281">
        <f t="shared" si="825"/>
        <v>0</v>
      </c>
      <c r="AP2281">
        <f t="shared" si="826"/>
        <v>1</v>
      </c>
      <c r="AQ2281">
        <f t="shared" si="827"/>
        <v>260.8</v>
      </c>
    </row>
    <row r="2282" spans="1:43" x14ac:dyDescent="0.25">
      <c r="A2282" t="s">
        <v>70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  <c r="U2282">
        <f t="shared" si="805"/>
        <v>0</v>
      </c>
      <c r="V2282" t="str">
        <f t="shared" si="806"/>
        <v>&lt;=3 calls</v>
      </c>
      <c r="W2282" t="str">
        <f t="shared" si="807"/>
        <v>Q2</v>
      </c>
      <c r="X2282" t="str">
        <f t="shared" si="808"/>
        <v>Not Applicable</v>
      </c>
      <c r="Y2282" t="str">
        <f t="shared" si="809"/>
        <v>Medium</v>
      </c>
      <c r="Z2282" s="3">
        <f t="shared" si="810"/>
        <v>-4.3686286205586698E-2</v>
      </c>
      <c r="AA2282" s="3">
        <f t="shared" si="811"/>
        <v>-0.65421335508356937</v>
      </c>
      <c r="AB2282" s="3">
        <f t="shared" si="812"/>
        <v>0.46018837863645662</v>
      </c>
      <c r="AC2282" s="3">
        <f t="shared" si="813"/>
        <v>1.7912127530863922</v>
      </c>
      <c r="AD2282" s="3">
        <f t="shared" si="814"/>
        <v>3.3101545367385654</v>
      </c>
      <c r="AE2282" s="3">
        <f t="shared" si="815"/>
        <v>1.9621722850513204</v>
      </c>
      <c r="AF2282" s="3">
        <f t="shared" si="816"/>
        <v>2.1778698527129978</v>
      </c>
      <c r="AG2282" t="str">
        <f t="shared" si="817"/>
        <v>Cluster 2</v>
      </c>
      <c r="AH2282" t="str">
        <f t="shared" si="818"/>
        <v>Not Applicable</v>
      </c>
      <c r="AI2282" t="e">
        <f t="shared" si="819"/>
        <v>#N/A</v>
      </c>
      <c r="AJ2282">
        <f t="shared" si="820"/>
        <v>30.24</v>
      </c>
      <c r="AK2282" t="str">
        <f t="shared" si="821"/>
        <v>no - High</v>
      </c>
      <c r="AL2282" t="str">
        <f t="shared" si="822"/>
        <v>Q4 - Very High</v>
      </c>
      <c r="AM2282">
        <f t="shared" si="823"/>
        <v>0</v>
      </c>
      <c r="AN2282">
        <f t="shared" si="824"/>
        <v>1</v>
      </c>
      <c r="AO2282">
        <f t="shared" si="825"/>
        <v>0</v>
      </c>
      <c r="AP2282">
        <f t="shared" si="826"/>
        <v>0</v>
      </c>
      <c r="AQ2282">
        <f t="shared" si="827"/>
        <v>177.9</v>
      </c>
    </row>
    <row r="2283" spans="1:43" x14ac:dyDescent="0.25">
      <c r="A2283" t="s">
        <v>33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  <c r="U2283">
        <f t="shared" si="805"/>
        <v>0</v>
      </c>
      <c r="V2283" t="str">
        <f t="shared" si="806"/>
        <v>&lt;=3 calls</v>
      </c>
      <c r="W2283" t="str">
        <f t="shared" si="807"/>
        <v>Q1</v>
      </c>
      <c r="X2283" t="str">
        <f t="shared" si="808"/>
        <v>Not Applicable</v>
      </c>
      <c r="Y2283" t="str">
        <f t="shared" si="809"/>
        <v>Medium</v>
      </c>
      <c r="Z2283" s="3">
        <f t="shared" si="810"/>
        <v>1.0153303144725749</v>
      </c>
      <c r="AA2283" s="3">
        <f t="shared" si="811"/>
        <v>-6.7143049412186018E-2</v>
      </c>
      <c r="AB2283" s="3">
        <f t="shared" si="812"/>
        <v>1.1751330325194633</v>
      </c>
      <c r="AC2283" s="3">
        <f t="shared" si="813"/>
        <v>-1.1796922400869698</v>
      </c>
      <c r="AD2283" s="3">
        <f t="shared" si="814"/>
        <v>3.1137230732672601</v>
      </c>
      <c r="AE2283" s="3">
        <f t="shared" si="815"/>
        <v>1.9514136573292573</v>
      </c>
      <c r="AF2283" s="3">
        <f t="shared" si="816"/>
        <v>2.433261010871087</v>
      </c>
      <c r="AG2283" t="str">
        <f t="shared" si="817"/>
        <v>Cluster 2</v>
      </c>
      <c r="AH2283" t="str">
        <f t="shared" si="818"/>
        <v>Not Applicable</v>
      </c>
      <c r="AI2283" t="e">
        <f t="shared" si="819"/>
        <v>#N/A</v>
      </c>
      <c r="AJ2283">
        <f t="shared" si="820"/>
        <v>39.97</v>
      </c>
      <c r="AK2283" t="str">
        <f t="shared" si="821"/>
        <v>no - High</v>
      </c>
      <c r="AL2283" t="str">
        <f t="shared" si="822"/>
        <v>Q1 - Low</v>
      </c>
      <c r="AM2283">
        <f t="shared" si="823"/>
        <v>0</v>
      </c>
      <c r="AN2283">
        <f t="shared" si="824"/>
        <v>1</v>
      </c>
      <c r="AO2283">
        <f t="shared" si="825"/>
        <v>0</v>
      </c>
      <c r="AP2283">
        <f t="shared" si="826"/>
        <v>3</v>
      </c>
      <c r="AQ2283">
        <f t="shared" si="827"/>
        <v>235.1</v>
      </c>
    </row>
    <row r="2284" spans="1:43" x14ac:dyDescent="0.25">
      <c r="A2284" t="s">
        <v>63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  <c r="U2284">
        <f t="shared" si="805"/>
        <v>0</v>
      </c>
      <c r="V2284" t="str">
        <f t="shared" si="806"/>
        <v>&lt;=3 calls</v>
      </c>
      <c r="W2284" t="str">
        <f t="shared" si="807"/>
        <v>Q3</v>
      </c>
      <c r="X2284" t="str">
        <f t="shared" si="808"/>
        <v>Not Applicable</v>
      </c>
      <c r="Y2284" t="str">
        <f t="shared" si="809"/>
        <v>Medium</v>
      </c>
      <c r="Z2284" s="3">
        <f t="shared" si="810"/>
        <v>0.12109077229154</v>
      </c>
      <c r="AA2284" s="3">
        <f t="shared" si="811"/>
        <v>-0.52684894978537133</v>
      </c>
      <c r="AB2284" s="3">
        <f t="shared" si="812"/>
        <v>1.0003687837925066</v>
      </c>
      <c r="AC2284" s="3">
        <f t="shared" si="813"/>
        <v>-0.20146742526159472</v>
      </c>
      <c r="AD2284" s="3">
        <f t="shared" si="814"/>
        <v>2.4738322457527926</v>
      </c>
      <c r="AE2284" s="3">
        <f t="shared" si="815"/>
        <v>1.1547985183797844</v>
      </c>
      <c r="AF2284" s="3">
        <f t="shared" si="816"/>
        <v>2.1324336463247771</v>
      </c>
      <c r="AG2284" t="str">
        <f t="shared" si="817"/>
        <v>Cluster 2</v>
      </c>
      <c r="AH2284" t="str">
        <f t="shared" si="818"/>
        <v>Not Applicable</v>
      </c>
      <c r="AI2284" t="e">
        <f t="shared" si="819"/>
        <v>#N/A</v>
      </c>
      <c r="AJ2284">
        <f t="shared" si="820"/>
        <v>31.76</v>
      </c>
      <c r="AK2284" t="str">
        <f t="shared" si="821"/>
        <v>no - Medium</v>
      </c>
      <c r="AL2284" t="str">
        <f t="shared" si="822"/>
        <v>Q2 - Medium</v>
      </c>
      <c r="AM2284">
        <f t="shared" si="823"/>
        <v>0</v>
      </c>
      <c r="AN2284">
        <f t="shared" si="824"/>
        <v>1</v>
      </c>
      <c r="AO2284">
        <f t="shared" si="825"/>
        <v>0</v>
      </c>
      <c r="AP2284">
        <f t="shared" si="826"/>
        <v>2</v>
      </c>
      <c r="AQ2284">
        <f t="shared" si="827"/>
        <v>186.8</v>
      </c>
    </row>
    <row r="2285" spans="1:43" x14ac:dyDescent="0.25">
      <c r="A2285" t="s">
        <v>72</v>
      </c>
      <c r="B2285">
        <v>138</v>
      </c>
      <c r="C2285" t="s">
        <v>25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  <c r="U2285">
        <f t="shared" si="805"/>
        <v>0</v>
      </c>
      <c r="V2285" t="str">
        <f t="shared" si="806"/>
        <v>&lt;=3 calls</v>
      </c>
      <c r="W2285" t="str">
        <f t="shared" si="807"/>
        <v>Q4</v>
      </c>
      <c r="X2285" t="str">
        <f t="shared" si="808"/>
        <v>High</v>
      </c>
      <c r="Y2285" t="str">
        <f t="shared" si="809"/>
        <v>Medium</v>
      </c>
      <c r="Z2285" s="3">
        <f t="shared" si="810"/>
        <v>1.6318557131191269</v>
      </c>
      <c r="AA2285" s="3">
        <f t="shared" si="811"/>
        <v>-0.51291846795588059</v>
      </c>
      <c r="AB2285" s="3">
        <f t="shared" si="812"/>
        <v>-0.13957074767650987</v>
      </c>
      <c r="AC2285" s="3">
        <f t="shared" si="813"/>
        <v>0.48691299998589177</v>
      </c>
      <c r="AD2285" s="3">
        <f t="shared" si="814"/>
        <v>3.1804341969795948</v>
      </c>
      <c r="AE2285" s="3">
        <f t="shared" si="815"/>
        <v>1.7839850577771057</v>
      </c>
      <c r="AF2285" s="3">
        <f t="shared" si="816"/>
        <v>2.0615634095090858</v>
      </c>
      <c r="AG2285" t="str">
        <f t="shared" si="817"/>
        <v>Cluster 2</v>
      </c>
      <c r="AH2285" t="str">
        <f t="shared" si="818"/>
        <v>Not Applicable</v>
      </c>
      <c r="AI2285" t="e">
        <f t="shared" si="819"/>
        <v>#N/A</v>
      </c>
      <c r="AJ2285">
        <f t="shared" si="820"/>
        <v>45.63</v>
      </c>
      <c r="AK2285" t="str">
        <f t="shared" si="821"/>
        <v>yes - Medium</v>
      </c>
      <c r="AL2285" t="str">
        <f t="shared" si="822"/>
        <v>Q3 - High</v>
      </c>
      <c r="AM2285">
        <f t="shared" si="823"/>
        <v>1</v>
      </c>
      <c r="AN2285">
        <f t="shared" si="824"/>
        <v>0</v>
      </c>
      <c r="AO2285">
        <f t="shared" si="825"/>
        <v>0</v>
      </c>
      <c r="AP2285">
        <f t="shared" si="826"/>
        <v>1</v>
      </c>
      <c r="AQ2285">
        <f t="shared" si="827"/>
        <v>268.39999999999998</v>
      </c>
    </row>
    <row r="2286" spans="1:43" x14ac:dyDescent="0.25">
      <c r="A2286" t="s">
        <v>55</v>
      </c>
      <c r="B2286">
        <v>164</v>
      </c>
      <c r="C2286" t="s">
        <v>28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  <c r="U2286">
        <f t="shared" si="805"/>
        <v>0</v>
      </c>
      <c r="V2286" t="str">
        <f t="shared" si="806"/>
        <v>&lt;=3 calls</v>
      </c>
      <c r="W2286" t="str">
        <f t="shared" si="807"/>
        <v>Q4</v>
      </c>
      <c r="X2286" t="str">
        <f t="shared" si="808"/>
        <v>Not Applicable</v>
      </c>
      <c r="Y2286" t="str">
        <f t="shared" si="809"/>
        <v>High</v>
      </c>
      <c r="Z2286" s="3">
        <f t="shared" si="810"/>
        <v>0.21921643634039034</v>
      </c>
      <c r="AA2286" s="3">
        <f t="shared" si="811"/>
        <v>0.98759343196351956</v>
      </c>
      <c r="AB2286" s="3">
        <f t="shared" si="812"/>
        <v>-1.3490187871619297</v>
      </c>
      <c r="AC2286" s="3">
        <f t="shared" si="813"/>
        <v>-1.0710005939952616</v>
      </c>
      <c r="AD2286" s="3">
        <f t="shared" si="814"/>
        <v>2.3587860368347839</v>
      </c>
      <c r="AE2286" s="3">
        <f t="shared" si="815"/>
        <v>1.9975711735188086</v>
      </c>
      <c r="AF2286" s="3">
        <f t="shared" si="816"/>
        <v>3.2274927759764038</v>
      </c>
      <c r="AG2286" t="str">
        <f t="shared" si="817"/>
        <v>Cluster 2</v>
      </c>
      <c r="AH2286" t="str">
        <f t="shared" si="818"/>
        <v>Not Applicable</v>
      </c>
      <c r="AI2286" t="e">
        <f t="shared" si="819"/>
        <v>#N/A</v>
      </c>
      <c r="AJ2286">
        <f t="shared" si="820"/>
        <v>32.659999999999997</v>
      </c>
      <c r="AK2286" t="str">
        <f t="shared" si="821"/>
        <v>no - Low</v>
      </c>
      <c r="AL2286" t="str">
        <f t="shared" si="822"/>
        <v>Q1 - Low</v>
      </c>
      <c r="AM2286">
        <f t="shared" si="823"/>
        <v>0</v>
      </c>
      <c r="AN2286">
        <f t="shared" si="824"/>
        <v>0</v>
      </c>
      <c r="AO2286">
        <f t="shared" si="825"/>
        <v>1</v>
      </c>
      <c r="AP2286">
        <f t="shared" si="826"/>
        <v>3</v>
      </c>
      <c r="AQ2286">
        <f t="shared" si="827"/>
        <v>192.1</v>
      </c>
    </row>
    <row r="2287" spans="1:43" x14ac:dyDescent="0.25">
      <c r="A2287" t="s">
        <v>60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  <c r="U2287">
        <f t="shared" si="805"/>
        <v>1</v>
      </c>
      <c r="V2287" t="str">
        <f t="shared" si="806"/>
        <v>&lt;=3 calls</v>
      </c>
      <c r="W2287" t="str">
        <f t="shared" si="807"/>
        <v>Q3</v>
      </c>
      <c r="X2287" t="str">
        <f t="shared" si="808"/>
        <v>Not Applicable</v>
      </c>
      <c r="Y2287" t="str">
        <f t="shared" si="809"/>
        <v>High</v>
      </c>
      <c r="Z2287" s="3">
        <f t="shared" si="810"/>
        <v>1.1190102613921153</v>
      </c>
      <c r="AA2287" s="3">
        <f t="shared" si="811"/>
        <v>1.3776469231892516</v>
      </c>
      <c r="AB2287" s="3">
        <f t="shared" si="812"/>
        <v>-0.2666720194779334</v>
      </c>
      <c r="AC2287" s="3">
        <f t="shared" si="813"/>
        <v>-5.6545230472650088E-2</v>
      </c>
      <c r="AD2287" s="3">
        <f t="shared" si="814"/>
        <v>3.4016593316199191</v>
      </c>
      <c r="AE2287" s="3">
        <f t="shared" si="815"/>
        <v>1.7956632031467668</v>
      </c>
      <c r="AF2287" s="3">
        <f t="shared" si="816"/>
        <v>1.69632734749922</v>
      </c>
      <c r="AG2287" t="str">
        <f t="shared" si="817"/>
        <v>Cluster 3</v>
      </c>
      <c r="AH2287" t="str">
        <f t="shared" si="818"/>
        <v>Not Applicable</v>
      </c>
      <c r="AI2287">
        <f t="shared" si="819"/>
        <v>40.92</v>
      </c>
      <c r="AJ2287" t="e">
        <f t="shared" si="820"/>
        <v>#N/A</v>
      </c>
      <c r="AK2287" t="str">
        <f t="shared" si="821"/>
        <v>no - Low</v>
      </c>
      <c r="AL2287" t="str">
        <f t="shared" si="822"/>
        <v>Q2 - Medium</v>
      </c>
      <c r="AM2287">
        <f t="shared" si="823"/>
        <v>0</v>
      </c>
      <c r="AN2287">
        <f t="shared" si="824"/>
        <v>1</v>
      </c>
      <c r="AO2287">
        <f t="shared" si="825"/>
        <v>0</v>
      </c>
      <c r="AP2287">
        <f t="shared" si="826"/>
        <v>0</v>
      </c>
      <c r="AQ2287">
        <f t="shared" si="827"/>
        <v>240.7</v>
      </c>
    </row>
    <row r="2288" spans="1:43" x14ac:dyDescent="0.25">
      <c r="A2288" t="s">
        <v>51</v>
      </c>
      <c r="B2288">
        <v>72</v>
      </c>
      <c r="C2288" t="s">
        <v>25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  <c r="U2288">
        <f t="shared" si="805"/>
        <v>0</v>
      </c>
      <c r="V2288" t="str">
        <f t="shared" si="806"/>
        <v>&lt;=3 calls</v>
      </c>
      <c r="W2288" t="str">
        <f t="shared" si="807"/>
        <v>Q1</v>
      </c>
      <c r="X2288" t="str">
        <f t="shared" si="808"/>
        <v>Not Applicable</v>
      </c>
      <c r="Y2288" t="str">
        <f t="shared" si="809"/>
        <v>Low</v>
      </c>
      <c r="Z2288" s="3">
        <f t="shared" si="810"/>
        <v>-6.6577337343222964E-3</v>
      </c>
      <c r="AA2288" s="3">
        <f t="shared" si="811"/>
        <v>-1.0024754008208305</v>
      </c>
      <c r="AB2288" s="3">
        <f t="shared" si="812"/>
        <v>-0.64201796276651202</v>
      </c>
      <c r="AC2288" s="3">
        <f t="shared" si="813"/>
        <v>-0.16523687656435807</v>
      </c>
      <c r="AD2288" s="3">
        <f t="shared" si="814"/>
        <v>1.3459998502187598</v>
      </c>
      <c r="AE2288" s="3">
        <f t="shared" si="815"/>
        <v>1.2018700198278387</v>
      </c>
      <c r="AF2288" s="3">
        <f t="shared" si="816"/>
        <v>3.0128503932875614</v>
      </c>
      <c r="AG2288" t="str">
        <f t="shared" si="817"/>
        <v>Cluster 2</v>
      </c>
      <c r="AH2288" t="str">
        <f t="shared" si="818"/>
        <v>Not Applicable</v>
      </c>
      <c r="AI2288" t="e">
        <f t="shared" si="819"/>
        <v>#N/A</v>
      </c>
      <c r="AJ2288">
        <f t="shared" si="820"/>
        <v>30.58</v>
      </c>
      <c r="AK2288" t="str">
        <f t="shared" si="821"/>
        <v>no - High</v>
      </c>
      <c r="AL2288" t="str">
        <f t="shared" si="822"/>
        <v>Q2 - Medium</v>
      </c>
      <c r="AM2288">
        <f t="shared" si="823"/>
        <v>0</v>
      </c>
      <c r="AN2288">
        <f t="shared" si="824"/>
        <v>0</v>
      </c>
      <c r="AO2288">
        <f t="shared" si="825"/>
        <v>0</v>
      </c>
      <c r="AP2288">
        <f t="shared" si="826"/>
        <v>2</v>
      </c>
      <c r="AQ2288">
        <f t="shared" si="827"/>
        <v>179.9</v>
      </c>
    </row>
    <row r="2289" spans="1:43" x14ac:dyDescent="0.25">
      <c r="A2289" t="s">
        <v>27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  <c r="U2289">
        <f t="shared" si="805"/>
        <v>0</v>
      </c>
      <c r="V2289" t="str">
        <f t="shared" si="806"/>
        <v>&lt;=3 calls</v>
      </c>
      <c r="W2289" t="str">
        <f t="shared" si="807"/>
        <v>Q4</v>
      </c>
      <c r="X2289" t="str">
        <f t="shared" si="808"/>
        <v>Not Applicable</v>
      </c>
      <c r="Y2289" t="str">
        <f t="shared" si="809"/>
        <v>High</v>
      </c>
      <c r="Z2289" s="3">
        <f t="shared" si="810"/>
        <v>-8.2566266300414221E-2</v>
      </c>
      <c r="AA2289" s="3">
        <f t="shared" si="811"/>
        <v>1.4751602959956853</v>
      </c>
      <c r="AB2289" s="3">
        <f t="shared" si="812"/>
        <v>0.51778114242147677</v>
      </c>
      <c r="AC2289" s="3">
        <f t="shared" si="813"/>
        <v>0.77675738956378104</v>
      </c>
      <c r="AD2289" s="3">
        <f t="shared" si="814"/>
        <v>3.5254261535682687</v>
      </c>
      <c r="AE2289" s="3">
        <f t="shared" si="815"/>
        <v>1.7476740087619596</v>
      </c>
      <c r="AF2289" s="3">
        <f t="shared" si="816"/>
        <v>1.2961864516885835</v>
      </c>
      <c r="AG2289" t="str">
        <f t="shared" si="817"/>
        <v>Cluster 3</v>
      </c>
      <c r="AH2289" t="str">
        <f t="shared" si="818"/>
        <v>Not Applicable</v>
      </c>
      <c r="AI2289" t="e">
        <f t="shared" si="819"/>
        <v>#N/A</v>
      </c>
      <c r="AJ2289">
        <f t="shared" si="820"/>
        <v>29.89</v>
      </c>
      <c r="AK2289" t="str">
        <f t="shared" si="821"/>
        <v>no - Medium</v>
      </c>
      <c r="AL2289" t="str">
        <f t="shared" si="822"/>
        <v>Q4 - Very High</v>
      </c>
      <c r="AM2289">
        <f t="shared" si="823"/>
        <v>0</v>
      </c>
      <c r="AN2289">
        <f t="shared" si="824"/>
        <v>1</v>
      </c>
      <c r="AO2289">
        <f t="shared" si="825"/>
        <v>0</v>
      </c>
      <c r="AP2289">
        <f t="shared" si="826"/>
        <v>1</v>
      </c>
      <c r="AQ2289">
        <f t="shared" si="827"/>
        <v>175.8</v>
      </c>
    </row>
    <row r="2290" spans="1:43" x14ac:dyDescent="0.25">
      <c r="A2290" t="s">
        <v>68</v>
      </c>
      <c r="B2290">
        <v>136</v>
      </c>
      <c r="C2290" t="s">
        <v>28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  <c r="U2290">
        <f t="shared" si="805"/>
        <v>0</v>
      </c>
      <c r="V2290" t="str">
        <f t="shared" si="806"/>
        <v>&lt;=3 calls</v>
      </c>
      <c r="W2290" t="str">
        <f t="shared" si="807"/>
        <v>Q4</v>
      </c>
      <c r="X2290" t="str">
        <f t="shared" si="808"/>
        <v>Not Applicable</v>
      </c>
      <c r="Y2290" t="str">
        <f t="shared" si="809"/>
        <v>Medium</v>
      </c>
      <c r="Z2290" s="3">
        <f t="shared" si="810"/>
        <v>-1.3119142083463926</v>
      </c>
      <c r="AA2290" s="3">
        <f t="shared" si="811"/>
        <v>0.14579431569573922</v>
      </c>
      <c r="AB2290" s="3">
        <f t="shared" si="812"/>
        <v>-1.3013558102363958</v>
      </c>
      <c r="AC2290" s="3">
        <f t="shared" si="813"/>
        <v>0.48691299998589177</v>
      </c>
      <c r="AD2290" s="3">
        <f t="shared" si="814"/>
        <v>1.9266189766373898</v>
      </c>
      <c r="AE2290" s="3">
        <f t="shared" si="815"/>
        <v>1.9165036099474528</v>
      </c>
      <c r="AF2290" s="3">
        <f t="shared" si="816"/>
        <v>3.4108813366553714</v>
      </c>
      <c r="AG2290" t="str">
        <f t="shared" si="817"/>
        <v>Cluster 2</v>
      </c>
      <c r="AH2290" t="str">
        <f t="shared" si="818"/>
        <v>Not Applicable</v>
      </c>
      <c r="AI2290" t="e">
        <f t="shared" si="819"/>
        <v>#N/A</v>
      </c>
      <c r="AJ2290">
        <f t="shared" si="820"/>
        <v>18.600000000000001</v>
      </c>
      <c r="AK2290" t="str">
        <f t="shared" si="821"/>
        <v>no - Medium</v>
      </c>
      <c r="AL2290" t="str">
        <f t="shared" si="822"/>
        <v>Q3 - High</v>
      </c>
      <c r="AM2290">
        <f t="shared" si="823"/>
        <v>0</v>
      </c>
      <c r="AN2290">
        <f t="shared" si="824"/>
        <v>0</v>
      </c>
      <c r="AO2290">
        <f t="shared" si="825"/>
        <v>1</v>
      </c>
      <c r="AP2290">
        <f t="shared" si="826"/>
        <v>0</v>
      </c>
      <c r="AQ2290">
        <f t="shared" si="827"/>
        <v>109.4</v>
      </c>
    </row>
    <row r="2291" spans="1:43" x14ac:dyDescent="0.25">
      <c r="A2291" t="s">
        <v>43</v>
      </c>
      <c r="B2291">
        <v>209</v>
      </c>
      <c r="C2291" t="s">
        <v>28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  <c r="U2291">
        <f t="shared" si="805"/>
        <v>1</v>
      </c>
      <c r="V2291" t="str">
        <f t="shared" si="806"/>
        <v>&lt;=3 calls</v>
      </c>
      <c r="W2291" t="str">
        <f t="shared" si="807"/>
        <v>Q4</v>
      </c>
      <c r="X2291" t="str">
        <f t="shared" si="808"/>
        <v>Not Applicable</v>
      </c>
      <c r="Y2291" t="str">
        <f t="shared" si="809"/>
        <v>Medium</v>
      </c>
      <c r="Z2291" s="3">
        <f t="shared" si="810"/>
        <v>1.3856158391852191</v>
      </c>
      <c r="AA2291" s="3">
        <f t="shared" si="811"/>
        <v>0.60550021606892401</v>
      </c>
      <c r="AB2291" s="3">
        <f t="shared" si="812"/>
        <v>0.34698880843831414</v>
      </c>
      <c r="AC2291" s="3">
        <f t="shared" si="813"/>
        <v>-0.63623400962842791</v>
      </c>
      <c r="AD2291" s="3">
        <f t="shared" si="814"/>
        <v>3.1961693355918799</v>
      </c>
      <c r="AE2291" s="3">
        <f t="shared" si="815"/>
        <v>1.6768293633073641</v>
      </c>
      <c r="AF2291" s="3">
        <f t="shared" si="816"/>
        <v>1.8460809856346285</v>
      </c>
      <c r="AG2291" t="str">
        <f t="shared" si="817"/>
        <v>Cluster 2</v>
      </c>
      <c r="AH2291" t="str">
        <f t="shared" si="818"/>
        <v>Not Applicable</v>
      </c>
      <c r="AI2291">
        <f t="shared" si="819"/>
        <v>43.37</v>
      </c>
      <c r="AJ2291" t="e">
        <f t="shared" si="820"/>
        <v>#N/A</v>
      </c>
      <c r="AK2291" t="str">
        <f t="shared" si="821"/>
        <v>no - Medium</v>
      </c>
      <c r="AL2291" t="str">
        <f t="shared" si="822"/>
        <v>Q1 - Low</v>
      </c>
      <c r="AM2291">
        <f t="shared" si="823"/>
        <v>0</v>
      </c>
      <c r="AN2291">
        <f t="shared" si="824"/>
        <v>0</v>
      </c>
      <c r="AO2291">
        <f t="shared" si="825"/>
        <v>1</v>
      </c>
      <c r="AP2291">
        <f t="shared" si="826"/>
        <v>3</v>
      </c>
      <c r="AQ2291">
        <f t="shared" si="827"/>
        <v>255.1</v>
      </c>
    </row>
    <row r="2292" spans="1:43" x14ac:dyDescent="0.25">
      <c r="A2292" t="s">
        <v>51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  <c r="U2292">
        <f t="shared" si="805"/>
        <v>0</v>
      </c>
      <c r="V2292" t="str">
        <f t="shared" si="806"/>
        <v>&lt;=3 calls</v>
      </c>
      <c r="W2292" t="str">
        <f t="shared" si="807"/>
        <v>Q1</v>
      </c>
      <c r="X2292" t="str">
        <f t="shared" si="808"/>
        <v>Low</v>
      </c>
      <c r="Y2292" t="str">
        <f t="shared" si="809"/>
        <v>Medium</v>
      </c>
      <c r="Z2292" s="3">
        <f t="shared" si="810"/>
        <v>0.52655342185188481</v>
      </c>
      <c r="AA2292" s="3">
        <f t="shared" si="811"/>
        <v>-0.5348092251165083</v>
      </c>
      <c r="AB2292" s="3">
        <f t="shared" si="812"/>
        <v>1.2744309011143253</v>
      </c>
      <c r="AC2292" s="3">
        <f t="shared" si="813"/>
        <v>-0.70869510702289995</v>
      </c>
      <c r="AD2292" s="3">
        <f t="shared" si="814"/>
        <v>2.7936825645410259</v>
      </c>
      <c r="AE2292" s="3">
        <f t="shared" si="815"/>
        <v>1.6400311856080421</v>
      </c>
      <c r="AF2292" s="3">
        <f t="shared" si="816"/>
        <v>2.3610892207016057</v>
      </c>
      <c r="AG2292" t="str">
        <f t="shared" si="817"/>
        <v>Cluster 2</v>
      </c>
      <c r="AH2292" t="str">
        <f t="shared" si="818"/>
        <v>Not Applicable</v>
      </c>
      <c r="AI2292" t="e">
        <f t="shared" si="819"/>
        <v>#N/A</v>
      </c>
      <c r="AJ2292">
        <f t="shared" si="820"/>
        <v>35.479999999999997</v>
      </c>
      <c r="AK2292" t="str">
        <f t="shared" si="821"/>
        <v>yes - Low</v>
      </c>
      <c r="AL2292" t="str">
        <f t="shared" si="822"/>
        <v>Q1 - Low</v>
      </c>
      <c r="AM2292">
        <f t="shared" si="823"/>
        <v>1</v>
      </c>
      <c r="AN2292">
        <f t="shared" si="824"/>
        <v>1</v>
      </c>
      <c r="AO2292">
        <f t="shared" si="825"/>
        <v>0</v>
      </c>
      <c r="AP2292">
        <f t="shared" si="826"/>
        <v>3</v>
      </c>
      <c r="AQ2292">
        <f t="shared" si="827"/>
        <v>208.7</v>
      </c>
    </row>
    <row r="2293" spans="1:43" x14ac:dyDescent="0.25">
      <c r="A2293" t="s">
        <v>64</v>
      </c>
      <c r="B2293">
        <v>152</v>
      </c>
      <c r="C2293" t="s">
        <v>28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  <c r="U2293">
        <f t="shared" si="805"/>
        <v>0</v>
      </c>
      <c r="V2293" t="str">
        <f t="shared" si="806"/>
        <v>&lt;=3 calls</v>
      </c>
      <c r="W2293" t="str">
        <f t="shared" si="807"/>
        <v>Q4</v>
      </c>
      <c r="X2293" t="str">
        <f t="shared" si="808"/>
        <v>Not Applicable</v>
      </c>
      <c r="Y2293" t="str">
        <f t="shared" si="809"/>
        <v>Low</v>
      </c>
      <c r="Z2293" s="3">
        <f t="shared" si="810"/>
        <v>0.63578765164211493</v>
      </c>
      <c r="AA2293" s="3">
        <f t="shared" si="811"/>
        <v>-2.0611920198621054</v>
      </c>
      <c r="AB2293" s="3">
        <f t="shared" si="812"/>
        <v>-0.59236902846908102</v>
      </c>
      <c r="AC2293" s="3">
        <f t="shared" si="813"/>
        <v>-0.85361730181184459</v>
      </c>
      <c r="AD2293" s="3">
        <f t="shared" si="814"/>
        <v>1.9973784437516906</v>
      </c>
      <c r="AE2293" s="3">
        <f t="shared" si="815"/>
        <v>2.3942226388884049</v>
      </c>
      <c r="AF2293" s="3">
        <f t="shared" si="816"/>
        <v>3.9338382581859652</v>
      </c>
      <c r="AG2293" t="str">
        <f t="shared" si="817"/>
        <v>Cluster 1</v>
      </c>
      <c r="AH2293" t="str">
        <f t="shared" si="818"/>
        <v>&gt;16 messages</v>
      </c>
      <c r="AI2293" t="e">
        <f t="shared" si="819"/>
        <v>#N/A</v>
      </c>
      <c r="AJ2293">
        <f t="shared" si="820"/>
        <v>36.479999999999997</v>
      </c>
      <c r="AK2293" t="str">
        <f t="shared" si="821"/>
        <v>no - Medium</v>
      </c>
      <c r="AL2293" t="str">
        <f t="shared" si="822"/>
        <v>Q1 - Low</v>
      </c>
      <c r="AM2293">
        <f t="shared" si="823"/>
        <v>0</v>
      </c>
      <c r="AN2293">
        <f t="shared" si="824"/>
        <v>0</v>
      </c>
      <c r="AO2293">
        <f t="shared" si="825"/>
        <v>1</v>
      </c>
      <c r="AP2293">
        <f t="shared" si="826"/>
        <v>1</v>
      </c>
      <c r="AQ2293">
        <f t="shared" si="827"/>
        <v>214.6</v>
      </c>
    </row>
    <row r="2294" spans="1:43" x14ac:dyDescent="0.25">
      <c r="A2294" t="s">
        <v>74</v>
      </c>
      <c r="B2294">
        <v>162</v>
      </c>
      <c r="C2294" t="s">
        <v>25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  <c r="U2294">
        <f t="shared" si="805"/>
        <v>0</v>
      </c>
      <c r="V2294" t="str">
        <f t="shared" si="806"/>
        <v>&lt;=3 calls</v>
      </c>
      <c r="W2294" t="str">
        <f t="shared" si="807"/>
        <v>Q4</v>
      </c>
      <c r="X2294" t="str">
        <f t="shared" si="808"/>
        <v>Not Applicable</v>
      </c>
      <c r="Y2294" t="str">
        <f t="shared" si="809"/>
        <v>Low</v>
      </c>
      <c r="Z2294" s="3">
        <f t="shared" si="810"/>
        <v>-2.4264736377314513</v>
      </c>
      <c r="AA2294" s="3">
        <f t="shared" si="811"/>
        <v>-1.1198894619551074</v>
      </c>
      <c r="AB2294" s="3">
        <f t="shared" si="812"/>
        <v>4.9095202653728007E-2</v>
      </c>
      <c r="AC2294" s="3">
        <f t="shared" si="813"/>
        <v>0.66806574347207237</v>
      </c>
      <c r="AD2294" s="3">
        <f t="shared" si="814"/>
        <v>2.4356199602989768</v>
      </c>
      <c r="AE2294" s="3">
        <f t="shared" si="815"/>
        <v>2.7551132278235508</v>
      </c>
      <c r="AF2294" s="3">
        <f t="shared" si="816"/>
        <v>4.1531979492012923</v>
      </c>
      <c r="AG2294" t="str">
        <f t="shared" si="817"/>
        <v>Cluster 1</v>
      </c>
      <c r="AH2294" t="str">
        <f t="shared" si="818"/>
        <v>Not Applicable</v>
      </c>
      <c r="AI2294" t="e">
        <f t="shared" si="819"/>
        <v>#N/A</v>
      </c>
      <c r="AJ2294">
        <f t="shared" si="820"/>
        <v>8.36</v>
      </c>
      <c r="AK2294" t="str">
        <f t="shared" si="821"/>
        <v>no - High</v>
      </c>
      <c r="AL2294" t="str">
        <f t="shared" si="822"/>
        <v>Q4 - Very High</v>
      </c>
      <c r="AM2294">
        <f t="shared" si="823"/>
        <v>0</v>
      </c>
      <c r="AN2294">
        <f t="shared" si="824"/>
        <v>0</v>
      </c>
      <c r="AO2294">
        <f t="shared" si="825"/>
        <v>0</v>
      </c>
      <c r="AP2294">
        <f t="shared" si="826"/>
        <v>1</v>
      </c>
      <c r="AQ2294">
        <f t="shared" si="827"/>
        <v>49.2</v>
      </c>
    </row>
    <row r="2295" spans="1:43" x14ac:dyDescent="0.25">
      <c r="A2295" t="s">
        <v>52</v>
      </c>
      <c r="B2295">
        <v>72</v>
      </c>
      <c r="C2295" t="s">
        <v>28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  <c r="U2295">
        <f t="shared" si="805"/>
        <v>0</v>
      </c>
      <c r="V2295" t="str">
        <f t="shared" si="806"/>
        <v>&lt;=3 calls</v>
      </c>
      <c r="W2295" t="str">
        <f t="shared" si="807"/>
        <v>Q1</v>
      </c>
      <c r="X2295" t="str">
        <f t="shared" si="808"/>
        <v>Not Applicable</v>
      </c>
      <c r="Y2295" t="str">
        <f t="shared" si="809"/>
        <v>Low</v>
      </c>
      <c r="Z2295" s="3">
        <f t="shared" si="810"/>
        <v>-0.72130879642972523</v>
      </c>
      <c r="AA2295" s="3">
        <f t="shared" si="811"/>
        <v>-1.2989956569056988</v>
      </c>
      <c r="AB2295" s="3">
        <f t="shared" si="812"/>
        <v>0.53565475876855206</v>
      </c>
      <c r="AC2295" s="3">
        <f t="shared" si="813"/>
        <v>0.34199080519694713</v>
      </c>
      <c r="AD2295" s="3">
        <f t="shared" si="814"/>
        <v>2.0799620307009379</v>
      </c>
      <c r="AE2295" s="3">
        <f t="shared" si="815"/>
        <v>1.616032124648956</v>
      </c>
      <c r="AF2295" s="3">
        <f t="shared" si="816"/>
        <v>2.9827634178119573</v>
      </c>
      <c r="AG2295" t="str">
        <f t="shared" si="817"/>
        <v>Cluster 2</v>
      </c>
      <c r="AH2295" t="str">
        <f t="shared" si="818"/>
        <v>Not Applicable</v>
      </c>
      <c r="AI2295" t="e">
        <f t="shared" si="819"/>
        <v>#N/A</v>
      </c>
      <c r="AJ2295">
        <f t="shared" si="820"/>
        <v>24.02</v>
      </c>
      <c r="AK2295" t="str">
        <f t="shared" si="821"/>
        <v>no - Low</v>
      </c>
      <c r="AL2295" t="str">
        <f t="shared" si="822"/>
        <v>Q3 - High</v>
      </c>
      <c r="AM2295">
        <f t="shared" si="823"/>
        <v>0</v>
      </c>
      <c r="AN2295">
        <f t="shared" si="824"/>
        <v>0</v>
      </c>
      <c r="AO2295">
        <f t="shared" si="825"/>
        <v>1</v>
      </c>
      <c r="AP2295">
        <f t="shared" si="826"/>
        <v>2</v>
      </c>
      <c r="AQ2295">
        <f t="shared" si="827"/>
        <v>141.30000000000001</v>
      </c>
    </row>
    <row r="2296" spans="1:43" x14ac:dyDescent="0.25">
      <c r="A2296" t="s">
        <v>45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  <c r="U2296">
        <f t="shared" si="805"/>
        <v>0</v>
      </c>
      <c r="V2296" t="str">
        <f t="shared" si="806"/>
        <v>&gt;3 calls</v>
      </c>
      <c r="W2296" t="str">
        <f t="shared" si="807"/>
        <v>Q3</v>
      </c>
      <c r="X2296" t="str">
        <f t="shared" si="808"/>
        <v>Not Applicable</v>
      </c>
      <c r="Y2296" t="str">
        <f t="shared" si="809"/>
        <v>High</v>
      </c>
      <c r="Z2296" s="3">
        <f t="shared" si="810"/>
        <v>1.3504387143375178</v>
      </c>
      <c r="AA2296" s="3">
        <f t="shared" si="811"/>
        <v>0.75077524086218184</v>
      </c>
      <c r="AB2296" s="3">
        <f t="shared" si="812"/>
        <v>-0.91806603746022808</v>
      </c>
      <c r="AC2296" s="3">
        <f t="shared" si="813"/>
        <v>-0.20146742526159472</v>
      </c>
      <c r="AD2296" s="3">
        <f t="shared" si="814"/>
        <v>3.038773361244377</v>
      </c>
      <c r="AE2296" s="3">
        <f t="shared" si="815"/>
        <v>1.8085304963015405</v>
      </c>
      <c r="AF2296" s="3">
        <f t="shared" si="816"/>
        <v>2.3037841850088614</v>
      </c>
      <c r="AG2296" t="str">
        <f t="shared" si="817"/>
        <v>Cluster 2</v>
      </c>
      <c r="AH2296" t="str">
        <f t="shared" si="818"/>
        <v>Not Applicable</v>
      </c>
      <c r="AI2296" t="e">
        <f t="shared" si="819"/>
        <v>#N/A</v>
      </c>
      <c r="AJ2296">
        <f t="shared" si="820"/>
        <v>43.04</v>
      </c>
      <c r="AK2296" t="str">
        <f t="shared" si="821"/>
        <v>no - High</v>
      </c>
      <c r="AL2296" t="str">
        <f t="shared" si="822"/>
        <v>Q2 - Medium</v>
      </c>
      <c r="AM2296">
        <f t="shared" si="823"/>
        <v>0</v>
      </c>
      <c r="AN2296">
        <f t="shared" si="824"/>
        <v>1</v>
      </c>
      <c r="AO2296">
        <f t="shared" si="825"/>
        <v>0</v>
      </c>
      <c r="AP2296">
        <f t="shared" si="826"/>
        <v>4</v>
      </c>
      <c r="AQ2296">
        <f t="shared" si="827"/>
        <v>253.2</v>
      </c>
    </row>
    <row r="2297" spans="1:43" x14ac:dyDescent="0.25">
      <c r="A2297" t="s">
        <v>31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  <c r="U2297">
        <f t="shared" si="805"/>
        <v>0</v>
      </c>
      <c r="V2297" t="str">
        <f t="shared" si="806"/>
        <v>&lt;=3 calls</v>
      </c>
      <c r="W2297" t="str">
        <f t="shared" si="807"/>
        <v>Q3</v>
      </c>
      <c r="X2297" t="str">
        <f t="shared" si="808"/>
        <v>Not Applicable</v>
      </c>
      <c r="Y2297" t="str">
        <f t="shared" si="809"/>
        <v>Medium</v>
      </c>
      <c r="Z2297" s="3">
        <f t="shared" si="810"/>
        <v>0.47656487601567804</v>
      </c>
      <c r="AA2297" s="3">
        <f t="shared" si="811"/>
        <v>-4.1272154585989797E-2</v>
      </c>
      <c r="AB2297" s="3">
        <f t="shared" si="812"/>
        <v>-1.2834821938893206</v>
      </c>
      <c r="AC2297" s="3">
        <f t="shared" si="813"/>
        <v>1.0666017791416695</v>
      </c>
      <c r="AD2297" s="3">
        <f t="shared" si="814"/>
        <v>2.729580184288273</v>
      </c>
      <c r="AE2297" s="3">
        <f t="shared" si="815"/>
        <v>1.7360251637275097</v>
      </c>
      <c r="AF2297" s="3">
        <f t="shared" si="816"/>
        <v>2.5645581989362327</v>
      </c>
      <c r="AG2297" t="str">
        <f t="shared" si="817"/>
        <v>Cluster 2</v>
      </c>
      <c r="AH2297" t="str">
        <f t="shared" si="818"/>
        <v>Not Applicable</v>
      </c>
      <c r="AI2297" t="e">
        <f t="shared" si="819"/>
        <v>#N/A</v>
      </c>
      <c r="AJ2297">
        <f t="shared" si="820"/>
        <v>35.020000000000003</v>
      </c>
      <c r="AK2297" t="str">
        <f t="shared" si="821"/>
        <v>no - Low</v>
      </c>
      <c r="AL2297" t="str">
        <f t="shared" si="822"/>
        <v>Q4 - Very High</v>
      </c>
      <c r="AM2297">
        <f t="shared" si="823"/>
        <v>0</v>
      </c>
      <c r="AN2297">
        <f t="shared" si="824"/>
        <v>1</v>
      </c>
      <c r="AO2297">
        <f t="shared" si="825"/>
        <v>0</v>
      </c>
      <c r="AP2297">
        <f t="shared" si="826"/>
        <v>0</v>
      </c>
      <c r="AQ2297">
        <f t="shared" si="827"/>
        <v>206</v>
      </c>
    </row>
    <row r="2298" spans="1:43" x14ac:dyDescent="0.25">
      <c r="A2298" t="s">
        <v>66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  <c r="U2298">
        <f t="shared" si="805"/>
        <v>0</v>
      </c>
      <c r="V2298" t="str">
        <f t="shared" si="806"/>
        <v>&lt;=3 calls</v>
      </c>
      <c r="W2298" t="str">
        <f t="shared" si="807"/>
        <v>Q4</v>
      </c>
      <c r="X2298" t="str">
        <f t="shared" si="808"/>
        <v>Not Applicable</v>
      </c>
      <c r="Y2298" t="str">
        <f t="shared" si="809"/>
        <v>Low</v>
      </c>
      <c r="Z2298" s="3">
        <f t="shared" si="810"/>
        <v>-2.0191595605475428</v>
      </c>
      <c r="AA2298" s="3">
        <f t="shared" si="811"/>
        <v>-1.5019826778497027</v>
      </c>
      <c r="AB2298" s="3">
        <f t="shared" si="812"/>
        <v>-0.89423454899746146</v>
      </c>
      <c r="AC2298" s="3">
        <f t="shared" si="813"/>
        <v>0.52314354868312773</v>
      </c>
      <c r="AD2298" s="3">
        <f t="shared" si="814"/>
        <v>1.9031094081101647</v>
      </c>
      <c r="AE2298" s="3">
        <f t="shared" si="815"/>
        <v>2.7214503296331864</v>
      </c>
      <c r="AF2298" s="3">
        <f t="shared" si="816"/>
        <v>4.3807257816580734</v>
      </c>
      <c r="AG2298" t="str">
        <f t="shared" si="817"/>
        <v>Cluster 1</v>
      </c>
      <c r="AH2298" t="str">
        <f t="shared" si="818"/>
        <v>&gt;16 messages</v>
      </c>
      <c r="AI2298" t="e">
        <f t="shared" si="819"/>
        <v>#N/A</v>
      </c>
      <c r="AJ2298">
        <f t="shared" si="820"/>
        <v>12.1</v>
      </c>
      <c r="AK2298" t="str">
        <f t="shared" si="821"/>
        <v>no - Low</v>
      </c>
      <c r="AL2298" t="str">
        <f t="shared" si="822"/>
        <v>Q3 - High</v>
      </c>
      <c r="AM2298">
        <f t="shared" si="823"/>
        <v>0</v>
      </c>
      <c r="AN2298">
        <f t="shared" si="824"/>
        <v>1</v>
      </c>
      <c r="AO2298">
        <f t="shared" si="825"/>
        <v>0</v>
      </c>
      <c r="AP2298">
        <f t="shared" si="826"/>
        <v>0</v>
      </c>
      <c r="AQ2298">
        <f t="shared" si="827"/>
        <v>71.2</v>
      </c>
    </row>
    <row r="2299" spans="1:43" x14ac:dyDescent="0.25">
      <c r="A2299" t="s">
        <v>31</v>
      </c>
      <c r="B2299">
        <v>63</v>
      </c>
      <c r="C2299" t="s">
        <v>28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  <c r="U2299">
        <f t="shared" si="805"/>
        <v>1</v>
      </c>
      <c r="V2299" t="str">
        <f t="shared" si="806"/>
        <v>&lt;=3 calls</v>
      </c>
      <c r="W2299" t="str">
        <f t="shared" si="807"/>
        <v>Q1</v>
      </c>
      <c r="X2299" t="str">
        <f t="shared" si="808"/>
        <v>Not Applicable</v>
      </c>
      <c r="Y2299" t="str">
        <f t="shared" si="809"/>
        <v>High</v>
      </c>
      <c r="Z2299" s="3">
        <f t="shared" si="810"/>
        <v>1.5096614899639551</v>
      </c>
      <c r="AA2299" s="3">
        <f t="shared" si="811"/>
        <v>0.89207012798987051</v>
      </c>
      <c r="AB2299" s="3">
        <f t="shared" si="812"/>
        <v>3.1221586306652723E-2</v>
      </c>
      <c r="AC2299" s="3">
        <f t="shared" si="813"/>
        <v>1.6100600096002116</v>
      </c>
      <c r="AD2299" s="3">
        <f t="shared" si="814"/>
        <v>4.2135687222613054</v>
      </c>
      <c r="AE2299" s="3">
        <f t="shared" si="815"/>
        <v>2.3807845239536882</v>
      </c>
      <c r="AF2299" s="3">
        <f t="shared" si="816"/>
        <v>1.2578189542919165</v>
      </c>
      <c r="AG2299" t="str">
        <f t="shared" si="817"/>
        <v>Cluster 3</v>
      </c>
      <c r="AH2299" t="str">
        <f t="shared" si="818"/>
        <v>Not Applicable</v>
      </c>
      <c r="AI2299">
        <f t="shared" si="819"/>
        <v>44.51</v>
      </c>
      <c r="AJ2299" t="e">
        <f t="shared" si="820"/>
        <v>#N/A</v>
      </c>
      <c r="AK2299" t="str">
        <f t="shared" si="821"/>
        <v>no - Medium</v>
      </c>
      <c r="AL2299" t="str">
        <f t="shared" si="822"/>
        <v>Q4 - Very High</v>
      </c>
      <c r="AM2299">
        <f t="shared" si="823"/>
        <v>0</v>
      </c>
      <c r="AN2299">
        <f t="shared" si="824"/>
        <v>0</v>
      </c>
      <c r="AO2299">
        <f t="shared" si="825"/>
        <v>1</v>
      </c>
      <c r="AP2299">
        <f t="shared" si="826"/>
        <v>0</v>
      </c>
      <c r="AQ2299">
        <f t="shared" si="827"/>
        <v>261.8</v>
      </c>
    </row>
    <row r="2300" spans="1:43" x14ac:dyDescent="0.25">
      <c r="A2300" t="s">
        <v>69</v>
      </c>
      <c r="B2300">
        <v>124</v>
      </c>
      <c r="C2300" t="s">
        <v>28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  <c r="U2300">
        <f t="shared" si="805"/>
        <v>0</v>
      </c>
      <c r="V2300" t="str">
        <f t="shared" si="806"/>
        <v>&lt;=3 calls</v>
      </c>
      <c r="W2300" t="str">
        <f t="shared" si="807"/>
        <v>Q3</v>
      </c>
      <c r="X2300" t="str">
        <f t="shared" si="808"/>
        <v>Not Applicable</v>
      </c>
      <c r="Y2300" t="str">
        <f t="shared" si="809"/>
        <v>High</v>
      </c>
      <c r="Z2300" s="3">
        <f t="shared" si="810"/>
        <v>0.20440501535188491</v>
      </c>
      <c r="AA2300" s="3">
        <f t="shared" si="811"/>
        <v>1.2204314853992884</v>
      </c>
      <c r="AB2300" s="3">
        <f t="shared" si="812"/>
        <v>-0.36199797332900063</v>
      </c>
      <c r="AC2300" s="3">
        <f t="shared" si="813"/>
        <v>-9.277577916988608E-2</v>
      </c>
      <c r="AD2300" s="3">
        <f t="shared" si="814"/>
        <v>2.7588058640024626</v>
      </c>
      <c r="AE2300" s="3">
        <f t="shared" si="815"/>
        <v>1.2926268985093112</v>
      </c>
      <c r="AF2300" s="3">
        <f t="shared" si="816"/>
        <v>1.9315172280477408</v>
      </c>
      <c r="AG2300" t="str">
        <f t="shared" si="817"/>
        <v>Cluster 2</v>
      </c>
      <c r="AH2300" t="str">
        <f t="shared" si="818"/>
        <v>Not Applicable</v>
      </c>
      <c r="AI2300" t="e">
        <f t="shared" si="819"/>
        <v>#N/A</v>
      </c>
      <c r="AJ2300">
        <f t="shared" si="820"/>
        <v>32.520000000000003</v>
      </c>
      <c r="AK2300" t="str">
        <f t="shared" si="821"/>
        <v>no - Low</v>
      </c>
      <c r="AL2300" t="str">
        <f t="shared" si="822"/>
        <v>Q2 - Medium</v>
      </c>
      <c r="AM2300">
        <f t="shared" si="823"/>
        <v>0</v>
      </c>
      <c r="AN2300">
        <f t="shared" si="824"/>
        <v>0</v>
      </c>
      <c r="AO2300">
        <f t="shared" si="825"/>
        <v>1</v>
      </c>
      <c r="AP2300">
        <f t="shared" si="826"/>
        <v>1</v>
      </c>
      <c r="AQ2300">
        <f t="shared" si="827"/>
        <v>191.3</v>
      </c>
    </row>
    <row r="2301" spans="1:43" x14ac:dyDescent="0.25">
      <c r="A2301" t="s">
        <v>63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  <c r="U2301">
        <f t="shared" si="805"/>
        <v>0</v>
      </c>
      <c r="V2301" t="str">
        <f t="shared" si="806"/>
        <v>&lt;=3 calls</v>
      </c>
      <c r="W2301" t="str">
        <f t="shared" si="807"/>
        <v>Q4</v>
      </c>
      <c r="X2301" t="str">
        <f t="shared" si="808"/>
        <v>Not Applicable</v>
      </c>
      <c r="Y2301" t="str">
        <f t="shared" si="809"/>
        <v>High</v>
      </c>
      <c r="Z2301" s="3">
        <f t="shared" si="810"/>
        <v>-0.86942300631478275</v>
      </c>
      <c r="AA2301" s="3">
        <f t="shared" si="811"/>
        <v>1.1010273554322274</v>
      </c>
      <c r="AB2301" s="3">
        <f t="shared" si="812"/>
        <v>0.55750028985942157</v>
      </c>
      <c r="AC2301" s="3">
        <f t="shared" si="813"/>
        <v>0.48691299998589177</v>
      </c>
      <c r="AD2301" s="3">
        <f t="shared" si="814"/>
        <v>3.0113259076349799</v>
      </c>
      <c r="AE2301" s="3">
        <f t="shared" si="815"/>
        <v>1.5862056752099076</v>
      </c>
      <c r="AF2301" s="3">
        <f t="shared" si="816"/>
        <v>1.9909829648047226</v>
      </c>
      <c r="AG2301" t="str">
        <f t="shared" si="817"/>
        <v>Cluster 2</v>
      </c>
      <c r="AH2301" t="str">
        <f t="shared" si="818"/>
        <v>Not Applicable</v>
      </c>
      <c r="AI2301" t="e">
        <f t="shared" si="819"/>
        <v>#N/A</v>
      </c>
      <c r="AJ2301">
        <f t="shared" si="820"/>
        <v>22.66</v>
      </c>
      <c r="AK2301" t="str">
        <f t="shared" si="821"/>
        <v>no - Low</v>
      </c>
      <c r="AL2301" t="str">
        <f t="shared" si="822"/>
        <v>Q3 - High</v>
      </c>
      <c r="AM2301">
        <f t="shared" si="823"/>
        <v>0</v>
      </c>
      <c r="AN2301">
        <f t="shared" si="824"/>
        <v>1</v>
      </c>
      <c r="AO2301">
        <f t="shared" si="825"/>
        <v>0</v>
      </c>
      <c r="AP2301">
        <f t="shared" si="826"/>
        <v>0</v>
      </c>
      <c r="AQ2301">
        <f t="shared" si="827"/>
        <v>133.30000000000001</v>
      </c>
    </row>
    <row r="2302" spans="1:43" x14ac:dyDescent="0.25">
      <c r="A2302" t="s">
        <v>46</v>
      </c>
      <c r="B2302">
        <v>116</v>
      </c>
      <c r="C2302" t="s">
        <v>25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  <c r="U2302">
        <f t="shared" si="805"/>
        <v>0</v>
      </c>
      <c r="V2302" t="str">
        <f t="shared" si="806"/>
        <v>&lt;=3 calls</v>
      </c>
      <c r="W2302" t="str">
        <f t="shared" si="807"/>
        <v>Q3</v>
      </c>
      <c r="X2302" t="str">
        <f t="shared" si="808"/>
        <v>Not Applicable</v>
      </c>
      <c r="Y2302" t="str">
        <f t="shared" si="809"/>
        <v>Medium</v>
      </c>
      <c r="Z2302" s="3">
        <f t="shared" si="810"/>
        <v>6.1845088337516639E-2</v>
      </c>
      <c r="AA2302" s="3">
        <f t="shared" si="811"/>
        <v>7.2161768882718497E-2</v>
      </c>
      <c r="AB2302" s="3">
        <f t="shared" si="812"/>
        <v>-0.66783540860117585</v>
      </c>
      <c r="AC2302" s="3">
        <f t="shared" si="813"/>
        <v>-1.541997727059331</v>
      </c>
      <c r="AD2302" s="3">
        <f t="shared" si="814"/>
        <v>1.6374189146937497</v>
      </c>
      <c r="AE2302" s="3">
        <f t="shared" si="815"/>
        <v>1.6830903894554803</v>
      </c>
      <c r="AF2302" s="3">
        <f t="shared" si="816"/>
        <v>3.3142790793712504</v>
      </c>
      <c r="AG2302" t="str">
        <f t="shared" si="817"/>
        <v>Cluster 1</v>
      </c>
      <c r="AH2302" t="str">
        <f t="shared" si="818"/>
        <v>&gt;16 messages</v>
      </c>
      <c r="AI2302" t="e">
        <f t="shared" si="819"/>
        <v>#N/A</v>
      </c>
      <c r="AJ2302">
        <f t="shared" si="820"/>
        <v>31.21</v>
      </c>
      <c r="AK2302" t="str">
        <f t="shared" si="821"/>
        <v>no - Low</v>
      </c>
      <c r="AL2302" t="str">
        <f t="shared" si="822"/>
        <v>Q1 - Low</v>
      </c>
      <c r="AM2302">
        <f t="shared" si="823"/>
        <v>0</v>
      </c>
      <c r="AN2302">
        <f t="shared" si="824"/>
        <v>0</v>
      </c>
      <c r="AO2302">
        <f t="shared" si="825"/>
        <v>0</v>
      </c>
      <c r="AP2302">
        <f t="shared" si="826"/>
        <v>2</v>
      </c>
      <c r="AQ2302">
        <f t="shared" si="827"/>
        <v>183.6</v>
      </c>
    </row>
    <row r="2303" spans="1:43" x14ac:dyDescent="0.25">
      <c r="A2303" t="s">
        <v>49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  <c r="U2303">
        <f t="shared" si="805"/>
        <v>0</v>
      </c>
      <c r="V2303" t="str">
        <f t="shared" si="806"/>
        <v>&lt;=3 calls</v>
      </c>
      <c r="W2303" t="str">
        <f t="shared" si="807"/>
        <v>Q4</v>
      </c>
      <c r="X2303" t="str">
        <f t="shared" si="808"/>
        <v>Not Applicable</v>
      </c>
      <c r="Y2303" t="str">
        <f t="shared" si="809"/>
        <v>Medium</v>
      </c>
      <c r="Z2303" s="3">
        <f t="shared" si="810"/>
        <v>-0.46396035675443797</v>
      </c>
      <c r="AA2303" s="3">
        <f t="shared" si="811"/>
        <v>-9.3013944238382787E-2</v>
      </c>
      <c r="AB2303" s="3">
        <f t="shared" si="812"/>
        <v>-0.60428477270046432</v>
      </c>
      <c r="AC2303" s="3">
        <f t="shared" si="813"/>
        <v>1.8636738504808648</v>
      </c>
      <c r="AD2303" s="3">
        <f t="shared" si="814"/>
        <v>3.0768783966093736</v>
      </c>
      <c r="AE2303" s="3">
        <f t="shared" si="815"/>
        <v>2.0155275026519264</v>
      </c>
      <c r="AF2303" s="3">
        <f t="shared" si="816"/>
        <v>2.580217347506049</v>
      </c>
      <c r="AG2303" t="str">
        <f t="shared" si="817"/>
        <v>Cluster 2</v>
      </c>
      <c r="AH2303" t="str">
        <f t="shared" si="818"/>
        <v>&gt;16 messages</v>
      </c>
      <c r="AI2303" t="e">
        <f t="shared" si="819"/>
        <v>#N/A</v>
      </c>
      <c r="AJ2303">
        <f t="shared" si="820"/>
        <v>26.38</v>
      </c>
      <c r="AK2303" t="str">
        <f t="shared" si="821"/>
        <v>no - Medium</v>
      </c>
      <c r="AL2303" t="str">
        <f t="shared" si="822"/>
        <v>Q4 - Very High</v>
      </c>
      <c r="AM2303">
        <f t="shared" si="823"/>
        <v>0</v>
      </c>
      <c r="AN2303">
        <f t="shared" si="824"/>
        <v>1</v>
      </c>
      <c r="AO2303">
        <f t="shared" si="825"/>
        <v>0</v>
      </c>
      <c r="AP2303">
        <f t="shared" si="826"/>
        <v>1</v>
      </c>
      <c r="AQ2303">
        <f t="shared" si="827"/>
        <v>155.19999999999999</v>
      </c>
    </row>
    <row r="2304" spans="1:43" x14ac:dyDescent="0.25">
      <c r="A2304" t="s">
        <v>46</v>
      </c>
      <c r="B2304">
        <v>97</v>
      </c>
      <c r="C2304" t="s">
        <v>25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  <c r="U2304">
        <f t="shared" si="805"/>
        <v>0</v>
      </c>
      <c r="V2304" t="str">
        <f t="shared" si="806"/>
        <v>&lt;=3 calls</v>
      </c>
      <c r="W2304" t="str">
        <f t="shared" si="807"/>
        <v>Q2</v>
      </c>
      <c r="X2304" t="str">
        <f t="shared" si="808"/>
        <v>Not Applicable</v>
      </c>
      <c r="Y2304" t="str">
        <f t="shared" si="809"/>
        <v>Medium</v>
      </c>
      <c r="Z2304" s="3">
        <f t="shared" si="810"/>
        <v>1.9040155737829212</v>
      </c>
      <c r="AA2304" s="3">
        <f t="shared" si="811"/>
        <v>-0.29401089634960204</v>
      </c>
      <c r="AB2304" s="3">
        <f t="shared" si="812"/>
        <v>2.2296763969968989</v>
      </c>
      <c r="AC2304" s="3">
        <f t="shared" si="813"/>
        <v>-1.5057671783620949</v>
      </c>
      <c r="AD2304" s="3">
        <f t="shared" si="814"/>
        <v>4.4292592084087907</v>
      </c>
      <c r="AE2304" s="3">
        <f t="shared" si="815"/>
        <v>3.3091553821387447</v>
      </c>
      <c r="AF2304" s="3">
        <f t="shared" si="816"/>
        <v>3.2066620574986655</v>
      </c>
      <c r="AG2304" t="str">
        <f t="shared" si="817"/>
        <v>Cluster 3</v>
      </c>
      <c r="AH2304" t="str">
        <f t="shared" si="818"/>
        <v>&gt;16 messages</v>
      </c>
      <c r="AI2304" t="e">
        <f t="shared" si="819"/>
        <v>#N/A</v>
      </c>
      <c r="AJ2304">
        <f t="shared" si="820"/>
        <v>48.13</v>
      </c>
      <c r="AK2304" t="str">
        <f t="shared" si="821"/>
        <v>no - High</v>
      </c>
      <c r="AL2304" t="str">
        <f t="shared" si="822"/>
        <v>Q1 - Low</v>
      </c>
      <c r="AM2304">
        <f t="shared" si="823"/>
        <v>0</v>
      </c>
      <c r="AN2304">
        <f t="shared" si="824"/>
        <v>0</v>
      </c>
      <c r="AO2304">
        <f t="shared" si="825"/>
        <v>0</v>
      </c>
      <c r="AP2304">
        <f t="shared" si="826"/>
        <v>1</v>
      </c>
      <c r="AQ2304">
        <f t="shared" si="827"/>
        <v>283.10000000000002</v>
      </c>
    </row>
    <row r="2305" spans="1:43" x14ac:dyDescent="0.25">
      <c r="A2305" t="s">
        <v>31</v>
      </c>
      <c r="B2305">
        <v>137</v>
      </c>
      <c r="C2305" t="s">
        <v>28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  <c r="U2305">
        <f t="shared" si="805"/>
        <v>0</v>
      </c>
      <c r="V2305" t="str">
        <f t="shared" si="806"/>
        <v>&lt;=3 calls</v>
      </c>
      <c r="W2305" t="str">
        <f t="shared" si="807"/>
        <v>Q4</v>
      </c>
      <c r="X2305" t="str">
        <f t="shared" si="808"/>
        <v>Not Applicable</v>
      </c>
      <c r="Y2305" t="str">
        <f t="shared" si="809"/>
        <v>Medium</v>
      </c>
      <c r="Z2305" s="3">
        <f t="shared" si="810"/>
        <v>0.11553648942085012</v>
      </c>
      <c r="AA2305" s="3">
        <f t="shared" si="811"/>
        <v>-0.4412759899756441</v>
      </c>
      <c r="AB2305" s="3">
        <f t="shared" si="812"/>
        <v>0.29932583151278025</v>
      </c>
      <c r="AC2305" s="3">
        <f t="shared" si="813"/>
        <v>0.66806574347207237</v>
      </c>
      <c r="AD2305" s="3">
        <f t="shared" si="814"/>
        <v>2.4550529769413338</v>
      </c>
      <c r="AE2305" s="3">
        <f t="shared" si="815"/>
        <v>0.86254331527662376</v>
      </c>
      <c r="AF2305" s="3">
        <f t="shared" si="816"/>
        <v>1.8602894457229693</v>
      </c>
      <c r="AG2305" t="str">
        <f t="shared" si="817"/>
        <v>Cluster 2</v>
      </c>
      <c r="AH2305" t="str">
        <f t="shared" si="818"/>
        <v>&gt;16 messages</v>
      </c>
      <c r="AI2305" t="e">
        <f t="shared" si="819"/>
        <v>#N/A</v>
      </c>
      <c r="AJ2305">
        <f t="shared" si="820"/>
        <v>31.71</v>
      </c>
      <c r="AK2305" t="str">
        <f t="shared" si="821"/>
        <v>no - Medium</v>
      </c>
      <c r="AL2305" t="str">
        <f t="shared" si="822"/>
        <v>Q4 - Very High</v>
      </c>
      <c r="AM2305">
        <f t="shared" si="823"/>
        <v>0</v>
      </c>
      <c r="AN2305">
        <f t="shared" si="824"/>
        <v>0</v>
      </c>
      <c r="AO2305">
        <f t="shared" si="825"/>
        <v>1</v>
      </c>
      <c r="AP2305">
        <f t="shared" si="826"/>
        <v>2</v>
      </c>
      <c r="AQ2305">
        <f t="shared" si="827"/>
        <v>186.5</v>
      </c>
    </row>
    <row r="2306" spans="1:43" x14ac:dyDescent="0.25">
      <c r="A2306" t="s">
        <v>72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  <c r="U2306">
        <f t="shared" ref="U2306:U2369" si="828">IF(T2306="yes",1,0)</f>
        <v>0</v>
      </c>
      <c r="V2306" t="str">
        <f t="shared" ref="V2306:V2369" si="829">IF(S2306&gt;3,"&gt;3 calls","&lt;=3 calls")</f>
        <v>&lt;=3 calls</v>
      </c>
      <c r="W2306" t="str">
        <f t="shared" ref="W2306:W2369" si="830">IF(B2306&lt;=_xlfn.QUARTILE.INC($B$2:$B$4251,1),"Q1",
IF(B2306&lt;=_xlfn.QUARTILE.INC($B$2:$B$4251,2),"Q2",
IF(B2306&lt;=_xlfn.QUARTILE.INC($B$2:$B$4251,3),"Q3","Q4")))</f>
        <v>Q4</v>
      </c>
      <c r="X2306" t="str">
        <f t="shared" ref="X2306:X2369" si="831">IF(D2306="no","Not Applicable",IF(R2306&gt;2.84,"High","Low"))</f>
        <v>Not Applicable</v>
      </c>
      <c r="Y2306" t="str">
        <f t="shared" ref="Y2306:Y2369" si="832">IF(J2306&lt;=165,"Low",IF(J2306&lt;=233,"Medium","High"))</f>
        <v>Low</v>
      </c>
      <c r="Z2306" s="3">
        <f t="shared" ref="Z2306:Z2369" si="833">(G2306-AVERAGE($G$2:$G$4251))/_xlfn.STDEV.S($G$2:$G$4251)</f>
        <v>-0.31399471924581673</v>
      </c>
      <c r="AA2306" s="3">
        <f t="shared" ref="AA2306:AA2369" si="834">(J2306-AVERAGE($J$2:$J$4251))/_xlfn.STDEV.S($J$2:$J$4251)</f>
        <v>-1.2771048997450711</v>
      </c>
      <c r="AB2306" s="3">
        <f t="shared" ref="AB2306:AB2369" si="835">(M2306-AVERAGE($M$2:$M$4251))/_xlfn.STDEV.S($M$2:$M$4251)</f>
        <v>0.9646215510983559</v>
      </c>
      <c r="AC2306" s="3">
        <f t="shared" ref="AC2306:AC2369" si="836">(P2306-AVERAGE($P$2:$P$4251))/_xlfn.STDEV.S($P$2:$P$4251)</f>
        <v>-2.1579170549123452</v>
      </c>
      <c r="AD2306" s="3">
        <f t="shared" ref="AD2306:AD2369" si="837">SQRT((Z2306-$BQ$13)^2+(AA2306-$BR$13)^2+(AB2306-$BS$13)^2+(AC2306-$BT$13)^2)</f>
        <v>2.397477865545862</v>
      </c>
      <c r="AE2306" s="3">
        <f t="shared" ref="AE2306:AE2369" si="838">SQRT((Z2306-$BQ$14)^2+(AA2306-$BR$14)^2+(AB2306-$BS$14)^2+(AC2306-$BT$14)^2)</f>
        <v>2.7049381437275226</v>
      </c>
      <c r="AF2306" s="3">
        <f t="shared" ref="AF2306:AF2369" si="839">SQRT((Z2306-$BQ$15)^2+(AA2306-$BR$15)^2+(AB2306-$BS$15)^2+(AC2306-$BT$15)^2)</f>
        <v>4.1091946421411887</v>
      </c>
      <c r="AG2306" t="str">
        <f t="shared" ref="AG2306:AG2369" si="840">IF(AD2306=MIN(AD2306:AF2306),"Cluster 1",IF(AE2306=MIN(AD2306:AF2306),"Cluster 2","Cluster 3"))</f>
        <v>Cluster 1</v>
      </c>
      <c r="AH2306" t="str">
        <f t="shared" ref="AH2306:AH2369" si="841">IF(E2306="no","Not Applicable",IF(F2306=0,"0 messages",IF(F2306&lt;=16,"1-16 messages","&gt;16 messages")))</f>
        <v>&gt;16 messages</v>
      </c>
      <c r="AI2306" t="e">
        <f t="shared" ref="AI2306:AI2369" si="842">IF(T2306="yes",I2306,NA())</f>
        <v>#N/A</v>
      </c>
      <c r="AJ2306">
        <f t="shared" ref="AJ2306:AJ2369" si="843">IF(T2306="no",I2306,NA())</f>
        <v>27.76</v>
      </c>
      <c r="AK2306" t="str">
        <f t="shared" ref="AK2306:AK2369" si="844">D2306&amp;" - "&amp;IF(Q2306&lt;=3,"Low",IF(Q2306&lt;=6,"Medium","High"))</f>
        <v>no - Medium</v>
      </c>
      <c r="AL2306" t="str">
        <f t="shared" ref="AL2306:AL2369" si="845">IF(P2306&lt;=8.5,"Q1 - Low",IF(P2306&lt;=10.3,"Q2 - Medium",IF(P2306&lt;=12,"Q3 - High","Q4 - Very High")))</f>
        <v>Q1 - Low</v>
      </c>
      <c r="AM2306">
        <f t="shared" ref="AM2306:AM2369" si="846">IF(D2306="yes",1,0)</f>
        <v>0</v>
      </c>
      <c r="AN2306">
        <f t="shared" ref="AN2306:AN2369" si="847">IF(C2306="area_code_415",1,0)</f>
        <v>1</v>
      </c>
      <c r="AO2306">
        <f t="shared" ref="AO2306:AO2369" si="848">IF(C2306="area_code_510",1,0)</f>
        <v>0</v>
      </c>
      <c r="AP2306">
        <f t="shared" ref="AP2306:AP2369" si="849">S2306</f>
        <v>0</v>
      </c>
      <c r="AQ2306">
        <f t="shared" ref="AQ2306:AQ2369" si="850">G2306</f>
        <v>163.30000000000001</v>
      </c>
    </row>
    <row r="2307" spans="1:43" x14ac:dyDescent="0.25">
      <c r="A2307" t="s">
        <v>26</v>
      </c>
      <c r="B2307">
        <v>84</v>
      </c>
      <c r="C2307" t="s">
        <v>28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  <c r="U2307">
        <f t="shared" si="828"/>
        <v>0</v>
      </c>
      <c r="V2307" t="str">
        <f t="shared" si="829"/>
        <v>&lt;=3 calls</v>
      </c>
      <c r="W2307" t="str">
        <f t="shared" si="830"/>
        <v>Q2</v>
      </c>
      <c r="X2307" t="str">
        <f t="shared" si="831"/>
        <v>Not Applicable</v>
      </c>
      <c r="Y2307" t="str">
        <f t="shared" si="832"/>
        <v>Medium</v>
      </c>
      <c r="Z2307" s="3">
        <f t="shared" si="833"/>
        <v>0.42842775780303444</v>
      </c>
      <c r="AA2307" s="3">
        <f t="shared" si="834"/>
        <v>-0.3437626171692108</v>
      </c>
      <c r="AB2307" s="3">
        <f t="shared" si="835"/>
        <v>0.26159264144673255</v>
      </c>
      <c r="AC2307" s="3">
        <f t="shared" si="836"/>
        <v>1.2839850713250869</v>
      </c>
      <c r="AD2307" s="3">
        <f t="shared" si="837"/>
        <v>3.0461873154609536</v>
      </c>
      <c r="AE2307" s="3">
        <f t="shared" si="838"/>
        <v>1.4208347736679054</v>
      </c>
      <c r="AF2307" s="3">
        <f t="shared" si="839"/>
        <v>1.6608087629985102</v>
      </c>
      <c r="AG2307" t="str">
        <f t="shared" si="840"/>
        <v>Cluster 2</v>
      </c>
      <c r="AH2307" t="str">
        <f t="shared" si="841"/>
        <v>Not Applicable</v>
      </c>
      <c r="AI2307" t="e">
        <f t="shared" si="842"/>
        <v>#N/A</v>
      </c>
      <c r="AJ2307">
        <f t="shared" si="843"/>
        <v>34.58</v>
      </c>
      <c r="AK2307" t="str">
        <f t="shared" si="844"/>
        <v>no - Low</v>
      </c>
      <c r="AL2307" t="str">
        <f t="shared" si="845"/>
        <v>Q4 - Very High</v>
      </c>
      <c r="AM2307">
        <f t="shared" si="846"/>
        <v>0</v>
      </c>
      <c r="AN2307">
        <f t="shared" si="847"/>
        <v>0</v>
      </c>
      <c r="AO2307">
        <f t="shared" si="848"/>
        <v>1</v>
      </c>
      <c r="AP2307">
        <f t="shared" si="849"/>
        <v>1</v>
      </c>
      <c r="AQ2307">
        <f t="shared" si="850"/>
        <v>203.4</v>
      </c>
    </row>
    <row r="2308" spans="1:43" x14ac:dyDescent="0.25">
      <c r="A2308" t="s">
        <v>46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  <c r="U2308">
        <f t="shared" si="828"/>
        <v>0</v>
      </c>
      <c r="V2308" t="str">
        <f t="shared" si="829"/>
        <v>&lt;=3 calls</v>
      </c>
      <c r="W2308" t="str">
        <f t="shared" si="830"/>
        <v>Q3</v>
      </c>
      <c r="X2308" t="str">
        <f t="shared" si="831"/>
        <v>Not Applicable</v>
      </c>
      <c r="Y2308" t="str">
        <f t="shared" si="832"/>
        <v>Medium</v>
      </c>
      <c r="Z2308" s="3">
        <f t="shared" si="833"/>
        <v>-3.9983430958460471E-2</v>
      </c>
      <c r="AA2308" s="3">
        <f t="shared" si="834"/>
        <v>0.25126796383331002</v>
      </c>
      <c r="AB2308" s="3">
        <f t="shared" si="835"/>
        <v>0.51182327030578534</v>
      </c>
      <c r="AC2308" s="3">
        <f t="shared" si="836"/>
        <v>-9.277577916988608E-2</v>
      </c>
      <c r="AD2308" s="3">
        <f t="shared" si="837"/>
        <v>2.365579996036645</v>
      </c>
      <c r="AE2308" s="3">
        <f t="shared" si="838"/>
        <v>0.57905497979659581</v>
      </c>
      <c r="AF2308" s="3">
        <f t="shared" si="839"/>
        <v>1.7534653180504423</v>
      </c>
      <c r="AG2308" t="str">
        <f t="shared" si="840"/>
        <v>Cluster 2</v>
      </c>
      <c r="AH2308" t="str">
        <f t="shared" si="841"/>
        <v>&gt;16 messages</v>
      </c>
      <c r="AI2308" t="e">
        <f t="shared" si="842"/>
        <v>#N/A</v>
      </c>
      <c r="AJ2308">
        <f t="shared" si="843"/>
        <v>30.28</v>
      </c>
      <c r="AK2308" t="str">
        <f t="shared" si="844"/>
        <v>no - Medium</v>
      </c>
      <c r="AL2308" t="str">
        <f t="shared" si="845"/>
        <v>Q2 - Medium</v>
      </c>
      <c r="AM2308">
        <f t="shared" si="846"/>
        <v>0</v>
      </c>
      <c r="AN2308">
        <f t="shared" si="847"/>
        <v>1</v>
      </c>
      <c r="AO2308">
        <f t="shared" si="848"/>
        <v>0</v>
      </c>
      <c r="AP2308">
        <f t="shared" si="849"/>
        <v>1</v>
      </c>
      <c r="AQ2308">
        <f t="shared" si="850"/>
        <v>178.1</v>
      </c>
    </row>
    <row r="2309" spans="1:43" x14ac:dyDescent="0.25">
      <c r="A2309" t="s">
        <v>53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  <c r="U2309">
        <f t="shared" si="828"/>
        <v>0</v>
      </c>
      <c r="V2309" t="str">
        <f t="shared" si="829"/>
        <v>&lt;=3 calls</v>
      </c>
      <c r="W2309" t="str">
        <f t="shared" si="830"/>
        <v>Q4</v>
      </c>
      <c r="X2309" t="str">
        <f t="shared" si="831"/>
        <v>Not Applicable</v>
      </c>
      <c r="Y2309" t="str">
        <f t="shared" si="832"/>
        <v>Low</v>
      </c>
      <c r="Z2309" s="3">
        <f t="shared" si="833"/>
        <v>0.28957068603579295</v>
      </c>
      <c r="AA2309" s="3">
        <f t="shared" si="834"/>
        <v>-2.2104471823209315</v>
      </c>
      <c r="AB2309" s="3">
        <f t="shared" si="835"/>
        <v>2.0191649155757907</v>
      </c>
      <c r="AC2309" s="3">
        <f t="shared" si="836"/>
        <v>1.591586692182255E-2</v>
      </c>
      <c r="AD2309" s="3">
        <f t="shared" si="837"/>
        <v>3.6435719797444373</v>
      </c>
      <c r="AE2309" s="3">
        <f t="shared" si="838"/>
        <v>3.0078577425060931</v>
      </c>
      <c r="AF2309" s="3">
        <f t="shared" si="839"/>
        <v>3.580335127712055</v>
      </c>
      <c r="AG2309" t="str">
        <f t="shared" si="840"/>
        <v>Cluster 2</v>
      </c>
      <c r="AH2309" t="str">
        <f t="shared" si="841"/>
        <v>Not Applicable</v>
      </c>
      <c r="AI2309" t="e">
        <f t="shared" si="842"/>
        <v>#N/A</v>
      </c>
      <c r="AJ2309">
        <f t="shared" si="843"/>
        <v>33.299999999999997</v>
      </c>
      <c r="AK2309" t="str">
        <f t="shared" si="844"/>
        <v>no - Low</v>
      </c>
      <c r="AL2309" t="str">
        <f t="shared" si="845"/>
        <v>Q2 - Medium</v>
      </c>
      <c r="AM2309">
        <f t="shared" si="846"/>
        <v>0</v>
      </c>
      <c r="AN2309">
        <f t="shared" si="847"/>
        <v>1</v>
      </c>
      <c r="AO2309">
        <f t="shared" si="848"/>
        <v>0</v>
      </c>
      <c r="AP2309">
        <f t="shared" si="849"/>
        <v>1</v>
      </c>
      <c r="AQ2309">
        <f t="shared" si="850"/>
        <v>195.9</v>
      </c>
    </row>
    <row r="2310" spans="1:43" x14ac:dyDescent="0.25">
      <c r="A2310" t="s">
        <v>45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  <c r="U2310">
        <f t="shared" si="828"/>
        <v>0</v>
      </c>
      <c r="V2310" t="str">
        <f t="shared" si="829"/>
        <v>&lt;=3 calls</v>
      </c>
      <c r="W2310" t="str">
        <f t="shared" si="830"/>
        <v>Q3</v>
      </c>
      <c r="X2310" t="str">
        <f t="shared" si="831"/>
        <v>Not Applicable</v>
      </c>
      <c r="Y2310" t="str">
        <f t="shared" si="832"/>
        <v>Low</v>
      </c>
      <c r="Z2310" s="3">
        <f t="shared" si="833"/>
        <v>-1.2248971100389214</v>
      </c>
      <c r="AA2310" s="3">
        <f t="shared" si="834"/>
        <v>-0.76963734738506184</v>
      </c>
      <c r="AB2310" s="3">
        <f t="shared" si="835"/>
        <v>-0.48115541564283509</v>
      </c>
      <c r="AC2310" s="3">
        <f t="shared" si="836"/>
        <v>0.99414068174719761</v>
      </c>
      <c r="AD2310" s="3">
        <f t="shared" si="837"/>
        <v>2.0855316883566135</v>
      </c>
      <c r="AE2310" s="3">
        <f t="shared" si="838"/>
        <v>1.8200386824951904</v>
      </c>
      <c r="AF2310" s="3">
        <f t="shared" si="839"/>
        <v>3.2055637863592845</v>
      </c>
      <c r="AG2310" t="str">
        <f t="shared" si="840"/>
        <v>Cluster 2</v>
      </c>
      <c r="AH2310" t="str">
        <f t="shared" si="841"/>
        <v>&gt;16 messages</v>
      </c>
      <c r="AI2310" t="e">
        <f t="shared" si="842"/>
        <v>#N/A</v>
      </c>
      <c r="AJ2310">
        <f t="shared" si="843"/>
        <v>19.399999999999999</v>
      </c>
      <c r="AK2310" t="str">
        <f t="shared" si="844"/>
        <v>no - High</v>
      </c>
      <c r="AL2310" t="str">
        <f t="shared" si="845"/>
        <v>Q4 - Very High</v>
      </c>
      <c r="AM2310">
        <f t="shared" si="846"/>
        <v>0</v>
      </c>
      <c r="AN2310">
        <f t="shared" si="847"/>
        <v>1</v>
      </c>
      <c r="AO2310">
        <f t="shared" si="848"/>
        <v>0</v>
      </c>
      <c r="AP2310">
        <f t="shared" si="849"/>
        <v>2</v>
      </c>
      <c r="AQ2310">
        <f t="shared" si="850"/>
        <v>114.1</v>
      </c>
    </row>
    <row r="2311" spans="1:43" x14ac:dyDescent="0.25">
      <c r="A2311" t="s">
        <v>24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  <c r="U2311">
        <f t="shared" si="828"/>
        <v>1</v>
      </c>
      <c r="V2311" t="str">
        <f t="shared" si="829"/>
        <v>&lt;=3 calls</v>
      </c>
      <c r="W2311" t="str">
        <f t="shared" si="830"/>
        <v>Q4</v>
      </c>
      <c r="X2311" t="str">
        <f t="shared" si="831"/>
        <v>Not Applicable</v>
      </c>
      <c r="Y2311" t="str">
        <f t="shared" si="832"/>
        <v>Medium</v>
      </c>
      <c r="Z2311" s="3">
        <f t="shared" si="833"/>
        <v>1.8299584688403925</v>
      </c>
      <c r="AA2311" s="3">
        <f t="shared" si="834"/>
        <v>-0.39152426915603533</v>
      </c>
      <c r="AB2311" s="3">
        <f t="shared" si="835"/>
        <v>0.33705902157882794</v>
      </c>
      <c r="AC2311" s="3">
        <f t="shared" si="836"/>
        <v>-0.27392852265606671</v>
      </c>
      <c r="AD2311" s="3">
        <f t="shared" si="837"/>
        <v>3.2701397933093461</v>
      </c>
      <c r="AE2311" s="3">
        <f t="shared" si="838"/>
        <v>1.9211155276482081</v>
      </c>
      <c r="AF2311" s="3">
        <f t="shared" si="839"/>
        <v>2.1650763204461909</v>
      </c>
      <c r="AG2311" t="str">
        <f t="shared" si="840"/>
        <v>Cluster 2</v>
      </c>
      <c r="AH2311" t="str">
        <f t="shared" si="841"/>
        <v>Not Applicable</v>
      </c>
      <c r="AI2311">
        <f t="shared" si="842"/>
        <v>47.45</v>
      </c>
      <c r="AJ2311" t="e">
        <f t="shared" si="843"/>
        <v>#N/A</v>
      </c>
      <c r="AK2311" t="str">
        <f t="shared" si="844"/>
        <v>no - High</v>
      </c>
      <c r="AL2311" t="str">
        <f t="shared" si="845"/>
        <v>Q2 - Medium</v>
      </c>
      <c r="AM2311">
        <f t="shared" si="846"/>
        <v>0</v>
      </c>
      <c r="AN2311">
        <f t="shared" si="847"/>
        <v>1</v>
      </c>
      <c r="AO2311">
        <f t="shared" si="848"/>
        <v>0</v>
      </c>
      <c r="AP2311">
        <f t="shared" si="849"/>
        <v>2</v>
      </c>
      <c r="AQ2311">
        <f t="shared" si="850"/>
        <v>279.10000000000002</v>
      </c>
    </row>
    <row r="2312" spans="1:43" x14ac:dyDescent="0.25">
      <c r="A2312" t="s">
        <v>31</v>
      </c>
      <c r="B2312">
        <v>51</v>
      </c>
      <c r="C2312" t="s">
        <v>25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  <c r="U2312">
        <f t="shared" si="828"/>
        <v>0</v>
      </c>
      <c r="V2312" t="str">
        <f t="shared" si="829"/>
        <v>&lt;=3 calls</v>
      </c>
      <c r="W2312" t="str">
        <f t="shared" si="830"/>
        <v>Q1</v>
      </c>
      <c r="X2312" t="str">
        <f t="shared" si="831"/>
        <v>Not Applicable</v>
      </c>
      <c r="Y2312" t="str">
        <f t="shared" si="832"/>
        <v>Low</v>
      </c>
      <c r="Z2312" s="3">
        <f t="shared" si="833"/>
        <v>-0.20290906183202354</v>
      </c>
      <c r="AA2312" s="3">
        <f t="shared" si="834"/>
        <v>-1.2074524905976189</v>
      </c>
      <c r="AB2312" s="3">
        <f t="shared" si="835"/>
        <v>-7.0062239660106454E-2</v>
      </c>
      <c r="AC2312" s="3">
        <f t="shared" si="836"/>
        <v>0.63183519477483641</v>
      </c>
      <c r="AD2312" s="3">
        <f t="shared" si="837"/>
        <v>2.0508683138067312</v>
      </c>
      <c r="AE2312" s="3">
        <f t="shared" si="838"/>
        <v>1.3795789340252667</v>
      </c>
      <c r="AF2312" s="3">
        <f t="shared" si="839"/>
        <v>2.7568850592355343</v>
      </c>
      <c r="AG2312" t="str">
        <f t="shared" si="840"/>
        <v>Cluster 2</v>
      </c>
      <c r="AH2312" t="str">
        <f t="shared" si="841"/>
        <v>Not Applicable</v>
      </c>
      <c r="AI2312" t="e">
        <f t="shared" si="842"/>
        <v>#N/A</v>
      </c>
      <c r="AJ2312">
        <f t="shared" si="843"/>
        <v>28.78</v>
      </c>
      <c r="AK2312" t="str">
        <f t="shared" si="844"/>
        <v>no - Low</v>
      </c>
      <c r="AL2312" t="str">
        <f t="shared" si="845"/>
        <v>Q3 - High</v>
      </c>
      <c r="AM2312">
        <f t="shared" si="846"/>
        <v>0</v>
      </c>
      <c r="AN2312">
        <f t="shared" si="847"/>
        <v>0</v>
      </c>
      <c r="AO2312">
        <f t="shared" si="848"/>
        <v>0</v>
      </c>
      <c r="AP2312">
        <f t="shared" si="849"/>
        <v>0</v>
      </c>
      <c r="AQ2312">
        <f t="shared" si="850"/>
        <v>169.3</v>
      </c>
    </row>
    <row r="2313" spans="1:43" x14ac:dyDescent="0.25">
      <c r="A2313" t="s">
        <v>58</v>
      </c>
      <c r="B2313">
        <v>117</v>
      </c>
      <c r="C2313" t="s">
        <v>28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  <c r="U2313">
        <f t="shared" si="828"/>
        <v>0</v>
      </c>
      <c r="V2313" t="str">
        <f t="shared" si="829"/>
        <v>&lt;=3 calls</v>
      </c>
      <c r="W2313" t="str">
        <f t="shared" si="830"/>
        <v>Q3</v>
      </c>
      <c r="X2313" t="str">
        <f t="shared" si="831"/>
        <v>Not Applicable</v>
      </c>
      <c r="Y2313" t="str">
        <f t="shared" si="832"/>
        <v>Low</v>
      </c>
      <c r="Z2313" s="3">
        <f t="shared" si="833"/>
        <v>0.63208479639498871</v>
      </c>
      <c r="AA2313" s="3">
        <f t="shared" si="834"/>
        <v>-1.2373035230893841</v>
      </c>
      <c r="AB2313" s="3">
        <f t="shared" si="835"/>
        <v>-1.0292796502864741</v>
      </c>
      <c r="AC2313" s="3">
        <f t="shared" si="836"/>
        <v>-0.12900632786712207</v>
      </c>
      <c r="AD2313" s="3">
        <f t="shared" si="837"/>
        <v>1.8653420650140067</v>
      </c>
      <c r="AE2313" s="3">
        <f t="shared" si="838"/>
        <v>1.7339291880600838</v>
      </c>
      <c r="AF2313" s="3">
        <f t="shared" si="839"/>
        <v>3.2455384513055283</v>
      </c>
      <c r="AG2313" t="str">
        <f t="shared" si="840"/>
        <v>Cluster 2</v>
      </c>
      <c r="AH2313" t="str">
        <f t="shared" si="841"/>
        <v>Not Applicable</v>
      </c>
      <c r="AI2313" t="e">
        <f t="shared" si="842"/>
        <v>#N/A</v>
      </c>
      <c r="AJ2313">
        <f t="shared" si="843"/>
        <v>36.450000000000003</v>
      </c>
      <c r="AK2313" t="str">
        <f t="shared" si="844"/>
        <v>no - Low</v>
      </c>
      <c r="AL2313" t="str">
        <f t="shared" si="845"/>
        <v>Q2 - Medium</v>
      </c>
      <c r="AM2313">
        <f t="shared" si="846"/>
        <v>0</v>
      </c>
      <c r="AN2313">
        <f t="shared" si="847"/>
        <v>0</v>
      </c>
      <c r="AO2313">
        <f t="shared" si="848"/>
        <v>1</v>
      </c>
      <c r="AP2313">
        <f t="shared" si="849"/>
        <v>2</v>
      </c>
      <c r="AQ2313">
        <f t="shared" si="850"/>
        <v>214.4</v>
      </c>
    </row>
    <row r="2314" spans="1:43" x14ac:dyDescent="0.25">
      <c r="A2314" t="s">
        <v>73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  <c r="U2314">
        <f t="shared" si="828"/>
        <v>0</v>
      </c>
      <c r="V2314" t="str">
        <f t="shared" si="829"/>
        <v>&lt;=3 calls</v>
      </c>
      <c r="W2314" t="str">
        <f t="shared" si="830"/>
        <v>Q2</v>
      </c>
      <c r="X2314" t="str">
        <f t="shared" si="831"/>
        <v>High</v>
      </c>
      <c r="Y2314" t="str">
        <f t="shared" si="832"/>
        <v>Low</v>
      </c>
      <c r="Z2314" s="3">
        <f t="shared" si="833"/>
        <v>1.3985758325501618</v>
      </c>
      <c r="AA2314" s="3">
        <f t="shared" si="834"/>
        <v>-1.1437702879485199</v>
      </c>
      <c r="AB2314" s="3">
        <f t="shared" si="835"/>
        <v>-0.38384350441987075</v>
      </c>
      <c r="AC2314" s="3">
        <f t="shared" si="836"/>
        <v>0.52314354868312773</v>
      </c>
      <c r="AD2314" s="3">
        <f t="shared" si="837"/>
        <v>2.9109192735510749</v>
      </c>
      <c r="AE2314" s="3">
        <f t="shared" si="838"/>
        <v>1.9196978510696212</v>
      </c>
      <c r="AF2314" s="3">
        <f t="shared" si="839"/>
        <v>2.6262194618255963</v>
      </c>
      <c r="AG2314" t="str">
        <f t="shared" si="840"/>
        <v>Cluster 2</v>
      </c>
      <c r="AH2314" t="str">
        <f t="shared" si="841"/>
        <v>Not Applicable</v>
      </c>
      <c r="AI2314" t="e">
        <f t="shared" si="842"/>
        <v>#N/A</v>
      </c>
      <c r="AJ2314">
        <f t="shared" si="843"/>
        <v>43.49</v>
      </c>
      <c r="AK2314" t="str">
        <f t="shared" si="844"/>
        <v>yes - Low</v>
      </c>
      <c r="AL2314" t="str">
        <f t="shared" si="845"/>
        <v>Q3 - High</v>
      </c>
      <c r="AM2314">
        <f t="shared" si="846"/>
        <v>1</v>
      </c>
      <c r="AN2314">
        <f t="shared" si="847"/>
        <v>1</v>
      </c>
      <c r="AO2314">
        <f t="shared" si="848"/>
        <v>0</v>
      </c>
      <c r="AP2314">
        <f t="shared" si="849"/>
        <v>0</v>
      </c>
      <c r="AQ2314">
        <f t="shared" si="850"/>
        <v>255.8</v>
      </c>
    </row>
    <row r="2315" spans="1:43" x14ac:dyDescent="0.25">
      <c r="A2315" t="s">
        <v>53</v>
      </c>
      <c r="B2315">
        <v>86</v>
      </c>
      <c r="C2315" t="s">
        <v>25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  <c r="U2315">
        <f t="shared" si="828"/>
        <v>0</v>
      </c>
      <c r="V2315" t="str">
        <f t="shared" si="829"/>
        <v>&lt;=3 calls</v>
      </c>
      <c r="W2315" t="str">
        <f t="shared" si="830"/>
        <v>Q2</v>
      </c>
      <c r="X2315" t="str">
        <f t="shared" si="831"/>
        <v>Not Applicable</v>
      </c>
      <c r="Y2315" t="str">
        <f t="shared" si="832"/>
        <v>High</v>
      </c>
      <c r="Z2315" s="3">
        <f t="shared" si="833"/>
        <v>-0.59356029040386338</v>
      </c>
      <c r="AA2315" s="3">
        <f t="shared" si="834"/>
        <v>1.6900877299363954</v>
      </c>
      <c r="AB2315" s="3">
        <f t="shared" si="835"/>
        <v>-0.67776519546066205</v>
      </c>
      <c r="AC2315" s="3">
        <f t="shared" si="836"/>
        <v>-1.4695366296648587</v>
      </c>
      <c r="AD2315" s="3">
        <f t="shared" si="837"/>
        <v>2.7795800308939622</v>
      </c>
      <c r="AE2315" s="3">
        <f t="shared" si="838"/>
        <v>2.4140451361419193</v>
      </c>
      <c r="AF2315" s="3">
        <f t="shared" si="839"/>
        <v>3.4538619964492554</v>
      </c>
      <c r="AG2315" t="str">
        <f t="shared" si="840"/>
        <v>Cluster 2</v>
      </c>
      <c r="AH2315" t="str">
        <f t="shared" si="841"/>
        <v>Not Applicable</v>
      </c>
      <c r="AI2315" t="e">
        <f t="shared" si="842"/>
        <v>#N/A</v>
      </c>
      <c r="AJ2315">
        <f t="shared" si="843"/>
        <v>25.19</v>
      </c>
      <c r="AK2315" t="str">
        <f t="shared" si="844"/>
        <v>no - Low</v>
      </c>
      <c r="AL2315" t="str">
        <f t="shared" si="845"/>
        <v>Q1 - Low</v>
      </c>
      <c r="AM2315">
        <f t="shared" si="846"/>
        <v>0</v>
      </c>
      <c r="AN2315">
        <f t="shared" si="847"/>
        <v>0</v>
      </c>
      <c r="AO2315">
        <f t="shared" si="848"/>
        <v>0</v>
      </c>
      <c r="AP2315">
        <f t="shared" si="849"/>
        <v>2</v>
      </c>
      <c r="AQ2315">
        <f t="shared" si="850"/>
        <v>148.19999999999999</v>
      </c>
    </row>
    <row r="2316" spans="1:43" x14ac:dyDescent="0.25">
      <c r="A2316" t="s">
        <v>44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  <c r="U2316">
        <f t="shared" si="828"/>
        <v>0</v>
      </c>
      <c r="V2316" t="str">
        <f t="shared" si="829"/>
        <v>&lt;=3 calls</v>
      </c>
      <c r="W2316" t="str">
        <f t="shared" si="830"/>
        <v>Q3</v>
      </c>
      <c r="X2316" t="str">
        <f t="shared" si="831"/>
        <v>Not Applicable</v>
      </c>
      <c r="Y2316" t="str">
        <f t="shared" si="832"/>
        <v>Medium</v>
      </c>
      <c r="Z2316" s="3">
        <f t="shared" si="833"/>
        <v>-1.1286228736136339</v>
      </c>
      <c r="AA2316" s="3">
        <f t="shared" si="834"/>
        <v>0.47216560427237275</v>
      </c>
      <c r="AB2316" s="3">
        <f t="shared" si="835"/>
        <v>0.22584540875258255</v>
      </c>
      <c r="AC2316" s="3">
        <f t="shared" si="836"/>
        <v>-0.56377291223395598</v>
      </c>
      <c r="AD2316" s="3">
        <f t="shared" si="837"/>
        <v>1.9689607533620113</v>
      </c>
      <c r="AE2316" s="3">
        <f t="shared" si="838"/>
        <v>1.3658608984538538</v>
      </c>
      <c r="AF2316" s="3">
        <f t="shared" si="839"/>
        <v>2.8025605327218961</v>
      </c>
      <c r="AG2316" t="str">
        <f t="shared" si="840"/>
        <v>Cluster 2</v>
      </c>
      <c r="AH2316" t="str">
        <f t="shared" si="841"/>
        <v>Not Applicable</v>
      </c>
      <c r="AI2316" t="e">
        <f t="shared" si="842"/>
        <v>#N/A</v>
      </c>
      <c r="AJ2316">
        <f t="shared" si="843"/>
        <v>20.28</v>
      </c>
      <c r="AK2316" t="str">
        <f t="shared" si="844"/>
        <v>no - Medium</v>
      </c>
      <c r="AL2316" t="str">
        <f t="shared" si="845"/>
        <v>Q2 - Medium</v>
      </c>
      <c r="AM2316">
        <f t="shared" si="846"/>
        <v>0</v>
      </c>
      <c r="AN2316">
        <f t="shared" si="847"/>
        <v>1</v>
      </c>
      <c r="AO2316">
        <f t="shared" si="848"/>
        <v>0</v>
      </c>
      <c r="AP2316">
        <f t="shared" si="849"/>
        <v>2</v>
      </c>
      <c r="AQ2316">
        <f t="shared" si="850"/>
        <v>119.3</v>
      </c>
    </row>
    <row r="2317" spans="1:43" x14ac:dyDescent="0.25">
      <c r="A2317" t="s">
        <v>24</v>
      </c>
      <c r="B2317">
        <v>127</v>
      </c>
      <c r="C2317" t="s">
        <v>28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  <c r="U2317">
        <f t="shared" si="828"/>
        <v>1</v>
      </c>
      <c r="V2317" t="str">
        <f t="shared" si="829"/>
        <v>&lt;=3 calls</v>
      </c>
      <c r="W2317" t="str">
        <f t="shared" si="830"/>
        <v>Q3</v>
      </c>
      <c r="X2317" t="str">
        <f t="shared" si="831"/>
        <v>Not Applicable</v>
      </c>
      <c r="Y2317" t="str">
        <f t="shared" si="832"/>
        <v>Medium</v>
      </c>
      <c r="Z2317" s="3">
        <f t="shared" si="833"/>
        <v>1.2023245044524602</v>
      </c>
      <c r="AA2317" s="3">
        <f t="shared" si="834"/>
        <v>0.33883099247582099</v>
      </c>
      <c r="AB2317" s="3">
        <f t="shared" si="835"/>
        <v>0.8454641087845215</v>
      </c>
      <c r="AC2317" s="3">
        <f t="shared" si="836"/>
        <v>1.320215620022323</v>
      </c>
      <c r="AD2317" s="3">
        <f t="shared" si="837"/>
        <v>3.9283380645678889</v>
      </c>
      <c r="AE2317" s="3">
        <f t="shared" si="838"/>
        <v>2.0045372279064155</v>
      </c>
      <c r="AF2317" s="3">
        <f t="shared" si="839"/>
        <v>0.77749536756979098</v>
      </c>
      <c r="AG2317" t="str">
        <f t="shared" si="840"/>
        <v>Cluster 3</v>
      </c>
      <c r="AH2317" t="str">
        <f t="shared" si="841"/>
        <v>Not Applicable</v>
      </c>
      <c r="AI2317">
        <f t="shared" si="842"/>
        <v>41.68</v>
      </c>
      <c r="AJ2317" t="e">
        <f t="shared" si="843"/>
        <v>#N/A</v>
      </c>
      <c r="AK2317" t="str">
        <f t="shared" si="844"/>
        <v>no - Medium</v>
      </c>
      <c r="AL2317" t="str">
        <f t="shared" si="845"/>
        <v>Q4 - Very High</v>
      </c>
      <c r="AM2317">
        <f t="shared" si="846"/>
        <v>0</v>
      </c>
      <c r="AN2317">
        <f t="shared" si="847"/>
        <v>0</v>
      </c>
      <c r="AO2317">
        <f t="shared" si="848"/>
        <v>1</v>
      </c>
      <c r="AP2317">
        <f t="shared" si="849"/>
        <v>0</v>
      </c>
      <c r="AQ2317">
        <f t="shared" si="850"/>
        <v>245.2</v>
      </c>
    </row>
    <row r="2318" spans="1:43" x14ac:dyDescent="0.25">
      <c r="A2318" t="s">
        <v>61</v>
      </c>
      <c r="B2318">
        <v>158</v>
      </c>
      <c r="C2318" t="s">
        <v>25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  <c r="U2318">
        <f t="shared" si="828"/>
        <v>0</v>
      </c>
      <c r="V2318" t="str">
        <f t="shared" si="829"/>
        <v>&lt;=3 calls</v>
      </c>
      <c r="W2318" t="str">
        <f t="shared" si="830"/>
        <v>Q4</v>
      </c>
      <c r="X2318" t="str">
        <f t="shared" si="831"/>
        <v>Not Applicable</v>
      </c>
      <c r="Y2318" t="str">
        <f t="shared" si="832"/>
        <v>High</v>
      </c>
      <c r="Z2318" s="3">
        <f t="shared" si="833"/>
        <v>-0.14551480550156382</v>
      </c>
      <c r="AA2318" s="3">
        <f t="shared" si="834"/>
        <v>1.1229181125928556</v>
      </c>
      <c r="AB2318" s="3">
        <f t="shared" si="835"/>
        <v>0.69055943377653706</v>
      </c>
      <c r="AC2318" s="3">
        <f t="shared" si="836"/>
        <v>-3.7158306488934985</v>
      </c>
      <c r="AD2318" s="3">
        <f t="shared" si="837"/>
        <v>3.9332751712779985</v>
      </c>
      <c r="AE2318" s="3">
        <f t="shared" si="838"/>
        <v>3.9454263887498024</v>
      </c>
      <c r="AF2318" s="3">
        <f t="shared" si="839"/>
        <v>4.8643730536518932</v>
      </c>
      <c r="AG2318" t="str">
        <f t="shared" si="840"/>
        <v>Cluster 1</v>
      </c>
      <c r="AH2318" t="str">
        <f t="shared" si="841"/>
        <v>Not Applicable</v>
      </c>
      <c r="AI2318" t="e">
        <f t="shared" si="842"/>
        <v>#N/A</v>
      </c>
      <c r="AJ2318">
        <f t="shared" si="843"/>
        <v>29.31</v>
      </c>
      <c r="AK2318" t="str">
        <f t="shared" si="844"/>
        <v>no - Low</v>
      </c>
      <c r="AL2318" t="str">
        <f t="shared" si="845"/>
        <v>Q1 - Low</v>
      </c>
      <c r="AM2318">
        <f t="shared" si="846"/>
        <v>0</v>
      </c>
      <c r="AN2318">
        <f t="shared" si="847"/>
        <v>0</v>
      </c>
      <c r="AO2318">
        <f t="shared" si="848"/>
        <v>0</v>
      </c>
      <c r="AP2318">
        <f t="shared" si="849"/>
        <v>2</v>
      </c>
      <c r="AQ2318">
        <f t="shared" si="850"/>
        <v>172.4</v>
      </c>
    </row>
    <row r="2319" spans="1:43" x14ac:dyDescent="0.25">
      <c r="A2319" t="s">
        <v>67</v>
      </c>
      <c r="B2319">
        <v>145</v>
      </c>
      <c r="C2319" t="s">
        <v>28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  <c r="U2319">
        <f t="shared" si="828"/>
        <v>0</v>
      </c>
      <c r="V2319" t="str">
        <f t="shared" si="829"/>
        <v>&lt;=3 calls</v>
      </c>
      <c r="W2319" t="str">
        <f t="shared" si="830"/>
        <v>Q4</v>
      </c>
      <c r="X2319" t="str">
        <f t="shared" si="831"/>
        <v>High</v>
      </c>
      <c r="Y2319" t="str">
        <f t="shared" si="832"/>
        <v>Low</v>
      </c>
      <c r="Z2319" s="3">
        <f t="shared" si="833"/>
        <v>-9.1823404418230323E-2</v>
      </c>
      <c r="AA2319" s="3">
        <f t="shared" si="834"/>
        <v>-0.93282299167337834</v>
      </c>
      <c r="AB2319" s="3">
        <f t="shared" si="835"/>
        <v>0.65679815845428358</v>
      </c>
      <c r="AC2319" s="3">
        <f t="shared" si="836"/>
        <v>0.30576025649971117</v>
      </c>
      <c r="AD2319" s="3">
        <f t="shared" si="837"/>
        <v>2.2976700077517451</v>
      </c>
      <c r="AE2319" s="3">
        <f t="shared" si="838"/>
        <v>1.18467861751495</v>
      </c>
      <c r="AF2319" s="3">
        <f t="shared" si="839"/>
        <v>2.35109323274777</v>
      </c>
      <c r="AG2319" t="str">
        <f t="shared" si="840"/>
        <v>Cluster 2</v>
      </c>
      <c r="AH2319" t="str">
        <f t="shared" si="841"/>
        <v>&gt;16 messages</v>
      </c>
      <c r="AI2319" t="e">
        <f t="shared" si="842"/>
        <v>#N/A</v>
      </c>
      <c r="AJ2319">
        <f t="shared" si="843"/>
        <v>29.8</v>
      </c>
      <c r="AK2319" t="str">
        <f t="shared" si="844"/>
        <v>yes - Low</v>
      </c>
      <c r="AL2319" t="str">
        <f t="shared" si="845"/>
        <v>Q3 - High</v>
      </c>
      <c r="AM2319">
        <f t="shared" si="846"/>
        <v>1</v>
      </c>
      <c r="AN2319">
        <f t="shared" si="847"/>
        <v>0</v>
      </c>
      <c r="AO2319">
        <f t="shared" si="848"/>
        <v>1</v>
      </c>
      <c r="AP2319">
        <f t="shared" si="849"/>
        <v>1</v>
      </c>
      <c r="AQ2319">
        <f t="shared" si="850"/>
        <v>175.3</v>
      </c>
    </row>
    <row r="2320" spans="1:43" x14ac:dyDescent="0.25">
      <c r="A2320" t="s">
        <v>26</v>
      </c>
      <c r="B2320">
        <v>127</v>
      </c>
      <c r="C2320" t="s">
        <v>28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  <c r="U2320">
        <f t="shared" si="828"/>
        <v>0</v>
      </c>
      <c r="V2320" t="str">
        <f t="shared" si="829"/>
        <v>&lt;=3 calls</v>
      </c>
      <c r="W2320" t="str">
        <f t="shared" si="830"/>
        <v>Q3</v>
      </c>
      <c r="X2320" t="str">
        <f t="shared" si="831"/>
        <v>Not Applicable</v>
      </c>
      <c r="Y2320" t="str">
        <f t="shared" si="832"/>
        <v>High</v>
      </c>
      <c r="Z2320" s="3">
        <f t="shared" si="833"/>
        <v>-3.2892389103119117</v>
      </c>
      <c r="AA2320" s="3">
        <f t="shared" si="834"/>
        <v>1.0711763229404621</v>
      </c>
      <c r="AB2320" s="3">
        <f t="shared" si="835"/>
        <v>0.8375202792969324</v>
      </c>
      <c r="AC2320" s="3">
        <f t="shared" si="836"/>
        <v>-0.38262016874777532</v>
      </c>
      <c r="AD2320" s="3">
        <f t="shared" si="837"/>
        <v>3.6452743082050421</v>
      </c>
      <c r="AE2320" s="3">
        <f t="shared" si="838"/>
        <v>3.5797136387851376</v>
      </c>
      <c r="AF2320" s="3">
        <f t="shared" si="839"/>
        <v>4.5100637123380993</v>
      </c>
      <c r="AG2320" t="str">
        <f t="shared" si="840"/>
        <v>Cluster 2</v>
      </c>
      <c r="AH2320" t="str">
        <f t="shared" si="841"/>
        <v>&gt;16 messages</v>
      </c>
      <c r="AI2320" t="e">
        <f t="shared" si="842"/>
        <v>#N/A</v>
      </c>
      <c r="AJ2320">
        <f t="shared" si="843"/>
        <v>0.44</v>
      </c>
      <c r="AK2320" t="str">
        <f t="shared" si="844"/>
        <v>no - Medium</v>
      </c>
      <c r="AL2320" t="str">
        <f t="shared" si="845"/>
        <v>Q2 - Medium</v>
      </c>
      <c r="AM2320">
        <f t="shared" si="846"/>
        <v>0</v>
      </c>
      <c r="AN2320">
        <f t="shared" si="847"/>
        <v>0</v>
      </c>
      <c r="AO2320">
        <f t="shared" si="848"/>
        <v>1</v>
      </c>
      <c r="AP2320">
        <f t="shared" si="849"/>
        <v>3</v>
      </c>
      <c r="AQ2320">
        <f t="shared" si="850"/>
        <v>2.6</v>
      </c>
    </row>
    <row r="2321" spans="1:43" x14ac:dyDescent="0.25">
      <c r="A2321" t="s">
        <v>37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  <c r="U2321">
        <f t="shared" si="828"/>
        <v>0</v>
      </c>
      <c r="V2321" t="str">
        <f t="shared" si="829"/>
        <v>&lt;=3 calls</v>
      </c>
      <c r="W2321" t="str">
        <f t="shared" si="830"/>
        <v>Q3</v>
      </c>
      <c r="X2321" t="str">
        <f t="shared" si="831"/>
        <v>Not Applicable</v>
      </c>
      <c r="Y2321" t="str">
        <f t="shared" si="832"/>
        <v>Medium</v>
      </c>
      <c r="Z2321" s="3">
        <f t="shared" si="833"/>
        <v>7.1102226455332734E-2</v>
      </c>
      <c r="AA2321" s="3">
        <f t="shared" si="834"/>
        <v>0.22937720667268172</v>
      </c>
      <c r="AB2321" s="3">
        <f t="shared" si="835"/>
        <v>0.84347815141262439</v>
      </c>
      <c r="AC2321" s="3">
        <f t="shared" si="836"/>
        <v>-0.12900632786712207</v>
      </c>
      <c r="AD2321" s="3">
        <f t="shared" si="837"/>
        <v>2.6106838122291101</v>
      </c>
      <c r="AE2321" s="3">
        <f t="shared" si="838"/>
        <v>0.88643525092816855</v>
      </c>
      <c r="AF2321" s="3">
        <f t="shared" si="839"/>
        <v>1.6600797995099668</v>
      </c>
      <c r="AG2321" t="str">
        <f t="shared" si="840"/>
        <v>Cluster 2</v>
      </c>
      <c r="AH2321" t="str">
        <f t="shared" si="841"/>
        <v>Not Applicable</v>
      </c>
      <c r="AI2321" t="e">
        <f t="shared" si="842"/>
        <v>#N/A</v>
      </c>
      <c r="AJ2321">
        <f t="shared" si="843"/>
        <v>31.3</v>
      </c>
      <c r="AK2321" t="str">
        <f t="shared" si="844"/>
        <v>no - Low</v>
      </c>
      <c r="AL2321" t="str">
        <f t="shared" si="845"/>
        <v>Q2 - Medium</v>
      </c>
      <c r="AM2321">
        <f t="shared" si="846"/>
        <v>0</v>
      </c>
      <c r="AN2321">
        <f t="shared" si="847"/>
        <v>1</v>
      </c>
      <c r="AO2321">
        <f t="shared" si="848"/>
        <v>0</v>
      </c>
      <c r="AP2321">
        <f t="shared" si="849"/>
        <v>1</v>
      </c>
      <c r="AQ2321">
        <f t="shared" si="850"/>
        <v>184.1</v>
      </c>
    </row>
    <row r="2322" spans="1:43" x14ac:dyDescent="0.25">
      <c r="A2322" t="s">
        <v>68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  <c r="U2322">
        <f t="shared" si="828"/>
        <v>0</v>
      </c>
      <c r="V2322" t="str">
        <f t="shared" si="829"/>
        <v>&lt;=3 calls</v>
      </c>
      <c r="W2322" t="str">
        <f t="shared" si="830"/>
        <v>Q2</v>
      </c>
      <c r="X2322" t="str">
        <f t="shared" si="831"/>
        <v>Not Applicable</v>
      </c>
      <c r="Y2322" t="str">
        <f t="shared" si="832"/>
        <v>Low</v>
      </c>
      <c r="Z2322" s="3">
        <f t="shared" si="833"/>
        <v>3.0370818736942109E-2</v>
      </c>
      <c r="AA2322" s="3">
        <f t="shared" si="834"/>
        <v>-0.96864423066349692</v>
      </c>
      <c r="AB2322" s="3">
        <f t="shared" si="835"/>
        <v>-1.1424792204846166</v>
      </c>
      <c r="AC2322" s="3">
        <f t="shared" si="836"/>
        <v>-0.99853949660078922</v>
      </c>
      <c r="AD2322" s="3">
        <f t="shared" si="837"/>
        <v>1.0406486773716686</v>
      </c>
      <c r="AE2322" s="3">
        <f t="shared" si="838"/>
        <v>1.8004260406190875</v>
      </c>
      <c r="AF2322" s="3">
        <f t="shared" si="839"/>
        <v>3.6606171864541159</v>
      </c>
      <c r="AG2322" t="str">
        <f t="shared" si="840"/>
        <v>Cluster 1</v>
      </c>
      <c r="AH2322" t="str">
        <f t="shared" si="841"/>
        <v>Not Applicable</v>
      </c>
      <c r="AI2322" t="e">
        <f t="shared" si="842"/>
        <v>#N/A</v>
      </c>
      <c r="AJ2322">
        <f t="shared" si="843"/>
        <v>30.92</v>
      </c>
      <c r="AK2322" t="str">
        <f t="shared" si="844"/>
        <v>no - Low</v>
      </c>
      <c r="AL2322" t="str">
        <f t="shared" si="845"/>
        <v>Q1 - Low</v>
      </c>
      <c r="AM2322">
        <f t="shared" si="846"/>
        <v>0</v>
      </c>
      <c r="AN2322">
        <f t="shared" si="847"/>
        <v>1</v>
      </c>
      <c r="AO2322">
        <f t="shared" si="848"/>
        <v>0</v>
      </c>
      <c r="AP2322">
        <f t="shared" si="849"/>
        <v>1</v>
      </c>
      <c r="AQ2322">
        <f t="shared" si="850"/>
        <v>181.9</v>
      </c>
    </row>
    <row r="2323" spans="1:43" x14ac:dyDescent="0.25">
      <c r="A2323" t="s">
        <v>45</v>
      </c>
      <c r="B2323">
        <v>171</v>
      </c>
      <c r="C2323" t="s">
        <v>28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  <c r="U2323">
        <f t="shared" si="828"/>
        <v>0</v>
      </c>
      <c r="V2323" t="str">
        <f t="shared" si="829"/>
        <v>&lt;=3 calls</v>
      </c>
      <c r="W2323" t="str">
        <f t="shared" si="830"/>
        <v>Q4</v>
      </c>
      <c r="X2323" t="str">
        <f t="shared" si="831"/>
        <v>Not Applicable</v>
      </c>
      <c r="Y2323" t="str">
        <f t="shared" si="832"/>
        <v>Medium</v>
      </c>
      <c r="Z2323" s="3">
        <f t="shared" si="833"/>
        <v>0.17663360099843661</v>
      </c>
      <c r="AA2323" s="3">
        <f t="shared" si="834"/>
        <v>-0.52684894978537133</v>
      </c>
      <c r="AB2323" s="3">
        <f t="shared" si="835"/>
        <v>1.1234981408501359</v>
      </c>
      <c r="AC2323" s="3">
        <f t="shared" si="836"/>
        <v>1.591586692182255E-2</v>
      </c>
      <c r="AD2323" s="3">
        <f t="shared" si="837"/>
        <v>2.6738863009064642</v>
      </c>
      <c r="AE2323" s="3">
        <f t="shared" si="838"/>
        <v>1.2535033435157676</v>
      </c>
      <c r="AF2323" s="3">
        <f t="shared" si="839"/>
        <v>1.9982175342627644</v>
      </c>
      <c r="AG2323" t="str">
        <f t="shared" si="840"/>
        <v>Cluster 2</v>
      </c>
      <c r="AH2323" t="str">
        <f t="shared" si="841"/>
        <v>Not Applicable</v>
      </c>
      <c r="AI2323" t="e">
        <f t="shared" si="842"/>
        <v>#N/A</v>
      </c>
      <c r="AJ2323">
        <f t="shared" si="843"/>
        <v>32.270000000000003</v>
      </c>
      <c r="AK2323" t="str">
        <f t="shared" si="844"/>
        <v>no - Low</v>
      </c>
      <c r="AL2323" t="str">
        <f t="shared" si="845"/>
        <v>Q2 - Medium</v>
      </c>
      <c r="AM2323">
        <f t="shared" si="846"/>
        <v>0</v>
      </c>
      <c r="AN2323">
        <f t="shared" si="847"/>
        <v>0</v>
      </c>
      <c r="AO2323">
        <f t="shared" si="848"/>
        <v>1</v>
      </c>
      <c r="AP2323">
        <f t="shared" si="849"/>
        <v>0</v>
      </c>
      <c r="AQ2323">
        <f t="shared" si="850"/>
        <v>189.8</v>
      </c>
    </row>
    <row r="2324" spans="1:43" x14ac:dyDescent="0.25">
      <c r="A2324" t="s">
        <v>38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  <c r="U2324">
        <f t="shared" si="828"/>
        <v>0</v>
      </c>
      <c r="V2324" t="str">
        <f t="shared" si="829"/>
        <v>&lt;=3 calls</v>
      </c>
      <c r="W2324" t="str">
        <f t="shared" si="830"/>
        <v>Q1</v>
      </c>
      <c r="X2324" t="str">
        <f t="shared" si="831"/>
        <v>Not Applicable</v>
      </c>
      <c r="Y2324" t="str">
        <f t="shared" si="832"/>
        <v>Medium</v>
      </c>
      <c r="Z2324" s="3">
        <f t="shared" si="833"/>
        <v>0.79501042726855176</v>
      </c>
      <c r="AA2324" s="3">
        <f t="shared" si="834"/>
        <v>0.32490051064633074</v>
      </c>
      <c r="AB2324" s="3">
        <f t="shared" si="835"/>
        <v>0.28145221516570496</v>
      </c>
      <c r="AC2324" s="3">
        <f t="shared" si="836"/>
        <v>0.77675738956378104</v>
      </c>
      <c r="AD2324" s="3">
        <f t="shared" si="837"/>
        <v>3.1267251875142996</v>
      </c>
      <c r="AE2324" s="3">
        <f t="shared" si="838"/>
        <v>1.1917085687984263</v>
      </c>
      <c r="AF2324" s="3">
        <f t="shared" si="839"/>
        <v>1.0314689659213487</v>
      </c>
      <c r="AG2324" t="str">
        <f t="shared" si="840"/>
        <v>Cluster 3</v>
      </c>
      <c r="AH2324" t="str">
        <f t="shared" si="841"/>
        <v>Not Applicable</v>
      </c>
      <c r="AI2324" t="e">
        <f t="shared" si="842"/>
        <v>#N/A</v>
      </c>
      <c r="AJ2324">
        <f t="shared" si="843"/>
        <v>37.94</v>
      </c>
      <c r="AK2324" t="str">
        <f t="shared" si="844"/>
        <v>no - Low</v>
      </c>
      <c r="AL2324" t="str">
        <f t="shared" si="845"/>
        <v>Q4 - Very High</v>
      </c>
      <c r="AM2324">
        <f t="shared" si="846"/>
        <v>0</v>
      </c>
      <c r="AN2324">
        <f t="shared" si="847"/>
        <v>1</v>
      </c>
      <c r="AO2324">
        <f t="shared" si="848"/>
        <v>0</v>
      </c>
      <c r="AP2324">
        <f t="shared" si="849"/>
        <v>1</v>
      </c>
      <c r="AQ2324">
        <f t="shared" si="850"/>
        <v>223.2</v>
      </c>
    </row>
    <row r="2325" spans="1:43" x14ac:dyDescent="0.25">
      <c r="A2325" t="s">
        <v>31</v>
      </c>
      <c r="B2325">
        <v>145</v>
      </c>
      <c r="C2325" t="s">
        <v>25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  <c r="U2325">
        <f t="shared" si="828"/>
        <v>0</v>
      </c>
      <c r="V2325" t="str">
        <f t="shared" si="829"/>
        <v>&lt;=3 calls</v>
      </c>
      <c r="W2325" t="str">
        <f t="shared" si="830"/>
        <v>Q4</v>
      </c>
      <c r="X2325" t="str">
        <f t="shared" si="831"/>
        <v>Not Applicable</v>
      </c>
      <c r="Y2325" t="str">
        <f t="shared" si="832"/>
        <v>Medium</v>
      </c>
      <c r="Z2325" s="3">
        <f t="shared" si="833"/>
        <v>0.66170763837200008</v>
      </c>
      <c r="AA2325" s="3">
        <f t="shared" si="834"/>
        <v>0.49604643026578477</v>
      </c>
      <c r="AB2325" s="3">
        <f t="shared" si="835"/>
        <v>0.67864368954515319</v>
      </c>
      <c r="AC2325" s="3">
        <f t="shared" si="836"/>
        <v>0.16083806171076653</v>
      </c>
      <c r="AD2325" s="3">
        <f t="shared" si="837"/>
        <v>3.0273448496828075</v>
      </c>
      <c r="AE2325" s="3">
        <f t="shared" si="838"/>
        <v>1.0818249392178072</v>
      </c>
      <c r="AF2325" s="3">
        <f t="shared" si="839"/>
        <v>1.0843770374395629</v>
      </c>
      <c r="AG2325" t="str">
        <f t="shared" si="840"/>
        <v>Cluster 2</v>
      </c>
      <c r="AH2325" t="str">
        <f t="shared" si="841"/>
        <v>&gt;16 messages</v>
      </c>
      <c r="AI2325" t="e">
        <f t="shared" si="842"/>
        <v>#N/A</v>
      </c>
      <c r="AJ2325">
        <f t="shared" si="843"/>
        <v>36.72</v>
      </c>
      <c r="AK2325" t="str">
        <f t="shared" si="844"/>
        <v>no - Low</v>
      </c>
      <c r="AL2325" t="str">
        <f t="shared" si="845"/>
        <v>Q3 - High</v>
      </c>
      <c r="AM2325">
        <f t="shared" si="846"/>
        <v>0</v>
      </c>
      <c r="AN2325">
        <f t="shared" si="847"/>
        <v>0</v>
      </c>
      <c r="AO2325">
        <f t="shared" si="848"/>
        <v>0</v>
      </c>
      <c r="AP2325">
        <f t="shared" si="849"/>
        <v>2</v>
      </c>
      <c r="AQ2325">
        <f t="shared" si="850"/>
        <v>216</v>
      </c>
    </row>
    <row r="2326" spans="1:43" x14ac:dyDescent="0.25">
      <c r="A2326" t="s">
        <v>54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  <c r="U2326">
        <f t="shared" si="828"/>
        <v>0</v>
      </c>
      <c r="V2326" t="str">
        <f t="shared" si="829"/>
        <v>&lt;=3 calls</v>
      </c>
      <c r="W2326" t="str">
        <f t="shared" si="830"/>
        <v>Q2</v>
      </c>
      <c r="X2326" t="str">
        <f t="shared" si="831"/>
        <v>Not Applicable</v>
      </c>
      <c r="Y2326" t="str">
        <f t="shared" si="832"/>
        <v>High</v>
      </c>
      <c r="Z2326" s="3">
        <f t="shared" si="833"/>
        <v>0.33770780424843655</v>
      </c>
      <c r="AA2326" s="3">
        <f t="shared" si="834"/>
        <v>1.3219249958712906</v>
      </c>
      <c r="AB2326" s="3">
        <f t="shared" si="835"/>
        <v>0.84943602352831626</v>
      </c>
      <c r="AC2326" s="3">
        <f t="shared" si="836"/>
        <v>-0.81738675311460851</v>
      </c>
      <c r="AD2326" s="3">
        <f t="shared" si="837"/>
        <v>3.2610671656777206</v>
      </c>
      <c r="AE2326" s="3">
        <f t="shared" si="838"/>
        <v>1.8031070178983977</v>
      </c>
      <c r="AF2326" s="3">
        <f t="shared" si="839"/>
        <v>1.9666801409806278</v>
      </c>
      <c r="AG2326" t="str">
        <f t="shared" si="840"/>
        <v>Cluster 2</v>
      </c>
      <c r="AH2326" t="str">
        <f t="shared" si="841"/>
        <v>Not Applicable</v>
      </c>
      <c r="AI2326" t="e">
        <f t="shared" si="842"/>
        <v>#N/A</v>
      </c>
      <c r="AJ2326">
        <f t="shared" si="843"/>
        <v>33.75</v>
      </c>
      <c r="AK2326" t="str">
        <f t="shared" si="844"/>
        <v>no - High</v>
      </c>
      <c r="AL2326" t="str">
        <f t="shared" si="845"/>
        <v>Q1 - Low</v>
      </c>
      <c r="AM2326">
        <f t="shared" si="846"/>
        <v>0</v>
      </c>
      <c r="AN2326">
        <f t="shared" si="847"/>
        <v>1</v>
      </c>
      <c r="AO2326">
        <f t="shared" si="848"/>
        <v>0</v>
      </c>
      <c r="AP2326">
        <f t="shared" si="849"/>
        <v>2</v>
      </c>
      <c r="AQ2326">
        <f t="shared" si="850"/>
        <v>198.5</v>
      </c>
    </row>
    <row r="2327" spans="1:43" x14ac:dyDescent="0.25">
      <c r="A2327" t="s">
        <v>56</v>
      </c>
      <c r="B2327">
        <v>33</v>
      </c>
      <c r="C2327" t="s">
        <v>25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  <c r="U2327">
        <f t="shared" si="828"/>
        <v>0</v>
      </c>
      <c r="V2327" t="str">
        <f t="shared" si="829"/>
        <v>&lt;=3 calls</v>
      </c>
      <c r="W2327" t="str">
        <f t="shared" si="830"/>
        <v>Q1</v>
      </c>
      <c r="X2327" t="str">
        <f t="shared" si="831"/>
        <v>Not Applicable</v>
      </c>
      <c r="Y2327" t="str">
        <f t="shared" si="832"/>
        <v>Medium</v>
      </c>
      <c r="Z2327" s="3">
        <f t="shared" si="833"/>
        <v>-0.38434896894121934</v>
      </c>
      <c r="AA2327" s="3">
        <f t="shared" si="834"/>
        <v>-9.5004013071167029E-2</v>
      </c>
      <c r="AB2327" s="3">
        <f t="shared" si="835"/>
        <v>-1.9487779134748962</v>
      </c>
      <c r="AC2327" s="3">
        <f t="shared" si="836"/>
        <v>-1.1434616913897337</v>
      </c>
      <c r="AD2327" s="3">
        <f t="shared" si="837"/>
        <v>1.4556114572217453</v>
      </c>
      <c r="AE2327" s="3">
        <f t="shared" si="838"/>
        <v>2.2939027634468827</v>
      </c>
      <c r="AF2327" s="3">
        <f t="shared" si="839"/>
        <v>4.0503302410918645</v>
      </c>
      <c r="AG2327" t="str">
        <f t="shared" si="840"/>
        <v>Cluster 1</v>
      </c>
      <c r="AH2327" t="str">
        <f t="shared" si="841"/>
        <v>Not Applicable</v>
      </c>
      <c r="AI2327" t="e">
        <f t="shared" si="842"/>
        <v>#N/A</v>
      </c>
      <c r="AJ2327">
        <f t="shared" si="843"/>
        <v>27.12</v>
      </c>
      <c r="AK2327" t="str">
        <f t="shared" si="844"/>
        <v>no - High</v>
      </c>
      <c r="AL2327" t="str">
        <f t="shared" si="845"/>
        <v>Q1 - Low</v>
      </c>
      <c r="AM2327">
        <f t="shared" si="846"/>
        <v>0</v>
      </c>
      <c r="AN2327">
        <f t="shared" si="847"/>
        <v>0</v>
      </c>
      <c r="AO2327">
        <f t="shared" si="848"/>
        <v>0</v>
      </c>
      <c r="AP2327">
        <f t="shared" si="849"/>
        <v>1</v>
      </c>
      <c r="AQ2327">
        <f t="shared" si="850"/>
        <v>159.5</v>
      </c>
    </row>
    <row r="2328" spans="1:43" x14ac:dyDescent="0.25">
      <c r="A2328" t="s">
        <v>73</v>
      </c>
      <c r="B2328">
        <v>61</v>
      </c>
      <c r="C2328" t="s">
        <v>25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  <c r="U2328">
        <f t="shared" si="828"/>
        <v>1</v>
      </c>
      <c r="V2328" t="str">
        <f t="shared" si="829"/>
        <v>&lt;=3 calls</v>
      </c>
      <c r="W2328" t="str">
        <f t="shared" si="830"/>
        <v>Q1</v>
      </c>
      <c r="X2328" t="str">
        <f t="shared" si="831"/>
        <v>Not Applicable</v>
      </c>
      <c r="Y2328" t="str">
        <f t="shared" si="832"/>
        <v>Medium</v>
      </c>
      <c r="Z2328" s="3">
        <f t="shared" si="833"/>
        <v>-1.3933770237831744</v>
      </c>
      <c r="AA2328" s="3">
        <f t="shared" si="834"/>
        <v>-0.38953420032325109</v>
      </c>
      <c r="AB2328" s="3">
        <f t="shared" si="835"/>
        <v>-0.52484647782457472</v>
      </c>
      <c r="AC2328" s="3">
        <f t="shared" si="836"/>
        <v>-2.0314681775414092E-2</v>
      </c>
      <c r="AD2328" s="3">
        <f t="shared" si="837"/>
        <v>1.3088040983264078</v>
      </c>
      <c r="AE2328" s="3">
        <f t="shared" si="838"/>
        <v>1.5391922996197811</v>
      </c>
      <c r="AF2328" s="3">
        <f t="shared" si="839"/>
        <v>3.3204303490092455</v>
      </c>
      <c r="AG2328" t="str">
        <f t="shared" si="840"/>
        <v>Cluster 1</v>
      </c>
      <c r="AH2328" t="str">
        <f t="shared" si="841"/>
        <v>&gt;16 messages</v>
      </c>
      <c r="AI2328">
        <f t="shared" si="842"/>
        <v>17.850000000000001</v>
      </c>
      <c r="AJ2328" t="e">
        <f t="shared" si="843"/>
        <v>#N/A</v>
      </c>
      <c r="AK2328" t="str">
        <f t="shared" si="844"/>
        <v>no - Low</v>
      </c>
      <c r="AL2328" t="str">
        <f t="shared" si="845"/>
        <v>Q2 - Medium</v>
      </c>
      <c r="AM2328">
        <f t="shared" si="846"/>
        <v>0</v>
      </c>
      <c r="AN2328">
        <f t="shared" si="847"/>
        <v>0</v>
      </c>
      <c r="AO2328">
        <f t="shared" si="848"/>
        <v>0</v>
      </c>
      <c r="AP2328">
        <f t="shared" si="849"/>
        <v>2</v>
      </c>
      <c r="AQ2328">
        <f t="shared" si="850"/>
        <v>105</v>
      </c>
    </row>
    <row r="2329" spans="1:43" x14ac:dyDescent="0.25">
      <c r="A2329" t="s">
        <v>41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  <c r="U2329">
        <f t="shared" si="828"/>
        <v>0</v>
      </c>
      <c r="V2329" t="str">
        <f t="shared" si="829"/>
        <v>&lt;=3 calls</v>
      </c>
      <c r="W2329" t="str">
        <f t="shared" si="830"/>
        <v>Q3</v>
      </c>
      <c r="X2329" t="str">
        <f t="shared" si="831"/>
        <v>Not Applicable</v>
      </c>
      <c r="Y2329" t="str">
        <f t="shared" si="832"/>
        <v>Low</v>
      </c>
      <c r="Z2329" s="3">
        <f t="shared" si="833"/>
        <v>0.44879346166222978</v>
      </c>
      <c r="AA2329" s="3">
        <f t="shared" si="834"/>
        <v>-0.75172672789000261</v>
      </c>
      <c r="AB2329" s="3">
        <f t="shared" si="835"/>
        <v>-0.90416433585694767</v>
      </c>
      <c r="AC2329" s="3">
        <f t="shared" si="836"/>
        <v>1.1390628765361424</v>
      </c>
      <c r="AD2329" s="3">
        <f t="shared" si="837"/>
        <v>2.5971939812990956</v>
      </c>
      <c r="AE2329" s="3">
        <f t="shared" si="838"/>
        <v>1.6974940434633059</v>
      </c>
      <c r="AF2329" s="3">
        <f t="shared" si="839"/>
        <v>2.6490669071751585</v>
      </c>
      <c r="AG2329" t="str">
        <f t="shared" si="840"/>
        <v>Cluster 2</v>
      </c>
      <c r="AH2329" t="str">
        <f t="shared" si="841"/>
        <v>Not Applicable</v>
      </c>
      <c r="AI2329" t="e">
        <f t="shared" si="842"/>
        <v>#N/A</v>
      </c>
      <c r="AJ2329">
        <f t="shared" si="843"/>
        <v>34.770000000000003</v>
      </c>
      <c r="AK2329" t="str">
        <f t="shared" si="844"/>
        <v>no - Low</v>
      </c>
      <c r="AL2329" t="str">
        <f t="shared" si="845"/>
        <v>Q4 - Very High</v>
      </c>
      <c r="AM2329">
        <f t="shared" si="846"/>
        <v>0</v>
      </c>
      <c r="AN2329">
        <f t="shared" si="847"/>
        <v>1</v>
      </c>
      <c r="AO2329">
        <f t="shared" si="848"/>
        <v>0</v>
      </c>
      <c r="AP2329">
        <f t="shared" si="849"/>
        <v>3</v>
      </c>
      <c r="AQ2329">
        <f t="shared" si="850"/>
        <v>204.5</v>
      </c>
    </row>
    <row r="2330" spans="1:43" x14ac:dyDescent="0.25">
      <c r="A2330" t="s">
        <v>49</v>
      </c>
      <c r="B2330">
        <v>147</v>
      </c>
      <c r="C2330" t="s">
        <v>25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  <c r="U2330">
        <f t="shared" si="828"/>
        <v>1</v>
      </c>
      <c r="V2330" t="str">
        <f t="shared" si="829"/>
        <v>&lt;=3 calls</v>
      </c>
      <c r="W2330" t="str">
        <f t="shared" si="830"/>
        <v>Q4</v>
      </c>
      <c r="X2330" t="str">
        <f t="shared" si="831"/>
        <v>Not Applicable</v>
      </c>
      <c r="Y2330" t="str">
        <f t="shared" si="832"/>
        <v>Medium</v>
      </c>
      <c r="Z2330" s="3">
        <f t="shared" si="833"/>
        <v>1.7355356600386678</v>
      </c>
      <c r="AA2330" s="3">
        <f t="shared" si="834"/>
        <v>0.62938104206233658</v>
      </c>
      <c r="AB2330" s="3">
        <f t="shared" si="835"/>
        <v>1.6497768444029046</v>
      </c>
      <c r="AC2330" s="3">
        <f t="shared" si="836"/>
        <v>-1.4695366296648587</v>
      </c>
      <c r="AD2330" s="3">
        <f t="shared" si="837"/>
        <v>4.1689111167433381</v>
      </c>
      <c r="AE2330" s="3">
        <f t="shared" si="838"/>
        <v>2.8791502332507912</v>
      </c>
      <c r="AF2330" s="3">
        <f t="shared" si="839"/>
        <v>2.6831310500886802</v>
      </c>
      <c r="AG2330" t="str">
        <f t="shared" si="840"/>
        <v>Cluster 3</v>
      </c>
      <c r="AH2330" t="str">
        <f t="shared" si="841"/>
        <v>Not Applicable</v>
      </c>
      <c r="AI2330">
        <f t="shared" si="842"/>
        <v>46.58</v>
      </c>
      <c r="AJ2330" t="e">
        <f t="shared" si="843"/>
        <v>#N/A</v>
      </c>
      <c r="AK2330" t="str">
        <f t="shared" si="844"/>
        <v>no - Low</v>
      </c>
      <c r="AL2330" t="str">
        <f t="shared" si="845"/>
        <v>Q1 - Low</v>
      </c>
      <c r="AM2330">
        <f t="shared" si="846"/>
        <v>0</v>
      </c>
      <c r="AN2330">
        <f t="shared" si="847"/>
        <v>0</v>
      </c>
      <c r="AO2330">
        <f t="shared" si="848"/>
        <v>0</v>
      </c>
      <c r="AP2330">
        <f t="shared" si="849"/>
        <v>0</v>
      </c>
      <c r="AQ2330">
        <f t="shared" si="850"/>
        <v>274</v>
      </c>
    </row>
    <row r="2331" spans="1:43" x14ac:dyDescent="0.25">
      <c r="A2331" t="s">
        <v>70</v>
      </c>
      <c r="B2331">
        <v>186</v>
      </c>
      <c r="C2331" t="s">
        <v>28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  <c r="U2331">
        <f t="shared" si="828"/>
        <v>0</v>
      </c>
      <c r="V2331" t="str">
        <f t="shared" si="829"/>
        <v>&lt;=3 calls</v>
      </c>
      <c r="W2331" t="str">
        <f t="shared" si="830"/>
        <v>Q4</v>
      </c>
      <c r="X2331" t="str">
        <f t="shared" si="831"/>
        <v>Not Applicable</v>
      </c>
      <c r="Y2331" t="str">
        <f t="shared" si="832"/>
        <v>Medium</v>
      </c>
      <c r="Z2331" s="3">
        <f t="shared" si="833"/>
        <v>-0.7861087632544379</v>
      </c>
      <c r="AA2331" s="3">
        <f t="shared" si="834"/>
        <v>-0.24823931319556233</v>
      </c>
      <c r="AB2331" s="3">
        <f t="shared" si="835"/>
        <v>-1.0749566698401103</v>
      </c>
      <c r="AC2331" s="3">
        <f t="shared" si="836"/>
        <v>-0.56377291223395598</v>
      </c>
      <c r="AD2331" s="3">
        <f t="shared" si="837"/>
        <v>0.89822389515954715</v>
      </c>
      <c r="AE2331" s="3">
        <f t="shared" si="838"/>
        <v>1.4672973396294706</v>
      </c>
      <c r="AF2331" s="3">
        <f t="shared" si="839"/>
        <v>3.391034768316576</v>
      </c>
      <c r="AG2331" t="str">
        <f t="shared" si="840"/>
        <v>Cluster 1</v>
      </c>
      <c r="AH2331" t="str">
        <f t="shared" si="841"/>
        <v>Not Applicable</v>
      </c>
      <c r="AI2331" t="e">
        <f t="shared" si="842"/>
        <v>#N/A</v>
      </c>
      <c r="AJ2331">
        <f t="shared" si="843"/>
        <v>23.43</v>
      </c>
      <c r="AK2331" t="str">
        <f t="shared" si="844"/>
        <v>no - Medium</v>
      </c>
      <c r="AL2331" t="str">
        <f t="shared" si="845"/>
        <v>Q2 - Medium</v>
      </c>
      <c r="AM2331">
        <f t="shared" si="846"/>
        <v>0</v>
      </c>
      <c r="AN2331">
        <f t="shared" si="847"/>
        <v>0</v>
      </c>
      <c r="AO2331">
        <f t="shared" si="848"/>
        <v>1</v>
      </c>
      <c r="AP2331">
        <f t="shared" si="849"/>
        <v>1</v>
      </c>
      <c r="AQ2331">
        <f t="shared" si="850"/>
        <v>137.80000000000001</v>
      </c>
    </row>
    <row r="2332" spans="1:43" x14ac:dyDescent="0.25">
      <c r="A2332" t="s">
        <v>53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  <c r="U2332">
        <f t="shared" si="828"/>
        <v>0</v>
      </c>
      <c r="V2332" t="str">
        <f t="shared" si="829"/>
        <v>&lt;=3 calls</v>
      </c>
      <c r="W2332" t="str">
        <f t="shared" si="830"/>
        <v>Q4</v>
      </c>
      <c r="X2332" t="str">
        <f t="shared" si="831"/>
        <v>Not Applicable</v>
      </c>
      <c r="Y2332" t="str">
        <f t="shared" si="832"/>
        <v>High</v>
      </c>
      <c r="Z2332" s="3">
        <f t="shared" si="833"/>
        <v>-1.5914871852138399E-2</v>
      </c>
      <c r="AA2332" s="3">
        <f t="shared" si="834"/>
        <v>1.3975476115170951</v>
      </c>
      <c r="AB2332" s="3">
        <f t="shared" si="835"/>
        <v>-0.1892196819739409</v>
      </c>
      <c r="AC2332" s="3">
        <f t="shared" si="836"/>
        <v>-0.85361730181184459</v>
      </c>
      <c r="AD2332" s="3">
        <f t="shared" si="837"/>
        <v>2.7194577965764428</v>
      </c>
      <c r="AE2332" s="3">
        <f t="shared" si="838"/>
        <v>1.6485930958250616</v>
      </c>
      <c r="AF2332" s="3">
        <f t="shared" si="839"/>
        <v>2.4576956043911782</v>
      </c>
      <c r="AG2332" t="str">
        <f t="shared" si="840"/>
        <v>Cluster 2</v>
      </c>
      <c r="AH2332" t="str">
        <f t="shared" si="841"/>
        <v>Not Applicable</v>
      </c>
      <c r="AI2332" t="e">
        <f t="shared" si="842"/>
        <v>#N/A</v>
      </c>
      <c r="AJ2332">
        <f t="shared" si="843"/>
        <v>30.5</v>
      </c>
      <c r="AK2332" t="str">
        <f t="shared" si="844"/>
        <v>no - Medium</v>
      </c>
      <c r="AL2332" t="str">
        <f t="shared" si="845"/>
        <v>Q1 - Low</v>
      </c>
      <c r="AM2332">
        <f t="shared" si="846"/>
        <v>0</v>
      </c>
      <c r="AN2332">
        <f t="shared" si="847"/>
        <v>1</v>
      </c>
      <c r="AO2332">
        <f t="shared" si="848"/>
        <v>0</v>
      </c>
      <c r="AP2332">
        <f t="shared" si="849"/>
        <v>0</v>
      </c>
      <c r="AQ2332">
        <f t="shared" si="850"/>
        <v>179.4</v>
      </c>
    </row>
    <row r="2333" spans="1:43" x14ac:dyDescent="0.25">
      <c r="A2333" t="s">
        <v>47</v>
      </c>
      <c r="B2333">
        <v>55</v>
      </c>
      <c r="C2333" t="s">
        <v>25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  <c r="U2333">
        <f t="shared" si="828"/>
        <v>0</v>
      </c>
      <c r="V2333" t="str">
        <f t="shared" si="829"/>
        <v>&lt;=3 calls</v>
      </c>
      <c r="W2333" t="str">
        <f t="shared" si="830"/>
        <v>Q1</v>
      </c>
      <c r="X2333" t="str">
        <f t="shared" si="831"/>
        <v>Not Applicable</v>
      </c>
      <c r="Y2333" t="str">
        <f t="shared" si="832"/>
        <v>Medium</v>
      </c>
      <c r="Z2333" s="3">
        <f t="shared" si="833"/>
        <v>-0.75833734890098958</v>
      </c>
      <c r="AA2333" s="3">
        <f t="shared" si="834"/>
        <v>-0.43530578347729082</v>
      </c>
      <c r="AB2333" s="3">
        <f t="shared" si="835"/>
        <v>0.91298665942902779</v>
      </c>
      <c r="AC2333" s="3">
        <f t="shared" si="836"/>
        <v>-0.78115620441737255</v>
      </c>
      <c r="AD2333" s="3">
        <f t="shared" si="837"/>
        <v>2.0210618400060993</v>
      </c>
      <c r="AE2333" s="3">
        <f t="shared" si="838"/>
        <v>1.486040482578483</v>
      </c>
      <c r="AF2333" s="3">
        <f t="shared" si="839"/>
        <v>2.8865102928268489</v>
      </c>
      <c r="AG2333" t="str">
        <f t="shared" si="840"/>
        <v>Cluster 2</v>
      </c>
      <c r="AH2333" t="str">
        <f t="shared" si="841"/>
        <v>&gt;16 messages</v>
      </c>
      <c r="AI2333" t="e">
        <f t="shared" si="842"/>
        <v>#N/A</v>
      </c>
      <c r="AJ2333">
        <f t="shared" si="843"/>
        <v>23.68</v>
      </c>
      <c r="AK2333" t="str">
        <f t="shared" si="844"/>
        <v>no - Low</v>
      </c>
      <c r="AL2333" t="str">
        <f t="shared" si="845"/>
        <v>Q1 - Low</v>
      </c>
      <c r="AM2333">
        <f t="shared" si="846"/>
        <v>0</v>
      </c>
      <c r="AN2333">
        <f t="shared" si="847"/>
        <v>0</v>
      </c>
      <c r="AO2333">
        <f t="shared" si="848"/>
        <v>0</v>
      </c>
      <c r="AP2333">
        <f t="shared" si="849"/>
        <v>3</v>
      </c>
      <c r="AQ2333">
        <f t="shared" si="850"/>
        <v>139.30000000000001</v>
      </c>
    </row>
    <row r="2334" spans="1:43" x14ac:dyDescent="0.25">
      <c r="A2334" t="s">
        <v>20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  <c r="U2334">
        <f t="shared" si="828"/>
        <v>0</v>
      </c>
      <c r="V2334" t="str">
        <f t="shared" si="829"/>
        <v>&lt;=3 calls</v>
      </c>
      <c r="W2334" t="str">
        <f t="shared" si="830"/>
        <v>Q4</v>
      </c>
      <c r="X2334" t="str">
        <f t="shared" si="831"/>
        <v>Not Applicable</v>
      </c>
      <c r="Y2334" t="str">
        <f t="shared" si="832"/>
        <v>Medium</v>
      </c>
      <c r="Z2334" s="3">
        <f t="shared" si="833"/>
        <v>-3.1929646738866242</v>
      </c>
      <c r="AA2334" s="3">
        <f t="shared" si="834"/>
        <v>-0.57262053293941106</v>
      </c>
      <c r="AB2334" s="3">
        <f t="shared" si="835"/>
        <v>-0.27858776370931676</v>
      </c>
      <c r="AC2334" s="3">
        <f t="shared" si="836"/>
        <v>0.95791013304996164</v>
      </c>
      <c r="AD2334" s="3">
        <f t="shared" si="837"/>
        <v>3.0570565865795327</v>
      </c>
      <c r="AE2334" s="3">
        <f t="shared" si="838"/>
        <v>3.3938356837831858</v>
      </c>
      <c r="AF2334" s="3">
        <f t="shared" si="839"/>
        <v>4.6573217972876719</v>
      </c>
      <c r="AG2334" t="str">
        <f t="shared" si="840"/>
        <v>Cluster 1</v>
      </c>
      <c r="AH2334" t="str">
        <f t="shared" si="841"/>
        <v>Not Applicable</v>
      </c>
      <c r="AI2334" t="e">
        <f t="shared" si="842"/>
        <v>#N/A</v>
      </c>
      <c r="AJ2334">
        <f t="shared" si="843"/>
        <v>1.33</v>
      </c>
      <c r="AK2334" t="str">
        <f t="shared" si="844"/>
        <v>no - Low</v>
      </c>
      <c r="AL2334" t="str">
        <f t="shared" si="845"/>
        <v>Q4 - Very High</v>
      </c>
      <c r="AM2334">
        <f t="shared" si="846"/>
        <v>0</v>
      </c>
      <c r="AN2334">
        <f t="shared" si="847"/>
        <v>1</v>
      </c>
      <c r="AO2334">
        <f t="shared" si="848"/>
        <v>0</v>
      </c>
      <c r="AP2334">
        <f t="shared" si="849"/>
        <v>2</v>
      </c>
      <c r="AQ2334">
        <f t="shared" si="850"/>
        <v>7.8</v>
      </c>
    </row>
    <row r="2335" spans="1:43" x14ac:dyDescent="0.25">
      <c r="A2335" t="s">
        <v>32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  <c r="U2335">
        <f t="shared" si="828"/>
        <v>0</v>
      </c>
      <c r="V2335" t="str">
        <f t="shared" si="829"/>
        <v>&lt;=3 calls</v>
      </c>
      <c r="W2335" t="str">
        <f t="shared" si="830"/>
        <v>Q2</v>
      </c>
      <c r="X2335" t="str">
        <f t="shared" si="831"/>
        <v>Not Applicable</v>
      </c>
      <c r="Y2335" t="str">
        <f t="shared" si="832"/>
        <v>Low</v>
      </c>
      <c r="Z2335" s="3">
        <f t="shared" si="833"/>
        <v>5.2587950219700537E-2</v>
      </c>
      <c r="AA2335" s="3">
        <f t="shared" si="834"/>
        <v>-1.0502370528076552</v>
      </c>
      <c r="AB2335" s="3">
        <f t="shared" si="835"/>
        <v>2.9724244540864664</v>
      </c>
      <c r="AC2335" s="3">
        <f t="shared" si="836"/>
        <v>0.37822135389418376</v>
      </c>
      <c r="AD2335" s="3">
        <f t="shared" si="837"/>
        <v>4.3347566596265343</v>
      </c>
      <c r="AE2335" s="3">
        <f t="shared" si="838"/>
        <v>3.1755506431784704</v>
      </c>
      <c r="AF2335" s="3">
        <f t="shared" si="839"/>
        <v>3.0623730139559755</v>
      </c>
      <c r="AG2335" t="str">
        <f t="shared" si="840"/>
        <v>Cluster 3</v>
      </c>
      <c r="AH2335" t="str">
        <f t="shared" si="841"/>
        <v>&gt;16 messages</v>
      </c>
      <c r="AI2335" t="e">
        <f t="shared" si="842"/>
        <v>#N/A</v>
      </c>
      <c r="AJ2335">
        <f t="shared" si="843"/>
        <v>31.13</v>
      </c>
      <c r="AK2335" t="str">
        <f t="shared" si="844"/>
        <v>no - High</v>
      </c>
      <c r="AL2335" t="str">
        <f t="shared" si="845"/>
        <v>Q3 - High</v>
      </c>
      <c r="AM2335">
        <f t="shared" si="846"/>
        <v>0</v>
      </c>
      <c r="AN2335">
        <f t="shared" si="847"/>
        <v>1</v>
      </c>
      <c r="AO2335">
        <f t="shared" si="848"/>
        <v>0</v>
      </c>
      <c r="AP2335">
        <f t="shared" si="849"/>
        <v>1</v>
      </c>
      <c r="AQ2335">
        <f t="shared" si="850"/>
        <v>183.1</v>
      </c>
    </row>
    <row r="2336" spans="1:43" x14ac:dyDescent="0.25">
      <c r="A2336" t="s">
        <v>70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  <c r="U2336">
        <f t="shared" si="828"/>
        <v>0</v>
      </c>
      <c r="V2336" t="str">
        <f t="shared" si="829"/>
        <v>&lt;=3 calls</v>
      </c>
      <c r="W2336" t="str">
        <f t="shared" si="830"/>
        <v>Q3</v>
      </c>
      <c r="X2336" t="str">
        <f t="shared" si="831"/>
        <v>Not Applicable</v>
      </c>
      <c r="Y2336" t="str">
        <f t="shared" si="832"/>
        <v>Low</v>
      </c>
      <c r="Z2336" s="3">
        <f t="shared" si="833"/>
        <v>-0.74537735553604723</v>
      </c>
      <c r="AA2336" s="3">
        <f t="shared" si="834"/>
        <v>-0.92486271634224138</v>
      </c>
      <c r="AB2336" s="3">
        <f t="shared" si="835"/>
        <v>-2.9874336189771533</v>
      </c>
      <c r="AC2336" s="3">
        <f t="shared" si="836"/>
        <v>0.81298793826101701</v>
      </c>
      <c r="AD2336" s="3">
        <f t="shared" si="837"/>
        <v>2.7032010573743568</v>
      </c>
      <c r="AE2336" s="3">
        <f t="shared" si="838"/>
        <v>3.3161223532581983</v>
      </c>
      <c r="AF2336" s="3">
        <f t="shared" si="839"/>
        <v>4.7629863496516069</v>
      </c>
      <c r="AG2336" t="str">
        <f t="shared" si="840"/>
        <v>Cluster 1</v>
      </c>
      <c r="AH2336" t="str">
        <f t="shared" si="841"/>
        <v>Not Applicable</v>
      </c>
      <c r="AI2336" t="e">
        <f t="shared" si="842"/>
        <v>#N/A</v>
      </c>
      <c r="AJ2336">
        <f t="shared" si="843"/>
        <v>23.8</v>
      </c>
      <c r="AK2336" t="str">
        <f t="shared" si="844"/>
        <v>no - Low</v>
      </c>
      <c r="AL2336" t="str">
        <f t="shared" si="845"/>
        <v>Q4 - Very High</v>
      </c>
      <c r="AM2336">
        <f t="shared" si="846"/>
        <v>0</v>
      </c>
      <c r="AN2336">
        <f t="shared" si="847"/>
        <v>1</v>
      </c>
      <c r="AO2336">
        <f t="shared" si="848"/>
        <v>0</v>
      </c>
      <c r="AP2336">
        <f t="shared" si="849"/>
        <v>2</v>
      </c>
      <c r="AQ2336">
        <f t="shared" si="850"/>
        <v>140</v>
      </c>
    </row>
    <row r="2337" spans="1:43" x14ac:dyDescent="0.25">
      <c r="A2337" t="s">
        <v>26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  <c r="U2337">
        <f t="shared" si="828"/>
        <v>0</v>
      </c>
      <c r="V2337" t="str">
        <f t="shared" si="829"/>
        <v>&lt;=3 calls</v>
      </c>
      <c r="W2337" t="str">
        <f t="shared" si="830"/>
        <v>Q1</v>
      </c>
      <c r="X2337" t="str">
        <f t="shared" si="831"/>
        <v>Not Applicable</v>
      </c>
      <c r="Y2337" t="str">
        <f t="shared" si="832"/>
        <v>High</v>
      </c>
      <c r="Z2337" s="3">
        <f t="shared" si="833"/>
        <v>-1.9617727099265153E-2</v>
      </c>
      <c r="AA2337" s="3">
        <f t="shared" si="834"/>
        <v>1.654266490946277</v>
      </c>
      <c r="AB2337" s="3">
        <f t="shared" si="835"/>
        <v>1.6855240770970541</v>
      </c>
      <c r="AC2337" s="3">
        <f t="shared" si="836"/>
        <v>-1.6144588244538034</v>
      </c>
      <c r="AD2337" s="3">
        <f t="shared" si="837"/>
        <v>3.9491618378581812</v>
      </c>
      <c r="AE2337" s="3">
        <f t="shared" si="838"/>
        <v>2.8608479841849133</v>
      </c>
      <c r="AF2337" s="3">
        <f t="shared" si="839"/>
        <v>2.9619289585731723</v>
      </c>
      <c r="AG2337" t="str">
        <f t="shared" si="840"/>
        <v>Cluster 2</v>
      </c>
      <c r="AH2337" t="str">
        <f t="shared" si="841"/>
        <v>Not Applicable</v>
      </c>
      <c r="AI2337" t="e">
        <f t="shared" si="842"/>
        <v>#N/A</v>
      </c>
      <c r="AJ2337">
        <f t="shared" si="843"/>
        <v>30.46</v>
      </c>
      <c r="AK2337" t="str">
        <f t="shared" si="844"/>
        <v>no - High</v>
      </c>
      <c r="AL2337" t="str">
        <f t="shared" si="845"/>
        <v>Q1 - Low</v>
      </c>
      <c r="AM2337">
        <f t="shared" si="846"/>
        <v>0</v>
      </c>
      <c r="AN2337">
        <f t="shared" si="847"/>
        <v>1</v>
      </c>
      <c r="AO2337">
        <f t="shared" si="848"/>
        <v>0</v>
      </c>
      <c r="AP2337">
        <f t="shared" si="849"/>
        <v>2</v>
      </c>
      <c r="AQ2337">
        <f t="shared" si="850"/>
        <v>179.2</v>
      </c>
    </row>
    <row r="2338" spans="1:43" x14ac:dyDescent="0.25">
      <c r="A2338" t="s">
        <v>51</v>
      </c>
      <c r="B2338">
        <v>74</v>
      </c>
      <c r="C2338" t="s">
        <v>25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  <c r="U2338">
        <f t="shared" si="828"/>
        <v>0</v>
      </c>
      <c r="V2338" t="str">
        <f t="shared" si="829"/>
        <v>&lt;=3 calls</v>
      </c>
      <c r="W2338" t="str">
        <f t="shared" si="830"/>
        <v>Q2</v>
      </c>
      <c r="X2338" t="str">
        <f t="shared" si="831"/>
        <v>Not Applicable</v>
      </c>
      <c r="Y2338" t="str">
        <f t="shared" si="832"/>
        <v>High</v>
      </c>
      <c r="Z2338" s="3">
        <f t="shared" si="833"/>
        <v>-5.29434243234028E-2</v>
      </c>
      <c r="AA2338" s="3">
        <f t="shared" si="834"/>
        <v>0.79853689284900631</v>
      </c>
      <c r="AB2338" s="3">
        <f t="shared" si="835"/>
        <v>0.73027858121448186</v>
      </c>
      <c r="AC2338" s="3">
        <f t="shared" si="836"/>
        <v>0.63183519477483641</v>
      </c>
      <c r="AD2338" s="3">
        <f t="shared" si="837"/>
        <v>3.1286420670934327</v>
      </c>
      <c r="AE2338" s="3">
        <f t="shared" si="838"/>
        <v>1.2541876633729201</v>
      </c>
      <c r="AF2338" s="3">
        <f t="shared" si="839"/>
        <v>1.1651490058902259</v>
      </c>
      <c r="AG2338" t="str">
        <f t="shared" si="840"/>
        <v>Cluster 3</v>
      </c>
      <c r="AH2338" t="str">
        <f t="shared" si="841"/>
        <v>Not Applicable</v>
      </c>
      <c r="AI2338" t="e">
        <f t="shared" si="842"/>
        <v>#N/A</v>
      </c>
      <c r="AJ2338">
        <f t="shared" si="843"/>
        <v>30.16</v>
      </c>
      <c r="AK2338" t="str">
        <f t="shared" si="844"/>
        <v>no - Low</v>
      </c>
      <c r="AL2338" t="str">
        <f t="shared" si="845"/>
        <v>Q3 - High</v>
      </c>
      <c r="AM2338">
        <f t="shared" si="846"/>
        <v>0</v>
      </c>
      <c r="AN2338">
        <f t="shared" si="847"/>
        <v>0</v>
      </c>
      <c r="AO2338">
        <f t="shared" si="848"/>
        <v>0</v>
      </c>
      <c r="AP2338">
        <f t="shared" si="849"/>
        <v>0</v>
      </c>
      <c r="AQ2338">
        <f t="shared" si="850"/>
        <v>177.4</v>
      </c>
    </row>
    <row r="2339" spans="1:43" x14ac:dyDescent="0.25">
      <c r="A2339" t="s">
        <v>32</v>
      </c>
      <c r="B2339">
        <v>130</v>
      </c>
      <c r="C2339" t="s">
        <v>25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  <c r="U2339">
        <f t="shared" si="828"/>
        <v>0</v>
      </c>
      <c r="V2339" t="str">
        <f t="shared" si="829"/>
        <v>&lt;=3 calls</v>
      </c>
      <c r="W2339" t="str">
        <f t="shared" si="830"/>
        <v>Q4</v>
      </c>
      <c r="X2339" t="str">
        <f t="shared" si="831"/>
        <v>Not Applicable</v>
      </c>
      <c r="Y2339" t="str">
        <f t="shared" si="832"/>
        <v>Medium</v>
      </c>
      <c r="Z2339" s="3">
        <f t="shared" si="833"/>
        <v>-1.197125695685473</v>
      </c>
      <c r="AA2339" s="3">
        <f t="shared" si="834"/>
        <v>-0.64426301091964755</v>
      </c>
      <c r="AB2339" s="3">
        <f t="shared" si="835"/>
        <v>-1.1663107089473832</v>
      </c>
      <c r="AC2339" s="3">
        <f t="shared" si="836"/>
        <v>0.84921848695825297</v>
      </c>
      <c r="AD2339" s="3">
        <f t="shared" si="837"/>
        <v>1.9007039774036849</v>
      </c>
      <c r="AE2339" s="3">
        <f t="shared" si="838"/>
        <v>1.9823313211738067</v>
      </c>
      <c r="AF2339" s="3">
        <f t="shared" si="839"/>
        <v>3.4995141554357501</v>
      </c>
      <c r="AG2339" t="str">
        <f t="shared" si="840"/>
        <v>Cluster 1</v>
      </c>
      <c r="AH2339" t="str">
        <f t="shared" si="841"/>
        <v>Not Applicable</v>
      </c>
      <c r="AI2339" t="e">
        <f t="shared" si="842"/>
        <v>#N/A</v>
      </c>
      <c r="AJ2339">
        <f t="shared" si="843"/>
        <v>19.649999999999999</v>
      </c>
      <c r="AK2339" t="str">
        <f t="shared" si="844"/>
        <v>no - High</v>
      </c>
      <c r="AL2339" t="str">
        <f t="shared" si="845"/>
        <v>Q4 - Very High</v>
      </c>
      <c r="AM2339">
        <f t="shared" si="846"/>
        <v>0</v>
      </c>
      <c r="AN2339">
        <f t="shared" si="847"/>
        <v>0</v>
      </c>
      <c r="AO2339">
        <f t="shared" si="848"/>
        <v>0</v>
      </c>
      <c r="AP2339">
        <f t="shared" si="849"/>
        <v>1</v>
      </c>
      <c r="AQ2339">
        <f t="shared" si="850"/>
        <v>115.6</v>
      </c>
    </row>
    <row r="2340" spans="1:43" x14ac:dyDescent="0.25">
      <c r="A2340" t="s">
        <v>72</v>
      </c>
      <c r="B2340">
        <v>137</v>
      </c>
      <c r="C2340" t="s">
        <v>25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  <c r="U2340">
        <f t="shared" si="828"/>
        <v>1</v>
      </c>
      <c r="V2340" t="str">
        <f t="shared" si="829"/>
        <v>&lt;=3 calls</v>
      </c>
      <c r="W2340" t="str">
        <f t="shared" si="830"/>
        <v>Q4</v>
      </c>
      <c r="X2340" t="str">
        <f t="shared" si="831"/>
        <v>High</v>
      </c>
      <c r="Y2340" t="str">
        <f t="shared" si="832"/>
        <v>Medium</v>
      </c>
      <c r="Z2340" s="3">
        <f t="shared" si="833"/>
        <v>1.0560617221909663</v>
      </c>
      <c r="AA2340" s="3">
        <f t="shared" si="834"/>
        <v>-0.46714688480184086</v>
      </c>
      <c r="AB2340" s="3">
        <f t="shared" si="835"/>
        <v>1.2486134552796611</v>
      </c>
      <c r="AC2340" s="3">
        <f t="shared" si="836"/>
        <v>1.428907266114031</v>
      </c>
      <c r="AD2340" s="3">
        <f t="shared" si="837"/>
        <v>3.9328329771910653</v>
      </c>
      <c r="AE2340" s="3">
        <f t="shared" si="838"/>
        <v>2.2213293562450174</v>
      </c>
      <c r="AF2340" s="3">
        <f t="shared" si="839"/>
        <v>1.5496557654363976</v>
      </c>
      <c r="AG2340" t="str">
        <f t="shared" si="840"/>
        <v>Cluster 3</v>
      </c>
      <c r="AH2340" t="str">
        <f t="shared" si="841"/>
        <v>Not Applicable</v>
      </c>
      <c r="AI2340">
        <f t="shared" si="842"/>
        <v>40.340000000000003</v>
      </c>
      <c r="AJ2340" t="e">
        <f t="shared" si="843"/>
        <v>#N/A</v>
      </c>
      <c r="AK2340" t="str">
        <f t="shared" si="844"/>
        <v>yes - Medium</v>
      </c>
      <c r="AL2340" t="str">
        <f t="shared" si="845"/>
        <v>Q4 - Very High</v>
      </c>
      <c r="AM2340">
        <f t="shared" si="846"/>
        <v>1</v>
      </c>
      <c r="AN2340">
        <f t="shared" si="847"/>
        <v>0</v>
      </c>
      <c r="AO2340">
        <f t="shared" si="848"/>
        <v>0</v>
      </c>
      <c r="AP2340">
        <f t="shared" si="849"/>
        <v>0</v>
      </c>
      <c r="AQ2340">
        <f t="shared" si="850"/>
        <v>237.3</v>
      </c>
    </row>
    <row r="2341" spans="1:43" x14ac:dyDescent="0.25">
      <c r="A2341" t="s">
        <v>63</v>
      </c>
      <c r="B2341">
        <v>80</v>
      </c>
      <c r="C2341" t="s">
        <v>25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  <c r="U2341">
        <f t="shared" si="828"/>
        <v>0</v>
      </c>
      <c r="V2341" t="str">
        <f t="shared" si="829"/>
        <v>&lt;=3 calls</v>
      </c>
      <c r="W2341" t="str">
        <f t="shared" si="830"/>
        <v>Q2</v>
      </c>
      <c r="X2341" t="str">
        <f t="shared" si="831"/>
        <v>Not Applicable</v>
      </c>
      <c r="Y2341" t="str">
        <f t="shared" si="832"/>
        <v>Low</v>
      </c>
      <c r="Z2341" s="3">
        <f t="shared" si="833"/>
        <v>-2.3838908023894971</v>
      </c>
      <c r="AA2341" s="3">
        <f t="shared" si="834"/>
        <v>-0.71988562656545307</v>
      </c>
      <c r="AB2341" s="3">
        <f t="shared" si="835"/>
        <v>-0.61818647430374485</v>
      </c>
      <c r="AC2341" s="3">
        <f t="shared" si="836"/>
        <v>-0.27392852265606671</v>
      </c>
      <c r="AD2341" s="3">
        <f t="shared" si="837"/>
        <v>1.6329663725134946</v>
      </c>
      <c r="AE2341" s="3">
        <f t="shared" si="838"/>
        <v>2.580380209501965</v>
      </c>
      <c r="AF2341" s="3">
        <f t="shared" si="839"/>
        <v>4.3185813500985395</v>
      </c>
      <c r="AG2341" t="str">
        <f t="shared" si="840"/>
        <v>Cluster 1</v>
      </c>
      <c r="AH2341" t="str">
        <f t="shared" si="841"/>
        <v>Not Applicable</v>
      </c>
      <c r="AI2341" t="e">
        <f t="shared" si="842"/>
        <v>#N/A</v>
      </c>
      <c r="AJ2341">
        <f t="shared" si="843"/>
        <v>8.76</v>
      </c>
      <c r="AK2341" t="str">
        <f t="shared" si="844"/>
        <v>no - Medium</v>
      </c>
      <c r="AL2341" t="str">
        <f t="shared" si="845"/>
        <v>Q2 - Medium</v>
      </c>
      <c r="AM2341">
        <f t="shared" si="846"/>
        <v>0</v>
      </c>
      <c r="AN2341">
        <f t="shared" si="847"/>
        <v>0</v>
      </c>
      <c r="AO2341">
        <f t="shared" si="848"/>
        <v>0</v>
      </c>
      <c r="AP2341">
        <f t="shared" si="849"/>
        <v>3</v>
      </c>
      <c r="AQ2341">
        <f t="shared" si="850"/>
        <v>51.5</v>
      </c>
    </row>
    <row r="2342" spans="1:43" x14ac:dyDescent="0.25">
      <c r="A2342" t="s">
        <v>58</v>
      </c>
      <c r="B2342">
        <v>116</v>
      </c>
      <c r="C2342" t="s">
        <v>25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  <c r="U2342">
        <f t="shared" si="828"/>
        <v>0</v>
      </c>
      <c r="V2342" t="str">
        <f t="shared" si="829"/>
        <v>&lt;=3 calls</v>
      </c>
      <c r="W2342" t="str">
        <f t="shared" si="830"/>
        <v>Q3</v>
      </c>
      <c r="X2342" t="str">
        <f t="shared" si="831"/>
        <v>Not Applicable</v>
      </c>
      <c r="Y2342" t="str">
        <f t="shared" si="832"/>
        <v>Medium</v>
      </c>
      <c r="Z2342" s="3">
        <f t="shared" si="833"/>
        <v>-0.45470321863662189</v>
      </c>
      <c r="AA2342" s="3">
        <f t="shared" si="834"/>
        <v>-0.29401089634960204</v>
      </c>
      <c r="AB2342" s="3">
        <f t="shared" si="835"/>
        <v>-0.15545840665168803</v>
      </c>
      <c r="AC2342" s="3">
        <f t="shared" si="836"/>
        <v>-0.74492565572013658</v>
      </c>
      <c r="AD2342" s="3">
        <f t="shared" si="837"/>
        <v>1.2546244929234645</v>
      </c>
      <c r="AE2342" s="3">
        <f t="shared" si="838"/>
        <v>0.933958764057363</v>
      </c>
      <c r="AF2342" s="3">
        <f t="shared" si="839"/>
        <v>2.8584043324336843</v>
      </c>
      <c r="AG2342" t="str">
        <f t="shared" si="840"/>
        <v>Cluster 2</v>
      </c>
      <c r="AH2342" t="str">
        <f t="shared" si="841"/>
        <v>&gt;16 messages</v>
      </c>
      <c r="AI2342" t="e">
        <f t="shared" si="842"/>
        <v>#N/A</v>
      </c>
      <c r="AJ2342">
        <f t="shared" si="843"/>
        <v>26.47</v>
      </c>
      <c r="AK2342" t="str">
        <f t="shared" si="844"/>
        <v>no - Low</v>
      </c>
      <c r="AL2342" t="str">
        <f t="shared" si="845"/>
        <v>Q1 - Low</v>
      </c>
      <c r="AM2342">
        <f t="shared" si="846"/>
        <v>0</v>
      </c>
      <c r="AN2342">
        <f t="shared" si="847"/>
        <v>0</v>
      </c>
      <c r="AO2342">
        <f t="shared" si="848"/>
        <v>0</v>
      </c>
      <c r="AP2342">
        <f t="shared" si="849"/>
        <v>3</v>
      </c>
      <c r="AQ2342">
        <f t="shared" si="850"/>
        <v>155.69999999999999</v>
      </c>
    </row>
    <row r="2343" spans="1:43" x14ac:dyDescent="0.25">
      <c r="A2343" t="s">
        <v>33</v>
      </c>
      <c r="B2343">
        <v>123</v>
      </c>
      <c r="C2343" t="s">
        <v>28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  <c r="U2343">
        <f t="shared" si="828"/>
        <v>0</v>
      </c>
      <c r="V2343" t="str">
        <f t="shared" si="829"/>
        <v>&lt;=3 calls</v>
      </c>
      <c r="W2343" t="str">
        <f t="shared" si="830"/>
        <v>Q3</v>
      </c>
      <c r="X2343" t="str">
        <f t="shared" si="831"/>
        <v>Not Applicable</v>
      </c>
      <c r="Y2343" t="str">
        <f t="shared" si="832"/>
        <v>High</v>
      </c>
      <c r="Z2343" s="3">
        <f t="shared" si="833"/>
        <v>1.1986216492053339</v>
      </c>
      <c r="AA2343" s="3">
        <f t="shared" si="834"/>
        <v>1.2900838945467406</v>
      </c>
      <c r="AB2343" s="3">
        <f t="shared" si="835"/>
        <v>0.7779415581400152</v>
      </c>
      <c r="AC2343" s="3">
        <f t="shared" si="836"/>
        <v>1.6825211069946842</v>
      </c>
      <c r="AD2343" s="3">
        <f t="shared" si="837"/>
        <v>4.5205549519998183</v>
      </c>
      <c r="AE2343" s="3">
        <f t="shared" si="838"/>
        <v>2.5567715299331173</v>
      </c>
      <c r="AF2343" s="3">
        <f t="shared" si="839"/>
        <v>0.79921476369182809</v>
      </c>
      <c r="AG2343" t="str">
        <f t="shared" si="840"/>
        <v>Cluster 3</v>
      </c>
      <c r="AH2343" t="str">
        <f t="shared" si="841"/>
        <v>&gt;16 messages</v>
      </c>
      <c r="AI2343" t="e">
        <f t="shared" si="842"/>
        <v>#N/A</v>
      </c>
      <c r="AJ2343">
        <f t="shared" si="843"/>
        <v>41.65</v>
      </c>
      <c r="AK2343" t="str">
        <f t="shared" si="844"/>
        <v>no - Low</v>
      </c>
      <c r="AL2343" t="str">
        <f t="shared" si="845"/>
        <v>Q4 - Very High</v>
      </c>
      <c r="AM2343">
        <f t="shared" si="846"/>
        <v>0</v>
      </c>
      <c r="AN2343">
        <f t="shared" si="847"/>
        <v>0</v>
      </c>
      <c r="AO2343">
        <f t="shared" si="848"/>
        <v>1</v>
      </c>
      <c r="AP2343">
        <f t="shared" si="849"/>
        <v>2</v>
      </c>
      <c r="AQ2343">
        <f t="shared" si="850"/>
        <v>245</v>
      </c>
    </row>
    <row r="2344" spans="1:43" x14ac:dyDescent="0.25">
      <c r="A2344" t="s">
        <v>38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  <c r="U2344">
        <f t="shared" si="828"/>
        <v>0</v>
      </c>
      <c r="V2344" t="str">
        <f t="shared" si="829"/>
        <v>&lt;=3 calls</v>
      </c>
      <c r="W2344" t="str">
        <f t="shared" si="830"/>
        <v>Q4</v>
      </c>
      <c r="X2344" t="str">
        <f t="shared" si="831"/>
        <v>Low</v>
      </c>
      <c r="Y2344" t="str">
        <f t="shared" si="832"/>
        <v>High</v>
      </c>
      <c r="Z2344" s="3">
        <f t="shared" si="833"/>
        <v>-1.2804399387458181</v>
      </c>
      <c r="AA2344" s="3">
        <f t="shared" si="834"/>
        <v>2.2532772096143656</v>
      </c>
      <c r="AB2344" s="3">
        <f t="shared" si="835"/>
        <v>0.30131178888467736</v>
      </c>
      <c r="AC2344" s="3">
        <f t="shared" si="836"/>
        <v>8.8376964316294535E-2</v>
      </c>
      <c r="AD2344" s="3">
        <f t="shared" si="837"/>
        <v>3.6797331357293532</v>
      </c>
      <c r="AE2344" s="3">
        <f t="shared" si="838"/>
        <v>2.6106290242095955</v>
      </c>
      <c r="AF2344" s="3">
        <f t="shared" si="839"/>
        <v>2.8443508668774506</v>
      </c>
      <c r="AG2344" t="str">
        <f t="shared" si="840"/>
        <v>Cluster 2</v>
      </c>
      <c r="AH2344" t="str">
        <f t="shared" si="841"/>
        <v>Not Applicable</v>
      </c>
      <c r="AI2344" t="e">
        <f t="shared" si="842"/>
        <v>#N/A</v>
      </c>
      <c r="AJ2344">
        <f t="shared" si="843"/>
        <v>18.89</v>
      </c>
      <c r="AK2344" t="str">
        <f t="shared" si="844"/>
        <v>yes - Medium</v>
      </c>
      <c r="AL2344" t="str">
        <f t="shared" si="845"/>
        <v>Q3 - High</v>
      </c>
      <c r="AM2344">
        <f t="shared" si="846"/>
        <v>1</v>
      </c>
      <c r="AN2344">
        <f t="shared" si="847"/>
        <v>1</v>
      </c>
      <c r="AO2344">
        <f t="shared" si="848"/>
        <v>0</v>
      </c>
      <c r="AP2344">
        <f t="shared" si="849"/>
        <v>1</v>
      </c>
      <c r="AQ2344">
        <f t="shared" si="850"/>
        <v>111.1</v>
      </c>
    </row>
    <row r="2345" spans="1:43" x14ac:dyDescent="0.25">
      <c r="A2345" t="s">
        <v>62</v>
      </c>
      <c r="B2345">
        <v>121</v>
      </c>
      <c r="C2345" t="s">
        <v>25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  <c r="U2345">
        <f t="shared" si="828"/>
        <v>0</v>
      </c>
      <c r="V2345" t="str">
        <f t="shared" si="829"/>
        <v>&lt;=3 calls</v>
      </c>
      <c r="W2345" t="str">
        <f t="shared" si="830"/>
        <v>Q3</v>
      </c>
      <c r="X2345" t="str">
        <f t="shared" si="831"/>
        <v>Not Applicable</v>
      </c>
      <c r="Y2345" t="str">
        <f t="shared" si="832"/>
        <v>Low</v>
      </c>
      <c r="Z2345" s="3">
        <f t="shared" si="833"/>
        <v>-1.1897199851912201</v>
      </c>
      <c r="AA2345" s="3">
        <f t="shared" si="834"/>
        <v>-0.99650519432247786</v>
      </c>
      <c r="AB2345" s="3">
        <f t="shared" si="835"/>
        <v>0.91894453154471978</v>
      </c>
      <c r="AC2345" s="3">
        <f t="shared" si="836"/>
        <v>0.63183519477483641</v>
      </c>
      <c r="AD2345" s="3">
        <f t="shared" si="837"/>
        <v>2.5261116571717279</v>
      </c>
      <c r="AE2345" s="3">
        <f t="shared" si="838"/>
        <v>1.9110549471135507</v>
      </c>
      <c r="AF2345" s="3">
        <f t="shared" si="839"/>
        <v>2.9871427681440772</v>
      </c>
      <c r="AG2345" t="str">
        <f t="shared" si="840"/>
        <v>Cluster 2</v>
      </c>
      <c r="AH2345" t="str">
        <f t="shared" si="841"/>
        <v>&gt;16 messages</v>
      </c>
      <c r="AI2345" t="e">
        <f t="shared" si="842"/>
        <v>#N/A</v>
      </c>
      <c r="AJ2345">
        <f t="shared" si="843"/>
        <v>19.72</v>
      </c>
      <c r="AK2345" t="str">
        <f t="shared" si="844"/>
        <v>no - Low</v>
      </c>
      <c r="AL2345" t="str">
        <f t="shared" si="845"/>
        <v>Q3 - High</v>
      </c>
      <c r="AM2345">
        <f t="shared" si="846"/>
        <v>0</v>
      </c>
      <c r="AN2345">
        <f t="shared" si="847"/>
        <v>0</v>
      </c>
      <c r="AO2345">
        <f t="shared" si="848"/>
        <v>0</v>
      </c>
      <c r="AP2345">
        <f t="shared" si="849"/>
        <v>1</v>
      </c>
      <c r="AQ2345">
        <f t="shared" si="850"/>
        <v>116</v>
      </c>
    </row>
    <row r="2346" spans="1:43" x14ac:dyDescent="0.25">
      <c r="A2346" t="s">
        <v>51</v>
      </c>
      <c r="B2346">
        <v>137</v>
      </c>
      <c r="C2346" t="s">
        <v>28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  <c r="U2346">
        <f t="shared" si="828"/>
        <v>0</v>
      </c>
      <c r="V2346" t="str">
        <f t="shared" si="829"/>
        <v>&lt;=3 calls</v>
      </c>
      <c r="W2346" t="str">
        <f t="shared" si="830"/>
        <v>Q4</v>
      </c>
      <c r="X2346" t="str">
        <f t="shared" si="831"/>
        <v>Not Applicable</v>
      </c>
      <c r="Y2346" t="str">
        <f t="shared" si="832"/>
        <v>Low</v>
      </c>
      <c r="Z2346" s="3">
        <f t="shared" si="833"/>
        <v>-0.4584060738837481</v>
      </c>
      <c r="AA2346" s="3">
        <f t="shared" si="834"/>
        <v>-1.3348168958958175</v>
      </c>
      <c r="AB2346" s="3">
        <f t="shared" si="835"/>
        <v>1.0440598459742456</v>
      </c>
      <c r="AC2346" s="3">
        <f t="shared" si="836"/>
        <v>-0.41885071744501134</v>
      </c>
      <c r="AD2346" s="3">
        <f t="shared" si="837"/>
        <v>2.2184096729688503</v>
      </c>
      <c r="AE2346" s="3">
        <f t="shared" si="838"/>
        <v>1.8048183176215895</v>
      </c>
      <c r="AF2346" s="3">
        <f t="shared" si="839"/>
        <v>3.0973209136482915</v>
      </c>
      <c r="AG2346" t="str">
        <f t="shared" si="840"/>
        <v>Cluster 2</v>
      </c>
      <c r="AH2346" t="str">
        <f t="shared" si="841"/>
        <v>Not Applicable</v>
      </c>
      <c r="AI2346" t="e">
        <f t="shared" si="842"/>
        <v>#N/A</v>
      </c>
      <c r="AJ2346">
        <f t="shared" si="843"/>
        <v>26.44</v>
      </c>
      <c r="AK2346" t="str">
        <f t="shared" si="844"/>
        <v>no - Low</v>
      </c>
      <c r="AL2346" t="str">
        <f t="shared" si="845"/>
        <v>Q2 - Medium</v>
      </c>
      <c r="AM2346">
        <f t="shared" si="846"/>
        <v>0</v>
      </c>
      <c r="AN2346">
        <f t="shared" si="847"/>
        <v>0</v>
      </c>
      <c r="AO2346">
        <f t="shared" si="848"/>
        <v>1</v>
      </c>
      <c r="AP2346">
        <f t="shared" si="849"/>
        <v>1</v>
      </c>
      <c r="AQ2346">
        <f t="shared" si="850"/>
        <v>155.5</v>
      </c>
    </row>
    <row r="2347" spans="1:43" x14ac:dyDescent="0.25">
      <c r="A2347" t="s">
        <v>69</v>
      </c>
      <c r="B2347">
        <v>67</v>
      </c>
      <c r="C2347" t="s">
        <v>28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  <c r="U2347">
        <f t="shared" si="828"/>
        <v>0</v>
      </c>
      <c r="V2347" t="str">
        <f t="shared" si="829"/>
        <v>&lt;=3 calls</v>
      </c>
      <c r="W2347" t="str">
        <f t="shared" si="830"/>
        <v>Q1</v>
      </c>
      <c r="X2347" t="str">
        <f t="shared" si="831"/>
        <v>Not Applicable</v>
      </c>
      <c r="Y2347" t="str">
        <f t="shared" si="832"/>
        <v>Medium</v>
      </c>
      <c r="Z2347" s="3">
        <f t="shared" si="833"/>
        <v>-9.3674832041793957E-2</v>
      </c>
      <c r="AA2347" s="3">
        <f t="shared" si="834"/>
        <v>-1.938139742536206E-2</v>
      </c>
      <c r="AB2347" s="3">
        <f t="shared" si="835"/>
        <v>0.38273604113246468</v>
      </c>
      <c r="AC2347" s="3">
        <f t="shared" si="836"/>
        <v>1.0666017791416695</v>
      </c>
      <c r="AD2347" s="3">
        <f t="shared" si="837"/>
        <v>2.8223819774771983</v>
      </c>
      <c r="AE2347" s="3">
        <f t="shared" si="838"/>
        <v>1.1372233048852562</v>
      </c>
      <c r="AF2347" s="3">
        <f t="shared" si="839"/>
        <v>1.6188618420236447</v>
      </c>
      <c r="AG2347" t="str">
        <f t="shared" si="840"/>
        <v>Cluster 2</v>
      </c>
      <c r="AH2347" t="str">
        <f t="shared" si="841"/>
        <v>&gt;16 messages</v>
      </c>
      <c r="AI2347" t="e">
        <f t="shared" si="842"/>
        <v>#N/A</v>
      </c>
      <c r="AJ2347">
        <f t="shared" si="843"/>
        <v>29.78</v>
      </c>
      <c r="AK2347" t="str">
        <f t="shared" si="844"/>
        <v>no - Medium</v>
      </c>
      <c r="AL2347" t="str">
        <f t="shared" si="845"/>
        <v>Q4 - Very High</v>
      </c>
      <c r="AM2347">
        <f t="shared" si="846"/>
        <v>0</v>
      </c>
      <c r="AN2347">
        <f t="shared" si="847"/>
        <v>0</v>
      </c>
      <c r="AO2347">
        <f t="shared" si="848"/>
        <v>1</v>
      </c>
      <c r="AP2347">
        <f t="shared" si="849"/>
        <v>1</v>
      </c>
      <c r="AQ2347">
        <f t="shared" si="850"/>
        <v>175.2</v>
      </c>
    </row>
    <row r="2348" spans="1:43" x14ac:dyDescent="0.25">
      <c r="A2348" t="s">
        <v>51</v>
      </c>
      <c r="B2348">
        <v>161</v>
      </c>
      <c r="C2348" t="s">
        <v>25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  <c r="U2348">
        <f t="shared" si="828"/>
        <v>1</v>
      </c>
      <c r="V2348" t="str">
        <f t="shared" si="829"/>
        <v>&gt;3 calls</v>
      </c>
      <c r="W2348" t="str">
        <f t="shared" si="830"/>
        <v>Q4</v>
      </c>
      <c r="X2348" t="str">
        <f t="shared" si="831"/>
        <v>Not Applicable</v>
      </c>
      <c r="Y2348" t="str">
        <f t="shared" si="832"/>
        <v>Medium</v>
      </c>
      <c r="Z2348" s="3">
        <f t="shared" si="833"/>
        <v>-0.47321749487225412</v>
      </c>
      <c r="AA2348" s="3">
        <f t="shared" si="834"/>
        <v>-0.44525612764121253</v>
      </c>
      <c r="AB2348" s="3">
        <f t="shared" si="835"/>
        <v>-0.54867796628734145</v>
      </c>
      <c r="AC2348" s="3">
        <f t="shared" si="836"/>
        <v>-1.5782282757565671</v>
      </c>
      <c r="AD2348" s="3">
        <f t="shared" si="837"/>
        <v>1.0598490876663662</v>
      </c>
      <c r="AE2348" s="3">
        <f t="shared" si="838"/>
        <v>1.7927743354203785</v>
      </c>
      <c r="AF2348" s="3">
        <f t="shared" si="839"/>
        <v>3.6475744744770773</v>
      </c>
      <c r="AG2348" t="str">
        <f t="shared" si="840"/>
        <v>Cluster 1</v>
      </c>
      <c r="AH2348" t="str">
        <f t="shared" si="841"/>
        <v>Not Applicable</v>
      </c>
      <c r="AI2348">
        <f t="shared" si="842"/>
        <v>26.3</v>
      </c>
      <c r="AJ2348" t="e">
        <f t="shared" si="843"/>
        <v>#N/A</v>
      </c>
      <c r="AK2348" t="str">
        <f t="shared" si="844"/>
        <v>no - Low</v>
      </c>
      <c r="AL2348" t="str">
        <f t="shared" si="845"/>
        <v>Q1 - Low</v>
      </c>
      <c r="AM2348">
        <f t="shared" si="846"/>
        <v>0</v>
      </c>
      <c r="AN2348">
        <f t="shared" si="847"/>
        <v>0</v>
      </c>
      <c r="AO2348">
        <f t="shared" si="848"/>
        <v>0</v>
      </c>
      <c r="AP2348">
        <f t="shared" si="849"/>
        <v>4</v>
      </c>
      <c r="AQ2348">
        <f t="shared" si="850"/>
        <v>154.69999999999999</v>
      </c>
    </row>
    <row r="2349" spans="1:43" x14ac:dyDescent="0.25">
      <c r="A2349" t="s">
        <v>24</v>
      </c>
      <c r="B2349">
        <v>134</v>
      </c>
      <c r="C2349" t="s">
        <v>28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  <c r="U2349">
        <f t="shared" si="828"/>
        <v>1</v>
      </c>
      <c r="V2349" t="str">
        <f t="shared" si="829"/>
        <v>&lt;=3 calls</v>
      </c>
      <c r="W2349" t="str">
        <f t="shared" si="830"/>
        <v>Q4</v>
      </c>
      <c r="X2349" t="str">
        <f t="shared" si="831"/>
        <v>Not Applicable</v>
      </c>
      <c r="Y2349" t="str">
        <f t="shared" si="832"/>
        <v>Medium</v>
      </c>
      <c r="Z2349" s="3">
        <f t="shared" si="833"/>
        <v>1.2393530569237245</v>
      </c>
      <c r="AA2349" s="3">
        <f t="shared" si="834"/>
        <v>0.50400670559692229</v>
      </c>
      <c r="AB2349" s="3">
        <f t="shared" si="835"/>
        <v>-0.28255967845311097</v>
      </c>
      <c r="AC2349" s="3">
        <f t="shared" si="836"/>
        <v>-1.5057671783620949</v>
      </c>
      <c r="AD2349" s="3">
        <f t="shared" si="837"/>
        <v>2.8367691724431507</v>
      </c>
      <c r="AE2349" s="3">
        <f t="shared" si="838"/>
        <v>2.034009224736435</v>
      </c>
      <c r="AF2349" s="3">
        <f t="shared" si="839"/>
        <v>2.8682970060476709</v>
      </c>
      <c r="AG2349" t="str">
        <f t="shared" si="840"/>
        <v>Cluster 2</v>
      </c>
      <c r="AH2349" t="str">
        <f t="shared" si="841"/>
        <v>&gt;16 messages</v>
      </c>
      <c r="AI2349">
        <f t="shared" si="842"/>
        <v>42.02</v>
      </c>
      <c r="AJ2349" t="e">
        <f t="shared" si="843"/>
        <v>#N/A</v>
      </c>
      <c r="AK2349" t="str">
        <f t="shared" si="844"/>
        <v>no - Medium</v>
      </c>
      <c r="AL2349" t="str">
        <f t="shared" si="845"/>
        <v>Q1 - Low</v>
      </c>
      <c r="AM2349">
        <f t="shared" si="846"/>
        <v>0</v>
      </c>
      <c r="AN2349">
        <f t="shared" si="847"/>
        <v>0</v>
      </c>
      <c r="AO2349">
        <f t="shared" si="848"/>
        <v>1</v>
      </c>
      <c r="AP2349">
        <f t="shared" si="849"/>
        <v>2</v>
      </c>
      <c r="AQ2349">
        <f t="shared" si="850"/>
        <v>247.2</v>
      </c>
    </row>
    <row r="2350" spans="1:43" x14ac:dyDescent="0.25">
      <c r="A2350" t="s">
        <v>44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  <c r="U2350">
        <f t="shared" si="828"/>
        <v>0</v>
      </c>
      <c r="V2350" t="str">
        <f t="shared" si="829"/>
        <v>&lt;=3 calls</v>
      </c>
      <c r="W2350" t="str">
        <f t="shared" si="830"/>
        <v>Q3</v>
      </c>
      <c r="X2350" t="str">
        <f t="shared" si="831"/>
        <v>Not Applicable</v>
      </c>
      <c r="Y2350" t="str">
        <f t="shared" si="832"/>
        <v>High</v>
      </c>
      <c r="Z2350" s="3">
        <f t="shared" si="833"/>
        <v>0.87462181508177039</v>
      </c>
      <c r="AA2350" s="3">
        <f t="shared" si="834"/>
        <v>0.69107317587865125</v>
      </c>
      <c r="AB2350" s="3">
        <f t="shared" si="835"/>
        <v>-0.67776519546066205</v>
      </c>
      <c r="AC2350" s="3">
        <f t="shared" si="836"/>
        <v>-0.45508126614224731</v>
      </c>
      <c r="AD2350" s="3">
        <f t="shared" si="837"/>
        <v>2.6028267578773701</v>
      </c>
      <c r="AE2350" s="3">
        <f t="shared" si="838"/>
        <v>1.3816693066024865</v>
      </c>
      <c r="AF2350" s="3">
        <f t="shared" si="839"/>
        <v>2.2457321777300985</v>
      </c>
      <c r="AG2350" t="str">
        <f t="shared" si="840"/>
        <v>Cluster 2</v>
      </c>
      <c r="AH2350" t="str">
        <f t="shared" si="841"/>
        <v>&gt;16 messages</v>
      </c>
      <c r="AI2350" t="e">
        <f t="shared" si="842"/>
        <v>#N/A</v>
      </c>
      <c r="AJ2350">
        <f t="shared" si="843"/>
        <v>38.68</v>
      </c>
      <c r="AK2350" t="str">
        <f t="shared" si="844"/>
        <v>no - High</v>
      </c>
      <c r="AL2350" t="str">
        <f t="shared" si="845"/>
        <v>Q2 - Medium</v>
      </c>
      <c r="AM2350">
        <f t="shared" si="846"/>
        <v>0</v>
      </c>
      <c r="AN2350">
        <f t="shared" si="847"/>
        <v>1</v>
      </c>
      <c r="AO2350">
        <f t="shared" si="848"/>
        <v>0</v>
      </c>
      <c r="AP2350">
        <f t="shared" si="849"/>
        <v>1</v>
      </c>
      <c r="AQ2350">
        <f t="shared" si="850"/>
        <v>227.5</v>
      </c>
    </row>
    <row r="2351" spans="1:43" x14ac:dyDescent="0.25">
      <c r="A2351" t="s">
        <v>32</v>
      </c>
      <c r="B2351">
        <v>130</v>
      </c>
      <c r="C2351" t="s">
        <v>25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  <c r="U2351">
        <f t="shared" si="828"/>
        <v>0</v>
      </c>
      <c r="V2351" t="str">
        <f t="shared" si="829"/>
        <v>&lt;=3 calls</v>
      </c>
      <c r="W2351" t="str">
        <f t="shared" si="830"/>
        <v>Q4</v>
      </c>
      <c r="X2351" t="str">
        <f t="shared" si="831"/>
        <v>Not Applicable</v>
      </c>
      <c r="Y2351" t="str">
        <f t="shared" si="832"/>
        <v>High</v>
      </c>
      <c r="Z2351" s="3">
        <f t="shared" si="833"/>
        <v>8.7765075067401832E-2</v>
      </c>
      <c r="AA2351" s="3">
        <f t="shared" si="834"/>
        <v>0.98162322546516634</v>
      </c>
      <c r="AB2351" s="3">
        <f t="shared" si="835"/>
        <v>-0.84855752944382468</v>
      </c>
      <c r="AC2351" s="3">
        <f t="shared" si="836"/>
        <v>-1.0347700452980251</v>
      </c>
      <c r="AD2351" s="3">
        <f t="shared" si="837"/>
        <v>2.2658789120730933</v>
      </c>
      <c r="AE2351" s="3">
        <f t="shared" si="838"/>
        <v>1.6619524038299376</v>
      </c>
      <c r="AF2351" s="3">
        <f t="shared" si="839"/>
        <v>2.8965435161610591</v>
      </c>
      <c r="AG2351" t="str">
        <f t="shared" si="840"/>
        <v>Cluster 2</v>
      </c>
      <c r="AH2351" t="str">
        <f t="shared" si="841"/>
        <v>&gt;16 messages</v>
      </c>
      <c r="AI2351" t="e">
        <f t="shared" si="842"/>
        <v>#N/A</v>
      </c>
      <c r="AJ2351">
        <f t="shared" si="843"/>
        <v>31.45</v>
      </c>
      <c r="AK2351" t="str">
        <f t="shared" si="844"/>
        <v>no - High</v>
      </c>
      <c r="AL2351" t="str">
        <f t="shared" si="845"/>
        <v>Q1 - Low</v>
      </c>
      <c r="AM2351">
        <f t="shared" si="846"/>
        <v>0</v>
      </c>
      <c r="AN2351">
        <f t="shared" si="847"/>
        <v>0</v>
      </c>
      <c r="AO2351">
        <f t="shared" si="848"/>
        <v>0</v>
      </c>
      <c r="AP2351">
        <f t="shared" si="849"/>
        <v>0</v>
      </c>
      <c r="AQ2351">
        <f t="shared" si="850"/>
        <v>185</v>
      </c>
    </row>
    <row r="2352" spans="1:43" x14ac:dyDescent="0.25">
      <c r="A2352" t="s">
        <v>64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  <c r="U2352">
        <f t="shared" si="828"/>
        <v>0</v>
      </c>
      <c r="V2352" t="str">
        <f t="shared" si="829"/>
        <v>&lt;=3 calls</v>
      </c>
      <c r="W2352" t="str">
        <f t="shared" si="830"/>
        <v>Q1</v>
      </c>
      <c r="X2352" t="str">
        <f t="shared" si="831"/>
        <v>Not Applicable</v>
      </c>
      <c r="Y2352" t="str">
        <f t="shared" si="832"/>
        <v>Medium</v>
      </c>
      <c r="Z2352" s="3">
        <f t="shared" si="833"/>
        <v>-0.39730896230616164</v>
      </c>
      <c r="AA2352" s="3">
        <f t="shared" si="834"/>
        <v>0.23136727550546651</v>
      </c>
      <c r="AB2352" s="3">
        <f t="shared" si="835"/>
        <v>-4.8216708569236912E-2</v>
      </c>
      <c r="AC2352" s="3">
        <f t="shared" si="836"/>
        <v>1.591586692182255E-2</v>
      </c>
      <c r="AD2352" s="3">
        <f t="shared" si="837"/>
        <v>1.9538368244591271</v>
      </c>
      <c r="AE2352" s="3">
        <f t="shared" si="838"/>
        <v>0.46256177264095799</v>
      </c>
      <c r="AF2352" s="3">
        <f t="shared" si="839"/>
        <v>2.1471954849069901</v>
      </c>
      <c r="AG2352" t="str">
        <f t="shared" si="840"/>
        <v>Cluster 2</v>
      </c>
      <c r="AH2352" t="str">
        <f t="shared" si="841"/>
        <v>Not Applicable</v>
      </c>
      <c r="AI2352" t="e">
        <f t="shared" si="842"/>
        <v>#N/A</v>
      </c>
      <c r="AJ2352">
        <f t="shared" si="843"/>
        <v>27</v>
      </c>
      <c r="AK2352" t="str">
        <f t="shared" si="844"/>
        <v>no - Low</v>
      </c>
      <c r="AL2352" t="str">
        <f t="shared" si="845"/>
        <v>Q2 - Medium</v>
      </c>
      <c r="AM2352">
        <f t="shared" si="846"/>
        <v>0</v>
      </c>
      <c r="AN2352">
        <f t="shared" si="847"/>
        <v>1</v>
      </c>
      <c r="AO2352">
        <f t="shared" si="848"/>
        <v>0</v>
      </c>
      <c r="AP2352">
        <f t="shared" si="849"/>
        <v>1</v>
      </c>
      <c r="AQ2352">
        <f t="shared" si="850"/>
        <v>158.80000000000001</v>
      </c>
    </row>
    <row r="2353" spans="1:43" x14ac:dyDescent="0.25">
      <c r="A2353" t="s">
        <v>32</v>
      </c>
      <c r="B2353">
        <v>77</v>
      </c>
      <c r="C2353" t="s">
        <v>25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  <c r="U2353">
        <f t="shared" si="828"/>
        <v>0</v>
      </c>
      <c r="V2353" t="str">
        <f t="shared" si="829"/>
        <v>&lt;=3 calls</v>
      </c>
      <c r="W2353" t="str">
        <f t="shared" si="830"/>
        <v>Q2</v>
      </c>
      <c r="X2353" t="str">
        <f t="shared" si="831"/>
        <v>Not Applicable</v>
      </c>
      <c r="Y2353" t="str">
        <f t="shared" si="832"/>
        <v>Medium</v>
      </c>
      <c r="Z2353" s="3">
        <f t="shared" si="833"/>
        <v>0.10442792367947092</v>
      </c>
      <c r="AA2353" s="3">
        <f t="shared" si="834"/>
        <v>0.235347413171035</v>
      </c>
      <c r="AB2353" s="3">
        <f t="shared" si="835"/>
        <v>1.6239593985682403</v>
      </c>
      <c r="AC2353" s="3">
        <f t="shared" si="836"/>
        <v>0.37822135389418376</v>
      </c>
      <c r="AD2353" s="3">
        <f t="shared" si="837"/>
        <v>3.3956591842374038</v>
      </c>
      <c r="AE2353" s="3">
        <f t="shared" si="838"/>
        <v>1.6871837827782643</v>
      </c>
      <c r="AF2353" s="3">
        <f t="shared" si="839"/>
        <v>1.4706042765625678</v>
      </c>
      <c r="AG2353" t="str">
        <f t="shared" si="840"/>
        <v>Cluster 3</v>
      </c>
      <c r="AH2353" t="str">
        <f t="shared" si="841"/>
        <v>Not Applicable</v>
      </c>
      <c r="AI2353" t="e">
        <f t="shared" si="842"/>
        <v>#N/A</v>
      </c>
      <c r="AJ2353">
        <f t="shared" si="843"/>
        <v>31.6</v>
      </c>
      <c r="AK2353" t="str">
        <f t="shared" si="844"/>
        <v>no - Medium</v>
      </c>
      <c r="AL2353" t="str">
        <f t="shared" si="845"/>
        <v>Q3 - High</v>
      </c>
      <c r="AM2353">
        <f t="shared" si="846"/>
        <v>0</v>
      </c>
      <c r="AN2353">
        <f t="shared" si="847"/>
        <v>0</v>
      </c>
      <c r="AO2353">
        <f t="shared" si="848"/>
        <v>0</v>
      </c>
      <c r="AP2353">
        <f t="shared" si="849"/>
        <v>3</v>
      </c>
      <c r="AQ2353">
        <f t="shared" si="850"/>
        <v>185.9</v>
      </c>
    </row>
    <row r="2354" spans="1:43" x14ac:dyDescent="0.25">
      <c r="A2354" t="s">
        <v>43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  <c r="U2354">
        <f t="shared" si="828"/>
        <v>0</v>
      </c>
      <c r="V2354" t="str">
        <f t="shared" si="829"/>
        <v>&lt;=3 calls</v>
      </c>
      <c r="W2354" t="str">
        <f t="shared" si="830"/>
        <v>Q3</v>
      </c>
      <c r="X2354" t="str">
        <f t="shared" si="831"/>
        <v>Not Applicable</v>
      </c>
      <c r="Y2354" t="str">
        <f t="shared" si="832"/>
        <v>Medium</v>
      </c>
      <c r="Z2354" s="3">
        <f t="shared" si="833"/>
        <v>0.7820504339036094</v>
      </c>
      <c r="AA2354" s="3">
        <f t="shared" si="834"/>
        <v>-0.60645170309674534</v>
      </c>
      <c r="AB2354" s="3">
        <f t="shared" si="835"/>
        <v>1.2664870716267369</v>
      </c>
      <c r="AC2354" s="3">
        <f t="shared" si="836"/>
        <v>-0.45508126614224731</v>
      </c>
      <c r="AD2354" s="3">
        <f t="shared" si="837"/>
        <v>2.9604871361537399</v>
      </c>
      <c r="AE2354" s="3">
        <f t="shared" si="838"/>
        <v>1.6704714935457787</v>
      </c>
      <c r="AF2354" s="3">
        <f t="shared" si="839"/>
        <v>2.1946448318956664</v>
      </c>
      <c r="AG2354" t="str">
        <f t="shared" si="840"/>
        <v>Cluster 2</v>
      </c>
      <c r="AH2354" t="str">
        <f t="shared" si="841"/>
        <v>Not Applicable</v>
      </c>
      <c r="AI2354" t="e">
        <f t="shared" si="842"/>
        <v>#N/A</v>
      </c>
      <c r="AJ2354">
        <f t="shared" si="843"/>
        <v>37.83</v>
      </c>
      <c r="AK2354" t="str">
        <f t="shared" si="844"/>
        <v>no - Low</v>
      </c>
      <c r="AL2354" t="str">
        <f t="shared" si="845"/>
        <v>Q2 - Medium</v>
      </c>
      <c r="AM2354">
        <f t="shared" si="846"/>
        <v>0</v>
      </c>
      <c r="AN2354">
        <f t="shared" si="847"/>
        <v>1</v>
      </c>
      <c r="AO2354">
        <f t="shared" si="848"/>
        <v>0</v>
      </c>
      <c r="AP2354">
        <f t="shared" si="849"/>
        <v>2</v>
      </c>
      <c r="AQ2354">
        <f t="shared" si="850"/>
        <v>222.5</v>
      </c>
    </row>
    <row r="2355" spans="1:43" x14ac:dyDescent="0.25">
      <c r="A2355" t="s">
        <v>32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  <c r="U2355">
        <f t="shared" si="828"/>
        <v>0</v>
      </c>
      <c r="V2355" t="str">
        <f t="shared" si="829"/>
        <v>&lt;=3 calls</v>
      </c>
      <c r="W2355" t="str">
        <f t="shared" si="830"/>
        <v>Q3</v>
      </c>
      <c r="X2355" t="str">
        <f t="shared" si="831"/>
        <v>Not Applicable</v>
      </c>
      <c r="Y2355" t="str">
        <f t="shared" si="832"/>
        <v>Medium</v>
      </c>
      <c r="Z2355" s="3">
        <f t="shared" si="833"/>
        <v>0.38584492246108015</v>
      </c>
      <c r="AA2355" s="3">
        <f t="shared" si="834"/>
        <v>-0.58655101476890181</v>
      </c>
      <c r="AB2355" s="3">
        <f t="shared" si="835"/>
        <v>0.73226453858637897</v>
      </c>
      <c r="AC2355" s="3">
        <f t="shared" si="836"/>
        <v>0.48691299998589177</v>
      </c>
      <c r="AD2355" s="3">
        <f t="shared" si="837"/>
        <v>2.702435367158798</v>
      </c>
      <c r="AE2355" s="3">
        <f t="shared" si="838"/>
        <v>1.1252617567223233</v>
      </c>
      <c r="AF2355" s="3">
        <f t="shared" si="839"/>
        <v>1.7970172866761494</v>
      </c>
      <c r="AG2355" t="str">
        <f t="shared" si="840"/>
        <v>Cluster 2</v>
      </c>
      <c r="AH2355" t="str">
        <f t="shared" si="841"/>
        <v>Not Applicable</v>
      </c>
      <c r="AI2355" t="e">
        <f t="shared" si="842"/>
        <v>#N/A</v>
      </c>
      <c r="AJ2355">
        <f t="shared" si="843"/>
        <v>34.19</v>
      </c>
      <c r="AK2355" t="str">
        <f t="shared" si="844"/>
        <v>no - Low</v>
      </c>
      <c r="AL2355" t="str">
        <f t="shared" si="845"/>
        <v>Q3 - High</v>
      </c>
      <c r="AM2355">
        <f t="shared" si="846"/>
        <v>0</v>
      </c>
      <c r="AN2355">
        <f t="shared" si="847"/>
        <v>1</v>
      </c>
      <c r="AO2355">
        <f t="shared" si="848"/>
        <v>0</v>
      </c>
      <c r="AP2355">
        <f t="shared" si="849"/>
        <v>3</v>
      </c>
      <c r="AQ2355">
        <f t="shared" si="850"/>
        <v>201.1</v>
      </c>
    </row>
    <row r="2356" spans="1:43" x14ac:dyDescent="0.25">
      <c r="A2356" t="s">
        <v>34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  <c r="U2356">
        <f t="shared" si="828"/>
        <v>0</v>
      </c>
      <c r="V2356" t="str">
        <f t="shared" si="829"/>
        <v>&lt;=3 calls</v>
      </c>
      <c r="W2356" t="str">
        <f t="shared" si="830"/>
        <v>Q2</v>
      </c>
      <c r="X2356" t="str">
        <f t="shared" si="831"/>
        <v>Not Applicable</v>
      </c>
      <c r="Y2356" t="str">
        <f t="shared" si="832"/>
        <v>High</v>
      </c>
      <c r="Z2356" s="3">
        <f t="shared" si="833"/>
        <v>-0.22882904856190872</v>
      </c>
      <c r="AA2356" s="3">
        <f t="shared" si="834"/>
        <v>0.86619923316367375</v>
      </c>
      <c r="AB2356" s="3">
        <f t="shared" si="835"/>
        <v>0.22584540875258255</v>
      </c>
      <c r="AC2356" s="3">
        <f t="shared" si="836"/>
        <v>-0.41885071744501134</v>
      </c>
      <c r="AD2356" s="3">
        <f t="shared" si="837"/>
        <v>2.4326602041749643</v>
      </c>
      <c r="AE2356" s="3">
        <f t="shared" si="838"/>
        <v>1.0144485778776107</v>
      </c>
      <c r="AF2356" s="3">
        <f t="shared" si="839"/>
        <v>2.0347914304270187</v>
      </c>
      <c r="AG2356" t="str">
        <f t="shared" si="840"/>
        <v>Cluster 2</v>
      </c>
      <c r="AH2356" t="str">
        <f t="shared" si="841"/>
        <v>&gt;16 messages</v>
      </c>
      <c r="AI2356" t="e">
        <f t="shared" si="842"/>
        <v>#N/A</v>
      </c>
      <c r="AJ2356">
        <f t="shared" si="843"/>
        <v>28.54</v>
      </c>
      <c r="AK2356" t="str">
        <f t="shared" si="844"/>
        <v>no - Low</v>
      </c>
      <c r="AL2356" t="str">
        <f t="shared" si="845"/>
        <v>Q2 - Medium</v>
      </c>
      <c r="AM2356">
        <f t="shared" si="846"/>
        <v>0</v>
      </c>
      <c r="AN2356">
        <f t="shared" si="847"/>
        <v>1</v>
      </c>
      <c r="AO2356">
        <f t="shared" si="848"/>
        <v>0</v>
      </c>
      <c r="AP2356">
        <f t="shared" si="849"/>
        <v>1</v>
      </c>
      <c r="AQ2356">
        <f t="shared" si="850"/>
        <v>167.9</v>
      </c>
    </row>
    <row r="2357" spans="1:43" x14ac:dyDescent="0.25">
      <c r="A2357" t="s">
        <v>49</v>
      </c>
      <c r="B2357">
        <v>119</v>
      </c>
      <c r="C2357" t="s">
        <v>25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  <c r="U2357">
        <f t="shared" si="828"/>
        <v>1</v>
      </c>
      <c r="V2357" t="str">
        <f t="shared" si="829"/>
        <v>&lt;=3 calls</v>
      </c>
      <c r="W2357" t="str">
        <f t="shared" si="830"/>
        <v>Q3</v>
      </c>
      <c r="X2357" t="str">
        <f t="shared" si="831"/>
        <v>Not Applicable</v>
      </c>
      <c r="Y2357" t="str">
        <f t="shared" si="832"/>
        <v>High</v>
      </c>
      <c r="Z2357" s="3">
        <f t="shared" si="833"/>
        <v>1.0893874194151039</v>
      </c>
      <c r="AA2357" s="3">
        <f t="shared" si="834"/>
        <v>0.86221909549810527</v>
      </c>
      <c r="AB2357" s="3">
        <f t="shared" si="835"/>
        <v>0.60317730941305836</v>
      </c>
      <c r="AC2357" s="3">
        <f t="shared" si="836"/>
        <v>0.23329915910523916</v>
      </c>
      <c r="AD2357" s="3">
        <f t="shared" si="837"/>
        <v>3.4532019994947403</v>
      </c>
      <c r="AE2357" s="3">
        <f t="shared" si="838"/>
        <v>1.5324614456655863</v>
      </c>
      <c r="AF2357" s="3">
        <f t="shared" si="839"/>
        <v>0.87879014308789605</v>
      </c>
      <c r="AG2357" t="str">
        <f t="shared" si="840"/>
        <v>Cluster 3</v>
      </c>
      <c r="AH2357" t="str">
        <f t="shared" si="841"/>
        <v>Not Applicable</v>
      </c>
      <c r="AI2357">
        <f t="shared" si="842"/>
        <v>40.65</v>
      </c>
      <c r="AJ2357" t="e">
        <f t="shared" si="843"/>
        <v>#N/A</v>
      </c>
      <c r="AK2357" t="str">
        <f t="shared" si="844"/>
        <v>no - Low</v>
      </c>
      <c r="AL2357" t="str">
        <f t="shared" si="845"/>
        <v>Q3 - High</v>
      </c>
      <c r="AM2357">
        <f t="shared" si="846"/>
        <v>0</v>
      </c>
      <c r="AN2357">
        <f t="shared" si="847"/>
        <v>0</v>
      </c>
      <c r="AO2357">
        <f t="shared" si="848"/>
        <v>0</v>
      </c>
      <c r="AP2357">
        <f t="shared" si="849"/>
        <v>3</v>
      </c>
      <c r="AQ2357">
        <f t="shared" si="850"/>
        <v>239.1</v>
      </c>
    </row>
    <row r="2358" spans="1:43" x14ac:dyDescent="0.25">
      <c r="A2358" t="s">
        <v>60</v>
      </c>
      <c r="B2358">
        <v>38</v>
      </c>
      <c r="C2358" t="s">
        <v>28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  <c r="U2358">
        <f t="shared" si="828"/>
        <v>1</v>
      </c>
      <c r="V2358" t="str">
        <f t="shared" si="829"/>
        <v>&gt;3 calls</v>
      </c>
      <c r="W2358" t="str">
        <f t="shared" si="830"/>
        <v>Q1</v>
      </c>
      <c r="X2358" t="str">
        <f t="shared" si="831"/>
        <v>Not Applicable</v>
      </c>
      <c r="Y2358" t="str">
        <f t="shared" si="832"/>
        <v>Medium</v>
      </c>
      <c r="Z2358" s="3">
        <f t="shared" si="833"/>
        <v>-8.4417693923977855E-2</v>
      </c>
      <c r="AA2358" s="3">
        <f t="shared" si="834"/>
        <v>0.23136727550546651</v>
      </c>
      <c r="AB2358" s="3">
        <f t="shared" si="835"/>
        <v>-1.2437630464513758</v>
      </c>
      <c r="AC2358" s="3">
        <f t="shared" si="836"/>
        <v>-0.38262016874777532</v>
      </c>
      <c r="AD2358" s="3">
        <f t="shared" si="837"/>
        <v>1.6718656062128689</v>
      </c>
      <c r="AE2358" s="3">
        <f t="shared" si="838"/>
        <v>1.3243873574120404</v>
      </c>
      <c r="AF2358" s="3">
        <f t="shared" si="839"/>
        <v>2.9517569581027789</v>
      </c>
      <c r="AG2358" t="str">
        <f t="shared" si="840"/>
        <v>Cluster 2</v>
      </c>
      <c r="AH2358" t="str">
        <f t="shared" si="841"/>
        <v>Not Applicable</v>
      </c>
      <c r="AI2358">
        <f t="shared" si="842"/>
        <v>29.87</v>
      </c>
      <c r="AJ2358" t="e">
        <f t="shared" si="843"/>
        <v>#N/A</v>
      </c>
      <c r="AK2358" t="str">
        <f t="shared" si="844"/>
        <v>no - Low</v>
      </c>
      <c r="AL2358" t="str">
        <f t="shared" si="845"/>
        <v>Q2 - Medium</v>
      </c>
      <c r="AM2358">
        <f t="shared" si="846"/>
        <v>0</v>
      </c>
      <c r="AN2358">
        <f t="shared" si="847"/>
        <v>0</v>
      </c>
      <c r="AO2358">
        <f t="shared" si="848"/>
        <v>1</v>
      </c>
      <c r="AP2358">
        <f t="shared" si="849"/>
        <v>5</v>
      </c>
      <c r="AQ2358">
        <f t="shared" si="850"/>
        <v>175.7</v>
      </c>
    </row>
    <row r="2359" spans="1:43" x14ac:dyDescent="0.25">
      <c r="A2359" t="s">
        <v>50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  <c r="U2359">
        <f t="shared" si="828"/>
        <v>1</v>
      </c>
      <c r="V2359" t="str">
        <f t="shared" si="829"/>
        <v>&gt;3 calls</v>
      </c>
      <c r="W2359" t="str">
        <f t="shared" si="830"/>
        <v>Q3</v>
      </c>
      <c r="X2359" t="str">
        <f t="shared" si="831"/>
        <v>Not Applicable</v>
      </c>
      <c r="Y2359" t="str">
        <f t="shared" si="832"/>
        <v>High</v>
      </c>
      <c r="Z2359" s="3">
        <f t="shared" si="833"/>
        <v>-1.2785885111222546</v>
      </c>
      <c r="AA2359" s="3">
        <f t="shared" si="834"/>
        <v>1.2602328620549754</v>
      </c>
      <c r="AB2359" s="3">
        <f t="shared" si="835"/>
        <v>0.48004795235542908</v>
      </c>
      <c r="AC2359" s="3">
        <f t="shared" si="836"/>
        <v>-0.45508126614224731</v>
      </c>
      <c r="AD2359" s="3">
        <f t="shared" si="837"/>
        <v>2.7701520747105515</v>
      </c>
      <c r="AE2359" s="3">
        <f t="shared" si="838"/>
        <v>1.9132486620226263</v>
      </c>
      <c r="AF2359" s="3">
        <f t="shared" si="839"/>
        <v>2.7653749055850572</v>
      </c>
      <c r="AG2359" t="str">
        <f t="shared" si="840"/>
        <v>Cluster 2</v>
      </c>
      <c r="AH2359" t="str">
        <f t="shared" si="841"/>
        <v>&gt;16 messages</v>
      </c>
      <c r="AI2359">
        <f t="shared" si="842"/>
        <v>18.899999999999999</v>
      </c>
      <c r="AJ2359" t="e">
        <f t="shared" si="843"/>
        <v>#N/A</v>
      </c>
      <c r="AK2359" t="str">
        <f t="shared" si="844"/>
        <v>no - Medium</v>
      </c>
      <c r="AL2359" t="str">
        <f t="shared" si="845"/>
        <v>Q2 - Medium</v>
      </c>
      <c r="AM2359">
        <f t="shared" si="846"/>
        <v>0</v>
      </c>
      <c r="AN2359">
        <f t="shared" si="847"/>
        <v>1</v>
      </c>
      <c r="AO2359">
        <f t="shared" si="848"/>
        <v>0</v>
      </c>
      <c r="AP2359">
        <f t="shared" si="849"/>
        <v>6</v>
      </c>
      <c r="AQ2359">
        <f t="shared" si="850"/>
        <v>111.2</v>
      </c>
    </row>
    <row r="2360" spans="1:43" x14ac:dyDescent="0.25">
      <c r="A2360" t="s">
        <v>67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  <c r="U2360">
        <f t="shared" si="828"/>
        <v>0</v>
      </c>
      <c r="V2360" t="str">
        <f t="shared" si="829"/>
        <v>&lt;=3 calls</v>
      </c>
      <c r="W2360" t="str">
        <f t="shared" si="830"/>
        <v>Q2</v>
      </c>
      <c r="X2360" t="str">
        <f t="shared" si="831"/>
        <v>Not Applicable</v>
      </c>
      <c r="Y2360" t="str">
        <f t="shared" si="832"/>
        <v>Medium</v>
      </c>
      <c r="Z2360" s="3">
        <f t="shared" si="833"/>
        <v>-1.7136740026596113</v>
      </c>
      <c r="AA2360" s="3">
        <f t="shared" si="834"/>
        <v>0.29106934048899702</v>
      </c>
      <c r="AB2360" s="3">
        <f t="shared" si="835"/>
        <v>1.5333927331475134E-2</v>
      </c>
      <c r="AC2360" s="3">
        <f t="shared" si="836"/>
        <v>0.19706861040800316</v>
      </c>
      <c r="AD2360" s="3">
        <f t="shared" si="837"/>
        <v>2.1540814436871671</v>
      </c>
      <c r="AE2360" s="3">
        <f t="shared" si="838"/>
        <v>1.7494202225022042</v>
      </c>
      <c r="AF2360" s="3">
        <f t="shared" si="839"/>
        <v>3.0791030128532451</v>
      </c>
      <c r="AG2360" t="str">
        <f t="shared" si="840"/>
        <v>Cluster 2</v>
      </c>
      <c r="AH2360" t="str">
        <f t="shared" si="841"/>
        <v>Not Applicable</v>
      </c>
      <c r="AI2360" t="e">
        <f t="shared" si="842"/>
        <v>#N/A</v>
      </c>
      <c r="AJ2360">
        <f t="shared" si="843"/>
        <v>14.91</v>
      </c>
      <c r="AK2360" t="str">
        <f t="shared" si="844"/>
        <v>no - Medium</v>
      </c>
      <c r="AL2360" t="str">
        <f t="shared" si="845"/>
        <v>Q3 - High</v>
      </c>
      <c r="AM2360">
        <f t="shared" si="846"/>
        <v>0</v>
      </c>
      <c r="AN2360">
        <f t="shared" si="847"/>
        <v>1</v>
      </c>
      <c r="AO2360">
        <f t="shared" si="848"/>
        <v>0</v>
      </c>
      <c r="AP2360">
        <f t="shared" si="849"/>
        <v>1</v>
      </c>
      <c r="AQ2360">
        <f t="shared" si="850"/>
        <v>87.7</v>
      </c>
    </row>
    <row r="2361" spans="1:43" x14ac:dyDescent="0.25">
      <c r="A2361" t="s">
        <v>60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  <c r="U2361">
        <f t="shared" si="828"/>
        <v>0</v>
      </c>
      <c r="V2361" t="str">
        <f t="shared" si="829"/>
        <v>&lt;=3 calls</v>
      </c>
      <c r="W2361" t="str">
        <f t="shared" si="830"/>
        <v>Q4</v>
      </c>
      <c r="X2361" t="str">
        <f t="shared" si="831"/>
        <v>Not Applicable</v>
      </c>
      <c r="Y2361" t="str">
        <f t="shared" si="832"/>
        <v>High</v>
      </c>
      <c r="Z2361" s="3">
        <f t="shared" si="833"/>
        <v>1.1819588005932649</v>
      </c>
      <c r="AA2361" s="3">
        <f t="shared" si="834"/>
        <v>0.92988143581277327</v>
      </c>
      <c r="AB2361" s="3">
        <f t="shared" si="835"/>
        <v>-1.0483518503189224E-2</v>
      </c>
      <c r="AC2361" s="3">
        <f t="shared" si="836"/>
        <v>-1.1072311426924974</v>
      </c>
      <c r="AD2361" s="3">
        <f t="shared" si="837"/>
        <v>3.0783157649757342</v>
      </c>
      <c r="AE2361" s="3">
        <f t="shared" si="838"/>
        <v>1.8675590481902935</v>
      </c>
      <c r="AF2361" s="3">
        <f t="shared" si="839"/>
        <v>2.3451067455569548</v>
      </c>
      <c r="AG2361" t="str">
        <f t="shared" si="840"/>
        <v>Cluster 2</v>
      </c>
      <c r="AH2361" t="str">
        <f t="shared" si="841"/>
        <v>Not Applicable</v>
      </c>
      <c r="AI2361" t="e">
        <f t="shared" si="842"/>
        <v>#N/A</v>
      </c>
      <c r="AJ2361">
        <f t="shared" si="843"/>
        <v>41.5</v>
      </c>
      <c r="AK2361" t="str">
        <f t="shared" si="844"/>
        <v>no - Low</v>
      </c>
      <c r="AL2361" t="str">
        <f t="shared" si="845"/>
        <v>Q1 - Low</v>
      </c>
      <c r="AM2361">
        <f t="shared" si="846"/>
        <v>0</v>
      </c>
      <c r="AN2361">
        <f t="shared" si="847"/>
        <v>1</v>
      </c>
      <c r="AO2361">
        <f t="shared" si="848"/>
        <v>0</v>
      </c>
      <c r="AP2361">
        <f t="shared" si="849"/>
        <v>0</v>
      </c>
      <c r="AQ2361">
        <f t="shared" si="850"/>
        <v>244.1</v>
      </c>
    </row>
    <row r="2362" spans="1:43" x14ac:dyDescent="0.25">
      <c r="A2362" t="s">
        <v>59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  <c r="U2362">
        <f t="shared" si="828"/>
        <v>0</v>
      </c>
      <c r="V2362" t="str">
        <f t="shared" si="829"/>
        <v>&lt;=3 calls</v>
      </c>
      <c r="W2362" t="str">
        <f t="shared" si="830"/>
        <v>Q1</v>
      </c>
      <c r="X2362" t="str">
        <f t="shared" si="831"/>
        <v>Not Applicable</v>
      </c>
      <c r="Y2362" t="str">
        <f t="shared" si="832"/>
        <v>Low</v>
      </c>
      <c r="Z2362" s="3">
        <f t="shared" si="833"/>
        <v>-0.2825204496452422</v>
      </c>
      <c r="AA2362" s="3">
        <f t="shared" si="834"/>
        <v>-1.4502408881973097</v>
      </c>
      <c r="AB2362" s="3">
        <f t="shared" si="835"/>
        <v>1.6656645033780817</v>
      </c>
      <c r="AC2362" s="3">
        <f t="shared" si="836"/>
        <v>-0.92607839920631685</v>
      </c>
      <c r="AD2362" s="3">
        <f t="shared" si="837"/>
        <v>2.7979859560433438</v>
      </c>
      <c r="AE2362" s="3">
        <f t="shared" si="838"/>
        <v>2.4114468431954617</v>
      </c>
      <c r="AF2362" s="3">
        <f t="shared" si="839"/>
        <v>3.4353204137167364</v>
      </c>
      <c r="AG2362" t="str">
        <f t="shared" si="840"/>
        <v>Cluster 2</v>
      </c>
      <c r="AH2362" t="str">
        <f t="shared" si="841"/>
        <v>&gt;16 messages</v>
      </c>
      <c r="AI2362" t="e">
        <f t="shared" si="842"/>
        <v>#N/A</v>
      </c>
      <c r="AJ2362">
        <f t="shared" si="843"/>
        <v>28.05</v>
      </c>
      <c r="AK2362" t="str">
        <f t="shared" si="844"/>
        <v>no - Medium</v>
      </c>
      <c r="AL2362" t="str">
        <f t="shared" si="845"/>
        <v>Q1 - Low</v>
      </c>
      <c r="AM2362">
        <f t="shared" si="846"/>
        <v>0</v>
      </c>
      <c r="AN2362">
        <f t="shared" si="847"/>
        <v>1</v>
      </c>
      <c r="AO2362">
        <f t="shared" si="848"/>
        <v>0</v>
      </c>
      <c r="AP2362">
        <f t="shared" si="849"/>
        <v>2</v>
      </c>
      <c r="AQ2362">
        <f t="shared" si="850"/>
        <v>165</v>
      </c>
    </row>
    <row r="2363" spans="1:43" x14ac:dyDescent="0.25">
      <c r="A2363" t="s">
        <v>67</v>
      </c>
      <c r="B2363">
        <v>59</v>
      </c>
      <c r="C2363" t="s">
        <v>25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  <c r="U2363">
        <f t="shared" si="828"/>
        <v>0</v>
      </c>
      <c r="V2363" t="str">
        <f t="shared" si="829"/>
        <v>&lt;=3 calls</v>
      </c>
      <c r="W2363" t="str">
        <f t="shared" si="830"/>
        <v>Q1</v>
      </c>
      <c r="X2363" t="str">
        <f t="shared" si="831"/>
        <v>Not Applicable</v>
      </c>
      <c r="Y2363" t="str">
        <f t="shared" si="832"/>
        <v>Low</v>
      </c>
      <c r="Z2363" s="3">
        <f t="shared" si="833"/>
        <v>-0.97865723610501287</v>
      </c>
      <c r="AA2363" s="3">
        <f t="shared" si="834"/>
        <v>-1.9278574080655537</v>
      </c>
      <c r="AB2363" s="3">
        <f t="shared" si="835"/>
        <v>-0.72145625764240173</v>
      </c>
      <c r="AC2363" s="3">
        <f t="shared" si="836"/>
        <v>-0.41885071744501134</v>
      </c>
      <c r="AD2363" s="3">
        <f t="shared" si="837"/>
        <v>1.1299097257274842</v>
      </c>
      <c r="AE2363" s="3">
        <f t="shared" si="838"/>
        <v>2.3173992376820869</v>
      </c>
      <c r="AF2363" s="3">
        <f t="shared" si="839"/>
        <v>4.1789929965633439</v>
      </c>
      <c r="AG2363" t="str">
        <f t="shared" si="840"/>
        <v>Cluster 1</v>
      </c>
      <c r="AH2363" t="str">
        <f t="shared" si="841"/>
        <v>&gt;16 messages</v>
      </c>
      <c r="AI2363" t="e">
        <f t="shared" si="842"/>
        <v>#N/A</v>
      </c>
      <c r="AJ2363">
        <f t="shared" si="843"/>
        <v>21.66</v>
      </c>
      <c r="AK2363" t="str">
        <f t="shared" si="844"/>
        <v>no - Low</v>
      </c>
      <c r="AL2363" t="str">
        <f t="shared" si="845"/>
        <v>Q2 - Medium</v>
      </c>
      <c r="AM2363">
        <f t="shared" si="846"/>
        <v>0</v>
      </c>
      <c r="AN2363">
        <f t="shared" si="847"/>
        <v>0</v>
      </c>
      <c r="AO2363">
        <f t="shared" si="848"/>
        <v>0</v>
      </c>
      <c r="AP2363">
        <f t="shared" si="849"/>
        <v>0</v>
      </c>
      <c r="AQ2363">
        <f t="shared" si="850"/>
        <v>127.4</v>
      </c>
    </row>
    <row r="2364" spans="1:43" x14ac:dyDescent="0.25">
      <c r="A2364" t="s">
        <v>37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  <c r="U2364">
        <f t="shared" si="828"/>
        <v>0</v>
      </c>
      <c r="V2364" t="str">
        <f t="shared" si="829"/>
        <v>&lt;=3 calls</v>
      </c>
      <c r="W2364" t="str">
        <f t="shared" si="830"/>
        <v>Q4</v>
      </c>
      <c r="X2364" t="str">
        <f t="shared" si="831"/>
        <v>Not Applicable</v>
      </c>
      <c r="Y2364" t="str">
        <f t="shared" si="832"/>
        <v>High</v>
      </c>
      <c r="Z2364" s="3">
        <f t="shared" si="833"/>
        <v>0.26920498217659761</v>
      </c>
      <c r="AA2364" s="3">
        <f t="shared" si="834"/>
        <v>1.8413329612280054</v>
      </c>
      <c r="AB2364" s="3">
        <f t="shared" si="835"/>
        <v>0.47806199498353191</v>
      </c>
      <c r="AC2364" s="3">
        <f t="shared" si="836"/>
        <v>-1.7231504705455116</v>
      </c>
      <c r="AD2364" s="3">
        <f t="shared" si="837"/>
        <v>3.5201801299660072</v>
      </c>
      <c r="AE2364" s="3">
        <f t="shared" si="838"/>
        <v>2.5808466075538568</v>
      </c>
      <c r="AF2364" s="3">
        <f t="shared" si="839"/>
        <v>2.9882888541834443</v>
      </c>
      <c r="AG2364" t="str">
        <f t="shared" si="840"/>
        <v>Cluster 2</v>
      </c>
      <c r="AH2364" t="str">
        <f t="shared" si="841"/>
        <v>Not Applicable</v>
      </c>
      <c r="AI2364" t="e">
        <f t="shared" si="842"/>
        <v>#N/A</v>
      </c>
      <c r="AJ2364">
        <f t="shared" si="843"/>
        <v>33.119999999999997</v>
      </c>
      <c r="AK2364" t="str">
        <f t="shared" si="844"/>
        <v>no - Low</v>
      </c>
      <c r="AL2364" t="str">
        <f t="shared" si="845"/>
        <v>Q1 - Low</v>
      </c>
      <c r="AM2364">
        <f t="shared" si="846"/>
        <v>0</v>
      </c>
      <c r="AN2364">
        <f t="shared" si="847"/>
        <v>1</v>
      </c>
      <c r="AO2364">
        <f t="shared" si="848"/>
        <v>0</v>
      </c>
      <c r="AP2364">
        <f t="shared" si="849"/>
        <v>0</v>
      </c>
      <c r="AQ2364">
        <f t="shared" si="850"/>
        <v>194.8</v>
      </c>
    </row>
    <row r="2365" spans="1:43" x14ac:dyDescent="0.25">
      <c r="A2365" t="s">
        <v>58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  <c r="U2365">
        <f t="shared" si="828"/>
        <v>0</v>
      </c>
      <c r="V2365" t="str">
        <f t="shared" si="829"/>
        <v>&lt;=3 calls</v>
      </c>
      <c r="W2365" t="str">
        <f t="shared" si="830"/>
        <v>Q4</v>
      </c>
      <c r="X2365" t="str">
        <f t="shared" si="831"/>
        <v>Not Applicable</v>
      </c>
      <c r="Y2365" t="str">
        <f t="shared" si="832"/>
        <v>High</v>
      </c>
      <c r="Z2365" s="3">
        <f t="shared" si="833"/>
        <v>-2.3246451184354742</v>
      </c>
      <c r="AA2365" s="3">
        <f t="shared" si="834"/>
        <v>1.1129677684289339</v>
      </c>
      <c r="AB2365" s="3">
        <f t="shared" si="835"/>
        <v>-0.47519754352714372</v>
      </c>
      <c r="AC2365" s="3">
        <f t="shared" si="836"/>
        <v>0.30576025649971117</v>
      </c>
      <c r="AD2365" s="3">
        <f t="shared" si="837"/>
        <v>2.8635196779468126</v>
      </c>
      <c r="AE2365" s="3">
        <f t="shared" si="838"/>
        <v>2.6385553282159089</v>
      </c>
      <c r="AF2365" s="3">
        <f t="shared" si="839"/>
        <v>3.7046192104080693</v>
      </c>
      <c r="AG2365" t="str">
        <f t="shared" si="840"/>
        <v>Cluster 2</v>
      </c>
      <c r="AH2365" t="str">
        <f t="shared" si="841"/>
        <v>Not Applicable</v>
      </c>
      <c r="AI2365" t="e">
        <f t="shared" si="842"/>
        <v>#N/A</v>
      </c>
      <c r="AJ2365">
        <f t="shared" si="843"/>
        <v>9.3000000000000007</v>
      </c>
      <c r="AK2365" t="str">
        <f t="shared" si="844"/>
        <v>no - Medium</v>
      </c>
      <c r="AL2365" t="str">
        <f t="shared" si="845"/>
        <v>Q3 - High</v>
      </c>
      <c r="AM2365">
        <f t="shared" si="846"/>
        <v>0</v>
      </c>
      <c r="AN2365">
        <f t="shared" si="847"/>
        <v>1</v>
      </c>
      <c r="AO2365">
        <f t="shared" si="848"/>
        <v>0</v>
      </c>
      <c r="AP2365">
        <f t="shared" si="849"/>
        <v>1</v>
      </c>
      <c r="AQ2365">
        <f t="shared" si="850"/>
        <v>54.7</v>
      </c>
    </row>
    <row r="2366" spans="1:43" x14ac:dyDescent="0.25">
      <c r="A2366" t="s">
        <v>53</v>
      </c>
      <c r="B2366">
        <v>76</v>
      </c>
      <c r="C2366" t="s">
        <v>28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  <c r="U2366">
        <f t="shared" si="828"/>
        <v>0</v>
      </c>
      <c r="V2366" t="str">
        <f t="shared" si="829"/>
        <v>&lt;=3 calls</v>
      </c>
      <c r="W2366" t="str">
        <f t="shared" si="830"/>
        <v>Q2</v>
      </c>
      <c r="X2366" t="str">
        <f t="shared" si="831"/>
        <v>Not Applicable</v>
      </c>
      <c r="Y2366" t="str">
        <f t="shared" si="832"/>
        <v>Medium</v>
      </c>
      <c r="Z2366" s="3">
        <f t="shared" si="833"/>
        <v>-1.6618340291998412</v>
      </c>
      <c r="AA2366" s="3">
        <f t="shared" si="834"/>
        <v>0.22937720667268172</v>
      </c>
      <c r="AB2366" s="3">
        <f t="shared" si="835"/>
        <v>-0.11176734446994839</v>
      </c>
      <c r="AC2366" s="3">
        <f t="shared" si="836"/>
        <v>-0.34638962005053869</v>
      </c>
      <c r="AD2366" s="3">
        <f t="shared" si="837"/>
        <v>1.7792010503652667</v>
      </c>
      <c r="AE2366" s="3">
        <f t="shared" si="838"/>
        <v>1.7166199205753618</v>
      </c>
      <c r="AF2366" s="3">
        <f t="shared" si="839"/>
        <v>3.2753643348200909</v>
      </c>
      <c r="AG2366" t="str">
        <f t="shared" si="840"/>
        <v>Cluster 2</v>
      </c>
      <c r="AH2366" t="str">
        <f t="shared" si="841"/>
        <v>Not Applicable</v>
      </c>
      <c r="AI2366" t="e">
        <f t="shared" si="842"/>
        <v>#N/A</v>
      </c>
      <c r="AJ2366">
        <f t="shared" si="843"/>
        <v>15.39</v>
      </c>
      <c r="AK2366" t="str">
        <f t="shared" si="844"/>
        <v>no - Low</v>
      </c>
      <c r="AL2366" t="str">
        <f t="shared" si="845"/>
        <v>Q2 - Medium</v>
      </c>
      <c r="AM2366">
        <f t="shared" si="846"/>
        <v>0</v>
      </c>
      <c r="AN2366">
        <f t="shared" si="847"/>
        <v>0</v>
      </c>
      <c r="AO2366">
        <f t="shared" si="848"/>
        <v>1</v>
      </c>
      <c r="AP2366">
        <f t="shared" si="849"/>
        <v>1</v>
      </c>
      <c r="AQ2366">
        <f t="shared" si="850"/>
        <v>90.5</v>
      </c>
    </row>
    <row r="2367" spans="1:43" x14ac:dyDescent="0.25">
      <c r="A2367" t="s">
        <v>45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  <c r="U2367">
        <f t="shared" si="828"/>
        <v>0</v>
      </c>
      <c r="V2367" t="str">
        <f t="shared" si="829"/>
        <v>&lt;=3 calls</v>
      </c>
      <c r="W2367" t="str">
        <f t="shared" si="830"/>
        <v>Q1</v>
      </c>
      <c r="X2367" t="str">
        <f t="shared" si="831"/>
        <v>Not Applicable</v>
      </c>
      <c r="Y2367" t="str">
        <f t="shared" si="832"/>
        <v>Low</v>
      </c>
      <c r="Z2367" s="3">
        <f t="shared" si="833"/>
        <v>1.0245874525903911</v>
      </c>
      <c r="AA2367" s="3">
        <f t="shared" si="834"/>
        <v>-1.6771087351347254</v>
      </c>
      <c r="AB2367" s="3">
        <f t="shared" si="835"/>
        <v>-0.30043329480018627</v>
      </c>
      <c r="AC2367" s="3">
        <f t="shared" si="836"/>
        <v>2.1535182400587534</v>
      </c>
      <c r="AD2367" s="3">
        <f t="shared" si="837"/>
        <v>3.871886033677848</v>
      </c>
      <c r="AE2367" s="3">
        <f t="shared" si="838"/>
        <v>2.9309340034127538</v>
      </c>
      <c r="AF2367" s="3">
        <f t="shared" si="839"/>
        <v>3.1920599629287425</v>
      </c>
      <c r="AG2367" t="str">
        <f t="shared" si="840"/>
        <v>Cluster 2</v>
      </c>
      <c r="AH2367" t="str">
        <f t="shared" si="841"/>
        <v>Not Applicable</v>
      </c>
      <c r="AI2367" t="e">
        <f t="shared" si="842"/>
        <v>#N/A</v>
      </c>
      <c r="AJ2367">
        <f t="shared" si="843"/>
        <v>40.049999999999997</v>
      </c>
      <c r="AK2367" t="str">
        <f t="shared" si="844"/>
        <v>no - Low</v>
      </c>
      <c r="AL2367" t="str">
        <f t="shared" si="845"/>
        <v>Q4 - Very High</v>
      </c>
      <c r="AM2367">
        <f t="shared" si="846"/>
        <v>0</v>
      </c>
      <c r="AN2367">
        <f t="shared" si="847"/>
        <v>1</v>
      </c>
      <c r="AO2367">
        <f t="shared" si="848"/>
        <v>0</v>
      </c>
      <c r="AP2367">
        <f t="shared" si="849"/>
        <v>0</v>
      </c>
      <c r="AQ2367">
        <f t="shared" si="850"/>
        <v>235.6</v>
      </c>
    </row>
    <row r="2368" spans="1:43" x14ac:dyDescent="0.25">
      <c r="A2368" t="s">
        <v>58</v>
      </c>
      <c r="B2368">
        <v>169</v>
      </c>
      <c r="C2368" t="s">
        <v>25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  <c r="U2368">
        <f t="shared" si="828"/>
        <v>0</v>
      </c>
      <c r="V2368" t="str">
        <f t="shared" si="829"/>
        <v>&lt;=3 calls</v>
      </c>
      <c r="W2368" t="str">
        <f t="shared" si="830"/>
        <v>Q4</v>
      </c>
      <c r="X2368" t="str">
        <f t="shared" si="831"/>
        <v>Not Applicable</v>
      </c>
      <c r="Y2368" t="str">
        <f t="shared" si="832"/>
        <v>Medium</v>
      </c>
      <c r="Z2368" s="3">
        <f t="shared" si="833"/>
        <v>-0.69909166494696673</v>
      </c>
      <c r="AA2368" s="3">
        <f t="shared" si="834"/>
        <v>0.62142076673119906</v>
      </c>
      <c r="AB2368" s="3">
        <f t="shared" si="835"/>
        <v>-1.3768221903684912</v>
      </c>
      <c r="AC2368" s="3">
        <f t="shared" si="836"/>
        <v>-9.277577916988608E-2</v>
      </c>
      <c r="AD2368" s="3">
        <f t="shared" si="837"/>
        <v>1.9195316821835717</v>
      </c>
      <c r="AE2368" s="3">
        <f t="shared" si="838"/>
        <v>1.6670751675958653</v>
      </c>
      <c r="AF2368" s="3">
        <f t="shared" si="839"/>
        <v>3.142240816666201</v>
      </c>
      <c r="AG2368" t="str">
        <f t="shared" si="840"/>
        <v>Cluster 2</v>
      </c>
      <c r="AH2368" t="str">
        <f t="shared" si="841"/>
        <v>Not Applicable</v>
      </c>
      <c r="AI2368" t="e">
        <f t="shared" si="842"/>
        <v>#N/A</v>
      </c>
      <c r="AJ2368">
        <f t="shared" si="843"/>
        <v>24.23</v>
      </c>
      <c r="AK2368" t="str">
        <f t="shared" si="844"/>
        <v>no - Medium</v>
      </c>
      <c r="AL2368" t="str">
        <f t="shared" si="845"/>
        <v>Q2 - Medium</v>
      </c>
      <c r="AM2368">
        <f t="shared" si="846"/>
        <v>0</v>
      </c>
      <c r="AN2368">
        <f t="shared" si="847"/>
        <v>0</v>
      </c>
      <c r="AO2368">
        <f t="shared" si="848"/>
        <v>0</v>
      </c>
      <c r="AP2368">
        <f t="shared" si="849"/>
        <v>2</v>
      </c>
      <c r="AQ2368">
        <f t="shared" si="850"/>
        <v>142.5</v>
      </c>
    </row>
    <row r="2369" spans="1:43" x14ac:dyDescent="0.25">
      <c r="A2369" t="s">
        <v>60</v>
      </c>
      <c r="B2369">
        <v>30</v>
      </c>
      <c r="C2369" t="s">
        <v>25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  <c r="U2369">
        <f t="shared" si="828"/>
        <v>0</v>
      </c>
      <c r="V2369" t="str">
        <f t="shared" si="829"/>
        <v>&lt;=3 calls</v>
      </c>
      <c r="W2369" t="str">
        <f t="shared" si="830"/>
        <v>Q1</v>
      </c>
      <c r="X2369" t="str">
        <f t="shared" si="831"/>
        <v>Not Applicable</v>
      </c>
      <c r="Y2369" t="str">
        <f t="shared" si="832"/>
        <v>Medium</v>
      </c>
      <c r="Z2369" s="3">
        <f t="shared" si="833"/>
        <v>-2.3376051118004164</v>
      </c>
      <c r="AA2369" s="3">
        <f t="shared" si="834"/>
        <v>-0.41540509514944729</v>
      </c>
      <c r="AB2369" s="3">
        <f t="shared" si="835"/>
        <v>0.92688836103230821</v>
      </c>
      <c r="AC2369" s="3">
        <f t="shared" si="836"/>
        <v>-2.0314681775414092E-2</v>
      </c>
      <c r="AD2369" s="3">
        <f t="shared" si="837"/>
        <v>2.6083751103931379</v>
      </c>
      <c r="AE2369" s="3">
        <f t="shared" si="838"/>
        <v>2.5488220361383322</v>
      </c>
      <c r="AF2369" s="3">
        <f t="shared" si="839"/>
        <v>3.7668775965367245</v>
      </c>
      <c r="AG2369" t="str">
        <f t="shared" si="840"/>
        <v>Cluster 2</v>
      </c>
      <c r="AH2369" t="str">
        <f t="shared" si="841"/>
        <v>Not Applicable</v>
      </c>
      <c r="AI2369" t="e">
        <f t="shared" si="842"/>
        <v>#N/A</v>
      </c>
      <c r="AJ2369">
        <f t="shared" si="843"/>
        <v>9.18</v>
      </c>
      <c r="AK2369" t="str">
        <f t="shared" si="844"/>
        <v>no - High</v>
      </c>
      <c r="AL2369" t="str">
        <f t="shared" si="845"/>
        <v>Q2 - Medium</v>
      </c>
      <c r="AM2369">
        <f t="shared" si="846"/>
        <v>0</v>
      </c>
      <c r="AN2369">
        <f t="shared" si="847"/>
        <v>0</v>
      </c>
      <c r="AO2369">
        <f t="shared" si="848"/>
        <v>0</v>
      </c>
      <c r="AP2369">
        <f t="shared" si="849"/>
        <v>1</v>
      </c>
      <c r="AQ2369">
        <f t="shared" si="850"/>
        <v>54</v>
      </c>
    </row>
    <row r="2370" spans="1:43" x14ac:dyDescent="0.25">
      <c r="A2370" t="s">
        <v>31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  <c r="U2370">
        <f t="shared" ref="U2370:U2433" si="851">IF(T2370="yes",1,0)</f>
        <v>0</v>
      </c>
      <c r="V2370" t="str">
        <f t="shared" ref="V2370:V2433" si="852">IF(S2370&gt;3,"&gt;3 calls","&lt;=3 calls")</f>
        <v>&lt;=3 calls</v>
      </c>
      <c r="W2370" t="str">
        <f t="shared" ref="W2370:W2433" si="853">IF(B2370&lt;=_xlfn.QUARTILE.INC($B$2:$B$4251,1),"Q1",
IF(B2370&lt;=_xlfn.QUARTILE.INC($B$2:$B$4251,2),"Q2",
IF(B2370&lt;=_xlfn.QUARTILE.INC($B$2:$B$4251,3),"Q3","Q4")))</f>
        <v>Q1</v>
      </c>
      <c r="X2370" t="str">
        <f t="shared" ref="X2370:X2433" si="854">IF(D2370="no","Not Applicable",IF(R2370&gt;2.84,"High","Low"))</f>
        <v>Not Applicable</v>
      </c>
      <c r="Y2370" t="str">
        <f t="shared" ref="Y2370:Y2433" si="855">IF(J2370&lt;=165,"Low",IF(J2370&lt;=233,"Medium","High"))</f>
        <v>Low</v>
      </c>
      <c r="Z2370" s="3">
        <f t="shared" ref="Z2370:Z2433" si="856">(G2370-AVERAGE($G$2:$G$4251))/_xlfn.STDEV.S($G$2:$G$4251)</f>
        <v>0.63949050688924169</v>
      </c>
      <c r="AA2370" s="3">
        <f t="shared" ref="AA2370:AA2433" si="857">(J2370-AVERAGE($J$2:$J$4251))/_xlfn.STDEV.S($J$2:$J$4251)</f>
        <v>-1.3766083413842887</v>
      </c>
      <c r="AB2370" s="3">
        <f t="shared" ref="AB2370:AB2433" si="858">(M2370-AVERAGE($M$2:$M$4251))/_xlfn.STDEV.S($M$2:$M$4251)</f>
        <v>0.32514327734744458</v>
      </c>
      <c r="AC2370" s="3">
        <f t="shared" ref="AC2370:AC2433" si="859">(P2370-AVERAGE($P$2:$P$4251))/_xlfn.STDEV.S($P$2:$P$4251)</f>
        <v>-0.31015907135330267</v>
      </c>
      <c r="AD2370" s="3">
        <f t="shared" ref="AD2370:AD2433" si="860">SQRT((Z2370-$BQ$13)^2+(AA2370-$BR$13)^2+(AB2370-$BS$13)^2+(AC2370-$BT$13)^2)</f>
        <v>2.2498106981067165</v>
      </c>
      <c r="AE2370" s="3">
        <f t="shared" ref="AE2370:AE2433" si="861">SQRT((Z2370-$BQ$14)^2+(AA2370-$BR$14)^2+(AB2370-$BS$14)^2+(AC2370-$BT$14)^2)</f>
        <v>1.5830083494148859</v>
      </c>
      <c r="AF2370" s="3">
        <f t="shared" ref="AF2370:AF2433" si="862">SQRT((Z2370-$BQ$15)^2+(AA2370-$BR$15)^2+(AB2370-$BS$15)^2+(AC2370-$BT$15)^2)</f>
        <v>2.8196068327550656</v>
      </c>
      <c r="AG2370" t="str">
        <f t="shared" ref="AG2370:AG2433" si="863">IF(AD2370=MIN(AD2370:AF2370),"Cluster 1",IF(AE2370=MIN(AD2370:AF2370),"Cluster 2","Cluster 3"))</f>
        <v>Cluster 2</v>
      </c>
      <c r="AH2370" t="str">
        <f t="shared" ref="AH2370:AH2433" si="864">IF(E2370="no","Not Applicable",IF(F2370=0,"0 messages",IF(F2370&lt;=16,"1-16 messages","&gt;16 messages")))</f>
        <v>Not Applicable</v>
      </c>
      <c r="AI2370" t="e">
        <f t="shared" ref="AI2370:AI2433" si="865">IF(T2370="yes",I2370,NA())</f>
        <v>#N/A</v>
      </c>
      <c r="AJ2370">
        <f t="shared" ref="AJ2370:AJ2433" si="866">IF(T2370="no",I2370,NA())</f>
        <v>36.520000000000003</v>
      </c>
      <c r="AK2370" t="str">
        <f t="shared" ref="AK2370:AK2433" si="867">D2370&amp;" - "&amp;IF(Q2370&lt;=3,"Low",IF(Q2370&lt;=6,"Medium","High"))</f>
        <v>no - Low</v>
      </c>
      <c r="AL2370" t="str">
        <f t="shared" ref="AL2370:AL2433" si="868">IF(P2370&lt;=8.5,"Q1 - Low",IF(P2370&lt;=10.3,"Q2 - Medium",IF(P2370&lt;=12,"Q3 - High","Q4 - Very High")))</f>
        <v>Q2 - Medium</v>
      </c>
      <c r="AM2370">
        <f t="shared" ref="AM2370:AM2433" si="869">IF(D2370="yes",1,0)</f>
        <v>0</v>
      </c>
      <c r="AN2370">
        <f t="shared" ref="AN2370:AN2433" si="870">IF(C2370="area_code_415",1,0)</f>
        <v>1</v>
      </c>
      <c r="AO2370">
        <f t="shared" ref="AO2370:AO2433" si="871">IF(C2370="area_code_510",1,0)</f>
        <v>0</v>
      </c>
      <c r="AP2370">
        <f t="shared" ref="AP2370:AP2433" si="872">S2370</f>
        <v>3</v>
      </c>
      <c r="AQ2370">
        <f t="shared" ref="AQ2370:AQ2433" si="873">G2370</f>
        <v>214.8</v>
      </c>
    </row>
    <row r="2371" spans="1:43" x14ac:dyDescent="0.25">
      <c r="A2371" t="s">
        <v>57</v>
      </c>
      <c r="B2371">
        <v>52</v>
      </c>
      <c r="C2371" t="s">
        <v>28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  <c r="U2371">
        <f t="shared" si="851"/>
        <v>1</v>
      </c>
      <c r="V2371" t="str">
        <f t="shared" si="852"/>
        <v>&lt;=3 calls</v>
      </c>
      <c r="W2371" t="str">
        <f t="shared" si="853"/>
        <v>Q1</v>
      </c>
      <c r="X2371" t="str">
        <f t="shared" si="854"/>
        <v>High</v>
      </c>
      <c r="Y2371" t="str">
        <f t="shared" si="855"/>
        <v>Medium</v>
      </c>
      <c r="Z2371" s="3">
        <f t="shared" si="856"/>
        <v>1.31711301711338</v>
      </c>
      <c r="AA2371" s="3">
        <f t="shared" si="857"/>
        <v>-7.1123187077755057E-2</v>
      </c>
      <c r="AB2371" s="3">
        <f t="shared" si="858"/>
        <v>-0.1693601082549685</v>
      </c>
      <c r="AC2371" s="3">
        <f t="shared" si="859"/>
        <v>0.26952970780247515</v>
      </c>
      <c r="AD2371" s="3">
        <f t="shared" si="860"/>
        <v>2.9212143325014845</v>
      </c>
      <c r="AE2371" s="3">
        <f t="shared" si="861"/>
        <v>1.3568987866623767</v>
      </c>
      <c r="AF2371" s="3">
        <f t="shared" si="862"/>
        <v>1.774501467477434</v>
      </c>
      <c r="AG2371" t="str">
        <f t="shared" si="863"/>
        <v>Cluster 2</v>
      </c>
      <c r="AH2371" t="str">
        <f t="shared" si="864"/>
        <v>Not Applicable</v>
      </c>
      <c r="AI2371">
        <f t="shared" si="865"/>
        <v>42.74</v>
      </c>
      <c r="AJ2371" t="e">
        <f t="shared" si="866"/>
        <v>#N/A</v>
      </c>
      <c r="AK2371" t="str">
        <f t="shared" si="867"/>
        <v>yes - Low</v>
      </c>
      <c r="AL2371" t="str">
        <f t="shared" si="868"/>
        <v>Q3 - High</v>
      </c>
      <c r="AM2371">
        <f t="shared" si="869"/>
        <v>1</v>
      </c>
      <c r="AN2371">
        <f t="shared" si="870"/>
        <v>0</v>
      </c>
      <c r="AO2371">
        <f t="shared" si="871"/>
        <v>1</v>
      </c>
      <c r="AP2371">
        <f t="shared" si="872"/>
        <v>0</v>
      </c>
      <c r="AQ2371">
        <f t="shared" si="873"/>
        <v>251.4</v>
      </c>
    </row>
    <row r="2372" spans="1:43" x14ac:dyDescent="0.25">
      <c r="A2372" t="s">
        <v>45</v>
      </c>
      <c r="B2372">
        <v>3</v>
      </c>
      <c r="C2372" t="s">
        <v>25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  <c r="U2372">
        <f t="shared" si="851"/>
        <v>0</v>
      </c>
      <c r="V2372" t="str">
        <f t="shared" si="852"/>
        <v>&gt;3 calls</v>
      </c>
      <c r="W2372" t="str">
        <f t="shared" si="853"/>
        <v>Q1</v>
      </c>
      <c r="X2372" t="str">
        <f t="shared" si="854"/>
        <v>Not Applicable</v>
      </c>
      <c r="Y2372" t="str">
        <f t="shared" si="855"/>
        <v>High</v>
      </c>
      <c r="Z2372" s="3">
        <f t="shared" si="856"/>
        <v>-0.7638916317716794</v>
      </c>
      <c r="AA2372" s="3">
        <f t="shared" si="857"/>
        <v>1.0055040514585782</v>
      </c>
      <c r="AB2372" s="3">
        <f t="shared" si="858"/>
        <v>1.7014117360722323</v>
      </c>
      <c r="AC2372" s="3">
        <f t="shared" si="859"/>
        <v>-1.5057671783620949</v>
      </c>
      <c r="AD2372" s="3">
        <f t="shared" si="860"/>
        <v>3.4104573693951021</v>
      </c>
      <c r="AE2372" s="3">
        <f t="shared" si="861"/>
        <v>2.5993663677264287</v>
      </c>
      <c r="AF2372" s="3">
        <f t="shared" si="862"/>
        <v>3.1435953236498513</v>
      </c>
      <c r="AG2372" t="str">
        <f t="shared" si="863"/>
        <v>Cluster 2</v>
      </c>
      <c r="AH2372" t="str">
        <f t="shared" si="864"/>
        <v>Not Applicable</v>
      </c>
      <c r="AI2372" t="e">
        <f t="shared" si="865"/>
        <v>#N/A</v>
      </c>
      <c r="AJ2372">
        <f t="shared" si="866"/>
        <v>23.63</v>
      </c>
      <c r="AK2372" t="str">
        <f t="shared" si="867"/>
        <v>no - Low</v>
      </c>
      <c r="AL2372" t="str">
        <f t="shared" si="868"/>
        <v>Q1 - Low</v>
      </c>
      <c r="AM2372">
        <f t="shared" si="869"/>
        <v>0</v>
      </c>
      <c r="AN2372">
        <f t="shared" si="870"/>
        <v>0</v>
      </c>
      <c r="AO2372">
        <f t="shared" si="871"/>
        <v>0</v>
      </c>
      <c r="AP2372">
        <f t="shared" si="872"/>
        <v>4</v>
      </c>
      <c r="AQ2372">
        <f t="shared" si="873"/>
        <v>139</v>
      </c>
    </row>
    <row r="2373" spans="1:43" x14ac:dyDescent="0.25">
      <c r="A2373" t="s">
        <v>67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  <c r="U2373">
        <f t="shared" si="851"/>
        <v>0</v>
      </c>
      <c r="V2373" t="str">
        <f t="shared" si="852"/>
        <v>&lt;=3 calls</v>
      </c>
      <c r="W2373" t="str">
        <f t="shared" si="853"/>
        <v>Q1</v>
      </c>
      <c r="X2373" t="str">
        <f t="shared" si="854"/>
        <v>Not Applicable</v>
      </c>
      <c r="Y2373" t="str">
        <f t="shared" si="855"/>
        <v>Medium</v>
      </c>
      <c r="Z2373" s="3">
        <f t="shared" si="856"/>
        <v>-1.1656514260848982</v>
      </c>
      <c r="AA2373" s="3">
        <f t="shared" si="857"/>
        <v>0.16967514168915121</v>
      </c>
      <c r="AB2373" s="3">
        <f t="shared" si="858"/>
        <v>5.7039032141317079E-2</v>
      </c>
      <c r="AC2373" s="3">
        <f t="shared" si="859"/>
        <v>1.5013683635085036</v>
      </c>
      <c r="AD2373" s="3">
        <f t="shared" si="860"/>
        <v>2.9613773041409224</v>
      </c>
      <c r="AE2373" s="3">
        <f t="shared" si="861"/>
        <v>1.9091603691080565</v>
      </c>
      <c r="AF2373" s="3">
        <f t="shared" si="862"/>
        <v>2.5534351553279486</v>
      </c>
      <c r="AG2373" t="str">
        <f t="shared" si="863"/>
        <v>Cluster 2</v>
      </c>
      <c r="AH2373" t="str">
        <f t="shared" si="864"/>
        <v>Not Applicable</v>
      </c>
      <c r="AI2373" t="e">
        <f t="shared" si="865"/>
        <v>#N/A</v>
      </c>
      <c r="AJ2373">
        <f t="shared" si="866"/>
        <v>19.940000000000001</v>
      </c>
      <c r="AK2373" t="str">
        <f t="shared" si="867"/>
        <v>no - Low</v>
      </c>
      <c r="AL2373" t="str">
        <f t="shared" si="868"/>
        <v>Q4 - Very High</v>
      </c>
      <c r="AM2373">
        <f t="shared" si="869"/>
        <v>0</v>
      </c>
      <c r="AN2373">
        <f t="shared" si="870"/>
        <v>1</v>
      </c>
      <c r="AO2373">
        <f t="shared" si="871"/>
        <v>0</v>
      </c>
      <c r="AP2373">
        <f t="shared" si="872"/>
        <v>2</v>
      </c>
      <c r="AQ2373">
        <f t="shared" si="873"/>
        <v>117.3</v>
      </c>
    </row>
    <row r="2374" spans="1:43" x14ac:dyDescent="0.25">
      <c r="A2374" t="s">
        <v>36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  <c r="U2374">
        <f t="shared" si="851"/>
        <v>0</v>
      </c>
      <c r="V2374" t="str">
        <f t="shared" si="852"/>
        <v>&lt;=3 calls</v>
      </c>
      <c r="W2374" t="str">
        <f t="shared" si="853"/>
        <v>Q3</v>
      </c>
      <c r="X2374" t="str">
        <f t="shared" si="854"/>
        <v>Not Applicable</v>
      </c>
      <c r="Y2374" t="str">
        <f t="shared" si="855"/>
        <v>Low</v>
      </c>
      <c r="Z2374" s="3">
        <f t="shared" si="856"/>
        <v>1.5503928976823458</v>
      </c>
      <c r="AA2374" s="3">
        <f t="shared" si="857"/>
        <v>-1.3527275153908767</v>
      </c>
      <c r="AB2374" s="3">
        <f t="shared" si="858"/>
        <v>-0.45335201243627415</v>
      </c>
      <c r="AC2374" s="3">
        <f t="shared" si="859"/>
        <v>0.12460751301353053</v>
      </c>
      <c r="AD2374" s="3">
        <f t="shared" si="860"/>
        <v>2.8622520352506209</v>
      </c>
      <c r="AE2374" s="3">
        <f t="shared" si="861"/>
        <v>2.1106029819837913</v>
      </c>
      <c r="AF2374" s="3">
        <f t="shared" si="862"/>
        <v>2.9524232728085278</v>
      </c>
      <c r="AG2374" t="str">
        <f t="shared" si="863"/>
        <v>Cluster 2</v>
      </c>
      <c r="AH2374" t="str">
        <f t="shared" si="864"/>
        <v>Not Applicable</v>
      </c>
      <c r="AI2374" t="e">
        <f t="shared" si="865"/>
        <v>#N/A</v>
      </c>
      <c r="AJ2374">
        <f t="shared" si="866"/>
        <v>44.88</v>
      </c>
      <c r="AK2374" t="str">
        <f t="shared" si="867"/>
        <v>no - High</v>
      </c>
      <c r="AL2374" t="str">
        <f t="shared" si="868"/>
        <v>Q3 - High</v>
      </c>
      <c r="AM2374">
        <f t="shared" si="869"/>
        <v>0</v>
      </c>
      <c r="AN2374">
        <f t="shared" si="870"/>
        <v>1</v>
      </c>
      <c r="AO2374">
        <f t="shared" si="871"/>
        <v>0</v>
      </c>
      <c r="AP2374">
        <f t="shared" si="872"/>
        <v>3</v>
      </c>
      <c r="AQ2374">
        <f t="shared" si="873"/>
        <v>264</v>
      </c>
    </row>
    <row r="2375" spans="1:43" x14ac:dyDescent="0.25">
      <c r="A2375" t="s">
        <v>30</v>
      </c>
      <c r="B2375">
        <v>27</v>
      </c>
      <c r="C2375" t="s">
        <v>25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  <c r="U2375">
        <f t="shared" si="851"/>
        <v>0</v>
      </c>
      <c r="V2375" t="str">
        <f t="shared" si="852"/>
        <v>&lt;=3 calls</v>
      </c>
      <c r="W2375" t="str">
        <f t="shared" si="853"/>
        <v>Q1</v>
      </c>
      <c r="X2375" t="str">
        <f t="shared" si="854"/>
        <v>Not Applicable</v>
      </c>
      <c r="Y2375" t="str">
        <f t="shared" si="855"/>
        <v>Medium</v>
      </c>
      <c r="Z2375" s="3">
        <f t="shared" si="856"/>
        <v>-1.8080968114613358</v>
      </c>
      <c r="AA2375" s="3">
        <f t="shared" si="857"/>
        <v>7.6141906548286981E-2</v>
      </c>
      <c r="AB2375" s="3">
        <f t="shared" si="858"/>
        <v>0.47011816549594282</v>
      </c>
      <c r="AC2375" s="3">
        <f t="shared" si="859"/>
        <v>-0.41885071744501134</v>
      </c>
      <c r="AD2375" s="3">
        <f t="shared" si="860"/>
        <v>2.0760741241243514</v>
      </c>
      <c r="AE2375" s="3">
        <f t="shared" si="861"/>
        <v>1.9161050812998042</v>
      </c>
      <c r="AF2375" s="3">
        <f t="shared" si="862"/>
        <v>3.3215709530743376</v>
      </c>
      <c r="AG2375" t="str">
        <f t="shared" si="863"/>
        <v>Cluster 2</v>
      </c>
      <c r="AH2375" t="str">
        <f t="shared" si="864"/>
        <v>Not Applicable</v>
      </c>
      <c r="AI2375" t="e">
        <f t="shared" si="865"/>
        <v>#N/A</v>
      </c>
      <c r="AJ2375">
        <f t="shared" si="866"/>
        <v>14.04</v>
      </c>
      <c r="AK2375" t="str">
        <f t="shared" si="867"/>
        <v>no - Medium</v>
      </c>
      <c r="AL2375" t="str">
        <f t="shared" si="868"/>
        <v>Q2 - Medium</v>
      </c>
      <c r="AM2375">
        <f t="shared" si="869"/>
        <v>0</v>
      </c>
      <c r="AN2375">
        <f t="shared" si="870"/>
        <v>0</v>
      </c>
      <c r="AO2375">
        <f t="shared" si="871"/>
        <v>0</v>
      </c>
      <c r="AP2375">
        <f t="shared" si="872"/>
        <v>1</v>
      </c>
      <c r="AQ2375">
        <f t="shared" si="873"/>
        <v>82.6</v>
      </c>
    </row>
    <row r="2376" spans="1:43" x14ac:dyDescent="0.25">
      <c r="A2376" t="s">
        <v>70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  <c r="U2376">
        <f t="shared" si="851"/>
        <v>0</v>
      </c>
      <c r="V2376" t="str">
        <f t="shared" si="852"/>
        <v>&lt;=3 calls</v>
      </c>
      <c r="W2376" t="str">
        <f t="shared" si="853"/>
        <v>Q4</v>
      </c>
      <c r="X2376" t="str">
        <f t="shared" si="854"/>
        <v>High</v>
      </c>
      <c r="Y2376" t="str">
        <f t="shared" si="855"/>
        <v>High</v>
      </c>
      <c r="Z2376" s="3">
        <f t="shared" si="856"/>
        <v>-8.2566266300414221E-2</v>
      </c>
      <c r="AA2376" s="3">
        <f t="shared" si="857"/>
        <v>1.0632160476093246</v>
      </c>
      <c r="AB2376" s="3">
        <f t="shared" si="858"/>
        <v>-1.4304430394097165</v>
      </c>
      <c r="AC2376" s="3">
        <f t="shared" si="859"/>
        <v>0.41445190259141979</v>
      </c>
      <c r="AD2376" s="3">
        <f t="shared" si="860"/>
        <v>2.6989813837378294</v>
      </c>
      <c r="AE2376" s="3">
        <f t="shared" si="861"/>
        <v>1.8317159225114958</v>
      </c>
      <c r="AF2376" s="3">
        <f t="shared" si="862"/>
        <v>2.7250442073113081</v>
      </c>
      <c r="AG2376" t="str">
        <f t="shared" si="863"/>
        <v>Cluster 2</v>
      </c>
      <c r="AH2376" t="str">
        <f t="shared" si="864"/>
        <v>&gt;16 messages</v>
      </c>
      <c r="AI2376" t="e">
        <f t="shared" si="865"/>
        <v>#N/A</v>
      </c>
      <c r="AJ2376">
        <f t="shared" si="866"/>
        <v>29.89</v>
      </c>
      <c r="AK2376" t="str">
        <f t="shared" si="867"/>
        <v>yes - Medium</v>
      </c>
      <c r="AL2376" t="str">
        <f t="shared" si="868"/>
        <v>Q3 - High</v>
      </c>
      <c r="AM2376">
        <f t="shared" si="869"/>
        <v>1</v>
      </c>
      <c r="AN2376">
        <f t="shared" si="870"/>
        <v>1</v>
      </c>
      <c r="AO2376">
        <f t="shared" si="871"/>
        <v>0</v>
      </c>
      <c r="AP2376">
        <f t="shared" si="872"/>
        <v>1</v>
      </c>
      <c r="AQ2376">
        <f t="shared" si="873"/>
        <v>175.8</v>
      </c>
    </row>
    <row r="2377" spans="1:43" x14ac:dyDescent="0.25">
      <c r="A2377" t="s">
        <v>27</v>
      </c>
      <c r="B2377">
        <v>13</v>
      </c>
      <c r="C2377" t="s">
        <v>25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  <c r="U2377">
        <f t="shared" si="851"/>
        <v>0</v>
      </c>
      <c r="V2377" t="str">
        <f t="shared" si="852"/>
        <v>&lt;=3 calls</v>
      </c>
      <c r="W2377" t="str">
        <f t="shared" si="853"/>
        <v>Q1</v>
      </c>
      <c r="X2377" t="str">
        <f t="shared" si="854"/>
        <v>Not Applicable</v>
      </c>
      <c r="Y2377" t="str">
        <f t="shared" si="855"/>
        <v>Medium</v>
      </c>
      <c r="Z2377" s="3">
        <f t="shared" si="856"/>
        <v>0.74317045380878188</v>
      </c>
      <c r="AA2377" s="3">
        <f t="shared" si="857"/>
        <v>0.21942686250875995</v>
      </c>
      <c r="AB2377" s="3">
        <f t="shared" si="858"/>
        <v>1.1671892030318749</v>
      </c>
      <c r="AC2377" s="3">
        <f t="shared" si="859"/>
        <v>1.2115239739306143</v>
      </c>
      <c r="AD2377" s="3">
        <f t="shared" si="860"/>
        <v>3.7567529108323936</v>
      </c>
      <c r="AE2377" s="3">
        <f t="shared" si="861"/>
        <v>1.8521801873704407</v>
      </c>
      <c r="AF2377" s="3">
        <f t="shared" si="862"/>
        <v>0.86484129175678126</v>
      </c>
      <c r="AG2377" t="str">
        <f t="shared" si="863"/>
        <v>Cluster 3</v>
      </c>
      <c r="AH2377" t="str">
        <f t="shared" si="864"/>
        <v>Not Applicable</v>
      </c>
      <c r="AI2377" t="e">
        <f t="shared" si="865"/>
        <v>#N/A</v>
      </c>
      <c r="AJ2377">
        <f t="shared" si="866"/>
        <v>37.47</v>
      </c>
      <c r="AK2377" t="str">
        <f t="shared" si="867"/>
        <v>no - High</v>
      </c>
      <c r="AL2377" t="str">
        <f t="shared" si="868"/>
        <v>Q4 - Very High</v>
      </c>
      <c r="AM2377">
        <f t="shared" si="869"/>
        <v>0</v>
      </c>
      <c r="AN2377">
        <f t="shared" si="870"/>
        <v>0</v>
      </c>
      <c r="AO2377">
        <f t="shared" si="871"/>
        <v>0</v>
      </c>
      <c r="AP2377">
        <f t="shared" si="872"/>
        <v>2</v>
      </c>
      <c r="AQ2377">
        <f t="shared" si="873"/>
        <v>220.4</v>
      </c>
    </row>
    <row r="2378" spans="1:43" x14ac:dyDescent="0.25">
      <c r="A2378" t="s">
        <v>47</v>
      </c>
      <c r="B2378">
        <v>52</v>
      </c>
      <c r="C2378" t="s">
        <v>25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  <c r="U2378">
        <f t="shared" si="851"/>
        <v>0</v>
      </c>
      <c r="V2378" t="str">
        <f t="shared" si="852"/>
        <v>&lt;=3 calls</v>
      </c>
      <c r="W2378" t="str">
        <f t="shared" si="853"/>
        <v>Q1</v>
      </c>
      <c r="X2378" t="str">
        <f t="shared" si="854"/>
        <v>Not Applicable</v>
      </c>
      <c r="Y2378" t="str">
        <f t="shared" si="855"/>
        <v>Low</v>
      </c>
      <c r="Z2378" s="3">
        <f t="shared" si="856"/>
        <v>0.68022191460763226</v>
      </c>
      <c r="AA2378" s="3">
        <f t="shared" si="857"/>
        <v>-0.95272368000122187</v>
      </c>
      <c r="AB2378" s="3">
        <f t="shared" si="858"/>
        <v>-1.3152575118396763</v>
      </c>
      <c r="AC2378" s="3">
        <f t="shared" si="859"/>
        <v>0.55937409738036437</v>
      </c>
      <c r="AD2378" s="3">
        <f t="shared" si="860"/>
        <v>2.3143931401368554</v>
      </c>
      <c r="AE2378" s="3">
        <f t="shared" si="861"/>
        <v>1.8474809787433097</v>
      </c>
      <c r="AF2378" s="3">
        <f t="shared" si="862"/>
        <v>3.0773294146912744</v>
      </c>
      <c r="AG2378" t="str">
        <f t="shared" si="863"/>
        <v>Cluster 2</v>
      </c>
      <c r="AH2378" t="str">
        <f t="shared" si="864"/>
        <v>Not Applicable</v>
      </c>
      <c r="AI2378" t="e">
        <f t="shared" si="865"/>
        <v>#N/A</v>
      </c>
      <c r="AJ2378">
        <f t="shared" si="866"/>
        <v>36.89</v>
      </c>
      <c r="AK2378" t="str">
        <f t="shared" si="867"/>
        <v>no - Medium</v>
      </c>
      <c r="AL2378" t="str">
        <f t="shared" si="868"/>
        <v>Q3 - High</v>
      </c>
      <c r="AM2378">
        <f t="shared" si="869"/>
        <v>0</v>
      </c>
      <c r="AN2378">
        <f t="shared" si="870"/>
        <v>0</v>
      </c>
      <c r="AO2378">
        <f t="shared" si="871"/>
        <v>0</v>
      </c>
      <c r="AP2378">
        <f t="shared" si="872"/>
        <v>2</v>
      </c>
      <c r="AQ2378">
        <f t="shared" si="873"/>
        <v>217</v>
      </c>
    </row>
    <row r="2379" spans="1:43" x14ac:dyDescent="0.25">
      <c r="A2379" t="s">
        <v>57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  <c r="U2379">
        <f t="shared" si="851"/>
        <v>0</v>
      </c>
      <c r="V2379" t="str">
        <f t="shared" si="852"/>
        <v>&lt;=3 calls</v>
      </c>
      <c r="W2379" t="str">
        <f t="shared" si="853"/>
        <v>Q3</v>
      </c>
      <c r="X2379" t="str">
        <f t="shared" si="854"/>
        <v>Not Applicable</v>
      </c>
      <c r="Y2379" t="str">
        <f t="shared" si="855"/>
        <v>High</v>
      </c>
      <c r="Z2379" s="3">
        <f t="shared" si="856"/>
        <v>-0.9490343941280015</v>
      </c>
      <c r="AA2379" s="3">
        <f t="shared" si="857"/>
        <v>1.7876011027428282</v>
      </c>
      <c r="AB2379" s="3">
        <f t="shared" si="858"/>
        <v>-0.46526775666765752</v>
      </c>
      <c r="AC2379" s="3">
        <f t="shared" si="859"/>
        <v>0.48691299998589177</v>
      </c>
      <c r="AD2379" s="3">
        <f t="shared" si="860"/>
        <v>3.20471000912426</v>
      </c>
      <c r="AE2379" s="3">
        <f t="shared" si="861"/>
        <v>2.1330125031783322</v>
      </c>
      <c r="AF2379" s="3">
        <f t="shared" si="862"/>
        <v>2.6132964689925582</v>
      </c>
      <c r="AG2379" t="str">
        <f t="shared" si="863"/>
        <v>Cluster 2</v>
      </c>
      <c r="AH2379" t="str">
        <f t="shared" si="864"/>
        <v>&gt;16 messages</v>
      </c>
      <c r="AI2379" t="e">
        <f t="shared" si="865"/>
        <v>#N/A</v>
      </c>
      <c r="AJ2379">
        <f t="shared" si="866"/>
        <v>21.93</v>
      </c>
      <c r="AK2379" t="str">
        <f t="shared" si="867"/>
        <v>no - Medium</v>
      </c>
      <c r="AL2379" t="str">
        <f t="shared" si="868"/>
        <v>Q3 - High</v>
      </c>
      <c r="AM2379">
        <f t="shared" si="869"/>
        <v>0</v>
      </c>
      <c r="AN2379">
        <f t="shared" si="870"/>
        <v>1</v>
      </c>
      <c r="AO2379">
        <f t="shared" si="871"/>
        <v>0</v>
      </c>
      <c r="AP2379">
        <f t="shared" si="872"/>
        <v>1</v>
      </c>
      <c r="AQ2379">
        <f t="shared" si="873"/>
        <v>129</v>
      </c>
    </row>
    <row r="2380" spans="1:43" x14ac:dyDescent="0.25">
      <c r="A2380" t="s">
        <v>41</v>
      </c>
      <c r="B2380">
        <v>156</v>
      </c>
      <c r="C2380" t="s">
        <v>25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  <c r="U2380">
        <f t="shared" si="851"/>
        <v>0</v>
      </c>
      <c r="V2380" t="str">
        <f t="shared" si="852"/>
        <v>&lt;=3 calls</v>
      </c>
      <c r="W2380" t="str">
        <f t="shared" si="853"/>
        <v>Q4</v>
      </c>
      <c r="X2380" t="str">
        <f t="shared" si="854"/>
        <v>Not Applicable</v>
      </c>
      <c r="Y2380" t="str">
        <f t="shared" si="855"/>
        <v>Low</v>
      </c>
      <c r="Z2380" s="3">
        <f t="shared" si="856"/>
        <v>-0.55097745506190909</v>
      </c>
      <c r="AA2380" s="3">
        <f t="shared" si="857"/>
        <v>-0.94078326700451587</v>
      </c>
      <c r="AB2380" s="3">
        <f t="shared" si="858"/>
        <v>0.30528370362847218</v>
      </c>
      <c r="AC2380" s="3">
        <f t="shared" si="859"/>
        <v>-2.4477614444902343</v>
      </c>
      <c r="AD2380" s="3">
        <f t="shared" si="860"/>
        <v>2.0012262776707308</v>
      </c>
      <c r="AE2380" s="3">
        <f t="shared" si="861"/>
        <v>2.6969211223719953</v>
      </c>
      <c r="AF2380" s="3">
        <f t="shared" si="862"/>
        <v>4.3060260642676793</v>
      </c>
      <c r="AG2380" t="str">
        <f t="shared" si="863"/>
        <v>Cluster 1</v>
      </c>
      <c r="AH2380" t="str">
        <f t="shared" si="864"/>
        <v>Not Applicable</v>
      </c>
      <c r="AI2380" t="e">
        <f t="shared" si="865"/>
        <v>#N/A</v>
      </c>
      <c r="AJ2380">
        <f t="shared" si="866"/>
        <v>25.59</v>
      </c>
      <c r="AK2380" t="str">
        <f t="shared" si="867"/>
        <v>no - Low</v>
      </c>
      <c r="AL2380" t="str">
        <f t="shared" si="868"/>
        <v>Q1 - Low</v>
      </c>
      <c r="AM2380">
        <f t="shared" si="869"/>
        <v>0</v>
      </c>
      <c r="AN2380">
        <f t="shared" si="870"/>
        <v>0</v>
      </c>
      <c r="AO2380">
        <f t="shared" si="871"/>
        <v>0</v>
      </c>
      <c r="AP2380">
        <f t="shared" si="872"/>
        <v>1</v>
      </c>
      <c r="AQ2380">
        <f t="shared" si="873"/>
        <v>150.5</v>
      </c>
    </row>
    <row r="2381" spans="1:43" x14ac:dyDescent="0.25">
      <c r="A2381" t="s">
        <v>31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  <c r="U2381">
        <f t="shared" si="851"/>
        <v>0</v>
      </c>
      <c r="V2381" t="str">
        <f t="shared" si="852"/>
        <v>&lt;=3 calls</v>
      </c>
      <c r="W2381" t="str">
        <f t="shared" si="853"/>
        <v>Q1</v>
      </c>
      <c r="X2381" t="str">
        <f t="shared" si="854"/>
        <v>Not Applicable</v>
      </c>
      <c r="Y2381" t="str">
        <f t="shared" si="855"/>
        <v>Low</v>
      </c>
      <c r="Z2381" s="3">
        <f t="shared" si="856"/>
        <v>0.17107931812774674</v>
      </c>
      <c r="AA2381" s="3">
        <f t="shared" si="857"/>
        <v>-1.917907063901632</v>
      </c>
      <c r="AB2381" s="3">
        <f t="shared" si="858"/>
        <v>-0.39575924865125406</v>
      </c>
      <c r="AC2381" s="3">
        <f t="shared" si="859"/>
        <v>0.19706861040800316</v>
      </c>
      <c r="AD2381" s="3">
        <f t="shared" si="860"/>
        <v>2.0030128034842183</v>
      </c>
      <c r="AE2381" s="3">
        <f t="shared" si="861"/>
        <v>1.9756257385841023</v>
      </c>
      <c r="AF2381" s="3">
        <f t="shared" si="862"/>
        <v>3.434258846824195</v>
      </c>
      <c r="AG2381" t="str">
        <f t="shared" si="863"/>
        <v>Cluster 2</v>
      </c>
      <c r="AH2381" t="str">
        <f t="shared" si="864"/>
        <v>Not Applicable</v>
      </c>
      <c r="AI2381" t="e">
        <f t="shared" si="865"/>
        <v>#N/A</v>
      </c>
      <c r="AJ2381">
        <f t="shared" si="866"/>
        <v>32.22</v>
      </c>
      <c r="AK2381" t="str">
        <f t="shared" si="867"/>
        <v>no - Medium</v>
      </c>
      <c r="AL2381" t="str">
        <f t="shared" si="868"/>
        <v>Q3 - High</v>
      </c>
      <c r="AM2381">
        <f t="shared" si="869"/>
        <v>0</v>
      </c>
      <c r="AN2381">
        <f t="shared" si="870"/>
        <v>1</v>
      </c>
      <c r="AO2381">
        <f t="shared" si="871"/>
        <v>0</v>
      </c>
      <c r="AP2381">
        <f t="shared" si="872"/>
        <v>2</v>
      </c>
      <c r="AQ2381">
        <f t="shared" si="873"/>
        <v>189.5</v>
      </c>
    </row>
    <row r="2382" spans="1:43" x14ac:dyDescent="0.25">
      <c r="A2382" t="s">
        <v>42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  <c r="U2382">
        <f t="shared" si="851"/>
        <v>0</v>
      </c>
      <c r="V2382" t="str">
        <f t="shared" si="852"/>
        <v>&lt;=3 calls</v>
      </c>
      <c r="W2382" t="str">
        <f t="shared" si="853"/>
        <v>Q2</v>
      </c>
      <c r="X2382" t="str">
        <f t="shared" si="854"/>
        <v>Not Applicable</v>
      </c>
      <c r="Y2382" t="str">
        <f t="shared" si="855"/>
        <v>High</v>
      </c>
      <c r="Z2382" s="3">
        <f t="shared" si="856"/>
        <v>-0.7861087632544379</v>
      </c>
      <c r="AA2382" s="3">
        <f t="shared" si="857"/>
        <v>0.70301358887535725</v>
      </c>
      <c r="AB2382" s="3">
        <f t="shared" si="858"/>
        <v>1.3419534517588323</v>
      </c>
      <c r="AC2382" s="3">
        <f t="shared" si="859"/>
        <v>0.26952970780247515</v>
      </c>
      <c r="AD2382" s="3">
        <f t="shared" si="860"/>
        <v>3.168983495420703</v>
      </c>
      <c r="AE2382" s="3">
        <f t="shared" si="861"/>
        <v>1.7279121574560334</v>
      </c>
      <c r="AF2382" s="3">
        <f t="shared" si="862"/>
        <v>1.9821464258525177</v>
      </c>
      <c r="AG2382" t="str">
        <f t="shared" si="863"/>
        <v>Cluster 2</v>
      </c>
      <c r="AH2382" t="str">
        <f t="shared" si="864"/>
        <v>&gt;16 messages</v>
      </c>
      <c r="AI2382" t="e">
        <f t="shared" si="865"/>
        <v>#N/A</v>
      </c>
      <c r="AJ2382">
        <f t="shared" si="866"/>
        <v>23.43</v>
      </c>
      <c r="AK2382" t="str">
        <f t="shared" si="867"/>
        <v>no - Medium</v>
      </c>
      <c r="AL2382" t="str">
        <f t="shared" si="868"/>
        <v>Q3 - High</v>
      </c>
      <c r="AM2382">
        <f t="shared" si="869"/>
        <v>0</v>
      </c>
      <c r="AN2382">
        <f t="shared" si="870"/>
        <v>1</v>
      </c>
      <c r="AO2382">
        <f t="shared" si="871"/>
        <v>0</v>
      </c>
      <c r="AP2382">
        <f t="shared" si="872"/>
        <v>2</v>
      </c>
      <c r="AQ2382">
        <f t="shared" si="873"/>
        <v>137.80000000000001</v>
      </c>
    </row>
    <row r="2383" spans="1:43" x14ac:dyDescent="0.25">
      <c r="A2383" t="s">
        <v>66</v>
      </c>
      <c r="B2383">
        <v>52</v>
      </c>
      <c r="C2383" t="s">
        <v>28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  <c r="U2383">
        <f t="shared" si="851"/>
        <v>0</v>
      </c>
      <c r="V2383" t="str">
        <f t="shared" si="852"/>
        <v>&lt;=3 calls</v>
      </c>
      <c r="W2383" t="str">
        <f t="shared" si="853"/>
        <v>Q1</v>
      </c>
      <c r="X2383" t="str">
        <f t="shared" si="854"/>
        <v>Not Applicable</v>
      </c>
      <c r="Y2383" t="str">
        <f t="shared" si="855"/>
        <v>Low</v>
      </c>
      <c r="Z2383" s="3">
        <f t="shared" si="856"/>
        <v>-0.94348011125731157</v>
      </c>
      <c r="AA2383" s="3">
        <f t="shared" si="857"/>
        <v>-1.1437702879485199</v>
      </c>
      <c r="AB2383" s="3">
        <f t="shared" si="858"/>
        <v>1.1473296293129025</v>
      </c>
      <c r="AC2383" s="3">
        <f t="shared" si="859"/>
        <v>0.74052684086654508</v>
      </c>
      <c r="AD2383" s="3">
        <f t="shared" si="860"/>
        <v>2.768451302483439</v>
      </c>
      <c r="AE2383" s="3">
        <f t="shared" si="861"/>
        <v>2.0157158709190681</v>
      </c>
      <c r="AF2383" s="3">
        <f t="shared" si="862"/>
        <v>2.9089342258510733</v>
      </c>
      <c r="AG2383" t="str">
        <f t="shared" si="863"/>
        <v>Cluster 2</v>
      </c>
      <c r="AH2383" t="str">
        <f t="shared" si="864"/>
        <v>Not Applicable</v>
      </c>
      <c r="AI2383" t="e">
        <f t="shared" si="865"/>
        <v>#N/A</v>
      </c>
      <c r="AJ2383">
        <f t="shared" si="866"/>
        <v>21.98</v>
      </c>
      <c r="AK2383" t="str">
        <f t="shared" si="867"/>
        <v>no - Medium</v>
      </c>
      <c r="AL2383" t="str">
        <f t="shared" si="868"/>
        <v>Q4 - Very High</v>
      </c>
      <c r="AM2383">
        <f t="shared" si="869"/>
        <v>0</v>
      </c>
      <c r="AN2383">
        <f t="shared" si="870"/>
        <v>0</v>
      </c>
      <c r="AO2383">
        <f t="shared" si="871"/>
        <v>1</v>
      </c>
      <c r="AP2383">
        <f t="shared" si="872"/>
        <v>3</v>
      </c>
      <c r="AQ2383">
        <f t="shared" si="873"/>
        <v>129.30000000000001</v>
      </c>
    </row>
    <row r="2384" spans="1:43" x14ac:dyDescent="0.25">
      <c r="A2384" t="s">
        <v>46</v>
      </c>
      <c r="B2384">
        <v>146</v>
      </c>
      <c r="C2384" t="s">
        <v>28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  <c r="U2384">
        <f t="shared" si="851"/>
        <v>0</v>
      </c>
      <c r="V2384" t="str">
        <f t="shared" si="852"/>
        <v>&lt;=3 calls</v>
      </c>
      <c r="W2384" t="str">
        <f t="shared" si="853"/>
        <v>Q4</v>
      </c>
      <c r="X2384" t="str">
        <f t="shared" si="854"/>
        <v>Not Applicable</v>
      </c>
      <c r="Y2384" t="str">
        <f t="shared" si="855"/>
        <v>Medium</v>
      </c>
      <c r="Z2384" s="3">
        <f t="shared" si="856"/>
        <v>-1.197125695685473</v>
      </c>
      <c r="AA2384" s="3">
        <f t="shared" si="857"/>
        <v>0.26718851449558451</v>
      </c>
      <c r="AB2384" s="3">
        <f t="shared" si="858"/>
        <v>0.35493263792590324</v>
      </c>
      <c r="AC2384" s="3">
        <f t="shared" si="859"/>
        <v>0.16083806171076653</v>
      </c>
      <c r="AD2384" s="3">
        <f t="shared" si="860"/>
        <v>2.1972739314892586</v>
      </c>
      <c r="AE2384" s="3">
        <f t="shared" si="861"/>
        <v>1.2869909452318231</v>
      </c>
      <c r="AF2384" s="3">
        <f t="shared" si="862"/>
        <v>2.5465032213243202</v>
      </c>
      <c r="AG2384" t="str">
        <f t="shared" si="863"/>
        <v>Cluster 2</v>
      </c>
      <c r="AH2384" t="str">
        <f t="shared" si="864"/>
        <v>Not Applicable</v>
      </c>
      <c r="AI2384" t="e">
        <f t="shared" si="865"/>
        <v>#N/A</v>
      </c>
      <c r="AJ2384">
        <f t="shared" si="866"/>
        <v>19.649999999999999</v>
      </c>
      <c r="AK2384" t="str">
        <f t="shared" si="867"/>
        <v>no - Medium</v>
      </c>
      <c r="AL2384" t="str">
        <f t="shared" si="868"/>
        <v>Q3 - High</v>
      </c>
      <c r="AM2384">
        <f t="shared" si="869"/>
        <v>0</v>
      </c>
      <c r="AN2384">
        <f t="shared" si="870"/>
        <v>0</v>
      </c>
      <c r="AO2384">
        <f t="shared" si="871"/>
        <v>1</v>
      </c>
      <c r="AP2384">
        <f t="shared" si="872"/>
        <v>1</v>
      </c>
      <c r="AQ2384">
        <f t="shared" si="873"/>
        <v>115.6</v>
      </c>
    </row>
    <row r="2385" spans="1:43" x14ac:dyDescent="0.25">
      <c r="A2385" t="s">
        <v>33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  <c r="U2385">
        <f t="shared" si="851"/>
        <v>0</v>
      </c>
      <c r="V2385" t="str">
        <f t="shared" si="852"/>
        <v>&lt;=3 calls</v>
      </c>
      <c r="W2385" t="str">
        <f t="shared" si="853"/>
        <v>Q3</v>
      </c>
      <c r="X2385" t="str">
        <f t="shared" si="854"/>
        <v>Not Applicable</v>
      </c>
      <c r="Y2385" t="str">
        <f t="shared" si="855"/>
        <v>High</v>
      </c>
      <c r="Z2385" s="3">
        <f t="shared" si="856"/>
        <v>0.7709418681622302</v>
      </c>
      <c r="AA2385" s="3">
        <f t="shared" si="857"/>
        <v>1.0851068047699524</v>
      </c>
      <c r="AB2385" s="3">
        <f t="shared" si="858"/>
        <v>0.99242495430491739</v>
      </c>
      <c r="AC2385" s="3">
        <f t="shared" si="859"/>
        <v>-1.1072311426924974</v>
      </c>
      <c r="AD2385" s="3">
        <f t="shared" si="860"/>
        <v>3.3860243950993594</v>
      </c>
      <c r="AE2385" s="3">
        <f t="shared" si="861"/>
        <v>1.9956643593346992</v>
      </c>
      <c r="AF2385" s="3">
        <f t="shared" si="862"/>
        <v>2.1213654249161249</v>
      </c>
      <c r="AG2385" t="str">
        <f t="shared" si="863"/>
        <v>Cluster 2</v>
      </c>
      <c r="AH2385" t="str">
        <f t="shared" si="864"/>
        <v>&gt;16 messages</v>
      </c>
      <c r="AI2385" t="e">
        <f t="shared" si="865"/>
        <v>#N/A</v>
      </c>
      <c r="AJ2385">
        <f t="shared" si="866"/>
        <v>37.72</v>
      </c>
      <c r="AK2385" t="str">
        <f t="shared" si="867"/>
        <v>no - Medium</v>
      </c>
      <c r="AL2385" t="str">
        <f t="shared" si="868"/>
        <v>Q1 - Low</v>
      </c>
      <c r="AM2385">
        <f t="shared" si="869"/>
        <v>0</v>
      </c>
      <c r="AN2385">
        <f t="shared" si="870"/>
        <v>1</v>
      </c>
      <c r="AO2385">
        <f t="shared" si="871"/>
        <v>0</v>
      </c>
      <c r="AP2385">
        <f t="shared" si="872"/>
        <v>2</v>
      </c>
      <c r="AQ2385">
        <f t="shared" si="873"/>
        <v>221.9</v>
      </c>
    </row>
    <row r="2386" spans="1:43" x14ac:dyDescent="0.25">
      <c r="A2386" t="s">
        <v>37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  <c r="U2386">
        <f t="shared" si="851"/>
        <v>1</v>
      </c>
      <c r="V2386" t="str">
        <f t="shared" si="852"/>
        <v>&lt;=3 calls</v>
      </c>
      <c r="W2386" t="str">
        <f t="shared" si="853"/>
        <v>Q4</v>
      </c>
      <c r="X2386" t="str">
        <f t="shared" si="854"/>
        <v>Not Applicable</v>
      </c>
      <c r="Y2386" t="str">
        <f t="shared" si="855"/>
        <v>Medium</v>
      </c>
      <c r="Z2386" s="3">
        <f t="shared" si="856"/>
        <v>1.544838614811656</v>
      </c>
      <c r="AA2386" s="3">
        <f t="shared" si="857"/>
        <v>-0.27212013918897432</v>
      </c>
      <c r="AB2386" s="3">
        <f t="shared" si="858"/>
        <v>-0.10382351498235932</v>
      </c>
      <c r="AC2386" s="3">
        <f t="shared" si="859"/>
        <v>2.9143597627007125</v>
      </c>
      <c r="AD2386" s="3">
        <f t="shared" si="860"/>
        <v>4.8095069717549777</v>
      </c>
      <c r="AE2386" s="3">
        <f t="shared" si="861"/>
        <v>3.3113211660419877</v>
      </c>
      <c r="AF2386" s="3">
        <f t="shared" si="862"/>
        <v>2.6073623488106898</v>
      </c>
      <c r="AG2386" t="str">
        <f t="shared" si="863"/>
        <v>Cluster 3</v>
      </c>
      <c r="AH2386" t="str">
        <f t="shared" si="864"/>
        <v>Not Applicable</v>
      </c>
      <c r="AI2386">
        <f t="shared" si="865"/>
        <v>44.83</v>
      </c>
      <c r="AJ2386" t="e">
        <f t="shared" si="866"/>
        <v>#N/A</v>
      </c>
      <c r="AK2386" t="str">
        <f t="shared" si="867"/>
        <v>no - Medium</v>
      </c>
      <c r="AL2386" t="str">
        <f t="shared" si="868"/>
        <v>Q4 - Very High</v>
      </c>
      <c r="AM2386">
        <f t="shared" si="869"/>
        <v>0</v>
      </c>
      <c r="AN2386">
        <f t="shared" si="870"/>
        <v>1</v>
      </c>
      <c r="AO2386">
        <f t="shared" si="871"/>
        <v>0</v>
      </c>
      <c r="AP2386">
        <f t="shared" si="872"/>
        <v>1</v>
      </c>
      <c r="AQ2386">
        <f t="shared" si="873"/>
        <v>263.7</v>
      </c>
    </row>
    <row r="2387" spans="1:43" x14ac:dyDescent="0.25">
      <c r="A2387" t="s">
        <v>51</v>
      </c>
      <c r="B2387">
        <v>90</v>
      </c>
      <c r="C2387" t="s">
        <v>25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  <c r="U2387">
        <f t="shared" si="851"/>
        <v>0</v>
      </c>
      <c r="V2387" t="str">
        <f t="shared" si="852"/>
        <v>&lt;=3 calls</v>
      </c>
      <c r="W2387" t="str">
        <f t="shared" si="853"/>
        <v>Q2</v>
      </c>
      <c r="X2387" t="str">
        <f t="shared" si="854"/>
        <v>Not Applicable</v>
      </c>
      <c r="Y2387" t="str">
        <f t="shared" si="855"/>
        <v>Medium</v>
      </c>
      <c r="Z2387" s="3">
        <f t="shared" si="856"/>
        <v>-2.2024508952803017</v>
      </c>
      <c r="AA2387" s="3">
        <f t="shared" si="857"/>
        <v>-0.11490470139901053</v>
      </c>
      <c r="AB2387" s="3">
        <f t="shared" si="858"/>
        <v>-1.1404932631127194</v>
      </c>
      <c r="AC2387" s="3">
        <f t="shared" si="859"/>
        <v>0.41445190259141979</v>
      </c>
      <c r="AD2387" s="3">
        <f t="shared" si="860"/>
        <v>2.0614786889246566</v>
      </c>
      <c r="AE2387" s="3">
        <f t="shared" si="861"/>
        <v>2.5172382285536155</v>
      </c>
      <c r="AF2387" s="3">
        <f t="shared" si="862"/>
        <v>4.0525648932118248</v>
      </c>
      <c r="AG2387" t="str">
        <f t="shared" si="863"/>
        <v>Cluster 1</v>
      </c>
      <c r="AH2387" t="str">
        <f t="shared" si="864"/>
        <v>Not Applicable</v>
      </c>
      <c r="AI2387" t="e">
        <f t="shared" si="865"/>
        <v>#N/A</v>
      </c>
      <c r="AJ2387">
        <f t="shared" si="866"/>
        <v>10.42</v>
      </c>
      <c r="AK2387" t="str">
        <f t="shared" si="867"/>
        <v>no - High</v>
      </c>
      <c r="AL2387" t="str">
        <f t="shared" si="868"/>
        <v>Q3 - High</v>
      </c>
      <c r="AM2387">
        <f t="shared" si="869"/>
        <v>0</v>
      </c>
      <c r="AN2387">
        <f t="shared" si="870"/>
        <v>0</v>
      </c>
      <c r="AO2387">
        <f t="shared" si="871"/>
        <v>0</v>
      </c>
      <c r="AP2387">
        <f t="shared" si="872"/>
        <v>1</v>
      </c>
      <c r="AQ2387">
        <f t="shared" si="873"/>
        <v>61.3</v>
      </c>
    </row>
    <row r="2388" spans="1:43" x14ac:dyDescent="0.25">
      <c r="A2388" t="s">
        <v>61</v>
      </c>
      <c r="B2388">
        <v>147</v>
      </c>
      <c r="C2388" t="s">
        <v>25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  <c r="U2388">
        <f t="shared" si="851"/>
        <v>0</v>
      </c>
      <c r="V2388" t="str">
        <f t="shared" si="852"/>
        <v>&lt;=3 calls</v>
      </c>
      <c r="W2388" t="str">
        <f t="shared" si="853"/>
        <v>Q4</v>
      </c>
      <c r="X2388" t="str">
        <f t="shared" si="854"/>
        <v>Low</v>
      </c>
      <c r="Y2388" t="str">
        <f t="shared" si="855"/>
        <v>Low</v>
      </c>
      <c r="Z2388" s="3">
        <f t="shared" si="856"/>
        <v>6.5547943584643401E-2</v>
      </c>
      <c r="AA2388" s="3">
        <f t="shared" si="857"/>
        <v>-0.70595514473596288</v>
      </c>
      <c r="AB2388" s="3">
        <f t="shared" si="858"/>
        <v>-1.7779855794917336</v>
      </c>
      <c r="AC2388" s="3">
        <f t="shared" si="859"/>
        <v>-5.6545230472650088E-2</v>
      </c>
      <c r="AD2388" s="3">
        <f t="shared" si="860"/>
        <v>1.6484002126382125</v>
      </c>
      <c r="AE2388" s="3">
        <f t="shared" si="861"/>
        <v>1.9149671755038284</v>
      </c>
      <c r="AF2388" s="3">
        <f t="shared" si="862"/>
        <v>3.552038190319541</v>
      </c>
      <c r="AG2388" t="str">
        <f t="shared" si="863"/>
        <v>Cluster 1</v>
      </c>
      <c r="AH2388" t="str">
        <f t="shared" si="864"/>
        <v>Not Applicable</v>
      </c>
      <c r="AI2388" t="e">
        <f t="shared" si="865"/>
        <v>#N/A</v>
      </c>
      <c r="AJ2388">
        <f t="shared" si="866"/>
        <v>31.25</v>
      </c>
      <c r="AK2388" t="str">
        <f t="shared" si="867"/>
        <v>yes - Medium</v>
      </c>
      <c r="AL2388" t="str">
        <f t="shared" si="868"/>
        <v>Q2 - Medium</v>
      </c>
      <c r="AM2388">
        <f t="shared" si="869"/>
        <v>1</v>
      </c>
      <c r="AN2388">
        <f t="shared" si="870"/>
        <v>0</v>
      </c>
      <c r="AO2388">
        <f t="shared" si="871"/>
        <v>0</v>
      </c>
      <c r="AP2388">
        <f t="shared" si="872"/>
        <v>1</v>
      </c>
      <c r="AQ2388">
        <f t="shared" si="873"/>
        <v>183.8</v>
      </c>
    </row>
    <row r="2389" spans="1:43" x14ac:dyDescent="0.25">
      <c r="A2389" t="s">
        <v>44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  <c r="U2389">
        <f t="shared" si="851"/>
        <v>1</v>
      </c>
      <c r="V2389" t="str">
        <f t="shared" si="852"/>
        <v>&lt;=3 calls</v>
      </c>
      <c r="W2389" t="str">
        <f t="shared" si="853"/>
        <v>Q4</v>
      </c>
      <c r="X2389" t="str">
        <f t="shared" si="854"/>
        <v>Not Applicable</v>
      </c>
      <c r="Y2389" t="str">
        <f t="shared" si="855"/>
        <v>Low</v>
      </c>
      <c r="Z2389" s="3">
        <f t="shared" si="856"/>
        <v>-0.23808618667972481</v>
      </c>
      <c r="AA2389" s="3">
        <f t="shared" si="857"/>
        <v>-1.1218795307878917</v>
      </c>
      <c r="AB2389" s="3">
        <f t="shared" si="858"/>
        <v>-1.2000719842696366</v>
      </c>
      <c r="AC2389" s="3">
        <f t="shared" si="859"/>
        <v>1.591586692182255E-2</v>
      </c>
      <c r="AD2389" s="3">
        <f t="shared" si="860"/>
        <v>1.2913098491479214</v>
      </c>
      <c r="AE2389" s="3">
        <f t="shared" si="861"/>
        <v>1.6600375887724015</v>
      </c>
      <c r="AF2389" s="3">
        <f t="shared" si="862"/>
        <v>3.4415067144737859</v>
      </c>
      <c r="AG2389" t="str">
        <f t="shared" si="863"/>
        <v>Cluster 1</v>
      </c>
      <c r="AH2389" t="str">
        <f t="shared" si="864"/>
        <v>Not Applicable</v>
      </c>
      <c r="AI2389">
        <f t="shared" si="865"/>
        <v>28.46</v>
      </c>
      <c r="AJ2389" t="e">
        <f t="shared" si="866"/>
        <v>#N/A</v>
      </c>
      <c r="AK2389" t="str">
        <f t="shared" si="867"/>
        <v>no - Low</v>
      </c>
      <c r="AL2389" t="str">
        <f t="shared" si="868"/>
        <v>Q2 - Medium</v>
      </c>
      <c r="AM2389">
        <f t="shared" si="869"/>
        <v>0</v>
      </c>
      <c r="AN2389">
        <f t="shared" si="870"/>
        <v>1</v>
      </c>
      <c r="AO2389">
        <f t="shared" si="871"/>
        <v>0</v>
      </c>
      <c r="AP2389">
        <f t="shared" si="872"/>
        <v>0</v>
      </c>
      <c r="AQ2389">
        <f t="shared" si="873"/>
        <v>167.4</v>
      </c>
    </row>
    <row r="2390" spans="1:43" x14ac:dyDescent="0.25">
      <c r="A2390" t="s">
        <v>72</v>
      </c>
      <c r="B2390">
        <v>74</v>
      </c>
      <c r="C2390" t="s">
        <v>28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  <c r="U2390">
        <f t="shared" si="851"/>
        <v>0</v>
      </c>
      <c r="V2390" t="str">
        <f t="shared" si="852"/>
        <v>&gt;3 calls</v>
      </c>
      <c r="W2390" t="str">
        <f t="shared" si="853"/>
        <v>Q2</v>
      </c>
      <c r="X2390" t="str">
        <f t="shared" si="854"/>
        <v>Not Applicable</v>
      </c>
      <c r="Y2390" t="str">
        <f t="shared" si="855"/>
        <v>Medium</v>
      </c>
      <c r="Z2390" s="3">
        <f t="shared" si="856"/>
        <v>-0.48432606061363331</v>
      </c>
      <c r="AA2390" s="3">
        <f t="shared" si="857"/>
        <v>-9.6994081903951271E-2</v>
      </c>
      <c r="AB2390" s="3">
        <f t="shared" si="858"/>
        <v>1.5127457857419944</v>
      </c>
      <c r="AC2390" s="3">
        <f t="shared" si="859"/>
        <v>1.0666017791416695</v>
      </c>
      <c r="AD2390" s="3">
        <f t="shared" si="860"/>
        <v>3.4155634377353334</v>
      </c>
      <c r="AE2390" s="3">
        <f t="shared" si="861"/>
        <v>1.9157293004133569</v>
      </c>
      <c r="AF2390" s="3">
        <f t="shared" si="862"/>
        <v>1.9167586983577487</v>
      </c>
      <c r="AG2390" t="str">
        <f t="shared" si="863"/>
        <v>Cluster 2</v>
      </c>
      <c r="AH2390" t="str">
        <f t="shared" si="864"/>
        <v>&gt;16 messages</v>
      </c>
      <c r="AI2390" t="e">
        <f t="shared" si="865"/>
        <v>#N/A</v>
      </c>
      <c r="AJ2390">
        <f t="shared" si="866"/>
        <v>26.2</v>
      </c>
      <c r="AK2390" t="str">
        <f t="shared" si="867"/>
        <v>no - Low</v>
      </c>
      <c r="AL2390" t="str">
        <f t="shared" si="868"/>
        <v>Q4 - Very High</v>
      </c>
      <c r="AM2390">
        <f t="shared" si="869"/>
        <v>0</v>
      </c>
      <c r="AN2390">
        <f t="shared" si="870"/>
        <v>0</v>
      </c>
      <c r="AO2390">
        <f t="shared" si="871"/>
        <v>1</v>
      </c>
      <c r="AP2390">
        <f t="shared" si="872"/>
        <v>4</v>
      </c>
      <c r="AQ2390">
        <f t="shared" si="873"/>
        <v>154.1</v>
      </c>
    </row>
    <row r="2391" spans="1:43" x14ac:dyDescent="0.25">
      <c r="A2391" t="s">
        <v>39</v>
      </c>
      <c r="B2391">
        <v>130</v>
      </c>
      <c r="C2391" t="s">
        <v>25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  <c r="U2391">
        <f t="shared" si="851"/>
        <v>0</v>
      </c>
      <c r="V2391" t="str">
        <f t="shared" si="852"/>
        <v>&lt;=3 calls</v>
      </c>
      <c r="W2391" t="str">
        <f t="shared" si="853"/>
        <v>Q4</v>
      </c>
      <c r="X2391" t="str">
        <f t="shared" si="854"/>
        <v>Not Applicable</v>
      </c>
      <c r="Y2391" t="str">
        <f t="shared" si="855"/>
        <v>Medium</v>
      </c>
      <c r="Z2391" s="3">
        <f t="shared" si="856"/>
        <v>1.3282215828547594</v>
      </c>
      <c r="AA2391" s="3">
        <f t="shared" si="857"/>
        <v>-0.59650135893282363</v>
      </c>
      <c r="AB2391" s="3">
        <f t="shared" si="858"/>
        <v>0.17222455971135672</v>
      </c>
      <c r="AC2391" s="3">
        <f t="shared" si="859"/>
        <v>-1.6506893731510393</v>
      </c>
      <c r="AD2391" s="3">
        <f t="shared" si="860"/>
        <v>2.7167874357291839</v>
      </c>
      <c r="AE2391" s="3">
        <f t="shared" si="861"/>
        <v>2.2078095819095109</v>
      </c>
      <c r="AF2391" s="3">
        <f t="shared" si="862"/>
        <v>3.2199242738000753</v>
      </c>
      <c r="AG2391" t="str">
        <f t="shared" si="863"/>
        <v>Cluster 2</v>
      </c>
      <c r="AH2391" t="str">
        <f t="shared" si="864"/>
        <v>Not Applicable</v>
      </c>
      <c r="AI2391" t="e">
        <f t="shared" si="865"/>
        <v>#N/A</v>
      </c>
      <c r="AJ2391">
        <f t="shared" si="866"/>
        <v>42.84</v>
      </c>
      <c r="AK2391" t="str">
        <f t="shared" si="867"/>
        <v>no - Medium</v>
      </c>
      <c r="AL2391" t="str">
        <f t="shared" si="868"/>
        <v>Q1 - Low</v>
      </c>
      <c r="AM2391">
        <f t="shared" si="869"/>
        <v>0</v>
      </c>
      <c r="AN2391">
        <f t="shared" si="870"/>
        <v>0</v>
      </c>
      <c r="AO2391">
        <f t="shared" si="871"/>
        <v>0</v>
      </c>
      <c r="AP2391">
        <f t="shared" si="872"/>
        <v>0</v>
      </c>
      <c r="AQ2391">
        <f t="shared" si="873"/>
        <v>252</v>
      </c>
    </row>
    <row r="2392" spans="1:43" x14ac:dyDescent="0.25">
      <c r="A2392" t="s">
        <v>33</v>
      </c>
      <c r="B2392">
        <v>155</v>
      </c>
      <c r="C2392" t="s">
        <v>25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  <c r="U2392">
        <f t="shared" si="851"/>
        <v>0</v>
      </c>
      <c r="V2392" t="str">
        <f t="shared" si="852"/>
        <v>&lt;=3 calls</v>
      </c>
      <c r="W2392" t="str">
        <f t="shared" si="853"/>
        <v>Q4</v>
      </c>
      <c r="X2392" t="str">
        <f t="shared" si="854"/>
        <v>High</v>
      </c>
      <c r="Y2392" t="str">
        <f t="shared" si="855"/>
        <v>High</v>
      </c>
      <c r="Z2392" s="3">
        <f t="shared" si="856"/>
        <v>-0.3176975744929435</v>
      </c>
      <c r="AA2392" s="3">
        <f t="shared" si="857"/>
        <v>1.821432272900162</v>
      </c>
      <c r="AB2392" s="3">
        <f t="shared" si="858"/>
        <v>-2.0679353557887308</v>
      </c>
      <c r="AC2392" s="3">
        <f t="shared" si="859"/>
        <v>0.34199080519694713</v>
      </c>
      <c r="AD2392" s="3">
        <f t="shared" si="860"/>
        <v>3.3715637196695747</v>
      </c>
      <c r="AE2392" s="3">
        <f t="shared" si="861"/>
        <v>2.7949707726846218</v>
      </c>
      <c r="AF2392" s="3">
        <f t="shared" si="862"/>
        <v>3.5008972170759884</v>
      </c>
      <c r="AG2392" t="str">
        <f t="shared" si="863"/>
        <v>Cluster 2</v>
      </c>
      <c r="AH2392" t="str">
        <f t="shared" si="864"/>
        <v>Not Applicable</v>
      </c>
      <c r="AI2392" t="e">
        <f t="shared" si="865"/>
        <v>#N/A</v>
      </c>
      <c r="AJ2392">
        <f t="shared" si="866"/>
        <v>27.73</v>
      </c>
      <c r="AK2392" t="str">
        <f t="shared" si="867"/>
        <v>yes - Low</v>
      </c>
      <c r="AL2392" t="str">
        <f t="shared" si="868"/>
        <v>Q3 - High</v>
      </c>
      <c r="AM2392">
        <f t="shared" si="869"/>
        <v>1</v>
      </c>
      <c r="AN2392">
        <f t="shared" si="870"/>
        <v>0</v>
      </c>
      <c r="AO2392">
        <f t="shared" si="871"/>
        <v>0</v>
      </c>
      <c r="AP2392">
        <f t="shared" si="872"/>
        <v>0</v>
      </c>
      <c r="AQ2392">
        <f t="shared" si="873"/>
        <v>163.1</v>
      </c>
    </row>
    <row r="2393" spans="1:43" x14ac:dyDescent="0.25">
      <c r="A2393" t="s">
        <v>53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  <c r="U2393">
        <f t="shared" si="851"/>
        <v>0</v>
      </c>
      <c r="V2393" t="str">
        <f t="shared" si="852"/>
        <v>&lt;=3 calls</v>
      </c>
      <c r="W2393" t="str">
        <f t="shared" si="853"/>
        <v>Q2</v>
      </c>
      <c r="X2393" t="str">
        <f t="shared" si="854"/>
        <v>Not Applicable</v>
      </c>
      <c r="Y2393" t="str">
        <f t="shared" si="855"/>
        <v>Medium</v>
      </c>
      <c r="Z2393" s="3">
        <f t="shared" si="856"/>
        <v>0.33400494900131034</v>
      </c>
      <c r="AA2393" s="3">
        <f t="shared" si="857"/>
        <v>-0.26216979502505255</v>
      </c>
      <c r="AB2393" s="3">
        <f t="shared" si="858"/>
        <v>-1.3311451708148545</v>
      </c>
      <c r="AC2393" s="3">
        <f t="shared" si="859"/>
        <v>2.2984404348476986</v>
      </c>
      <c r="AD2393" s="3">
        <f t="shared" si="860"/>
        <v>3.6487434880689591</v>
      </c>
      <c r="AE2393" s="3">
        <f t="shared" si="861"/>
        <v>2.6898082098371683</v>
      </c>
      <c r="AF2393" s="3">
        <f t="shared" si="862"/>
        <v>3.026021706744555</v>
      </c>
      <c r="AG2393" t="str">
        <f t="shared" si="863"/>
        <v>Cluster 2</v>
      </c>
      <c r="AH2393" t="str">
        <f t="shared" si="864"/>
        <v>Not Applicable</v>
      </c>
      <c r="AI2393" t="e">
        <f t="shared" si="865"/>
        <v>#N/A</v>
      </c>
      <c r="AJ2393">
        <f t="shared" si="866"/>
        <v>33.71</v>
      </c>
      <c r="AK2393" t="str">
        <f t="shared" si="867"/>
        <v>no - Medium</v>
      </c>
      <c r="AL2393" t="str">
        <f t="shared" si="868"/>
        <v>Q4 - Very High</v>
      </c>
      <c r="AM2393">
        <f t="shared" si="869"/>
        <v>0</v>
      </c>
      <c r="AN2393">
        <f t="shared" si="870"/>
        <v>1</v>
      </c>
      <c r="AO2393">
        <f t="shared" si="871"/>
        <v>0</v>
      </c>
      <c r="AP2393">
        <f t="shared" si="872"/>
        <v>2</v>
      </c>
      <c r="AQ2393">
        <f t="shared" si="873"/>
        <v>198.3</v>
      </c>
    </row>
    <row r="2394" spans="1:43" x14ac:dyDescent="0.25">
      <c r="A2394" t="s">
        <v>52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  <c r="U2394">
        <f t="shared" si="851"/>
        <v>1</v>
      </c>
      <c r="V2394" t="str">
        <f t="shared" si="852"/>
        <v>&lt;=3 calls</v>
      </c>
      <c r="W2394" t="str">
        <f t="shared" si="853"/>
        <v>Q2</v>
      </c>
      <c r="X2394" t="str">
        <f t="shared" si="854"/>
        <v>Not Applicable</v>
      </c>
      <c r="Y2394" t="str">
        <f t="shared" si="855"/>
        <v>High</v>
      </c>
      <c r="Z2394" s="3">
        <f t="shared" si="856"/>
        <v>2.6742094651852204</v>
      </c>
      <c r="AA2394" s="3">
        <f t="shared" si="857"/>
        <v>0.7209242083704166</v>
      </c>
      <c r="AB2394" s="3">
        <f t="shared" si="858"/>
        <v>-0.2567422326184472</v>
      </c>
      <c r="AC2394" s="3">
        <f t="shared" si="859"/>
        <v>1.0303712304444337</v>
      </c>
      <c r="AD2394" s="3">
        <f t="shared" si="860"/>
        <v>4.5974160968093223</v>
      </c>
      <c r="AE2394" s="3">
        <f t="shared" si="861"/>
        <v>2.9662618603957096</v>
      </c>
      <c r="AF2394" s="3">
        <f t="shared" si="862"/>
        <v>2.1121515290515895</v>
      </c>
      <c r="AG2394" t="str">
        <f t="shared" si="863"/>
        <v>Cluster 3</v>
      </c>
      <c r="AH2394" t="str">
        <f t="shared" si="864"/>
        <v>Not Applicable</v>
      </c>
      <c r="AI2394">
        <f t="shared" si="865"/>
        <v>55.2</v>
      </c>
      <c r="AJ2394" t="e">
        <f t="shared" si="866"/>
        <v>#N/A</v>
      </c>
      <c r="AK2394" t="str">
        <f t="shared" si="867"/>
        <v>no - Medium</v>
      </c>
      <c r="AL2394" t="str">
        <f t="shared" si="868"/>
        <v>Q4 - Very High</v>
      </c>
      <c r="AM2394">
        <f t="shared" si="869"/>
        <v>0</v>
      </c>
      <c r="AN2394">
        <f t="shared" si="870"/>
        <v>1</v>
      </c>
      <c r="AO2394">
        <f t="shared" si="871"/>
        <v>0</v>
      </c>
      <c r="AP2394">
        <f t="shared" si="872"/>
        <v>0</v>
      </c>
      <c r="AQ2394">
        <f t="shared" si="873"/>
        <v>324.7</v>
      </c>
    </row>
    <row r="2395" spans="1:43" x14ac:dyDescent="0.25">
      <c r="A2395" t="s">
        <v>38</v>
      </c>
      <c r="B2395">
        <v>99</v>
      </c>
      <c r="C2395" t="s">
        <v>28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  <c r="U2395">
        <f t="shared" si="851"/>
        <v>0</v>
      </c>
      <c r="V2395" t="str">
        <f t="shared" si="852"/>
        <v>&lt;=3 calls</v>
      </c>
      <c r="W2395" t="str">
        <f t="shared" si="853"/>
        <v>Q2</v>
      </c>
      <c r="X2395" t="str">
        <f t="shared" si="854"/>
        <v>Not Applicable</v>
      </c>
      <c r="Y2395" t="str">
        <f t="shared" si="855"/>
        <v>Medium</v>
      </c>
      <c r="Z2395" s="3">
        <f t="shared" si="856"/>
        <v>-0.96199438749294375</v>
      </c>
      <c r="AA2395" s="3">
        <f t="shared" si="857"/>
        <v>0.30101968465291878</v>
      </c>
      <c r="AB2395" s="3">
        <f t="shared" si="858"/>
        <v>-1.1285775188813361</v>
      </c>
      <c r="AC2395" s="3">
        <f t="shared" si="859"/>
        <v>1.4651378148112675</v>
      </c>
      <c r="AD2395" s="3">
        <f t="shared" si="860"/>
        <v>2.7906152136779032</v>
      </c>
      <c r="AE2395" s="3">
        <f t="shared" si="861"/>
        <v>2.1062673345591141</v>
      </c>
      <c r="AF2395" s="3">
        <f t="shared" si="862"/>
        <v>3.0141650416742185</v>
      </c>
      <c r="AG2395" t="str">
        <f t="shared" si="863"/>
        <v>Cluster 2</v>
      </c>
      <c r="AH2395" t="str">
        <f t="shared" si="864"/>
        <v>Not Applicable</v>
      </c>
      <c r="AI2395" t="e">
        <f t="shared" si="865"/>
        <v>#N/A</v>
      </c>
      <c r="AJ2395">
        <f t="shared" si="866"/>
        <v>21.81</v>
      </c>
      <c r="AK2395" t="str">
        <f t="shared" si="867"/>
        <v>no - High</v>
      </c>
      <c r="AL2395" t="str">
        <f t="shared" si="868"/>
        <v>Q4 - Very High</v>
      </c>
      <c r="AM2395">
        <f t="shared" si="869"/>
        <v>0</v>
      </c>
      <c r="AN2395">
        <f t="shared" si="870"/>
        <v>0</v>
      </c>
      <c r="AO2395">
        <f t="shared" si="871"/>
        <v>1</v>
      </c>
      <c r="AP2395">
        <f t="shared" si="872"/>
        <v>2</v>
      </c>
      <c r="AQ2395">
        <f t="shared" si="873"/>
        <v>128.30000000000001</v>
      </c>
    </row>
    <row r="2396" spans="1:43" x14ac:dyDescent="0.25">
      <c r="A2396" t="s">
        <v>57</v>
      </c>
      <c r="B2396">
        <v>131</v>
      </c>
      <c r="C2396" t="s">
        <v>28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  <c r="U2396">
        <f t="shared" si="851"/>
        <v>0</v>
      </c>
      <c r="V2396" t="str">
        <f t="shared" si="852"/>
        <v>&lt;=3 calls</v>
      </c>
      <c r="W2396" t="str">
        <f t="shared" si="853"/>
        <v>Q4</v>
      </c>
      <c r="X2396" t="str">
        <f t="shared" si="854"/>
        <v>Not Applicable</v>
      </c>
      <c r="Y2396" t="str">
        <f t="shared" si="855"/>
        <v>Medium</v>
      </c>
      <c r="Z2396" s="3">
        <f t="shared" si="856"/>
        <v>0.14145647615073531</v>
      </c>
      <c r="AA2396" s="3">
        <f t="shared" si="857"/>
        <v>6.4894974008347182E-3</v>
      </c>
      <c r="AB2396" s="3">
        <f t="shared" si="858"/>
        <v>4.1151373166138927E-2</v>
      </c>
      <c r="AC2396" s="3">
        <f t="shared" si="859"/>
        <v>-2.0314681775414092E-2</v>
      </c>
      <c r="AD2396" s="3">
        <f t="shared" si="860"/>
        <v>2.0879950909700877</v>
      </c>
      <c r="AE2396" s="3">
        <f t="shared" si="861"/>
        <v>0.14885620588539178</v>
      </c>
      <c r="AF2396" s="3">
        <f t="shared" si="862"/>
        <v>1.9195293277639716</v>
      </c>
      <c r="AG2396" t="str">
        <f t="shared" si="863"/>
        <v>Cluster 2</v>
      </c>
      <c r="AH2396" t="str">
        <f t="shared" si="864"/>
        <v>Not Applicable</v>
      </c>
      <c r="AI2396" t="e">
        <f t="shared" si="865"/>
        <v>#N/A</v>
      </c>
      <c r="AJ2396">
        <f t="shared" si="866"/>
        <v>31.94</v>
      </c>
      <c r="AK2396" t="str">
        <f t="shared" si="867"/>
        <v>no - High</v>
      </c>
      <c r="AL2396" t="str">
        <f t="shared" si="868"/>
        <v>Q2 - Medium</v>
      </c>
      <c r="AM2396">
        <f t="shared" si="869"/>
        <v>0</v>
      </c>
      <c r="AN2396">
        <f t="shared" si="870"/>
        <v>0</v>
      </c>
      <c r="AO2396">
        <f t="shared" si="871"/>
        <v>1</v>
      </c>
      <c r="AP2396">
        <f t="shared" si="872"/>
        <v>2</v>
      </c>
      <c r="AQ2396">
        <f t="shared" si="873"/>
        <v>187.9</v>
      </c>
    </row>
    <row r="2397" spans="1:43" x14ac:dyDescent="0.25">
      <c r="A2397" t="s">
        <v>68</v>
      </c>
      <c r="B2397">
        <v>89</v>
      </c>
      <c r="C2397" t="s">
        <v>28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  <c r="U2397">
        <f t="shared" si="851"/>
        <v>1</v>
      </c>
      <c r="V2397" t="str">
        <f t="shared" si="852"/>
        <v>&gt;3 calls</v>
      </c>
      <c r="W2397" t="str">
        <f t="shared" si="853"/>
        <v>Q2</v>
      </c>
      <c r="X2397" t="str">
        <f t="shared" si="854"/>
        <v>Not Applicable</v>
      </c>
      <c r="Y2397" t="str">
        <f t="shared" si="855"/>
        <v>Medium</v>
      </c>
      <c r="Z2397" s="3">
        <f t="shared" si="856"/>
        <v>-0.94533153888087529</v>
      </c>
      <c r="AA2397" s="3">
        <f t="shared" si="857"/>
        <v>0.27713885865950622</v>
      </c>
      <c r="AB2397" s="3">
        <f t="shared" si="858"/>
        <v>0.28542412990949978</v>
      </c>
      <c r="AC2397" s="3">
        <f t="shared" si="859"/>
        <v>1.591586692182255E-2</v>
      </c>
      <c r="AD2397" s="3">
        <f t="shared" si="860"/>
        <v>2.078093488598709</v>
      </c>
      <c r="AE2397" s="3">
        <f t="shared" si="861"/>
        <v>1.0257572393780343</v>
      </c>
      <c r="AF2397" s="3">
        <f t="shared" si="862"/>
        <v>2.4053863059634599</v>
      </c>
      <c r="AG2397" t="str">
        <f t="shared" si="863"/>
        <v>Cluster 2</v>
      </c>
      <c r="AH2397" t="str">
        <f t="shared" si="864"/>
        <v>Not Applicable</v>
      </c>
      <c r="AI2397">
        <f t="shared" si="865"/>
        <v>21.96</v>
      </c>
      <c r="AJ2397" t="e">
        <f t="shared" si="866"/>
        <v>#N/A</v>
      </c>
      <c r="AK2397" t="str">
        <f t="shared" si="867"/>
        <v>no - Medium</v>
      </c>
      <c r="AL2397" t="str">
        <f t="shared" si="868"/>
        <v>Q2 - Medium</v>
      </c>
      <c r="AM2397">
        <f t="shared" si="869"/>
        <v>0</v>
      </c>
      <c r="AN2397">
        <f t="shared" si="870"/>
        <v>0</v>
      </c>
      <c r="AO2397">
        <f t="shared" si="871"/>
        <v>1</v>
      </c>
      <c r="AP2397">
        <f t="shared" si="872"/>
        <v>5</v>
      </c>
      <c r="AQ2397">
        <f t="shared" si="873"/>
        <v>129.19999999999999</v>
      </c>
    </row>
    <row r="2398" spans="1:43" x14ac:dyDescent="0.25">
      <c r="A2398" t="s">
        <v>67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  <c r="U2398">
        <f t="shared" si="851"/>
        <v>1</v>
      </c>
      <c r="V2398" t="str">
        <f t="shared" si="852"/>
        <v>&gt;3 calls</v>
      </c>
      <c r="W2398" t="str">
        <f t="shared" si="853"/>
        <v>Q3</v>
      </c>
      <c r="X2398" t="str">
        <f t="shared" si="854"/>
        <v>Low</v>
      </c>
      <c r="Y2398" t="str">
        <f t="shared" si="855"/>
        <v>Low</v>
      </c>
      <c r="Z2398" s="3">
        <f t="shared" si="856"/>
        <v>-1.0138343609527141</v>
      </c>
      <c r="AA2398" s="3">
        <f t="shared" si="857"/>
        <v>-1.4183997868727598</v>
      </c>
      <c r="AB2398" s="3">
        <f t="shared" si="858"/>
        <v>1.020228357511479</v>
      </c>
      <c r="AC2398" s="3">
        <f t="shared" si="859"/>
        <v>-1.4333060809676228</v>
      </c>
      <c r="AD2398" s="3">
        <f t="shared" si="860"/>
        <v>2.108157144876821</v>
      </c>
      <c r="AE2398" s="3">
        <f t="shared" si="861"/>
        <v>2.4768831805433265</v>
      </c>
      <c r="AF2398" s="3">
        <f t="shared" si="862"/>
        <v>3.9781370052603342</v>
      </c>
      <c r="AG2398" t="str">
        <f t="shared" si="863"/>
        <v>Cluster 1</v>
      </c>
      <c r="AH2398" t="str">
        <f t="shared" si="864"/>
        <v>Not Applicable</v>
      </c>
      <c r="AI2398">
        <f t="shared" si="865"/>
        <v>21.34</v>
      </c>
      <c r="AJ2398" t="e">
        <f t="shared" si="866"/>
        <v>#N/A</v>
      </c>
      <c r="AK2398" t="str">
        <f t="shared" si="867"/>
        <v>yes - Medium</v>
      </c>
      <c r="AL2398" t="str">
        <f t="shared" si="868"/>
        <v>Q1 - Low</v>
      </c>
      <c r="AM2398">
        <f t="shared" si="869"/>
        <v>1</v>
      </c>
      <c r="AN2398">
        <f t="shared" si="870"/>
        <v>1</v>
      </c>
      <c r="AO2398">
        <f t="shared" si="871"/>
        <v>0</v>
      </c>
      <c r="AP2398">
        <f t="shared" si="872"/>
        <v>4</v>
      </c>
      <c r="AQ2398">
        <f t="shared" si="873"/>
        <v>125.5</v>
      </c>
    </row>
    <row r="2399" spans="1:43" x14ac:dyDescent="0.25">
      <c r="A2399" t="s">
        <v>67</v>
      </c>
      <c r="B2399">
        <v>130</v>
      </c>
      <c r="C2399" t="s">
        <v>28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  <c r="U2399">
        <f t="shared" si="851"/>
        <v>0</v>
      </c>
      <c r="V2399" t="str">
        <f t="shared" si="852"/>
        <v>&lt;=3 calls</v>
      </c>
      <c r="W2399" t="str">
        <f t="shared" si="853"/>
        <v>Q4</v>
      </c>
      <c r="X2399" t="str">
        <f t="shared" si="854"/>
        <v>Not Applicable</v>
      </c>
      <c r="Y2399" t="str">
        <f t="shared" si="855"/>
        <v>Medium</v>
      </c>
      <c r="Z2399" s="3">
        <f t="shared" si="856"/>
        <v>1.4244958192800465</v>
      </c>
      <c r="AA2399" s="3">
        <f t="shared" si="857"/>
        <v>0.48012587960351027</v>
      </c>
      <c r="AB2399" s="3">
        <f t="shared" si="858"/>
        <v>6.8954776372700408E-2</v>
      </c>
      <c r="AC2399" s="3">
        <f t="shared" si="859"/>
        <v>0.84921848695825297</v>
      </c>
      <c r="AD2399" s="3">
        <f t="shared" si="860"/>
        <v>3.5540436018170443</v>
      </c>
      <c r="AE2399" s="3">
        <f t="shared" si="861"/>
        <v>1.7278993023864699</v>
      </c>
      <c r="AF2399" s="3">
        <f t="shared" si="862"/>
        <v>1.1576035913725513</v>
      </c>
      <c r="AG2399" t="str">
        <f t="shared" si="863"/>
        <v>Cluster 3</v>
      </c>
      <c r="AH2399" t="str">
        <f t="shared" si="864"/>
        <v>&gt;16 messages</v>
      </c>
      <c r="AI2399" t="e">
        <f t="shared" si="865"/>
        <v>#N/A</v>
      </c>
      <c r="AJ2399">
        <f t="shared" si="866"/>
        <v>43.72</v>
      </c>
      <c r="AK2399" t="str">
        <f t="shared" si="867"/>
        <v>no - Medium</v>
      </c>
      <c r="AL2399" t="str">
        <f t="shared" si="868"/>
        <v>Q4 - Very High</v>
      </c>
      <c r="AM2399">
        <f t="shared" si="869"/>
        <v>0</v>
      </c>
      <c r="AN2399">
        <f t="shared" si="870"/>
        <v>0</v>
      </c>
      <c r="AO2399">
        <f t="shared" si="871"/>
        <v>1</v>
      </c>
      <c r="AP2399">
        <f t="shared" si="872"/>
        <v>1</v>
      </c>
      <c r="AQ2399">
        <f t="shared" si="873"/>
        <v>257.2</v>
      </c>
    </row>
    <row r="2400" spans="1:43" x14ac:dyDescent="0.25">
      <c r="A2400" t="s">
        <v>45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  <c r="U2400">
        <f t="shared" si="851"/>
        <v>0</v>
      </c>
      <c r="V2400" t="str">
        <f t="shared" si="852"/>
        <v>&lt;=3 calls</v>
      </c>
      <c r="W2400" t="str">
        <f t="shared" si="853"/>
        <v>Q2</v>
      </c>
      <c r="X2400" t="str">
        <f t="shared" si="854"/>
        <v>Not Applicable</v>
      </c>
      <c r="Y2400" t="str">
        <f t="shared" si="855"/>
        <v>Low</v>
      </c>
      <c r="Z2400" s="3">
        <f t="shared" si="856"/>
        <v>-1.0304972095647833</v>
      </c>
      <c r="AA2400" s="3">
        <f t="shared" si="857"/>
        <v>-1.0701377411354986</v>
      </c>
      <c r="AB2400" s="3">
        <f t="shared" si="858"/>
        <v>-0.61818647430374485</v>
      </c>
      <c r="AC2400" s="3">
        <f t="shared" si="859"/>
        <v>8.8376964316294535E-2</v>
      </c>
      <c r="AD2400" s="3">
        <f t="shared" si="860"/>
        <v>1.1559391711425762</v>
      </c>
      <c r="AE2400" s="3">
        <f t="shared" si="861"/>
        <v>1.6115471723648833</v>
      </c>
      <c r="AF2400" s="3">
        <f t="shared" si="862"/>
        <v>3.4435407954796635</v>
      </c>
      <c r="AG2400" t="str">
        <f t="shared" si="863"/>
        <v>Cluster 1</v>
      </c>
      <c r="AH2400" t="str">
        <f t="shared" si="864"/>
        <v>Not Applicable</v>
      </c>
      <c r="AI2400" t="e">
        <f t="shared" si="865"/>
        <v>#N/A</v>
      </c>
      <c r="AJ2400">
        <f t="shared" si="866"/>
        <v>21.18</v>
      </c>
      <c r="AK2400" t="str">
        <f t="shared" si="867"/>
        <v>no - Medium</v>
      </c>
      <c r="AL2400" t="str">
        <f t="shared" si="868"/>
        <v>Q3 - High</v>
      </c>
      <c r="AM2400">
        <f t="shared" si="869"/>
        <v>0</v>
      </c>
      <c r="AN2400">
        <f t="shared" si="870"/>
        <v>1</v>
      </c>
      <c r="AO2400">
        <f t="shared" si="871"/>
        <v>0</v>
      </c>
      <c r="AP2400">
        <f t="shared" si="872"/>
        <v>1</v>
      </c>
      <c r="AQ2400">
        <f t="shared" si="873"/>
        <v>124.6</v>
      </c>
    </row>
    <row r="2401" spans="1:43" x14ac:dyDescent="0.25">
      <c r="A2401" t="s">
        <v>31</v>
      </c>
      <c r="B2401">
        <v>36</v>
      </c>
      <c r="C2401" t="s">
        <v>25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  <c r="U2401">
        <f t="shared" si="851"/>
        <v>0</v>
      </c>
      <c r="V2401" t="str">
        <f t="shared" si="852"/>
        <v>&lt;=3 calls</v>
      </c>
      <c r="W2401" t="str">
        <f t="shared" si="853"/>
        <v>Q1</v>
      </c>
      <c r="X2401" t="str">
        <f t="shared" si="854"/>
        <v>Not Applicable</v>
      </c>
      <c r="Y2401" t="str">
        <f t="shared" si="855"/>
        <v>Medium</v>
      </c>
      <c r="Z2401" s="3">
        <f t="shared" si="856"/>
        <v>-9.5526259665357077E-2</v>
      </c>
      <c r="AA2401" s="3">
        <f t="shared" si="857"/>
        <v>0.33286078597746827</v>
      </c>
      <c r="AB2401" s="3">
        <f t="shared" si="858"/>
        <v>0.8573798530159048</v>
      </c>
      <c r="AC2401" s="3">
        <f t="shared" si="859"/>
        <v>-0.12900632786712207</v>
      </c>
      <c r="AD2401" s="3">
        <f t="shared" si="860"/>
        <v>2.6082715573797741</v>
      </c>
      <c r="AE2401" s="3">
        <f t="shared" si="861"/>
        <v>0.93362969860353362</v>
      </c>
      <c r="AF2401" s="3">
        <f t="shared" si="862"/>
        <v>1.7147152274336217</v>
      </c>
      <c r="AG2401" t="str">
        <f t="shared" si="863"/>
        <v>Cluster 2</v>
      </c>
      <c r="AH2401" t="str">
        <f t="shared" si="864"/>
        <v>Not Applicable</v>
      </c>
      <c r="AI2401" t="e">
        <f t="shared" si="865"/>
        <v>#N/A</v>
      </c>
      <c r="AJ2401">
        <f t="shared" si="866"/>
        <v>29.77</v>
      </c>
      <c r="AK2401" t="str">
        <f t="shared" si="867"/>
        <v>no - Low</v>
      </c>
      <c r="AL2401" t="str">
        <f t="shared" si="868"/>
        <v>Q2 - Medium</v>
      </c>
      <c r="AM2401">
        <f t="shared" si="869"/>
        <v>0</v>
      </c>
      <c r="AN2401">
        <f t="shared" si="870"/>
        <v>0</v>
      </c>
      <c r="AO2401">
        <f t="shared" si="871"/>
        <v>0</v>
      </c>
      <c r="AP2401">
        <f t="shared" si="872"/>
        <v>1</v>
      </c>
      <c r="AQ2401">
        <f t="shared" si="873"/>
        <v>175.1</v>
      </c>
    </row>
    <row r="2402" spans="1:43" x14ac:dyDescent="0.25">
      <c r="A2402" t="s">
        <v>31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  <c r="U2402">
        <f t="shared" si="851"/>
        <v>0</v>
      </c>
      <c r="V2402" t="str">
        <f t="shared" si="852"/>
        <v>&lt;=3 calls</v>
      </c>
      <c r="W2402" t="str">
        <f t="shared" si="853"/>
        <v>Q2</v>
      </c>
      <c r="X2402" t="str">
        <f t="shared" si="854"/>
        <v>Not Applicable</v>
      </c>
      <c r="Y2402" t="str">
        <f t="shared" si="855"/>
        <v>Medium</v>
      </c>
      <c r="Z2402" s="3">
        <f t="shared" si="856"/>
        <v>-1.0360514924354729</v>
      </c>
      <c r="AA2402" s="3">
        <f t="shared" si="857"/>
        <v>-0.53281915628372412</v>
      </c>
      <c r="AB2402" s="3">
        <f t="shared" si="858"/>
        <v>1.1076104818749577</v>
      </c>
      <c r="AC2402" s="3">
        <f t="shared" si="859"/>
        <v>-0.99853949660078922</v>
      </c>
      <c r="AD2402" s="3">
        <f t="shared" si="860"/>
        <v>2.1590696439025878</v>
      </c>
      <c r="AE2402" s="3">
        <f t="shared" si="861"/>
        <v>1.8924008703527126</v>
      </c>
      <c r="AF2402" s="3">
        <f t="shared" si="862"/>
        <v>3.2404907623694532</v>
      </c>
      <c r="AG2402" t="str">
        <f t="shared" si="863"/>
        <v>Cluster 2</v>
      </c>
      <c r="AH2402" t="str">
        <f t="shared" si="864"/>
        <v>Not Applicable</v>
      </c>
      <c r="AI2402" t="e">
        <f t="shared" si="865"/>
        <v>#N/A</v>
      </c>
      <c r="AJ2402">
        <f t="shared" si="866"/>
        <v>21.13</v>
      </c>
      <c r="AK2402" t="str">
        <f t="shared" si="867"/>
        <v>no - Medium</v>
      </c>
      <c r="AL2402" t="str">
        <f t="shared" si="868"/>
        <v>Q1 - Low</v>
      </c>
      <c r="AM2402">
        <f t="shared" si="869"/>
        <v>0</v>
      </c>
      <c r="AN2402">
        <f t="shared" si="870"/>
        <v>1</v>
      </c>
      <c r="AO2402">
        <f t="shared" si="871"/>
        <v>0</v>
      </c>
      <c r="AP2402">
        <f t="shared" si="872"/>
        <v>3</v>
      </c>
      <c r="AQ2402">
        <f t="shared" si="873"/>
        <v>124.3</v>
      </c>
    </row>
    <row r="2403" spans="1:43" x14ac:dyDescent="0.25">
      <c r="A2403" t="s">
        <v>31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  <c r="U2403">
        <f t="shared" si="851"/>
        <v>0</v>
      </c>
      <c r="V2403" t="str">
        <f t="shared" si="852"/>
        <v>&lt;=3 calls</v>
      </c>
      <c r="W2403" t="str">
        <f t="shared" si="853"/>
        <v>Q4</v>
      </c>
      <c r="X2403" t="str">
        <f t="shared" si="854"/>
        <v>Not Applicable</v>
      </c>
      <c r="Y2403" t="str">
        <f t="shared" si="855"/>
        <v>Low</v>
      </c>
      <c r="Z2403" s="3">
        <f t="shared" si="856"/>
        <v>1.691101397073151</v>
      </c>
      <c r="AA2403" s="3">
        <f t="shared" si="857"/>
        <v>-0.87909113318820109</v>
      </c>
      <c r="AB2403" s="3">
        <f t="shared" si="858"/>
        <v>-1.2755383644017315</v>
      </c>
      <c r="AC2403" s="3">
        <f t="shared" si="859"/>
        <v>0.48691299998589177</v>
      </c>
      <c r="AD2403" s="3">
        <f t="shared" si="860"/>
        <v>3.0892519067222413</v>
      </c>
      <c r="AE2403" s="3">
        <f t="shared" si="861"/>
        <v>2.3445058209031564</v>
      </c>
      <c r="AF2403" s="3">
        <f t="shared" si="862"/>
        <v>3.074075104045209</v>
      </c>
      <c r="AG2403" t="str">
        <f t="shared" si="863"/>
        <v>Cluster 2</v>
      </c>
      <c r="AH2403" t="str">
        <f t="shared" si="864"/>
        <v>Not Applicable</v>
      </c>
      <c r="AI2403" t="e">
        <f t="shared" si="865"/>
        <v>#N/A</v>
      </c>
      <c r="AJ2403">
        <f t="shared" si="866"/>
        <v>46.17</v>
      </c>
      <c r="AK2403" t="str">
        <f t="shared" si="867"/>
        <v>no - High</v>
      </c>
      <c r="AL2403" t="str">
        <f t="shared" si="868"/>
        <v>Q3 - High</v>
      </c>
      <c r="AM2403">
        <f t="shared" si="869"/>
        <v>0</v>
      </c>
      <c r="AN2403">
        <f t="shared" si="870"/>
        <v>1</v>
      </c>
      <c r="AO2403">
        <f t="shared" si="871"/>
        <v>0</v>
      </c>
      <c r="AP2403">
        <f t="shared" si="872"/>
        <v>2</v>
      </c>
      <c r="AQ2403">
        <f t="shared" si="873"/>
        <v>271.60000000000002</v>
      </c>
    </row>
    <row r="2404" spans="1:43" x14ac:dyDescent="0.25">
      <c r="A2404" t="s">
        <v>61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  <c r="U2404">
        <f t="shared" si="851"/>
        <v>0</v>
      </c>
      <c r="V2404" t="str">
        <f t="shared" si="852"/>
        <v>&lt;=3 calls</v>
      </c>
      <c r="W2404" t="str">
        <f t="shared" si="853"/>
        <v>Q2</v>
      </c>
      <c r="X2404" t="str">
        <f t="shared" si="854"/>
        <v>Not Applicable</v>
      </c>
      <c r="Y2404" t="str">
        <f t="shared" si="855"/>
        <v>Medium</v>
      </c>
      <c r="Z2404" s="3">
        <f t="shared" si="856"/>
        <v>5.6290805466827291E-2</v>
      </c>
      <c r="AA2404" s="3">
        <f t="shared" si="857"/>
        <v>2.4400116895893983E-2</v>
      </c>
      <c r="AB2404" s="3">
        <f t="shared" si="858"/>
        <v>-0.45930988455196553</v>
      </c>
      <c r="AC2404" s="3">
        <f t="shared" si="859"/>
        <v>5.2146415619058542E-2</v>
      </c>
      <c r="AD2404" s="3">
        <f t="shared" si="860"/>
        <v>1.887989339496736</v>
      </c>
      <c r="AE2404" s="3">
        <f t="shared" si="861"/>
        <v>0.46631409928683581</v>
      </c>
      <c r="AF2404" s="3">
        <f t="shared" si="862"/>
        <v>2.2068969011564779</v>
      </c>
      <c r="AG2404" t="str">
        <f t="shared" si="863"/>
        <v>Cluster 2</v>
      </c>
      <c r="AH2404" t="str">
        <f t="shared" si="864"/>
        <v>&gt;16 messages</v>
      </c>
      <c r="AI2404" t="e">
        <f t="shared" si="865"/>
        <v>#N/A</v>
      </c>
      <c r="AJ2404">
        <f t="shared" si="866"/>
        <v>31.16</v>
      </c>
      <c r="AK2404" t="str">
        <f t="shared" si="867"/>
        <v>no - High</v>
      </c>
      <c r="AL2404" t="str">
        <f t="shared" si="868"/>
        <v>Q3 - High</v>
      </c>
      <c r="AM2404">
        <f t="shared" si="869"/>
        <v>0</v>
      </c>
      <c r="AN2404">
        <f t="shared" si="870"/>
        <v>1</v>
      </c>
      <c r="AO2404">
        <f t="shared" si="871"/>
        <v>0</v>
      </c>
      <c r="AP2404">
        <f t="shared" si="872"/>
        <v>3</v>
      </c>
      <c r="AQ2404">
        <f t="shared" si="873"/>
        <v>183.3</v>
      </c>
    </row>
    <row r="2405" spans="1:43" x14ac:dyDescent="0.25">
      <c r="A2405" t="s">
        <v>54</v>
      </c>
      <c r="B2405">
        <v>112</v>
      </c>
      <c r="C2405" t="s">
        <v>25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  <c r="U2405">
        <f t="shared" si="851"/>
        <v>0</v>
      </c>
      <c r="V2405" t="str">
        <f t="shared" si="852"/>
        <v>&lt;=3 calls</v>
      </c>
      <c r="W2405" t="str">
        <f t="shared" si="853"/>
        <v>Q3</v>
      </c>
      <c r="X2405" t="str">
        <f t="shared" si="854"/>
        <v>Not Applicable</v>
      </c>
      <c r="Y2405" t="str">
        <f t="shared" si="855"/>
        <v>Medium</v>
      </c>
      <c r="Z2405" s="3">
        <f t="shared" si="856"/>
        <v>-1.4655827011021401</v>
      </c>
      <c r="AA2405" s="3">
        <f t="shared" si="857"/>
        <v>0.2831090651578595</v>
      </c>
      <c r="AB2405" s="3">
        <f t="shared" si="858"/>
        <v>-0.41760477974212362</v>
      </c>
      <c r="AC2405" s="3">
        <f t="shared" si="859"/>
        <v>1.591586692182255E-2</v>
      </c>
      <c r="AD2405" s="3">
        <f t="shared" si="860"/>
        <v>1.7984452635258543</v>
      </c>
      <c r="AE2405" s="3">
        <f t="shared" si="861"/>
        <v>1.5500743412584259</v>
      </c>
      <c r="AF2405" s="3">
        <f t="shared" si="862"/>
        <v>3.0937122621467088</v>
      </c>
      <c r="AG2405" t="str">
        <f t="shared" si="863"/>
        <v>Cluster 2</v>
      </c>
      <c r="AH2405" t="str">
        <f t="shared" si="864"/>
        <v>Not Applicable</v>
      </c>
      <c r="AI2405" t="e">
        <f t="shared" si="865"/>
        <v>#N/A</v>
      </c>
      <c r="AJ2405">
        <f t="shared" si="866"/>
        <v>17.190000000000001</v>
      </c>
      <c r="AK2405" t="str">
        <f t="shared" si="867"/>
        <v>no - Medium</v>
      </c>
      <c r="AL2405" t="str">
        <f t="shared" si="868"/>
        <v>Q2 - Medium</v>
      </c>
      <c r="AM2405">
        <f t="shared" si="869"/>
        <v>0</v>
      </c>
      <c r="AN2405">
        <f t="shared" si="870"/>
        <v>0</v>
      </c>
      <c r="AO2405">
        <f t="shared" si="871"/>
        <v>0</v>
      </c>
      <c r="AP2405">
        <f t="shared" si="872"/>
        <v>2</v>
      </c>
      <c r="AQ2405">
        <f t="shared" si="873"/>
        <v>101.1</v>
      </c>
    </row>
    <row r="2406" spans="1:43" x14ac:dyDescent="0.25">
      <c r="A2406" t="s">
        <v>58</v>
      </c>
      <c r="B2406">
        <v>75</v>
      </c>
      <c r="C2406" t="s">
        <v>25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  <c r="U2406">
        <f t="shared" si="851"/>
        <v>0</v>
      </c>
      <c r="V2406" t="str">
        <f t="shared" si="852"/>
        <v>&lt;=3 calls</v>
      </c>
      <c r="W2406" t="str">
        <f t="shared" si="853"/>
        <v>Q2</v>
      </c>
      <c r="X2406" t="str">
        <f t="shared" si="854"/>
        <v>Not Applicable</v>
      </c>
      <c r="Y2406" t="str">
        <f t="shared" si="855"/>
        <v>Medium</v>
      </c>
      <c r="Z2406" s="3">
        <f t="shared" si="856"/>
        <v>0.42657633017947133</v>
      </c>
      <c r="AA2406" s="3">
        <f t="shared" si="857"/>
        <v>0.57166904591159029</v>
      </c>
      <c r="AB2406" s="3">
        <f t="shared" si="858"/>
        <v>0.43039901805799802</v>
      </c>
      <c r="AC2406" s="3">
        <f t="shared" si="859"/>
        <v>1.4651378148112675</v>
      </c>
      <c r="AD2406" s="3">
        <f t="shared" si="860"/>
        <v>3.5536191991515822</v>
      </c>
      <c r="AE2406" s="3">
        <f t="shared" si="861"/>
        <v>1.6854213107285898</v>
      </c>
      <c r="AF2406" s="3">
        <f t="shared" si="862"/>
        <v>1.0261971432124648</v>
      </c>
      <c r="AG2406" t="str">
        <f t="shared" si="863"/>
        <v>Cluster 3</v>
      </c>
      <c r="AH2406" t="str">
        <f t="shared" si="864"/>
        <v>Not Applicable</v>
      </c>
      <c r="AI2406" t="e">
        <f t="shared" si="865"/>
        <v>#N/A</v>
      </c>
      <c r="AJ2406">
        <f t="shared" si="866"/>
        <v>34.56</v>
      </c>
      <c r="AK2406" t="str">
        <f t="shared" si="867"/>
        <v>no - Low</v>
      </c>
      <c r="AL2406" t="str">
        <f t="shared" si="868"/>
        <v>Q4 - Very High</v>
      </c>
      <c r="AM2406">
        <f t="shared" si="869"/>
        <v>0</v>
      </c>
      <c r="AN2406">
        <f t="shared" si="870"/>
        <v>0</v>
      </c>
      <c r="AO2406">
        <f t="shared" si="871"/>
        <v>0</v>
      </c>
      <c r="AP2406">
        <f t="shared" si="872"/>
        <v>1</v>
      </c>
      <c r="AQ2406">
        <f t="shared" si="873"/>
        <v>203.3</v>
      </c>
    </row>
    <row r="2407" spans="1:43" x14ac:dyDescent="0.25">
      <c r="A2407" t="s">
        <v>61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  <c r="U2407">
        <f t="shared" si="851"/>
        <v>0</v>
      </c>
      <c r="V2407" t="str">
        <f t="shared" si="852"/>
        <v>&lt;=3 calls</v>
      </c>
      <c r="W2407" t="str">
        <f t="shared" si="853"/>
        <v>Q4</v>
      </c>
      <c r="X2407" t="str">
        <f t="shared" si="854"/>
        <v>Not Applicable</v>
      </c>
      <c r="Y2407" t="str">
        <f t="shared" si="855"/>
        <v>Medium</v>
      </c>
      <c r="Z2407" s="3">
        <f t="shared" si="856"/>
        <v>-8.9971976794667202E-2</v>
      </c>
      <c r="AA2407" s="3">
        <f t="shared" si="857"/>
        <v>-0.20246773004152205</v>
      </c>
      <c r="AB2407" s="3">
        <f t="shared" si="858"/>
        <v>-1.2278753874761981</v>
      </c>
      <c r="AC2407" s="3">
        <f t="shared" si="859"/>
        <v>8.8376964316294535E-2</v>
      </c>
      <c r="AD2407" s="3">
        <f t="shared" si="860"/>
        <v>1.643380763339984</v>
      </c>
      <c r="AE2407" s="3">
        <f t="shared" si="861"/>
        <v>1.2508303615231338</v>
      </c>
      <c r="AF2407" s="3">
        <f t="shared" si="862"/>
        <v>2.9031797831516184</v>
      </c>
      <c r="AG2407" t="str">
        <f t="shared" si="863"/>
        <v>Cluster 2</v>
      </c>
      <c r="AH2407" t="str">
        <f t="shared" si="864"/>
        <v>&gt;16 messages</v>
      </c>
      <c r="AI2407" t="e">
        <f t="shared" si="865"/>
        <v>#N/A</v>
      </c>
      <c r="AJ2407">
        <f t="shared" si="866"/>
        <v>29.82</v>
      </c>
      <c r="AK2407" t="str">
        <f t="shared" si="867"/>
        <v>no - Low</v>
      </c>
      <c r="AL2407" t="str">
        <f t="shared" si="868"/>
        <v>Q3 - High</v>
      </c>
      <c r="AM2407">
        <f t="shared" si="869"/>
        <v>0</v>
      </c>
      <c r="AN2407">
        <f t="shared" si="870"/>
        <v>1</v>
      </c>
      <c r="AO2407">
        <f t="shared" si="871"/>
        <v>0</v>
      </c>
      <c r="AP2407">
        <f t="shared" si="872"/>
        <v>2</v>
      </c>
      <c r="AQ2407">
        <f t="shared" si="873"/>
        <v>175.4</v>
      </c>
    </row>
    <row r="2408" spans="1:43" x14ac:dyDescent="0.25">
      <c r="A2408" t="s">
        <v>43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  <c r="U2408">
        <f t="shared" si="851"/>
        <v>1</v>
      </c>
      <c r="V2408" t="str">
        <f t="shared" si="852"/>
        <v>&lt;=3 calls</v>
      </c>
      <c r="W2408" t="str">
        <f t="shared" si="853"/>
        <v>Q3</v>
      </c>
      <c r="X2408" t="str">
        <f t="shared" si="854"/>
        <v>Not Applicable</v>
      </c>
      <c r="Y2408" t="str">
        <f t="shared" si="855"/>
        <v>Medium</v>
      </c>
      <c r="Z2408" s="3">
        <f t="shared" si="856"/>
        <v>1.5874214501536101</v>
      </c>
      <c r="AA2408" s="3">
        <f t="shared" si="857"/>
        <v>0.28708920282342798</v>
      </c>
      <c r="AB2408" s="3">
        <f t="shared" si="858"/>
        <v>2.0986032104516803</v>
      </c>
      <c r="AC2408" s="3">
        <f t="shared" si="859"/>
        <v>1.428907266114031</v>
      </c>
      <c r="AD2408" s="3">
        <f t="shared" si="860"/>
        <v>4.8838796811492653</v>
      </c>
      <c r="AE2408" s="3">
        <f t="shared" si="861"/>
        <v>3.0080290026622345</v>
      </c>
      <c r="AF2408" s="3">
        <f t="shared" si="862"/>
        <v>1.4980641580959264</v>
      </c>
      <c r="AG2408" t="str">
        <f t="shared" si="863"/>
        <v>Cluster 3</v>
      </c>
      <c r="AH2408" t="str">
        <f t="shared" si="864"/>
        <v>Not Applicable</v>
      </c>
      <c r="AI2408">
        <f t="shared" si="865"/>
        <v>45.22</v>
      </c>
      <c r="AJ2408" t="e">
        <f t="shared" si="866"/>
        <v>#N/A</v>
      </c>
      <c r="AK2408" t="str">
        <f t="shared" si="867"/>
        <v>no - Low</v>
      </c>
      <c r="AL2408" t="str">
        <f t="shared" si="868"/>
        <v>Q4 - Very High</v>
      </c>
      <c r="AM2408">
        <f t="shared" si="869"/>
        <v>0</v>
      </c>
      <c r="AN2408">
        <f t="shared" si="870"/>
        <v>1</v>
      </c>
      <c r="AO2408">
        <f t="shared" si="871"/>
        <v>0</v>
      </c>
      <c r="AP2408">
        <f t="shared" si="872"/>
        <v>2</v>
      </c>
      <c r="AQ2408">
        <f t="shared" si="873"/>
        <v>266</v>
      </c>
    </row>
    <row r="2409" spans="1:43" x14ac:dyDescent="0.25">
      <c r="A2409" t="s">
        <v>24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  <c r="U2409">
        <f t="shared" si="851"/>
        <v>0</v>
      </c>
      <c r="V2409" t="str">
        <f t="shared" si="852"/>
        <v>&lt;=3 calls</v>
      </c>
      <c r="W2409" t="str">
        <f t="shared" si="853"/>
        <v>Q3</v>
      </c>
      <c r="X2409" t="str">
        <f t="shared" si="854"/>
        <v>Not Applicable</v>
      </c>
      <c r="Y2409" t="str">
        <f t="shared" si="855"/>
        <v>Low</v>
      </c>
      <c r="Z2409" s="3">
        <f t="shared" si="856"/>
        <v>-0.16032622649006978</v>
      </c>
      <c r="AA2409" s="3">
        <f t="shared" si="857"/>
        <v>-1.2751148309122868</v>
      </c>
      <c r="AB2409" s="3">
        <f t="shared" si="858"/>
        <v>-0.34015244223813113</v>
      </c>
      <c r="AC2409" s="3">
        <f t="shared" si="859"/>
        <v>0.19706861040800316</v>
      </c>
      <c r="AD2409" s="3">
        <f t="shared" si="860"/>
        <v>1.6276093737800701</v>
      </c>
      <c r="AE2409" s="3">
        <f t="shared" si="861"/>
        <v>1.3439352856747684</v>
      </c>
      <c r="AF2409" s="3">
        <f t="shared" si="862"/>
        <v>2.9938623599869603</v>
      </c>
      <c r="AG2409" t="str">
        <f t="shared" si="863"/>
        <v>Cluster 2</v>
      </c>
      <c r="AH2409" t="str">
        <f t="shared" si="864"/>
        <v>&gt;16 messages</v>
      </c>
      <c r="AI2409" t="e">
        <f t="shared" si="865"/>
        <v>#N/A</v>
      </c>
      <c r="AJ2409">
        <f t="shared" si="866"/>
        <v>29.17</v>
      </c>
      <c r="AK2409" t="str">
        <f t="shared" si="867"/>
        <v>no - High</v>
      </c>
      <c r="AL2409" t="str">
        <f t="shared" si="868"/>
        <v>Q3 - High</v>
      </c>
      <c r="AM2409">
        <f t="shared" si="869"/>
        <v>0</v>
      </c>
      <c r="AN2409">
        <f t="shared" si="870"/>
        <v>1</v>
      </c>
      <c r="AO2409">
        <f t="shared" si="871"/>
        <v>0</v>
      </c>
      <c r="AP2409">
        <f t="shared" si="872"/>
        <v>0</v>
      </c>
      <c r="AQ2409">
        <f t="shared" si="873"/>
        <v>171.6</v>
      </c>
    </row>
    <row r="2410" spans="1:43" x14ac:dyDescent="0.25">
      <c r="A2410" t="s">
        <v>42</v>
      </c>
      <c r="B2410">
        <v>100</v>
      </c>
      <c r="C2410" t="s">
        <v>28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  <c r="U2410">
        <f t="shared" si="851"/>
        <v>0</v>
      </c>
      <c r="V2410" t="str">
        <f t="shared" si="852"/>
        <v>&lt;=3 calls</v>
      </c>
      <c r="W2410" t="str">
        <f t="shared" si="853"/>
        <v>Q2</v>
      </c>
      <c r="X2410" t="str">
        <f t="shared" si="854"/>
        <v>Not Applicable</v>
      </c>
      <c r="Y2410" t="str">
        <f t="shared" si="855"/>
        <v>Medium</v>
      </c>
      <c r="Z2410" s="3">
        <f t="shared" si="856"/>
        <v>-1.8803024887803013</v>
      </c>
      <c r="AA2410" s="3">
        <f t="shared" si="857"/>
        <v>0.50599677442970648</v>
      </c>
      <c r="AB2410" s="3">
        <f t="shared" si="858"/>
        <v>-0.99551837496422058</v>
      </c>
      <c r="AC2410" s="3">
        <f t="shared" si="859"/>
        <v>1.3564461687195588</v>
      </c>
      <c r="AD2410" s="3">
        <f t="shared" si="860"/>
        <v>2.9318624434617533</v>
      </c>
      <c r="AE2410" s="3">
        <f t="shared" si="861"/>
        <v>2.5734360743123261</v>
      </c>
      <c r="AF2410" s="3">
        <f t="shared" si="862"/>
        <v>3.5565895278711244</v>
      </c>
      <c r="AG2410" t="str">
        <f t="shared" si="863"/>
        <v>Cluster 2</v>
      </c>
      <c r="AH2410" t="str">
        <f t="shared" si="864"/>
        <v>Not Applicable</v>
      </c>
      <c r="AI2410" t="e">
        <f t="shared" si="865"/>
        <v>#N/A</v>
      </c>
      <c r="AJ2410">
        <f t="shared" si="866"/>
        <v>13.38</v>
      </c>
      <c r="AK2410" t="str">
        <f t="shared" si="867"/>
        <v>no - High</v>
      </c>
      <c r="AL2410" t="str">
        <f t="shared" si="868"/>
        <v>Q4 - Very High</v>
      </c>
      <c r="AM2410">
        <f t="shared" si="869"/>
        <v>0</v>
      </c>
      <c r="AN2410">
        <f t="shared" si="870"/>
        <v>0</v>
      </c>
      <c r="AO2410">
        <f t="shared" si="871"/>
        <v>1</v>
      </c>
      <c r="AP2410">
        <f t="shared" si="872"/>
        <v>0</v>
      </c>
      <c r="AQ2410">
        <f t="shared" si="873"/>
        <v>78.7</v>
      </c>
    </row>
    <row r="2411" spans="1:43" x14ac:dyDescent="0.25">
      <c r="A2411" t="s">
        <v>33</v>
      </c>
      <c r="B2411">
        <v>121</v>
      </c>
      <c r="C2411" t="s">
        <v>28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  <c r="U2411">
        <f t="shared" si="851"/>
        <v>0</v>
      </c>
      <c r="V2411" t="str">
        <f t="shared" si="852"/>
        <v>&lt;=3 calls</v>
      </c>
      <c r="W2411" t="str">
        <f t="shared" si="853"/>
        <v>Q3</v>
      </c>
      <c r="X2411" t="str">
        <f t="shared" si="854"/>
        <v>Not Applicable</v>
      </c>
      <c r="Y2411" t="str">
        <f t="shared" si="855"/>
        <v>Medium</v>
      </c>
      <c r="Z2411" s="3">
        <f t="shared" si="856"/>
        <v>0.5857991058059081</v>
      </c>
      <c r="AA2411" s="3">
        <f t="shared" si="857"/>
        <v>0.29703954698734975</v>
      </c>
      <c r="AB2411" s="3">
        <f t="shared" si="858"/>
        <v>0.75411006967724847</v>
      </c>
      <c r="AC2411" s="3">
        <f t="shared" si="859"/>
        <v>-0.31015907135330267</v>
      </c>
      <c r="AD2411" s="3">
        <f t="shared" si="860"/>
        <v>2.7838557853817116</v>
      </c>
      <c r="AE2411" s="3">
        <f t="shared" si="861"/>
        <v>1.0470309124227513</v>
      </c>
      <c r="AF2411" s="3">
        <f t="shared" si="862"/>
        <v>1.5629121630259366</v>
      </c>
      <c r="AG2411" t="str">
        <f t="shared" si="863"/>
        <v>Cluster 2</v>
      </c>
      <c r="AH2411" t="str">
        <f t="shared" si="864"/>
        <v>&gt;16 messages</v>
      </c>
      <c r="AI2411" t="e">
        <f t="shared" si="865"/>
        <v>#N/A</v>
      </c>
      <c r="AJ2411">
        <f t="shared" si="866"/>
        <v>36.020000000000003</v>
      </c>
      <c r="AK2411" t="str">
        <f t="shared" si="867"/>
        <v>no - Low</v>
      </c>
      <c r="AL2411" t="str">
        <f t="shared" si="868"/>
        <v>Q2 - Medium</v>
      </c>
      <c r="AM2411">
        <f t="shared" si="869"/>
        <v>0</v>
      </c>
      <c r="AN2411">
        <f t="shared" si="870"/>
        <v>0</v>
      </c>
      <c r="AO2411">
        <f t="shared" si="871"/>
        <v>1</v>
      </c>
      <c r="AP2411">
        <f t="shared" si="872"/>
        <v>0</v>
      </c>
      <c r="AQ2411">
        <f t="shared" si="873"/>
        <v>211.9</v>
      </c>
    </row>
    <row r="2412" spans="1:43" x14ac:dyDescent="0.25">
      <c r="A2412" t="s">
        <v>57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  <c r="U2412">
        <f t="shared" si="851"/>
        <v>0</v>
      </c>
      <c r="V2412" t="str">
        <f t="shared" si="852"/>
        <v>&lt;=3 calls</v>
      </c>
      <c r="W2412" t="str">
        <f t="shared" si="853"/>
        <v>Q3</v>
      </c>
      <c r="X2412" t="str">
        <f t="shared" si="854"/>
        <v>Not Applicable</v>
      </c>
      <c r="Y2412" t="str">
        <f t="shared" si="855"/>
        <v>Medium</v>
      </c>
      <c r="Z2412" s="3">
        <f t="shared" si="856"/>
        <v>-2.158016632314784</v>
      </c>
      <c r="AA2412" s="3">
        <f t="shared" si="857"/>
        <v>-8.704373774002952E-2</v>
      </c>
      <c r="AB2412" s="3">
        <f t="shared" si="858"/>
        <v>0.19009817605843199</v>
      </c>
      <c r="AC2412" s="3">
        <f t="shared" si="859"/>
        <v>-9.277577916988608E-2</v>
      </c>
      <c r="AD2412" s="3">
        <f t="shared" si="860"/>
        <v>2.1009238713089493</v>
      </c>
      <c r="AE2412" s="3">
        <f t="shared" si="861"/>
        <v>2.1701053106631298</v>
      </c>
      <c r="AF2412" s="3">
        <f t="shared" si="862"/>
        <v>3.6062214304866047</v>
      </c>
      <c r="AG2412" t="str">
        <f t="shared" si="863"/>
        <v>Cluster 1</v>
      </c>
      <c r="AH2412" t="str">
        <f t="shared" si="864"/>
        <v>Not Applicable</v>
      </c>
      <c r="AI2412" t="e">
        <f t="shared" si="865"/>
        <v>#N/A</v>
      </c>
      <c r="AJ2412">
        <f t="shared" si="866"/>
        <v>10.83</v>
      </c>
      <c r="AK2412" t="str">
        <f t="shared" si="867"/>
        <v>no - Medium</v>
      </c>
      <c r="AL2412" t="str">
        <f t="shared" si="868"/>
        <v>Q2 - Medium</v>
      </c>
      <c r="AM2412">
        <f t="shared" si="869"/>
        <v>0</v>
      </c>
      <c r="AN2412">
        <f t="shared" si="870"/>
        <v>1</v>
      </c>
      <c r="AO2412">
        <f t="shared" si="871"/>
        <v>0</v>
      </c>
      <c r="AP2412">
        <f t="shared" si="872"/>
        <v>1</v>
      </c>
      <c r="AQ2412">
        <f t="shared" si="873"/>
        <v>63.7</v>
      </c>
    </row>
    <row r="2413" spans="1:43" x14ac:dyDescent="0.25">
      <c r="A2413" t="s">
        <v>46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  <c r="U2413">
        <f t="shared" si="851"/>
        <v>0</v>
      </c>
      <c r="V2413" t="str">
        <f t="shared" si="852"/>
        <v>&lt;=3 calls</v>
      </c>
      <c r="W2413" t="str">
        <f t="shared" si="853"/>
        <v>Q4</v>
      </c>
      <c r="X2413" t="str">
        <f t="shared" si="854"/>
        <v>Not Applicable</v>
      </c>
      <c r="Y2413" t="str">
        <f t="shared" si="855"/>
        <v>Medium</v>
      </c>
      <c r="Z2413" s="3">
        <f t="shared" si="856"/>
        <v>-0.12700052926593161</v>
      </c>
      <c r="AA2413" s="3">
        <f t="shared" si="857"/>
        <v>0.26917858332836869</v>
      </c>
      <c r="AB2413" s="3">
        <f t="shared" si="858"/>
        <v>-1.1722685810630751</v>
      </c>
      <c r="AC2413" s="3">
        <f t="shared" si="859"/>
        <v>0.45068245128865581</v>
      </c>
      <c r="AD2413" s="3">
        <f t="shared" si="860"/>
        <v>2.1229927910333837</v>
      </c>
      <c r="AE2413" s="3">
        <f t="shared" si="861"/>
        <v>1.2907031193127572</v>
      </c>
      <c r="AF2413" s="3">
        <f t="shared" si="862"/>
        <v>2.6124185525347281</v>
      </c>
      <c r="AG2413" t="str">
        <f t="shared" si="863"/>
        <v>Cluster 2</v>
      </c>
      <c r="AH2413" t="str">
        <f t="shared" si="864"/>
        <v>Not Applicable</v>
      </c>
      <c r="AI2413" t="e">
        <f t="shared" si="865"/>
        <v>#N/A</v>
      </c>
      <c r="AJ2413">
        <f t="shared" si="866"/>
        <v>29.48</v>
      </c>
      <c r="AK2413" t="str">
        <f t="shared" si="867"/>
        <v>no - Medium</v>
      </c>
      <c r="AL2413" t="str">
        <f t="shared" si="868"/>
        <v>Q3 - High</v>
      </c>
      <c r="AM2413">
        <f t="shared" si="869"/>
        <v>0</v>
      </c>
      <c r="AN2413">
        <f t="shared" si="870"/>
        <v>1</v>
      </c>
      <c r="AO2413">
        <f t="shared" si="871"/>
        <v>0</v>
      </c>
      <c r="AP2413">
        <f t="shared" si="872"/>
        <v>1</v>
      </c>
      <c r="AQ2413">
        <f t="shared" si="873"/>
        <v>173.4</v>
      </c>
    </row>
    <row r="2414" spans="1:43" x14ac:dyDescent="0.25">
      <c r="A2414" t="s">
        <v>31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  <c r="U2414">
        <f t="shared" si="851"/>
        <v>0</v>
      </c>
      <c r="V2414" t="str">
        <f t="shared" si="852"/>
        <v>&lt;=3 calls</v>
      </c>
      <c r="W2414" t="str">
        <f t="shared" si="853"/>
        <v>Q3</v>
      </c>
      <c r="X2414" t="str">
        <f t="shared" si="854"/>
        <v>Not Applicable</v>
      </c>
      <c r="Y2414" t="str">
        <f t="shared" si="855"/>
        <v>Low</v>
      </c>
      <c r="Z2414" s="3">
        <f t="shared" si="856"/>
        <v>0.84499897310475902</v>
      </c>
      <c r="AA2414" s="3">
        <f t="shared" si="857"/>
        <v>-0.74376645255886509</v>
      </c>
      <c r="AB2414" s="3">
        <f t="shared" si="858"/>
        <v>1.4213917466347219</v>
      </c>
      <c r="AC2414" s="3">
        <f t="shared" si="859"/>
        <v>-5.6545230472650088E-2</v>
      </c>
      <c r="AD2414" s="3">
        <f t="shared" si="860"/>
        <v>3.197330407450337</v>
      </c>
      <c r="AE2414" s="3">
        <f t="shared" si="861"/>
        <v>1.8140462124738184</v>
      </c>
      <c r="AF2414" s="3">
        <f t="shared" si="862"/>
        <v>2.0877273738624673</v>
      </c>
      <c r="AG2414" t="str">
        <f t="shared" si="863"/>
        <v>Cluster 2</v>
      </c>
      <c r="AH2414" t="str">
        <f t="shared" si="864"/>
        <v>Not Applicable</v>
      </c>
      <c r="AI2414" t="e">
        <f t="shared" si="865"/>
        <v>#N/A</v>
      </c>
      <c r="AJ2414">
        <f t="shared" si="866"/>
        <v>38.4</v>
      </c>
      <c r="AK2414" t="str">
        <f t="shared" si="867"/>
        <v>no - Medium</v>
      </c>
      <c r="AL2414" t="str">
        <f t="shared" si="868"/>
        <v>Q2 - Medium</v>
      </c>
      <c r="AM2414">
        <f t="shared" si="869"/>
        <v>0</v>
      </c>
      <c r="AN2414">
        <f t="shared" si="870"/>
        <v>1</v>
      </c>
      <c r="AO2414">
        <f t="shared" si="871"/>
        <v>0</v>
      </c>
      <c r="AP2414">
        <f t="shared" si="872"/>
        <v>1</v>
      </c>
      <c r="AQ2414">
        <f t="shared" si="873"/>
        <v>225.9</v>
      </c>
    </row>
    <row r="2415" spans="1:43" x14ac:dyDescent="0.25">
      <c r="A2415" t="s">
        <v>37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  <c r="U2415">
        <f t="shared" si="851"/>
        <v>0</v>
      </c>
      <c r="V2415" t="str">
        <f t="shared" si="852"/>
        <v>&lt;=3 calls</v>
      </c>
      <c r="W2415" t="str">
        <f t="shared" si="853"/>
        <v>Q3</v>
      </c>
      <c r="X2415" t="str">
        <f t="shared" si="854"/>
        <v>High</v>
      </c>
      <c r="Y2415" t="str">
        <f t="shared" si="855"/>
        <v>Medium</v>
      </c>
      <c r="Z2415" s="3">
        <f t="shared" si="856"/>
        <v>-0.13440623976018459</v>
      </c>
      <c r="AA2415" s="3">
        <f t="shared" si="857"/>
        <v>0.18360562351864199</v>
      </c>
      <c r="AB2415" s="3">
        <f t="shared" si="858"/>
        <v>0.60714922415685257</v>
      </c>
      <c r="AC2415" s="3">
        <f t="shared" si="859"/>
        <v>0.70429629216930834</v>
      </c>
      <c r="AD2415" s="3">
        <f t="shared" si="860"/>
        <v>2.763644208287507</v>
      </c>
      <c r="AE2415" s="3">
        <f t="shared" si="861"/>
        <v>0.95730847161813271</v>
      </c>
      <c r="AF2415" s="3">
        <f t="shared" si="862"/>
        <v>1.4816037627053356</v>
      </c>
      <c r="AG2415" t="str">
        <f t="shared" si="863"/>
        <v>Cluster 2</v>
      </c>
      <c r="AH2415" t="str">
        <f t="shared" si="864"/>
        <v>&gt;16 messages</v>
      </c>
      <c r="AI2415" t="e">
        <f t="shared" si="865"/>
        <v>#N/A</v>
      </c>
      <c r="AJ2415">
        <f t="shared" si="866"/>
        <v>29.41</v>
      </c>
      <c r="AK2415" t="str">
        <f t="shared" si="867"/>
        <v>yes - Medium</v>
      </c>
      <c r="AL2415" t="str">
        <f t="shared" si="868"/>
        <v>Q4 - Very High</v>
      </c>
      <c r="AM2415">
        <f t="shared" si="869"/>
        <v>1</v>
      </c>
      <c r="AN2415">
        <f t="shared" si="870"/>
        <v>1</v>
      </c>
      <c r="AO2415">
        <f t="shared" si="871"/>
        <v>0</v>
      </c>
      <c r="AP2415">
        <f t="shared" si="872"/>
        <v>0</v>
      </c>
      <c r="AQ2415">
        <f t="shared" si="873"/>
        <v>173</v>
      </c>
    </row>
    <row r="2416" spans="1:43" x14ac:dyDescent="0.25">
      <c r="A2416" t="s">
        <v>49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  <c r="U2416">
        <f t="shared" si="851"/>
        <v>0</v>
      </c>
      <c r="V2416" t="str">
        <f t="shared" si="852"/>
        <v>&lt;=3 calls</v>
      </c>
      <c r="W2416" t="str">
        <f t="shared" si="853"/>
        <v>Q3</v>
      </c>
      <c r="X2416" t="str">
        <f t="shared" si="854"/>
        <v>Not Applicable</v>
      </c>
      <c r="Y2416" t="str">
        <f t="shared" si="855"/>
        <v>Low</v>
      </c>
      <c r="Z2416" s="3">
        <f t="shared" si="856"/>
        <v>0.82648469686912673</v>
      </c>
      <c r="AA2416" s="3">
        <f t="shared" si="857"/>
        <v>-1.1218795307878917</v>
      </c>
      <c r="AB2416" s="3">
        <f t="shared" si="858"/>
        <v>-3.2329049594058759E-2</v>
      </c>
      <c r="AC2416" s="3">
        <f t="shared" si="859"/>
        <v>-0.81738675311460851</v>
      </c>
      <c r="AD2416" s="3">
        <f t="shared" si="860"/>
        <v>2.0786138732625994</v>
      </c>
      <c r="AE2416" s="3">
        <f t="shared" si="861"/>
        <v>1.615814626550524</v>
      </c>
      <c r="AF2416" s="3">
        <f t="shared" si="862"/>
        <v>2.9834674760468687</v>
      </c>
      <c r="AG2416" t="str">
        <f t="shared" si="863"/>
        <v>Cluster 2</v>
      </c>
      <c r="AH2416" t="str">
        <f t="shared" si="864"/>
        <v>Not Applicable</v>
      </c>
      <c r="AI2416" t="e">
        <f t="shared" si="865"/>
        <v>#N/A</v>
      </c>
      <c r="AJ2416">
        <f t="shared" si="866"/>
        <v>38.229999999999997</v>
      </c>
      <c r="AK2416" t="str">
        <f t="shared" si="867"/>
        <v>no - Low</v>
      </c>
      <c r="AL2416" t="str">
        <f t="shared" si="868"/>
        <v>Q1 - Low</v>
      </c>
      <c r="AM2416">
        <f t="shared" si="869"/>
        <v>0</v>
      </c>
      <c r="AN2416">
        <f t="shared" si="870"/>
        <v>1</v>
      </c>
      <c r="AO2416">
        <f t="shared" si="871"/>
        <v>0</v>
      </c>
      <c r="AP2416">
        <f t="shared" si="872"/>
        <v>0</v>
      </c>
      <c r="AQ2416">
        <f t="shared" si="873"/>
        <v>224.9</v>
      </c>
    </row>
    <row r="2417" spans="1:43" x14ac:dyDescent="0.25">
      <c r="A2417" t="s">
        <v>44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  <c r="U2417">
        <f t="shared" si="851"/>
        <v>0</v>
      </c>
      <c r="V2417" t="str">
        <f t="shared" si="852"/>
        <v>&lt;=3 calls</v>
      </c>
      <c r="W2417" t="str">
        <f t="shared" si="853"/>
        <v>Q3</v>
      </c>
      <c r="X2417" t="str">
        <f t="shared" si="854"/>
        <v>Not Applicable</v>
      </c>
      <c r="Y2417" t="str">
        <f t="shared" si="855"/>
        <v>Medium</v>
      </c>
      <c r="Z2417" s="3">
        <f t="shared" si="856"/>
        <v>-0.80092018424294387</v>
      </c>
      <c r="AA2417" s="3">
        <f t="shared" si="857"/>
        <v>0.33485085481025251</v>
      </c>
      <c r="AB2417" s="3">
        <f t="shared" si="858"/>
        <v>-0.36596988807279546</v>
      </c>
      <c r="AC2417" s="3">
        <f t="shared" si="859"/>
        <v>-9.277577916988608E-2</v>
      </c>
      <c r="AD2417" s="3">
        <f t="shared" si="860"/>
        <v>1.7454253198921905</v>
      </c>
      <c r="AE2417" s="3">
        <f t="shared" si="861"/>
        <v>0.94664647079651754</v>
      </c>
      <c r="AF2417" s="3">
        <f t="shared" si="862"/>
        <v>2.5972619301915332</v>
      </c>
      <c r="AG2417" t="str">
        <f t="shared" si="863"/>
        <v>Cluster 2</v>
      </c>
      <c r="AH2417" t="str">
        <f t="shared" si="864"/>
        <v>Not Applicable</v>
      </c>
      <c r="AI2417" t="e">
        <f t="shared" si="865"/>
        <v>#N/A</v>
      </c>
      <c r="AJ2417">
        <f t="shared" si="866"/>
        <v>23.29</v>
      </c>
      <c r="AK2417" t="str">
        <f t="shared" si="867"/>
        <v>no - Medium</v>
      </c>
      <c r="AL2417" t="str">
        <f t="shared" si="868"/>
        <v>Q2 - Medium</v>
      </c>
      <c r="AM2417">
        <f t="shared" si="869"/>
        <v>0</v>
      </c>
      <c r="AN2417">
        <f t="shared" si="870"/>
        <v>1</v>
      </c>
      <c r="AO2417">
        <f t="shared" si="871"/>
        <v>0</v>
      </c>
      <c r="AP2417">
        <f t="shared" si="872"/>
        <v>2</v>
      </c>
      <c r="AQ2417">
        <f t="shared" si="873"/>
        <v>137</v>
      </c>
    </row>
    <row r="2418" spans="1:43" x14ac:dyDescent="0.25">
      <c r="A2418" t="s">
        <v>46</v>
      </c>
      <c r="B2418">
        <v>95</v>
      </c>
      <c r="C2418" t="s">
        <v>28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  <c r="U2418">
        <f t="shared" si="851"/>
        <v>0</v>
      </c>
      <c r="V2418" t="str">
        <f t="shared" si="852"/>
        <v>&lt;=3 calls</v>
      </c>
      <c r="W2418" t="str">
        <f t="shared" si="853"/>
        <v>Q2</v>
      </c>
      <c r="X2418" t="str">
        <f t="shared" si="854"/>
        <v>Not Applicable</v>
      </c>
      <c r="Y2418" t="str">
        <f t="shared" si="855"/>
        <v>Medium</v>
      </c>
      <c r="Z2418" s="3">
        <f t="shared" si="856"/>
        <v>-0.69909166494696673</v>
      </c>
      <c r="AA2418" s="3">
        <f t="shared" si="857"/>
        <v>-0.47908729779854686</v>
      </c>
      <c r="AB2418" s="3">
        <f t="shared" si="858"/>
        <v>-0.2170230851805024</v>
      </c>
      <c r="AC2418" s="3">
        <f t="shared" si="859"/>
        <v>-0.74492565572013658</v>
      </c>
      <c r="AD2418" s="3">
        <f t="shared" si="860"/>
        <v>1.019809609519968</v>
      </c>
      <c r="AE2418" s="3">
        <f t="shared" si="861"/>
        <v>1.1490287407030229</v>
      </c>
      <c r="AF2418" s="3">
        <f t="shared" si="862"/>
        <v>3.0984709865115536</v>
      </c>
      <c r="AG2418" t="str">
        <f t="shared" si="863"/>
        <v>Cluster 1</v>
      </c>
      <c r="AH2418" t="str">
        <f t="shared" si="864"/>
        <v>Not Applicable</v>
      </c>
      <c r="AI2418" t="e">
        <f t="shared" si="865"/>
        <v>#N/A</v>
      </c>
      <c r="AJ2418">
        <f t="shared" si="866"/>
        <v>24.23</v>
      </c>
      <c r="AK2418" t="str">
        <f t="shared" si="867"/>
        <v>no - Low</v>
      </c>
      <c r="AL2418" t="str">
        <f t="shared" si="868"/>
        <v>Q1 - Low</v>
      </c>
      <c r="AM2418">
        <f t="shared" si="869"/>
        <v>0</v>
      </c>
      <c r="AN2418">
        <f t="shared" si="870"/>
        <v>0</v>
      </c>
      <c r="AO2418">
        <f t="shared" si="871"/>
        <v>1</v>
      </c>
      <c r="AP2418">
        <f t="shared" si="872"/>
        <v>2</v>
      </c>
      <c r="AQ2418">
        <f t="shared" si="873"/>
        <v>142.5</v>
      </c>
    </row>
    <row r="2419" spans="1:43" x14ac:dyDescent="0.25">
      <c r="A2419" t="s">
        <v>60</v>
      </c>
      <c r="B2419">
        <v>90</v>
      </c>
      <c r="C2419" t="s">
        <v>25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  <c r="U2419">
        <f t="shared" si="851"/>
        <v>0</v>
      </c>
      <c r="V2419" t="str">
        <f t="shared" si="852"/>
        <v>&lt;=3 calls</v>
      </c>
      <c r="W2419" t="str">
        <f t="shared" si="853"/>
        <v>Q2</v>
      </c>
      <c r="X2419" t="str">
        <f t="shared" si="854"/>
        <v>Not Applicable</v>
      </c>
      <c r="Y2419" t="str">
        <f t="shared" si="855"/>
        <v>Low</v>
      </c>
      <c r="Z2419" s="3">
        <f t="shared" si="856"/>
        <v>-0.70094309257052989</v>
      </c>
      <c r="AA2419" s="3">
        <f t="shared" si="857"/>
        <v>-1.4721316453579374</v>
      </c>
      <c r="AB2419" s="3">
        <f t="shared" si="858"/>
        <v>1.4630968514445633</v>
      </c>
      <c r="AC2419" s="3">
        <f t="shared" si="859"/>
        <v>-2.0492254088206368</v>
      </c>
      <c r="AD2419" s="3">
        <f t="shared" si="860"/>
        <v>2.7349704536869544</v>
      </c>
      <c r="AE2419" s="3">
        <f t="shared" si="861"/>
        <v>2.9997449846861493</v>
      </c>
      <c r="AF2419" s="3">
        <f t="shared" si="862"/>
        <v>4.3031240469871168</v>
      </c>
      <c r="AG2419" t="str">
        <f t="shared" si="863"/>
        <v>Cluster 1</v>
      </c>
      <c r="AH2419" t="str">
        <f t="shared" si="864"/>
        <v>Not Applicable</v>
      </c>
      <c r="AI2419" t="e">
        <f t="shared" si="865"/>
        <v>#N/A</v>
      </c>
      <c r="AJ2419">
        <f t="shared" si="866"/>
        <v>24.21</v>
      </c>
      <c r="AK2419" t="str">
        <f t="shared" si="867"/>
        <v>no - Medium</v>
      </c>
      <c r="AL2419" t="str">
        <f t="shared" si="868"/>
        <v>Q1 - Low</v>
      </c>
      <c r="AM2419">
        <f t="shared" si="869"/>
        <v>0</v>
      </c>
      <c r="AN2419">
        <f t="shared" si="870"/>
        <v>0</v>
      </c>
      <c r="AO2419">
        <f t="shared" si="871"/>
        <v>0</v>
      </c>
      <c r="AP2419">
        <f t="shared" si="872"/>
        <v>1</v>
      </c>
      <c r="AQ2419">
        <f t="shared" si="873"/>
        <v>142.4</v>
      </c>
    </row>
    <row r="2420" spans="1:43" x14ac:dyDescent="0.25">
      <c r="A2420" t="s">
        <v>27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  <c r="U2420">
        <f t="shared" si="851"/>
        <v>0</v>
      </c>
      <c r="V2420" t="str">
        <f t="shared" si="852"/>
        <v>&lt;=3 calls</v>
      </c>
      <c r="W2420" t="str">
        <f t="shared" si="853"/>
        <v>Q3</v>
      </c>
      <c r="X2420" t="str">
        <f t="shared" si="854"/>
        <v>Not Applicable</v>
      </c>
      <c r="Y2420" t="str">
        <f t="shared" si="855"/>
        <v>Medium</v>
      </c>
      <c r="Z2420" s="3">
        <f t="shared" si="856"/>
        <v>-0.61577742188662188</v>
      </c>
      <c r="AA2420" s="3">
        <f t="shared" si="857"/>
        <v>-5.719270524826426E-2</v>
      </c>
      <c r="AB2420" s="3">
        <f t="shared" si="858"/>
        <v>1.3280517501555507</v>
      </c>
      <c r="AC2420" s="3">
        <f t="shared" si="859"/>
        <v>-0.56377291223395598</v>
      </c>
      <c r="AD2420" s="3">
        <f t="shared" si="860"/>
        <v>2.5781062057394655</v>
      </c>
      <c r="AE2420" s="3">
        <f t="shared" si="861"/>
        <v>1.5697178684397164</v>
      </c>
      <c r="AF2420" s="3">
        <f t="shared" si="862"/>
        <v>2.5062714866760762</v>
      </c>
      <c r="AG2420" t="str">
        <f t="shared" si="863"/>
        <v>Cluster 2</v>
      </c>
      <c r="AH2420" t="str">
        <f t="shared" si="864"/>
        <v>&gt;16 messages</v>
      </c>
      <c r="AI2420" t="e">
        <f t="shared" si="865"/>
        <v>#N/A</v>
      </c>
      <c r="AJ2420">
        <f t="shared" si="866"/>
        <v>24.99</v>
      </c>
      <c r="AK2420" t="str">
        <f t="shared" si="867"/>
        <v>no - Low</v>
      </c>
      <c r="AL2420" t="str">
        <f t="shared" si="868"/>
        <v>Q2 - Medium</v>
      </c>
      <c r="AM2420">
        <f t="shared" si="869"/>
        <v>0</v>
      </c>
      <c r="AN2420">
        <f t="shared" si="870"/>
        <v>1</v>
      </c>
      <c r="AO2420">
        <f t="shared" si="871"/>
        <v>0</v>
      </c>
      <c r="AP2420">
        <f t="shared" si="872"/>
        <v>2</v>
      </c>
      <c r="AQ2420">
        <f t="shared" si="873"/>
        <v>147</v>
      </c>
    </row>
    <row r="2421" spans="1:43" x14ac:dyDescent="0.25">
      <c r="A2421" t="s">
        <v>60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  <c r="U2421">
        <f t="shared" si="851"/>
        <v>0</v>
      </c>
      <c r="V2421" t="str">
        <f t="shared" si="852"/>
        <v>&lt;=3 calls</v>
      </c>
      <c r="W2421" t="str">
        <f t="shared" si="853"/>
        <v>Q2</v>
      </c>
      <c r="X2421" t="str">
        <f t="shared" si="854"/>
        <v>Not Applicable</v>
      </c>
      <c r="Y2421" t="str">
        <f t="shared" si="855"/>
        <v>High</v>
      </c>
      <c r="Z2421" s="3">
        <f t="shared" si="856"/>
        <v>-0.5750460141682312</v>
      </c>
      <c r="AA2421" s="3">
        <f t="shared" si="857"/>
        <v>1.2045109347370133</v>
      </c>
      <c r="AB2421" s="3">
        <f t="shared" si="858"/>
        <v>9.3760552157831859E-3</v>
      </c>
      <c r="AC2421" s="3">
        <f t="shared" si="859"/>
        <v>-0.78115620441737255</v>
      </c>
      <c r="AD2421" s="3">
        <f t="shared" si="860"/>
        <v>2.4712723401433023</v>
      </c>
      <c r="AE2421" s="3">
        <f t="shared" si="861"/>
        <v>1.5465501726174189</v>
      </c>
      <c r="AF2421" s="3">
        <f t="shared" si="862"/>
        <v>2.583882329690844</v>
      </c>
      <c r="AG2421" t="str">
        <f t="shared" si="863"/>
        <v>Cluster 2</v>
      </c>
      <c r="AH2421" t="str">
        <f t="shared" si="864"/>
        <v>Not Applicable</v>
      </c>
      <c r="AI2421" t="e">
        <f t="shared" si="865"/>
        <v>#N/A</v>
      </c>
      <c r="AJ2421">
        <f t="shared" si="866"/>
        <v>25.36</v>
      </c>
      <c r="AK2421" t="str">
        <f t="shared" si="867"/>
        <v>no - Low</v>
      </c>
      <c r="AL2421" t="str">
        <f t="shared" si="868"/>
        <v>Q1 - Low</v>
      </c>
      <c r="AM2421">
        <f t="shared" si="869"/>
        <v>0</v>
      </c>
      <c r="AN2421">
        <f t="shared" si="870"/>
        <v>1</v>
      </c>
      <c r="AO2421">
        <f t="shared" si="871"/>
        <v>0</v>
      </c>
      <c r="AP2421">
        <f t="shared" si="872"/>
        <v>1</v>
      </c>
      <c r="AQ2421">
        <f t="shared" si="873"/>
        <v>149.19999999999999</v>
      </c>
    </row>
    <row r="2422" spans="1:43" x14ac:dyDescent="0.25">
      <c r="A2422" t="s">
        <v>36</v>
      </c>
      <c r="B2422">
        <v>160</v>
      </c>
      <c r="C2422" t="s">
        <v>25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  <c r="U2422">
        <f t="shared" si="851"/>
        <v>0</v>
      </c>
      <c r="V2422" t="str">
        <f t="shared" si="852"/>
        <v>&lt;=3 calls</v>
      </c>
      <c r="W2422" t="str">
        <f t="shared" si="853"/>
        <v>Q4</v>
      </c>
      <c r="X2422" t="str">
        <f t="shared" si="854"/>
        <v>Not Applicable</v>
      </c>
      <c r="Y2422" t="str">
        <f t="shared" si="855"/>
        <v>Medium</v>
      </c>
      <c r="Z2422" s="3">
        <f t="shared" si="856"/>
        <v>0.67651905936050605</v>
      </c>
      <c r="AA2422" s="3">
        <f t="shared" si="857"/>
        <v>0.14181417803017077</v>
      </c>
      <c r="AB2422" s="3">
        <f t="shared" si="858"/>
        <v>0.55750028985942157</v>
      </c>
      <c r="AC2422" s="3">
        <f t="shared" si="859"/>
        <v>-1.6869199218482758</v>
      </c>
      <c r="AD2422" s="3">
        <f t="shared" si="860"/>
        <v>2.6480411449775421</v>
      </c>
      <c r="AE2422" s="3">
        <f t="shared" si="861"/>
        <v>1.9063826202235292</v>
      </c>
      <c r="AF2422" s="3">
        <f t="shared" si="862"/>
        <v>2.8734069471424828</v>
      </c>
      <c r="AG2422" t="str">
        <f t="shared" si="863"/>
        <v>Cluster 2</v>
      </c>
      <c r="AH2422" t="str">
        <f t="shared" si="864"/>
        <v>Not Applicable</v>
      </c>
      <c r="AI2422" t="e">
        <f t="shared" si="865"/>
        <v>#N/A</v>
      </c>
      <c r="AJ2422">
        <f t="shared" si="866"/>
        <v>36.86</v>
      </c>
      <c r="AK2422" t="str">
        <f t="shared" si="867"/>
        <v>no - Low</v>
      </c>
      <c r="AL2422" t="str">
        <f t="shared" si="868"/>
        <v>Q1 - Low</v>
      </c>
      <c r="AM2422">
        <f t="shared" si="869"/>
        <v>0</v>
      </c>
      <c r="AN2422">
        <f t="shared" si="870"/>
        <v>0</v>
      </c>
      <c r="AO2422">
        <f t="shared" si="871"/>
        <v>0</v>
      </c>
      <c r="AP2422">
        <f t="shared" si="872"/>
        <v>1</v>
      </c>
      <c r="AQ2422">
        <f t="shared" si="873"/>
        <v>216.8</v>
      </c>
    </row>
    <row r="2423" spans="1:43" x14ac:dyDescent="0.25">
      <c r="A2423" t="s">
        <v>68</v>
      </c>
      <c r="B2423">
        <v>141</v>
      </c>
      <c r="C2423" t="s">
        <v>28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  <c r="U2423">
        <f t="shared" si="851"/>
        <v>0</v>
      </c>
      <c r="V2423" t="str">
        <f t="shared" si="852"/>
        <v>&lt;=3 calls</v>
      </c>
      <c r="W2423" t="str">
        <f t="shared" si="853"/>
        <v>Q4</v>
      </c>
      <c r="X2423" t="str">
        <f t="shared" si="854"/>
        <v>Not Applicable</v>
      </c>
      <c r="Y2423" t="str">
        <f t="shared" si="855"/>
        <v>High</v>
      </c>
      <c r="Z2423" s="3">
        <f t="shared" si="856"/>
        <v>2.3650210520501624</v>
      </c>
      <c r="AA2423" s="3">
        <f t="shared" si="857"/>
        <v>0.94779205530783261</v>
      </c>
      <c r="AB2423" s="3">
        <f t="shared" si="858"/>
        <v>-0.94586944066678957</v>
      </c>
      <c r="AC2423" s="3">
        <f t="shared" si="859"/>
        <v>-1.0347700452980251</v>
      </c>
      <c r="AD2423" s="3">
        <f t="shared" si="860"/>
        <v>3.8886243898022408</v>
      </c>
      <c r="AE2423" s="3">
        <f t="shared" si="861"/>
        <v>2.9081011678032258</v>
      </c>
      <c r="AF2423" s="3">
        <f t="shared" si="862"/>
        <v>3.1293298259199402</v>
      </c>
      <c r="AG2423" t="str">
        <f t="shared" si="863"/>
        <v>Cluster 2</v>
      </c>
      <c r="AH2423" t="str">
        <f t="shared" si="864"/>
        <v>&gt;16 messages</v>
      </c>
      <c r="AI2423" t="e">
        <f t="shared" si="865"/>
        <v>#N/A</v>
      </c>
      <c r="AJ2423">
        <f t="shared" si="866"/>
        <v>52.36</v>
      </c>
      <c r="AK2423" t="str">
        <f t="shared" si="867"/>
        <v>no - Low</v>
      </c>
      <c r="AL2423" t="str">
        <f t="shared" si="868"/>
        <v>Q1 - Low</v>
      </c>
      <c r="AM2423">
        <f t="shared" si="869"/>
        <v>0</v>
      </c>
      <c r="AN2423">
        <f t="shared" si="870"/>
        <v>0</v>
      </c>
      <c r="AO2423">
        <f t="shared" si="871"/>
        <v>1</v>
      </c>
      <c r="AP2423">
        <f t="shared" si="872"/>
        <v>1</v>
      </c>
      <c r="AQ2423">
        <f t="shared" si="873"/>
        <v>308</v>
      </c>
    </row>
    <row r="2424" spans="1:43" x14ac:dyDescent="0.25">
      <c r="A2424" t="s">
        <v>31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  <c r="U2424">
        <f t="shared" si="851"/>
        <v>0</v>
      </c>
      <c r="V2424" t="str">
        <f t="shared" si="852"/>
        <v>&lt;=3 calls</v>
      </c>
      <c r="W2424" t="str">
        <f t="shared" si="853"/>
        <v>Q2</v>
      </c>
      <c r="X2424" t="str">
        <f t="shared" si="854"/>
        <v>Not Applicable</v>
      </c>
      <c r="Y2424" t="str">
        <f t="shared" si="855"/>
        <v>Low</v>
      </c>
      <c r="Z2424" s="3">
        <f t="shared" si="856"/>
        <v>-2.2635480068578877</v>
      </c>
      <c r="AA2424" s="3">
        <f t="shared" si="857"/>
        <v>-2.6403020502023509</v>
      </c>
      <c r="AB2424" s="3">
        <f t="shared" si="858"/>
        <v>-0.29050350794070007</v>
      </c>
      <c r="AC2424" s="3">
        <f t="shared" si="859"/>
        <v>0.45068245128865581</v>
      </c>
      <c r="AD2424" s="3">
        <f t="shared" si="860"/>
        <v>2.6258349583044804</v>
      </c>
      <c r="AE2424" s="3">
        <f t="shared" si="861"/>
        <v>3.5188565551437954</v>
      </c>
      <c r="AF2424" s="3">
        <f t="shared" si="862"/>
        <v>5.0862258781048073</v>
      </c>
      <c r="AG2424" t="str">
        <f t="shared" si="863"/>
        <v>Cluster 1</v>
      </c>
      <c r="AH2424" t="str">
        <f t="shared" si="864"/>
        <v>Not Applicable</v>
      </c>
      <c r="AI2424" t="e">
        <f t="shared" si="865"/>
        <v>#N/A</v>
      </c>
      <c r="AJ2424">
        <f t="shared" si="866"/>
        <v>9.86</v>
      </c>
      <c r="AK2424" t="str">
        <f t="shared" si="867"/>
        <v>no - Low</v>
      </c>
      <c r="AL2424" t="str">
        <f t="shared" si="868"/>
        <v>Q3 - High</v>
      </c>
      <c r="AM2424">
        <f t="shared" si="869"/>
        <v>0</v>
      </c>
      <c r="AN2424">
        <f t="shared" si="870"/>
        <v>1</v>
      </c>
      <c r="AO2424">
        <f t="shared" si="871"/>
        <v>0</v>
      </c>
      <c r="AP2424">
        <f t="shared" si="872"/>
        <v>0</v>
      </c>
      <c r="AQ2424">
        <f t="shared" si="873"/>
        <v>58</v>
      </c>
    </row>
    <row r="2425" spans="1:43" x14ac:dyDescent="0.25">
      <c r="A2425" t="s">
        <v>61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  <c r="U2425">
        <f t="shared" si="851"/>
        <v>0</v>
      </c>
      <c r="V2425" t="str">
        <f t="shared" si="852"/>
        <v>&lt;=3 calls</v>
      </c>
      <c r="W2425" t="str">
        <f t="shared" si="853"/>
        <v>Q2</v>
      </c>
      <c r="X2425" t="str">
        <f t="shared" si="854"/>
        <v>Not Applicable</v>
      </c>
      <c r="Y2425" t="str">
        <f t="shared" si="855"/>
        <v>High</v>
      </c>
      <c r="Z2425" s="3">
        <f t="shared" si="856"/>
        <v>-0.13070338451305835</v>
      </c>
      <c r="AA2425" s="3">
        <f t="shared" si="857"/>
        <v>0.71694407070484756</v>
      </c>
      <c r="AB2425" s="3">
        <f t="shared" si="858"/>
        <v>0.7878713449995014</v>
      </c>
      <c r="AC2425" s="3">
        <f t="shared" si="859"/>
        <v>0.55937409738036437</v>
      </c>
      <c r="AD2425" s="3">
        <f t="shared" si="860"/>
        <v>3.0547839644525987</v>
      </c>
      <c r="AE2425" s="3">
        <f t="shared" si="861"/>
        <v>1.2102614644503171</v>
      </c>
      <c r="AF2425" s="3">
        <f t="shared" si="862"/>
        <v>1.2640255358140975</v>
      </c>
      <c r="AG2425" t="str">
        <f t="shared" si="863"/>
        <v>Cluster 2</v>
      </c>
      <c r="AH2425" t="str">
        <f t="shared" si="864"/>
        <v>Not Applicable</v>
      </c>
      <c r="AI2425" t="e">
        <f t="shared" si="865"/>
        <v>#N/A</v>
      </c>
      <c r="AJ2425">
        <f t="shared" si="866"/>
        <v>29.44</v>
      </c>
      <c r="AK2425" t="str">
        <f t="shared" si="867"/>
        <v>no - Medium</v>
      </c>
      <c r="AL2425" t="str">
        <f t="shared" si="868"/>
        <v>Q3 - High</v>
      </c>
      <c r="AM2425">
        <f t="shared" si="869"/>
        <v>0</v>
      </c>
      <c r="AN2425">
        <f t="shared" si="870"/>
        <v>1</v>
      </c>
      <c r="AO2425">
        <f t="shared" si="871"/>
        <v>0</v>
      </c>
      <c r="AP2425">
        <f t="shared" si="872"/>
        <v>2</v>
      </c>
      <c r="AQ2425">
        <f t="shared" si="873"/>
        <v>173.2</v>
      </c>
    </row>
    <row r="2426" spans="1:43" x14ac:dyDescent="0.25">
      <c r="A2426" t="s">
        <v>56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  <c r="U2426">
        <f t="shared" si="851"/>
        <v>0</v>
      </c>
      <c r="V2426" t="str">
        <f t="shared" si="852"/>
        <v>&gt;3 calls</v>
      </c>
      <c r="W2426" t="str">
        <f t="shared" si="853"/>
        <v>Q2</v>
      </c>
      <c r="X2426" t="str">
        <f t="shared" si="854"/>
        <v>Not Applicable</v>
      </c>
      <c r="Y2426" t="str">
        <f t="shared" si="855"/>
        <v>High</v>
      </c>
      <c r="Z2426" s="3">
        <f t="shared" si="856"/>
        <v>0.55617626382889673</v>
      </c>
      <c r="AA2426" s="3">
        <f t="shared" si="857"/>
        <v>0.82838792534077155</v>
      </c>
      <c r="AB2426" s="3">
        <f t="shared" si="858"/>
        <v>0.30131178888467736</v>
      </c>
      <c r="AC2426" s="3">
        <f t="shared" si="859"/>
        <v>1.0303712304444337</v>
      </c>
      <c r="AD2426" s="3">
        <f t="shared" si="860"/>
        <v>3.4030143512690452</v>
      </c>
      <c r="AE2426" s="3">
        <f t="shared" si="861"/>
        <v>1.4656098587091719</v>
      </c>
      <c r="AF2426" s="3">
        <f t="shared" si="862"/>
        <v>0.84588287661351802</v>
      </c>
      <c r="AG2426" t="str">
        <f t="shared" si="863"/>
        <v>Cluster 3</v>
      </c>
      <c r="AH2426" t="str">
        <f t="shared" si="864"/>
        <v>&gt;16 messages</v>
      </c>
      <c r="AI2426" t="e">
        <f t="shared" si="865"/>
        <v>#N/A</v>
      </c>
      <c r="AJ2426">
        <f t="shared" si="866"/>
        <v>35.75</v>
      </c>
      <c r="AK2426" t="str">
        <f t="shared" si="867"/>
        <v>no - Low</v>
      </c>
      <c r="AL2426" t="str">
        <f t="shared" si="868"/>
        <v>Q4 - Very High</v>
      </c>
      <c r="AM2426">
        <f t="shared" si="869"/>
        <v>0</v>
      </c>
      <c r="AN2426">
        <f t="shared" si="870"/>
        <v>1</v>
      </c>
      <c r="AO2426">
        <f t="shared" si="871"/>
        <v>0</v>
      </c>
      <c r="AP2426">
        <f t="shared" si="872"/>
        <v>4</v>
      </c>
      <c r="AQ2426">
        <f t="shared" si="873"/>
        <v>210.3</v>
      </c>
    </row>
    <row r="2427" spans="1:43" x14ac:dyDescent="0.25">
      <c r="A2427" t="s">
        <v>27</v>
      </c>
      <c r="B2427">
        <v>126</v>
      </c>
      <c r="C2427" t="s">
        <v>25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  <c r="U2427">
        <f t="shared" si="851"/>
        <v>0</v>
      </c>
      <c r="V2427" t="str">
        <f t="shared" si="852"/>
        <v>&lt;=3 calls</v>
      </c>
      <c r="W2427" t="str">
        <f t="shared" si="853"/>
        <v>Q3</v>
      </c>
      <c r="X2427" t="str">
        <f t="shared" si="854"/>
        <v>Not Applicable</v>
      </c>
      <c r="Y2427" t="str">
        <f t="shared" si="855"/>
        <v>High</v>
      </c>
      <c r="Z2427" s="3">
        <f t="shared" si="856"/>
        <v>-2.2468851582458189</v>
      </c>
      <c r="AA2427" s="3">
        <f t="shared" si="857"/>
        <v>2.0960617718244023</v>
      </c>
      <c r="AB2427" s="3">
        <f t="shared" si="858"/>
        <v>-0.82671199835295517</v>
      </c>
      <c r="AC2427" s="3">
        <f t="shared" si="859"/>
        <v>0.66806574347207237</v>
      </c>
      <c r="AD2427" s="3">
        <f t="shared" si="860"/>
        <v>3.735343779207748</v>
      </c>
      <c r="AE2427" s="3">
        <f t="shared" si="861"/>
        <v>3.2514200638291295</v>
      </c>
      <c r="AF2427" s="3">
        <f t="shared" si="862"/>
        <v>3.8975212268921919</v>
      </c>
      <c r="AG2427" t="str">
        <f t="shared" si="863"/>
        <v>Cluster 2</v>
      </c>
      <c r="AH2427" t="str">
        <f t="shared" si="864"/>
        <v>&gt;16 messages</v>
      </c>
      <c r="AI2427" t="e">
        <f t="shared" si="865"/>
        <v>#N/A</v>
      </c>
      <c r="AJ2427">
        <f t="shared" si="866"/>
        <v>10.01</v>
      </c>
      <c r="AK2427" t="str">
        <f t="shared" si="867"/>
        <v>no - Medium</v>
      </c>
      <c r="AL2427" t="str">
        <f t="shared" si="868"/>
        <v>Q4 - Very High</v>
      </c>
      <c r="AM2427">
        <f t="shared" si="869"/>
        <v>0</v>
      </c>
      <c r="AN2427">
        <f t="shared" si="870"/>
        <v>0</v>
      </c>
      <c r="AO2427">
        <f t="shared" si="871"/>
        <v>0</v>
      </c>
      <c r="AP2427">
        <f t="shared" si="872"/>
        <v>0</v>
      </c>
      <c r="AQ2427">
        <f t="shared" si="873"/>
        <v>58.9</v>
      </c>
    </row>
    <row r="2428" spans="1:43" x14ac:dyDescent="0.25">
      <c r="A2428" t="s">
        <v>66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  <c r="U2428">
        <f t="shared" si="851"/>
        <v>0</v>
      </c>
      <c r="V2428" t="str">
        <f t="shared" si="852"/>
        <v>&lt;=3 calls</v>
      </c>
      <c r="W2428" t="str">
        <f t="shared" si="853"/>
        <v>Q1</v>
      </c>
      <c r="X2428" t="str">
        <f t="shared" si="854"/>
        <v>Not Applicable</v>
      </c>
      <c r="Y2428" t="str">
        <f t="shared" si="855"/>
        <v>Medium</v>
      </c>
      <c r="Z2428" s="3">
        <f t="shared" si="856"/>
        <v>1.0468045840731501</v>
      </c>
      <c r="AA2428" s="3">
        <f t="shared" si="857"/>
        <v>-0.65819349274913841</v>
      </c>
      <c r="AB2428" s="3">
        <f t="shared" si="858"/>
        <v>1.5822542937583977</v>
      </c>
      <c r="AC2428" s="3">
        <f t="shared" si="859"/>
        <v>-0.20146742526159472</v>
      </c>
      <c r="AD2428" s="3">
        <f t="shared" si="860"/>
        <v>3.4076285308604168</v>
      </c>
      <c r="AE2428" s="3">
        <f t="shared" si="861"/>
        <v>2.0182012497995072</v>
      </c>
      <c r="AF2428" s="3">
        <f t="shared" si="862"/>
        <v>2.1293990619540208</v>
      </c>
      <c r="AG2428" t="str">
        <f t="shared" si="863"/>
        <v>Cluster 2</v>
      </c>
      <c r="AH2428" t="str">
        <f t="shared" si="864"/>
        <v>Not Applicable</v>
      </c>
      <c r="AI2428" t="e">
        <f t="shared" si="865"/>
        <v>#N/A</v>
      </c>
      <c r="AJ2428">
        <f t="shared" si="866"/>
        <v>40.26</v>
      </c>
      <c r="AK2428" t="str">
        <f t="shared" si="867"/>
        <v>no - Low</v>
      </c>
      <c r="AL2428" t="str">
        <f t="shared" si="868"/>
        <v>Q2 - Medium</v>
      </c>
      <c r="AM2428">
        <f t="shared" si="869"/>
        <v>0</v>
      </c>
      <c r="AN2428">
        <f t="shared" si="870"/>
        <v>1</v>
      </c>
      <c r="AO2428">
        <f t="shared" si="871"/>
        <v>0</v>
      </c>
      <c r="AP2428">
        <f t="shared" si="872"/>
        <v>3</v>
      </c>
      <c r="AQ2428">
        <f t="shared" si="873"/>
        <v>236.8</v>
      </c>
    </row>
    <row r="2429" spans="1:43" x14ac:dyDescent="0.25">
      <c r="A2429" t="s">
        <v>40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  <c r="U2429">
        <f t="shared" si="851"/>
        <v>0</v>
      </c>
      <c r="V2429" t="str">
        <f t="shared" si="852"/>
        <v>&lt;=3 calls</v>
      </c>
      <c r="W2429" t="str">
        <f t="shared" si="853"/>
        <v>Q4</v>
      </c>
      <c r="X2429" t="str">
        <f t="shared" si="854"/>
        <v>Not Applicable</v>
      </c>
      <c r="Y2429" t="str">
        <f t="shared" si="855"/>
        <v>Low</v>
      </c>
      <c r="Z2429" s="3">
        <f t="shared" si="856"/>
        <v>0.90054180181165555</v>
      </c>
      <c r="AA2429" s="3">
        <f t="shared" si="857"/>
        <v>-0.78555789804733689</v>
      </c>
      <c r="AB2429" s="3">
        <f t="shared" si="858"/>
        <v>5.1081160025625134E-2</v>
      </c>
      <c r="AC2429" s="3">
        <f t="shared" si="859"/>
        <v>0.81298793826101701</v>
      </c>
      <c r="AD2429" s="3">
        <f t="shared" si="860"/>
        <v>2.8372066235584814</v>
      </c>
      <c r="AE2429" s="3">
        <f t="shared" si="861"/>
        <v>1.446248740937117</v>
      </c>
      <c r="AF2429" s="3">
        <f t="shared" si="862"/>
        <v>2.0331083140256627</v>
      </c>
      <c r="AG2429" t="str">
        <f t="shared" si="863"/>
        <v>Cluster 2</v>
      </c>
      <c r="AH2429" t="str">
        <f t="shared" si="864"/>
        <v>Not Applicable</v>
      </c>
      <c r="AI2429" t="e">
        <f t="shared" si="865"/>
        <v>#N/A</v>
      </c>
      <c r="AJ2429">
        <f t="shared" si="866"/>
        <v>38.909999999999997</v>
      </c>
      <c r="AK2429" t="str">
        <f t="shared" si="867"/>
        <v>no - Low</v>
      </c>
      <c r="AL2429" t="str">
        <f t="shared" si="868"/>
        <v>Q4 - Very High</v>
      </c>
      <c r="AM2429">
        <f t="shared" si="869"/>
        <v>0</v>
      </c>
      <c r="AN2429">
        <f t="shared" si="870"/>
        <v>1</v>
      </c>
      <c r="AO2429">
        <f t="shared" si="871"/>
        <v>0</v>
      </c>
      <c r="AP2429">
        <f t="shared" si="872"/>
        <v>0</v>
      </c>
      <c r="AQ2429">
        <f t="shared" si="873"/>
        <v>228.9</v>
      </c>
    </row>
    <row r="2430" spans="1:43" x14ac:dyDescent="0.25">
      <c r="A2430" t="s">
        <v>27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  <c r="U2430">
        <f t="shared" si="851"/>
        <v>1</v>
      </c>
      <c r="V2430" t="str">
        <f t="shared" si="852"/>
        <v>&lt;=3 calls</v>
      </c>
      <c r="W2430" t="str">
        <f t="shared" si="853"/>
        <v>Q1</v>
      </c>
      <c r="X2430" t="str">
        <f t="shared" si="854"/>
        <v>High</v>
      </c>
      <c r="Y2430" t="str">
        <f t="shared" si="855"/>
        <v>Medium</v>
      </c>
      <c r="Z2430" s="3">
        <f t="shared" si="856"/>
        <v>-0.32325185736363282</v>
      </c>
      <c r="AA2430" s="3">
        <f t="shared" si="857"/>
        <v>0.58559952774108048</v>
      </c>
      <c r="AB2430" s="3">
        <f t="shared" si="858"/>
        <v>2.6248819140044493</v>
      </c>
      <c r="AC2430" s="3">
        <f t="shared" si="859"/>
        <v>1.2115239739306143</v>
      </c>
      <c r="AD2430" s="3">
        <f t="shared" si="860"/>
        <v>4.582872580454417</v>
      </c>
      <c r="AE2430" s="3">
        <f t="shared" si="861"/>
        <v>2.9673580795138128</v>
      </c>
      <c r="AF2430" s="3">
        <f t="shared" si="862"/>
        <v>2.1465569769821813</v>
      </c>
      <c r="AG2430" t="str">
        <f t="shared" si="863"/>
        <v>Cluster 3</v>
      </c>
      <c r="AH2430" t="str">
        <f t="shared" si="864"/>
        <v>Not Applicable</v>
      </c>
      <c r="AI2430">
        <f t="shared" si="865"/>
        <v>27.68</v>
      </c>
      <c r="AJ2430" t="e">
        <f t="shared" si="866"/>
        <v>#N/A</v>
      </c>
      <c r="AK2430" t="str">
        <f t="shared" si="867"/>
        <v>yes - Low</v>
      </c>
      <c r="AL2430" t="str">
        <f t="shared" si="868"/>
        <v>Q4 - Very High</v>
      </c>
      <c r="AM2430">
        <f t="shared" si="869"/>
        <v>1</v>
      </c>
      <c r="AN2430">
        <f t="shared" si="870"/>
        <v>1</v>
      </c>
      <c r="AO2430">
        <f t="shared" si="871"/>
        <v>0</v>
      </c>
      <c r="AP2430">
        <f t="shared" si="872"/>
        <v>0</v>
      </c>
      <c r="AQ2430">
        <f t="shared" si="873"/>
        <v>162.80000000000001</v>
      </c>
    </row>
    <row r="2431" spans="1:43" x14ac:dyDescent="0.25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  <c r="U2431">
        <f t="shared" si="851"/>
        <v>0</v>
      </c>
      <c r="V2431" t="str">
        <f t="shared" si="852"/>
        <v>&lt;=3 calls</v>
      </c>
      <c r="W2431" t="str">
        <f t="shared" si="853"/>
        <v>Q3</v>
      </c>
      <c r="X2431" t="str">
        <f t="shared" si="854"/>
        <v>Not Applicable</v>
      </c>
      <c r="Y2431" t="str">
        <f t="shared" si="855"/>
        <v>High</v>
      </c>
      <c r="Z2431" s="3">
        <f t="shared" si="856"/>
        <v>-1.743296844636623</v>
      </c>
      <c r="AA2431" s="3">
        <f t="shared" si="857"/>
        <v>1.1866003152419546</v>
      </c>
      <c r="AB2431" s="3">
        <f t="shared" si="858"/>
        <v>-1.0431813518897546</v>
      </c>
      <c r="AC2431" s="3">
        <f t="shared" si="859"/>
        <v>-0.41885071744501134</v>
      </c>
      <c r="AD2431" s="3">
        <f t="shared" si="860"/>
        <v>2.3818711668829153</v>
      </c>
      <c r="AE2431" s="3">
        <f t="shared" si="861"/>
        <v>2.3897212082347701</v>
      </c>
      <c r="AF2431" s="3">
        <f t="shared" si="862"/>
        <v>3.7078598477485523</v>
      </c>
      <c r="AG2431" t="str">
        <f t="shared" si="863"/>
        <v>Cluster 1</v>
      </c>
      <c r="AH2431" t="str">
        <f t="shared" si="864"/>
        <v>Not Applicable</v>
      </c>
      <c r="AI2431" t="e">
        <f t="shared" si="865"/>
        <v>#N/A</v>
      </c>
      <c r="AJ2431">
        <f t="shared" si="866"/>
        <v>14.64</v>
      </c>
      <c r="AK2431" t="str">
        <f t="shared" si="867"/>
        <v>no - High</v>
      </c>
      <c r="AL2431" t="str">
        <f t="shared" si="868"/>
        <v>Q2 - Medium</v>
      </c>
      <c r="AM2431">
        <f t="shared" si="869"/>
        <v>0</v>
      </c>
      <c r="AN2431">
        <f t="shared" si="870"/>
        <v>1</v>
      </c>
      <c r="AO2431">
        <f t="shared" si="871"/>
        <v>0</v>
      </c>
      <c r="AP2431">
        <f t="shared" si="872"/>
        <v>2</v>
      </c>
      <c r="AQ2431">
        <f t="shared" si="873"/>
        <v>86.1</v>
      </c>
    </row>
    <row r="2432" spans="1:43" x14ac:dyDescent="0.25">
      <c r="A2432" t="s">
        <v>58</v>
      </c>
      <c r="B2432">
        <v>125</v>
      </c>
      <c r="C2432" t="s">
        <v>25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  <c r="U2432">
        <f t="shared" si="851"/>
        <v>0</v>
      </c>
      <c r="V2432" t="str">
        <f t="shared" si="852"/>
        <v>&lt;=3 calls</v>
      </c>
      <c r="W2432" t="str">
        <f t="shared" si="853"/>
        <v>Q3</v>
      </c>
      <c r="X2432" t="str">
        <f t="shared" si="854"/>
        <v>Not Applicable</v>
      </c>
      <c r="Y2432" t="str">
        <f t="shared" si="855"/>
        <v>Medium</v>
      </c>
      <c r="Z2432" s="3">
        <f t="shared" si="856"/>
        <v>0.5932048163001612</v>
      </c>
      <c r="AA2432" s="3">
        <f t="shared" si="857"/>
        <v>0.30300975348570303</v>
      </c>
      <c r="AB2432" s="3">
        <f t="shared" si="858"/>
        <v>-0.27262989159362477</v>
      </c>
      <c r="AC2432" s="3">
        <f t="shared" si="859"/>
        <v>0.37822135389418376</v>
      </c>
      <c r="AD2432" s="3">
        <f t="shared" si="860"/>
        <v>2.5816075184454204</v>
      </c>
      <c r="AE2432" s="3">
        <f t="shared" si="861"/>
        <v>0.81307153136798205</v>
      </c>
      <c r="AF2432" s="3">
        <f t="shared" si="862"/>
        <v>1.6301758343651855</v>
      </c>
      <c r="AG2432" t="str">
        <f t="shared" si="863"/>
        <v>Cluster 2</v>
      </c>
      <c r="AH2432" t="str">
        <f t="shared" si="864"/>
        <v>Not Applicable</v>
      </c>
      <c r="AI2432" t="e">
        <f t="shared" si="865"/>
        <v>#N/A</v>
      </c>
      <c r="AJ2432">
        <f t="shared" si="866"/>
        <v>36.090000000000003</v>
      </c>
      <c r="AK2432" t="str">
        <f t="shared" si="867"/>
        <v>no - Low</v>
      </c>
      <c r="AL2432" t="str">
        <f t="shared" si="868"/>
        <v>Q3 - High</v>
      </c>
      <c r="AM2432">
        <f t="shared" si="869"/>
        <v>0</v>
      </c>
      <c r="AN2432">
        <f t="shared" si="870"/>
        <v>0</v>
      </c>
      <c r="AO2432">
        <f t="shared" si="871"/>
        <v>0</v>
      </c>
      <c r="AP2432">
        <f t="shared" si="872"/>
        <v>2</v>
      </c>
      <c r="AQ2432">
        <f t="shared" si="873"/>
        <v>212.3</v>
      </c>
    </row>
    <row r="2433" spans="1:43" x14ac:dyDescent="0.25">
      <c r="A2433" t="s">
        <v>74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  <c r="U2433">
        <f t="shared" si="851"/>
        <v>0</v>
      </c>
      <c r="V2433" t="str">
        <f t="shared" si="852"/>
        <v>&lt;=3 calls</v>
      </c>
      <c r="W2433" t="str">
        <f t="shared" si="853"/>
        <v>Q3</v>
      </c>
      <c r="X2433" t="str">
        <f t="shared" si="854"/>
        <v>Not Applicable</v>
      </c>
      <c r="Y2433" t="str">
        <f t="shared" si="855"/>
        <v>Low</v>
      </c>
      <c r="Z2433" s="3">
        <f t="shared" si="856"/>
        <v>-0.54172031694409306</v>
      </c>
      <c r="AA2433" s="3">
        <f t="shared" si="857"/>
        <v>-1.5835754999938612</v>
      </c>
      <c r="AB2433" s="3">
        <f t="shared" si="858"/>
        <v>-0.94785539803868668</v>
      </c>
      <c r="AC2433" s="3">
        <f t="shared" si="859"/>
        <v>-0.38262016874777532</v>
      </c>
      <c r="AD2433" s="3">
        <f t="shared" si="860"/>
        <v>0.96667344416076562</v>
      </c>
      <c r="AE2433" s="3">
        <f t="shared" si="861"/>
        <v>1.9611222080978201</v>
      </c>
      <c r="AF2433" s="3">
        <f t="shared" si="862"/>
        <v>3.8415547741172844</v>
      </c>
      <c r="AG2433" t="str">
        <f t="shared" si="863"/>
        <v>Cluster 1</v>
      </c>
      <c r="AH2433" t="str">
        <f t="shared" si="864"/>
        <v>Not Applicable</v>
      </c>
      <c r="AI2433" t="e">
        <f t="shared" si="865"/>
        <v>#N/A</v>
      </c>
      <c r="AJ2433">
        <f t="shared" si="866"/>
        <v>25.67</v>
      </c>
      <c r="AK2433" t="str">
        <f t="shared" si="867"/>
        <v>no - Low</v>
      </c>
      <c r="AL2433" t="str">
        <f t="shared" si="868"/>
        <v>Q2 - Medium</v>
      </c>
      <c r="AM2433">
        <f t="shared" si="869"/>
        <v>0</v>
      </c>
      <c r="AN2433">
        <f t="shared" si="870"/>
        <v>1</v>
      </c>
      <c r="AO2433">
        <f t="shared" si="871"/>
        <v>0</v>
      </c>
      <c r="AP2433">
        <f t="shared" si="872"/>
        <v>2</v>
      </c>
      <c r="AQ2433">
        <f t="shared" si="873"/>
        <v>151</v>
      </c>
    </row>
    <row r="2434" spans="1:43" x14ac:dyDescent="0.25">
      <c r="A2434" t="s">
        <v>24</v>
      </c>
      <c r="B2434">
        <v>35</v>
      </c>
      <c r="C2434" t="s">
        <v>25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  <c r="U2434">
        <f t="shared" ref="U2434:U2497" si="874">IF(T2434="yes",1,0)</f>
        <v>0</v>
      </c>
      <c r="V2434" t="str">
        <f t="shared" ref="V2434:V2497" si="875">IF(S2434&gt;3,"&gt;3 calls","&lt;=3 calls")</f>
        <v>&lt;=3 calls</v>
      </c>
      <c r="W2434" t="str">
        <f t="shared" ref="W2434:W2497" si="876">IF(B2434&lt;=_xlfn.QUARTILE.INC($B$2:$B$4251,1),"Q1",
IF(B2434&lt;=_xlfn.QUARTILE.INC($B$2:$B$4251,2),"Q2",
IF(B2434&lt;=_xlfn.QUARTILE.INC($B$2:$B$4251,3),"Q3","Q4")))</f>
        <v>Q1</v>
      </c>
      <c r="X2434" t="str">
        <f t="shared" ref="X2434:X2497" si="877">IF(D2434="no","Not Applicable",IF(R2434&gt;2.84,"High","Low"))</f>
        <v>Not Applicable</v>
      </c>
      <c r="Y2434" t="str">
        <f t="shared" ref="Y2434:Y2497" si="878">IF(J2434&lt;=165,"Low",IF(J2434&lt;=233,"Medium","High"))</f>
        <v>Low</v>
      </c>
      <c r="Z2434" s="3">
        <f t="shared" ref="Z2434:Z2497" si="879">(G2434-AVERAGE($G$2:$G$4251))/_xlfn.STDEV.S($G$2:$G$4251)</f>
        <v>-0.40101181755328841</v>
      </c>
      <c r="AA2434" s="3">
        <f t="shared" ref="AA2434:AA2497" si="880">(J2434-AVERAGE($J$2:$J$4251))/_xlfn.STDEV.S($J$2:$J$4251)</f>
        <v>-1.3885487543809947</v>
      </c>
      <c r="AB2434" s="3">
        <f t="shared" ref="AB2434:AB2497" si="881">(M2434-AVERAGE($M$2:$M$4251))/_xlfn.STDEV.S($M$2:$M$4251)</f>
        <v>0.58133177832218874</v>
      </c>
      <c r="AC2434" s="3">
        <f t="shared" ref="AC2434:AC2497" si="882">(P2434-AVERAGE($P$2:$P$4251))/_xlfn.STDEV.S($P$2:$P$4251)</f>
        <v>-1.2159227887842059</v>
      </c>
      <c r="AD2434" s="3">
        <f t="shared" ref="AD2434:AD2497" si="883">SQRT((Z2434-$BQ$13)^2+(AA2434-$BR$13)^2+(AB2434-$BS$13)^2+(AC2434-$BT$13)^2)</f>
        <v>1.7484249543774542</v>
      </c>
      <c r="AE2434" s="3">
        <f t="shared" ref="AE2434:AE2497" si="884">SQRT((Z2434-$BQ$14)^2+(AA2434-$BR$14)^2+(AB2434-$BS$14)^2+(AC2434-$BT$14)^2)</f>
        <v>1.9761814152254349</v>
      </c>
      <c r="AF2434" s="3">
        <f t="shared" ref="AF2434:AF2497" si="885">SQRT((Z2434-$BQ$15)^2+(AA2434-$BR$15)^2+(AB2434-$BS$15)^2+(AC2434-$BT$15)^2)</f>
        <v>3.5712177405858361</v>
      </c>
      <c r="AG2434" t="str">
        <f t="shared" ref="AG2434:AG2497" si="886">IF(AD2434=MIN(AD2434:AF2434),"Cluster 1",IF(AE2434=MIN(AD2434:AF2434),"Cluster 2","Cluster 3"))</f>
        <v>Cluster 1</v>
      </c>
      <c r="AH2434" t="str">
        <f t="shared" ref="AH2434:AH2497" si="887">IF(E2434="no","Not Applicable",IF(F2434=0,"0 messages",IF(F2434&lt;=16,"1-16 messages","&gt;16 messages")))</f>
        <v>Not Applicable</v>
      </c>
      <c r="AI2434" t="e">
        <f t="shared" ref="AI2434:AI2497" si="888">IF(T2434="yes",I2434,NA())</f>
        <v>#N/A</v>
      </c>
      <c r="AJ2434">
        <f t="shared" ref="AJ2434:AJ2497" si="889">IF(T2434="no",I2434,NA())</f>
        <v>26.96</v>
      </c>
      <c r="AK2434" t="str">
        <f t="shared" ref="AK2434:AK2497" si="890">D2434&amp;" - "&amp;IF(Q2434&lt;=3,"Low",IF(Q2434&lt;=6,"Medium","High"))</f>
        <v>no - Medium</v>
      </c>
      <c r="AL2434" t="str">
        <f t="shared" ref="AL2434:AL2497" si="891">IF(P2434&lt;=8.5,"Q1 - Low",IF(P2434&lt;=10.3,"Q2 - Medium",IF(P2434&lt;=12,"Q3 - High","Q4 - Very High")))</f>
        <v>Q1 - Low</v>
      </c>
      <c r="AM2434">
        <f t="shared" ref="AM2434:AM2497" si="892">IF(D2434="yes",1,0)</f>
        <v>0</v>
      </c>
      <c r="AN2434">
        <f t="shared" ref="AN2434:AN2497" si="893">IF(C2434="area_code_415",1,0)</f>
        <v>0</v>
      </c>
      <c r="AO2434">
        <f t="shared" ref="AO2434:AO2497" si="894">IF(C2434="area_code_510",1,0)</f>
        <v>0</v>
      </c>
      <c r="AP2434">
        <f t="shared" ref="AP2434:AP2497" si="895">S2434</f>
        <v>2</v>
      </c>
      <c r="AQ2434">
        <f t="shared" ref="AQ2434:AQ2497" si="896">G2434</f>
        <v>158.6</v>
      </c>
    </row>
    <row r="2435" spans="1:43" x14ac:dyDescent="0.25">
      <c r="A2435" t="s">
        <v>44</v>
      </c>
      <c r="B2435">
        <v>134</v>
      </c>
      <c r="C2435" t="s">
        <v>28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  <c r="U2435">
        <f t="shared" si="874"/>
        <v>1</v>
      </c>
      <c r="V2435" t="str">
        <f t="shared" si="875"/>
        <v>&lt;=3 calls</v>
      </c>
      <c r="W2435" t="str">
        <f t="shared" si="876"/>
        <v>Q4</v>
      </c>
      <c r="X2435" t="str">
        <f t="shared" si="877"/>
        <v>Not Applicable</v>
      </c>
      <c r="Y2435" t="str">
        <f t="shared" si="878"/>
        <v>Medium</v>
      </c>
      <c r="Z2435" s="3">
        <f t="shared" si="879"/>
        <v>2.1428497372225763</v>
      </c>
      <c r="AA2435" s="3">
        <f t="shared" si="880"/>
        <v>0.52191732509198152</v>
      </c>
      <c r="AB2435" s="3">
        <f t="shared" si="881"/>
        <v>0.91894453154471978</v>
      </c>
      <c r="AC2435" s="3">
        <f t="shared" si="882"/>
        <v>0.74052684086654508</v>
      </c>
      <c r="AD2435" s="3">
        <f t="shared" si="883"/>
        <v>4.3480476784526418</v>
      </c>
      <c r="AE2435" s="3">
        <f t="shared" si="884"/>
        <v>2.5014079524631248</v>
      </c>
      <c r="AF2435" s="3">
        <f t="shared" si="885"/>
        <v>1.2682921095686586</v>
      </c>
      <c r="AG2435" t="str">
        <f t="shared" si="886"/>
        <v>Cluster 3</v>
      </c>
      <c r="AH2435" t="str">
        <f t="shared" si="887"/>
        <v>Not Applicable</v>
      </c>
      <c r="AI2435">
        <f t="shared" si="888"/>
        <v>50.32</v>
      </c>
      <c r="AJ2435" t="e">
        <f t="shared" si="889"/>
        <v>#N/A</v>
      </c>
      <c r="AK2435" t="str">
        <f t="shared" si="890"/>
        <v>no - High</v>
      </c>
      <c r="AL2435" t="str">
        <f t="shared" si="891"/>
        <v>Q4 - Very High</v>
      </c>
      <c r="AM2435">
        <f t="shared" si="892"/>
        <v>0</v>
      </c>
      <c r="AN2435">
        <f t="shared" si="893"/>
        <v>0</v>
      </c>
      <c r="AO2435">
        <f t="shared" si="894"/>
        <v>1</v>
      </c>
      <c r="AP2435">
        <f t="shared" si="895"/>
        <v>0</v>
      </c>
      <c r="AQ2435">
        <f t="shared" si="896"/>
        <v>296</v>
      </c>
    </row>
    <row r="2436" spans="1:43" x14ac:dyDescent="0.25">
      <c r="A2436" t="s">
        <v>30</v>
      </c>
      <c r="B2436">
        <v>123</v>
      </c>
      <c r="C2436" t="s">
        <v>28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  <c r="U2436">
        <f t="shared" si="874"/>
        <v>0</v>
      </c>
      <c r="V2436" t="str">
        <f t="shared" si="875"/>
        <v>&lt;=3 calls</v>
      </c>
      <c r="W2436" t="str">
        <f t="shared" si="876"/>
        <v>Q3</v>
      </c>
      <c r="X2436" t="str">
        <f t="shared" si="877"/>
        <v>Not Applicable</v>
      </c>
      <c r="Y2436" t="str">
        <f t="shared" si="878"/>
        <v>High</v>
      </c>
      <c r="Z2436" s="3">
        <f t="shared" si="879"/>
        <v>0.5932048163001612</v>
      </c>
      <c r="AA2436" s="3">
        <f t="shared" si="880"/>
        <v>1.0214246021208533</v>
      </c>
      <c r="AB2436" s="3">
        <f t="shared" si="881"/>
        <v>0.16229477285187049</v>
      </c>
      <c r="AC2436" s="3">
        <f t="shared" si="882"/>
        <v>-1.3246144348759143</v>
      </c>
      <c r="AD2436" s="3">
        <f t="shared" si="883"/>
        <v>2.8426682323250581</v>
      </c>
      <c r="AE2436" s="3">
        <f t="shared" si="884"/>
        <v>1.7821737194437948</v>
      </c>
      <c r="AF2436" s="3">
        <f t="shared" si="885"/>
        <v>2.5043010309230374</v>
      </c>
      <c r="AG2436" t="str">
        <f t="shared" si="886"/>
        <v>Cluster 2</v>
      </c>
      <c r="AH2436" t="str">
        <f t="shared" si="887"/>
        <v>&gt;16 messages</v>
      </c>
      <c r="AI2436" t="e">
        <f t="shared" si="888"/>
        <v>#N/A</v>
      </c>
      <c r="AJ2436">
        <f t="shared" si="889"/>
        <v>36.090000000000003</v>
      </c>
      <c r="AK2436" t="str">
        <f t="shared" si="890"/>
        <v>no - Low</v>
      </c>
      <c r="AL2436" t="str">
        <f t="shared" si="891"/>
        <v>Q1 - Low</v>
      </c>
      <c r="AM2436">
        <f t="shared" si="892"/>
        <v>0</v>
      </c>
      <c r="AN2436">
        <f t="shared" si="893"/>
        <v>0</v>
      </c>
      <c r="AO2436">
        <f t="shared" si="894"/>
        <v>1</v>
      </c>
      <c r="AP2436">
        <f t="shared" si="895"/>
        <v>3</v>
      </c>
      <c r="AQ2436">
        <f t="shared" si="896"/>
        <v>212.3</v>
      </c>
    </row>
    <row r="2437" spans="1:43" x14ac:dyDescent="0.25">
      <c r="A2437" t="s">
        <v>62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  <c r="U2437">
        <f t="shared" si="874"/>
        <v>0</v>
      </c>
      <c r="V2437" t="str">
        <f t="shared" si="875"/>
        <v>&lt;=3 calls</v>
      </c>
      <c r="W2437" t="str">
        <f t="shared" si="876"/>
        <v>Q3</v>
      </c>
      <c r="X2437" t="str">
        <f t="shared" si="877"/>
        <v>Not Applicable</v>
      </c>
      <c r="Y2437" t="str">
        <f t="shared" si="878"/>
        <v>Medium</v>
      </c>
      <c r="Z2437" s="3">
        <f t="shared" si="879"/>
        <v>1.0023703211076327</v>
      </c>
      <c r="AA2437" s="3">
        <f t="shared" si="880"/>
        <v>-0.41540509514944729</v>
      </c>
      <c r="AB2437" s="3">
        <f t="shared" si="881"/>
        <v>1.6875100344689518</v>
      </c>
      <c r="AC2437" s="3">
        <f t="shared" si="882"/>
        <v>5.2146415619058542E-2</v>
      </c>
      <c r="AD2437" s="3">
        <f t="shared" si="883"/>
        <v>3.5610336099089617</v>
      </c>
      <c r="AE2437" s="3">
        <f t="shared" si="884"/>
        <v>2.0069172924684411</v>
      </c>
      <c r="AF2437" s="3">
        <f t="shared" si="885"/>
        <v>1.8369740517264981</v>
      </c>
      <c r="AG2437" t="str">
        <f t="shared" si="886"/>
        <v>Cluster 3</v>
      </c>
      <c r="AH2437" t="str">
        <f t="shared" si="887"/>
        <v>Not Applicable</v>
      </c>
      <c r="AI2437" t="e">
        <f t="shared" si="888"/>
        <v>#N/A</v>
      </c>
      <c r="AJ2437">
        <f t="shared" si="889"/>
        <v>39.85</v>
      </c>
      <c r="AK2437" t="str">
        <f t="shared" si="890"/>
        <v>no - Medium</v>
      </c>
      <c r="AL2437" t="str">
        <f t="shared" si="891"/>
        <v>Q3 - High</v>
      </c>
      <c r="AM2437">
        <f t="shared" si="892"/>
        <v>0</v>
      </c>
      <c r="AN2437">
        <f t="shared" si="893"/>
        <v>1</v>
      </c>
      <c r="AO2437">
        <f t="shared" si="894"/>
        <v>0</v>
      </c>
      <c r="AP2437">
        <f t="shared" si="895"/>
        <v>3</v>
      </c>
      <c r="AQ2437">
        <f t="shared" si="896"/>
        <v>234.4</v>
      </c>
    </row>
    <row r="2438" spans="1:43" x14ac:dyDescent="0.25">
      <c r="A2438" t="s">
        <v>31</v>
      </c>
      <c r="B2438">
        <v>133</v>
      </c>
      <c r="C2438" t="s">
        <v>28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  <c r="U2438">
        <f t="shared" si="874"/>
        <v>0</v>
      </c>
      <c r="V2438" t="str">
        <f t="shared" si="875"/>
        <v>&lt;=3 calls</v>
      </c>
      <c r="W2438" t="str">
        <f t="shared" si="876"/>
        <v>Q4</v>
      </c>
      <c r="X2438" t="str">
        <f t="shared" si="877"/>
        <v>Not Applicable</v>
      </c>
      <c r="Y2438" t="str">
        <f t="shared" si="878"/>
        <v>Medium</v>
      </c>
      <c r="Z2438" s="3">
        <f t="shared" si="879"/>
        <v>-6.4051990064782016E-2</v>
      </c>
      <c r="AA2438" s="3">
        <f t="shared" si="880"/>
        <v>-0.25221945086113079</v>
      </c>
      <c r="AB2438" s="3">
        <f t="shared" si="881"/>
        <v>-7.4034154403900709E-2</v>
      </c>
      <c r="AC2438" s="3">
        <f t="shared" si="882"/>
        <v>-1.3608449835731504</v>
      </c>
      <c r="AD2438" s="3">
        <f t="shared" si="883"/>
        <v>1.5565334163944344</v>
      </c>
      <c r="AE2438" s="3">
        <f t="shared" si="884"/>
        <v>1.3874788049402622</v>
      </c>
      <c r="AF2438" s="3">
        <f t="shared" si="885"/>
        <v>3.0704069098353046</v>
      </c>
      <c r="AG2438" t="str">
        <f t="shared" si="886"/>
        <v>Cluster 2</v>
      </c>
      <c r="AH2438" t="str">
        <f t="shared" si="887"/>
        <v>Not Applicable</v>
      </c>
      <c r="AI2438" t="e">
        <f t="shared" si="888"/>
        <v>#N/A</v>
      </c>
      <c r="AJ2438">
        <f t="shared" si="889"/>
        <v>30.06</v>
      </c>
      <c r="AK2438" t="str">
        <f t="shared" si="890"/>
        <v>no - Low</v>
      </c>
      <c r="AL2438" t="str">
        <f t="shared" si="891"/>
        <v>Q1 - Low</v>
      </c>
      <c r="AM2438">
        <f t="shared" si="892"/>
        <v>0</v>
      </c>
      <c r="AN2438">
        <f t="shared" si="893"/>
        <v>0</v>
      </c>
      <c r="AO2438">
        <f t="shared" si="894"/>
        <v>1</v>
      </c>
      <c r="AP2438">
        <f t="shared" si="895"/>
        <v>2</v>
      </c>
      <c r="AQ2438">
        <f t="shared" si="896"/>
        <v>176.8</v>
      </c>
    </row>
    <row r="2439" spans="1:43" x14ac:dyDescent="0.25">
      <c r="A2439" t="s">
        <v>50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  <c r="U2439">
        <f t="shared" si="874"/>
        <v>0</v>
      </c>
      <c r="V2439" t="str">
        <f t="shared" si="875"/>
        <v>&lt;=3 calls</v>
      </c>
      <c r="W2439" t="str">
        <f t="shared" si="876"/>
        <v>Q4</v>
      </c>
      <c r="X2439" t="str">
        <f t="shared" si="877"/>
        <v>Not Applicable</v>
      </c>
      <c r="Y2439" t="str">
        <f t="shared" si="878"/>
        <v>High</v>
      </c>
      <c r="Z2439" s="3">
        <f t="shared" si="879"/>
        <v>-0.42508037665960996</v>
      </c>
      <c r="AA2439" s="3">
        <f t="shared" si="880"/>
        <v>1.1448088697534828</v>
      </c>
      <c r="AB2439" s="3">
        <f t="shared" si="881"/>
        <v>-0.20113542620532424</v>
      </c>
      <c r="AC2439" s="3">
        <f t="shared" si="882"/>
        <v>-0.23769797395883072</v>
      </c>
      <c r="AD2439" s="3">
        <f t="shared" si="883"/>
        <v>2.4799247261249056</v>
      </c>
      <c r="AE2439" s="3">
        <f t="shared" si="884"/>
        <v>1.260252538734302</v>
      </c>
      <c r="AF2439" s="3">
        <f t="shared" si="885"/>
        <v>2.241973745503461</v>
      </c>
      <c r="AG2439" t="str">
        <f t="shared" si="886"/>
        <v>Cluster 2</v>
      </c>
      <c r="AH2439" t="str">
        <f t="shared" si="887"/>
        <v>&gt;16 messages</v>
      </c>
      <c r="AI2439" t="e">
        <f t="shared" si="888"/>
        <v>#N/A</v>
      </c>
      <c r="AJ2439">
        <f t="shared" si="889"/>
        <v>26.74</v>
      </c>
      <c r="AK2439" t="str">
        <f t="shared" si="890"/>
        <v>no - Medium</v>
      </c>
      <c r="AL2439" t="str">
        <f t="shared" si="891"/>
        <v>Q2 - Medium</v>
      </c>
      <c r="AM2439">
        <f t="shared" si="892"/>
        <v>0</v>
      </c>
      <c r="AN2439">
        <f t="shared" si="893"/>
        <v>1</v>
      </c>
      <c r="AO2439">
        <f t="shared" si="894"/>
        <v>0</v>
      </c>
      <c r="AP2439">
        <f t="shared" si="895"/>
        <v>0</v>
      </c>
      <c r="AQ2439">
        <f t="shared" si="896"/>
        <v>157.30000000000001</v>
      </c>
    </row>
    <row r="2440" spans="1:43" x14ac:dyDescent="0.25">
      <c r="A2440" t="s">
        <v>70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  <c r="U2440">
        <f t="shared" si="874"/>
        <v>0</v>
      </c>
      <c r="V2440" t="str">
        <f t="shared" si="875"/>
        <v>&lt;=3 calls</v>
      </c>
      <c r="W2440" t="str">
        <f t="shared" si="876"/>
        <v>Q3</v>
      </c>
      <c r="X2440" t="str">
        <f t="shared" si="877"/>
        <v>Not Applicable</v>
      </c>
      <c r="Y2440" t="str">
        <f t="shared" si="878"/>
        <v>Low</v>
      </c>
      <c r="Z2440" s="3">
        <f t="shared" si="879"/>
        <v>1.485592930857633</v>
      </c>
      <c r="AA2440" s="3">
        <f t="shared" si="880"/>
        <v>-1.9457680275606126</v>
      </c>
      <c r="AB2440" s="3">
        <f t="shared" si="881"/>
        <v>-1.4066115509469499</v>
      </c>
      <c r="AC2440" s="3">
        <f t="shared" si="882"/>
        <v>-0.16523687656435807</v>
      </c>
      <c r="AD2440" s="3">
        <f t="shared" si="883"/>
        <v>2.8168797996181598</v>
      </c>
      <c r="AE2440" s="3">
        <f t="shared" si="884"/>
        <v>2.8282253895199756</v>
      </c>
      <c r="AF2440" s="3">
        <f t="shared" si="885"/>
        <v>4.0078555241368168</v>
      </c>
      <c r="AG2440" t="str">
        <f t="shared" si="886"/>
        <v>Cluster 1</v>
      </c>
      <c r="AH2440" t="str">
        <f t="shared" si="887"/>
        <v>Not Applicable</v>
      </c>
      <c r="AI2440" t="e">
        <f t="shared" si="888"/>
        <v>#N/A</v>
      </c>
      <c r="AJ2440">
        <f t="shared" si="889"/>
        <v>44.29</v>
      </c>
      <c r="AK2440" t="str">
        <f t="shared" si="890"/>
        <v>no - Medium</v>
      </c>
      <c r="AL2440" t="str">
        <f t="shared" si="891"/>
        <v>Q2 - Medium</v>
      </c>
      <c r="AM2440">
        <f t="shared" si="892"/>
        <v>0</v>
      </c>
      <c r="AN2440">
        <f t="shared" si="893"/>
        <v>1</v>
      </c>
      <c r="AO2440">
        <f t="shared" si="894"/>
        <v>0</v>
      </c>
      <c r="AP2440">
        <f t="shared" si="895"/>
        <v>1</v>
      </c>
      <c r="AQ2440">
        <f t="shared" si="896"/>
        <v>260.5</v>
      </c>
    </row>
    <row r="2441" spans="1:43" x14ac:dyDescent="0.25">
      <c r="A2441" t="s">
        <v>53</v>
      </c>
      <c r="B2441">
        <v>178</v>
      </c>
      <c r="C2441" t="s">
        <v>25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  <c r="U2441">
        <f t="shared" si="874"/>
        <v>1</v>
      </c>
      <c r="V2441" t="str">
        <f t="shared" si="875"/>
        <v>&lt;=3 calls</v>
      </c>
      <c r="W2441" t="str">
        <f t="shared" si="876"/>
        <v>Q4</v>
      </c>
      <c r="X2441" t="str">
        <f t="shared" si="877"/>
        <v>High</v>
      </c>
      <c r="Y2441" t="str">
        <f t="shared" si="878"/>
        <v>Low</v>
      </c>
      <c r="Z2441" s="3">
        <f t="shared" si="879"/>
        <v>-1.0323486371883464</v>
      </c>
      <c r="AA2441" s="3">
        <f t="shared" si="880"/>
        <v>-1.1736213204402852</v>
      </c>
      <c r="AB2441" s="3">
        <f t="shared" si="881"/>
        <v>1.3439394091307288</v>
      </c>
      <c r="AC2441" s="3">
        <f t="shared" si="882"/>
        <v>0.41445190259141979</v>
      </c>
      <c r="AD2441" s="3">
        <f t="shared" si="883"/>
        <v>2.7433404702406099</v>
      </c>
      <c r="AE2441" s="3">
        <f t="shared" si="884"/>
        <v>2.102635067593265</v>
      </c>
      <c r="AF2441" s="3">
        <f t="shared" si="885"/>
        <v>3.0522502386413044</v>
      </c>
      <c r="AG2441" t="str">
        <f t="shared" si="886"/>
        <v>Cluster 2</v>
      </c>
      <c r="AH2441" t="str">
        <f t="shared" si="887"/>
        <v>Not Applicable</v>
      </c>
      <c r="AI2441">
        <f t="shared" si="888"/>
        <v>21.17</v>
      </c>
      <c r="AJ2441" t="e">
        <f t="shared" si="889"/>
        <v>#N/A</v>
      </c>
      <c r="AK2441" t="str">
        <f t="shared" si="890"/>
        <v>yes - Low</v>
      </c>
      <c r="AL2441" t="str">
        <f t="shared" si="891"/>
        <v>Q3 - High</v>
      </c>
      <c r="AM2441">
        <f t="shared" si="892"/>
        <v>1</v>
      </c>
      <c r="AN2441">
        <f t="shared" si="893"/>
        <v>0</v>
      </c>
      <c r="AO2441">
        <f t="shared" si="894"/>
        <v>0</v>
      </c>
      <c r="AP2441">
        <f t="shared" si="895"/>
        <v>2</v>
      </c>
      <c r="AQ2441">
        <f t="shared" si="896"/>
        <v>124.5</v>
      </c>
    </row>
    <row r="2442" spans="1:43" x14ac:dyDescent="0.25">
      <c r="A2442" t="s">
        <v>27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  <c r="U2442">
        <f t="shared" si="874"/>
        <v>0</v>
      </c>
      <c r="V2442" t="str">
        <f t="shared" si="875"/>
        <v>&lt;=3 calls</v>
      </c>
      <c r="W2442" t="str">
        <f t="shared" si="876"/>
        <v>Q3</v>
      </c>
      <c r="X2442" t="str">
        <f t="shared" si="877"/>
        <v>Not Applicable</v>
      </c>
      <c r="Y2442" t="str">
        <f t="shared" si="878"/>
        <v>High</v>
      </c>
      <c r="Z2442" s="3">
        <f t="shared" si="879"/>
        <v>0.53951341521682761</v>
      </c>
      <c r="AA2442" s="3">
        <f t="shared" si="880"/>
        <v>0.74082489669826002</v>
      </c>
      <c r="AB2442" s="3">
        <f t="shared" si="881"/>
        <v>0.768011771280529</v>
      </c>
      <c r="AC2442" s="3">
        <f t="shared" si="882"/>
        <v>-0.16523687656435807</v>
      </c>
      <c r="AD2442" s="3">
        <f t="shared" si="883"/>
        <v>3.0369833671312114</v>
      </c>
      <c r="AE2442" s="3">
        <f t="shared" si="884"/>
        <v>1.2070797649571934</v>
      </c>
      <c r="AF2442" s="3">
        <f t="shared" si="885"/>
        <v>1.3003134797834699</v>
      </c>
      <c r="AG2442" t="str">
        <f t="shared" si="886"/>
        <v>Cluster 2</v>
      </c>
      <c r="AH2442" t="str">
        <f t="shared" si="887"/>
        <v>Not Applicable</v>
      </c>
      <c r="AI2442" t="e">
        <f t="shared" si="888"/>
        <v>#N/A</v>
      </c>
      <c r="AJ2442">
        <f t="shared" si="889"/>
        <v>35.6</v>
      </c>
      <c r="AK2442" t="str">
        <f t="shared" si="890"/>
        <v>no - High</v>
      </c>
      <c r="AL2442" t="str">
        <f t="shared" si="891"/>
        <v>Q2 - Medium</v>
      </c>
      <c r="AM2442">
        <f t="shared" si="892"/>
        <v>0</v>
      </c>
      <c r="AN2442">
        <f t="shared" si="893"/>
        <v>1</v>
      </c>
      <c r="AO2442">
        <f t="shared" si="894"/>
        <v>0</v>
      </c>
      <c r="AP2442">
        <f t="shared" si="895"/>
        <v>1</v>
      </c>
      <c r="AQ2442">
        <f t="shared" si="896"/>
        <v>209.4</v>
      </c>
    </row>
    <row r="2443" spans="1:43" x14ac:dyDescent="0.25">
      <c r="A2443" t="s">
        <v>55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  <c r="U2443">
        <f t="shared" si="874"/>
        <v>1</v>
      </c>
      <c r="V2443" t="str">
        <f t="shared" si="875"/>
        <v>&lt;=3 calls</v>
      </c>
      <c r="W2443" t="str">
        <f t="shared" si="876"/>
        <v>Q4</v>
      </c>
      <c r="X2443" t="str">
        <f t="shared" si="877"/>
        <v>Not Applicable</v>
      </c>
      <c r="Y2443" t="str">
        <f t="shared" si="878"/>
        <v>Medium</v>
      </c>
      <c r="Z2443" s="3">
        <f t="shared" si="879"/>
        <v>1.9521526919955643</v>
      </c>
      <c r="AA2443" s="3">
        <f t="shared" si="880"/>
        <v>-0.65023321741800089</v>
      </c>
      <c r="AB2443" s="3">
        <f t="shared" si="881"/>
        <v>1.1810909046351552</v>
      </c>
      <c r="AC2443" s="3">
        <f t="shared" si="882"/>
        <v>-0.56377291223395598</v>
      </c>
      <c r="AD2443" s="3">
        <f t="shared" si="883"/>
        <v>3.7128148250939561</v>
      </c>
      <c r="AE2443" s="3">
        <f t="shared" si="884"/>
        <v>2.438548541956862</v>
      </c>
      <c r="AF2443" s="3">
        <f t="shared" si="885"/>
        <v>2.4714457423788239</v>
      </c>
      <c r="AG2443" t="str">
        <f t="shared" si="886"/>
        <v>Cluster 2</v>
      </c>
      <c r="AH2443" t="str">
        <f t="shared" si="887"/>
        <v>Not Applicable</v>
      </c>
      <c r="AI2443">
        <f t="shared" si="888"/>
        <v>48.57</v>
      </c>
      <c r="AJ2443" t="e">
        <f t="shared" si="889"/>
        <v>#N/A</v>
      </c>
      <c r="AK2443" t="str">
        <f t="shared" si="890"/>
        <v>no - Medium</v>
      </c>
      <c r="AL2443" t="str">
        <f t="shared" si="891"/>
        <v>Q2 - Medium</v>
      </c>
      <c r="AM2443">
        <f t="shared" si="892"/>
        <v>0</v>
      </c>
      <c r="AN2443">
        <f t="shared" si="893"/>
        <v>1</v>
      </c>
      <c r="AO2443">
        <f t="shared" si="894"/>
        <v>0</v>
      </c>
      <c r="AP2443">
        <f t="shared" si="895"/>
        <v>1</v>
      </c>
      <c r="AQ2443">
        <f t="shared" si="896"/>
        <v>285.7</v>
      </c>
    </row>
    <row r="2444" spans="1:43" x14ac:dyDescent="0.25">
      <c r="A2444" t="s">
        <v>45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  <c r="U2444">
        <f t="shared" si="874"/>
        <v>0</v>
      </c>
      <c r="V2444" t="str">
        <f t="shared" si="875"/>
        <v>&lt;=3 calls</v>
      </c>
      <c r="W2444" t="str">
        <f t="shared" si="876"/>
        <v>Q4</v>
      </c>
      <c r="X2444" t="str">
        <f t="shared" si="877"/>
        <v>Not Applicable</v>
      </c>
      <c r="Y2444" t="str">
        <f t="shared" si="878"/>
        <v>Low</v>
      </c>
      <c r="Z2444" s="3">
        <f t="shared" si="879"/>
        <v>0.19699930485763192</v>
      </c>
      <c r="AA2444" s="3">
        <f t="shared" si="880"/>
        <v>-0.77162741621784614</v>
      </c>
      <c r="AB2444" s="3">
        <f t="shared" si="881"/>
        <v>0.62303688313203076</v>
      </c>
      <c r="AC2444" s="3">
        <f t="shared" si="882"/>
        <v>-0.67246455832566399</v>
      </c>
      <c r="AD2444" s="3">
        <f t="shared" si="883"/>
        <v>2.0558427864048192</v>
      </c>
      <c r="AE2444" s="3">
        <f t="shared" si="884"/>
        <v>1.2143315591387822</v>
      </c>
      <c r="AF2444" s="3">
        <f t="shared" si="885"/>
        <v>2.5928194516063243</v>
      </c>
      <c r="AG2444" t="str">
        <f t="shared" si="886"/>
        <v>Cluster 2</v>
      </c>
      <c r="AH2444" t="str">
        <f t="shared" si="887"/>
        <v>Not Applicable</v>
      </c>
      <c r="AI2444" t="e">
        <f t="shared" si="888"/>
        <v>#N/A</v>
      </c>
      <c r="AJ2444">
        <f t="shared" si="889"/>
        <v>32.450000000000003</v>
      </c>
      <c r="AK2444" t="str">
        <f t="shared" si="890"/>
        <v>no - Low</v>
      </c>
      <c r="AL2444" t="str">
        <f t="shared" si="891"/>
        <v>Q1 - Low</v>
      </c>
      <c r="AM2444">
        <f t="shared" si="892"/>
        <v>0</v>
      </c>
      <c r="AN2444">
        <f t="shared" si="893"/>
        <v>1</v>
      </c>
      <c r="AO2444">
        <f t="shared" si="894"/>
        <v>0</v>
      </c>
      <c r="AP2444">
        <f t="shared" si="895"/>
        <v>1</v>
      </c>
      <c r="AQ2444">
        <f t="shared" si="896"/>
        <v>190.9</v>
      </c>
    </row>
    <row r="2445" spans="1:43" x14ac:dyDescent="0.25">
      <c r="A2445" t="s">
        <v>52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  <c r="U2445">
        <f t="shared" si="874"/>
        <v>0</v>
      </c>
      <c r="V2445" t="str">
        <f t="shared" si="875"/>
        <v>&lt;=3 calls</v>
      </c>
      <c r="W2445" t="str">
        <f t="shared" si="876"/>
        <v>Q4</v>
      </c>
      <c r="X2445" t="str">
        <f t="shared" si="877"/>
        <v>Not Applicable</v>
      </c>
      <c r="Y2445" t="str">
        <f t="shared" si="878"/>
        <v>Low</v>
      </c>
      <c r="Z2445" s="3">
        <f t="shared" si="879"/>
        <v>0.52840484947544841</v>
      </c>
      <c r="AA2445" s="3">
        <f t="shared" si="880"/>
        <v>-1.3387970335613859</v>
      </c>
      <c r="AB2445" s="3">
        <f t="shared" si="881"/>
        <v>-1.2675945349141429</v>
      </c>
      <c r="AC2445" s="3">
        <f t="shared" si="882"/>
        <v>0.30576025649971117</v>
      </c>
      <c r="AD2445" s="3">
        <f t="shared" si="883"/>
        <v>2.0560694288910017</v>
      </c>
      <c r="AE2445" s="3">
        <f t="shared" si="884"/>
        <v>1.9421314119855302</v>
      </c>
      <c r="AF2445" s="3">
        <f t="shared" si="885"/>
        <v>3.3639749324900818</v>
      </c>
      <c r="AG2445" t="str">
        <f t="shared" si="886"/>
        <v>Cluster 2</v>
      </c>
      <c r="AH2445" t="str">
        <f t="shared" si="887"/>
        <v>&gt;16 messages</v>
      </c>
      <c r="AI2445" t="e">
        <f t="shared" si="888"/>
        <v>#N/A</v>
      </c>
      <c r="AJ2445">
        <f t="shared" si="889"/>
        <v>35.5</v>
      </c>
      <c r="AK2445" t="str">
        <f t="shared" si="890"/>
        <v>no - Medium</v>
      </c>
      <c r="AL2445" t="str">
        <f t="shared" si="891"/>
        <v>Q3 - High</v>
      </c>
      <c r="AM2445">
        <f t="shared" si="892"/>
        <v>0</v>
      </c>
      <c r="AN2445">
        <f t="shared" si="893"/>
        <v>1</v>
      </c>
      <c r="AO2445">
        <f t="shared" si="894"/>
        <v>0</v>
      </c>
      <c r="AP2445">
        <f t="shared" si="895"/>
        <v>2</v>
      </c>
      <c r="AQ2445">
        <f t="shared" si="896"/>
        <v>208.8</v>
      </c>
    </row>
    <row r="2446" spans="1:43" x14ac:dyDescent="0.25">
      <c r="A2446" t="s">
        <v>71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  <c r="U2446">
        <f t="shared" si="874"/>
        <v>0</v>
      </c>
      <c r="V2446" t="str">
        <f t="shared" si="875"/>
        <v>&lt;=3 calls</v>
      </c>
      <c r="W2446" t="str">
        <f t="shared" si="876"/>
        <v>Q4</v>
      </c>
      <c r="X2446" t="str">
        <f t="shared" si="877"/>
        <v>Not Applicable</v>
      </c>
      <c r="Y2446" t="str">
        <f t="shared" si="878"/>
        <v>Medium</v>
      </c>
      <c r="Z2446" s="3">
        <f t="shared" si="879"/>
        <v>-1.9006681926394968</v>
      </c>
      <c r="AA2446" s="3">
        <f t="shared" si="880"/>
        <v>0.13584397153181749</v>
      </c>
      <c r="AB2446" s="3">
        <f t="shared" si="881"/>
        <v>1.0956947376435737</v>
      </c>
      <c r="AC2446" s="3">
        <f t="shared" si="882"/>
        <v>0.23329915910523916</v>
      </c>
      <c r="AD2446" s="3">
        <f t="shared" si="883"/>
        <v>2.8309553105152205</v>
      </c>
      <c r="AE2446" s="3">
        <f t="shared" si="884"/>
        <v>2.2104227240172998</v>
      </c>
      <c r="AF2446" s="3">
        <f t="shared" si="885"/>
        <v>3.1237204208395144</v>
      </c>
      <c r="AG2446" t="str">
        <f t="shared" si="886"/>
        <v>Cluster 2</v>
      </c>
      <c r="AH2446" t="str">
        <f t="shared" si="887"/>
        <v>&gt;16 messages</v>
      </c>
      <c r="AI2446" t="e">
        <f t="shared" si="888"/>
        <v>#N/A</v>
      </c>
      <c r="AJ2446">
        <f t="shared" si="889"/>
        <v>13.19</v>
      </c>
      <c r="AK2446" t="str">
        <f t="shared" si="890"/>
        <v>no - Low</v>
      </c>
      <c r="AL2446" t="str">
        <f t="shared" si="891"/>
        <v>Q3 - High</v>
      </c>
      <c r="AM2446">
        <f t="shared" si="892"/>
        <v>0</v>
      </c>
      <c r="AN2446">
        <f t="shared" si="893"/>
        <v>1</v>
      </c>
      <c r="AO2446">
        <f t="shared" si="894"/>
        <v>0</v>
      </c>
      <c r="AP2446">
        <f t="shared" si="895"/>
        <v>1</v>
      </c>
      <c r="AQ2446">
        <f t="shared" si="896"/>
        <v>77.599999999999994</v>
      </c>
    </row>
    <row r="2447" spans="1:43" x14ac:dyDescent="0.25">
      <c r="A2447" t="s">
        <v>74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  <c r="U2447">
        <f t="shared" si="874"/>
        <v>1</v>
      </c>
      <c r="V2447" t="str">
        <f t="shared" si="875"/>
        <v>&lt;=3 calls</v>
      </c>
      <c r="W2447" t="str">
        <f t="shared" si="876"/>
        <v>Q2</v>
      </c>
      <c r="X2447" t="str">
        <f t="shared" si="877"/>
        <v>Not Applicable</v>
      </c>
      <c r="Y2447" t="str">
        <f t="shared" si="878"/>
        <v>High</v>
      </c>
      <c r="Z2447" s="3">
        <f t="shared" si="879"/>
        <v>1.6818442589553348</v>
      </c>
      <c r="AA2447" s="3">
        <f t="shared" si="880"/>
        <v>0.74082489669826002</v>
      </c>
      <c r="AB2447" s="3">
        <f t="shared" si="881"/>
        <v>-1.0948162435590827</v>
      </c>
      <c r="AC2447" s="3">
        <f t="shared" si="882"/>
        <v>-0.67246455832566399</v>
      </c>
      <c r="AD2447" s="3">
        <f t="shared" si="883"/>
        <v>3.2154361346249214</v>
      </c>
      <c r="AE2447" s="3">
        <f t="shared" si="884"/>
        <v>2.2423766026949972</v>
      </c>
      <c r="AF2447" s="3">
        <f t="shared" si="885"/>
        <v>2.7780345787582026</v>
      </c>
      <c r="AG2447" t="str">
        <f t="shared" si="886"/>
        <v>Cluster 2</v>
      </c>
      <c r="AH2447" t="str">
        <f t="shared" si="887"/>
        <v>Not Applicable</v>
      </c>
      <c r="AI2447">
        <f t="shared" si="888"/>
        <v>46.09</v>
      </c>
      <c r="AJ2447" t="e">
        <f t="shared" si="889"/>
        <v>#N/A</v>
      </c>
      <c r="AK2447" t="str">
        <f t="shared" si="890"/>
        <v>no - Medium</v>
      </c>
      <c r="AL2447" t="str">
        <f t="shared" si="891"/>
        <v>Q1 - Low</v>
      </c>
      <c r="AM2447">
        <f t="shared" si="892"/>
        <v>0</v>
      </c>
      <c r="AN2447">
        <f t="shared" si="893"/>
        <v>1</v>
      </c>
      <c r="AO2447">
        <f t="shared" si="894"/>
        <v>0</v>
      </c>
      <c r="AP2447">
        <f t="shared" si="895"/>
        <v>1</v>
      </c>
      <c r="AQ2447">
        <f t="shared" si="896"/>
        <v>271.10000000000002</v>
      </c>
    </row>
    <row r="2448" spans="1:43" x14ac:dyDescent="0.25">
      <c r="A2448" t="s">
        <v>42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  <c r="U2448">
        <f t="shared" si="874"/>
        <v>0</v>
      </c>
      <c r="V2448" t="str">
        <f t="shared" si="875"/>
        <v>&lt;=3 calls</v>
      </c>
      <c r="W2448" t="str">
        <f t="shared" si="876"/>
        <v>Q4</v>
      </c>
      <c r="X2448" t="str">
        <f t="shared" si="877"/>
        <v>Not Applicable</v>
      </c>
      <c r="Y2448" t="str">
        <f t="shared" si="878"/>
        <v>Low</v>
      </c>
      <c r="Z2448" s="3">
        <f t="shared" si="879"/>
        <v>1.1208616890156788</v>
      </c>
      <c r="AA2448" s="3">
        <f t="shared" si="880"/>
        <v>-1.1079490489584014</v>
      </c>
      <c r="AB2448" s="3">
        <f t="shared" si="881"/>
        <v>-1.4860498458228391</v>
      </c>
      <c r="AC2448" s="3">
        <f t="shared" si="882"/>
        <v>0.48691299998589177</v>
      </c>
      <c r="AD2448" s="3">
        <f t="shared" si="883"/>
        <v>2.6375864010979644</v>
      </c>
      <c r="AE2448" s="3">
        <f t="shared" si="884"/>
        <v>2.2202050434174434</v>
      </c>
      <c r="AF2448" s="3">
        <f t="shared" si="885"/>
        <v>3.3017811627022757</v>
      </c>
      <c r="AG2448" t="str">
        <f t="shared" si="886"/>
        <v>Cluster 2</v>
      </c>
      <c r="AH2448" t="str">
        <f t="shared" si="887"/>
        <v>Not Applicable</v>
      </c>
      <c r="AI2448" t="e">
        <f t="shared" si="888"/>
        <v>#N/A</v>
      </c>
      <c r="AJ2448">
        <f t="shared" si="889"/>
        <v>40.94</v>
      </c>
      <c r="AK2448" t="str">
        <f t="shared" si="890"/>
        <v>no - Low</v>
      </c>
      <c r="AL2448" t="str">
        <f t="shared" si="891"/>
        <v>Q3 - High</v>
      </c>
      <c r="AM2448">
        <f t="shared" si="892"/>
        <v>0</v>
      </c>
      <c r="AN2448">
        <f t="shared" si="893"/>
        <v>1</v>
      </c>
      <c r="AO2448">
        <f t="shared" si="894"/>
        <v>0</v>
      </c>
      <c r="AP2448">
        <f t="shared" si="895"/>
        <v>0</v>
      </c>
      <c r="AQ2448">
        <f t="shared" si="896"/>
        <v>240.8</v>
      </c>
    </row>
    <row r="2449" spans="1:43" x14ac:dyDescent="0.25">
      <c r="A2449" t="s">
        <v>52</v>
      </c>
      <c r="B2449">
        <v>159</v>
      </c>
      <c r="C2449" t="s">
        <v>28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  <c r="U2449">
        <f t="shared" si="874"/>
        <v>0</v>
      </c>
      <c r="V2449" t="str">
        <f t="shared" si="875"/>
        <v>&lt;=3 calls</v>
      </c>
      <c r="W2449" t="str">
        <f t="shared" si="876"/>
        <v>Q4</v>
      </c>
      <c r="X2449" t="str">
        <f t="shared" si="877"/>
        <v>Not Applicable</v>
      </c>
      <c r="Y2449" t="str">
        <f t="shared" si="878"/>
        <v>Medium</v>
      </c>
      <c r="Z2449" s="3">
        <f t="shared" si="879"/>
        <v>-1.2119371166739787</v>
      </c>
      <c r="AA2449" s="3">
        <f t="shared" si="880"/>
        <v>-0.15072594038912907</v>
      </c>
      <c r="AB2449" s="3">
        <f t="shared" si="881"/>
        <v>1.1612313309161828</v>
      </c>
      <c r="AC2449" s="3">
        <f t="shared" si="882"/>
        <v>0.70429629216930834</v>
      </c>
      <c r="AD2449" s="3">
        <f t="shared" si="883"/>
        <v>2.8882054094173766</v>
      </c>
      <c r="AE2449" s="3">
        <f t="shared" si="884"/>
        <v>1.8264723800109952</v>
      </c>
      <c r="AF2449" s="3">
        <f t="shared" si="885"/>
        <v>2.5160032239443302</v>
      </c>
      <c r="AG2449" t="str">
        <f t="shared" si="886"/>
        <v>Cluster 2</v>
      </c>
      <c r="AH2449" t="str">
        <f t="shared" si="887"/>
        <v>Not Applicable</v>
      </c>
      <c r="AI2449" t="e">
        <f t="shared" si="888"/>
        <v>#N/A</v>
      </c>
      <c r="AJ2449">
        <f t="shared" si="889"/>
        <v>19.52</v>
      </c>
      <c r="AK2449" t="str">
        <f t="shared" si="890"/>
        <v>no - Medium</v>
      </c>
      <c r="AL2449" t="str">
        <f t="shared" si="891"/>
        <v>Q4 - Very High</v>
      </c>
      <c r="AM2449">
        <f t="shared" si="892"/>
        <v>0</v>
      </c>
      <c r="AN2449">
        <f t="shared" si="893"/>
        <v>0</v>
      </c>
      <c r="AO2449">
        <f t="shared" si="894"/>
        <v>1</v>
      </c>
      <c r="AP2449">
        <f t="shared" si="895"/>
        <v>0</v>
      </c>
      <c r="AQ2449">
        <f t="shared" si="896"/>
        <v>114.8</v>
      </c>
    </row>
    <row r="2450" spans="1:43" x14ac:dyDescent="0.25">
      <c r="A2450" t="s">
        <v>54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  <c r="U2450">
        <f t="shared" si="874"/>
        <v>0</v>
      </c>
      <c r="V2450" t="str">
        <f t="shared" si="875"/>
        <v>&lt;=3 calls</v>
      </c>
      <c r="W2450" t="str">
        <f t="shared" si="876"/>
        <v>Q3</v>
      </c>
      <c r="X2450" t="str">
        <f t="shared" si="877"/>
        <v>Not Applicable</v>
      </c>
      <c r="Y2450" t="str">
        <f t="shared" si="878"/>
        <v>Low</v>
      </c>
      <c r="Z2450" s="3">
        <f t="shared" si="879"/>
        <v>-0.76759448701880573</v>
      </c>
      <c r="AA2450" s="3">
        <f t="shared" si="880"/>
        <v>-1.1577007697780102</v>
      </c>
      <c r="AB2450" s="3">
        <f t="shared" si="881"/>
        <v>-0.33220861275054203</v>
      </c>
      <c r="AC2450" s="3">
        <f t="shared" si="882"/>
        <v>0.55937409738036437</v>
      </c>
      <c r="AD2450" s="3">
        <f t="shared" si="883"/>
        <v>1.7194402483709663</v>
      </c>
      <c r="AE2450" s="3">
        <f t="shared" si="884"/>
        <v>1.5338625466618572</v>
      </c>
      <c r="AF2450" s="3">
        <f t="shared" si="885"/>
        <v>3.122337883123155</v>
      </c>
      <c r="AG2450" t="str">
        <f t="shared" si="886"/>
        <v>Cluster 2</v>
      </c>
      <c r="AH2450" t="str">
        <f t="shared" si="887"/>
        <v>&gt;16 messages</v>
      </c>
      <c r="AI2450" t="e">
        <f t="shared" si="888"/>
        <v>#N/A</v>
      </c>
      <c r="AJ2450">
        <f t="shared" si="889"/>
        <v>23.6</v>
      </c>
      <c r="AK2450" t="str">
        <f t="shared" si="890"/>
        <v>no - High</v>
      </c>
      <c r="AL2450" t="str">
        <f t="shared" si="891"/>
        <v>Q3 - High</v>
      </c>
      <c r="AM2450">
        <f t="shared" si="892"/>
        <v>0</v>
      </c>
      <c r="AN2450">
        <f t="shared" si="893"/>
        <v>1</v>
      </c>
      <c r="AO2450">
        <f t="shared" si="894"/>
        <v>0</v>
      </c>
      <c r="AP2450">
        <f t="shared" si="895"/>
        <v>1</v>
      </c>
      <c r="AQ2450">
        <f t="shared" si="896"/>
        <v>138.80000000000001</v>
      </c>
    </row>
    <row r="2451" spans="1:43" x14ac:dyDescent="0.25">
      <c r="A2451" t="s">
        <v>27</v>
      </c>
      <c r="B2451">
        <v>150</v>
      </c>
      <c r="C2451" t="s">
        <v>25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  <c r="U2451">
        <f t="shared" si="874"/>
        <v>0</v>
      </c>
      <c r="V2451" t="str">
        <f t="shared" si="875"/>
        <v>&lt;=3 calls</v>
      </c>
      <c r="W2451" t="str">
        <f t="shared" si="876"/>
        <v>Q4</v>
      </c>
      <c r="X2451" t="str">
        <f t="shared" si="877"/>
        <v>Not Applicable</v>
      </c>
      <c r="Y2451" t="str">
        <f t="shared" si="878"/>
        <v>Low</v>
      </c>
      <c r="Z2451" s="3">
        <f t="shared" si="879"/>
        <v>0.54691912571108059</v>
      </c>
      <c r="AA2451" s="3">
        <f t="shared" si="880"/>
        <v>-0.89899182151604462</v>
      </c>
      <c r="AB2451" s="3">
        <f t="shared" si="881"/>
        <v>1.0122845280238899</v>
      </c>
      <c r="AC2451" s="3">
        <f t="shared" si="882"/>
        <v>-1.1072311426924974</v>
      </c>
      <c r="AD2451" s="3">
        <f t="shared" si="883"/>
        <v>2.5424297381243099</v>
      </c>
      <c r="AE2451" s="3">
        <f t="shared" si="884"/>
        <v>1.8324812670927886</v>
      </c>
      <c r="AF2451" s="3">
        <f t="shared" si="885"/>
        <v>2.8726340204058602</v>
      </c>
      <c r="AG2451" t="str">
        <f t="shared" si="886"/>
        <v>Cluster 2</v>
      </c>
      <c r="AH2451" t="str">
        <f t="shared" si="887"/>
        <v>&gt;16 messages</v>
      </c>
      <c r="AI2451" t="e">
        <f t="shared" si="888"/>
        <v>#N/A</v>
      </c>
      <c r="AJ2451">
        <f t="shared" si="889"/>
        <v>35.67</v>
      </c>
      <c r="AK2451" t="str">
        <f t="shared" si="890"/>
        <v>no - Medium</v>
      </c>
      <c r="AL2451" t="str">
        <f t="shared" si="891"/>
        <v>Q1 - Low</v>
      </c>
      <c r="AM2451">
        <f t="shared" si="892"/>
        <v>0</v>
      </c>
      <c r="AN2451">
        <f t="shared" si="893"/>
        <v>0</v>
      </c>
      <c r="AO2451">
        <f t="shared" si="894"/>
        <v>0</v>
      </c>
      <c r="AP2451">
        <f t="shared" si="895"/>
        <v>0</v>
      </c>
      <c r="AQ2451">
        <f t="shared" si="896"/>
        <v>209.8</v>
      </c>
    </row>
    <row r="2452" spans="1:43" x14ac:dyDescent="0.25">
      <c r="A2452" t="s">
        <v>74</v>
      </c>
      <c r="B2452">
        <v>37</v>
      </c>
      <c r="C2452" t="s">
        <v>25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  <c r="U2452">
        <f t="shared" si="874"/>
        <v>0</v>
      </c>
      <c r="V2452" t="str">
        <f t="shared" si="875"/>
        <v>&lt;=3 calls</v>
      </c>
      <c r="W2452" t="str">
        <f t="shared" si="876"/>
        <v>Q1</v>
      </c>
      <c r="X2452" t="str">
        <f t="shared" si="877"/>
        <v>Not Applicable</v>
      </c>
      <c r="Y2452" t="str">
        <f t="shared" si="878"/>
        <v>High</v>
      </c>
      <c r="Z2452" s="3">
        <f t="shared" si="879"/>
        <v>-0.83980016433777138</v>
      </c>
      <c r="AA2452" s="3">
        <f t="shared" si="880"/>
        <v>0.95973246830453862</v>
      </c>
      <c r="AB2452" s="3">
        <f t="shared" si="881"/>
        <v>0.7084330501236118</v>
      </c>
      <c r="AC2452" s="3">
        <f t="shared" si="882"/>
        <v>1.6100600096002116</v>
      </c>
      <c r="AD2452" s="3">
        <f t="shared" si="883"/>
        <v>3.6874614676145603</v>
      </c>
      <c r="AE2452" s="3">
        <f t="shared" si="884"/>
        <v>2.172676079805949</v>
      </c>
      <c r="AF2452" s="3">
        <f t="shared" si="885"/>
        <v>1.960528148326304</v>
      </c>
      <c r="AG2452" t="str">
        <f t="shared" si="886"/>
        <v>Cluster 3</v>
      </c>
      <c r="AH2452" t="str">
        <f t="shared" si="887"/>
        <v>Not Applicable</v>
      </c>
      <c r="AI2452" t="e">
        <f t="shared" si="888"/>
        <v>#N/A</v>
      </c>
      <c r="AJ2452">
        <f t="shared" si="889"/>
        <v>22.93</v>
      </c>
      <c r="AK2452" t="str">
        <f t="shared" si="890"/>
        <v>no - Low</v>
      </c>
      <c r="AL2452" t="str">
        <f t="shared" si="891"/>
        <v>Q4 - Very High</v>
      </c>
      <c r="AM2452">
        <f t="shared" si="892"/>
        <v>0</v>
      </c>
      <c r="AN2452">
        <f t="shared" si="893"/>
        <v>0</v>
      </c>
      <c r="AO2452">
        <f t="shared" si="894"/>
        <v>0</v>
      </c>
      <c r="AP2452">
        <f t="shared" si="895"/>
        <v>3</v>
      </c>
      <c r="AQ2452">
        <f t="shared" si="896"/>
        <v>134.9</v>
      </c>
    </row>
    <row r="2453" spans="1:43" x14ac:dyDescent="0.25">
      <c r="A2453" t="s">
        <v>50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  <c r="U2453">
        <f t="shared" si="874"/>
        <v>0</v>
      </c>
      <c r="V2453" t="str">
        <f t="shared" si="875"/>
        <v>&lt;=3 calls</v>
      </c>
      <c r="W2453" t="str">
        <f t="shared" si="876"/>
        <v>Q1</v>
      </c>
      <c r="X2453" t="str">
        <f t="shared" si="877"/>
        <v>Low</v>
      </c>
      <c r="Y2453" t="str">
        <f t="shared" si="878"/>
        <v>Low</v>
      </c>
      <c r="Z2453" s="3">
        <f t="shared" si="879"/>
        <v>-0.30103472588087443</v>
      </c>
      <c r="AA2453" s="3">
        <f t="shared" si="880"/>
        <v>-0.93680312933894738</v>
      </c>
      <c r="AB2453" s="3">
        <f t="shared" si="881"/>
        <v>-1.5237830358888869</v>
      </c>
      <c r="AC2453" s="3">
        <f t="shared" si="882"/>
        <v>-1.3970755322703865</v>
      </c>
      <c r="AD2453" s="3">
        <f t="shared" si="883"/>
        <v>0.96154248262807596</v>
      </c>
      <c r="AE2453" s="3">
        <f t="shared" si="884"/>
        <v>2.2895320029771922</v>
      </c>
      <c r="AF2453" s="3">
        <f t="shared" si="885"/>
        <v>4.1903877671899226</v>
      </c>
      <c r="AG2453" t="str">
        <f t="shared" si="886"/>
        <v>Cluster 1</v>
      </c>
      <c r="AH2453" t="str">
        <f t="shared" si="887"/>
        <v>Not Applicable</v>
      </c>
      <c r="AI2453" t="e">
        <f t="shared" si="888"/>
        <v>#N/A</v>
      </c>
      <c r="AJ2453">
        <f t="shared" si="889"/>
        <v>27.88</v>
      </c>
      <c r="AK2453" t="str">
        <f t="shared" si="890"/>
        <v>yes - Medium</v>
      </c>
      <c r="AL2453" t="str">
        <f t="shared" si="891"/>
        <v>Q1 - Low</v>
      </c>
      <c r="AM2453">
        <f t="shared" si="892"/>
        <v>1</v>
      </c>
      <c r="AN2453">
        <f t="shared" si="893"/>
        <v>1</v>
      </c>
      <c r="AO2453">
        <f t="shared" si="894"/>
        <v>0</v>
      </c>
      <c r="AP2453">
        <f t="shared" si="895"/>
        <v>0</v>
      </c>
      <c r="AQ2453">
        <f t="shared" si="896"/>
        <v>164</v>
      </c>
    </row>
    <row r="2454" spans="1:43" x14ac:dyDescent="0.25">
      <c r="A2454" t="s">
        <v>57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  <c r="U2454">
        <f t="shared" si="874"/>
        <v>0</v>
      </c>
      <c r="V2454" t="str">
        <f t="shared" si="875"/>
        <v>&lt;=3 calls</v>
      </c>
      <c r="W2454" t="str">
        <f t="shared" si="876"/>
        <v>Q1</v>
      </c>
      <c r="X2454" t="str">
        <f t="shared" si="877"/>
        <v>Not Applicable</v>
      </c>
      <c r="Y2454" t="str">
        <f t="shared" si="878"/>
        <v>Medium</v>
      </c>
      <c r="Z2454" s="3">
        <f t="shared" si="879"/>
        <v>1.20787878732315</v>
      </c>
      <c r="AA2454" s="3">
        <f t="shared" si="880"/>
        <v>-0.14873587155634482</v>
      </c>
      <c r="AB2454" s="3">
        <f t="shared" si="881"/>
        <v>-1.1682966663192809</v>
      </c>
      <c r="AC2454" s="3">
        <f t="shared" si="882"/>
        <v>-0.41885071744501134</v>
      </c>
      <c r="AD2454" s="3">
        <f t="shared" si="883"/>
        <v>2.4424245356601788</v>
      </c>
      <c r="AE2454" s="3">
        <f t="shared" si="884"/>
        <v>1.7382308674022029</v>
      </c>
      <c r="AF2454" s="3">
        <f t="shared" si="885"/>
        <v>2.8420864667326344</v>
      </c>
      <c r="AG2454" t="str">
        <f t="shared" si="886"/>
        <v>Cluster 2</v>
      </c>
      <c r="AH2454" t="str">
        <f t="shared" si="887"/>
        <v>Not Applicable</v>
      </c>
      <c r="AI2454" t="e">
        <f t="shared" si="888"/>
        <v>#N/A</v>
      </c>
      <c r="AJ2454">
        <f t="shared" si="889"/>
        <v>41.74</v>
      </c>
      <c r="AK2454" t="str">
        <f t="shared" si="890"/>
        <v>no - Medium</v>
      </c>
      <c r="AL2454" t="str">
        <f t="shared" si="891"/>
        <v>Q2 - Medium</v>
      </c>
      <c r="AM2454">
        <f t="shared" si="892"/>
        <v>0</v>
      </c>
      <c r="AN2454">
        <f t="shared" si="893"/>
        <v>1</v>
      </c>
      <c r="AO2454">
        <f t="shared" si="894"/>
        <v>0</v>
      </c>
      <c r="AP2454">
        <f t="shared" si="895"/>
        <v>1</v>
      </c>
      <c r="AQ2454">
        <f t="shared" si="896"/>
        <v>245.5</v>
      </c>
    </row>
    <row r="2455" spans="1:43" x14ac:dyDescent="0.25">
      <c r="A2455" t="s">
        <v>74</v>
      </c>
      <c r="B2455">
        <v>134</v>
      </c>
      <c r="C2455" t="s">
        <v>25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  <c r="U2455">
        <f t="shared" si="874"/>
        <v>0</v>
      </c>
      <c r="V2455" t="str">
        <f t="shared" si="875"/>
        <v>&lt;=3 calls</v>
      </c>
      <c r="W2455" t="str">
        <f t="shared" si="876"/>
        <v>Q4</v>
      </c>
      <c r="X2455" t="str">
        <f t="shared" si="877"/>
        <v>Not Applicable</v>
      </c>
      <c r="Y2455" t="str">
        <f t="shared" si="878"/>
        <v>Medium</v>
      </c>
      <c r="Z2455" s="3">
        <f t="shared" si="879"/>
        <v>-1.8506796468032898</v>
      </c>
      <c r="AA2455" s="3">
        <f t="shared" si="880"/>
        <v>-5.4509155958712696E-3</v>
      </c>
      <c r="AB2455" s="3">
        <f t="shared" si="881"/>
        <v>-0.59038307109718335</v>
      </c>
      <c r="AC2455" s="3">
        <f t="shared" si="882"/>
        <v>2.2984404348476986</v>
      </c>
      <c r="AD2455" s="3">
        <f t="shared" si="883"/>
        <v>3.572153282469344</v>
      </c>
      <c r="AE2455" s="3">
        <f t="shared" si="884"/>
        <v>3.0093895511804054</v>
      </c>
      <c r="AF2455" s="3">
        <f t="shared" si="885"/>
        <v>3.6541171119780893</v>
      </c>
      <c r="AG2455" t="str">
        <f t="shared" si="886"/>
        <v>Cluster 2</v>
      </c>
      <c r="AH2455" t="str">
        <f t="shared" si="887"/>
        <v>&gt;16 messages</v>
      </c>
      <c r="AI2455" t="e">
        <f t="shared" si="888"/>
        <v>#N/A</v>
      </c>
      <c r="AJ2455">
        <f t="shared" si="889"/>
        <v>13.65</v>
      </c>
      <c r="AK2455" t="str">
        <f t="shared" si="890"/>
        <v>no - Low</v>
      </c>
      <c r="AL2455" t="str">
        <f t="shared" si="891"/>
        <v>Q4 - Very High</v>
      </c>
      <c r="AM2455">
        <f t="shared" si="892"/>
        <v>0</v>
      </c>
      <c r="AN2455">
        <f t="shared" si="893"/>
        <v>0</v>
      </c>
      <c r="AO2455">
        <f t="shared" si="894"/>
        <v>0</v>
      </c>
      <c r="AP2455">
        <f t="shared" si="895"/>
        <v>0</v>
      </c>
      <c r="AQ2455">
        <f t="shared" si="896"/>
        <v>80.3</v>
      </c>
    </row>
    <row r="2456" spans="1:43" x14ac:dyDescent="0.25">
      <c r="A2456" t="s">
        <v>74</v>
      </c>
      <c r="B2456">
        <v>107</v>
      </c>
      <c r="C2456" t="s">
        <v>25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  <c r="U2456">
        <f t="shared" si="874"/>
        <v>0</v>
      </c>
      <c r="V2456" t="str">
        <f t="shared" si="875"/>
        <v>&lt;=3 calls</v>
      </c>
      <c r="W2456" t="str">
        <f t="shared" si="876"/>
        <v>Q3</v>
      </c>
      <c r="X2456" t="str">
        <f t="shared" si="877"/>
        <v>Not Applicable</v>
      </c>
      <c r="Y2456" t="str">
        <f t="shared" si="878"/>
        <v>Medium</v>
      </c>
      <c r="Z2456" s="3">
        <f t="shared" si="879"/>
        <v>-1.6581311739527147</v>
      </c>
      <c r="AA2456" s="3">
        <f t="shared" si="880"/>
        <v>0.14579431569573922</v>
      </c>
      <c r="AB2456" s="3">
        <f t="shared" si="881"/>
        <v>-0.61818647430374485</v>
      </c>
      <c r="AC2456" s="3">
        <f t="shared" si="882"/>
        <v>-1.6869199218482758</v>
      </c>
      <c r="AD2456" s="3">
        <f t="shared" si="883"/>
        <v>1.5374074942726446</v>
      </c>
      <c r="AE2456" s="3">
        <f t="shared" si="884"/>
        <v>2.4491852343715621</v>
      </c>
      <c r="AF2456" s="3">
        <f t="shared" si="885"/>
        <v>4.1992135955535383</v>
      </c>
      <c r="AG2456" t="str">
        <f t="shared" si="886"/>
        <v>Cluster 1</v>
      </c>
      <c r="AH2456" t="str">
        <f t="shared" si="887"/>
        <v>Not Applicable</v>
      </c>
      <c r="AI2456" t="e">
        <f t="shared" si="888"/>
        <v>#N/A</v>
      </c>
      <c r="AJ2456">
        <f t="shared" si="889"/>
        <v>15.42</v>
      </c>
      <c r="AK2456" t="str">
        <f t="shared" si="890"/>
        <v>no - Medium</v>
      </c>
      <c r="AL2456" t="str">
        <f t="shared" si="891"/>
        <v>Q1 - Low</v>
      </c>
      <c r="AM2456">
        <f t="shared" si="892"/>
        <v>0</v>
      </c>
      <c r="AN2456">
        <f t="shared" si="893"/>
        <v>0</v>
      </c>
      <c r="AO2456">
        <f t="shared" si="894"/>
        <v>0</v>
      </c>
      <c r="AP2456">
        <f t="shared" si="895"/>
        <v>2</v>
      </c>
      <c r="AQ2456">
        <f t="shared" si="896"/>
        <v>90.7</v>
      </c>
    </row>
    <row r="2457" spans="1:43" x14ac:dyDescent="0.25">
      <c r="A2457" t="s">
        <v>27</v>
      </c>
      <c r="B2457">
        <v>80</v>
      </c>
      <c r="C2457" t="s">
        <v>25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  <c r="U2457">
        <f t="shared" si="874"/>
        <v>0</v>
      </c>
      <c r="V2457" t="str">
        <f t="shared" si="875"/>
        <v>&lt;=3 calls</v>
      </c>
      <c r="W2457" t="str">
        <f t="shared" si="876"/>
        <v>Q2</v>
      </c>
      <c r="X2457" t="str">
        <f t="shared" si="877"/>
        <v>Not Applicable</v>
      </c>
      <c r="Y2457" t="str">
        <f t="shared" si="878"/>
        <v>High</v>
      </c>
      <c r="Z2457" s="3">
        <f t="shared" si="879"/>
        <v>0.1858907391162527</v>
      </c>
      <c r="AA2457" s="3">
        <f t="shared" si="880"/>
        <v>1.1229181125928556</v>
      </c>
      <c r="AB2457" s="3">
        <f t="shared" si="881"/>
        <v>0.28542412990949978</v>
      </c>
      <c r="AC2457" s="3">
        <f t="shared" si="882"/>
        <v>-2.3390697983985258</v>
      </c>
      <c r="AD2457" s="3">
        <f t="shared" si="883"/>
        <v>3.0591732995424055</v>
      </c>
      <c r="AE2457" s="3">
        <f t="shared" si="884"/>
        <v>2.6169094195621296</v>
      </c>
      <c r="AF2457" s="3">
        <f t="shared" si="885"/>
        <v>3.512533066570739</v>
      </c>
      <c r="AG2457" t="str">
        <f t="shared" si="886"/>
        <v>Cluster 2</v>
      </c>
      <c r="AH2457" t="str">
        <f t="shared" si="887"/>
        <v>&gt;16 messages</v>
      </c>
      <c r="AI2457" t="e">
        <f t="shared" si="888"/>
        <v>#N/A</v>
      </c>
      <c r="AJ2457">
        <f t="shared" si="889"/>
        <v>32.35</v>
      </c>
      <c r="AK2457" t="str">
        <f t="shared" si="890"/>
        <v>no - Medium</v>
      </c>
      <c r="AL2457" t="str">
        <f t="shared" si="891"/>
        <v>Q1 - Low</v>
      </c>
      <c r="AM2457">
        <f t="shared" si="892"/>
        <v>0</v>
      </c>
      <c r="AN2457">
        <f t="shared" si="893"/>
        <v>0</v>
      </c>
      <c r="AO2457">
        <f t="shared" si="894"/>
        <v>0</v>
      </c>
      <c r="AP2457">
        <f t="shared" si="895"/>
        <v>1</v>
      </c>
      <c r="AQ2457">
        <f t="shared" si="896"/>
        <v>190.3</v>
      </c>
    </row>
    <row r="2458" spans="1:43" x14ac:dyDescent="0.25">
      <c r="A2458" t="s">
        <v>67</v>
      </c>
      <c r="B2458">
        <v>78</v>
      </c>
      <c r="C2458" t="s">
        <v>25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  <c r="U2458">
        <f t="shared" si="874"/>
        <v>1</v>
      </c>
      <c r="V2458" t="str">
        <f t="shared" si="875"/>
        <v>&lt;=3 calls</v>
      </c>
      <c r="W2458" t="str">
        <f t="shared" si="876"/>
        <v>Q2</v>
      </c>
      <c r="X2458" t="str">
        <f t="shared" si="877"/>
        <v>Not Applicable</v>
      </c>
      <c r="Y2458" t="str">
        <f t="shared" si="878"/>
        <v>Medium</v>
      </c>
      <c r="Z2458" s="3">
        <f t="shared" si="879"/>
        <v>-1.3267256293348986</v>
      </c>
      <c r="AA2458" s="3">
        <f t="shared" si="880"/>
        <v>0.19355596768256375</v>
      </c>
      <c r="AB2458" s="3">
        <f t="shared" si="881"/>
        <v>0.43834284754558711</v>
      </c>
      <c r="AC2458" s="3">
        <f t="shared" si="882"/>
        <v>-0.85361730181184459</v>
      </c>
      <c r="AD2458" s="3">
        <f t="shared" si="883"/>
        <v>1.9030458550096314</v>
      </c>
      <c r="AE2458" s="3">
        <f t="shared" si="884"/>
        <v>1.6487788687712261</v>
      </c>
      <c r="AF2458" s="3">
        <f t="shared" si="885"/>
        <v>3.1329474923693996</v>
      </c>
      <c r="AG2458" t="str">
        <f t="shared" si="886"/>
        <v>Cluster 2</v>
      </c>
      <c r="AH2458" t="str">
        <f t="shared" si="887"/>
        <v>Not Applicable</v>
      </c>
      <c r="AI2458">
        <f t="shared" si="888"/>
        <v>18.46</v>
      </c>
      <c r="AJ2458" t="e">
        <f t="shared" si="889"/>
        <v>#N/A</v>
      </c>
      <c r="AK2458" t="str">
        <f t="shared" si="890"/>
        <v>no - Medium</v>
      </c>
      <c r="AL2458" t="str">
        <f t="shared" si="891"/>
        <v>Q1 - Low</v>
      </c>
      <c r="AM2458">
        <f t="shared" si="892"/>
        <v>0</v>
      </c>
      <c r="AN2458">
        <f t="shared" si="893"/>
        <v>0</v>
      </c>
      <c r="AO2458">
        <f t="shared" si="894"/>
        <v>0</v>
      </c>
      <c r="AP2458">
        <f t="shared" si="895"/>
        <v>1</v>
      </c>
      <c r="AQ2458">
        <f t="shared" si="896"/>
        <v>108.6</v>
      </c>
    </row>
    <row r="2459" spans="1:43" x14ac:dyDescent="0.25">
      <c r="A2459" t="s">
        <v>47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  <c r="U2459">
        <f t="shared" si="874"/>
        <v>0</v>
      </c>
      <c r="V2459" t="str">
        <f t="shared" si="875"/>
        <v>&lt;=3 calls</v>
      </c>
      <c r="W2459" t="str">
        <f t="shared" si="876"/>
        <v>Q1</v>
      </c>
      <c r="X2459" t="str">
        <f t="shared" si="877"/>
        <v>Not Applicable</v>
      </c>
      <c r="Y2459" t="str">
        <f t="shared" si="878"/>
        <v>Medium</v>
      </c>
      <c r="Z2459" s="3">
        <f t="shared" si="879"/>
        <v>1.3356272933490123</v>
      </c>
      <c r="AA2459" s="3">
        <f t="shared" si="880"/>
        <v>-0.24624924436277754</v>
      </c>
      <c r="AB2459" s="3">
        <f t="shared" si="881"/>
        <v>1.1731470751475668</v>
      </c>
      <c r="AC2459" s="3">
        <f t="shared" si="882"/>
        <v>-9.277577916988608E-2</v>
      </c>
      <c r="AD2459" s="3">
        <f t="shared" si="883"/>
        <v>3.4013113724185482</v>
      </c>
      <c r="AE2459" s="3">
        <f t="shared" si="884"/>
        <v>1.7970588087805912</v>
      </c>
      <c r="AF2459" s="3">
        <f t="shared" si="885"/>
        <v>1.6999769622815737</v>
      </c>
      <c r="AG2459" t="str">
        <f t="shared" si="886"/>
        <v>Cluster 3</v>
      </c>
      <c r="AH2459" t="str">
        <f t="shared" si="887"/>
        <v>1-16 messages</v>
      </c>
      <c r="AI2459" t="e">
        <f t="shared" si="888"/>
        <v>#N/A</v>
      </c>
      <c r="AJ2459">
        <f t="shared" si="889"/>
        <v>42.91</v>
      </c>
      <c r="AK2459" t="str">
        <f t="shared" si="890"/>
        <v>no - Low</v>
      </c>
      <c r="AL2459" t="str">
        <f t="shared" si="891"/>
        <v>Q2 - Medium</v>
      </c>
      <c r="AM2459">
        <f t="shared" si="892"/>
        <v>0</v>
      </c>
      <c r="AN2459">
        <f t="shared" si="893"/>
        <v>1</v>
      </c>
      <c r="AO2459">
        <f t="shared" si="894"/>
        <v>0</v>
      </c>
      <c r="AP2459">
        <f t="shared" si="895"/>
        <v>2</v>
      </c>
      <c r="AQ2459">
        <f t="shared" si="896"/>
        <v>252.4</v>
      </c>
    </row>
    <row r="2460" spans="1:43" x14ac:dyDescent="0.25">
      <c r="A2460" t="s">
        <v>54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  <c r="U2460">
        <f t="shared" si="874"/>
        <v>0</v>
      </c>
      <c r="V2460" t="str">
        <f t="shared" si="875"/>
        <v>&gt;3 calls</v>
      </c>
      <c r="W2460" t="str">
        <f t="shared" si="876"/>
        <v>Q2</v>
      </c>
      <c r="X2460" t="str">
        <f t="shared" si="877"/>
        <v>Not Applicable</v>
      </c>
      <c r="Y2460" t="str">
        <f t="shared" si="878"/>
        <v>High</v>
      </c>
      <c r="Z2460" s="3">
        <f t="shared" si="879"/>
        <v>5.8142233090390412E-2</v>
      </c>
      <c r="AA2460" s="3">
        <f t="shared" si="880"/>
        <v>1.3716767166908994</v>
      </c>
      <c r="AB2460" s="3">
        <f t="shared" si="881"/>
        <v>5.9024989513214207E-2</v>
      </c>
      <c r="AC2460" s="3">
        <f t="shared" si="882"/>
        <v>-1.2883838861786781</v>
      </c>
      <c r="AD2460" s="3">
        <f t="shared" si="883"/>
        <v>2.8194351611917279</v>
      </c>
      <c r="AE2460" s="3">
        <f t="shared" si="884"/>
        <v>1.8836917268843572</v>
      </c>
      <c r="AF2460" s="3">
        <f t="shared" si="885"/>
        <v>2.6734573899168317</v>
      </c>
      <c r="AG2460" t="str">
        <f t="shared" si="886"/>
        <v>Cluster 2</v>
      </c>
      <c r="AH2460" t="str">
        <f t="shared" si="887"/>
        <v>&gt;16 messages</v>
      </c>
      <c r="AI2460" t="e">
        <f t="shared" si="888"/>
        <v>#N/A</v>
      </c>
      <c r="AJ2460">
        <f t="shared" si="889"/>
        <v>31.18</v>
      </c>
      <c r="AK2460" t="str">
        <f t="shared" si="890"/>
        <v>no - Medium</v>
      </c>
      <c r="AL2460" t="str">
        <f t="shared" si="891"/>
        <v>Q1 - Low</v>
      </c>
      <c r="AM2460">
        <f t="shared" si="892"/>
        <v>0</v>
      </c>
      <c r="AN2460">
        <f t="shared" si="893"/>
        <v>1</v>
      </c>
      <c r="AO2460">
        <f t="shared" si="894"/>
        <v>0</v>
      </c>
      <c r="AP2460">
        <f t="shared" si="895"/>
        <v>5</v>
      </c>
      <c r="AQ2460">
        <f t="shared" si="896"/>
        <v>183.4</v>
      </c>
    </row>
    <row r="2461" spans="1:43" x14ac:dyDescent="0.25">
      <c r="A2461" t="s">
        <v>20</v>
      </c>
      <c r="B2461">
        <v>136</v>
      </c>
      <c r="C2461" t="s">
        <v>25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  <c r="U2461">
        <f t="shared" si="874"/>
        <v>0</v>
      </c>
      <c r="V2461" t="str">
        <f t="shared" si="875"/>
        <v>&lt;=3 calls</v>
      </c>
      <c r="W2461" t="str">
        <f t="shared" si="876"/>
        <v>Q4</v>
      </c>
      <c r="X2461" t="str">
        <f t="shared" si="877"/>
        <v>Low</v>
      </c>
      <c r="Y2461" t="str">
        <f t="shared" si="878"/>
        <v>Low</v>
      </c>
      <c r="Z2461" s="3">
        <f t="shared" si="879"/>
        <v>5.8142233090390412E-2</v>
      </c>
      <c r="AA2461" s="3">
        <f t="shared" si="880"/>
        <v>-1.1596908386107945</v>
      </c>
      <c r="AB2461" s="3">
        <f t="shared" si="881"/>
        <v>-2.539689015600147E-3</v>
      </c>
      <c r="AC2461" s="3">
        <f t="shared" si="882"/>
        <v>5.2146415619058542E-2</v>
      </c>
      <c r="AD2461" s="3">
        <f t="shared" si="883"/>
        <v>1.8019726139081207</v>
      </c>
      <c r="AE2461" s="3">
        <f t="shared" si="884"/>
        <v>1.1623205492069546</v>
      </c>
      <c r="AF2461" s="3">
        <f t="shared" si="885"/>
        <v>2.7303612978766467</v>
      </c>
      <c r="AG2461" t="str">
        <f t="shared" si="886"/>
        <v>Cluster 2</v>
      </c>
      <c r="AH2461" t="str">
        <f t="shared" si="887"/>
        <v>Not Applicable</v>
      </c>
      <c r="AI2461" t="e">
        <f t="shared" si="888"/>
        <v>#N/A</v>
      </c>
      <c r="AJ2461">
        <f t="shared" si="889"/>
        <v>31.18</v>
      </c>
      <c r="AK2461" t="str">
        <f t="shared" si="890"/>
        <v>yes - High</v>
      </c>
      <c r="AL2461" t="str">
        <f t="shared" si="891"/>
        <v>Q3 - High</v>
      </c>
      <c r="AM2461">
        <f t="shared" si="892"/>
        <v>1</v>
      </c>
      <c r="AN2461">
        <f t="shared" si="893"/>
        <v>0</v>
      </c>
      <c r="AO2461">
        <f t="shared" si="894"/>
        <v>0</v>
      </c>
      <c r="AP2461">
        <f t="shared" si="895"/>
        <v>2</v>
      </c>
      <c r="AQ2461">
        <f t="shared" si="896"/>
        <v>183.4</v>
      </c>
    </row>
    <row r="2462" spans="1:43" x14ac:dyDescent="0.25">
      <c r="A2462" t="s">
        <v>60</v>
      </c>
      <c r="B2462">
        <v>135</v>
      </c>
      <c r="C2462" t="s">
        <v>25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  <c r="U2462">
        <f t="shared" si="874"/>
        <v>0</v>
      </c>
      <c r="V2462" t="str">
        <f t="shared" si="875"/>
        <v>&lt;=3 calls</v>
      </c>
      <c r="W2462" t="str">
        <f t="shared" si="876"/>
        <v>Q4</v>
      </c>
      <c r="X2462" t="str">
        <f t="shared" si="877"/>
        <v>Not Applicable</v>
      </c>
      <c r="Y2462" t="str">
        <f t="shared" si="878"/>
        <v>Low</v>
      </c>
      <c r="Z2462" s="3">
        <f t="shared" si="879"/>
        <v>-0.46396035675443797</v>
      </c>
      <c r="AA2462" s="3">
        <f t="shared" si="880"/>
        <v>-1.2790949685778554</v>
      </c>
      <c r="AB2462" s="3">
        <f t="shared" si="881"/>
        <v>-0.31632095377536446</v>
      </c>
      <c r="AC2462" s="3">
        <f t="shared" si="882"/>
        <v>-2.3390697983985258</v>
      </c>
      <c r="AD2462" s="3">
        <f t="shared" si="883"/>
        <v>1.6204189161590281</v>
      </c>
      <c r="AE2462" s="3">
        <f t="shared" si="884"/>
        <v>2.7244540038067018</v>
      </c>
      <c r="AF2462" s="3">
        <f t="shared" si="885"/>
        <v>4.4966144791243483</v>
      </c>
      <c r="AG2462" t="str">
        <f t="shared" si="886"/>
        <v>Cluster 1</v>
      </c>
      <c r="AH2462" t="str">
        <f t="shared" si="887"/>
        <v>Not Applicable</v>
      </c>
      <c r="AI2462" t="e">
        <f t="shared" si="888"/>
        <v>#N/A</v>
      </c>
      <c r="AJ2462">
        <f t="shared" si="889"/>
        <v>26.38</v>
      </c>
      <c r="AK2462" t="str">
        <f t="shared" si="890"/>
        <v>no - High</v>
      </c>
      <c r="AL2462" t="str">
        <f t="shared" si="891"/>
        <v>Q1 - Low</v>
      </c>
      <c r="AM2462">
        <f t="shared" si="892"/>
        <v>0</v>
      </c>
      <c r="AN2462">
        <f t="shared" si="893"/>
        <v>0</v>
      </c>
      <c r="AO2462">
        <f t="shared" si="894"/>
        <v>0</v>
      </c>
      <c r="AP2462">
        <f t="shared" si="895"/>
        <v>3</v>
      </c>
      <c r="AQ2462">
        <f t="shared" si="896"/>
        <v>155.19999999999999</v>
      </c>
    </row>
    <row r="2463" spans="1:43" x14ac:dyDescent="0.25">
      <c r="A2463" t="s">
        <v>56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  <c r="U2463">
        <f t="shared" si="874"/>
        <v>0</v>
      </c>
      <c r="V2463" t="str">
        <f t="shared" si="875"/>
        <v>&lt;=3 calls</v>
      </c>
      <c r="W2463" t="str">
        <f t="shared" si="876"/>
        <v>Q2</v>
      </c>
      <c r="X2463" t="str">
        <f t="shared" si="877"/>
        <v>Not Applicable</v>
      </c>
      <c r="Y2463" t="str">
        <f t="shared" si="878"/>
        <v>Medium</v>
      </c>
      <c r="Z2463" s="3">
        <f t="shared" si="879"/>
        <v>-0.26770902865673624</v>
      </c>
      <c r="AA2463" s="3">
        <f t="shared" si="880"/>
        <v>-0.2641598638578368</v>
      </c>
      <c r="AB2463" s="3">
        <f t="shared" si="881"/>
        <v>0.97653729532973932</v>
      </c>
      <c r="AC2463" s="3">
        <f t="shared" si="882"/>
        <v>-3.7158306488934985</v>
      </c>
      <c r="AD2463" s="3">
        <f t="shared" si="883"/>
        <v>3.515700010804002</v>
      </c>
      <c r="AE2463" s="3">
        <f t="shared" si="884"/>
        <v>3.8603718808068122</v>
      </c>
      <c r="AF2463" s="3">
        <f t="shared" si="885"/>
        <v>5.0442834526105473</v>
      </c>
      <c r="AG2463" t="str">
        <f t="shared" si="886"/>
        <v>Cluster 1</v>
      </c>
      <c r="AH2463" t="str">
        <f t="shared" si="887"/>
        <v>&gt;16 messages</v>
      </c>
      <c r="AI2463" t="e">
        <f t="shared" si="888"/>
        <v>#N/A</v>
      </c>
      <c r="AJ2463">
        <f t="shared" si="889"/>
        <v>28.19</v>
      </c>
      <c r="AK2463" t="str">
        <f t="shared" si="890"/>
        <v>no - Low</v>
      </c>
      <c r="AL2463" t="str">
        <f t="shared" si="891"/>
        <v>Q1 - Low</v>
      </c>
      <c r="AM2463">
        <f t="shared" si="892"/>
        <v>0</v>
      </c>
      <c r="AN2463">
        <f t="shared" si="893"/>
        <v>1</v>
      </c>
      <c r="AO2463">
        <f t="shared" si="894"/>
        <v>0</v>
      </c>
      <c r="AP2463">
        <f t="shared" si="895"/>
        <v>1</v>
      </c>
      <c r="AQ2463">
        <f t="shared" si="896"/>
        <v>165.8</v>
      </c>
    </row>
    <row r="2464" spans="1:43" x14ac:dyDescent="0.25">
      <c r="A2464" t="s">
        <v>20</v>
      </c>
      <c r="B2464">
        <v>165</v>
      </c>
      <c r="C2464" t="s">
        <v>28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  <c r="U2464">
        <f t="shared" si="874"/>
        <v>0</v>
      </c>
      <c r="V2464" t="str">
        <f t="shared" si="875"/>
        <v>&lt;=3 calls</v>
      </c>
      <c r="W2464" t="str">
        <f t="shared" si="876"/>
        <v>Q4</v>
      </c>
      <c r="X2464" t="str">
        <f t="shared" si="877"/>
        <v>Not Applicable</v>
      </c>
      <c r="Y2464" t="str">
        <f t="shared" si="878"/>
        <v>High</v>
      </c>
      <c r="Z2464" s="3">
        <f t="shared" si="879"/>
        <v>0.53951341521682761</v>
      </c>
      <c r="AA2464" s="3">
        <f t="shared" si="880"/>
        <v>1.4652099518317636</v>
      </c>
      <c r="AB2464" s="3">
        <f t="shared" si="881"/>
        <v>-0.99949028970801546</v>
      </c>
      <c r="AC2464" s="3">
        <f t="shared" si="882"/>
        <v>0.92167958435272568</v>
      </c>
      <c r="AD2464" s="3">
        <f t="shared" si="883"/>
        <v>3.484281037311082</v>
      </c>
      <c r="AE2464" s="3">
        <f t="shared" si="884"/>
        <v>2.0703596362900307</v>
      </c>
      <c r="AF2464" s="3">
        <f t="shared" si="885"/>
        <v>2.1053654552576822</v>
      </c>
      <c r="AG2464" t="str">
        <f t="shared" si="886"/>
        <v>Cluster 2</v>
      </c>
      <c r="AH2464" t="str">
        <f t="shared" si="887"/>
        <v>Not Applicable</v>
      </c>
      <c r="AI2464" t="e">
        <f t="shared" si="888"/>
        <v>#N/A</v>
      </c>
      <c r="AJ2464">
        <f t="shared" si="889"/>
        <v>35.6</v>
      </c>
      <c r="AK2464" t="str">
        <f t="shared" si="890"/>
        <v>no - Low</v>
      </c>
      <c r="AL2464" t="str">
        <f t="shared" si="891"/>
        <v>Q4 - Very High</v>
      </c>
      <c r="AM2464">
        <f t="shared" si="892"/>
        <v>0</v>
      </c>
      <c r="AN2464">
        <f t="shared" si="893"/>
        <v>0</v>
      </c>
      <c r="AO2464">
        <f t="shared" si="894"/>
        <v>1</v>
      </c>
      <c r="AP2464">
        <f t="shared" si="895"/>
        <v>0</v>
      </c>
      <c r="AQ2464">
        <f t="shared" si="896"/>
        <v>209.4</v>
      </c>
    </row>
    <row r="2465" spans="1:43" x14ac:dyDescent="0.25">
      <c r="A2465" t="s">
        <v>62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  <c r="U2465">
        <f t="shared" si="874"/>
        <v>1</v>
      </c>
      <c r="V2465" t="str">
        <f t="shared" si="875"/>
        <v>&lt;=3 calls</v>
      </c>
      <c r="W2465" t="str">
        <f t="shared" si="876"/>
        <v>Q4</v>
      </c>
      <c r="X2465" t="str">
        <f t="shared" si="877"/>
        <v>Not Applicable</v>
      </c>
      <c r="Y2465" t="str">
        <f t="shared" si="878"/>
        <v>Medium</v>
      </c>
      <c r="Z2465" s="3">
        <f t="shared" si="879"/>
        <v>1.8336613240875186</v>
      </c>
      <c r="AA2465" s="3">
        <f t="shared" si="880"/>
        <v>2.8380254561462457E-2</v>
      </c>
      <c r="AB2465" s="3">
        <f t="shared" si="881"/>
        <v>1.5941700379897816</v>
      </c>
      <c r="AC2465" s="3">
        <f t="shared" si="882"/>
        <v>-0.85361730181184459</v>
      </c>
      <c r="AD2465" s="3">
        <f t="shared" si="883"/>
        <v>3.9797422690337725</v>
      </c>
      <c r="AE2465" s="3">
        <f t="shared" si="884"/>
        <v>2.5754921662238153</v>
      </c>
      <c r="AF2465" s="3">
        <f t="shared" si="885"/>
        <v>2.3298006928976576</v>
      </c>
      <c r="AG2465" t="str">
        <f t="shared" si="886"/>
        <v>Cluster 3</v>
      </c>
      <c r="AH2465" t="str">
        <f t="shared" si="887"/>
        <v>Not Applicable</v>
      </c>
      <c r="AI2465">
        <f t="shared" si="888"/>
        <v>47.48</v>
      </c>
      <c r="AJ2465" t="e">
        <f t="shared" si="889"/>
        <v>#N/A</v>
      </c>
      <c r="AK2465" t="str">
        <f t="shared" si="890"/>
        <v>no - Low</v>
      </c>
      <c r="AL2465" t="str">
        <f t="shared" si="891"/>
        <v>Q1 - Low</v>
      </c>
      <c r="AM2465">
        <f t="shared" si="892"/>
        <v>0</v>
      </c>
      <c r="AN2465">
        <f t="shared" si="893"/>
        <v>1</v>
      </c>
      <c r="AO2465">
        <f t="shared" si="894"/>
        <v>0</v>
      </c>
      <c r="AP2465">
        <f t="shared" si="895"/>
        <v>2</v>
      </c>
      <c r="AQ2465">
        <f t="shared" si="896"/>
        <v>279.3</v>
      </c>
    </row>
    <row r="2466" spans="1:43" x14ac:dyDescent="0.25">
      <c r="A2466" t="s">
        <v>61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  <c r="U2466">
        <f t="shared" si="874"/>
        <v>0</v>
      </c>
      <c r="V2466" t="str">
        <f t="shared" si="875"/>
        <v>&lt;=3 calls</v>
      </c>
      <c r="W2466" t="str">
        <f t="shared" si="876"/>
        <v>Q3</v>
      </c>
      <c r="X2466" t="str">
        <f t="shared" si="877"/>
        <v>High</v>
      </c>
      <c r="Y2466" t="str">
        <f t="shared" si="878"/>
        <v>Medium</v>
      </c>
      <c r="Z2466" s="3">
        <f t="shared" si="879"/>
        <v>1.4115358259151043</v>
      </c>
      <c r="AA2466" s="3">
        <f t="shared" si="880"/>
        <v>0.43634436528225423</v>
      </c>
      <c r="AB2466" s="3">
        <f t="shared" si="881"/>
        <v>-0.87040306053469474</v>
      </c>
      <c r="AC2466" s="3">
        <f t="shared" si="882"/>
        <v>0.99414068174719761</v>
      </c>
      <c r="AD2466" s="3">
        <f t="shared" si="883"/>
        <v>3.4455743498969915</v>
      </c>
      <c r="AE2466" s="3">
        <f t="shared" si="884"/>
        <v>1.9821067014286478</v>
      </c>
      <c r="AF2466" s="3">
        <f t="shared" si="885"/>
        <v>1.9963745517884743</v>
      </c>
      <c r="AG2466" t="str">
        <f t="shared" si="886"/>
        <v>Cluster 2</v>
      </c>
      <c r="AH2466" t="str">
        <f t="shared" si="887"/>
        <v>Not Applicable</v>
      </c>
      <c r="AI2466" t="e">
        <f t="shared" si="888"/>
        <v>#N/A</v>
      </c>
      <c r="AJ2466">
        <f t="shared" si="889"/>
        <v>43.61</v>
      </c>
      <c r="AK2466" t="str">
        <f t="shared" si="890"/>
        <v>yes - Low</v>
      </c>
      <c r="AL2466" t="str">
        <f t="shared" si="891"/>
        <v>Q4 - Very High</v>
      </c>
      <c r="AM2466">
        <f t="shared" si="892"/>
        <v>1</v>
      </c>
      <c r="AN2466">
        <f t="shared" si="893"/>
        <v>1</v>
      </c>
      <c r="AO2466">
        <f t="shared" si="894"/>
        <v>0</v>
      </c>
      <c r="AP2466">
        <f t="shared" si="895"/>
        <v>1</v>
      </c>
      <c r="AQ2466">
        <f t="shared" si="896"/>
        <v>256.5</v>
      </c>
    </row>
    <row r="2467" spans="1:43" x14ac:dyDescent="0.25">
      <c r="A2467" t="s">
        <v>44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  <c r="U2467">
        <f t="shared" si="874"/>
        <v>0</v>
      </c>
      <c r="V2467" t="str">
        <f t="shared" si="875"/>
        <v>&lt;=3 calls</v>
      </c>
      <c r="W2467" t="str">
        <f t="shared" si="876"/>
        <v>Q4</v>
      </c>
      <c r="X2467" t="str">
        <f t="shared" si="877"/>
        <v>Not Applicable</v>
      </c>
      <c r="Y2467" t="str">
        <f t="shared" si="878"/>
        <v>Medium</v>
      </c>
      <c r="Z2467" s="3">
        <f t="shared" si="879"/>
        <v>-0.18624621321995496</v>
      </c>
      <c r="AA2467" s="3">
        <f t="shared" si="880"/>
        <v>-0.25221945086113079</v>
      </c>
      <c r="AB2467" s="3">
        <f t="shared" si="881"/>
        <v>-1.6091792028804681</v>
      </c>
      <c r="AC2467" s="3">
        <f t="shared" si="882"/>
        <v>-2.1579170549123452</v>
      </c>
      <c r="AD2467" s="3">
        <f t="shared" si="883"/>
        <v>1.712671066623201</v>
      </c>
      <c r="AE2467" s="3">
        <f t="shared" si="884"/>
        <v>2.7100490818795242</v>
      </c>
      <c r="AF2467" s="3">
        <f t="shared" si="885"/>
        <v>4.4447148243665593</v>
      </c>
      <c r="AG2467" t="str">
        <f t="shared" si="886"/>
        <v>Cluster 1</v>
      </c>
      <c r="AH2467" t="str">
        <f t="shared" si="887"/>
        <v>Not Applicable</v>
      </c>
      <c r="AI2467" t="e">
        <f t="shared" si="888"/>
        <v>#N/A</v>
      </c>
      <c r="AJ2467">
        <f t="shared" si="889"/>
        <v>28.93</v>
      </c>
      <c r="AK2467" t="str">
        <f t="shared" si="890"/>
        <v>no - Low</v>
      </c>
      <c r="AL2467" t="str">
        <f t="shared" si="891"/>
        <v>Q1 - Low</v>
      </c>
      <c r="AM2467">
        <f t="shared" si="892"/>
        <v>0</v>
      </c>
      <c r="AN2467">
        <f t="shared" si="893"/>
        <v>1</v>
      </c>
      <c r="AO2467">
        <f t="shared" si="894"/>
        <v>0</v>
      </c>
      <c r="AP2467">
        <f t="shared" si="895"/>
        <v>0</v>
      </c>
      <c r="AQ2467">
        <f t="shared" si="896"/>
        <v>170.2</v>
      </c>
    </row>
    <row r="2468" spans="1:43" x14ac:dyDescent="0.25">
      <c r="A2468" t="s">
        <v>56</v>
      </c>
      <c r="B2468">
        <v>185</v>
      </c>
      <c r="C2468" t="s">
        <v>25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  <c r="U2468">
        <f t="shared" si="874"/>
        <v>0</v>
      </c>
      <c r="V2468" t="str">
        <f t="shared" si="875"/>
        <v>&lt;=3 calls</v>
      </c>
      <c r="W2468" t="str">
        <f t="shared" si="876"/>
        <v>Q4</v>
      </c>
      <c r="X2468" t="str">
        <f t="shared" si="877"/>
        <v>Not Applicable</v>
      </c>
      <c r="Y2468" t="str">
        <f t="shared" si="878"/>
        <v>High</v>
      </c>
      <c r="Z2468" s="3">
        <f t="shared" si="879"/>
        <v>-0.75278306603030021</v>
      </c>
      <c r="AA2468" s="3">
        <f t="shared" si="880"/>
        <v>0.99555370729465653</v>
      </c>
      <c r="AB2468" s="3">
        <f t="shared" si="881"/>
        <v>-0.84259965732813324</v>
      </c>
      <c r="AC2468" s="3">
        <f t="shared" si="882"/>
        <v>0.19706861040800316</v>
      </c>
      <c r="AD2468" s="3">
        <f t="shared" si="883"/>
        <v>2.3454421623728425</v>
      </c>
      <c r="AE2468" s="3">
        <f t="shared" si="884"/>
        <v>1.5187559870985672</v>
      </c>
      <c r="AF2468" s="3">
        <f t="shared" si="885"/>
        <v>2.6668596812842047</v>
      </c>
      <c r="AG2468" t="str">
        <f t="shared" si="886"/>
        <v>Cluster 2</v>
      </c>
      <c r="AH2468" t="str">
        <f t="shared" si="887"/>
        <v>Not Applicable</v>
      </c>
      <c r="AI2468" t="e">
        <f t="shared" si="888"/>
        <v>#N/A</v>
      </c>
      <c r="AJ2468">
        <f t="shared" si="889"/>
        <v>23.73</v>
      </c>
      <c r="AK2468" t="str">
        <f t="shared" si="890"/>
        <v>no - Medium</v>
      </c>
      <c r="AL2468" t="str">
        <f t="shared" si="891"/>
        <v>Q3 - High</v>
      </c>
      <c r="AM2468">
        <f t="shared" si="892"/>
        <v>0</v>
      </c>
      <c r="AN2468">
        <f t="shared" si="893"/>
        <v>0</v>
      </c>
      <c r="AO2468">
        <f t="shared" si="894"/>
        <v>0</v>
      </c>
      <c r="AP2468">
        <f t="shared" si="895"/>
        <v>1</v>
      </c>
      <c r="AQ2468">
        <f t="shared" si="896"/>
        <v>139.6</v>
      </c>
    </row>
    <row r="2469" spans="1:43" x14ac:dyDescent="0.25">
      <c r="A2469" t="s">
        <v>70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  <c r="U2469">
        <f t="shared" si="874"/>
        <v>0</v>
      </c>
      <c r="V2469" t="str">
        <f t="shared" si="875"/>
        <v>&gt;3 calls</v>
      </c>
      <c r="W2469" t="str">
        <f t="shared" si="876"/>
        <v>Q1</v>
      </c>
      <c r="X2469" t="str">
        <f t="shared" si="877"/>
        <v>Not Applicable</v>
      </c>
      <c r="Y2469" t="str">
        <f t="shared" si="878"/>
        <v>Low</v>
      </c>
      <c r="Z2469" s="3">
        <f t="shared" si="879"/>
        <v>0.52840484947544841</v>
      </c>
      <c r="AA2469" s="3">
        <f t="shared" si="880"/>
        <v>-1.1557107009452259</v>
      </c>
      <c r="AB2469" s="3">
        <f t="shared" si="881"/>
        <v>0.27946625779380785</v>
      </c>
      <c r="AC2469" s="3">
        <f t="shared" si="882"/>
        <v>0.81298793826101701</v>
      </c>
      <c r="AD2469" s="3">
        <f t="shared" si="883"/>
        <v>2.6989305984781722</v>
      </c>
      <c r="AE2469" s="3">
        <f t="shared" si="884"/>
        <v>1.5342521586204958</v>
      </c>
      <c r="AF2469" s="3">
        <f t="shared" si="885"/>
        <v>2.3288694675875581</v>
      </c>
      <c r="AG2469" t="str">
        <f t="shared" si="886"/>
        <v>Cluster 2</v>
      </c>
      <c r="AH2469" t="str">
        <f t="shared" si="887"/>
        <v>&gt;16 messages</v>
      </c>
      <c r="AI2469" t="e">
        <f t="shared" si="888"/>
        <v>#N/A</v>
      </c>
      <c r="AJ2469">
        <f t="shared" si="889"/>
        <v>35.5</v>
      </c>
      <c r="AK2469" t="str">
        <f t="shared" si="890"/>
        <v>no - Medium</v>
      </c>
      <c r="AL2469" t="str">
        <f t="shared" si="891"/>
        <v>Q4 - Very High</v>
      </c>
      <c r="AM2469">
        <f t="shared" si="892"/>
        <v>0</v>
      </c>
      <c r="AN2469">
        <f t="shared" si="893"/>
        <v>1</v>
      </c>
      <c r="AO2469">
        <f t="shared" si="894"/>
        <v>0</v>
      </c>
      <c r="AP2469">
        <f t="shared" si="895"/>
        <v>4</v>
      </c>
      <c r="AQ2469">
        <f t="shared" si="896"/>
        <v>208.8</v>
      </c>
    </row>
    <row r="2470" spans="1:43" x14ac:dyDescent="0.25">
      <c r="A2470" t="s">
        <v>44</v>
      </c>
      <c r="B2470">
        <v>58</v>
      </c>
      <c r="C2470" t="s">
        <v>28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  <c r="U2470">
        <f t="shared" si="874"/>
        <v>0</v>
      </c>
      <c r="V2470" t="str">
        <f t="shared" si="875"/>
        <v>&gt;3 calls</v>
      </c>
      <c r="W2470" t="str">
        <f t="shared" si="876"/>
        <v>Q1</v>
      </c>
      <c r="X2470" t="str">
        <f t="shared" si="877"/>
        <v>Not Applicable</v>
      </c>
      <c r="Y2470" t="str">
        <f t="shared" si="878"/>
        <v>High</v>
      </c>
      <c r="Z2470" s="3">
        <f t="shared" si="879"/>
        <v>0.55247340858176996</v>
      </c>
      <c r="AA2470" s="3">
        <f t="shared" si="880"/>
        <v>0.96968281246846033</v>
      </c>
      <c r="AB2470" s="3">
        <f t="shared" si="881"/>
        <v>-0.83266987046864704</v>
      </c>
      <c r="AC2470" s="3">
        <f t="shared" si="882"/>
        <v>1.5013683635085036</v>
      </c>
      <c r="AD2470" s="3">
        <f t="shared" si="883"/>
        <v>3.5460777104143322</v>
      </c>
      <c r="AE2470" s="3">
        <f t="shared" si="884"/>
        <v>2.04767128712525</v>
      </c>
      <c r="AF2470" s="3">
        <f t="shared" si="885"/>
        <v>1.9522418579512644</v>
      </c>
      <c r="AG2470" t="str">
        <f t="shared" si="886"/>
        <v>Cluster 3</v>
      </c>
      <c r="AH2470" t="str">
        <f t="shared" si="887"/>
        <v>Not Applicable</v>
      </c>
      <c r="AI2470" t="e">
        <f t="shared" si="888"/>
        <v>#N/A</v>
      </c>
      <c r="AJ2470">
        <f t="shared" si="889"/>
        <v>35.72</v>
      </c>
      <c r="AK2470" t="str">
        <f t="shared" si="890"/>
        <v>no - Low</v>
      </c>
      <c r="AL2470" t="str">
        <f t="shared" si="891"/>
        <v>Q4 - Very High</v>
      </c>
      <c r="AM2470">
        <f t="shared" si="892"/>
        <v>0</v>
      </c>
      <c r="AN2470">
        <f t="shared" si="893"/>
        <v>0</v>
      </c>
      <c r="AO2470">
        <f t="shared" si="894"/>
        <v>1</v>
      </c>
      <c r="AP2470">
        <f t="shared" si="895"/>
        <v>4</v>
      </c>
      <c r="AQ2470">
        <f t="shared" si="896"/>
        <v>210.1</v>
      </c>
    </row>
    <row r="2471" spans="1:43" x14ac:dyDescent="0.25">
      <c r="A2471" t="s">
        <v>55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  <c r="U2471">
        <f t="shared" si="874"/>
        <v>0</v>
      </c>
      <c r="V2471" t="str">
        <f t="shared" si="875"/>
        <v>&lt;=3 calls</v>
      </c>
      <c r="W2471" t="str">
        <f t="shared" si="876"/>
        <v>Q1</v>
      </c>
      <c r="X2471" t="str">
        <f t="shared" si="877"/>
        <v>Not Applicable</v>
      </c>
      <c r="Y2471" t="str">
        <f t="shared" si="878"/>
        <v>Low</v>
      </c>
      <c r="Z2471" s="3">
        <f t="shared" si="879"/>
        <v>0.41361633681452847</v>
      </c>
      <c r="AA2471" s="3">
        <f t="shared" si="880"/>
        <v>-0.7397863148932966</v>
      </c>
      <c r="AB2471" s="3">
        <f t="shared" si="881"/>
        <v>1.3419534517588323</v>
      </c>
      <c r="AC2471" s="3">
        <f t="shared" si="882"/>
        <v>-0.70869510702289995</v>
      </c>
      <c r="AD2471" s="3">
        <f t="shared" si="883"/>
        <v>2.7632637985728481</v>
      </c>
      <c r="AE2471" s="3">
        <f t="shared" si="884"/>
        <v>1.7382318853331731</v>
      </c>
      <c r="AF2471" s="3">
        <f t="shared" si="885"/>
        <v>2.531259242723785</v>
      </c>
      <c r="AG2471" t="str">
        <f t="shared" si="886"/>
        <v>Cluster 2</v>
      </c>
      <c r="AH2471" t="str">
        <f t="shared" si="887"/>
        <v>Not Applicable</v>
      </c>
      <c r="AI2471" t="e">
        <f t="shared" si="888"/>
        <v>#N/A</v>
      </c>
      <c r="AJ2471">
        <f t="shared" si="889"/>
        <v>34.44</v>
      </c>
      <c r="AK2471" t="str">
        <f t="shared" si="890"/>
        <v>no - Low</v>
      </c>
      <c r="AL2471" t="str">
        <f t="shared" si="891"/>
        <v>Q1 - Low</v>
      </c>
      <c r="AM2471">
        <f t="shared" si="892"/>
        <v>0</v>
      </c>
      <c r="AN2471">
        <f t="shared" si="893"/>
        <v>1</v>
      </c>
      <c r="AO2471">
        <f t="shared" si="894"/>
        <v>0</v>
      </c>
      <c r="AP2471">
        <f t="shared" si="895"/>
        <v>0</v>
      </c>
      <c r="AQ2471">
        <f t="shared" si="896"/>
        <v>202.6</v>
      </c>
    </row>
    <row r="2472" spans="1:43" x14ac:dyDescent="0.25">
      <c r="A2472" t="s">
        <v>27</v>
      </c>
      <c r="B2472">
        <v>58</v>
      </c>
      <c r="C2472" t="s">
        <v>25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  <c r="U2472">
        <f t="shared" si="874"/>
        <v>0</v>
      </c>
      <c r="V2472" t="str">
        <f t="shared" si="875"/>
        <v>&gt;3 calls</v>
      </c>
      <c r="W2472" t="str">
        <f t="shared" si="876"/>
        <v>Q1</v>
      </c>
      <c r="X2472" t="str">
        <f t="shared" si="877"/>
        <v>Not Applicable</v>
      </c>
      <c r="Y2472" t="str">
        <f t="shared" si="878"/>
        <v>High</v>
      </c>
      <c r="Z2472" s="3">
        <f t="shared" si="879"/>
        <v>-0.10848625303029941</v>
      </c>
      <c r="AA2472" s="3">
        <f t="shared" si="880"/>
        <v>1.3060044452090156</v>
      </c>
      <c r="AB2472" s="3">
        <f t="shared" si="881"/>
        <v>-0.36001201595710353</v>
      </c>
      <c r="AC2472" s="3">
        <f t="shared" si="882"/>
        <v>-3.7158306488934985</v>
      </c>
      <c r="AD2472" s="3">
        <f t="shared" si="883"/>
        <v>3.7279718340604813</v>
      </c>
      <c r="AE2472" s="3">
        <f t="shared" si="884"/>
        <v>3.9565670651326053</v>
      </c>
      <c r="AF2472" s="3">
        <f t="shared" si="885"/>
        <v>5.0409395836724533</v>
      </c>
      <c r="AG2472" t="str">
        <f t="shared" si="886"/>
        <v>Cluster 1</v>
      </c>
      <c r="AH2472" t="str">
        <f t="shared" si="887"/>
        <v>Not Applicable</v>
      </c>
      <c r="AI2472" t="e">
        <f t="shared" si="888"/>
        <v>#N/A</v>
      </c>
      <c r="AJ2472">
        <f t="shared" si="889"/>
        <v>29.65</v>
      </c>
      <c r="AK2472" t="str">
        <f t="shared" si="890"/>
        <v>no - Low</v>
      </c>
      <c r="AL2472" t="str">
        <f t="shared" si="891"/>
        <v>Q1 - Low</v>
      </c>
      <c r="AM2472">
        <f t="shared" si="892"/>
        <v>0</v>
      </c>
      <c r="AN2472">
        <f t="shared" si="893"/>
        <v>0</v>
      </c>
      <c r="AO2472">
        <f t="shared" si="894"/>
        <v>0</v>
      </c>
      <c r="AP2472">
        <f t="shared" si="895"/>
        <v>4</v>
      </c>
      <c r="AQ2472">
        <f t="shared" si="896"/>
        <v>174.4</v>
      </c>
    </row>
    <row r="2473" spans="1:43" x14ac:dyDescent="0.25">
      <c r="A2473" t="s">
        <v>55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  <c r="U2473">
        <f t="shared" si="874"/>
        <v>0</v>
      </c>
      <c r="V2473" t="str">
        <f t="shared" si="875"/>
        <v>&lt;=3 calls</v>
      </c>
      <c r="W2473" t="str">
        <f t="shared" si="876"/>
        <v>Q3</v>
      </c>
      <c r="X2473" t="str">
        <f t="shared" si="877"/>
        <v>Not Applicable</v>
      </c>
      <c r="Y2473" t="str">
        <f t="shared" si="878"/>
        <v>Low</v>
      </c>
      <c r="Z2473" s="3">
        <f t="shared" si="879"/>
        <v>0.56173054669958611</v>
      </c>
      <c r="AA2473" s="3">
        <f t="shared" si="880"/>
        <v>-0.71590548889988459</v>
      </c>
      <c r="AB2473" s="3">
        <f t="shared" si="881"/>
        <v>1.731988470337226E-2</v>
      </c>
      <c r="AC2473" s="3">
        <f t="shared" si="882"/>
        <v>-0.31015907135330267</v>
      </c>
      <c r="AD2473" s="3">
        <f t="shared" si="883"/>
        <v>2.0076185510153119</v>
      </c>
      <c r="AE2473" s="3">
        <f t="shared" si="884"/>
        <v>0.96154069288890731</v>
      </c>
      <c r="AF2473" s="3">
        <f t="shared" si="885"/>
        <v>2.4121751100991276</v>
      </c>
      <c r="AG2473" t="str">
        <f t="shared" si="886"/>
        <v>Cluster 2</v>
      </c>
      <c r="AH2473" t="str">
        <f t="shared" si="887"/>
        <v>Not Applicable</v>
      </c>
      <c r="AI2473" t="e">
        <f t="shared" si="888"/>
        <v>#N/A</v>
      </c>
      <c r="AJ2473">
        <f t="shared" si="889"/>
        <v>35.799999999999997</v>
      </c>
      <c r="AK2473" t="str">
        <f t="shared" si="890"/>
        <v>no - Medium</v>
      </c>
      <c r="AL2473" t="str">
        <f t="shared" si="891"/>
        <v>Q2 - Medium</v>
      </c>
      <c r="AM2473">
        <f t="shared" si="892"/>
        <v>0</v>
      </c>
      <c r="AN2473">
        <f t="shared" si="893"/>
        <v>1</v>
      </c>
      <c r="AO2473">
        <f t="shared" si="894"/>
        <v>0</v>
      </c>
      <c r="AP2473">
        <f t="shared" si="895"/>
        <v>0</v>
      </c>
      <c r="AQ2473">
        <f t="shared" si="896"/>
        <v>210.6</v>
      </c>
    </row>
    <row r="2474" spans="1:43" x14ac:dyDescent="0.25">
      <c r="A2474" t="s">
        <v>60</v>
      </c>
      <c r="B2474">
        <v>132</v>
      </c>
      <c r="C2474" t="s">
        <v>28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  <c r="U2474">
        <f t="shared" si="874"/>
        <v>0</v>
      </c>
      <c r="V2474" t="str">
        <f t="shared" si="875"/>
        <v>&lt;=3 calls</v>
      </c>
      <c r="W2474" t="str">
        <f t="shared" si="876"/>
        <v>Q4</v>
      </c>
      <c r="X2474" t="str">
        <f t="shared" si="877"/>
        <v>Not Applicable</v>
      </c>
      <c r="Y2474" t="str">
        <f t="shared" si="878"/>
        <v>High</v>
      </c>
      <c r="Z2474" s="3">
        <f t="shared" si="879"/>
        <v>-1.087891465895243</v>
      </c>
      <c r="AA2474" s="3">
        <f t="shared" si="880"/>
        <v>1.0512756346126186</v>
      </c>
      <c r="AB2474" s="3">
        <f t="shared" si="881"/>
        <v>-9.5879685494770814E-2</v>
      </c>
      <c r="AC2474" s="3">
        <f t="shared" si="882"/>
        <v>0.16083806171076653</v>
      </c>
      <c r="AD2474" s="3">
        <f t="shared" si="883"/>
        <v>2.5259523327945166</v>
      </c>
      <c r="AE2474" s="3">
        <f t="shared" si="884"/>
        <v>1.5243851539828499</v>
      </c>
      <c r="AF2474" s="3">
        <f t="shared" si="885"/>
        <v>2.5034106750224936</v>
      </c>
      <c r="AG2474" t="str">
        <f t="shared" si="886"/>
        <v>Cluster 2</v>
      </c>
      <c r="AH2474" t="str">
        <f t="shared" si="887"/>
        <v>Not Applicable</v>
      </c>
      <c r="AI2474" t="e">
        <f t="shared" si="888"/>
        <v>#N/A</v>
      </c>
      <c r="AJ2474">
        <f t="shared" si="889"/>
        <v>20.66</v>
      </c>
      <c r="AK2474" t="str">
        <f t="shared" si="890"/>
        <v>no - Medium</v>
      </c>
      <c r="AL2474" t="str">
        <f t="shared" si="891"/>
        <v>Q3 - High</v>
      </c>
      <c r="AM2474">
        <f t="shared" si="892"/>
        <v>0</v>
      </c>
      <c r="AN2474">
        <f t="shared" si="893"/>
        <v>0</v>
      </c>
      <c r="AO2474">
        <f t="shared" si="894"/>
        <v>1</v>
      </c>
      <c r="AP2474">
        <f t="shared" si="895"/>
        <v>1</v>
      </c>
      <c r="AQ2474">
        <f t="shared" si="896"/>
        <v>121.5</v>
      </c>
    </row>
    <row r="2475" spans="1:43" x14ac:dyDescent="0.25">
      <c r="A2475" t="s">
        <v>69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  <c r="U2475">
        <f t="shared" si="874"/>
        <v>0</v>
      </c>
      <c r="V2475" t="str">
        <f t="shared" si="875"/>
        <v>&lt;=3 calls</v>
      </c>
      <c r="W2475" t="str">
        <f t="shared" si="876"/>
        <v>Q2</v>
      </c>
      <c r="X2475" t="str">
        <f t="shared" si="877"/>
        <v>Not Applicable</v>
      </c>
      <c r="Y2475" t="str">
        <f t="shared" si="878"/>
        <v>Medium</v>
      </c>
      <c r="Z2475" s="3">
        <f t="shared" si="879"/>
        <v>-0.97125152561076011</v>
      </c>
      <c r="AA2475" s="3">
        <f t="shared" si="880"/>
        <v>-0.36963351199540756</v>
      </c>
      <c r="AB2475" s="3">
        <f t="shared" si="881"/>
        <v>-6.4104367544414495E-2</v>
      </c>
      <c r="AC2475" s="3">
        <f t="shared" si="882"/>
        <v>2.0448265939670454</v>
      </c>
      <c r="AD2475" s="3">
        <f t="shared" si="883"/>
        <v>3.2473155076397107</v>
      </c>
      <c r="AE2475" s="3">
        <f t="shared" si="884"/>
        <v>2.2946423748646381</v>
      </c>
      <c r="AF2475" s="3">
        <f t="shared" si="885"/>
        <v>2.8258997241394637</v>
      </c>
      <c r="AG2475" t="str">
        <f t="shared" si="886"/>
        <v>Cluster 2</v>
      </c>
      <c r="AH2475" t="str">
        <f t="shared" si="887"/>
        <v>Not Applicable</v>
      </c>
      <c r="AI2475" t="e">
        <f t="shared" si="888"/>
        <v>#N/A</v>
      </c>
      <c r="AJ2475">
        <f t="shared" si="889"/>
        <v>21.73</v>
      </c>
      <c r="AK2475" t="str">
        <f t="shared" si="890"/>
        <v>no - Low</v>
      </c>
      <c r="AL2475" t="str">
        <f t="shared" si="891"/>
        <v>Q4 - Very High</v>
      </c>
      <c r="AM2475">
        <f t="shared" si="892"/>
        <v>0</v>
      </c>
      <c r="AN2475">
        <f t="shared" si="893"/>
        <v>1</v>
      </c>
      <c r="AO2475">
        <f t="shared" si="894"/>
        <v>0</v>
      </c>
      <c r="AP2475">
        <f t="shared" si="895"/>
        <v>2</v>
      </c>
      <c r="AQ2475">
        <f t="shared" si="896"/>
        <v>127.8</v>
      </c>
    </row>
    <row r="2476" spans="1:43" x14ac:dyDescent="0.25">
      <c r="A2476" t="s">
        <v>20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  <c r="U2476">
        <f t="shared" si="874"/>
        <v>0</v>
      </c>
      <c r="V2476" t="str">
        <f t="shared" si="875"/>
        <v>&lt;=3 calls</v>
      </c>
      <c r="W2476" t="str">
        <f t="shared" si="876"/>
        <v>Q4</v>
      </c>
      <c r="X2476" t="str">
        <f t="shared" si="877"/>
        <v>Not Applicable</v>
      </c>
      <c r="Y2476" t="str">
        <f t="shared" si="878"/>
        <v>High</v>
      </c>
      <c r="Z2476" s="3">
        <f t="shared" si="879"/>
        <v>-0.83424588146708201</v>
      </c>
      <c r="AA2476" s="3">
        <f t="shared" si="880"/>
        <v>0.83236806300634003</v>
      </c>
      <c r="AB2476" s="3">
        <f t="shared" si="881"/>
        <v>0.92093048891661689</v>
      </c>
      <c r="AC2476" s="3">
        <f t="shared" si="882"/>
        <v>-2.0314681775414092E-2</v>
      </c>
      <c r="AD2476" s="3">
        <f t="shared" si="883"/>
        <v>2.8345730564108718</v>
      </c>
      <c r="AE2476" s="3">
        <f t="shared" si="884"/>
        <v>1.4957701811339703</v>
      </c>
      <c r="AF2476" s="3">
        <f t="shared" si="885"/>
        <v>2.1070957399721135</v>
      </c>
      <c r="AG2476" t="str">
        <f t="shared" si="886"/>
        <v>Cluster 2</v>
      </c>
      <c r="AH2476" t="str">
        <f t="shared" si="887"/>
        <v>Not Applicable</v>
      </c>
      <c r="AI2476" t="e">
        <f t="shared" si="888"/>
        <v>#N/A</v>
      </c>
      <c r="AJ2476">
        <f t="shared" si="889"/>
        <v>22.98</v>
      </c>
      <c r="AK2476" t="str">
        <f t="shared" si="890"/>
        <v>no - Low</v>
      </c>
      <c r="AL2476" t="str">
        <f t="shared" si="891"/>
        <v>Q2 - Medium</v>
      </c>
      <c r="AM2476">
        <f t="shared" si="892"/>
        <v>0</v>
      </c>
      <c r="AN2476">
        <f t="shared" si="893"/>
        <v>1</v>
      </c>
      <c r="AO2476">
        <f t="shared" si="894"/>
        <v>0</v>
      </c>
      <c r="AP2476">
        <f t="shared" si="895"/>
        <v>2</v>
      </c>
      <c r="AQ2476">
        <f t="shared" si="896"/>
        <v>135.19999999999999</v>
      </c>
    </row>
    <row r="2477" spans="1:43" x14ac:dyDescent="0.25">
      <c r="A2477" t="s">
        <v>65</v>
      </c>
      <c r="B2477">
        <v>110</v>
      </c>
      <c r="C2477" t="s">
        <v>28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  <c r="U2477">
        <f t="shared" si="874"/>
        <v>0</v>
      </c>
      <c r="V2477" t="str">
        <f t="shared" si="875"/>
        <v>&lt;=3 calls</v>
      </c>
      <c r="W2477" t="str">
        <f t="shared" si="876"/>
        <v>Q3</v>
      </c>
      <c r="X2477" t="str">
        <f t="shared" si="877"/>
        <v>Not Applicable</v>
      </c>
      <c r="Y2477" t="str">
        <f t="shared" si="878"/>
        <v>High</v>
      </c>
      <c r="Z2477" s="3">
        <f t="shared" si="879"/>
        <v>-1.4970569707027146</v>
      </c>
      <c r="AA2477" s="3">
        <f t="shared" si="880"/>
        <v>1.4890907778251756</v>
      </c>
      <c r="AB2477" s="3">
        <f t="shared" si="881"/>
        <v>0.22981732349637682</v>
      </c>
      <c r="AC2477" s="3">
        <f t="shared" si="882"/>
        <v>2.334670983544934</v>
      </c>
      <c r="AD2477" s="3">
        <f t="shared" si="883"/>
        <v>4.3675072696043484</v>
      </c>
      <c r="AE2477" s="3">
        <f t="shared" si="884"/>
        <v>3.1562755775944664</v>
      </c>
      <c r="AF2477" s="3">
        <f t="shared" si="885"/>
        <v>2.9747321380910479</v>
      </c>
      <c r="AG2477" t="str">
        <f t="shared" si="886"/>
        <v>Cluster 3</v>
      </c>
      <c r="AH2477" t="str">
        <f t="shared" si="887"/>
        <v>Not Applicable</v>
      </c>
      <c r="AI2477" t="e">
        <f t="shared" si="888"/>
        <v>#N/A</v>
      </c>
      <c r="AJ2477">
        <f t="shared" si="889"/>
        <v>16.899999999999999</v>
      </c>
      <c r="AK2477" t="str">
        <f t="shared" si="890"/>
        <v>no - Low</v>
      </c>
      <c r="AL2477" t="str">
        <f t="shared" si="891"/>
        <v>Q4 - Very High</v>
      </c>
      <c r="AM2477">
        <f t="shared" si="892"/>
        <v>0</v>
      </c>
      <c r="AN2477">
        <f t="shared" si="893"/>
        <v>0</v>
      </c>
      <c r="AO2477">
        <f t="shared" si="894"/>
        <v>1</v>
      </c>
      <c r="AP2477">
        <f t="shared" si="895"/>
        <v>2</v>
      </c>
      <c r="AQ2477">
        <f t="shared" si="896"/>
        <v>99.4</v>
      </c>
    </row>
    <row r="2478" spans="1:43" x14ac:dyDescent="0.25">
      <c r="A2478" t="s">
        <v>59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  <c r="U2478">
        <f t="shared" si="874"/>
        <v>1</v>
      </c>
      <c r="V2478" t="str">
        <f t="shared" si="875"/>
        <v>&lt;=3 calls</v>
      </c>
      <c r="W2478" t="str">
        <f t="shared" si="876"/>
        <v>Q2</v>
      </c>
      <c r="X2478" t="str">
        <f t="shared" si="877"/>
        <v>Not Applicable</v>
      </c>
      <c r="Y2478" t="str">
        <f t="shared" si="878"/>
        <v>High</v>
      </c>
      <c r="Z2478" s="3">
        <f t="shared" si="879"/>
        <v>1.7892270611220007</v>
      </c>
      <c r="AA2478" s="3">
        <f t="shared" si="880"/>
        <v>0.92988143581277327</v>
      </c>
      <c r="AB2478" s="3">
        <f t="shared" si="881"/>
        <v>1.0698772918089099</v>
      </c>
      <c r="AC2478" s="3">
        <f t="shared" si="882"/>
        <v>1.591586692182255E-2</v>
      </c>
      <c r="AD2478" s="3">
        <f t="shared" si="883"/>
        <v>4.1013055246591605</v>
      </c>
      <c r="AE2478" s="3">
        <f t="shared" si="884"/>
        <v>2.2827403915620228</v>
      </c>
      <c r="AF2478" s="3">
        <f t="shared" si="885"/>
        <v>1.265345954250348</v>
      </c>
      <c r="AG2478" t="str">
        <f t="shared" si="886"/>
        <v>Cluster 3</v>
      </c>
      <c r="AH2478" t="str">
        <f t="shared" si="887"/>
        <v>Not Applicable</v>
      </c>
      <c r="AI2478">
        <f t="shared" si="888"/>
        <v>47.07</v>
      </c>
      <c r="AJ2478" t="e">
        <f t="shared" si="889"/>
        <v>#N/A</v>
      </c>
      <c r="AK2478" t="str">
        <f t="shared" si="890"/>
        <v>no - Low</v>
      </c>
      <c r="AL2478" t="str">
        <f t="shared" si="891"/>
        <v>Q2 - Medium</v>
      </c>
      <c r="AM2478">
        <f t="shared" si="892"/>
        <v>0</v>
      </c>
      <c r="AN2478">
        <f t="shared" si="893"/>
        <v>1</v>
      </c>
      <c r="AO2478">
        <f t="shared" si="894"/>
        <v>0</v>
      </c>
      <c r="AP2478">
        <f t="shared" si="895"/>
        <v>1</v>
      </c>
      <c r="AQ2478">
        <f t="shared" si="896"/>
        <v>276.89999999999998</v>
      </c>
    </row>
    <row r="2479" spans="1:43" x14ac:dyDescent="0.25">
      <c r="A2479" t="s">
        <v>32</v>
      </c>
      <c r="B2479">
        <v>72</v>
      </c>
      <c r="C2479" t="s">
        <v>28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  <c r="U2479">
        <f t="shared" si="874"/>
        <v>1</v>
      </c>
      <c r="V2479" t="str">
        <f t="shared" si="875"/>
        <v>&gt;3 calls</v>
      </c>
      <c r="W2479" t="str">
        <f t="shared" si="876"/>
        <v>Q1</v>
      </c>
      <c r="X2479" t="str">
        <f t="shared" si="877"/>
        <v>Not Applicable</v>
      </c>
      <c r="Y2479" t="str">
        <f t="shared" si="878"/>
        <v>High</v>
      </c>
      <c r="Z2479" s="3">
        <f t="shared" si="879"/>
        <v>1.9836269615961388</v>
      </c>
      <c r="AA2479" s="3">
        <f t="shared" si="880"/>
        <v>0.69903345120978877</v>
      </c>
      <c r="AB2479" s="3">
        <f t="shared" si="881"/>
        <v>1.8185832210141701</v>
      </c>
      <c r="AC2479" s="3">
        <f t="shared" si="882"/>
        <v>-1.9043032140316922</v>
      </c>
      <c r="AD2479" s="3">
        <f t="shared" si="883"/>
        <v>4.5333122759174573</v>
      </c>
      <c r="AE2479" s="3">
        <f t="shared" si="884"/>
        <v>3.3700206752195312</v>
      </c>
      <c r="AF2479" s="3">
        <f t="shared" si="885"/>
        <v>3.1879709082471712</v>
      </c>
      <c r="AG2479" t="str">
        <f t="shared" si="886"/>
        <v>Cluster 3</v>
      </c>
      <c r="AH2479" t="str">
        <f t="shared" si="887"/>
        <v>Not Applicable</v>
      </c>
      <c r="AI2479">
        <f t="shared" si="888"/>
        <v>48.86</v>
      </c>
      <c r="AJ2479" t="e">
        <f t="shared" si="889"/>
        <v>#N/A</v>
      </c>
      <c r="AK2479" t="str">
        <f t="shared" si="890"/>
        <v>no - Low</v>
      </c>
      <c r="AL2479" t="str">
        <f t="shared" si="891"/>
        <v>Q1 - Low</v>
      </c>
      <c r="AM2479">
        <f t="shared" si="892"/>
        <v>0</v>
      </c>
      <c r="AN2479">
        <f t="shared" si="893"/>
        <v>0</v>
      </c>
      <c r="AO2479">
        <f t="shared" si="894"/>
        <v>1</v>
      </c>
      <c r="AP2479">
        <f t="shared" si="895"/>
        <v>4</v>
      </c>
      <c r="AQ2479">
        <f t="shared" si="896"/>
        <v>287.39999999999998</v>
      </c>
    </row>
    <row r="2480" spans="1:43" x14ac:dyDescent="0.25">
      <c r="A2480" t="s">
        <v>41</v>
      </c>
      <c r="B2480">
        <v>125</v>
      </c>
      <c r="C2480" t="s">
        <v>25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  <c r="U2480">
        <f t="shared" si="874"/>
        <v>0</v>
      </c>
      <c r="V2480" t="str">
        <f t="shared" si="875"/>
        <v>&lt;=3 calls</v>
      </c>
      <c r="W2480" t="str">
        <f t="shared" si="876"/>
        <v>Q3</v>
      </c>
      <c r="X2480" t="str">
        <f t="shared" si="877"/>
        <v>Not Applicable</v>
      </c>
      <c r="Y2480" t="str">
        <f t="shared" si="878"/>
        <v>Medium</v>
      </c>
      <c r="Z2480" s="3">
        <f t="shared" si="879"/>
        <v>-1.1064057421308753</v>
      </c>
      <c r="AA2480" s="3">
        <f t="shared" si="880"/>
        <v>0.54977828875096257</v>
      </c>
      <c r="AB2480" s="3">
        <f t="shared" si="881"/>
        <v>-0.83465582784054415</v>
      </c>
      <c r="AC2480" s="3">
        <f t="shared" si="882"/>
        <v>-2.0314681775414092E-2</v>
      </c>
      <c r="AD2480" s="3">
        <f t="shared" si="883"/>
        <v>1.8439785639356516</v>
      </c>
      <c r="AE2480" s="3">
        <f t="shared" si="884"/>
        <v>1.491124699763883</v>
      </c>
      <c r="AF2480" s="3">
        <f t="shared" si="885"/>
        <v>3.0077647508137453</v>
      </c>
      <c r="AG2480" t="str">
        <f t="shared" si="886"/>
        <v>Cluster 2</v>
      </c>
      <c r="AH2480" t="str">
        <f t="shared" si="887"/>
        <v>&gt;16 messages</v>
      </c>
      <c r="AI2480" t="e">
        <f t="shared" si="888"/>
        <v>#N/A</v>
      </c>
      <c r="AJ2480">
        <f t="shared" si="889"/>
        <v>20.49</v>
      </c>
      <c r="AK2480" t="str">
        <f t="shared" si="890"/>
        <v>no - Low</v>
      </c>
      <c r="AL2480" t="str">
        <f t="shared" si="891"/>
        <v>Q2 - Medium</v>
      </c>
      <c r="AM2480">
        <f t="shared" si="892"/>
        <v>0</v>
      </c>
      <c r="AN2480">
        <f t="shared" si="893"/>
        <v>0</v>
      </c>
      <c r="AO2480">
        <f t="shared" si="894"/>
        <v>0</v>
      </c>
      <c r="AP2480">
        <f t="shared" si="895"/>
        <v>1</v>
      </c>
      <c r="AQ2480">
        <f t="shared" si="896"/>
        <v>120.5</v>
      </c>
    </row>
    <row r="2481" spans="1:43" x14ac:dyDescent="0.25">
      <c r="A2481" t="s">
        <v>63</v>
      </c>
      <c r="B2481">
        <v>170</v>
      </c>
      <c r="C2481" t="s">
        <v>28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  <c r="U2481">
        <f t="shared" si="874"/>
        <v>0</v>
      </c>
      <c r="V2481" t="str">
        <f t="shared" si="875"/>
        <v>&lt;=3 calls</v>
      </c>
      <c r="W2481" t="str">
        <f t="shared" si="876"/>
        <v>Q4</v>
      </c>
      <c r="X2481" t="str">
        <f t="shared" si="877"/>
        <v>Not Applicable</v>
      </c>
      <c r="Y2481" t="str">
        <f t="shared" si="878"/>
        <v>Medium</v>
      </c>
      <c r="Z2481" s="3">
        <f t="shared" si="879"/>
        <v>7.1102226455332734E-2</v>
      </c>
      <c r="AA2481" s="3">
        <f t="shared" si="880"/>
        <v>9.4052526043346241E-2</v>
      </c>
      <c r="AB2481" s="3">
        <f t="shared" si="881"/>
        <v>0.47210412286784054</v>
      </c>
      <c r="AC2481" s="3">
        <f t="shared" si="882"/>
        <v>-0.16523687656435807</v>
      </c>
      <c r="AD2481" s="3">
        <f t="shared" si="883"/>
        <v>2.2821329781745674</v>
      </c>
      <c r="AE2481" s="3">
        <f t="shared" si="884"/>
        <v>0.51389389222639892</v>
      </c>
      <c r="AF2481" s="3">
        <f t="shared" si="885"/>
        <v>1.8220984975745067</v>
      </c>
      <c r="AG2481" t="str">
        <f t="shared" si="886"/>
        <v>Cluster 2</v>
      </c>
      <c r="AH2481" t="str">
        <f t="shared" si="887"/>
        <v>Not Applicable</v>
      </c>
      <c r="AI2481" t="e">
        <f t="shared" si="888"/>
        <v>#N/A</v>
      </c>
      <c r="AJ2481">
        <f t="shared" si="889"/>
        <v>31.3</v>
      </c>
      <c r="AK2481" t="str">
        <f t="shared" si="890"/>
        <v>no - Low</v>
      </c>
      <c r="AL2481" t="str">
        <f t="shared" si="891"/>
        <v>Q2 - Medium</v>
      </c>
      <c r="AM2481">
        <f t="shared" si="892"/>
        <v>0</v>
      </c>
      <c r="AN2481">
        <f t="shared" si="893"/>
        <v>0</v>
      </c>
      <c r="AO2481">
        <f t="shared" si="894"/>
        <v>1</v>
      </c>
      <c r="AP2481">
        <f t="shared" si="895"/>
        <v>2</v>
      </c>
      <c r="AQ2481">
        <f t="shared" si="896"/>
        <v>184.1</v>
      </c>
    </row>
    <row r="2482" spans="1:43" x14ac:dyDescent="0.25">
      <c r="A2482" t="s">
        <v>47</v>
      </c>
      <c r="B2482">
        <v>71</v>
      </c>
      <c r="C2482" t="s">
        <v>28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  <c r="U2482">
        <f t="shared" si="874"/>
        <v>0</v>
      </c>
      <c r="V2482" t="str">
        <f t="shared" si="875"/>
        <v>&lt;=3 calls</v>
      </c>
      <c r="W2482" t="str">
        <f t="shared" si="876"/>
        <v>Q1</v>
      </c>
      <c r="X2482" t="str">
        <f t="shared" si="877"/>
        <v>Not Applicable</v>
      </c>
      <c r="Y2482" t="str">
        <f t="shared" si="878"/>
        <v>Medium</v>
      </c>
      <c r="Z2482" s="3">
        <f t="shared" si="879"/>
        <v>8.7765075067401832E-2</v>
      </c>
      <c r="AA2482" s="3">
        <f t="shared" si="880"/>
        <v>0.64331152389182678</v>
      </c>
      <c r="AB2482" s="3">
        <f t="shared" si="881"/>
        <v>-0.18723372460204377</v>
      </c>
      <c r="AC2482" s="3">
        <f t="shared" si="882"/>
        <v>1.6825211069946842</v>
      </c>
      <c r="AD2482" s="3">
        <f t="shared" si="883"/>
        <v>3.4263995871743158</v>
      </c>
      <c r="AE2482" s="3">
        <f t="shared" si="884"/>
        <v>1.8131426221576123</v>
      </c>
      <c r="AF2482" s="3">
        <f t="shared" si="885"/>
        <v>1.6836740199874929</v>
      </c>
      <c r="AG2482" t="str">
        <f t="shared" si="886"/>
        <v>Cluster 3</v>
      </c>
      <c r="AH2482" t="str">
        <f t="shared" si="887"/>
        <v>Not Applicable</v>
      </c>
      <c r="AI2482" t="e">
        <f t="shared" si="888"/>
        <v>#N/A</v>
      </c>
      <c r="AJ2482">
        <f t="shared" si="889"/>
        <v>31.45</v>
      </c>
      <c r="AK2482" t="str">
        <f t="shared" si="890"/>
        <v>no - Medium</v>
      </c>
      <c r="AL2482" t="str">
        <f t="shared" si="891"/>
        <v>Q4 - Very High</v>
      </c>
      <c r="AM2482">
        <f t="shared" si="892"/>
        <v>0</v>
      </c>
      <c r="AN2482">
        <f t="shared" si="893"/>
        <v>0</v>
      </c>
      <c r="AO2482">
        <f t="shared" si="894"/>
        <v>1</v>
      </c>
      <c r="AP2482">
        <f t="shared" si="895"/>
        <v>3</v>
      </c>
      <c r="AQ2482">
        <f t="shared" si="896"/>
        <v>185</v>
      </c>
    </row>
    <row r="2483" spans="1:43" x14ac:dyDescent="0.25">
      <c r="A2483" t="s">
        <v>43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  <c r="U2483">
        <f t="shared" si="874"/>
        <v>0</v>
      </c>
      <c r="V2483" t="str">
        <f t="shared" si="875"/>
        <v>&lt;=3 calls</v>
      </c>
      <c r="W2483" t="str">
        <f t="shared" si="876"/>
        <v>Q3</v>
      </c>
      <c r="X2483" t="str">
        <f t="shared" si="877"/>
        <v>Not Applicable</v>
      </c>
      <c r="Y2483" t="str">
        <f t="shared" si="878"/>
        <v>Low</v>
      </c>
      <c r="Z2483" s="3">
        <f t="shared" si="879"/>
        <v>-0.35842898221133412</v>
      </c>
      <c r="AA2483" s="3">
        <f t="shared" si="880"/>
        <v>-1.1139192554567547</v>
      </c>
      <c r="AB2483" s="3">
        <f t="shared" si="881"/>
        <v>-1.5913055865333929</v>
      </c>
      <c r="AC2483" s="3">
        <f t="shared" si="882"/>
        <v>0.95791013304996164</v>
      </c>
      <c r="AD2483" s="3">
        <f t="shared" si="883"/>
        <v>2.1465426511941299</v>
      </c>
      <c r="AE2483" s="3">
        <f t="shared" si="884"/>
        <v>2.1952523170921752</v>
      </c>
      <c r="AF2483" s="3">
        <f t="shared" si="885"/>
        <v>3.6097950243748751</v>
      </c>
      <c r="AG2483" t="str">
        <f t="shared" si="886"/>
        <v>Cluster 1</v>
      </c>
      <c r="AH2483" t="str">
        <f t="shared" si="887"/>
        <v>Not Applicable</v>
      </c>
      <c r="AI2483" t="e">
        <f t="shared" si="888"/>
        <v>#N/A</v>
      </c>
      <c r="AJ2483">
        <f t="shared" si="889"/>
        <v>27.35</v>
      </c>
      <c r="AK2483" t="str">
        <f t="shared" si="890"/>
        <v>no - High</v>
      </c>
      <c r="AL2483" t="str">
        <f t="shared" si="891"/>
        <v>Q4 - Very High</v>
      </c>
      <c r="AM2483">
        <f t="shared" si="892"/>
        <v>0</v>
      </c>
      <c r="AN2483">
        <f t="shared" si="893"/>
        <v>1</v>
      </c>
      <c r="AO2483">
        <f t="shared" si="894"/>
        <v>0</v>
      </c>
      <c r="AP2483">
        <f t="shared" si="895"/>
        <v>1</v>
      </c>
      <c r="AQ2483">
        <f t="shared" si="896"/>
        <v>160.9</v>
      </c>
    </row>
    <row r="2484" spans="1:43" x14ac:dyDescent="0.25">
      <c r="A2484" t="s">
        <v>55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  <c r="U2484">
        <f t="shared" si="874"/>
        <v>0</v>
      </c>
      <c r="V2484" t="str">
        <f t="shared" si="875"/>
        <v>&lt;=3 calls</v>
      </c>
      <c r="W2484" t="str">
        <f t="shared" si="876"/>
        <v>Q2</v>
      </c>
      <c r="X2484" t="str">
        <f t="shared" si="877"/>
        <v>Not Applicable</v>
      </c>
      <c r="Y2484" t="str">
        <f t="shared" si="878"/>
        <v>Low</v>
      </c>
      <c r="Z2484" s="3">
        <f t="shared" si="879"/>
        <v>0.53581055996970095</v>
      </c>
      <c r="AA2484" s="3">
        <f t="shared" si="880"/>
        <v>-3.9835985123317874</v>
      </c>
      <c r="AB2484" s="3">
        <f t="shared" si="881"/>
        <v>-0.49902903198991039</v>
      </c>
      <c r="AC2484" s="3">
        <f t="shared" si="882"/>
        <v>0.55937409738036437</v>
      </c>
      <c r="AD2484" s="3">
        <f t="shared" si="883"/>
        <v>3.7340586022815301</v>
      </c>
      <c r="AE2484" s="3">
        <f t="shared" si="884"/>
        <v>4.0887748066157865</v>
      </c>
      <c r="AF2484" s="3">
        <f t="shared" si="885"/>
        <v>5.2433734554348908</v>
      </c>
      <c r="AG2484" t="str">
        <f t="shared" si="886"/>
        <v>Cluster 1</v>
      </c>
      <c r="AH2484" t="str">
        <f t="shared" si="887"/>
        <v>Not Applicable</v>
      </c>
      <c r="AI2484" t="e">
        <f t="shared" si="888"/>
        <v>#N/A</v>
      </c>
      <c r="AJ2484">
        <f t="shared" si="889"/>
        <v>35.56</v>
      </c>
      <c r="AK2484" t="str">
        <f t="shared" si="890"/>
        <v>no - Medium</v>
      </c>
      <c r="AL2484" t="str">
        <f t="shared" si="891"/>
        <v>Q3 - High</v>
      </c>
      <c r="AM2484">
        <f t="shared" si="892"/>
        <v>0</v>
      </c>
      <c r="AN2484">
        <f t="shared" si="893"/>
        <v>1</v>
      </c>
      <c r="AO2484">
        <f t="shared" si="894"/>
        <v>0</v>
      </c>
      <c r="AP2484">
        <f t="shared" si="895"/>
        <v>1</v>
      </c>
      <c r="AQ2484">
        <f t="shared" si="896"/>
        <v>209.2</v>
      </c>
    </row>
    <row r="2485" spans="1:43" x14ac:dyDescent="0.25">
      <c r="A2485" t="s">
        <v>72</v>
      </c>
      <c r="B2485">
        <v>98</v>
      </c>
      <c r="C2485" t="s">
        <v>28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  <c r="U2485">
        <f t="shared" si="874"/>
        <v>0</v>
      </c>
      <c r="V2485" t="str">
        <f t="shared" si="875"/>
        <v>&lt;=3 calls</v>
      </c>
      <c r="W2485" t="str">
        <f t="shared" si="876"/>
        <v>Q2</v>
      </c>
      <c r="X2485" t="str">
        <f t="shared" si="877"/>
        <v>Low</v>
      </c>
      <c r="Y2485" t="str">
        <f t="shared" si="878"/>
        <v>High</v>
      </c>
      <c r="Z2485" s="3">
        <f t="shared" si="879"/>
        <v>-0.40471467280041462</v>
      </c>
      <c r="AA2485" s="3">
        <f t="shared" si="880"/>
        <v>2.1179525289850307</v>
      </c>
      <c r="AB2485" s="3">
        <f t="shared" si="881"/>
        <v>-1.11864773202185</v>
      </c>
      <c r="AC2485" s="3">
        <f t="shared" si="882"/>
        <v>-2.9549891262515402</v>
      </c>
      <c r="AD2485" s="3">
        <f t="shared" si="883"/>
        <v>3.7298863738536263</v>
      </c>
      <c r="AE2485" s="3">
        <f t="shared" si="884"/>
        <v>3.8252908864603361</v>
      </c>
      <c r="AF2485" s="3">
        <f t="shared" si="885"/>
        <v>4.8325612639897333</v>
      </c>
      <c r="AG2485" t="str">
        <f t="shared" si="886"/>
        <v>Cluster 1</v>
      </c>
      <c r="AH2485" t="str">
        <f t="shared" si="887"/>
        <v>Not Applicable</v>
      </c>
      <c r="AI2485" t="e">
        <f t="shared" si="888"/>
        <v>#N/A</v>
      </c>
      <c r="AJ2485">
        <f t="shared" si="889"/>
        <v>26.93</v>
      </c>
      <c r="AK2485" t="str">
        <f t="shared" si="890"/>
        <v>yes - Medium</v>
      </c>
      <c r="AL2485" t="str">
        <f t="shared" si="891"/>
        <v>Q1 - Low</v>
      </c>
      <c r="AM2485">
        <f t="shared" si="892"/>
        <v>1</v>
      </c>
      <c r="AN2485">
        <f t="shared" si="893"/>
        <v>0</v>
      </c>
      <c r="AO2485">
        <f t="shared" si="894"/>
        <v>1</v>
      </c>
      <c r="AP2485">
        <f t="shared" si="895"/>
        <v>1</v>
      </c>
      <c r="AQ2485">
        <f t="shared" si="896"/>
        <v>158.4</v>
      </c>
    </row>
    <row r="2486" spans="1:43" x14ac:dyDescent="0.25">
      <c r="A2486" t="s">
        <v>63</v>
      </c>
      <c r="B2486">
        <v>24</v>
      </c>
      <c r="C2486" t="s">
        <v>25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  <c r="U2486">
        <f t="shared" si="874"/>
        <v>1</v>
      </c>
      <c r="V2486" t="str">
        <f t="shared" si="875"/>
        <v>&lt;=3 calls</v>
      </c>
      <c r="W2486" t="str">
        <f t="shared" si="876"/>
        <v>Q1</v>
      </c>
      <c r="X2486" t="str">
        <f t="shared" si="877"/>
        <v>Not Applicable</v>
      </c>
      <c r="Y2486" t="str">
        <f t="shared" si="878"/>
        <v>Low</v>
      </c>
      <c r="Z2486" s="3">
        <f t="shared" si="879"/>
        <v>-0.57874886941535741</v>
      </c>
      <c r="AA2486" s="3">
        <f t="shared" si="880"/>
        <v>-1.3766083413842887</v>
      </c>
      <c r="AB2486" s="3">
        <f t="shared" si="881"/>
        <v>0.75609602704914569</v>
      </c>
      <c r="AC2486" s="3">
        <f t="shared" si="882"/>
        <v>-0.60000346093119195</v>
      </c>
      <c r="AD2486" s="3">
        <f t="shared" si="883"/>
        <v>1.8876326033695972</v>
      </c>
      <c r="AE2486" s="3">
        <f t="shared" si="884"/>
        <v>1.7781130826433023</v>
      </c>
      <c r="AF2486" s="3">
        <f t="shared" si="885"/>
        <v>3.2802767297944015</v>
      </c>
      <c r="AG2486" t="str">
        <f t="shared" si="886"/>
        <v>Cluster 2</v>
      </c>
      <c r="AH2486" t="str">
        <f t="shared" si="887"/>
        <v>Not Applicable</v>
      </c>
      <c r="AI2486">
        <f t="shared" si="888"/>
        <v>25.33</v>
      </c>
      <c r="AJ2486" t="e">
        <f t="shared" si="889"/>
        <v>#N/A</v>
      </c>
      <c r="AK2486" t="str">
        <f t="shared" si="890"/>
        <v>no - Low</v>
      </c>
      <c r="AL2486" t="str">
        <f t="shared" si="891"/>
        <v>Q2 - Medium</v>
      </c>
      <c r="AM2486">
        <f t="shared" si="892"/>
        <v>0</v>
      </c>
      <c r="AN2486">
        <f t="shared" si="893"/>
        <v>0</v>
      </c>
      <c r="AO2486">
        <f t="shared" si="894"/>
        <v>0</v>
      </c>
      <c r="AP2486">
        <f t="shared" si="895"/>
        <v>2</v>
      </c>
      <c r="AQ2486">
        <f t="shared" si="896"/>
        <v>149</v>
      </c>
    </row>
    <row r="2487" spans="1:43" x14ac:dyDescent="0.25">
      <c r="A2487" t="s">
        <v>63</v>
      </c>
      <c r="B2487">
        <v>136</v>
      </c>
      <c r="C2487" t="s">
        <v>28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  <c r="U2487">
        <f t="shared" si="874"/>
        <v>0</v>
      </c>
      <c r="V2487" t="str">
        <f t="shared" si="875"/>
        <v>&lt;=3 calls</v>
      </c>
      <c r="W2487" t="str">
        <f t="shared" si="876"/>
        <v>Q4</v>
      </c>
      <c r="X2487" t="str">
        <f t="shared" si="877"/>
        <v>Not Applicable</v>
      </c>
      <c r="Y2487" t="str">
        <f t="shared" si="878"/>
        <v>Medium</v>
      </c>
      <c r="Z2487" s="3">
        <f t="shared" si="879"/>
        <v>0.44879346166222978</v>
      </c>
      <c r="AA2487" s="3">
        <f t="shared" si="880"/>
        <v>0.17166521052193601</v>
      </c>
      <c r="AB2487" s="3">
        <f t="shared" si="881"/>
        <v>0.46614625075214861</v>
      </c>
      <c r="AC2487" s="3">
        <f t="shared" si="882"/>
        <v>-0.16523687656435807</v>
      </c>
      <c r="AD2487" s="3">
        <f t="shared" si="883"/>
        <v>2.5136062064184301</v>
      </c>
      <c r="AE2487" s="3">
        <f t="shared" si="884"/>
        <v>0.68955062772891285</v>
      </c>
      <c r="AF2487" s="3">
        <f t="shared" si="885"/>
        <v>1.6225732573469296</v>
      </c>
      <c r="AG2487" t="str">
        <f t="shared" si="886"/>
        <v>Cluster 2</v>
      </c>
      <c r="AH2487" t="str">
        <f t="shared" si="887"/>
        <v>Not Applicable</v>
      </c>
      <c r="AI2487" t="e">
        <f t="shared" si="888"/>
        <v>#N/A</v>
      </c>
      <c r="AJ2487">
        <f t="shared" si="889"/>
        <v>34.770000000000003</v>
      </c>
      <c r="AK2487" t="str">
        <f t="shared" si="890"/>
        <v>no - Low</v>
      </c>
      <c r="AL2487" t="str">
        <f t="shared" si="891"/>
        <v>Q2 - Medium</v>
      </c>
      <c r="AM2487">
        <f t="shared" si="892"/>
        <v>0</v>
      </c>
      <c r="AN2487">
        <f t="shared" si="893"/>
        <v>0</v>
      </c>
      <c r="AO2487">
        <f t="shared" si="894"/>
        <v>1</v>
      </c>
      <c r="AP2487">
        <f t="shared" si="895"/>
        <v>0</v>
      </c>
      <c r="AQ2487">
        <f t="shared" si="896"/>
        <v>204.5</v>
      </c>
    </row>
    <row r="2488" spans="1:43" x14ac:dyDescent="0.25">
      <c r="A2488" t="s">
        <v>26</v>
      </c>
      <c r="B2488">
        <v>44</v>
      </c>
      <c r="C2488" t="s">
        <v>25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  <c r="U2488">
        <f t="shared" si="874"/>
        <v>1</v>
      </c>
      <c r="V2488" t="str">
        <f t="shared" si="875"/>
        <v>&lt;=3 calls</v>
      </c>
      <c r="W2488" t="str">
        <f t="shared" si="876"/>
        <v>Q1</v>
      </c>
      <c r="X2488" t="str">
        <f t="shared" si="877"/>
        <v>Not Applicable</v>
      </c>
      <c r="Y2488" t="str">
        <f t="shared" si="878"/>
        <v>Medium</v>
      </c>
      <c r="Z2488" s="3">
        <f t="shared" si="879"/>
        <v>2.0095469483260247</v>
      </c>
      <c r="AA2488" s="3">
        <f t="shared" si="880"/>
        <v>-0.48306743546411529</v>
      </c>
      <c r="AB2488" s="3">
        <f t="shared" si="881"/>
        <v>0.29535391676898598</v>
      </c>
      <c r="AC2488" s="3">
        <f t="shared" si="882"/>
        <v>-0.27392852265606671</v>
      </c>
      <c r="AD2488" s="3">
        <f t="shared" si="883"/>
        <v>3.3955432069636946</v>
      </c>
      <c r="AE2488" s="3">
        <f t="shared" si="884"/>
        <v>2.1056837028403939</v>
      </c>
      <c r="AF2488" s="3">
        <f t="shared" si="885"/>
        <v>2.3104315706070966</v>
      </c>
      <c r="AG2488" t="str">
        <f t="shared" si="886"/>
        <v>Cluster 2</v>
      </c>
      <c r="AH2488" t="str">
        <f t="shared" si="887"/>
        <v>Not Applicable</v>
      </c>
      <c r="AI2488">
        <f t="shared" si="888"/>
        <v>49.1</v>
      </c>
      <c r="AJ2488" t="e">
        <f t="shared" si="889"/>
        <v>#N/A</v>
      </c>
      <c r="AK2488" t="str">
        <f t="shared" si="890"/>
        <v>no - Low</v>
      </c>
      <c r="AL2488" t="str">
        <f t="shared" si="891"/>
        <v>Q2 - Medium</v>
      </c>
      <c r="AM2488">
        <f t="shared" si="892"/>
        <v>0</v>
      </c>
      <c r="AN2488">
        <f t="shared" si="893"/>
        <v>0</v>
      </c>
      <c r="AO2488">
        <f t="shared" si="894"/>
        <v>0</v>
      </c>
      <c r="AP2488">
        <f t="shared" si="895"/>
        <v>0</v>
      </c>
      <c r="AQ2488">
        <f t="shared" si="896"/>
        <v>288.8</v>
      </c>
    </row>
    <row r="2489" spans="1:43" x14ac:dyDescent="0.25">
      <c r="A2489" t="s">
        <v>65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  <c r="U2489">
        <f t="shared" si="874"/>
        <v>0</v>
      </c>
      <c r="V2489" t="str">
        <f t="shared" si="875"/>
        <v>&lt;=3 calls</v>
      </c>
      <c r="W2489" t="str">
        <f t="shared" si="876"/>
        <v>Q2</v>
      </c>
      <c r="X2489" t="str">
        <f t="shared" si="877"/>
        <v>Not Applicable</v>
      </c>
      <c r="Y2489" t="str">
        <f t="shared" si="878"/>
        <v>Medium</v>
      </c>
      <c r="Z2489" s="3">
        <f t="shared" si="879"/>
        <v>-1.3267256293348986</v>
      </c>
      <c r="AA2489" s="3">
        <f t="shared" si="880"/>
        <v>0.12390355853511149</v>
      </c>
      <c r="AB2489" s="3">
        <f t="shared" si="881"/>
        <v>-1.4741341015914557</v>
      </c>
      <c r="AC2489" s="3">
        <f t="shared" si="882"/>
        <v>1.1390628765361424</v>
      </c>
      <c r="AD2489" s="3">
        <f t="shared" si="883"/>
        <v>2.4840092555824316</v>
      </c>
      <c r="AE2489" s="3">
        <f t="shared" si="884"/>
        <v>2.2904341452068397</v>
      </c>
      <c r="AF2489" s="3">
        <f t="shared" si="885"/>
        <v>3.5102528634330015</v>
      </c>
      <c r="AG2489" t="str">
        <f t="shared" si="886"/>
        <v>Cluster 2</v>
      </c>
      <c r="AH2489" t="str">
        <f t="shared" si="887"/>
        <v>&gt;16 messages</v>
      </c>
      <c r="AI2489" t="e">
        <f t="shared" si="888"/>
        <v>#N/A</v>
      </c>
      <c r="AJ2489">
        <f t="shared" si="889"/>
        <v>18.46</v>
      </c>
      <c r="AK2489" t="str">
        <f t="shared" si="890"/>
        <v>no - Medium</v>
      </c>
      <c r="AL2489" t="str">
        <f t="shared" si="891"/>
        <v>Q4 - Very High</v>
      </c>
      <c r="AM2489">
        <f t="shared" si="892"/>
        <v>0</v>
      </c>
      <c r="AN2489">
        <f t="shared" si="893"/>
        <v>1</v>
      </c>
      <c r="AO2489">
        <f t="shared" si="894"/>
        <v>0</v>
      </c>
      <c r="AP2489">
        <f t="shared" si="895"/>
        <v>0</v>
      </c>
      <c r="AQ2489">
        <f t="shared" si="896"/>
        <v>108.6</v>
      </c>
    </row>
    <row r="2490" spans="1:43" x14ac:dyDescent="0.25">
      <c r="A2490" t="s">
        <v>69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  <c r="U2490">
        <f t="shared" si="874"/>
        <v>0</v>
      </c>
      <c r="V2490" t="str">
        <f t="shared" si="875"/>
        <v>&lt;=3 calls</v>
      </c>
      <c r="W2490" t="str">
        <f t="shared" si="876"/>
        <v>Q1</v>
      </c>
      <c r="X2490" t="str">
        <f t="shared" si="877"/>
        <v>Not Applicable</v>
      </c>
      <c r="Y2490" t="str">
        <f t="shared" si="878"/>
        <v>High</v>
      </c>
      <c r="Z2490" s="3">
        <f t="shared" si="879"/>
        <v>-1.5322340955504159</v>
      </c>
      <c r="AA2490" s="3">
        <f t="shared" si="880"/>
        <v>1.19854072823866</v>
      </c>
      <c r="AB2490" s="3">
        <f t="shared" si="881"/>
        <v>-2.2208540734248183</v>
      </c>
      <c r="AC2490" s="3">
        <f t="shared" si="882"/>
        <v>-1.1796922400869698</v>
      </c>
      <c r="AD2490" s="3">
        <f t="shared" si="883"/>
        <v>2.5767476469254786</v>
      </c>
      <c r="AE2490" s="3">
        <f t="shared" si="884"/>
        <v>3.1793250537784088</v>
      </c>
      <c r="AF2490" s="3">
        <f t="shared" si="885"/>
        <v>4.6450605119018817</v>
      </c>
      <c r="AG2490" t="str">
        <f t="shared" si="886"/>
        <v>Cluster 1</v>
      </c>
      <c r="AH2490" t="str">
        <f t="shared" si="887"/>
        <v>Not Applicable</v>
      </c>
      <c r="AI2490" t="e">
        <f t="shared" si="888"/>
        <v>#N/A</v>
      </c>
      <c r="AJ2490">
        <f t="shared" si="889"/>
        <v>16.579999999999998</v>
      </c>
      <c r="AK2490" t="str">
        <f t="shared" si="890"/>
        <v>no - Medium</v>
      </c>
      <c r="AL2490" t="str">
        <f t="shared" si="891"/>
        <v>Q1 - Low</v>
      </c>
      <c r="AM2490">
        <f t="shared" si="892"/>
        <v>0</v>
      </c>
      <c r="AN2490">
        <f t="shared" si="893"/>
        <v>1</v>
      </c>
      <c r="AO2490">
        <f t="shared" si="894"/>
        <v>0</v>
      </c>
      <c r="AP2490">
        <f t="shared" si="895"/>
        <v>1</v>
      </c>
      <c r="AQ2490">
        <f t="shared" si="896"/>
        <v>97.5</v>
      </c>
    </row>
    <row r="2491" spans="1:43" x14ac:dyDescent="0.25">
      <c r="A2491" t="s">
        <v>68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  <c r="U2491">
        <f t="shared" si="874"/>
        <v>0</v>
      </c>
      <c r="V2491" t="str">
        <f t="shared" si="875"/>
        <v>&lt;=3 calls</v>
      </c>
      <c r="W2491" t="str">
        <f t="shared" si="876"/>
        <v>Q1</v>
      </c>
      <c r="X2491" t="str">
        <f t="shared" si="877"/>
        <v>Not Applicable</v>
      </c>
      <c r="Y2491" t="str">
        <f t="shared" si="878"/>
        <v>High</v>
      </c>
      <c r="Z2491" s="3">
        <f t="shared" si="879"/>
        <v>-0.25474903529179388</v>
      </c>
      <c r="AA2491" s="3">
        <f t="shared" si="880"/>
        <v>1.2104811412353667</v>
      </c>
      <c r="AB2491" s="3">
        <f t="shared" si="881"/>
        <v>1.2347117536763805</v>
      </c>
      <c r="AC2491" s="3">
        <f t="shared" si="882"/>
        <v>1.1028323278389063</v>
      </c>
      <c r="AD2491" s="3">
        <f t="shared" si="883"/>
        <v>3.8545384026079539</v>
      </c>
      <c r="AE2491" s="3">
        <f t="shared" si="884"/>
        <v>2.0666189591363375</v>
      </c>
      <c r="AF2491" s="3">
        <f t="shared" si="885"/>
        <v>1.2978295525006509</v>
      </c>
      <c r="AG2491" t="str">
        <f t="shared" si="886"/>
        <v>Cluster 3</v>
      </c>
      <c r="AH2491" t="str">
        <f t="shared" si="887"/>
        <v>Not Applicable</v>
      </c>
      <c r="AI2491" t="e">
        <f t="shared" si="888"/>
        <v>#N/A</v>
      </c>
      <c r="AJ2491">
        <f t="shared" si="889"/>
        <v>28.31</v>
      </c>
      <c r="AK2491" t="str">
        <f t="shared" si="890"/>
        <v>no - Medium</v>
      </c>
      <c r="AL2491" t="str">
        <f t="shared" si="891"/>
        <v>Q4 - Very High</v>
      </c>
      <c r="AM2491">
        <f t="shared" si="892"/>
        <v>0</v>
      </c>
      <c r="AN2491">
        <f t="shared" si="893"/>
        <v>1</v>
      </c>
      <c r="AO2491">
        <f t="shared" si="894"/>
        <v>0</v>
      </c>
      <c r="AP2491">
        <f t="shared" si="895"/>
        <v>0</v>
      </c>
      <c r="AQ2491">
        <f t="shared" si="896"/>
        <v>166.5</v>
      </c>
    </row>
    <row r="2492" spans="1:43" x14ac:dyDescent="0.25">
      <c r="A2492" t="s">
        <v>45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  <c r="U2492">
        <f t="shared" si="874"/>
        <v>0</v>
      </c>
      <c r="V2492" t="str">
        <f t="shared" si="875"/>
        <v>&lt;=3 calls</v>
      </c>
      <c r="W2492" t="str">
        <f t="shared" si="876"/>
        <v>Q1</v>
      </c>
      <c r="X2492" t="str">
        <f t="shared" si="877"/>
        <v>Not Applicable</v>
      </c>
      <c r="Y2492" t="str">
        <f t="shared" si="878"/>
        <v>Low</v>
      </c>
      <c r="Z2492" s="3">
        <f t="shared" si="879"/>
        <v>-0.4454460805188058</v>
      </c>
      <c r="AA2492" s="3">
        <f t="shared" si="880"/>
        <v>-2.1925365628258722</v>
      </c>
      <c r="AB2492" s="3">
        <f t="shared" si="881"/>
        <v>9.0800307463569943E-2</v>
      </c>
      <c r="AC2492" s="3">
        <f t="shared" si="882"/>
        <v>-1.0710005939952616</v>
      </c>
      <c r="AD2492" s="3">
        <f t="shared" si="883"/>
        <v>1.7101344679289985</v>
      </c>
      <c r="AE2492" s="3">
        <f t="shared" si="884"/>
        <v>2.4821212214860777</v>
      </c>
      <c r="AF2492" s="3">
        <f t="shared" si="885"/>
        <v>4.1710060678335488</v>
      </c>
      <c r="AG2492" t="str">
        <f t="shared" si="886"/>
        <v>Cluster 1</v>
      </c>
      <c r="AH2492" t="str">
        <f t="shared" si="887"/>
        <v>Not Applicable</v>
      </c>
      <c r="AI2492" t="e">
        <f t="shared" si="888"/>
        <v>#N/A</v>
      </c>
      <c r="AJ2492">
        <f t="shared" si="889"/>
        <v>26.55</v>
      </c>
      <c r="AK2492" t="str">
        <f t="shared" si="890"/>
        <v>no - Medium</v>
      </c>
      <c r="AL2492" t="str">
        <f t="shared" si="891"/>
        <v>Q1 - Low</v>
      </c>
      <c r="AM2492">
        <f t="shared" si="892"/>
        <v>0</v>
      </c>
      <c r="AN2492">
        <f t="shared" si="893"/>
        <v>1</v>
      </c>
      <c r="AO2492">
        <f t="shared" si="894"/>
        <v>0</v>
      </c>
      <c r="AP2492">
        <f t="shared" si="895"/>
        <v>1</v>
      </c>
      <c r="AQ2492">
        <f t="shared" si="896"/>
        <v>156.19999999999999</v>
      </c>
    </row>
    <row r="2493" spans="1:43" x14ac:dyDescent="0.25">
      <c r="A2493" t="s">
        <v>48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  <c r="U2493">
        <f t="shared" si="874"/>
        <v>1</v>
      </c>
      <c r="V2493" t="str">
        <f t="shared" si="875"/>
        <v>&lt;=3 calls</v>
      </c>
      <c r="W2493" t="str">
        <f t="shared" si="876"/>
        <v>Q3</v>
      </c>
      <c r="X2493" t="str">
        <f t="shared" si="877"/>
        <v>Low</v>
      </c>
      <c r="Y2493" t="str">
        <f t="shared" si="878"/>
        <v>High</v>
      </c>
      <c r="Z2493" s="3">
        <f t="shared" si="879"/>
        <v>1.9836269615961388</v>
      </c>
      <c r="AA2493" s="3">
        <f t="shared" si="880"/>
        <v>1.182620177576386</v>
      </c>
      <c r="AB2493" s="3">
        <f t="shared" si="881"/>
        <v>-0.93991156855109814</v>
      </c>
      <c r="AC2493" s="3">
        <f t="shared" si="882"/>
        <v>-9.277577916988608E-2</v>
      </c>
      <c r="AD2493" s="3">
        <f t="shared" si="883"/>
        <v>3.8069051855781457</v>
      </c>
      <c r="AE2493" s="3">
        <f t="shared" si="884"/>
        <v>2.495076653948471</v>
      </c>
      <c r="AF2493" s="3">
        <f t="shared" si="885"/>
        <v>2.4409604515795862</v>
      </c>
      <c r="AG2493" t="str">
        <f t="shared" si="886"/>
        <v>Cluster 3</v>
      </c>
      <c r="AH2493" t="str">
        <f t="shared" si="887"/>
        <v>Not Applicable</v>
      </c>
      <c r="AI2493">
        <f t="shared" si="888"/>
        <v>48.86</v>
      </c>
      <c r="AJ2493" t="e">
        <f t="shared" si="889"/>
        <v>#N/A</v>
      </c>
      <c r="AK2493" t="str">
        <f t="shared" si="890"/>
        <v>yes - Low</v>
      </c>
      <c r="AL2493" t="str">
        <f t="shared" si="891"/>
        <v>Q2 - Medium</v>
      </c>
      <c r="AM2493">
        <f t="shared" si="892"/>
        <v>1</v>
      </c>
      <c r="AN2493">
        <f t="shared" si="893"/>
        <v>1</v>
      </c>
      <c r="AO2493">
        <f t="shared" si="894"/>
        <v>0</v>
      </c>
      <c r="AP2493">
        <f t="shared" si="895"/>
        <v>1</v>
      </c>
      <c r="AQ2493">
        <f t="shared" si="896"/>
        <v>287.39999999999998</v>
      </c>
    </row>
    <row r="2494" spans="1:43" x14ac:dyDescent="0.25">
      <c r="A2494" t="s">
        <v>70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  <c r="U2494">
        <f t="shared" si="874"/>
        <v>0</v>
      </c>
      <c r="V2494" t="str">
        <f t="shared" si="875"/>
        <v>&lt;=3 calls</v>
      </c>
      <c r="W2494" t="str">
        <f t="shared" si="876"/>
        <v>Q4</v>
      </c>
      <c r="X2494" t="str">
        <f t="shared" si="877"/>
        <v>Not Applicable</v>
      </c>
      <c r="Y2494" t="str">
        <f t="shared" si="878"/>
        <v>High</v>
      </c>
      <c r="Z2494" s="3">
        <f t="shared" si="879"/>
        <v>-9.1823404418230323E-2</v>
      </c>
      <c r="AA2494" s="3">
        <f t="shared" si="880"/>
        <v>0.81843758117684984</v>
      </c>
      <c r="AB2494" s="3">
        <f t="shared" si="881"/>
        <v>0.21591562189309635</v>
      </c>
      <c r="AC2494" s="3">
        <f t="shared" si="882"/>
        <v>-0.88984785050908088</v>
      </c>
      <c r="AD2494" s="3">
        <f t="shared" si="883"/>
        <v>2.3710934736951961</v>
      </c>
      <c r="AE2494" s="3">
        <f t="shared" si="884"/>
        <v>1.2315520146200407</v>
      </c>
      <c r="AF2494" s="3">
        <f t="shared" si="885"/>
        <v>2.3262322473109625</v>
      </c>
      <c r="AG2494" t="str">
        <f t="shared" si="886"/>
        <v>Cluster 2</v>
      </c>
      <c r="AH2494" t="str">
        <f t="shared" si="887"/>
        <v>&gt;16 messages</v>
      </c>
      <c r="AI2494" t="e">
        <f t="shared" si="888"/>
        <v>#N/A</v>
      </c>
      <c r="AJ2494">
        <f t="shared" si="889"/>
        <v>29.8</v>
      </c>
      <c r="AK2494" t="str">
        <f t="shared" si="890"/>
        <v>no - Low</v>
      </c>
      <c r="AL2494" t="str">
        <f t="shared" si="891"/>
        <v>Q1 - Low</v>
      </c>
      <c r="AM2494">
        <f t="shared" si="892"/>
        <v>0</v>
      </c>
      <c r="AN2494">
        <f t="shared" si="893"/>
        <v>1</v>
      </c>
      <c r="AO2494">
        <f t="shared" si="894"/>
        <v>0</v>
      </c>
      <c r="AP2494">
        <f t="shared" si="895"/>
        <v>0</v>
      </c>
      <c r="AQ2494">
        <f t="shared" si="896"/>
        <v>175.3</v>
      </c>
    </row>
    <row r="2495" spans="1:43" x14ac:dyDescent="0.25">
      <c r="A2495" t="s">
        <v>73</v>
      </c>
      <c r="B2495">
        <v>136</v>
      </c>
      <c r="C2495" t="s">
        <v>25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  <c r="U2495">
        <f t="shared" si="874"/>
        <v>0</v>
      </c>
      <c r="V2495" t="str">
        <f t="shared" si="875"/>
        <v>&lt;=3 calls</v>
      </c>
      <c r="W2495" t="str">
        <f t="shared" si="876"/>
        <v>Q4</v>
      </c>
      <c r="X2495" t="str">
        <f t="shared" si="877"/>
        <v>Not Applicable</v>
      </c>
      <c r="Y2495" t="str">
        <f t="shared" si="878"/>
        <v>Medium</v>
      </c>
      <c r="Z2495" s="3">
        <f t="shared" si="879"/>
        <v>-1.4470684248665078</v>
      </c>
      <c r="AA2495" s="3">
        <f t="shared" si="880"/>
        <v>0.38460257562986128</v>
      </c>
      <c r="AB2495" s="3">
        <f t="shared" si="881"/>
        <v>-2.5187476792094046</v>
      </c>
      <c r="AC2495" s="3">
        <f t="shared" si="882"/>
        <v>-0.16523687656435807</v>
      </c>
      <c r="AD2495" s="3">
        <f t="shared" si="883"/>
        <v>2.2628341641192904</v>
      </c>
      <c r="AE2495" s="3">
        <f t="shared" si="884"/>
        <v>2.934845696851244</v>
      </c>
      <c r="AF2495" s="3">
        <f t="shared" si="885"/>
        <v>4.4839959940155039</v>
      </c>
      <c r="AG2495" t="str">
        <f t="shared" si="886"/>
        <v>Cluster 1</v>
      </c>
      <c r="AH2495" t="str">
        <f t="shared" si="887"/>
        <v>Not Applicable</v>
      </c>
      <c r="AI2495" t="e">
        <f t="shared" si="888"/>
        <v>#N/A</v>
      </c>
      <c r="AJ2495">
        <f t="shared" si="889"/>
        <v>17.36</v>
      </c>
      <c r="AK2495" t="str">
        <f t="shared" si="890"/>
        <v>no - Medium</v>
      </c>
      <c r="AL2495" t="str">
        <f t="shared" si="891"/>
        <v>Q2 - Medium</v>
      </c>
      <c r="AM2495">
        <f t="shared" si="892"/>
        <v>0</v>
      </c>
      <c r="AN2495">
        <f t="shared" si="893"/>
        <v>0</v>
      </c>
      <c r="AO2495">
        <f t="shared" si="894"/>
        <v>0</v>
      </c>
      <c r="AP2495">
        <f t="shared" si="895"/>
        <v>0</v>
      </c>
      <c r="AQ2495">
        <f t="shared" si="896"/>
        <v>102.1</v>
      </c>
    </row>
    <row r="2496" spans="1:43" x14ac:dyDescent="0.25">
      <c r="A2496" t="s">
        <v>55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  <c r="U2496">
        <f t="shared" si="874"/>
        <v>0</v>
      </c>
      <c r="V2496" t="str">
        <f t="shared" si="875"/>
        <v>&lt;=3 calls</v>
      </c>
      <c r="W2496" t="str">
        <f t="shared" si="876"/>
        <v>Q2</v>
      </c>
      <c r="X2496" t="str">
        <f t="shared" si="877"/>
        <v>Not Applicable</v>
      </c>
      <c r="Y2496" t="str">
        <f t="shared" si="878"/>
        <v>High</v>
      </c>
      <c r="Z2496" s="3">
        <f t="shared" si="879"/>
        <v>-0.41397181091823071</v>
      </c>
      <c r="AA2496" s="3">
        <f t="shared" si="880"/>
        <v>1.182620177576386</v>
      </c>
      <c r="AB2496" s="3">
        <f t="shared" si="881"/>
        <v>0.58530369306598307</v>
      </c>
      <c r="AC2496" s="3">
        <f t="shared" si="882"/>
        <v>1.3564461687195588</v>
      </c>
      <c r="AD2496" s="3">
        <f t="shared" si="883"/>
        <v>3.6295022004792563</v>
      </c>
      <c r="AE2496" s="3">
        <f t="shared" si="884"/>
        <v>1.9371344213544837</v>
      </c>
      <c r="AF2496" s="3">
        <f t="shared" si="885"/>
        <v>1.5269883134814672</v>
      </c>
      <c r="AG2496" t="str">
        <f t="shared" si="886"/>
        <v>Cluster 3</v>
      </c>
      <c r="AH2496" t="str">
        <f t="shared" si="887"/>
        <v>Not Applicable</v>
      </c>
      <c r="AI2496" t="e">
        <f t="shared" si="888"/>
        <v>#N/A</v>
      </c>
      <c r="AJ2496">
        <f t="shared" si="889"/>
        <v>26.84</v>
      </c>
      <c r="AK2496" t="str">
        <f t="shared" si="890"/>
        <v>no - Low</v>
      </c>
      <c r="AL2496" t="str">
        <f t="shared" si="891"/>
        <v>Q4 - Very High</v>
      </c>
      <c r="AM2496">
        <f t="shared" si="892"/>
        <v>0</v>
      </c>
      <c r="AN2496">
        <f t="shared" si="893"/>
        <v>1</v>
      </c>
      <c r="AO2496">
        <f t="shared" si="894"/>
        <v>0</v>
      </c>
      <c r="AP2496">
        <f t="shared" si="895"/>
        <v>0</v>
      </c>
      <c r="AQ2496">
        <f t="shared" si="896"/>
        <v>157.9</v>
      </c>
    </row>
    <row r="2497" spans="1:43" x14ac:dyDescent="0.25">
      <c r="A2497" t="s">
        <v>52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  <c r="U2497">
        <f t="shared" si="874"/>
        <v>0</v>
      </c>
      <c r="V2497" t="str">
        <f t="shared" si="875"/>
        <v>&lt;=3 calls</v>
      </c>
      <c r="W2497" t="str">
        <f t="shared" si="876"/>
        <v>Q2</v>
      </c>
      <c r="X2497" t="str">
        <f t="shared" si="877"/>
        <v>Not Applicable</v>
      </c>
      <c r="Y2497" t="str">
        <f t="shared" si="878"/>
        <v>High</v>
      </c>
      <c r="Z2497" s="3">
        <f t="shared" si="879"/>
        <v>-0.62503456000443791</v>
      </c>
      <c r="AA2497" s="3">
        <f t="shared" si="880"/>
        <v>0.91993109164885156</v>
      </c>
      <c r="AB2497" s="3">
        <f t="shared" si="881"/>
        <v>-3.0343092222161631E-2</v>
      </c>
      <c r="AC2497" s="3">
        <f t="shared" si="882"/>
        <v>-2.2303781523068174</v>
      </c>
      <c r="AD2497" s="3">
        <f t="shared" si="883"/>
        <v>2.5061523086888062</v>
      </c>
      <c r="AE2497" s="3">
        <f t="shared" si="884"/>
        <v>2.4924784492780203</v>
      </c>
      <c r="AF2497" s="3">
        <f t="shared" si="885"/>
        <v>3.7608640291672999</v>
      </c>
      <c r="AG2497" t="str">
        <f t="shared" si="886"/>
        <v>Cluster 2</v>
      </c>
      <c r="AH2497" t="str">
        <f t="shared" si="887"/>
        <v>&gt;16 messages</v>
      </c>
      <c r="AI2497" t="e">
        <f t="shared" si="888"/>
        <v>#N/A</v>
      </c>
      <c r="AJ2497">
        <f t="shared" si="889"/>
        <v>24.91</v>
      </c>
      <c r="AK2497" t="str">
        <f t="shared" si="890"/>
        <v>no - Medium</v>
      </c>
      <c r="AL2497" t="str">
        <f t="shared" si="891"/>
        <v>Q1 - Low</v>
      </c>
      <c r="AM2497">
        <f t="shared" si="892"/>
        <v>0</v>
      </c>
      <c r="AN2497">
        <f t="shared" si="893"/>
        <v>1</v>
      </c>
      <c r="AO2497">
        <f t="shared" si="894"/>
        <v>0</v>
      </c>
      <c r="AP2497">
        <f t="shared" si="895"/>
        <v>1</v>
      </c>
      <c r="AQ2497">
        <f t="shared" si="896"/>
        <v>146.5</v>
      </c>
    </row>
    <row r="2498" spans="1:43" x14ac:dyDescent="0.25">
      <c r="A2498" t="s">
        <v>75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  <c r="U2498">
        <f t="shared" ref="U2498:U2561" si="897">IF(T2498="yes",1,0)</f>
        <v>1</v>
      </c>
      <c r="V2498" t="str">
        <f t="shared" ref="V2498:V2561" si="898">IF(S2498&gt;3,"&gt;3 calls","&lt;=3 calls")</f>
        <v>&lt;=3 calls</v>
      </c>
      <c r="W2498" t="str">
        <f t="shared" ref="W2498:W2561" si="899">IF(B2498&lt;=_xlfn.QUARTILE.INC($B$2:$B$4251,1),"Q1",
IF(B2498&lt;=_xlfn.QUARTILE.INC($B$2:$B$4251,2),"Q2",
IF(B2498&lt;=_xlfn.QUARTILE.INC($B$2:$B$4251,3),"Q3","Q4")))</f>
        <v>Q4</v>
      </c>
      <c r="X2498" t="str">
        <f t="shared" ref="X2498:X2561" si="900">IF(D2498="no","Not Applicable",IF(R2498&gt;2.84,"High","Low"))</f>
        <v>Not Applicable</v>
      </c>
      <c r="Y2498" t="str">
        <f t="shared" ref="Y2498:Y2561" si="901">IF(J2498&lt;=165,"Low",IF(J2498&lt;=233,"Medium","High"))</f>
        <v>High</v>
      </c>
      <c r="Z2498" s="3">
        <f t="shared" ref="Z2498:Z2561" si="902">(G2498-AVERAGE($G$2:$G$4251))/_xlfn.STDEV.S($G$2:$G$4251)</f>
        <v>1.2134330701938398</v>
      </c>
      <c r="AA2498" s="3">
        <f t="shared" ref="AA2498:AA2561" si="903">(J2498-AVERAGE($J$2:$J$4251))/_xlfn.STDEV.S($J$2:$J$4251)</f>
        <v>1.7219288312609444</v>
      </c>
      <c r="AB2498" s="3">
        <f t="shared" ref="AB2498:AB2561" si="904">(M2498-AVERAGE($M$2:$M$4251))/_xlfn.STDEV.S($M$2:$M$4251)</f>
        <v>0.7978011318589876</v>
      </c>
      <c r="AC2498" s="3">
        <f t="shared" ref="AC2498:AC2561" si="905">(P2498-AVERAGE($P$2:$P$4251))/_xlfn.STDEV.S($P$2:$P$4251)</f>
        <v>-0.45508126614224731</v>
      </c>
      <c r="AD2498" s="3">
        <f t="shared" ref="AD2498:AD2561" si="906">SQRT((Z2498-$BQ$13)^2+(AA2498-$BR$13)^2+(AB2498-$BS$13)^2+(AC2498-$BT$13)^2)</f>
        <v>3.9795989565407082</v>
      </c>
      <c r="AE2498" s="3">
        <f t="shared" ref="AE2498:AE2561" si="907">SQRT((Z2498-$BQ$14)^2+(AA2498-$BR$14)^2+(AB2498-$BS$14)^2+(AC2498-$BT$14)^2)</f>
        <v>2.2980522884731851</v>
      </c>
      <c r="AF2498" s="3">
        <f t="shared" ref="AF2498:AF2561" si="908">SQRT((Z2498-$BQ$15)^2+(AA2498-$BR$15)^2+(AB2498-$BS$15)^2+(AC2498-$BT$15)^2)</f>
        <v>1.6507212927123081</v>
      </c>
      <c r="AG2498" t="str">
        <f t="shared" ref="AG2498:AG2561" si="909">IF(AD2498=MIN(AD2498:AF2498),"Cluster 1",IF(AE2498=MIN(AD2498:AF2498),"Cluster 2","Cluster 3"))</f>
        <v>Cluster 3</v>
      </c>
      <c r="AH2498" t="str">
        <f t="shared" ref="AH2498:AH2561" si="910">IF(E2498="no","Not Applicable",IF(F2498=0,"0 messages",IF(F2498&lt;=16,"1-16 messages","&gt;16 messages")))</f>
        <v>Not Applicable</v>
      </c>
      <c r="AI2498">
        <f t="shared" ref="AI2498:AI2561" si="911">IF(T2498="yes",I2498,NA())</f>
        <v>41.79</v>
      </c>
      <c r="AJ2498" t="e">
        <f t="shared" ref="AJ2498:AJ2561" si="912">IF(T2498="no",I2498,NA())</f>
        <v>#N/A</v>
      </c>
      <c r="AK2498" t="str">
        <f t="shared" ref="AK2498:AK2561" si="913">D2498&amp;" - "&amp;IF(Q2498&lt;=3,"Low",IF(Q2498&lt;=6,"Medium","High"))</f>
        <v>no - High</v>
      </c>
      <c r="AL2498" t="str">
        <f t="shared" ref="AL2498:AL2561" si="914">IF(P2498&lt;=8.5,"Q1 - Low",IF(P2498&lt;=10.3,"Q2 - Medium",IF(P2498&lt;=12,"Q3 - High","Q4 - Very High")))</f>
        <v>Q2 - Medium</v>
      </c>
      <c r="AM2498">
        <f t="shared" ref="AM2498:AM2561" si="915">IF(D2498="yes",1,0)</f>
        <v>0</v>
      </c>
      <c r="AN2498">
        <f t="shared" ref="AN2498:AN2561" si="916">IF(C2498="area_code_415",1,0)</f>
        <v>1</v>
      </c>
      <c r="AO2498">
        <f t="shared" ref="AO2498:AO2561" si="917">IF(C2498="area_code_510",1,0)</f>
        <v>0</v>
      </c>
      <c r="AP2498">
        <f t="shared" ref="AP2498:AP2561" si="918">S2498</f>
        <v>1</v>
      </c>
      <c r="AQ2498">
        <f t="shared" ref="AQ2498:AQ2561" si="919">G2498</f>
        <v>245.8</v>
      </c>
    </row>
    <row r="2499" spans="1:43" x14ac:dyDescent="0.25">
      <c r="A2499" t="s">
        <v>60</v>
      </c>
      <c r="B2499">
        <v>155</v>
      </c>
      <c r="C2499" t="s">
        <v>25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  <c r="U2499">
        <f t="shared" si="897"/>
        <v>0</v>
      </c>
      <c r="V2499" t="str">
        <f t="shared" si="898"/>
        <v>&lt;=3 calls</v>
      </c>
      <c r="W2499" t="str">
        <f t="shared" si="899"/>
        <v>Q4</v>
      </c>
      <c r="X2499" t="str">
        <f t="shared" si="900"/>
        <v>Low</v>
      </c>
      <c r="Y2499" t="str">
        <f t="shared" si="901"/>
        <v>Low</v>
      </c>
      <c r="Z2499" s="3">
        <f t="shared" si="902"/>
        <v>1.3060044513720008</v>
      </c>
      <c r="AA2499" s="3">
        <f t="shared" si="903"/>
        <v>-0.94874354233565339</v>
      </c>
      <c r="AB2499" s="3">
        <f t="shared" si="904"/>
        <v>-1.0411953945178574</v>
      </c>
      <c r="AC2499" s="3">
        <f t="shared" si="905"/>
        <v>-9.277577916988608E-2</v>
      </c>
      <c r="AD2499" s="3">
        <f t="shared" si="906"/>
        <v>2.4789184338315913</v>
      </c>
      <c r="AE2499" s="3">
        <f t="shared" si="907"/>
        <v>1.9231373146223492</v>
      </c>
      <c r="AF2499" s="3">
        <f t="shared" si="908"/>
        <v>3.0416899349203321</v>
      </c>
      <c r="AG2499" t="str">
        <f t="shared" si="909"/>
        <v>Cluster 2</v>
      </c>
      <c r="AH2499" t="str">
        <f t="shared" si="910"/>
        <v>Not Applicable</v>
      </c>
      <c r="AI2499" t="e">
        <f t="shared" si="911"/>
        <v>#N/A</v>
      </c>
      <c r="AJ2499">
        <f t="shared" si="912"/>
        <v>42.64</v>
      </c>
      <c r="AK2499" t="str">
        <f t="shared" si="913"/>
        <v>yes - Medium</v>
      </c>
      <c r="AL2499" t="str">
        <f t="shared" si="914"/>
        <v>Q2 - Medium</v>
      </c>
      <c r="AM2499">
        <f t="shared" si="915"/>
        <v>1</v>
      </c>
      <c r="AN2499">
        <f t="shared" si="916"/>
        <v>0</v>
      </c>
      <c r="AO2499">
        <f t="shared" si="917"/>
        <v>0</v>
      </c>
      <c r="AP2499">
        <f t="shared" si="918"/>
        <v>2</v>
      </c>
      <c r="AQ2499">
        <f t="shared" si="919"/>
        <v>250.8</v>
      </c>
    </row>
    <row r="2500" spans="1:43" x14ac:dyDescent="0.25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  <c r="U2500">
        <f t="shared" si="897"/>
        <v>0</v>
      </c>
      <c r="V2500" t="str">
        <f t="shared" si="898"/>
        <v>&lt;=3 calls</v>
      </c>
      <c r="W2500" t="str">
        <f t="shared" si="899"/>
        <v>Q1</v>
      </c>
      <c r="X2500" t="str">
        <f t="shared" si="900"/>
        <v>Not Applicable</v>
      </c>
      <c r="Y2500" t="str">
        <f t="shared" si="901"/>
        <v>Medium</v>
      </c>
      <c r="Z2500" s="3">
        <f t="shared" si="902"/>
        <v>-1.1212171631193808</v>
      </c>
      <c r="AA2500" s="3">
        <f t="shared" si="903"/>
        <v>-0.20843793653987533</v>
      </c>
      <c r="AB2500" s="3">
        <f t="shared" si="904"/>
        <v>1.10562452450306</v>
      </c>
      <c r="AC2500" s="3">
        <f t="shared" si="905"/>
        <v>0.95791013304996164</v>
      </c>
      <c r="AD2500" s="3">
        <f t="shared" si="906"/>
        <v>2.9846827014328374</v>
      </c>
      <c r="AE2500" s="3">
        <f t="shared" si="907"/>
        <v>1.8548778160420394</v>
      </c>
      <c r="AF2500" s="3">
        <f t="shared" si="908"/>
        <v>2.443933836391107</v>
      </c>
      <c r="AG2500" t="str">
        <f t="shared" si="909"/>
        <v>Cluster 2</v>
      </c>
      <c r="AH2500" t="str">
        <f t="shared" si="910"/>
        <v>Not Applicable</v>
      </c>
      <c r="AI2500" t="e">
        <f t="shared" si="911"/>
        <v>#N/A</v>
      </c>
      <c r="AJ2500">
        <f t="shared" si="912"/>
        <v>20.350000000000001</v>
      </c>
      <c r="AK2500" t="str">
        <f t="shared" si="913"/>
        <v>no - High</v>
      </c>
      <c r="AL2500" t="str">
        <f t="shared" si="914"/>
        <v>Q4 - Very High</v>
      </c>
      <c r="AM2500">
        <f t="shared" si="915"/>
        <v>0</v>
      </c>
      <c r="AN2500">
        <f t="shared" si="916"/>
        <v>1</v>
      </c>
      <c r="AO2500">
        <f t="shared" si="917"/>
        <v>0</v>
      </c>
      <c r="AP2500">
        <f t="shared" si="918"/>
        <v>2</v>
      </c>
      <c r="AQ2500">
        <f t="shared" si="919"/>
        <v>119.7</v>
      </c>
    </row>
    <row r="2501" spans="1:43" x14ac:dyDescent="0.25">
      <c r="A2501" t="s">
        <v>44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  <c r="U2501">
        <f t="shared" si="897"/>
        <v>1</v>
      </c>
      <c r="V2501" t="str">
        <f t="shared" si="898"/>
        <v>&gt;3 calls</v>
      </c>
      <c r="W2501" t="str">
        <f t="shared" si="899"/>
        <v>Q3</v>
      </c>
      <c r="X2501" t="str">
        <f t="shared" si="900"/>
        <v>Not Applicable</v>
      </c>
      <c r="Y2501" t="str">
        <f t="shared" si="901"/>
        <v>Medium</v>
      </c>
      <c r="Z2501" s="3">
        <f t="shared" si="902"/>
        <v>1.1467816757455636</v>
      </c>
      <c r="AA2501" s="3">
        <f t="shared" si="903"/>
        <v>0.5159471185936283</v>
      </c>
      <c r="AB2501" s="3">
        <f t="shared" si="904"/>
        <v>1.3518832386183184</v>
      </c>
      <c r="AC2501" s="3">
        <f t="shared" si="905"/>
        <v>-0.74492565572013658</v>
      </c>
      <c r="AD2501" s="3">
        <f t="shared" si="906"/>
        <v>3.5359842927949843</v>
      </c>
      <c r="AE2501" s="3">
        <f t="shared" si="907"/>
        <v>1.990932486152682</v>
      </c>
      <c r="AF2501" s="3">
        <f t="shared" si="908"/>
        <v>1.8505240906141569</v>
      </c>
      <c r="AG2501" t="str">
        <f t="shared" si="909"/>
        <v>Cluster 3</v>
      </c>
      <c r="AH2501" t="str">
        <f t="shared" si="910"/>
        <v>Not Applicable</v>
      </c>
      <c r="AI2501">
        <f t="shared" si="911"/>
        <v>41.17</v>
      </c>
      <c r="AJ2501" t="e">
        <f t="shared" si="912"/>
        <v>#N/A</v>
      </c>
      <c r="AK2501" t="str">
        <f t="shared" si="913"/>
        <v>no - Low</v>
      </c>
      <c r="AL2501" t="str">
        <f t="shared" si="914"/>
        <v>Q1 - Low</v>
      </c>
      <c r="AM2501">
        <f t="shared" si="915"/>
        <v>0</v>
      </c>
      <c r="AN2501">
        <f t="shared" si="916"/>
        <v>1</v>
      </c>
      <c r="AO2501">
        <f t="shared" si="917"/>
        <v>0</v>
      </c>
      <c r="AP2501">
        <f t="shared" si="918"/>
        <v>5</v>
      </c>
      <c r="AQ2501">
        <f t="shared" si="919"/>
        <v>242.2</v>
      </c>
    </row>
    <row r="2502" spans="1:43" x14ac:dyDescent="0.25">
      <c r="A2502" t="s">
        <v>48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  <c r="U2502">
        <f t="shared" si="897"/>
        <v>0</v>
      </c>
      <c r="V2502" t="str">
        <f t="shared" si="898"/>
        <v>&gt;3 calls</v>
      </c>
      <c r="W2502" t="str">
        <f t="shared" si="899"/>
        <v>Q4</v>
      </c>
      <c r="X2502" t="str">
        <f t="shared" si="900"/>
        <v>Not Applicable</v>
      </c>
      <c r="Y2502" t="str">
        <f t="shared" si="901"/>
        <v>High</v>
      </c>
      <c r="Z2502" s="3">
        <f t="shared" si="902"/>
        <v>-0.31214329162225363</v>
      </c>
      <c r="AA2502" s="3">
        <f t="shared" si="903"/>
        <v>0.97764308779959785</v>
      </c>
      <c r="AB2502" s="3">
        <f t="shared" si="904"/>
        <v>0.97653729532973932</v>
      </c>
      <c r="AC2502" s="3">
        <f t="shared" si="905"/>
        <v>-0.16523687656435807</v>
      </c>
      <c r="AD2502" s="3">
        <f t="shared" si="906"/>
        <v>2.9979573355968938</v>
      </c>
      <c r="AE2502" s="3">
        <f t="shared" si="907"/>
        <v>1.4262355191810976</v>
      </c>
      <c r="AF2502" s="3">
        <f t="shared" si="908"/>
        <v>1.755148804599862</v>
      </c>
      <c r="AG2502" t="str">
        <f t="shared" si="909"/>
        <v>Cluster 2</v>
      </c>
      <c r="AH2502" t="str">
        <f t="shared" si="910"/>
        <v>Not Applicable</v>
      </c>
      <c r="AI2502" t="e">
        <f t="shared" si="911"/>
        <v>#N/A</v>
      </c>
      <c r="AJ2502">
        <f t="shared" si="912"/>
        <v>27.78</v>
      </c>
      <c r="AK2502" t="str">
        <f t="shared" si="913"/>
        <v>no - Medium</v>
      </c>
      <c r="AL2502" t="str">
        <f t="shared" si="914"/>
        <v>Q2 - Medium</v>
      </c>
      <c r="AM2502">
        <f t="shared" si="915"/>
        <v>0</v>
      </c>
      <c r="AN2502">
        <f t="shared" si="916"/>
        <v>1</v>
      </c>
      <c r="AO2502">
        <f t="shared" si="917"/>
        <v>0</v>
      </c>
      <c r="AP2502">
        <f t="shared" si="918"/>
        <v>7</v>
      </c>
      <c r="AQ2502">
        <f t="shared" si="919"/>
        <v>163.4</v>
      </c>
    </row>
    <row r="2503" spans="1:43" x14ac:dyDescent="0.25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  <c r="U2503">
        <f t="shared" si="897"/>
        <v>0</v>
      </c>
      <c r="V2503" t="str">
        <f t="shared" si="898"/>
        <v>&lt;=3 calls</v>
      </c>
      <c r="W2503" t="str">
        <f t="shared" si="899"/>
        <v>Q1</v>
      </c>
      <c r="X2503" t="str">
        <f t="shared" si="900"/>
        <v>Not Applicable</v>
      </c>
      <c r="Y2503" t="str">
        <f t="shared" si="901"/>
        <v>Medium</v>
      </c>
      <c r="Z2503" s="3">
        <f t="shared" si="902"/>
        <v>-0.35657755458777102</v>
      </c>
      <c r="AA2503" s="3">
        <f t="shared" si="903"/>
        <v>0.15574465985966099</v>
      </c>
      <c r="AB2503" s="3">
        <f t="shared" si="904"/>
        <v>0.15037902862048719</v>
      </c>
      <c r="AC2503" s="3">
        <f t="shared" si="905"/>
        <v>-0.67246455832566399</v>
      </c>
      <c r="AD2503" s="3">
        <f t="shared" si="906"/>
        <v>1.7833646674466201</v>
      </c>
      <c r="AE2503" s="3">
        <f t="shared" si="907"/>
        <v>0.79134466951105953</v>
      </c>
      <c r="AF2503" s="3">
        <f t="shared" si="908"/>
        <v>2.4641556839676628</v>
      </c>
      <c r="AG2503" t="str">
        <f t="shared" si="909"/>
        <v>Cluster 2</v>
      </c>
      <c r="AH2503" t="str">
        <f t="shared" si="910"/>
        <v>Not Applicable</v>
      </c>
      <c r="AI2503" t="e">
        <f t="shared" si="911"/>
        <v>#N/A</v>
      </c>
      <c r="AJ2503">
        <f t="shared" si="912"/>
        <v>27.37</v>
      </c>
      <c r="AK2503" t="str">
        <f t="shared" si="913"/>
        <v>no - Medium</v>
      </c>
      <c r="AL2503" t="str">
        <f t="shared" si="914"/>
        <v>Q1 - Low</v>
      </c>
      <c r="AM2503">
        <f t="shared" si="915"/>
        <v>0</v>
      </c>
      <c r="AN2503">
        <f t="shared" si="916"/>
        <v>1</v>
      </c>
      <c r="AO2503">
        <f t="shared" si="917"/>
        <v>0</v>
      </c>
      <c r="AP2503">
        <f t="shared" si="918"/>
        <v>3</v>
      </c>
      <c r="AQ2503">
        <f t="shared" si="919"/>
        <v>161</v>
      </c>
    </row>
    <row r="2504" spans="1:43" x14ac:dyDescent="0.25">
      <c r="A2504" t="s">
        <v>31</v>
      </c>
      <c r="B2504">
        <v>62</v>
      </c>
      <c r="C2504" t="s">
        <v>25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  <c r="U2504">
        <f t="shared" si="897"/>
        <v>0</v>
      </c>
      <c r="V2504" t="str">
        <f t="shared" si="898"/>
        <v>&lt;=3 calls</v>
      </c>
      <c r="W2504" t="str">
        <f t="shared" si="899"/>
        <v>Q1</v>
      </c>
      <c r="X2504" t="str">
        <f t="shared" si="900"/>
        <v>Not Applicable</v>
      </c>
      <c r="Y2504" t="str">
        <f t="shared" si="901"/>
        <v>Medium</v>
      </c>
      <c r="Z2504" s="3">
        <f t="shared" si="902"/>
        <v>-0.95458867699869132</v>
      </c>
      <c r="AA2504" s="3">
        <f t="shared" si="903"/>
        <v>-0.61043184076231383</v>
      </c>
      <c r="AB2504" s="3">
        <f t="shared" si="904"/>
        <v>-0.13758479030461276</v>
      </c>
      <c r="AC2504" s="3">
        <f t="shared" si="905"/>
        <v>1.591586692182255E-2</v>
      </c>
      <c r="AD2504" s="3">
        <f t="shared" si="906"/>
        <v>1.3891258335824099</v>
      </c>
      <c r="AE2504" s="3">
        <f t="shared" si="907"/>
        <v>1.141511920136455</v>
      </c>
      <c r="AF2504" s="3">
        <f t="shared" si="908"/>
        <v>2.9455777610005827</v>
      </c>
      <c r="AG2504" t="str">
        <f t="shared" si="909"/>
        <v>Cluster 2</v>
      </c>
      <c r="AH2504" t="str">
        <f t="shared" si="910"/>
        <v>Not Applicable</v>
      </c>
      <c r="AI2504" t="e">
        <f t="shared" si="911"/>
        <v>#N/A</v>
      </c>
      <c r="AJ2504">
        <f t="shared" si="912"/>
        <v>21.88</v>
      </c>
      <c r="AK2504" t="str">
        <f t="shared" si="913"/>
        <v>no - Medium</v>
      </c>
      <c r="AL2504" t="str">
        <f t="shared" si="914"/>
        <v>Q2 - Medium</v>
      </c>
      <c r="AM2504">
        <f t="shared" si="915"/>
        <v>0</v>
      </c>
      <c r="AN2504">
        <f t="shared" si="916"/>
        <v>0</v>
      </c>
      <c r="AO2504">
        <f t="shared" si="917"/>
        <v>0</v>
      </c>
      <c r="AP2504">
        <f t="shared" si="918"/>
        <v>1</v>
      </c>
      <c r="AQ2504">
        <f t="shared" si="919"/>
        <v>128.69999999999999</v>
      </c>
    </row>
    <row r="2505" spans="1:43" x14ac:dyDescent="0.25">
      <c r="A2505" t="s">
        <v>61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  <c r="U2505">
        <f t="shared" si="897"/>
        <v>0</v>
      </c>
      <c r="V2505" t="str">
        <f t="shared" si="898"/>
        <v>&lt;=3 calls</v>
      </c>
      <c r="W2505" t="str">
        <f t="shared" si="899"/>
        <v>Q3</v>
      </c>
      <c r="X2505" t="str">
        <f t="shared" si="900"/>
        <v>Not Applicable</v>
      </c>
      <c r="Y2505" t="str">
        <f t="shared" si="901"/>
        <v>High</v>
      </c>
      <c r="Z2505" s="3">
        <f t="shared" si="902"/>
        <v>-1.8266110876969679</v>
      </c>
      <c r="AA2505" s="3">
        <f t="shared" si="903"/>
        <v>1.351776028363056</v>
      </c>
      <c r="AB2505" s="3">
        <f t="shared" si="904"/>
        <v>-1.1861702826663556</v>
      </c>
      <c r="AC2505" s="3">
        <f t="shared" si="905"/>
        <v>-0.60000346093119195</v>
      </c>
      <c r="AD2505" s="3">
        <f t="shared" si="906"/>
        <v>2.5315593975456649</v>
      </c>
      <c r="AE2505" s="3">
        <f t="shared" si="907"/>
        <v>2.6326432703966347</v>
      </c>
      <c r="AF2505" s="3">
        <f t="shared" si="908"/>
        <v>3.9310085468016482</v>
      </c>
      <c r="AG2505" t="str">
        <f t="shared" si="909"/>
        <v>Cluster 1</v>
      </c>
      <c r="AH2505" t="str">
        <f t="shared" si="910"/>
        <v>Not Applicable</v>
      </c>
      <c r="AI2505" t="e">
        <f t="shared" si="911"/>
        <v>#N/A</v>
      </c>
      <c r="AJ2505">
        <f t="shared" si="912"/>
        <v>13.87</v>
      </c>
      <c r="AK2505" t="str">
        <f t="shared" si="913"/>
        <v>no - High</v>
      </c>
      <c r="AL2505" t="str">
        <f t="shared" si="914"/>
        <v>Q2 - Medium</v>
      </c>
      <c r="AM2505">
        <f t="shared" si="915"/>
        <v>0</v>
      </c>
      <c r="AN2505">
        <f t="shared" si="916"/>
        <v>1</v>
      </c>
      <c r="AO2505">
        <f t="shared" si="917"/>
        <v>0</v>
      </c>
      <c r="AP2505">
        <f t="shared" si="918"/>
        <v>1</v>
      </c>
      <c r="AQ2505">
        <f t="shared" si="919"/>
        <v>81.599999999999994</v>
      </c>
    </row>
    <row r="2506" spans="1:43" x14ac:dyDescent="0.25">
      <c r="A2506" t="s">
        <v>53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  <c r="U2506">
        <f t="shared" si="897"/>
        <v>0</v>
      </c>
      <c r="V2506" t="str">
        <f t="shared" si="898"/>
        <v>&lt;=3 calls</v>
      </c>
      <c r="W2506" t="str">
        <f t="shared" si="899"/>
        <v>Q1</v>
      </c>
      <c r="X2506" t="str">
        <f t="shared" si="900"/>
        <v>Not Applicable</v>
      </c>
      <c r="Y2506" t="str">
        <f t="shared" si="901"/>
        <v>Medium</v>
      </c>
      <c r="Z2506" s="3">
        <f t="shared" si="902"/>
        <v>0.50803914561625263</v>
      </c>
      <c r="AA2506" s="3">
        <f t="shared" si="903"/>
        <v>-9.4310532614403104E-3</v>
      </c>
      <c r="AB2506" s="3">
        <f t="shared" si="904"/>
        <v>0.31719944785985554</v>
      </c>
      <c r="AC2506" s="3">
        <f t="shared" si="905"/>
        <v>-1.0710005939952616</v>
      </c>
      <c r="AD2506" s="3">
        <f t="shared" si="906"/>
        <v>2.2350535503078501</v>
      </c>
      <c r="AE2506" s="3">
        <f t="shared" si="907"/>
        <v>1.2271309955766387</v>
      </c>
      <c r="AF2506" s="3">
        <f t="shared" si="908"/>
        <v>2.4528017832401581</v>
      </c>
      <c r="AG2506" t="str">
        <f t="shared" si="909"/>
        <v>Cluster 2</v>
      </c>
      <c r="AH2506" t="str">
        <f t="shared" si="910"/>
        <v>&gt;16 messages</v>
      </c>
      <c r="AI2506" t="e">
        <f t="shared" si="911"/>
        <v>#N/A</v>
      </c>
      <c r="AJ2506">
        <f t="shared" si="912"/>
        <v>35.31</v>
      </c>
      <c r="AK2506" t="str">
        <f t="shared" si="913"/>
        <v>no - Low</v>
      </c>
      <c r="AL2506" t="str">
        <f t="shared" si="914"/>
        <v>Q1 - Low</v>
      </c>
      <c r="AM2506">
        <f t="shared" si="915"/>
        <v>0</v>
      </c>
      <c r="AN2506">
        <f t="shared" si="916"/>
        <v>1</v>
      </c>
      <c r="AO2506">
        <f t="shared" si="917"/>
        <v>0</v>
      </c>
      <c r="AP2506">
        <f t="shared" si="918"/>
        <v>1</v>
      </c>
      <c r="AQ2506">
        <f t="shared" si="919"/>
        <v>207.7</v>
      </c>
    </row>
    <row r="2507" spans="1:43" x14ac:dyDescent="0.25">
      <c r="A2507" t="s">
        <v>36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  <c r="U2507">
        <f t="shared" si="897"/>
        <v>0</v>
      </c>
      <c r="V2507" t="str">
        <f t="shared" si="898"/>
        <v>&lt;=3 calls</v>
      </c>
      <c r="W2507" t="str">
        <f t="shared" si="899"/>
        <v>Q3</v>
      </c>
      <c r="X2507" t="str">
        <f t="shared" si="900"/>
        <v>Not Applicable</v>
      </c>
      <c r="Y2507" t="str">
        <f t="shared" si="901"/>
        <v>Medium</v>
      </c>
      <c r="Z2507" s="3">
        <f t="shared" si="902"/>
        <v>0.98200461724843735</v>
      </c>
      <c r="AA2507" s="3">
        <f t="shared" si="903"/>
        <v>0.19156589884977951</v>
      </c>
      <c r="AB2507" s="3">
        <f t="shared" si="904"/>
        <v>0.20002796291791819</v>
      </c>
      <c r="AC2507" s="3">
        <f t="shared" si="905"/>
        <v>-0.41885071744501134</v>
      </c>
      <c r="AD2507" s="3">
        <f t="shared" si="906"/>
        <v>2.6694518528145275</v>
      </c>
      <c r="AE2507" s="3">
        <f t="shared" si="907"/>
        <v>1.1029404659149409</v>
      </c>
      <c r="AF2507" s="3">
        <f t="shared" si="908"/>
        <v>1.8185109700550117</v>
      </c>
      <c r="AG2507" t="str">
        <f t="shared" si="909"/>
        <v>Cluster 2</v>
      </c>
      <c r="AH2507" t="str">
        <f t="shared" si="910"/>
        <v>Not Applicable</v>
      </c>
      <c r="AI2507" t="e">
        <f t="shared" si="911"/>
        <v>#N/A</v>
      </c>
      <c r="AJ2507">
        <f t="shared" si="912"/>
        <v>39.659999999999997</v>
      </c>
      <c r="AK2507" t="str">
        <f t="shared" si="913"/>
        <v>no - Medium</v>
      </c>
      <c r="AL2507" t="str">
        <f t="shared" si="914"/>
        <v>Q2 - Medium</v>
      </c>
      <c r="AM2507">
        <f t="shared" si="915"/>
        <v>0</v>
      </c>
      <c r="AN2507">
        <f t="shared" si="916"/>
        <v>1</v>
      </c>
      <c r="AO2507">
        <f t="shared" si="917"/>
        <v>0</v>
      </c>
      <c r="AP2507">
        <f t="shared" si="918"/>
        <v>1</v>
      </c>
      <c r="AQ2507">
        <f t="shared" si="919"/>
        <v>233.3</v>
      </c>
    </row>
    <row r="2508" spans="1:43" x14ac:dyDescent="0.25">
      <c r="A2508" t="s">
        <v>65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  <c r="U2508">
        <f t="shared" si="897"/>
        <v>1</v>
      </c>
      <c r="V2508" t="str">
        <f t="shared" si="898"/>
        <v>&gt;3 calls</v>
      </c>
      <c r="W2508" t="str">
        <f t="shared" si="899"/>
        <v>Q2</v>
      </c>
      <c r="X2508" t="str">
        <f t="shared" si="900"/>
        <v>Not Applicable</v>
      </c>
      <c r="Y2508" t="str">
        <f t="shared" si="901"/>
        <v>Low</v>
      </c>
      <c r="Z2508" s="3">
        <f t="shared" si="902"/>
        <v>-0.22697762093834561</v>
      </c>
      <c r="AA2508" s="3">
        <f t="shared" si="903"/>
        <v>-0.73580617722772812</v>
      </c>
      <c r="AB2508" s="3">
        <f t="shared" si="904"/>
        <v>-0.55264988103113621</v>
      </c>
      <c r="AC2508" s="3">
        <f t="shared" si="905"/>
        <v>-0.81738675311460851</v>
      </c>
      <c r="AD2508" s="3">
        <f t="shared" si="906"/>
        <v>0.94912154195374165</v>
      </c>
      <c r="AE2508" s="3">
        <f t="shared" si="907"/>
        <v>1.251588017689641</v>
      </c>
      <c r="AF2508" s="3">
        <f t="shared" si="908"/>
        <v>3.1987674861808761</v>
      </c>
      <c r="AG2508" t="str">
        <f t="shared" si="909"/>
        <v>Cluster 1</v>
      </c>
      <c r="AH2508" t="str">
        <f t="shared" si="910"/>
        <v>&gt;16 messages</v>
      </c>
      <c r="AI2508">
        <f t="shared" si="911"/>
        <v>28.56</v>
      </c>
      <c r="AJ2508" t="e">
        <f t="shared" si="912"/>
        <v>#N/A</v>
      </c>
      <c r="AK2508" t="str">
        <f t="shared" si="913"/>
        <v>no - Low</v>
      </c>
      <c r="AL2508" t="str">
        <f t="shared" si="914"/>
        <v>Q1 - Low</v>
      </c>
      <c r="AM2508">
        <f t="shared" si="915"/>
        <v>0</v>
      </c>
      <c r="AN2508">
        <f t="shared" si="916"/>
        <v>1</v>
      </c>
      <c r="AO2508">
        <f t="shared" si="917"/>
        <v>0</v>
      </c>
      <c r="AP2508">
        <f t="shared" si="918"/>
        <v>6</v>
      </c>
      <c r="AQ2508">
        <f t="shared" si="919"/>
        <v>168</v>
      </c>
    </row>
    <row r="2509" spans="1:43" x14ac:dyDescent="0.25">
      <c r="A2509" t="s">
        <v>57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  <c r="U2509">
        <f t="shared" si="897"/>
        <v>0</v>
      </c>
      <c r="V2509" t="str">
        <f t="shared" si="898"/>
        <v>&lt;=3 calls</v>
      </c>
      <c r="W2509" t="str">
        <f t="shared" si="899"/>
        <v>Q3</v>
      </c>
      <c r="X2509" t="str">
        <f t="shared" si="900"/>
        <v>Not Applicable</v>
      </c>
      <c r="Y2509" t="str">
        <f t="shared" si="901"/>
        <v>Medium</v>
      </c>
      <c r="Z2509" s="3">
        <f t="shared" si="902"/>
        <v>1.3208158723605063</v>
      </c>
      <c r="AA2509" s="3">
        <f t="shared" si="903"/>
        <v>-0.49898798612639034</v>
      </c>
      <c r="AB2509" s="3">
        <f t="shared" si="904"/>
        <v>-0.32029286851915867</v>
      </c>
      <c r="AC2509" s="3">
        <f t="shared" si="905"/>
        <v>-1.7593810192427477</v>
      </c>
      <c r="AD2509" s="3">
        <f t="shared" si="906"/>
        <v>2.5837686948367136</v>
      </c>
      <c r="AE2509" s="3">
        <f t="shared" si="907"/>
        <v>2.2784978980621853</v>
      </c>
      <c r="AF2509" s="3">
        <f t="shared" si="908"/>
        <v>3.42158511139638</v>
      </c>
      <c r="AG2509" t="str">
        <f t="shared" si="909"/>
        <v>Cluster 2</v>
      </c>
      <c r="AH2509" t="str">
        <f t="shared" si="910"/>
        <v>Not Applicable</v>
      </c>
      <c r="AI2509" t="e">
        <f t="shared" si="911"/>
        <v>#N/A</v>
      </c>
      <c r="AJ2509">
        <f t="shared" si="912"/>
        <v>42.77</v>
      </c>
      <c r="AK2509" t="str">
        <f t="shared" si="913"/>
        <v>no - Medium</v>
      </c>
      <c r="AL2509" t="str">
        <f t="shared" si="914"/>
        <v>Q1 - Low</v>
      </c>
      <c r="AM2509">
        <f t="shared" si="915"/>
        <v>0</v>
      </c>
      <c r="AN2509">
        <f t="shared" si="916"/>
        <v>1</v>
      </c>
      <c r="AO2509">
        <f t="shared" si="917"/>
        <v>0</v>
      </c>
      <c r="AP2509">
        <f t="shared" si="918"/>
        <v>1</v>
      </c>
      <c r="AQ2509">
        <f t="shared" si="919"/>
        <v>251.6</v>
      </c>
    </row>
    <row r="2510" spans="1:43" x14ac:dyDescent="0.25">
      <c r="A2510" t="s">
        <v>37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  <c r="U2510">
        <f t="shared" si="897"/>
        <v>0</v>
      </c>
      <c r="V2510" t="str">
        <f t="shared" si="898"/>
        <v>&lt;=3 calls</v>
      </c>
      <c r="W2510" t="str">
        <f t="shared" si="899"/>
        <v>Q3</v>
      </c>
      <c r="X2510" t="str">
        <f t="shared" si="900"/>
        <v>Not Applicable</v>
      </c>
      <c r="Y2510" t="str">
        <f t="shared" si="901"/>
        <v>Medium</v>
      </c>
      <c r="Z2510" s="3">
        <f t="shared" si="902"/>
        <v>6.5547943584643401E-2</v>
      </c>
      <c r="AA2510" s="3">
        <f t="shared" si="903"/>
        <v>-0.33381227300528904</v>
      </c>
      <c r="AB2510" s="3">
        <f t="shared" si="904"/>
        <v>0.68460156166084507</v>
      </c>
      <c r="AC2510" s="3">
        <f t="shared" si="905"/>
        <v>0.48691299998589177</v>
      </c>
      <c r="AD2510" s="3">
        <f t="shared" si="906"/>
        <v>2.5744885314860202</v>
      </c>
      <c r="AE2510" s="3">
        <f t="shared" si="907"/>
        <v>0.90636126037075426</v>
      </c>
      <c r="AF2510" s="3">
        <f t="shared" si="908"/>
        <v>1.7363727335594392</v>
      </c>
      <c r="AG2510" t="str">
        <f t="shared" si="909"/>
        <v>Cluster 2</v>
      </c>
      <c r="AH2510" t="str">
        <f t="shared" si="910"/>
        <v>&gt;16 messages</v>
      </c>
      <c r="AI2510" t="e">
        <f t="shared" si="911"/>
        <v>#N/A</v>
      </c>
      <c r="AJ2510">
        <f t="shared" si="912"/>
        <v>31.25</v>
      </c>
      <c r="AK2510" t="str">
        <f t="shared" si="913"/>
        <v>no - High</v>
      </c>
      <c r="AL2510" t="str">
        <f t="shared" si="914"/>
        <v>Q3 - High</v>
      </c>
      <c r="AM2510">
        <f t="shared" si="915"/>
        <v>0</v>
      </c>
      <c r="AN2510">
        <f t="shared" si="916"/>
        <v>1</v>
      </c>
      <c r="AO2510">
        <f t="shared" si="917"/>
        <v>0</v>
      </c>
      <c r="AP2510">
        <f t="shared" si="918"/>
        <v>0</v>
      </c>
      <c r="AQ2510">
        <f t="shared" si="919"/>
        <v>183.8</v>
      </c>
    </row>
    <row r="2511" spans="1:43" x14ac:dyDescent="0.25">
      <c r="A2511" t="s">
        <v>52</v>
      </c>
      <c r="B2511">
        <v>99</v>
      </c>
      <c r="C2511" t="s">
        <v>25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  <c r="U2511">
        <f t="shared" si="897"/>
        <v>1</v>
      </c>
      <c r="V2511" t="str">
        <f t="shared" si="898"/>
        <v>&lt;=3 calls</v>
      </c>
      <c r="W2511" t="str">
        <f t="shared" si="899"/>
        <v>Q2</v>
      </c>
      <c r="X2511" t="str">
        <f t="shared" si="900"/>
        <v>Not Applicable</v>
      </c>
      <c r="Y2511" t="str">
        <f t="shared" si="901"/>
        <v>Medium</v>
      </c>
      <c r="Z2511" s="3">
        <f t="shared" si="902"/>
        <v>1.4096843982915406</v>
      </c>
      <c r="AA2511" s="3">
        <f t="shared" si="903"/>
        <v>0.28509913399064374</v>
      </c>
      <c r="AB2511" s="3">
        <f t="shared" si="904"/>
        <v>0.65878411582618068</v>
      </c>
      <c r="AC2511" s="3">
        <f t="shared" si="905"/>
        <v>-0.85361730181184459</v>
      </c>
      <c r="AD2511" s="3">
        <f t="shared" si="906"/>
        <v>3.1986014632647275</v>
      </c>
      <c r="AE2511" s="3">
        <f t="shared" si="907"/>
        <v>1.797540160387582</v>
      </c>
      <c r="AF2511" s="3">
        <f t="shared" si="908"/>
        <v>2.0570002274217605</v>
      </c>
      <c r="AG2511" t="str">
        <f t="shared" si="909"/>
        <v>Cluster 2</v>
      </c>
      <c r="AH2511" t="str">
        <f t="shared" si="910"/>
        <v>Not Applicable</v>
      </c>
      <c r="AI2511">
        <f t="shared" si="911"/>
        <v>43.59</v>
      </c>
      <c r="AJ2511" t="e">
        <f t="shared" si="912"/>
        <v>#N/A</v>
      </c>
      <c r="AK2511" t="str">
        <f t="shared" si="913"/>
        <v>no - Low</v>
      </c>
      <c r="AL2511" t="str">
        <f t="shared" si="914"/>
        <v>Q1 - Low</v>
      </c>
      <c r="AM2511">
        <f t="shared" si="915"/>
        <v>0</v>
      </c>
      <c r="AN2511">
        <f t="shared" si="916"/>
        <v>0</v>
      </c>
      <c r="AO2511">
        <f t="shared" si="917"/>
        <v>0</v>
      </c>
      <c r="AP2511">
        <f t="shared" si="918"/>
        <v>3</v>
      </c>
      <c r="AQ2511">
        <f t="shared" si="919"/>
        <v>256.39999999999998</v>
      </c>
    </row>
    <row r="2512" spans="1:43" x14ac:dyDescent="0.25">
      <c r="A2512" t="s">
        <v>51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  <c r="U2512">
        <f t="shared" si="897"/>
        <v>0</v>
      </c>
      <c r="V2512" t="str">
        <f t="shared" si="898"/>
        <v>&lt;=3 calls</v>
      </c>
      <c r="W2512" t="str">
        <f t="shared" si="899"/>
        <v>Q3</v>
      </c>
      <c r="X2512" t="str">
        <f t="shared" si="900"/>
        <v>Not Applicable</v>
      </c>
      <c r="Y2512" t="str">
        <f t="shared" si="901"/>
        <v>Low</v>
      </c>
      <c r="Z2512" s="3">
        <f t="shared" si="902"/>
        <v>-1.1034508636329514E-3</v>
      </c>
      <c r="AA2512" s="3">
        <f t="shared" si="903"/>
        <v>-2.039301262701477</v>
      </c>
      <c r="AB2512" s="3">
        <f t="shared" si="904"/>
        <v>-0.37391371756038455</v>
      </c>
      <c r="AC2512" s="3">
        <f t="shared" si="905"/>
        <v>-0.67246455832566399</v>
      </c>
      <c r="AD2512" s="3">
        <f t="shared" si="906"/>
        <v>1.6053675370896496</v>
      </c>
      <c r="AE2512" s="3">
        <f t="shared" si="907"/>
        <v>2.1796263230296162</v>
      </c>
      <c r="AF2512" s="3">
        <f t="shared" si="908"/>
        <v>3.8632029311111684</v>
      </c>
      <c r="AG2512" t="str">
        <f t="shared" si="909"/>
        <v>Cluster 1</v>
      </c>
      <c r="AH2512" t="str">
        <f t="shared" si="910"/>
        <v>Not Applicable</v>
      </c>
      <c r="AI2512" t="e">
        <f t="shared" si="911"/>
        <v>#N/A</v>
      </c>
      <c r="AJ2512">
        <f t="shared" si="912"/>
        <v>30.63</v>
      </c>
      <c r="AK2512" t="str">
        <f t="shared" si="913"/>
        <v>no - Low</v>
      </c>
      <c r="AL2512" t="str">
        <f t="shared" si="914"/>
        <v>Q1 - Low</v>
      </c>
      <c r="AM2512">
        <f t="shared" si="915"/>
        <v>0</v>
      </c>
      <c r="AN2512">
        <f t="shared" si="916"/>
        <v>1</v>
      </c>
      <c r="AO2512">
        <f t="shared" si="917"/>
        <v>0</v>
      </c>
      <c r="AP2512">
        <f t="shared" si="918"/>
        <v>1</v>
      </c>
      <c r="AQ2512">
        <f t="shared" si="919"/>
        <v>180.2</v>
      </c>
    </row>
    <row r="2513" spans="1:43" x14ac:dyDescent="0.25">
      <c r="A2513" t="s">
        <v>31</v>
      </c>
      <c r="B2513">
        <v>177</v>
      </c>
      <c r="C2513" t="s">
        <v>25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  <c r="U2513">
        <f t="shared" si="897"/>
        <v>0</v>
      </c>
      <c r="V2513" t="str">
        <f t="shared" si="898"/>
        <v>&lt;=3 calls</v>
      </c>
      <c r="W2513" t="str">
        <f t="shared" si="899"/>
        <v>Q4</v>
      </c>
      <c r="X2513" t="str">
        <f t="shared" si="900"/>
        <v>Not Applicable</v>
      </c>
      <c r="Y2513" t="str">
        <f t="shared" si="901"/>
        <v>Low</v>
      </c>
      <c r="Z2513" s="3">
        <f t="shared" si="902"/>
        <v>0.88017609795246032</v>
      </c>
      <c r="AA2513" s="3">
        <f t="shared" si="903"/>
        <v>-0.76366714088670862</v>
      </c>
      <c r="AB2513" s="3">
        <f t="shared" si="904"/>
        <v>0.32712923471934174</v>
      </c>
      <c r="AC2513" s="3">
        <f t="shared" si="905"/>
        <v>-0.81738675311460851</v>
      </c>
      <c r="AD2513" s="3">
        <f t="shared" si="906"/>
        <v>2.3206755445760128</v>
      </c>
      <c r="AE2513" s="3">
        <f t="shared" si="907"/>
        <v>1.4604903648611323</v>
      </c>
      <c r="AF2513" s="3">
        <f t="shared" si="908"/>
        <v>2.6230762910199985</v>
      </c>
      <c r="AG2513" t="str">
        <f t="shared" si="909"/>
        <v>Cluster 2</v>
      </c>
      <c r="AH2513" t="str">
        <f t="shared" si="910"/>
        <v>Not Applicable</v>
      </c>
      <c r="AI2513" t="e">
        <f t="shared" si="911"/>
        <v>#N/A</v>
      </c>
      <c r="AJ2513">
        <f t="shared" si="912"/>
        <v>38.729999999999997</v>
      </c>
      <c r="AK2513" t="str">
        <f t="shared" si="913"/>
        <v>no - Medium</v>
      </c>
      <c r="AL2513" t="str">
        <f t="shared" si="914"/>
        <v>Q1 - Low</v>
      </c>
      <c r="AM2513">
        <f t="shared" si="915"/>
        <v>0</v>
      </c>
      <c r="AN2513">
        <f t="shared" si="916"/>
        <v>0</v>
      </c>
      <c r="AO2513">
        <f t="shared" si="917"/>
        <v>0</v>
      </c>
      <c r="AP2513">
        <f t="shared" si="918"/>
        <v>1</v>
      </c>
      <c r="AQ2513">
        <f t="shared" si="919"/>
        <v>227.8</v>
      </c>
    </row>
    <row r="2514" spans="1:43" x14ac:dyDescent="0.25">
      <c r="A2514" t="s">
        <v>43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  <c r="U2514">
        <f t="shared" si="897"/>
        <v>0</v>
      </c>
      <c r="V2514" t="str">
        <f t="shared" si="898"/>
        <v>&lt;=3 calls</v>
      </c>
      <c r="W2514" t="str">
        <f t="shared" si="899"/>
        <v>Q4</v>
      </c>
      <c r="X2514" t="str">
        <f t="shared" si="900"/>
        <v>Not Applicable</v>
      </c>
      <c r="Y2514" t="str">
        <f t="shared" si="901"/>
        <v>High</v>
      </c>
      <c r="Z2514" s="3">
        <f t="shared" si="902"/>
        <v>-0.60096600089811592</v>
      </c>
      <c r="AA2514" s="3">
        <f t="shared" si="903"/>
        <v>1.5249120168152941</v>
      </c>
      <c r="AB2514" s="3">
        <f t="shared" si="904"/>
        <v>-1.0054481618237068</v>
      </c>
      <c r="AC2514" s="3">
        <f t="shared" si="905"/>
        <v>-2.0314681775414092E-2</v>
      </c>
      <c r="AD2514" s="3">
        <f t="shared" si="906"/>
        <v>2.7375576396323757</v>
      </c>
      <c r="AE2514" s="3">
        <f t="shared" si="907"/>
        <v>1.922980885415523</v>
      </c>
      <c r="AF2514" s="3">
        <f t="shared" si="908"/>
        <v>2.8109587583309286</v>
      </c>
      <c r="AG2514" t="str">
        <f t="shared" si="909"/>
        <v>Cluster 2</v>
      </c>
      <c r="AH2514" t="str">
        <f t="shared" si="910"/>
        <v>&gt;16 messages</v>
      </c>
      <c r="AI2514" t="e">
        <f t="shared" si="911"/>
        <v>#N/A</v>
      </c>
      <c r="AJ2514">
        <f t="shared" si="912"/>
        <v>25.13</v>
      </c>
      <c r="AK2514" t="str">
        <f t="shared" si="913"/>
        <v>no - Medium</v>
      </c>
      <c r="AL2514" t="str">
        <f t="shared" si="914"/>
        <v>Q2 - Medium</v>
      </c>
      <c r="AM2514">
        <f t="shared" si="915"/>
        <v>0</v>
      </c>
      <c r="AN2514">
        <f t="shared" si="916"/>
        <v>1</v>
      </c>
      <c r="AO2514">
        <f t="shared" si="917"/>
        <v>0</v>
      </c>
      <c r="AP2514">
        <f t="shared" si="918"/>
        <v>0</v>
      </c>
      <c r="AQ2514">
        <f t="shared" si="919"/>
        <v>147.80000000000001</v>
      </c>
    </row>
    <row r="2515" spans="1:43" x14ac:dyDescent="0.25">
      <c r="A2515" t="s">
        <v>74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  <c r="U2515">
        <f t="shared" si="897"/>
        <v>1</v>
      </c>
      <c r="V2515" t="str">
        <f t="shared" si="898"/>
        <v>&lt;=3 calls</v>
      </c>
      <c r="W2515" t="str">
        <f t="shared" si="899"/>
        <v>Q4</v>
      </c>
      <c r="X2515" t="str">
        <f t="shared" si="900"/>
        <v>Not Applicable</v>
      </c>
      <c r="Y2515" t="str">
        <f t="shared" si="901"/>
        <v>High</v>
      </c>
      <c r="Z2515" s="3">
        <f t="shared" si="902"/>
        <v>1.0116274592254488</v>
      </c>
      <c r="AA2515" s="3">
        <f t="shared" si="903"/>
        <v>1.4055078868482331</v>
      </c>
      <c r="AB2515" s="3">
        <f t="shared" si="904"/>
        <v>0.37280625427297848</v>
      </c>
      <c r="AC2515" s="3">
        <f t="shared" si="905"/>
        <v>1.320215620022323</v>
      </c>
      <c r="AD2515" s="3">
        <f t="shared" si="906"/>
        <v>4.1353489288771588</v>
      </c>
      <c r="AE2515" s="3">
        <f t="shared" si="907"/>
        <v>2.2092524352883482</v>
      </c>
      <c r="AF2515" s="3">
        <f t="shared" si="908"/>
        <v>0.81270036427303971</v>
      </c>
      <c r="AG2515" t="str">
        <f t="shared" si="909"/>
        <v>Cluster 3</v>
      </c>
      <c r="AH2515" t="str">
        <f t="shared" si="910"/>
        <v>Not Applicable</v>
      </c>
      <c r="AI2515">
        <f t="shared" si="911"/>
        <v>39.93</v>
      </c>
      <c r="AJ2515" t="e">
        <f t="shared" si="912"/>
        <v>#N/A</v>
      </c>
      <c r="AK2515" t="str">
        <f t="shared" si="913"/>
        <v>no - Low</v>
      </c>
      <c r="AL2515" t="str">
        <f t="shared" si="914"/>
        <v>Q4 - Very High</v>
      </c>
      <c r="AM2515">
        <f t="shared" si="915"/>
        <v>0</v>
      </c>
      <c r="AN2515">
        <f t="shared" si="916"/>
        <v>1</v>
      </c>
      <c r="AO2515">
        <f t="shared" si="917"/>
        <v>0</v>
      </c>
      <c r="AP2515">
        <f t="shared" si="918"/>
        <v>1</v>
      </c>
      <c r="AQ2515">
        <f t="shared" si="919"/>
        <v>234.9</v>
      </c>
    </row>
    <row r="2516" spans="1:43" x14ac:dyDescent="0.25">
      <c r="A2516" t="s">
        <v>62</v>
      </c>
      <c r="B2516">
        <v>116</v>
      </c>
      <c r="C2516" t="s">
        <v>25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  <c r="U2516">
        <f t="shared" si="897"/>
        <v>0</v>
      </c>
      <c r="V2516" t="str">
        <f t="shared" si="898"/>
        <v>&lt;=3 calls</v>
      </c>
      <c r="W2516" t="str">
        <f t="shared" si="899"/>
        <v>Q3</v>
      </c>
      <c r="X2516" t="str">
        <f t="shared" si="900"/>
        <v>Not Applicable</v>
      </c>
      <c r="Y2516" t="str">
        <f t="shared" si="901"/>
        <v>Medium</v>
      </c>
      <c r="Z2516" s="3">
        <f t="shared" si="902"/>
        <v>-1.2841427939929442</v>
      </c>
      <c r="AA2516" s="3">
        <f t="shared" si="903"/>
        <v>0.26320837683001602</v>
      </c>
      <c r="AB2516" s="3">
        <f t="shared" si="904"/>
        <v>-0.28454563582500869</v>
      </c>
      <c r="AC2516" s="3">
        <f t="shared" si="905"/>
        <v>-0.85361730181184459</v>
      </c>
      <c r="AD2516" s="3">
        <f t="shared" si="906"/>
        <v>1.4865178681124307</v>
      </c>
      <c r="AE2516" s="3">
        <f t="shared" si="907"/>
        <v>1.5899465657112786</v>
      </c>
      <c r="AF2516" s="3">
        <f t="shared" si="908"/>
        <v>3.293345531737697</v>
      </c>
      <c r="AG2516" t="str">
        <f t="shared" si="909"/>
        <v>Cluster 1</v>
      </c>
      <c r="AH2516" t="str">
        <f t="shared" si="910"/>
        <v>Not Applicable</v>
      </c>
      <c r="AI2516" t="e">
        <f t="shared" si="911"/>
        <v>#N/A</v>
      </c>
      <c r="AJ2516">
        <f t="shared" si="912"/>
        <v>18.850000000000001</v>
      </c>
      <c r="AK2516" t="str">
        <f t="shared" si="913"/>
        <v>no - Low</v>
      </c>
      <c r="AL2516" t="str">
        <f t="shared" si="914"/>
        <v>Q1 - Low</v>
      </c>
      <c r="AM2516">
        <f t="shared" si="915"/>
        <v>0</v>
      </c>
      <c r="AN2516">
        <f t="shared" si="916"/>
        <v>0</v>
      </c>
      <c r="AO2516">
        <f t="shared" si="917"/>
        <v>0</v>
      </c>
      <c r="AP2516">
        <f t="shared" si="918"/>
        <v>2</v>
      </c>
      <c r="AQ2516">
        <f t="shared" si="919"/>
        <v>110.9</v>
      </c>
    </row>
    <row r="2517" spans="1:43" x14ac:dyDescent="0.25">
      <c r="A2517" t="s">
        <v>53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  <c r="U2517">
        <f t="shared" si="897"/>
        <v>1</v>
      </c>
      <c r="V2517" t="str">
        <f t="shared" si="898"/>
        <v>&lt;=3 calls</v>
      </c>
      <c r="W2517" t="str">
        <f t="shared" si="899"/>
        <v>Q4</v>
      </c>
      <c r="X2517" t="str">
        <f t="shared" si="900"/>
        <v>Low</v>
      </c>
      <c r="Y2517" t="str">
        <f t="shared" si="901"/>
        <v>Medium</v>
      </c>
      <c r="Z2517" s="3">
        <f t="shared" si="902"/>
        <v>0.98570747249556356</v>
      </c>
      <c r="AA2517" s="3">
        <f t="shared" si="903"/>
        <v>-0.24823931319556233</v>
      </c>
      <c r="AB2517" s="3">
        <f t="shared" si="904"/>
        <v>-1.5535723964673454</v>
      </c>
      <c r="AC2517" s="3">
        <f t="shared" si="905"/>
        <v>-0.23769797395883072</v>
      </c>
      <c r="AD2517" s="3">
        <f t="shared" si="906"/>
        <v>2.3228700078967979</v>
      </c>
      <c r="AE2517" s="3">
        <f t="shared" si="907"/>
        <v>1.8717183270564028</v>
      </c>
      <c r="AF2517" s="3">
        <f t="shared" si="908"/>
        <v>3.1001506282906912</v>
      </c>
      <c r="AG2517" t="str">
        <f t="shared" si="909"/>
        <v>Cluster 2</v>
      </c>
      <c r="AH2517" t="str">
        <f t="shared" si="910"/>
        <v>Not Applicable</v>
      </c>
      <c r="AI2517">
        <f t="shared" si="911"/>
        <v>39.700000000000003</v>
      </c>
      <c r="AJ2517" t="e">
        <f t="shared" si="912"/>
        <v>#N/A</v>
      </c>
      <c r="AK2517" t="str">
        <f t="shared" si="913"/>
        <v>yes - Low</v>
      </c>
      <c r="AL2517" t="str">
        <f t="shared" si="914"/>
        <v>Q2 - Medium</v>
      </c>
      <c r="AM2517">
        <f t="shared" si="915"/>
        <v>1</v>
      </c>
      <c r="AN2517">
        <f t="shared" si="916"/>
        <v>1</v>
      </c>
      <c r="AO2517">
        <f t="shared" si="917"/>
        <v>0</v>
      </c>
      <c r="AP2517">
        <f t="shared" si="918"/>
        <v>0</v>
      </c>
      <c r="AQ2517">
        <f t="shared" si="919"/>
        <v>233.5</v>
      </c>
    </row>
    <row r="2518" spans="1:43" x14ac:dyDescent="0.25">
      <c r="A2518" t="s">
        <v>35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  <c r="U2518">
        <f t="shared" si="897"/>
        <v>1</v>
      </c>
      <c r="V2518" t="str">
        <f t="shared" si="898"/>
        <v>&lt;=3 calls</v>
      </c>
      <c r="W2518" t="str">
        <f t="shared" si="899"/>
        <v>Q4</v>
      </c>
      <c r="X2518" t="str">
        <f t="shared" si="900"/>
        <v>Not Applicable</v>
      </c>
      <c r="Y2518" t="str">
        <f t="shared" si="901"/>
        <v>Low</v>
      </c>
      <c r="Z2518" s="3">
        <f t="shared" si="902"/>
        <v>0.3154906727656781</v>
      </c>
      <c r="AA2518" s="3">
        <f t="shared" si="903"/>
        <v>-1.1756113892730695</v>
      </c>
      <c r="AB2518" s="3">
        <f t="shared" si="904"/>
        <v>0.22981732349637682</v>
      </c>
      <c r="AC2518" s="3">
        <f t="shared" si="905"/>
        <v>-5.6545230472650088E-2</v>
      </c>
      <c r="AD2518" s="3">
        <f t="shared" si="906"/>
        <v>2.0405667402688916</v>
      </c>
      <c r="AE2518" s="3">
        <f t="shared" si="907"/>
        <v>1.2400039792109299</v>
      </c>
      <c r="AF2518" s="3">
        <f t="shared" si="908"/>
        <v>2.6289364989337933</v>
      </c>
      <c r="AG2518" t="str">
        <f t="shared" si="909"/>
        <v>Cluster 2</v>
      </c>
      <c r="AH2518" t="str">
        <f t="shared" si="910"/>
        <v>&gt;16 messages</v>
      </c>
      <c r="AI2518">
        <f t="shared" si="911"/>
        <v>33.54</v>
      </c>
      <c r="AJ2518" t="e">
        <f t="shared" si="912"/>
        <v>#N/A</v>
      </c>
      <c r="AK2518" t="str">
        <f t="shared" si="913"/>
        <v>no - Medium</v>
      </c>
      <c r="AL2518" t="str">
        <f t="shared" si="914"/>
        <v>Q2 - Medium</v>
      </c>
      <c r="AM2518">
        <f t="shared" si="915"/>
        <v>0</v>
      </c>
      <c r="AN2518">
        <f t="shared" si="916"/>
        <v>1</v>
      </c>
      <c r="AO2518">
        <f t="shared" si="917"/>
        <v>0</v>
      </c>
      <c r="AP2518">
        <f t="shared" si="918"/>
        <v>2</v>
      </c>
      <c r="AQ2518">
        <f t="shared" si="919"/>
        <v>197.3</v>
      </c>
    </row>
    <row r="2519" spans="1:43" x14ac:dyDescent="0.25">
      <c r="A2519" t="s">
        <v>69</v>
      </c>
      <c r="B2519">
        <v>95</v>
      </c>
      <c r="C2519" t="s">
        <v>28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  <c r="U2519">
        <f t="shared" si="897"/>
        <v>0</v>
      </c>
      <c r="V2519" t="str">
        <f t="shared" si="898"/>
        <v>&lt;=3 calls</v>
      </c>
      <c r="W2519" t="str">
        <f t="shared" si="899"/>
        <v>Q2</v>
      </c>
      <c r="X2519" t="str">
        <f t="shared" si="900"/>
        <v>Not Applicable</v>
      </c>
      <c r="Y2519" t="str">
        <f t="shared" si="901"/>
        <v>Medium</v>
      </c>
      <c r="Z2519" s="3">
        <f t="shared" si="902"/>
        <v>-2.2598451516107612</v>
      </c>
      <c r="AA2519" s="3">
        <f t="shared" si="903"/>
        <v>3.8330598725384211E-2</v>
      </c>
      <c r="AB2519" s="3">
        <f t="shared" si="904"/>
        <v>0.19804200554602108</v>
      </c>
      <c r="AC2519" s="3">
        <f t="shared" si="905"/>
        <v>5.2146415619058542E-2</v>
      </c>
      <c r="AD2519" s="3">
        <f t="shared" si="906"/>
        <v>2.2820291333020535</v>
      </c>
      <c r="AE2519" s="3">
        <f t="shared" si="907"/>
        <v>2.2694292737778627</v>
      </c>
      <c r="AF2519" s="3">
        <f t="shared" si="908"/>
        <v>3.6184197506812987</v>
      </c>
      <c r="AG2519" t="str">
        <f t="shared" si="909"/>
        <v>Cluster 2</v>
      </c>
      <c r="AH2519" t="str">
        <f t="shared" si="910"/>
        <v>Not Applicable</v>
      </c>
      <c r="AI2519" t="e">
        <f t="shared" si="911"/>
        <v>#N/A</v>
      </c>
      <c r="AJ2519">
        <f t="shared" si="912"/>
        <v>9.89</v>
      </c>
      <c r="AK2519" t="str">
        <f t="shared" si="913"/>
        <v>no - Medium</v>
      </c>
      <c r="AL2519" t="str">
        <f t="shared" si="914"/>
        <v>Q3 - High</v>
      </c>
      <c r="AM2519">
        <f t="shared" si="915"/>
        <v>0</v>
      </c>
      <c r="AN2519">
        <f t="shared" si="916"/>
        <v>0</v>
      </c>
      <c r="AO2519">
        <f t="shared" si="917"/>
        <v>1</v>
      </c>
      <c r="AP2519">
        <f t="shared" si="918"/>
        <v>0</v>
      </c>
      <c r="AQ2519">
        <f t="shared" si="919"/>
        <v>58.2</v>
      </c>
    </row>
    <row r="2520" spans="1:43" x14ac:dyDescent="0.25">
      <c r="A2520" t="s">
        <v>55</v>
      </c>
      <c r="B2520">
        <v>201</v>
      </c>
      <c r="C2520" t="s">
        <v>28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  <c r="U2520">
        <f t="shared" si="897"/>
        <v>0</v>
      </c>
      <c r="V2520" t="str">
        <f t="shared" si="898"/>
        <v>&lt;=3 calls</v>
      </c>
      <c r="W2520" t="str">
        <f t="shared" si="899"/>
        <v>Q4</v>
      </c>
      <c r="X2520" t="str">
        <f t="shared" si="900"/>
        <v>Not Applicable</v>
      </c>
      <c r="Y2520" t="str">
        <f t="shared" si="901"/>
        <v>Medium</v>
      </c>
      <c r="Z2520" s="3">
        <f t="shared" si="902"/>
        <v>0.60061052679441362</v>
      </c>
      <c r="AA2520" s="3">
        <f t="shared" si="903"/>
        <v>0.49803649909856901</v>
      </c>
      <c r="AB2520" s="3">
        <f t="shared" si="904"/>
        <v>-0.10779542972615413</v>
      </c>
      <c r="AC2520" s="3">
        <f t="shared" si="905"/>
        <v>-1.1796922400869698</v>
      </c>
      <c r="AD2520" s="3">
        <f t="shared" si="906"/>
        <v>2.3736861012951143</v>
      </c>
      <c r="AE2520" s="3">
        <f t="shared" si="907"/>
        <v>1.4184734736052982</v>
      </c>
      <c r="AF2520" s="3">
        <f t="shared" si="908"/>
        <v>2.5277951426415401</v>
      </c>
      <c r="AG2520" t="str">
        <f t="shared" si="909"/>
        <v>Cluster 2</v>
      </c>
      <c r="AH2520" t="str">
        <f t="shared" si="910"/>
        <v>Not Applicable</v>
      </c>
      <c r="AI2520" t="e">
        <f t="shared" si="911"/>
        <v>#N/A</v>
      </c>
      <c r="AJ2520">
        <f t="shared" si="912"/>
        <v>36.159999999999997</v>
      </c>
      <c r="AK2520" t="str">
        <f t="shared" si="913"/>
        <v>no - Medium</v>
      </c>
      <c r="AL2520" t="str">
        <f t="shared" si="914"/>
        <v>Q1 - Low</v>
      </c>
      <c r="AM2520">
        <f t="shared" si="915"/>
        <v>0</v>
      </c>
      <c r="AN2520">
        <f t="shared" si="916"/>
        <v>0</v>
      </c>
      <c r="AO2520">
        <f t="shared" si="917"/>
        <v>1</v>
      </c>
      <c r="AP2520">
        <f t="shared" si="918"/>
        <v>1</v>
      </c>
      <c r="AQ2520">
        <f t="shared" si="919"/>
        <v>212.7</v>
      </c>
    </row>
    <row r="2521" spans="1:43" x14ac:dyDescent="0.25">
      <c r="A2521" t="s">
        <v>31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  <c r="U2521">
        <f t="shared" si="897"/>
        <v>0</v>
      </c>
      <c r="V2521" t="str">
        <f t="shared" si="898"/>
        <v>&lt;=3 calls</v>
      </c>
      <c r="W2521" t="str">
        <f t="shared" si="899"/>
        <v>Q2</v>
      </c>
      <c r="X2521" t="str">
        <f t="shared" si="900"/>
        <v>Not Applicable</v>
      </c>
      <c r="Y2521" t="str">
        <f t="shared" si="901"/>
        <v>Low</v>
      </c>
      <c r="Z2521" s="3">
        <f t="shared" si="902"/>
        <v>-0.53246317882627692</v>
      </c>
      <c r="AA2521" s="3">
        <f t="shared" si="903"/>
        <v>-1.3626778595547984</v>
      </c>
      <c r="AB2521" s="3">
        <f t="shared" si="904"/>
        <v>0.69055943377653706</v>
      </c>
      <c r="AC2521" s="3">
        <f t="shared" si="905"/>
        <v>0.55937409738036437</v>
      </c>
      <c r="AD2521" s="3">
        <f t="shared" si="906"/>
        <v>2.374818873867258</v>
      </c>
      <c r="AE2521" s="3">
        <f t="shared" si="907"/>
        <v>1.7117767664402095</v>
      </c>
      <c r="AF2521" s="3">
        <f t="shared" si="908"/>
        <v>2.8671579504053919</v>
      </c>
      <c r="AG2521" t="str">
        <f t="shared" si="909"/>
        <v>Cluster 2</v>
      </c>
      <c r="AH2521" t="str">
        <f t="shared" si="910"/>
        <v>Not Applicable</v>
      </c>
      <c r="AI2521" t="e">
        <f t="shared" si="911"/>
        <v>#N/A</v>
      </c>
      <c r="AJ2521">
        <f t="shared" si="912"/>
        <v>25.76</v>
      </c>
      <c r="AK2521" t="str">
        <f t="shared" si="913"/>
        <v>no - Medium</v>
      </c>
      <c r="AL2521" t="str">
        <f t="shared" si="914"/>
        <v>Q3 - High</v>
      </c>
      <c r="AM2521">
        <f t="shared" si="915"/>
        <v>0</v>
      </c>
      <c r="AN2521">
        <f t="shared" si="916"/>
        <v>1</v>
      </c>
      <c r="AO2521">
        <f t="shared" si="917"/>
        <v>0</v>
      </c>
      <c r="AP2521">
        <f t="shared" si="918"/>
        <v>0</v>
      </c>
      <c r="AQ2521">
        <f t="shared" si="919"/>
        <v>151.5</v>
      </c>
    </row>
    <row r="2522" spans="1:43" x14ac:dyDescent="0.25">
      <c r="A2522" t="s">
        <v>50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  <c r="U2522">
        <f t="shared" si="897"/>
        <v>0</v>
      </c>
      <c r="V2522" t="str">
        <f t="shared" si="898"/>
        <v>&lt;=3 calls</v>
      </c>
      <c r="W2522" t="str">
        <f t="shared" si="899"/>
        <v>Q3</v>
      </c>
      <c r="X2522" t="str">
        <f t="shared" si="900"/>
        <v>High</v>
      </c>
      <c r="Y2522" t="str">
        <f t="shared" si="901"/>
        <v>Medium</v>
      </c>
      <c r="Z2522" s="3">
        <f t="shared" si="902"/>
        <v>-0.62873741525156412</v>
      </c>
      <c r="AA2522" s="3">
        <f t="shared" si="903"/>
        <v>0.36868202496758623</v>
      </c>
      <c r="AB2522" s="3">
        <f t="shared" si="904"/>
        <v>0.70446113537981747</v>
      </c>
      <c r="AC2522" s="3">
        <f t="shared" si="905"/>
        <v>0.45068245128865581</v>
      </c>
      <c r="AD2522" s="3">
        <f t="shared" si="906"/>
        <v>2.6496780424799882</v>
      </c>
      <c r="AE2522" s="3">
        <f t="shared" si="907"/>
        <v>1.1093319323050206</v>
      </c>
      <c r="AF2522" s="3">
        <f t="shared" si="908"/>
        <v>1.8548425656272287</v>
      </c>
      <c r="AG2522" t="str">
        <f t="shared" si="909"/>
        <v>Cluster 2</v>
      </c>
      <c r="AH2522" t="str">
        <f t="shared" si="910"/>
        <v>Not Applicable</v>
      </c>
      <c r="AI2522" t="e">
        <f t="shared" si="911"/>
        <v>#N/A</v>
      </c>
      <c r="AJ2522">
        <f t="shared" si="912"/>
        <v>24.87</v>
      </c>
      <c r="AK2522" t="str">
        <f t="shared" si="913"/>
        <v>yes - Medium</v>
      </c>
      <c r="AL2522" t="str">
        <f t="shared" si="914"/>
        <v>Q3 - High</v>
      </c>
      <c r="AM2522">
        <f t="shared" si="915"/>
        <v>1</v>
      </c>
      <c r="AN2522">
        <f t="shared" si="916"/>
        <v>1</v>
      </c>
      <c r="AO2522">
        <f t="shared" si="917"/>
        <v>0</v>
      </c>
      <c r="AP2522">
        <f t="shared" si="918"/>
        <v>1</v>
      </c>
      <c r="AQ2522">
        <f t="shared" si="919"/>
        <v>146.30000000000001</v>
      </c>
    </row>
    <row r="2523" spans="1:43" x14ac:dyDescent="0.25">
      <c r="A2523" t="s">
        <v>35</v>
      </c>
      <c r="B2523">
        <v>132</v>
      </c>
      <c r="C2523" t="s">
        <v>25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  <c r="U2523">
        <f t="shared" si="897"/>
        <v>0</v>
      </c>
      <c r="V2523" t="str">
        <f t="shared" si="898"/>
        <v>&lt;=3 calls</v>
      </c>
      <c r="W2523" t="str">
        <f t="shared" si="899"/>
        <v>Q4</v>
      </c>
      <c r="X2523" t="str">
        <f t="shared" si="900"/>
        <v>Not Applicable</v>
      </c>
      <c r="Y2523" t="str">
        <f t="shared" si="901"/>
        <v>Low</v>
      </c>
      <c r="Z2523" s="3">
        <f t="shared" si="902"/>
        <v>0.27475926504728698</v>
      </c>
      <c r="AA2523" s="3">
        <f t="shared" si="903"/>
        <v>-1.0223760891486742</v>
      </c>
      <c r="AB2523" s="3">
        <f t="shared" si="904"/>
        <v>0.47607603761163481</v>
      </c>
      <c r="AC2523" s="3">
        <f t="shared" si="905"/>
        <v>-1.2883838861786781</v>
      </c>
      <c r="AD2523" s="3">
        <f t="shared" si="906"/>
        <v>1.971668736833921</v>
      </c>
      <c r="AE2523" s="3">
        <f t="shared" si="907"/>
        <v>1.7341646268867126</v>
      </c>
      <c r="AF2523" s="3">
        <f t="shared" si="908"/>
        <v>3.1823224692796286</v>
      </c>
      <c r="AG2523" t="str">
        <f t="shared" si="909"/>
        <v>Cluster 2</v>
      </c>
      <c r="AH2523" t="str">
        <f t="shared" si="910"/>
        <v>Not Applicable</v>
      </c>
      <c r="AI2523" t="e">
        <f t="shared" si="911"/>
        <v>#N/A</v>
      </c>
      <c r="AJ2523">
        <f t="shared" si="912"/>
        <v>33.17</v>
      </c>
      <c r="AK2523" t="str">
        <f t="shared" si="913"/>
        <v>no - Low</v>
      </c>
      <c r="AL2523" t="str">
        <f t="shared" si="914"/>
        <v>Q1 - Low</v>
      </c>
      <c r="AM2523">
        <f t="shared" si="915"/>
        <v>0</v>
      </c>
      <c r="AN2523">
        <f t="shared" si="916"/>
        <v>0</v>
      </c>
      <c r="AO2523">
        <f t="shared" si="917"/>
        <v>0</v>
      </c>
      <c r="AP2523">
        <f t="shared" si="918"/>
        <v>0</v>
      </c>
      <c r="AQ2523">
        <f t="shared" si="919"/>
        <v>195.1</v>
      </c>
    </row>
    <row r="2524" spans="1:43" x14ac:dyDescent="0.25">
      <c r="A2524" t="s">
        <v>55</v>
      </c>
      <c r="B2524">
        <v>83</v>
      </c>
      <c r="C2524" t="s">
        <v>28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  <c r="U2524">
        <f t="shared" si="897"/>
        <v>0</v>
      </c>
      <c r="V2524" t="str">
        <f t="shared" si="898"/>
        <v>&lt;=3 calls</v>
      </c>
      <c r="W2524" t="str">
        <f t="shared" si="899"/>
        <v>Q2</v>
      </c>
      <c r="X2524" t="str">
        <f t="shared" si="900"/>
        <v>Not Applicable</v>
      </c>
      <c r="Y2524" t="str">
        <f t="shared" si="901"/>
        <v>Medium</v>
      </c>
      <c r="Z2524" s="3">
        <f t="shared" si="902"/>
        <v>0.53025627709901157</v>
      </c>
      <c r="AA2524" s="3">
        <f t="shared" si="903"/>
        <v>0.29106934048899702</v>
      </c>
      <c r="AB2524" s="3">
        <f t="shared" si="904"/>
        <v>0.94079006263558929</v>
      </c>
      <c r="AC2524" s="3">
        <f t="shared" si="905"/>
        <v>0.99414068174719761</v>
      </c>
      <c r="AD2524" s="3">
        <f t="shared" si="906"/>
        <v>3.428090932483538</v>
      </c>
      <c r="AE2524" s="3">
        <f t="shared" si="907"/>
        <v>1.4964273177920344</v>
      </c>
      <c r="AF2524" s="3">
        <f t="shared" si="908"/>
        <v>0.85251509868897413</v>
      </c>
      <c r="AG2524" t="str">
        <f t="shared" si="909"/>
        <v>Cluster 3</v>
      </c>
      <c r="AH2524" t="str">
        <f t="shared" si="910"/>
        <v>Not Applicable</v>
      </c>
      <c r="AI2524" t="e">
        <f t="shared" si="911"/>
        <v>#N/A</v>
      </c>
      <c r="AJ2524">
        <f t="shared" si="912"/>
        <v>35.51</v>
      </c>
      <c r="AK2524" t="str">
        <f t="shared" si="913"/>
        <v>no - Medium</v>
      </c>
      <c r="AL2524" t="str">
        <f t="shared" si="914"/>
        <v>Q4 - Very High</v>
      </c>
      <c r="AM2524">
        <f t="shared" si="915"/>
        <v>0</v>
      </c>
      <c r="AN2524">
        <f t="shared" si="916"/>
        <v>0</v>
      </c>
      <c r="AO2524">
        <f t="shared" si="917"/>
        <v>1</v>
      </c>
      <c r="AP2524">
        <f t="shared" si="918"/>
        <v>1</v>
      </c>
      <c r="AQ2524">
        <f t="shared" si="919"/>
        <v>208.9</v>
      </c>
    </row>
    <row r="2525" spans="1:43" x14ac:dyDescent="0.25">
      <c r="A2525" t="s">
        <v>45</v>
      </c>
      <c r="B2525">
        <v>99</v>
      </c>
      <c r="C2525" t="s">
        <v>25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  <c r="U2525">
        <f t="shared" si="897"/>
        <v>1</v>
      </c>
      <c r="V2525" t="str">
        <f t="shared" si="898"/>
        <v>&gt;3 calls</v>
      </c>
      <c r="W2525" t="str">
        <f t="shared" si="899"/>
        <v>Q2</v>
      </c>
      <c r="X2525" t="str">
        <f t="shared" si="900"/>
        <v>Not Applicable</v>
      </c>
      <c r="Y2525" t="str">
        <f t="shared" si="901"/>
        <v>Medium</v>
      </c>
      <c r="Z2525" s="3">
        <f t="shared" si="902"/>
        <v>-0.82498874334926597</v>
      </c>
      <c r="AA2525" s="3">
        <f t="shared" si="903"/>
        <v>0.16370493519079848</v>
      </c>
      <c r="AB2525" s="3">
        <f t="shared" si="904"/>
        <v>0.16825264496756245</v>
      </c>
      <c r="AC2525" s="3">
        <f t="shared" si="905"/>
        <v>-0.52754236353671935</v>
      </c>
      <c r="AD2525" s="3">
        <f t="shared" si="906"/>
        <v>1.7242008516608687</v>
      </c>
      <c r="AE2525" s="3">
        <f t="shared" si="907"/>
        <v>1.0069834310073396</v>
      </c>
      <c r="AF2525" s="3">
        <f t="shared" si="908"/>
        <v>2.6561556211522248</v>
      </c>
      <c r="AG2525" t="str">
        <f t="shared" si="909"/>
        <v>Cluster 2</v>
      </c>
      <c r="AH2525" t="str">
        <f t="shared" si="910"/>
        <v>Not Applicable</v>
      </c>
      <c r="AI2525">
        <f t="shared" si="911"/>
        <v>23.07</v>
      </c>
      <c r="AJ2525" t="e">
        <f t="shared" si="912"/>
        <v>#N/A</v>
      </c>
      <c r="AK2525" t="str">
        <f t="shared" si="913"/>
        <v>no - Low</v>
      </c>
      <c r="AL2525" t="str">
        <f t="shared" si="914"/>
        <v>Q2 - Medium</v>
      </c>
      <c r="AM2525">
        <f t="shared" si="915"/>
        <v>0</v>
      </c>
      <c r="AN2525">
        <f t="shared" si="916"/>
        <v>0</v>
      </c>
      <c r="AO2525">
        <f t="shared" si="917"/>
        <v>0</v>
      </c>
      <c r="AP2525">
        <f t="shared" si="918"/>
        <v>7</v>
      </c>
      <c r="AQ2525">
        <f t="shared" si="919"/>
        <v>135.69999999999999</v>
      </c>
    </row>
    <row r="2526" spans="1:43" x14ac:dyDescent="0.25">
      <c r="A2526" t="s">
        <v>70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  <c r="U2526">
        <f t="shared" si="897"/>
        <v>1</v>
      </c>
      <c r="V2526" t="str">
        <f t="shared" si="898"/>
        <v>&lt;=3 calls</v>
      </c>
      <c r="W2526" t="str">
        <f t="shared" si="899"/>
        <v>Q2</v>
      </c>
      <c r="X2526" t="str">
        <f t="shared" si="900"/>
        <v>Not Applicable</v>
      </c>
      <c r="Y2526" t="str">
        <f t="shared" si="901"/>
        <v>High</v>
      </c>
      <c r="Z2526" s="3">
        <f t="shared" si="902"/>
        <v>0.84499897310475902</v>
      </c>
      <c r="AA2526" s="3">
        <f t="shared" si="903"/>
        <v>1.5010311908218821</v>
      </c>
      <c r="AB2526" s="3">
        <f t="shared" si="904"/>
        <v>1.731988470337226E-2</v>
      </c>
      <c r="AC2526" s="3">
        <f t="shared" si="905"/>
        <v>1.4651378148112675</v>
      </c>
      <c r="AD2526" s="3">
        <f t="shared" si="906"/>
        <v>4.0952438782137124</v>
      </c>
      <c r="AE2526" s="3">
        <f t="shared" si="907"/>
        <v>2.2614258102277702</v>
      </c>
      <c r="AF2526" s="3">
        <f t="shared" si="908"/>
        <v>1.2070919469045291</v>
      </c>
      <c r="AG2526" t="str">
        <f t="shared" si="909"/>
        <v>Cluster 3</v>
      </c>
      <c r="AH2526" t="str">
        <f t="shared" si="910"/>
        <v>Not Applicable</v>
      </c>
      <c r="AI2526">
        <f t="shared" si="911"/>
        <v>38.4</v>
      </c>
      <c r="AJ2526" t="e">
        <f t="shared" si="912"/>
        <v>#N/A</v>
      </c>
      <c r="AK2526" t="str">
        <f t="shared" si="913"/>
        <v>no - Low</v>
      </c>
      <c r="AL2526" t="str">
        <f t="shared" si="914"/>
        <v>Q4 - Very High</v>
      </c>
      <c r="AM2526">
        <f t="shared" si="915"/>
        <v>0</v>
      </c>
      <c r="AN2526">
        <f t="shared" si="916"/>
        <v>1</v>
      </c>
      <c r="AO2526">
        <f t="shared" si="917"/>
        <v>0</v>
      </c>
      <c r="AP2526">
        <f t="shared" si="918"/>
        <v>3</v>
      </c>
      <c r="AQ2526">
        <f t="shared" si="919"/>
        <v>225.9</v>
      </c>
    </row>
    <row r="2527" spans="1:43" x14ac:dyDescent="0.25">
      <c r="A2527" t="s">
        <v>20</v>
      </c>
      <c r="B2527">
        <v>87</v>
      </c>
      <c r="C2527" t="s">
        <v>28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  <c r="U2527">
        <f t="shared" si="897"/>
        <v>0</v>
      </c>
      <c r="V2527" t="str">
        <f t="shared" si="898"/>
        <v>&lt;=3 calls</v>
      </c>
      <c r="W2527" t="str">
        <f t="shared" si="899"/>
        <v>Q2</v>
      </c>
      <c r="X2527" t="str">
        <f t="shared" si="900"/>
        <v>Not Applicable</v>
      </c>
      <c r="Y2527" t="str">
        <f t="shared" si="901"/>
        <v>Medium</v>
      </c>
      <c r="Z2527" s="3">
        <f t="shared" si="902"/>
        <v>-0.49913748160213878</v>
      </c>
      <c r="AA2527" s="3">
        <f t="shared" si="903"/>
        <v>0.48410601726907876</v>
      </c>
      <c r="AB2527" s="3">
        <f t="shared" si="904"/>
        <v>1.4472091924693851</v>
      </c>
      <c r="AC2527" s="3">
        <f t="shared" si="905"/>
        <v>-0.49131181483948333</v>
      </c>
      <c r="AD2527" s="3">
        <f t="shared" si="906"/>
        <v>2.9497509105446</v>
      </c>
      <c r="AE2527" s="3">
        <f t="shared" si="907"/>
        <v>1.6790767128588888</v>
      </c>
      <c r="AF2527" s="3">
        <f t="shared" si="908"/>
        <v>2.2220636311931594</v>
      </c>
      <c r="AG2527" t="str">
        <f t="shared" si="909"/>
        <v>Cluster 2</v>
      </c>
      <c r="AH2527" t="str">
        <f t="shared" si="910"/>
        <v>Not Applicable</v>
      </c>
      <c r="AI2527" t="e">
        <f t="shared" si="911"/>
        <v>#N/A</v>
      </c>
      <c r="AJ2527">
        <f t="shared" si="912"/>
        <v>26.06</v>
      </c>
      <c r="AK2527" t="str">
        <f t="shared" si="913"/>
        <v>no - Medium</v>
      </c>
      <c r="AL2527" t="str">
        <f t="shared" si="914"/>
        <v>Q2 - Medium</v>
      </c>
      <c r="AM2527">
        <f t="shared" si="915"/>
        <v>0</v>
      </c>
      <c r="AN2527">
        <f t="shared" si="916"/>
        <v>0</v>
      </c>
      <c r="AO2527">
        <f t="shared" si="917"/>
        <v>1</v>
      </c>
      <c r="AP2527">
        <f t="shared" si="918"/>
        <v>2</v>
      </c>
      <c r="AQ2527">
        <f t="shared" si="919"/>
        <v>153.30000000000001</v>
      </c>
    </row>
    <row r="2528" spans="1:43" x14ac:dyDescent="0.25">
      <c r="A2528" t="s">
        <v>32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  <c r="U2528">
        <f t="shared" si="897"/>
        <v>0</v>
      </c>
      <c r="V2528" t="str">
        <f t="shared" si="898"/>
        <v>&lt;=3 calls</v>
      </c>
      <c r="W2528" t="str">
        <f t="shared" si="899"/>
        <v>Q1</v>
      </c>
      <c r="X2528" t="str">
        <f t="shared" si="900"/>
        <v>Not Applicable</v>
      </c>
      <c r="Y2528" t="str">
        <f t="shared" si="901"/>
        <v>High</v>
      </c>
      <c r="Z2528" s="3">
        <f t="shared" si="902"/>
        <v>0.4895248693806204</v>
      </c>
      <c r="AA2528" s="3">
        <f t="shared" si="903"/>
        <v>1.6104849766250213</v>
      </c>
      <c r="AB2528" s="3">
        <f t="shared" si="904"/>
        <v>-0.83465582784054415</v>
      </c>
      <c r="AC2528" s="3">
        <f t="shared" si="905"/>
        <v>0.26952970780247515</v>
      </c>
      <c r="AD2528" s="3">
        <f t="shared" si="906"/>
        <v>3.2668578977280949</v>
      </c>
      <c r="AE2528" s="3">
        <f t="shared" si="907"/>
        <v>1.8980498075691481</v>
      </c>
      <c r="AF2528" s="3">
        <f t="shared" si="908"/>
        <v>2.1290433579610668</v>
      </c>
      <c r="AG2528" t="str">
        <f t="shared" si="909"/>
        <v>Cluster 2</v>
      </c>
      <c r="AH2528" t="str">
        <f t="shared" si="910"/>
        <v>Not Applicable</v>
      </c>
      <c r="AI2528" t="e">
        <f t="shared" si="911"/>
        <v>#N/A</v>
      </c>
      <c r="AJ2528">
        <f t="shared" si="912"/>
        <v>35.14</v>
      </c>
      <c r="AK2528" t="str">
        <f t="shared" si="913"/>
        <v>no - Medium</v>
      </c>
      <c r="AL2528" t="str">
        <f t="shared" si="914"/>
        <v>Q3 - High</v>
      </c>
      <c r="AM2528">
        <f t="shared" si="915"/>
        <v>0</v>
      </c>
      <c r="AN2528">
        <f t="shared" si="916"/>
        <v>1</v>
      </c>
      <c r="AO2528">
        <f t="shared" si="917"/>
        <v>0</v>
      </c>
      <c r="AP2528">
        <f t="shared" si="918"/>
        <v>3</v>
      </c>
      <c r="AQ2528">
        <f t="shared" si="919"/>
        <v>206.7</v>
      </c>
    </row>
    <row r="2529" spans="1:43" x14ac:dyDescent="0.25">
      <c r="A2529" t="s">
        <v>52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  <c r="U2529">
        <f t="shared" si="897"/>
        <v>0</v>
      </c>
      <c r="V2529" t="str">
        <f t="shared" si="898"/>
        <v>&lt;=3 calls</v>
      </c>
      <c r="W2529" t="str">
        <f t="shared" si="899"/>
        <v>Q2</v>
      </c>
      <c r="X2529" t="str">
        <f t="shared" si="900"/>
        <v>Not Applicable</v>
      </c>
      <c r="Y2529" t="str">
        <f t="shared" si="901"/>
        <v>Low</v>
      </c>
      <c r="Z2529" s="3">
        <f t="shared" si="902"/>
        <v>0.14330790377429845</v>
      </c>
      <c r="AA2529" s="3">
        <f t="shared" si="903"/>
        <v>-0.9726243683290654</v>
      </c>
      <c r="AB2529" s="3">
        <f t="shared" si="904"/>
        <v>2.7249671562858468E-2</v>
      </c>
      <c r="AC2529" s="3">
        <f t="shared" si="905"/>
        <v>8.8376964316294535E-2</v>
      </c>
      <c r="AD2529" s="3">
        <f t="shared" si="906"/>
        <v>1.8835362200452945</v>
      </c>
      <c r="AE2529" s="3">
        <f t="shared" si="907"/>
        <v>0.98746561943884625</v>
      </c>
      <c r="AF2529" s="3">
        <f t="shared" si="908"/>
        <v>2.5303098638160844</v>
      </c>
      <c r="AG2529" t="str">
        <f t="shared" si="909"/>
        <v>Cluster 2</v>
      </c>
      <c r="AH2529" t="str">
        <f t="shared" si="910"/>
        <v>1-16 messages</v>
      </c>
      <c r="AI2529" t="e">
        <f t="shared" si="911"/>
        <v>#N/A</v>
      </c>
      <c r="AJ2529">
        <f t="shared" si="912"/>
        <v>31.96</v>
      </c>
      <c r="AK2529" t="str">
        <f t="shared" si="913"/>
        <v>no - Low</v>
      </c>
      <c r="AL2529" t="str">
        <f t="shared" si="914"/>
        <v>Q3 - High</v>
      </c>
      <c r="AM2529">
        <f t="shared" si="915"/>
        <v>0</v>
      </c>
      <c r="AN2529">
        <f t="shared" si="916"/>
        <v>1</v>
      </c>
      <c r="AO2529">
        <f t="shared" si="917"/>
        <v>0</v>
      </c>
      <c r="AP2529">
        <f t="shared" si="918"/>
        <v>2</v>
      </c>
      <c r="AQ2529">
        <f t="shared" si="919"/>
        <v>188</v>
      </c>
    </row>
    <row r="2530" spans="1:43" x14ac:dyDescent="0.25">
      <c r="A2530" t="s">
        <v>36</v>
      </c>
      <c r="B2530">
        <v>131</v>
      </c>
      <c r="C2530" t="s">
        <v>25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  <c r="U2530">
        <f t="shared" si="897"/>
        <v>1</v>
      </c>
      <c r="V2530" t="str">
        <f t="shared" si="898"/>
        <v>&lt;=3 calls</v>
      </c>
      <c r="W2530" t="str">
        <f t="shared" si="899"/>
        <v>Q4</v>
      </c>
      <c r="X2530" t="str">
        <f t="shared" si="900"/>
        <v>High</v>
      </c>
      <c r="Y2530" t="str">
        <f t="shared" si="901"/>
        <v>Low</v>
      </c>
      <c r="Z2530" s="3">
        <f t="shared" si="902"/>
        <v>-1.0730800449067373</v>
      </c>
      <c r="AA2530" s="3">
        <f t="shared" si="903"/>
        <v>-1.6193967389839794</v>
      </c>
      <c r="AB2530" s="3">
        <f t="shared" si="904"/>
        <v>-1.0451673092616516</v>
      </c>
      <c r="AC2530" s="3">
        <f t="shared" si="905"/>
        <v>1.2477545226278501</v>
      </c>
      <c r="AD2530" s="3">
        <f t="shared" si="906"/>
        <v>2.3331166908338403</v>
      </c>
      <c r="AE2530" s="3">
        <f t="shared" si="907"/>
        <v>2.5344057753438944</v>
      </c>
      <c r="AF2530" s="3">
        <f t="shared" si="908"/>
        <v>3.9246645430081695</v>
      </c>
      <c r="AG2530" t="str">
        <f t="shared" si="909"/>
        <v>Cluster 1</v>
      </c>
      <c r="AH2530" t="str">
        <f t="shared" si="910"/>
        <v>Not Applicable</v>
      </c>
      <c r="AI2530">
        <f t="shared" si="911"/>
        <v>20.79</v>
      </c>
      <c r="AJ2530" t="e">
        <f t="shared" si="912"/>
        <v>#N/A</v>
      </c>
      <c r="AK2530" t="str">
        <f t="shared" si="913"/>
        <v>yes - Low</v>
      </c>
      <c r="AL2530" t="str">
        <f t="shared" si="914"/>
        <v>Q4 - Very High</v>
      </c>
      <c r="AM2530">
        <f t="shared" si="915"/>
        <v>1</v>
      </c>
      <c r="AN2530">
        <f t="shared" si="916"/>
        <v>0</v>
      </c>
      <c r="AO2530">
        <f t="shared" si="917"/>
        <v>0</v>
      </c>
      <c r="AP2530">
        <f t="shared" si="918"/>
        <v>3</v>
      </c>
      <c r="AQ2530">
        <f t="shared" si="919"/>
        <v>122.3</v>
      </c>
    </row>
    <row r="2531" spans="1:43" x14ac:dyDescent="0.25">
      <c r="A2531" t="s">
        <v>38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  <c r="U2531">
        <f t="shared" si="897"/>
        <v>0</v>
      </c>
      <c r="V2531" t="str">
        <f t="shared" si="898"/>
        <v>&lt;=3 calls</v>
      </c>
      <c r="W2531" t="str">
        <f t="shared" si="899"/>
        <v>Q3</v>
      </c>
      <c r="X2531" t="str">
        <f t="shared" si="900"/>
        <v>Not Applicable</v>
      </c>
      <c r="Y2531" t="str">
        <f t="shared" si="901"/>
        <v>Medium</v>
      </c>
      <c r="Z2531" s="3">
        <f t="shared" si="902"/>
        <v>1.4633757993748746</v>
      </c>
      <c r="AA2531" s="3">
        <f t="shared" si="903"/>
        <v>-0.4969979172936061</v>
      </c>
      <c r="AB2531" s="3">
        <f t="shared" si="904"/>
        <v>0.43437093280179284</v>
      </c>
      <c r="AC2531" s="3">
        <f t="shared" si="905"/>
        <v>0.63183519477483641</v>
      </c>
      <c r="AD2531" s="3">
        <f t="shared" si="906"/>
        <v>3.3228809036625564</v>
      </c>
      <c r="AE2531" s="3">
        <f t="shared" si="907"/>
        <v>1.7252157779853192</v>
      </c>
      <c r="AF2531" s="3">
        <f t="shared" si="908"/>
        <v>1.7062243291237218</v>
      </c>
      <c r="AG2531" t="str">
        <f t="shared" si="909"/>
        <v>Cluster 3</v>
      </c>
      <c r="AH2531" t="str">
        <f t="shared" si="910"/>
        <v>Not Applicable</v>
      </c>
      <c r="AI2531" t="e">
        <f t="shared" si="911"/>
        <v>#N/A</v>
      </c>
      <c r="AJ2531">
        <f t="shared" si="912"/>
        <v>44.08</v>
      </c>
      <c r="AK2531" t="str">
        <f t="shared" si="913"/>
        <v>no - Medium</v>
      </c>
      <c r="AL2531" t="str">
        <f t="shared" si="914"/>
        <v>Q3 - High</v>
      </c>
      <c r="AM2531">
        <f t="shared" si="915"/>
        <v>0</v>
      </c>
      <c r="AN2531">
        <f t="shared" si="916"/>
        <v>1</v>
      </c>
      <c r="AO2531">
        <f t="shared" si="917"/>
        <v>0</v>
      </c>
      <c r="AP2531">
        <f t="shared" si="918"/>
        <v>3</v>
      </c>
      <c r="AQ2531">
        <f t="shared" si="919"/>
        <v>259.3</v>
      </c>
    </row>
    <row r="2532" spans="1:43" x14ac:dyDescent="0.25">
      <c r="A2532" t="s">
        <v>53</v>
      </c>
      <c r="B2532">
        <v>108</v>
      </c>
      <c r="C2532" t="s">
        <v>25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  <c r="U2532">
        <f t="shared" si="897"/>
        <v>1</v>
      </c>
      <c r="V2532" t="str">
        <f t="shared" si="898"/>
        <v>&lt;=3 calls</v>
      </c>
      <c r="W2532" t="str">
        <f t="shared" si="899"/>
        <v>Q3</v>
      </c>
      <c r="X2532" t="str">
        <f t="shared" si="900"/>
        <v>High</v>
      </c>
      <c r="Y2532" t="str">
        <f t="shared" si="901"/>
        <v>Medium</v>
      </c>
      <c r="Z2532" s="3">
        <f t="shared" si="902"/>
        <v>-1.2063828338032891</v>
      </c>
      <c r="AA2532" s="3">
        <f t="shared" si="903"/>
        <v>0.22141693134154478</v>
      </c>
      <c r="AB2532" s="3">
        <f t="shared" si="904"/>
        <v>-1.2795102791455262</v>
      </c>
      <c r="AC2532" s="3">
        <f t="shared" si="905"/>
        <v>1.2839850713250869</v>
      </c>
      <c r="AD2532" s="3">
        <f t="shared" si="906"/>
        <v>2.6132674942378826</v>
      </c>
      <c r="AE2532" s="3">
        <f t="shared" si="907"/>
        <v>2.1886409520532855</v>
      </c>
      <c r="AF2532" s="3">
        <f t="shared" si="908"/>
        <v>3.2788918002229166</v>
      </c>
      <c r="AG2532" t="str">
        <f t="shared" si="909"/>
        <v>Cluster 2</v>
      </c>
      <c r="AH2532" t="str">
        <f t="shared" si="910"/>
        <v>Not Applicable</v>
      </c>
      <c r="AI2532">
        <f t="shared" si="911"/>
        <v>19.57</v>
      </c>
      <c r="AJ2532" t="e">
        <f t="shared" si="912"/>
        <v>#N/A</v>
      </c>
      <c r="AK2532" t="str">
        <f t="shared" si="913"/>
        <v>yes - Low</v>
      </c>
      <c r="AL2532" t="str">
        <f t="shared" si="914"/>
        <v>Q4 - Very High</v>
      </c>
      <c r="AM2532">
        <f t="shared" si="915"/>
        <v>1</v>
      </c>
      <c r="AN2532">
        <f t="shared" si="916"/>
        <v>0</v>
      </c>
      <c r="AO2532">
        <f t="shared" si="917"/>
        <v>0</v>
      </c>
      <c r="AP2532">
        <f t="shared" si="918"/>
        <v>2</v>
      </c>
      <c r="AQ2532">
        <f t="shared" si="919"/>
        <v>115.1</v>
      </c>
    </row>
    <row r="2533" spans="1:43" x14ac:dyDescent="0.25">
      <c r="A2533" t="s">
        <v>37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  <c r="U2533">
        <f t="shared" si="897"/>
        <v>0</v>
      </c>
      <c r="V2533" t="str">
        <f t="shared" si="898"/>
        <v>&lt;=3 calls</v>
      </c>
      <c r="W2533" t="str">
        <f t="shared" si="899"/>
        <v>Q1</v>
      </c>
      <c r="X2533" t="str">
        <f t="shared" si="900"/>
        <v>Not Applicable</v>
      </c>
      <c r="Y2533" t="str">
        <f t="shared" si="901"/>
        <v>Low</v>
      </c>
      <c r="Z2533" s="3">
        <f t="shared" si="902"/>
        <v>-0.1362576673837477</v>
      </c>
      <c r="AA2533" s="3">
        <f t="shared" si="903"/>
        <v>-1.2452637984205217</v>
      </c>
      <c r="AB2533" s="3">
        <f t="shared" si="904"/>
        <v>6.4982861628906152E-2</v>
      </c>
      <c r="AC2533" s="3">
        <f t="shared" si="905"/>
        <v>-0.70869510702289995</v>
      </c>
      <c r="AD2533" s="3">
        <f t="shared" si="906"/>
        <v>1.4231135528146446</v>
      </c>
      <c r="AE2533" s="3">
        <f t="shared" si="907"/>
        <v>1.4407357865345216</v>
      </c>
      <c r="AF2533" s="3">
        <f t="shared" si="908"/>
        <v>3.1821670334848502</v>
      </c>
      <c r="AG2533" t="str">
        <f t="shared" si="909"/>
        <v>Cluster 1</v>
      </c>
      <c r="AH2533" t="str">
        <f t="shared" si="910"/>
        <v>&gt;16 messages</v>
      </c>
      <c r="AI2533" t="e">
        <f t="shared" si="911"/>
        <v>#N/A</v>
      </c>
      <c r="AJ2533">
        <f t="shared" si="912"/>
        <v>29.39</v>
      </c>
      <c r="AK2533" t="str">
        <f t="shared" si="913"/>
        <v>no - Medium</v>
      </c>
      <c r="AL2533" t="str">
        <f t="shared" si="914"/>
        <v>Q1 - Low</v>
      </c>
      <c r="AM2533">
        <f t="shared" si="915"/>
        <v>0</v>
      </c>
      <c r="AN2533">
        <f t="shared" si="916"/>
        <v>1</v>
      </c>
      <c r="AO2533">
        <f t="shared" si="917"/>
        <v>0</v>
      </c>
      <c r="AP2533">
        <f t="shared" si="918"/>
        <v>1</v>
      </c>
      <c r="AQ2533">
        <f t="shared" si="919"/>
        <v>172.9</v>
      </c>
    </row>
    <row r="2534" spans="1:43" x14ac:dyDescent="0.25">
      <c r="A2534" t="s">
        <v>29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  <c r="U2534">
        <f t="shared" si="897"/>
        <v>0</v>
      </c>
      <c r="V2534" t="str">
        <f t="shared" si="898"/>
        <v>&lt;=3 calls</v>
      </c>
      <c r="W2534" t="str">
        <f t="shared" si="899"/>
        <v>Q3</v>
      </c>
      <c r="X2534" t="str">
        <f t="shared" si="900"/>
        <v>Low</v>
      </c>
      <c r="Y2534" t="str">
        <f t="shared" si="901"/>
        <v>Low</v>
      </c>
      <c r="Z2534" s="3">
        <f t="shared" si="902"/>
        <v>-0.44174322527167903</v>
      </c>
      <c r="AA2534" s="3">
        <f t="shared" si="903"/>
        <v>-1.3885487543809947</v>
      </c>
      <c r="AB2534" s="3">
        <f t="shared" si="904"/>
        <v>0.13449136964530958</v>
      </c>
      <c r="AC2534" s="3">
        <f t="shared" si="905"/>
        <v>-1.0710005939952616</v>
      </c>
      <c r="AD2534" s="3">
        <f t="shared" si="906"/>
        <v>1.3246631697184232</v>
      </c>
      <c r="AE2534" s="3">
        <f t="shared" si="907"/>
        <v>1.8133766628071819</v>
      </c>
      <c r="AF2534" s="3">
        <f t="shared" si="908"/>
        <v>3.5807732864870077</v>
      </c>
      <c r="AG2534" t="str">
        <f t="shared" si="909"/>
        <v>Cluster 1</v>
      </c>
      <c r="AH2534" t="str">
        <f t="shared" si="910"/>
        <v>Not Applicable</v>
      </c>
      <c r="AI2534" t="e">
        <f t="shared" si="911"/>
        <v>#N/A</v>
      </c>
      <c r="AJ2534">
        <f t="shared" si="912"/>
        <v>26.59</v>
      </c>
      <c r="AK2534" t="str">
        <f t="shared" si="913"/>
        <v>yes - Medium</v>
      </c>
      <c r="AL2534" t="str">
        <f t="shared" si="914"/>
        <v>Q1 - Low</v>
      </c>
      <c r="AM2534">
        <f t="shared" si="915"/>
        <v>1</v>
      </c>
      <c r="AN2534">
        <f t="shared" si="916"/>
        <v>1</v>
      </c>
      <c r="AO2534">
        <f t="shared" si="917"/>
        <v>0</v>
      </c>
      <c r="AP2534">
        <f t="shared" si="918"/>
        <v>1</v>
      </c>
      <c r="AQ2534">
        <f t="shared" si="919"/>
        <v>156.4</v>
      </c>
    </row>
    <row r="2535" spans="1:43" x14ac:dyDescent="0.25">
      <c r="A2535" t="s">
        <v>68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  <c r="U2535">
        <f t="shared" si="897"/>
        <v>0</v>
      </c>
      <c r="V2535" t="str">
        <f t="shared" si="898"/>
        <v>&lt;=3 calls</v>
      </c>
      <c r="W2535" t="str">
        <f t="shared" si="899"/>
        <v>Q4</v>
      </c>
      <c r="X2535" t="str">
        <f t="shared" si="900"/>
        <v>Not Applicable</v>
      </c>
      <c r="Y2535" t="str">
        <f t="shared" si="901"/>
        <v>Low</v>
      </c>
      <c r="Z2535" s="3">
        <f t="shared" si="902"/>
        <v>-0.96569724274007052</v>
      </c>
      <c r="AA2535" s="3">
        <f t="shared" si="903"/>
        <v>-1.1298398061190291</v>
      </c>
      <c r="AB2535" s="3">
        <f t="shared" si="904"/>
        <v>-0.1892196819739409</v>
      </c>
      <c r="AC2535" s="3">
        <f t="shared" si="905"/>
        <v>0.48691299998589177</v>
      </c>
      <c r="AD2535" s="3">
        <f t="shared" si="906"/>
        <v>1.6989143733673404</v>
      </c>
      <c r="AE2535" s="3">
        <f t="shared" si="907"/>
        <v>1.5754356571210519</v>
      </c>
      <c r="AF2535" s="3">
        <f t="shared" si="908"/>
        <v>3.1745369696103301</v>
      </c>
      <c r="AG2535" t="str">
        <f t="shared" si="909"/>
        <v>Cluster 2</v>
      </c>
      <c r="AH2535" t="str">
        <f t="shared" si="910"/>
        <v>&gt;16 messages</v>
      </c>
      <c r="AI2535" t="e">
        <f t="shared" si="911"/>
        <v>#N/A</v>
      </c>
      <c r="AJ2535">
        <f t="shared" si="912"/>
        <v>21.78</v>
      </c>
      <c r="AK2535" t="str">
        <f t="shared" si="913"/>
        <v>no - Low</v>
      </c>
      <c r="AL2535" t="str">
        <f t="shared" si="914"/>
        <v>Q3 - High</v>
      </c>
      <c r="AM2535">
        <f t="shared" si="915"/>
        <v>0</v>
      </c>
      <c r="AN2535">
        <f t="shared" si="916"/>
        <v>1</v>
      </c>
      <c r="AO2535">
        <f t="shared" si="917"/>
        <v>0</v>
      </c>
      <c r="AP2535">
        <f t="shared" si="918"/>
        <v>1</v>
      </c>
      <c r="AQ2535">
        <f t="shared" si="919"/>
        <v>128.1</v>
      </c>
    </row>
    <row r="2536" spans="1:43" x14ac:dyDescent="0.25">
      <c r="A2536" t="s">
        <v>64</v>
      </c>
      <c r="B2536">
        <v>128</v>
      </c>
      <c r="C2536" t="s">
        <v>25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  <c r="U2536">
        <f t="shared" si="897"/>
        <v>1</v>
      </c>
      <c r="V2536" t="str">
        <f t="shared" si="898"/>
        <v>&lt;=3 calls</v>
      </c>
      <c r="W2536" t="str">
        <f t="shared" si="899"/>
        <v>Q4</v>
      </c>
      <c r="X2536" t="str">
        <f t="shared" si="900"/>
        <v>Not Applicable</v>
      </c>
      <c r="Y2536" t="str">
        <f t="shared" si="901"/>
        <v>High</v>
      </c>
      <c r="Z2536" s="3">
        <f t="shared" si="902"/>
        <v>0.88202752557602337</v>
      </c>
      <c r="AA2536" s="3">
        <f t="shared" si="903"/>
        <v>2.0383497756736566</v>
      </c>
      <c r="AB2536" s="3">
        <f t="shared" si="904"/>
        <v>-0.1792898951144547</v>
      </c>
      <c r="AC2536" s="3">
        <f t="shared" si="905"/>
        <v>-1.7231504705455116</v>
      </c>
      <c r="AD2536" s="3">
        <f t="shared" si="906"/>
        <v>3.7376608521471564</v>
      </c>
      <c r="AE2536" s="3">
        <f t="shared" si="907"/>
        <v>2.816777373967275</v>
      </c>
      <c r="AF2536" s="3">
        <f t="shared" si="908"/>
        <v>3.1461660641667581</v>
      </c>
      <c r="AG2536" t="str">
        <f t="shared" si="909"/>
        <v>Cluster 2</v>
      </c>
      <c r="AH2536" t="str">
        <f t="shared" si="910"/>
        <v>Not Applicable</v>
      </c>
      <c r="AI2536">
        <f t="shared" si="911"/>
        <v>38.74</v>
      </c>
      <c r="AJ2536" t="e">
        <f t="shared" si="912"/>
        <v>#N/A</v>
      </c>
      <c r="AK2536" t="str">
        <f t="shared" si="913"/>
        <v>no - High</v>
      </c>
      <c r="AL2536" t="str">
        <f t="shared" si="914"/>
        <v>Q1 - Low</v>
      </c>
      <c r="AM2536">
        <f t="shared" si="915"/>
        <v>0</v>
      </c>
      <c r="AN2536">
        <f t="shared" si="916"/>
        <v>0</v>
      </c>
      <c r="AO2536">
        <f t="shared" si="917"/>
        <v>0</v>
      </c>
      <c r="AP2536">
        <f t="shared" si="918"/>
        <v>1</v>
      </c>
      <c r="AQ2536">
        <f t="shared" si="919"/>
        <v>227.9</v>
      </c>
    </row>
    <row r="2537" spans="1:43" x14ac:dyDescent="0.25">
      <c r="A2537" t="s">
        <v>42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  <c r="U2537">
        <f t="shared" si="897"/>
        <v>0</v>
      </c>
      <c r="V2537" t="str">
        <f t="shared" si="898"/>
        <v>&lt;=3 calls</v>
      </c>
      <c r="W2537" t="str">
        <f t="shared" si="899"/>
        <v>Q1</v>
      </c>
      <c r="X2537" t="str">
        <f t="shared" si="900"/>
        <v>Not Applicable</v>
      </c>
      <c r="Y2537" t="str">
        <f t="shared" si="901"/>
        <v>Medium</v>
      </c>
      <c r="Z2537" s="3">
        <f t="shared" si="902"/>
        <v>0.27105640980016071</v>
      </c>
      <c r="AA2537" s="3">
        <f t="shared" si="903"/>
        <v>-0.17062662871697257</v>
      </c>
      <c r="AB2537" s="3">
        <f t="shared" si="904"/>
        <v>-0.94388348329489247</v>
      </c>
      <c r="AC2537" s="3">
        <f t="shared" si="905"/>
        <v>1.0666017791416695</v>
      </c>
      <c r="AD2537" s="3">
        <f t="shared" si="906"/>
        <v>2.5646513530860444</v>
      </c>
      <c r="AE2537" s="3">
        <f t="shared" si="907"/>
        <v>1.4598425973460791</v>
      </c>
      <c r="AF2537" s="3">
        <f t="shared" si="908"/>
        <v>2.3842911431212039</v>
      </c>
      <c r="AG2537" t="str">
        <f t="shared" si="909"/>
        <v>Cluster 2</v>
      </c>
      <c r="AH2537" t="str">
        <f t="shared" si="910"/>
        <v>&gt;16 messages</v>
      </c>
      <c r="AI2537" t="e">
        <f t="shared" si="911"/>
        <v>#N/A</v>
      </c>
      <c r="AJ2537">
        <f t="shared" si="912"/>
        <v>33.130000000000003</v>
      </c>
      <c r="AK2537" t="str">
        <f t="shared" si="913"/>
        <v>no - Low</v>
      </c>
      <c r="AL2537" t="str">
        <f t="shared" si="914"/>
        <v>Q4 - Very High</v>
      </c>
      <c r="AM2537">
        <f t="shared" si="915"/>
        <v>0</v>
      </c>
      <c r="AN2537">
        <f t="shared" si="916"/>
        <v>1</v>
      </c>
      <c r="AO2537">
        <f t="shared" si="917"/>
        <v>0</v>
      </c>
      <c r="AP2537">
        <f t="shared" si="918"/>
        <v>2</v>
      </c>
      <c r="AQ2537">
        <f t="shared" si="919"/>
        <v>194.9</v>
      </c>
    </row>
    <row r="2538" spans="1:43" x14ac:dyDescent="0.25">
      <c r="A2538" t="s">
        <v>38</v>
      </c>
      <c r="B2538">
        <v>113</v>
      </c>
      <c r="C2538" t="s">
        <v>25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  <c r="U2538">
        <f t="shared" si="897"/>
        <v>0</v>
      </c>
      <c r="V2538" t="str">
        <f t="shared" si="898"/>
        <v>&lt;=3 calls</v>
      </c>
      <c r="W2538" t="str">
        <f t="shared" si="899"/>
        <v>Q3</v>
      </c>
      <c r="X2538" t="str">
        <f t="shared" si="900"/>
        <v>Not Applicable</v>
      </c>
      <c r="Y2538" t="str">
        <f t="shared" si="901"/>
        <v>Low</v>
      </c>
      <c r="Z2538" s="3">
        <f t="shared" si="902"/>
        <v>-2.5060850255446696</v>
      </c>
      <c r="AA2538" s="3">
        <f t="shared" si="903"/>
        <v>-1.3129261387351896</v>
      </c>
      <c r="AB2538" s="3">
        <f t="shared" si="904"/>
        <v>-0.63804604802271725</v>
      </c>
      <c r="AC2538" s="3">
        <f t="shared" si="905"/>
        <v>1.1028323278389063</v>
      </c>
      <c r="AD2538" s="3">
        <f t="shared" si="906"/>
        <v>2.6304237937697361</v>
      </c>
      <c r="AE2538" s="3">
        <f t="shared" si="907"/>
        <v>3.1028340438633371</v>
      </c>
      <c r="AF2538" s="3">
        <f t="shared" si="908"/>
        <v>4.5095486329215531</v>
      </c>
      <c r="AG2538" t="str">
        <f t="shared" si="909"/>
        <v>Cluster 1</v>
      </c>
      <c r="AH2538" t="str">
        <f t="shared" si="910"/>
        <v>&gt;16 messages</v>
      </c>
      <c r="AI2538" t="e">
        <f t="shared" si="911"/>
        <v>#N/A</v>
      </c>
      <c r="AJ2538">
        <f t="shared" si="912"/>
        <v>7.63</v>
      </c>
      <c r="AK2538" t="str">
        <f t="shared" si="913"/>
        <v>no - Low</v>
      </c>
      <c r="AL2538" t="str">
        <f t="shared" si="914"/>
        <v>Q4 - Very High</v>
      </c>
      <c r="AM2538">
        <f t="shared" si="915"/>
        <v>0</v>
      </c>
      <c r="AN2538">
        <f t="shared" si="916"/>
        <v>0</v>
      </c>
      <c r="AO2538">
        <f t="shared" si="917"/>
        <v>0</v>
      </c>
      <c r="AP2538">
        <f t="shared" si="918"/>
        <v>1</v>
      </c>
      <c r="AQ2538">
        <f t="shared" si="919"/>
        <v>44.9</v>
      </c>
    </row>
    <row r="2539" spans="1:43" x14ac:dyDescent="0.25">
      <c r="A2539" t="s">
        <v>73</v>
      </c>
      <c r="B2539">
        <v>87</v>
      </c>
      <c r="C2539" t="s">
        <v>25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  <c r="U2539">
        <f t="shared" si="897"/>
        <v>0</v>
      </c>
      <c r="V2539" t="str">
        <f t="shared" si="898"/>
        <v>&lt;=3 calls</v>
      </c>
      <c r="W2539" t="str">
        <f t="shared" si="899"/>
        <v>Q2</v>
      </c>
      <c r="X2539" t="str">
        <f t="shared" si="900"/>
        <v>Not Applicable</v>
      </c>
      <c r="Y2539" t="str">
        <f t="shared" si="901"/>
        <v>Medium</v>
      </c>
      <c r="Z2539" s="3">
        <f t="shared" si="902"/>
        <v>1.5281757661995874</v>
      </c>
      <c r="AA2539" s="3">
        <f t="shared" si="903"/>
        <v>0.31097002881684055</v>
      </c>
      <c r="AB2539" s="3">
        <f t="shared" si="904"/>
        <v>-0.90813625060074188</v>
      </c>
      <c r="AC2539" s="3">
        <f t="shared" si="905"/>
        <v>-0.88984785050908088</v>
      </c>
      <c r="AD2539" s="3">
        <f t="shared" si="906"/>
        <v>2.8514711230777103</v>
      </c>
      <c r="AE2539" s="3">
        <f t="shared" si="907"/>
        <v>2.0121044152659788</v>
      </c>
      <c r="AF2539" s="3">
        <f t="shared" si="908"/>
        <v>2.8224529739429913</v>
      </c>
      <c r="AG2539" t="str">
        <f t="shared" si="909"/>
        <v>Cluster 2</v>
      </c>
      <c r="AH2539" t="str">
        <f t="shared" si="910"/>
        <v>&gt;16 messages</v>
      </c>
      <c r="AI2539" t="e">
        <f t="shared" si="911"/>
        <v>#N/A</v>
      </c>
      <c r="AJ2539">
        <f t="shared" si="912"/>
        <v>44.68</v>
      </c>
      <c r="AK2539" t="str">
        <f t="shared" si="913"/>
        <v>no - Low</v>
      </c>
      <c r="AL2539" t="str">
        <f t="shared" si="914"/>
        <v>Q1 - Low</v>
      </c>
      <c r="AM2539">
        <f t="shared" si="915"/>
        <v>0</v>
      </c>
      <c r="AN2539">
        <f t="shared" si="916"/>
        <v>0</v>
      </c>
      <c r="AO2539">
        <f t="shared" si="917"/>
        <v>0</v>
      </c>
      <c r="AP2539">
        <f t="shared" si="918"/>
        <v>0</v>
      </c>
      <c r="AQ2539">
        <f t="shared" si="919"/>
        <v>262.8</v>
      </c>
    </row>
    <row r="2540" spans="1:43" x14ac:dyDescent="0.25">
      <c r="A2540" t="s">
        <v>41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  <c r="U2540">
        <f t="shared" si="897"/>
        <v>0</v>
      </c>
      <c r="V2540" t="str">
        <f t="shared" si="898"/>
        <v>&lt;=3 calls</v>
      </c>
      <c r="W2540" t="str">
        <f t="shared" si="899"/>
        <v>Q1</v>
      </c>
      <c r="X2540" t="str">
        <f t="shared" si="900"/>
        <v>Not Applicable</v>
      </c>
      <c r="Y2540" t="str">
        <f t="shared" si="901"/>
        <v>High</v>
      </c>
      <c r="Z2540" s="3">
        <f t="shared" si="902"/>
        <v>0.5728391124409653</v>
      </c>
      <c r="AA2540" s="3">
        <f t="shared" si="903"/>
        <v>1.0453054281142653</v>
      </c>
      <c r="AB2540" s="3">
        <f t="shared" si="904"/>
        <v>0.50189348344629914</v>
      </c>
      <c r="AC2540" s="3">
        <f t="shared" si="905"/>
        <v>0.74052684086654508</v>
      </c>
      <c r="AD2540" s="3">
        <f t="shared" si="906"/>
        <v>3.4557509874545502</v>
      </c>
      <c r="AE2540" s="3">
        <f t="shared" si="907"/>
        <v>1.4903305531179807</v>
      </c>
      <c r="AF2540" s="3">
        <f t="shared" si="908"/>
        <v>0.70707526319395209</v>
      </c>
      <c r="AG2540" t="str">
        <f t="shared" si="909"/>
        <v>Cluster 3</v>
      </c>
      <c r="AH2540" t="str">
        <f t="shared" si="910"/>
        <v>Not Applicable</v>
      </c>
      <c r="AI2540" t="e">
        <f t="shared" si="911"/>
        <v>#N/A</v>
      </c>
      <c r="AJ2540">
        <f t="shared" si="912"/>
        <v>35.9</v>
      </c>
      <c r="AK2540" t="str">
        <f t="shared" si="913"/>
        <v>no - Low</v>
      </c>
      <c r="AL2540" t="str">
        <f t="shared" si="914"/>
        <v>Q4 - Very High</v>
      </c>
      <c r="AM2540">
        <f t="shared" si="915"/>
        <v>0</v>
      </c>
      <c r="AN2540">
        <f t="shared" si="916"/>
        <v>1</v>
      </c>
      <c r="AO2540">
        <f t="shared" si="917"/>
        <v>0</v>
      </c>
      <c r="AP2540">
        <f t="shared" si="918"/>
        <v>0</v>
      </c>
      <c r="AQ2540">
        <f t="shared" si="919"/>
        <v>211.2</v>
      </c>
    </row>
    <row r="2541" spans="1:43" x14ac:dyDescent="0.25">
      <c r="A2541" t="s">
        <v>24</v>
      </c>
      <c r="B2541">
        <v>87</v>
      </c>
      <c r="C2541" t="s">
        <v>28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  <c r="U2541">
        <f t="shared" si="897"/>
        <v>0</v>
      </c>
      <c r="V2541" t="str">
        <f t="shared" si="898"/>
        <v>&lt;=3 calls</v>
      </c>
      <c r="W2541" t="str">
        <f t="shared" si="899"/>
        <v>Q2</v>
      </c>
      <c r="X2541" t="str">
        <f t="shared" si="900"/>
        <v>Not Applicable</v>
      </c>
      <c r="Y2541" t="str">
        <f t="shared" si="901"/>
        <v>Low</v>
      </c>
      <c r="Z2541" s="3">
        <f t="shared" si="902"/>
        <v>0.79501042726855176</v>
      </c>
      <c r="AA2541" s="3">
        <f t="shared" si="903"/>
        <v>-1.4462607505317409</v>
      </c>
      <c r="AB2541" s="3">
        <f t="shared" si="904"/>
        <v>1.7629764146010471</v>
      </c>
      <c r="AC2541" s="3">
        <f t="shared" si="905"/>
        <v>1.5375989122057394</v>
      </c>
      <c r="AD2541" s="3">
        <f t="shared" si="906"/>
        <v>4.1826615926150881</v>
      </c>
      <c r="AE2541" s="3">
        <f t="shared" si="907"/>
        <v>2.8628670928372131</v>
      </c>
      <c r="AF2541" s="3">
        <f t="shared" si="908"/>
        <v>2.6262821600435475</v>
      </c>
      <c r="AG2541" t="str">
        <f t="shared" si="909"/>
        <v>Cluster 3</v>
      </c>
      <c r="AH2541" t="str">
        <f t="shared" si="910"/>
        <v>Not Applicable</v>
      </c>
      <c r="AI2541" t="e">
        <f t="shared" si="911"/>
        <v>#N/A</v>
      </c>
      <c r="AJ2541">
        <f t="shared" si="912"/>
        <v>37.94</v>
      </c>
      <c r="AK2541" t="str">
        <f t="shared" si="913"/>
        <v>no - Medium</v>
      </c>
      <c r="AL2541" t="str">
        <f t="shared" si="914"/>
        <v>Q4 - Very High</v>
      </c>
      <c r="AM2541">
        <f t="shared" si="915"/>
        <v>0</v>
      </c>
      <c r="AN2541">
        <f t="shared" si="916"/>
        <v>0</v>
      </c>
      <c r="AO2541">
        <f t="shared" si="917"/>
        <v>1</v>
      </c>
      <c r="AP2541">
        <f t="shared" si="918"/>
        <v>3</v>
      </c>
      <c r="AQ2541">
        <f t="shared" si="919"/>
        <v>223.2</v>
      </c>
    </row>
    <row r="2542" spans="1:43" x14ac:dyDescent="0.25">
      <c r="A2542" t="s">
        <v>72</v>
      </c>
      <c r="B2542">
        <v>117</v>
      </c>
      <c r="C2542" t="s">
        <v>25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  <c r="U2542">
        <f t="shared" si="897"/>
        <v>0</v>
      </c>
      <c r="V2542" t="str">
        <f t="shared" si="898"/>
        <v>&lt;=3 calls</v>
      </c>
      <c r="W2542" t="str">
        <f t="shared" si="899"/>
        <v>Q3</v>
      </c>
      <c r="X2542" t="str">
        <f t="shared" si="900"/>
        <v>Not Applicable</v>
      </c>
      <c r="Y2542" t="str">
        <f t="shared" si="901"/>
        <v>Medium</v>
      </c>
      <c r="Z2542" s="3">
        <f t="shared" si="902"/>
        <v>-1.1341771564843235</v>
      </c>
      <c r="AA2542" s="3">
        <f t="shared" si="903"/>
        <v>-0.25221945086113079</v>
      </c>
      <c r="AB2542" s="3">
        <f t="shared" si="904"/>
        <v>-0.22298095729619377</v>
      </c>
      <c r="AC2542" s="3">
        <f t="shared" si="905"/>
        <v>0.45068245128865581</v>
      </c>
      <c r="AD2542" s="3">
        <f t="shared" si="906"/>
        <v>1.8125720471732565</v>
      </c>
      <c r="AE2542" s="3">
        <f t="shared" si="907"/>
        <v>1.266020399875071</v>
      </c>
      <c r="AF2542" s="3">
        <f t="shared" si="908"/>
        <v>2.8142846124025582</v>
      </c>
      <c r="AG2542" t="str">
        <f t="shared" si="909"/>
        <v>Cluster 2</v>
      </c>
      <c r="AH2542" t="str">
        <f t="shared" si="910"/>
        <v>Not Applicable</v>
      </c>
      <c r="AI2542" t="e">
        <f t="shared" si="911"/>
        <v>#N/A</v>
      </c>
      <c r="AJ2542">
        <f t="shared" si="912"/>
        <v>20.23</v>
      </c>
      <c r="AK2542" t="str">
        <f t="shared" si="913"/>
        <v>no - Low</v>
      </c>
      <c r="AL2542" t="str">
        <f t="shared" si="914"/>
        <v>Q3 - High</v>
      </c>
      <c r="AM2542">
        <f t="shared" si="915"/>
        <v>0</v>
      </c>
      <c r="AN2542">
        <f t="shared" si="916"/>
        <v>0</v>
      </c>
      <c r="AO2542">
        <f t="shared" si="917"/>
        <v>0</v>
      </c>
      <c r="AP2542">
        <f t="shared" si="918"/>
        <v>1</v>
      </c>
      <c r="AQ2542">
        <f t="shared" si="919"/>
        <v>119</v>
      </c>
    </row>
    <row r="2543" spans="1:43" x14ac:dyDescent="0.25">
      <c r="A2543" t="s">
        <v>59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  <c r="U2543">
        <f t="shared" si="897"/>
        <v>1</v>
      </c>
      <c r="V2543" t="str">
        <f t="shared" si="898"/>
        <v>&lt;=3 calls</v>
      </c>
      <c r="W2543" t="str">
        <f t="shared" si="899"/>
        <v>Q4</v>
      </c>
      <c r="X2543" t="str">
        <f t="shared" si="900"/>
        <v>Not Applicable</v>
      </c>
      <c r="Y2543" t="str">
        <f t="shared" si="901"/>
        <v>Medium</v>
      </c>
      <c r="Z2543" s="3">
        <f t="shared" si="902"/>
        <v>1.5892728777771739</v>
      </c>
      <c r="AA2543" s="3">
        <f t="shared" si="903"/>
        <v>0.49803649909856901</v>
      </c>
      <c r="AB2543" s="3">
        <f t="shared" si="904"/>
        <v>0.48004795235542908</v>
      </c>
      <c r="AC2543" s="3">
        <f t="shared" si="905"/>
        <v>-0.49131181483948333</v>
      </c>
      <c r="AD2543" s="3">
        <f t="shared" si="906"/>
        <v>3.3760558347304306</v>
      </c>
      <c r="AE2543" s="3">
        <f t="shared" si="907"/>
        <v>1.8015720830524671</v>
      </c>
      <c r="AF2543" s="3">
        <f t="shared" si="908"/>
        <v>1.7588550087061265</v>
      </c>
      <c r="AG2543" t="str">
        <f t="shared" si="909"/>
        <v>Cluster 3</v>
      </c>
      <c r="AH2543" t="str">
        <f t="shared" si="910"/>
        <v>Not Applicable</v>
      </c>
      <c r="AI2543">
        <f t="shared" si="911"/>
        <v>45.24</v>
      </c>
      <c r="AJ2543" t="e">
        <f t="shared" si="912"/>
        <v>#N/A</v>
      </c>
      <c r="AK2543" t="str">
        <f t="shared" si="913"/>
        <v>no - High</v>
      </c>
      <c r="AL2543" t="str">
        <f t="shared" si="914"/>
        <v>Q2 - Medium</v>
      </c>
      <c r="AM2543">
        <f t="shared" si="915"/>
        <v>0</v>
      </c>
      <c r="AN2543">
        <f t="shared" si="916"/>
        <v>1</v>
      </c>
      <c r="AO2543">
        <f t="shared" si="917"/>
        <v>0</v>
      </c>
      <c r="AP2543">
        <f t="shared" si="918"/>
        <v>3</v>
      </c>
      <c r="AQ2543">
        <f t="shared" si="919"/>
        <v>266.10000000000002</v>
      </c>
    </row>
    <row r="2544" spans="1:43" x14ac:dyDescent="0.25">
      <c r="A2544" t="s">
        <v>20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  <c r="U2544">
        <f t="shared" si="897"/>
        <v>0</v>
      </c>
      <c r="V2544" t="str">
        <f t="shared" si="898"/>
        <v>&lt;=3 calls</v>
      </c>
      <c r="W2544" t="str">
        <f t="shared" si="899"/>
        <v>Q1</v>
      </c>
      <c r="X2544" t="str">
        <f t="shared" si="900"/>
        <v>Not Applicable</v>
      </c>
      <c r="Y2544" t="str">
        <f t="shared" si="901"/>
        <v>High</v>
      </c>
      <c r="Z2544" s="3">
        <f t="shared" si="902"/>
        <v>-0.18069193034926509</v>
      </c>
      <c r="AA2544" s="3">
        <f t="shared" si="903"/>
        <v>1.0771465294388154</v>
      </c>
      <c r="AB2544" s="3">
        <f t="shared" si="904"/>
        <v>-6.4104367544414495E-2</v>
      </c>
      <c r="AC2544" s="3">
        <f t="shared" si="905"/>
        <v>8.8376964316294535E-2</v>
      </c>
      <c r="AD2544" s="3">
        <f t="shared" si="906"/>
        <v>2.6544808285347106</v>
      </c>
      <c r="AE2544" s="3">
        <f t="shared" si="907"/>
        <v>1.0976402312850333</v>
      </c>
      <c r="AF2544" s="3">
        <f t="shared" si="908"/>
        <v>1.8339464783936856</v>
      </c>
      <c r="AG2544" t="str">
        <f t="shared" si="909"/>
        <v>Cluster 2</v>
      </c>
      <c r="AH2544" t="str">
        <f t="shared" si="910"/>
        <v>Not Applicable</v>
      </c>
      <c r="AI2544" t="e">
        <f t="shared" si="911"/>
        <v>#N/A</v>
      </c>
      <c r="AJ2544">
        <f t="shared" si="912"/>
        <v>28.99</v>
      </c>
      <c r="AK2544" t="str">
        <f t="shared" si="913"/>
        <v>no - Low</v>
      </c>
      <c r="AL2544" t="str">
        <f t="shared" si="914"/>
        <v>Q3 - High</v>
      </c>
      <c r="AM2544">
        <f t="shared" si="915"/>
        <v>0</v>
      </c>
      <c r="AN2544">
        <f t="shared" si="916"/>
        <v>1</v>
      </c>
      <c r="AO2544">
        <f t="shared" si="917"/>
        <v>0</v>
      </c>
      <c r="AP2544">
        <f t="shared" si="918"/>
        <v>2</v>
      </c>
      <c r="AQ2544">
        <f t="shared" si="919"/>
        <v>170.5</v>
      </c>
    </row>
    <row r="2545" spans="1:43" x14ac:dyDescent="0.25">
      <c r="A2545" t="s">
        <v>29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  <c r="U2545">
        <f t="shared" si="897"/>
        <v>0</v>
      </c>
      <c r="V2545" t="str">
        <f t="shared" si="898"/>
        <v>&lt;=3 calls</v>
      </c>
      <c r="W2545" t="str">
        <f t="shared" si="899"/>
        <v>Q3</v>
      </c>
      <c r="X2545" t="str">
        <f t="shared" si="900"/>
        <v>Not Applicable</v>
      </c>
      <c r="Y2545" t="str">
        <f t="shared" si="901"/>
        <v>Low</v>
      </c>
      <c r="Z2545" s="3">
        <f t="shared" si="902"/>
        <v>-3.2577720464207482E-2</v>
      </c>
      <c r="AA2545" s="3">
        <f t="shared" si="903"/>
        <v>-1.0601873969715769</v>
      </c>
      <c r="AB2545" s="3">
        <f t="shared" si="904"/>
        <v>0.32911519209123885</v>
      </c>
      <c r="AC2545" s="3">
        <f t="shared" si="905"/>
        <v>-0.12900632786712207</v>
      </c>
      <c r="AD2545" s="3">
        <f t="shared" si="906"/>
        <v>1.8613719564986706</v>
      </c>
      <c r="AE2545" s="3">
        <f t="shared" si="907"/>
        <v>1.1180420684674726</v>
      </c>
      <c r="AF2545" s="3">
        <f t="shared" si="908"/>
        <v>2.6524197581239584</v>
      </c>
      <c r="AG2545" t="str">
        <f t="shared" si="909"/>
        <v>Cluster 2</v>
      </c>
      <c r="AH2545" t="str">
        <f t="shared" si="910"/>
        <v>Not Applicable</v>
      </c>
      <c r="AI2545" t="e">
        <f t="shared" si="911"/>
        <v>#N/A</v>
      </c>
      <c r="AJ2545">
        <f t="shared" si="912"/>
        <v>30.35</v>
      </c>
      <c r="AK2545" t="str">
        <f t="shared" si="913"/>
        <v>no - High</v>
      </c>
      <c r="AL2545" t="str">
        <f t="shared" si="914"/>
        <v>Q2 - Medium</v>
      </c>
      <c r="AM2545">
        <f t="shared" si="915"/>
        <v>0</v>
      </c>
      <c r="AN2545">
        <f t="shared" si="916"/>
        <v>1</v>
      </c>
      <c r="AO2545">
        <f t="shared" si="917"/>
        <v>0</v>
      </c>
      <c r="AP2545">
        <f t="shared" si="918"/>
        <v>1</v>
      </c>
      <c r="AQ2545">
        <f t="shared" si="919"/>
        <v>178.5</v>
      </c>
    </row>
    <row r="2546" spans="1:43" x14ac:dyDescent="0.25">
      <c r="A2546" t="s">
        <v>49</v>
      </c>
      <c r="B2546">
        <v>204</v>
      </c>
      <c r="C2546" t="s">
        <v>28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  <c r="U2546">
        <f t="shared" si="897"/>
        <v>0</v>
      </c>
      <c r="V2546" t="str">
        <f t="shared" si="898"/>
        <v>&lt;=3 calls</v>
      </c>
      <c r="W2546" t="str">
        <f t="shared" si="899"/>
        <v>Q4</v>
      </c>
      <c r="X2546" t="str">
        <f t="shared" si="900"/>
        <v>Not Applicable</v>
      </c>
      <c r="Y2546" t="str">
        <f t="shared" si="901"/>
        <v>Low</v>
      </c>
      <c r="Z2546" s="3">
        <f t="shared" si="902"/>
        <v>0.46175345502717208</v>
      </c>
      <c r="AA2546" s="3">
        <f t="shared" si="903"/>
        <v>-0.9029719591816131</v>
      </c>
      <c r="AB2546" s="3">
        <f t="shared" si="904"/>
        <v>-0.18127585248635184</v>
      </c>
      <c r="AC2546" s="3">
        <f t="shared" si="905"/>
        <v>1.3926767174167949</v>
      </c>
      <c r="AD2546" s="3">
        <f t="shared" si="906"/>
        <v>2.922558589280853</v>
      </c>
      <c r="AE2546" s="3">
        <f t="shared" si="907"/>
        <v>1.7323348366373299</v>
      </c>
      <c r="AF2546" s="3">
        <f t="shared" si="908"/>
        <v>2.3367967957602302</v>
      </c>
      <c r="AG2546" t="str">
        <f t="shared" si="909"/>
        <v>Cluster 2</v>
      </c>
      <c r="AH2546" t="str">
        <f t="shared" si="910"/>
        <v>Not Applicable</v>
      </c>
      <c r="AI2546" t="e">
        <f t="shared" si="911"/>
        <v>#N/A</v>
      </c>
      <c r="AJ2546">
        <f t="shared" si="912"/>
        <v>34.880000000000003</v>
      </c>
      <c r="AK2546" t="str">
        <f t="shared" si="913"/>
        <v>no - Medium</v>
      </c>
      <c r="AL2546" t="str">
        <f t="shared" si="914"/>
        <v>Q4 - Very High</v>
      </c>
      <c r="AM2546">
        <f t="shared" si="915"/>
        <v>0</v>
      </c>
      <c r="AN2546">
        <f t="shared" si="916"/>
        <v>0</v>
      </c>
      <c r="AO2546">
        <f t="shared" si="917"/>
        <v>1</v>
      </c>
      <c r="AP2546">
        <f t="shared" si="918"/>
        <v>3</v>
      </c>
      <c r="AQ2546">
        <f t="shared" si="919"/>
        <v>205.2</v>
      </c>
    </row>
    <row r="2547" spans="1:43" x14ac:dyDescent="0.25">
      <c r="A2547" t="s">
        <v>20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  <c r="U2547">
        <f t="shared" si="897"/>
        <v>0</v>
      </c>
      <c r="V2547" t="str">
        <f t="shared" si="898"/>
        <v>&lt;=3 calls</v>
      </c>
      <c r="W2547" t="str">
        <f t="shared" si="899"/>
        <v>Q1</v>
      </c>
      <c r="X2547" t="str">
        <f t="shared" si="900"/>
        <v>Not Applicable</v>
      </c>
      <c r="Y2547" t="str">
        <f t="shared" si="901"/>
        <v>Medium</v>
      </c>
      <c r="Z2547" s="3">
        <f t="shared" si="902"/>
        <v>0.97274747913062132</v>
      </c>
      <c r="AA2547" s="3">
        <f t="shared" si="903"/>
        <v>-0.3318222041725048</v>
      </c>
      <c r="AB2547" s="3">
        <f t="shared" si="904"/>
        <v>0.12456158278582338</v>
      </c>
      <c r="AC2547" s="3">
        <f t="shared" si="905"/>
        <v>0.99414068174719761</v>
      </c>
      <c r="AD2547" s="3">
        <f t="shared" si="906"/>
        <v>3.0950654266638766</v>
      </c>
      <c r="AE2547" s="3">
        <f t="shared" si="907"/>
        <v>1.4353309431443921</v>
      </c>
      <c r="AF2547" s="3">
        <f t="shared" si="908"/>
        <v>1.5940262975765158</v>
      </c>
      <c r="AG2547" t="str">
        <f t="shared" si="909"/>
        <v>Cluster 2</v>
      </c>
      <c r="AH2547" t="str">
        <f t="shared" si="910"/>
        <v>&gt;16 messages</v>
      </c>
      <c r="AI2547" t="e">
        <f t="shared" si="911"/>
        <v>#N/A</v>
      </c>
      <c r="AJ2547">
        <f t="shared" si="912"/>
        <v>39.58</v>
      </c>
      <c r="AK2547" t="str">
        <f t="shared" si="913"/>
        <v>no - Low</v>
      </c>
      <c r="AL2547" t="str">
        <f t="shared" si="914"/>
        <v>Q4 - Very High</v>
      </c>
      <c r="AM2547">
        <f t="shared" si="915"/>
        <v>0</v>
      </c>
      <c r="AN2547">
        <f t="shared" si="916"/>
        <v>1</v>
      </c>
      <c r="AO2547">
        <f t="shared" si="917"/>
        <v>0</v>
      </c>
      <c r="AP2547">
        <f t="shared" si="918"/>
        <v>0</v>
      </c>
      <c r="AQ2547">
        <f t="shared" si="919"/>
        <v>232.8</v>
      </c>
    </row>
    <row r="2548" spans="1:43" x14ac:dyDescent="0.25">
      <c r="A2548" t="s">
        <v>38</v>
      </c>
      <c r="B2548">
        <v>133</v>
      </c>
      <c r="C2548" t="s">
        <v>25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  <c r="U2548">
        <f t="shared" si="897"/>
        <v>0</v>
      </c>
      <c r="V2548" t="str">
        <f t="shared" si="898"/>
        <v>&gt;3 calls</v>
      </c>
      <c r="W2548" t="str">
        <f t="shared" si="899"/>
        <v>Q4</v>
      </c>
      <c r="X2548" t="str">
        <f t="shared" si="900"/>
        <v>Not Applicable</v>
      </c>
      <c r="Y2548" t="str">
        <f t="shared" si="901"/>
        <v>High</v>
      </c>
      <c r="Z2548" s="3">
        <f t="shared" si="902"/>
        <v>1.1041988404036098</v>
      </c>
      <c r="AA2548" s="3">
        <f t="shared" si="903"/>
        <v>1.0671961852748937</v>
      </c>
      <c r="AB2548" s="3">
        <f t="shared" si="904"/>
        <v>-1.4264711246659223</v>
      </c>
      <c r="AC2548" s="3">
        <f t="shared" si="905"/>
        <v>-1.2883838861786781</v>
      </c>
      <c r="AD2548" s="3">
        <f t="shared" si="906"/>
        <v>2.9943272557207741</v>
      </c>
      <c r="AE2548" s="3">
        <f t="shared" si="907"/>
        <v>2.4602674010530841</v>
      </c>
      <c r="AF2548" s="3">
        <f t="shared" si="908"/>
        <v>3.3376392338023426</v>
      </c>
      <c r="AG2548" t="str">
        <f t="shared" si="909"/>
        <v>Cluster 2</v>
      </c>
      <c r="AH2548" t="str">
        <f t="shared" si="910"/>
        <v>&gt;16 messages</v>
      </c>
      <c r="AI2548" t="e">
        <f t="shared" si="911"/>
        <v>#N/A</v>
      </c>
      <c r="AJ2548">
        <f t="shared" si="912"/>
        <v>40.78</v>
      </c>
      <c r="AK2548" t="str">
        <f t="shared" si="913"/>
        <v>no - Low</v>
      </c>
      <c r="AL2548" t="str">
        <f t="shared" si="914"/>
        <v>Q1 - Low</v>
      </c>
      <c r="AM2548">
        <f t="shared" si="915"/>
        <v>0</v>
      </c>
      <c r="AN2548">
        <f t="shared" si="916"/>
        <v>0</v>
      </c>
      <c r="AO2548">
        <f t="shared" si="917"/>
        <v>0</v>
      </c>
      <c r="AP2548">
        <f t="shared" si="918"/>
        <v>5</v>
      </c>
      <c r="AQ2548">
        <f t="shared" si="919"/>
        <v>239.9</v>
      </c>
    </row>
    <row r="2549" spans="1:43" x14ac:dyDescent="0.25">
      <c r="A2549" t="s">
        <v>40</v>
      </c>
      <c r="B2549">
        <v>185</v>
      </c>
      <c r="C2549" t="s">
        <v>25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  <c r="U2549">
        <f t="shared" si="897"/>
        <v>0</v>
      </c>
      <c r="V2549" t="str">
        <f t="shared" si="898"/>
        <v>&lt;=3 calls</v>
      </c>
      <c r="W2549" t="str">
        <f t="shared" si="899"/>
        <v>Q4</v>
      </c>
      <c r="X2549" t="str">
        <f t="shared" si="900"/>
        <v>Not Applicable</v>
      </c>
      <c r="Y2549" t="str">
        <f t="shared" si="901"/>
        <v>High</v>
      </c>
      <c r="Z2549" s="3">
        <f t="shared" si="902"/>
        <v>-2.3079822698234054</v>
      </c>
      <c r="AA2549" s="3">
        <f t="shared" si="903"/>
        <v>1.7617302079166313</v>
      </c>
      <c r="AB2549" s="3">
        <f t="shared" si="904"/>
        <v>-1.774013664747939</v>
      </c>
      <c r="AC2549" s="3">
        <f t="shared" si="905"/>
        <v>0.66806574347207237</v>
      </c>
      <c r="AD2549" s="3">
        <f t="shared" si="906"/>
        <v>3.5664424623500097</v>
      </c>
      <c r="AE2549" s="3">
        <f t="shared" si="907"/>
        <v>3.4675512690684878</v>
      </c>
      <c r="AF2549" s="3">
        <f t="shared" si="908"/>
        <v>4.3963975900711896</v>
      </c>
      <c r="AG2549" t="str">
        <f t="shared" si="909"/>
        <v>Cluster 2</v>
      </c>
      <c r="AH2549" t="str">
        <f t="shared" si="910"/>
        <v>Not Applicable</v>
      </c>
      <c r="AI2549" t="e">
        <f t="shared" si="911"/>
        <v>#N/A</v>
      </c>
      <c r="AJ2549">
        <f t="shared" si="912"/>
        <v>9.4499999999999993</v>
      </c>
      <c r="AK2549" t="str">
        <f t="shared" si="913"/>
        <v>no - Low</v>
      </c>
      <c r="AL2549" t="str">
        <f t="shared" si="914"/>
        <v>Q4 - Very High</v>
      </c>
      <c r="AM2549">
        <f t="shared" si="915"/>
        <v>0</v>
      </c>
      <c r="AN2549">
        <f t="shared" si="916"/>
        <v>0</v>
      </c>
      <c r="AO2549">
        <f t="shared" si="917"/>
        <v>0</v>
      </c>
      <c r="AP2549">
        <f t="shared" si="918"/>
        <v>2</v>
      </c>
      <c r="AQ2549">
        <f t="shared" si="919"/>
        <v>55.6</v>
      </c>
    </row>
    <row r="2550" spans="1:43" x14ac:dyDescent="0.25">
      <c r="A2550" t="s">
        <v>36</v>
      </c>
      <c r="B2550">
        <v>91</v>
      </c>
      <c r="C2550" t="s">
        <v>28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  <c r="U2550">
        <f t="shared" si="897"/>
        <v>0</v>
      </c>
      <c r="V2550" t="str">
        <f t="shared" si="898"/>
        <v>&lt;=3 calls</v>
      </c>
      <c r="W2550" t="str">
        <f t="shared" si="899"/>
        <v>Q2</v>
      </c>
      <c r="X2550" t="str">
        <f t="shared" si="900"/>
        <v>Not Applicable</v>
      </c>
      <c r="Y2550" t="str">
        <f t="shared" si="901"/>
        <v>Medium</v>
      </c>
      <c r="Z2550" s="3">
        <f t="shared" si="902"/>
        <v>-1.3045084978521397</v>
      </c>
      <c r="AA2550" s="3">
        <f t="shared" si="903"/>
        <v>-0.21042800537265957</v>
      </c>
      <c r="AB2550" s="3">
        <f t="shared" si="904"/>
        <v>0.12257562541392569</v>
      </c>
      <c r="AC2550" s="3">
        <f t="shared" si="905"/>
        <v>0.30576025649971117</v>
      </c>
      <c r="AD2550" s="3">
        <f t="shared" si="906"/>
        <v>1.9186805993160043</v>
      </c>
      <c r="AE2550" s="3">
        <f t="shared" si="907"/>
        <v>1.3618136747785823</v>
      </c>
      <c r="AF2550" s="3">
        <f t="shared" si="908"/>
        <v>2.8333262656171936</v>
      </c>
      <c r="AG2550" t="str">
        <f t="shared" si="909"/>
        <v>Cluster 2</v>
      </c>
      <c r="AH2550" t="str">
        <f t="shared" si="910"/>
        <v>Not Applicable</v>
      </c>
      <c r="AI2550" t="e">
        <f t="shared" si="911"/>
        <v>#N/A</v>
      </c>
      <c r="AJ2550">
        <f t="shared" si="912"/>
        <v>18.670000000000002</v>
      </c>
      <c r="AK2550" t="str">
        <f t="shared" si="913"/>
        <v>no - Low</v>
      </c>
      <c r="AL2550" t="str">
        <f t="shared" si="914"/>
        <v>Q3 - High</v>
      </c>
      <c r="AM2550">
        <f t="shared" si="915"/>
        <v>0</v>
      </c>
      <c r="AN2550">
        <f t="shared" si="916"/>
        <v>0</v>
      </c>
      <c r="AO2550">
        <f t="shared" si="917"/>
        <v>1</v>
      </c>
      <c r="AP2550">
        <f t="shared" si="918"/>
        <v>1</v>
      </c>
      <c r="AQ2550">
        <f t="shared" si="919"/>
        <v>109.8</v>
      </c>
    </row>
    <row r="2551" spans="1:43" x14ac:dyDescent="0.25">
      <c r="A2551" t="s">
        <v>31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  <c r="U2551">
        <f t="shared" si="897"/>
        <v>0</v>
      </c>
      <c r="V2551" t="str">
        <f t="shared" si="898"/>
        <v>&lt;=3 calls</v>
      </c>
      <c r="W2551" t="str">
        <f t="shared" si="899"/>
        <v>Q4</v>
      </c>
      <c r="X2551" t="str">
        <f t="shared" si="900"/>
        <v>Not Applicable</v>
      </c>
      <c r="Y2551" t="str">
        <f t="shared" si="901"/>
        <v>Medium</v>
      </c>
      <c r="Z2551" s="3">
        <f t="shared" si="902"/>
        <v>0.29327354128291916</v>
      </c>
      <c r="AA2551" s="3">
        <f t="shared" si="903"/>
        <v>-0.29202082751681779</v>
      </c>
      <c r="AB2551" s="3">
        <f t="shared" si="904"/>
        <v>0.98249516744543119</v>
      </c>
      <c r="AC2551" s="3">
        <f t="shared" si="905"/>
        <v>-1.8318421166372201</v>
      </c>
      <c r="AD2551" s="3">
        <f t="shared" si="906"/>
        <v>2.606921432879866</v>
      </c>
      <c r="AE2551" s="3">
        <f t="shared" si="907"/>
        <v>2.1194876333821311</v>
      </c>
      <c r="AF2551" s="3">
        <f t="shared" si="908"/>
        <v>3.1919298706129431</v>
      </c>
      <c r="AG2551" t="str">
        <f t="shared" si="909"/>
        <v>Cluster 2</v>
      </c>
      <c r="AH2551" t="str">
        <f t="shared" si="910"/>
        <v>Not Applicable</v>
      </c>
      <c r="AI2551" t="e">
        <f t="shared" si="911"/>
        <v>#N/A</v>
      </c>
      <c r="AJ2551">
        <f t="shared" si="912"/>
        <v>33.340000000000003</v>
      </c>
      <c r="AK2551" t="str">
        <f t="shared" si="913"/>
        <v>no - Medium</v>
      </c>
      <c r="AL2551" t="str">
        <f t="shared" si="914"/>
        <v>Q1 - Low</v>
      </c>
      <c r="AM2551">
        <f t="shared" si="915"/>
        <v>0</v>
      </c>
      <c r="AN2551">
        <f t="shared" si="916"/>
        <v>1</v>
      </c>
      <c r="AO2551">
        <f t="shared" si="917"/>
        <v>0</v>
      </c>
      <c r="AP2551">
        <f t="shared" si="918"/>
        <v>2</v>
      </c>
      <c r="AQ2551">
        <f t="shared" si="919"/>
        <v>196.1</v>
      </c>
    </row>
    <row r="2552" spans="1:43" x14ac:dyDescent="0.25">
      <c r="A2552" t="s">
        <v>30</v>
      </c>
      <c r="B2552">
        <v>153</v>
      </c>
      <c r="C2552" t="s">
        <v>28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  <c r="U2552">
        <f t="shared" si="897"/>
        <v>0</v>
      </c>
      <c r="V2552" t="str">
        <f t="shared" si="898"/>
        <v>&lt;=3 calls</v>
      </c>
      <c r="W2552" t="str">
        <f t="shared" si="899"/>
        <v>Q4</v>
      </c>
      <c r="X2552" t="str">
        <f t="shared" si="900"/>
        <v>Not Applicable</v>
      </c>
      <c r="Y2552" t="str">
        <f t="shared" si="901"/>
        <v>Low</v>
      </c>
      <c r="Z2552" s="3">
        <f t="shared" si="902"/>
        <v>-0.24919475242110403</v>
      </c>
      <c r="AA2552" s="3">
        <f t="shared" si="903"/>
        <v>-1.1278497372862448</v>
      </c>
      <c r="AB2552" s="3">
        <f t="shared" si="904"/>
        <v>0.20201392028981532</v>
      </c>
      <c r="AC2552" s="3">
        <f t="shared" si="905"/>
        <v>0.55937409738036437</v>
      </c>
      <c r="AD2552" s="3">
        <f t="shared" si="906"/>
        <v>2.1110516609660421</v>
      </c>
      <c r="AE2552" s="3">
        <f t="shared" si="907"/>
        <v>1.2991736063135766</v>
      </c>
      <c r="AF2552" s="3">
        <f t="shared" si="908"/>
        <v>2.6304305737685154</v>
      </c>
      <c r="AG2552" t="str">
        <f t="shared" si="909"/>
        <v>Cluster 2</v>
      </c>
      <c r="AH2552" t="str">
        <f t="shared" si="910"/>
        <v>Not Applicable</v>
      </c>
      <c r="AI2552" t="e">
        <f t="shared" si="911"/>
        <v>#N/A</v>
      </c>
      <c r="AJ2552">
        <f t="shared" si="912"/>
        <v>28.36</v>
      </c>
      <c r="AK2552" t="str">
        <f t="shared" si="913"/>
        <v>no - Medium</v>
      </c>
      <c r="AL2552" t="str">
        <f t="shared" si="914"/>
        <v>Q3 - High</v>
      </c>
      <c r="AM2552">
        <f t="shared" si="915"/>
        <v>0</v>
      </c>
      <c r="AN2552">
        <f t="shared" si="916"/>
        <v>0</v>
      </c>
      <c r="AO2552">
        <f t="shared" si="917"/>
        <v>1</v>
      </c>
      <c r="AP2552">
        <f t="shared" si="918"/>
        <v>0</v>
      </c>
      <c r="AQ2552">
        <f t="shared" si="919"/>
        <v>166.8</v>
      </c>
    </row>
    <row r="2553" spans="1:43" x14ac:dyDescent="0.25">
      <c r="A2553" t="s">
        <v>68</v>
      </c>
      <c r="B2553">
        <v>141</v>
      </c>
      <c r="C2553" t="s">
        <v>25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  <c r="U2553">
        <f t="shared" si="897"/>
        <v>0</v>
      </c>
      <c r="V2553" t="str">
        <f t="shared" si="898"/>
        <v>&gt;3 calls</v>
      </c>
      <c r="W2553" t="str">
        <f t="shared" si="899"/>
        <v>Q4</v>
      </c>
      <c r="X2553" t="str">
        <f t="shared" si="900"/>
        <v>Not Applicable</v>
      </c>
      <c r="Y2553" t="str">
        <f t="shared" si="901"/>
        <v>High</v>
      </c>
      <c r="Z2553" s="3">
        <f t="shared" si="902"/>
        <v>1.1578902414869432</v>
      </c>
      <c r="AA2553" s="3">
        <f t="shared" si="903"/>
        <v>0.67515262521637631</v>
      </c>
      <c r="AB2553" s="3">
        <f t="shared" si="904"/>
        <v>0.21790157926499348</v>
      </c>
      <c r="AC2553" s="3">
        <f t="shared" si="905"/>
        <v>-1.541997727059331</v>
      </c>
      <c r="AD2553" s="3">
        <f t="shared" si="906"/>
        <v>3.0396829448130838</v>
      </c>
      <c r="AE2553" s="3">
        <f t="shared" si="907"/>
        <v>2.054696806628554</v>
      </c>
      <c r="AF2553" s="3">
        <f t="shared" si="908"/>
        <v>2.6840055009913102</v>
      </c>
      <c r="AG2553" t="str">
        <f t="shared" si="909"/>
        <v>Cluster 2</v>
      </c>
      <c r="AH2553" t="str">
        <f t="shared" si="910"/>
        <v>Not Applicable</v>
      </c>
      <c r="AI2553" t="e">
        <f t="shared" si="911"/>
        <v>#N/A</v>
      </c>
      <c r="AJ2553">
        <f t="shared" si="912"/>
        <v>41.28</v>
      </c>
      <c r="AK2553" t="str">
        <f t="shared" si="913"/>
        <v>no - Low</v>
      </c>
      <c r="AL2553" t="str">
        <f t="shared" si="914"/>
        <v>Q1 - Low</v>
      </c>
      <c r="AM2553">
        <f t="shared" si="915"/>
        <v>0</v>
      </c>
      <c r="AN2553">
        <f t="shared" si="916"/>
        <v>0</v>
      </c>
      <c r="AO2553">
        <f t="shared" si="917"/>
        <v>0</v>
      </c>
      <c r="AP2553">
        <f t="shared" si="918"/>
        <v>5</v>
      </c>
      <c r="AQ2553">
        <f t="shared" si="919"/>
        <v>242.8</v>
      </c>
    </row>
    <row r="2554" spans="1:43" x14ac:dyDescent="0.25">
      <c r="A2554" t="s">
        <v>39</v>
      </c>
      <c r="B2554">
        <v>169</v>
      </c>
      <c r="C2554" t="s">
        <v>25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  <c r="U2554">
        <f t="shared" si="897"/>
        <v>1</v>
      </c>
      <c r="V2554" t="str">
        <f t="shared" si="898"/>
        <v>&lt;=3 calls</v>
      </c>
      <c r="W2554" t="str">
        <f t="shared" si="899"/>
        <v>Q4</v>
      </c>
      <c r="X2554" t="str">
        <f t="shared" si="900"/>
        <v>Not Applicable</v>
      </c>
      <c r="Y2554" t="str">
        <f t="shared" si="901"/>
        <v>Low</v>
      </c>
      <c r="Z2554" s="3">
        <f t="shared" si="902"/>
        <v>1.6003814435185524</v>
      </c>
      <c r="AA2554" s="3">
        <f t="shared" si="903"/>
        <v>-0.83530961886694566</v>
      </c>
      <c r="AB2554" s="3">
        <f t="shared" si="904"/>
        <v>1.7312010966506908</v>
      </c>
      <c r="AC2554" s="3">
        <f t="shared" si="905"/>
        <v>1.2839850713250869</v>
      </c>
      <c r="AD2554" s="3">
        <f t="shared" si="906"/>
        <v>4.4119331148392504</v>
      </c>
      <c r="AE2554" s="3">
        <f t="shared" si="907"/>
        <v>2.8115187754237763</v>
      </c>
      <c r="AF2554" s="3">
        <f t="shared" si="908"/>
        <v>2.0842557039158227</v>
      </c>
      <c r="AG2554" t="str">
        <f t="shared" si="909"/>
        <v>Cluster 3</v>
      </c>
      <c r="AH2554" t="str">
        <f t="shared" si="910"/>
        <v>Not Applicable</v>
      </c>
      <c r="AI2554">
        <f t="shared" si="911"/>
        <v>45.34</v>
      </c>
      <c r="AJ2554" t="e">
        <f t="shared" si="912"/>
        <v>#N/A</v>
      </c>
      <c r="AK2554" t="str">
        <f t="shared" si="913"/>
        <v>no - Low</v>
      </c>
      <c r="AL2554" t="str">
        <f t="shared" si="914"/>
        <v>Q4 - Very High</v>
      </c>
      <c r="AM2554">
        <f t="shared" si="915"/>
        <v>0</v>
      </c>
      <c r="AN2554">
        <f t="shared" si="916"/>
        <v>0</v>
      </c>
      <c r="AO2554">
        <f t="shared" si="917"/>
        <v>0</v>
      </c>
      <c r="AP2554">
        <f t="shared" si="918"/>
        <v>3</v>
      </c>
      <c r="AQ2554">
        <f t="shared" si="919"/>
        <v>266.7</v>
      </c>
    </row>
    <row r="2555" spans="1:43" x14ac:dyDescent="0.25">
      <c r="A2555" t="s">
        <v>75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  <c r="U2555">
        <f t="shared" si="897"/>
        <v>0</v>
      </c>
      <c r="V2555" t="str">
        <f t="shared" si="898"/>
        <v>&lt;=3 calls</v>
      </c>
      <c r="W2555" t="str">
        <f t="shared" si="899"/>
        <v>Q3</v>
      </c>
      <c r="X2555" t="str">
        <f t="shared" si="900"/>
        <v>Not Applicable</v>
      </c>
      <c r="Y2555" t="str">
        <f t="shared" si="901"/>
        <v>Medium</v>
      </c>
      <c r="Z2555" s="3">
        <f t="shared" si="902"/>
        <v>3.2222246360505219E-2</v>
      </c>
      <c r="AA2555" s="3">
        <f t="shared" si="903"/>
        <v>0.31694023531519322</v>
      </c>
      <c r="AB2555" s="3">
        <f t="shared" si="904"/>
        <v>-0.86643114579089997</v>
      </c>
      <c r="AC2555" s="3">
        <f t="shared" si="905"/>
        <v>-0.16523687656435807</v>
      </c>
      <c r="AD2555" s="3">
        <f t="shared" si="906"/>
        <v>1.8746958314180797</v>
      </c>
      <c r="AE2555" s="3">
        <f t="shared" si="907"/>
        <v>0.93781423624054883</v>
      </c>
      <c r="AF2555" s="3">
        <f t="shared" si="908"/>
        <v>2.4989010830872362</v>
      </c>
      <c r="AG2555" t="str">
        <f t="shared" si="909"/>
        <v>Cluster 2</v>
      </c>
      <c r="AH2555" t="str">
        <f t="shared" si="910"/>
        <v>&gt;16 messages</v>
      </c>
      <c r="AI2555" t="e">
        <f t="shared" si="911"/>
        <v>#N/A</v>
      </c>
      <c r="AJ2555">
        <f t="shared" si="912"/>
        <v>30.94</v>
      </c>
      <c r="AK2555" t="str">
        <f t="shared" si="913"/>
        <v>no - Medium</v>
      </c>
      <c r="AL2555" t="str">
        <f t="shared" si="914"/>
        <v>Q2 - Medium</v>
      </c>
      <c r="AM2555">
        <f t="shared" si="915"/>
        <v>0</v>
      </c>
      <c r="AN2555">
        <f t="shared" si="916"/>
        <v>1</v>
      </c>
      <c r="AO2555">
        <f t="shared" si="917"/>
        <v>0</v>
      </c>
      <c r="AP2555">
        <f t="shared" si="918"/>
        <v>1</v>
      </c>
      <c r="AQ2555">
        <f t="shared" si="919"/>
        <v>182</v>
      </c>
    </row>
    <row r="2556" spans="1:43" x14ac:dyDescent="0.25">
      <c r="A2556" t="s">
        <v>41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  <c r="U2556">
        <f t="shared" si="897"/>
        <v>0</v>
      </c>
      <c r="V2556" t="str">
        <f t="shared" si="898"/>
        <v>&lt;=3 calls</v>
      </c>
      <c r="W2556" t="str">
        <f t="shared" si="899"/>
        <v>Q1</v>
      </c>
      <c r="X2556" t="str">
        <f t="shared" si="900"/>
        <v>Not Applicable</v>
      </c>
      <c r="Y2556" t="str">
        <f t="shared" si="901"/>
        <v>Medium</v>
      </c>
      <c r="Z2556" s="3">
        <f t="shared" si="902"/>
        <v>-1.7469996998837491</v>
      </c>
      <c r="AA2556" s="3">
        <f t="shared" si="903"/>
        <v>-0.12485504556293228</v>
      </c>
      <c r="AB2556" s="3">
        <f t="shared" si="904"/>
        <v>0.61509305364444167</v>
      </c>
      <c r="AC2556" s="3">
        <f t="shared" si="905"/>
        <v>-5.6545230472650088E-2</v>
      </c>
      <c r="AD2556" s="3">
        <f t="shared" si="906"/>
        <v>2.1960236148496906</v>
      </c>
      <c r="AE2556" s="3">
        <f t="shared" si="907"/>
        <v>1.85718431005845</v>
      </c>
      <c r="AF2556" s="3">
        <f t="shared" si="908"/>
        <v>3.1742317820343651</v>
      </c>
      <c r="AG2556" t="str">
        <f t="shared" si="909"/>
        <v>Cluster 2</v>
      </c>
      <c r="AH2556" t="str">
        <f t="shared" si="910"/>
        <v>Not Applicable</v>
      </c>
      <c r="AI2556" t="e">
        <f t="shared" si="911"/>
        <v>#N/A</v>
      </c>
      <c r="AJ2556">
        <f t="shared" si="912"/>
        <v>14.6</v>
      </c>
      <c r="AK2556" t="str">
        <f t="shared" si="913"/>
        <v>no - Low</v>
      </c>
      <c r="AL2556" t="str">
        <f t="shared" si="914"/>
        <v>Q2 - Medium</v>
      </c>
      <c r="AM2556">
        <f t="shared" si="915"/>
        <v>0</v>
      </c>
      <c r="AN2556">
        <f t="shared" si="916"/>
        <v>1</v>
      </c>
      <c r="AO2556">
        <f t="shared" si="917"/>
        <v>0</v>
      </c>
      <c r="AP2556">
        <f t="shared" si="918"/>
        <v>0</v>
      </c>
      <c r="AQ2556">
        <f t="shared" si="919"/>
        <v>85.9</v>
      </c>
    </row>
    <row r="2557" spans="1:43" x14ac:dyDescent="0.25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  <c r="U2557">
        <f t="shared" si="897"/>
        <v>0</v>
      </c>
      <c r="V2557" t="str">
        <f t="shared" si="898"/>
        <v>&lt;=3 calls</v>
      </c>
      <c r="W2557" t="str">
        <f t="shared" si="899"/>
        <v>Q3</v>
      </c>
      <c r="X2557" t="str">
        <f t="shared" si="900"/>
        <v>Not Applicable</v>
      </c>
      <c r="Y2557" t="str">
        <f t="shared" si="901"/>
        <v>Low</v>
      </c>
      <c r="Z2557" s="3">
        <f t="shared" si="902"/>
        <v>-0.62318313238087486</v>
      </c>
      <c r="AA2557" s="3">
        <f t="shared" si="903"/>
        <v>-1.6989994922953535</v>
      </c>
      <c r="AB2557" s="3">
        <f t="shared" si="904"/>
        <v>0.39465178536384804</v>
      </c>
      <c r="AC2557" s="3">
        <f t="shared" si="905"/>
        <v>-2.6651447366736507</v>
      </c>
      <c r="AD2557" s="3">
        <f t="shared" si="906"/>
        <v>2.3126503926106041</v>
      </c>
      <c r="AE2557" s="3">
        <f t="shared" si="907"/>
        <v>3.2455666670728003</v>
      </c>
      <c r="AF2557" s="3">
        <f t="shared" si="908"/>
        <v>4.8702211594943101</v>
      </c>
      <c r="AG2557" t="str">
        <f t="shared" si="909"/>
        <v>Cluster 1</v>
      </c>
      <c r="AH2557" t="str">
        <f t="shared" si="910"/>
        <v>&gt;16 messages</v>
      </c>
      <c r="AI2557" t="e">
        <f t="shared" si="911"/>
        <v>#N/A</v>
      </c>
      <c r="AJ2557">
        <f t="shared" si="912"/>
        <v>24.92</v>
      </c>
      <c r="AK2557" t="str">
        <f t="shared" si="913"/>
        <v>no - High</v>
      </c>
      <c r="AL2557" t="str">
        <f t="shared" si="914"/>
        <v>Q1 - Low</v>
      </c>
      <c r="AM2557">
        <f t="shared" si="915"/>
        <v>0</v>
      </c>
      <c r="AN2557">
        <f t="shared" si="916"/>
        <v>1</v>
      </c>
      <c r="AO2557">
        <f t="shared" si="917"/>
        <v>0</v>
      </c>
      <c r="AP2557">
        <f t="shared" si="918"/>
        <v>0</v>
      </c>
      <c r="AQ2557">
        <f t="shared" si="919"/>
        <v>146.6</v>
      </c>
    </row>
    <row r="2558" spans="1:43" x14ac:dyDescent="0.25">
      <c r="A2558" t="s">
        <v>35</v>
      </c>
      <c r="B2558">
        <v>103</v>
      </c>
      <c r="C2558" t="s">
        <v>28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  <c r="U2558">
        <f t="shared" si="897"/>
        <v>1</v>
      </c>
      <c r="V2558" t="str">
        <f t="shared" si="898"/>
        <v>&gt;3 calls</v>
      </c>
      <c r="W2558" t="str">
        <f t="shared" si="899"/>
        <v>Q3</v>
      </c>
      <c r="X2558" t="str">
        <f t="shared" si="900"/>
        <v>Not Applicable</v>
      </c>
      <c r="Y2558" t="str">
        <f t="shared" si="901"/>
        <v>Medium</v>
      </c>
      <c r="Z2558" s="3">
        <f t="shared" si="902"/>
        <v>-1.2915485044871973</v>
      </c>
      <c r="AA2558" s="3">
        <f t="shared" si="903"/>
        <v>0.16171486635801427</v>
      </c>
      <c r="AB2558" s="3">
        <f t="shared" si="904"/>
        <v>-2.2466715192594822</v>
      </c>
      <c r="AC2558" s="3">
        <f t="shared" si="905"/>
        <v>1.320215620022323</v>
      </c>
      <c r="AD2558" s="3">
        <f t="shared" si="906"/>
        <v>2.8934706429328529</v>
      </c>
      <c r="AE2558" s="3">
        <f t="shared" si="907"/>
        <v>2.9128596664183708</v>
      </c>
      <c r="AF2558" s="3">
        <f t="shared" si="908"/>
        <v>4.0739821441655373</v>
      </c>
      <c r="AG2558" t="str">
        <f t="shared" si="909"/>
        <v>Cluster 1</v>
      </c>
      <c r="AH2558" t="str">
        <f t="shared" si="910"/>
        <v>&gt;16 messages</v>
      </c>
      <c r="AI2558">
        <f t="shared" si="911"/>
        <v>18.79</v>
      </c>
      <c r="AJ2558" t="e">
        <f t="shared" si="912"/>
        <v>#N/A</v>
      </c>
      <c r="AK2558" t="str">
        <f t="shared" si="913"/>
        <v>no - Low</v>
      </c>
      <c r="AL2558" t="str">
        <f t="shared" si="914"/>
        <v>Q4 - Very High</v>
      </c>
      <c r="AM2558">
        <f t="shared" si="915"/>
        <v>0</v>
      </c>
      <c r="AN2558">
        <f t="shared" si="916"/>
        <v>0</v>
      </c>
      <c r="AO2558">
        <f t="shared" si="917"/>
        <v>1</v>
      </c>
      <c r="AP2558">
        <f t="shared" si="918"/>
        <v>4</v>
      </c>
      <c r="AQ2558">
        <f t="shared" si="919"/>
        <v>110.5</v>
      </c>
    </row>
    <row r="2559" spans="1:43" x14ac:dyDescent="0.25">
      <c r="A2559" t="s">
        <v>52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  <c r="U2559">
        <f t="shared" si="897"/>
        <v>0</v>
      </c>
      <c r="V2559" t="str">
        <f t="shared" si="898"/>
        <v>&lt;=3 calls</v>
      </c>
      <c r="W2559" t="str">
        <f t="shared" si="899"/>
        <v>Q3</v>
      </c>
      <c r="X2559" t="str">
        <f t="shared" si="900"/>
        <v>Not Applicable</v>
      </c>
      <c r="Y2559" t="str">
        <f t="shared" si="901"/>
        <v>Medium</v>
      </c>
      <c r="Z2559" s="3">
        <f t="shared" si="902"/>
        <v>-1.1415828669785764</v>
      </c>
      <c r="AA2559" s="3">
        <f t="shared" si="903"/>
        <v>-1.1421122094224547E-2</v>
      </c>
      <c r="AB2559" s="3">
        <f t="shared" si="904"/>
        <v>-2.9238829830764419</v>
      </c>
      <c r="AC2559" s="3">
        <f t="shared" si="905"/>
        <v>0.45068245128865581</v>
      </c>
      <c r="AD2559" s="3">
        <f t="shared" si="906"/>
        <v>2.6082828092657606</v>
      </c>
      <c r="AE2559" s="3">
        <f t="shared" si="907"/>
        <v>3.1710484472540723</v>
      </c>
      <c r="AF2559" s="3">
        <f t="shared" si="908"/>
        <v>4.6160542995672866</v>
      </c>
      <c r="AG2559" t="str">
        <f t="shared" si="909"/>
        <v>Cluster 1</v>
      </c>
      <c r="AH2559" t="str">
        <f t="shared" si="910"/>
        <v>Not Applicable</v>
      </c>
      <c r="AI2559" t="e">
        <f t="shared" si="911"/>
        <v>#N/A</v>
      </c>
      <c r="AJ2559">
        <f t="shared" si="912"/>
        <v>20.16</v>
      </c>
      <c r="AK2559" t="str">
        <f t="shared" si="913"/>
        <v>no - Medium</v>
      </c>
      <c r="AL2559" t="str">
        <f t="shared" si="914"/>
        <v>Q3 - High</v>
      </c>
      <c r="AM2559">
        <f t="shared" si="915"/>
        <v>0</v>
      </c>
      <c r="AN2559">
        <f t="shared" si="916"/>
        <v>1</v>
      </c>
      <c r="AO2559">
        <f t="shared" si="917"/>
        <v>0</v>
      </c>
      <c r="AP2559">
        <f t="shared" si="918"/>
        <v>1</v>
      </c>
      <c r="AQ2559">
        <f t="shared" si="919"/>
        <v>118.6</v>
      </c>
    </row>
    <row r="2560" spans="1:43" x14ac:dyDescent="0.25">
      <c r="A2560" t="s">
        <v>46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  <c r="U2560">
        <f t="shared" si="897"/>
        <v>0</v>
      </c>
      <c r="V2560" t="str">
        <f t="shared" si="898"/>
        <v>&lt;=3 calls</v>
      </c>
      <c r="W2560" t="str">
        <f t="shared" si="899"/>
        <v>Q3</v>
      </c>
      <c r="X2560" t="str">
        <f t="shared" si="900"/>
        <v>Not Applicable</v>
      </c>
      <c r="Y2560" t="str">
        <f t="shared" si="901"/>
        <v>Low</v>
      </c>
      <c r="Z2560" s="3">
        <f t="shared" si="902"/>
        <v>0.32104495563636748</v>
      </c>
      <c r="AA2560" s="3">
        <f t="shared" si="903"/>
        <v>-2.3915434461043072</v>
      </c>
      <c r="AB2560" s="3">
        <f t="shared" si="904"/>
        <v>-1.5833617570458041</v>
      </c>
      <c r="AC2560" s="3">
        <f t="shared" si="905"/>
        <v>1.9361349478753367</v>
      </c>
      <c r="AD2560" s="3">
        <f t="shared" si="906"/>
        <v>3.5556648195417146</v>
      </c>
      <c r="AE2560" s="3">
        <f t="shared" si="907"/>
        <v>3.4753709022496331</v>
      </c>
      <c r="AF2560" s="3">
        <f t="shared" si="908"/>
        <v>4.4174261179424654</v>
      </c>
      <c r="AG2560" t="str">
        <f t="shared" si="909"/>
        <v>Cluster 2</v>
      </c>
      <c r="AH2560" t="str">
        <f t="shared" si="910"/>
        <v>&gt;16 messages</v>
      </c>
      <c r="AI2560" t="e">
        <f t="shared" si="911"/>
        <v>#N/A</v>
      </c>
      <c r="AJ2560">
        <f t="shared" si="912"/>
        <v>33.590000000000003</v>
      </c>
      <c r="AK2560" t="str">
        <f t="shared" si="913"/>
        <v>no - High</v>
      </c>
      <c r="AL2560" t="str">
        <f t="shared" si="914"/>
        <v>Q4 - Very High</v>
      </c>
      <c r="AM2560">
        <f t="shared" si="915"/>
        <v>0</v>
      </c>
      <c r="AN2560">
        <f t="shared" si="916"/>
        <v>1</v>
      </c>
      <c r="AO2560">
        <f t="shared" si="917"/>
        <v>0</v>
      </c>
      <c r="AP2560">
        <f t="shared" si="918"/>
        <v>2</v>
      </c>
      <c r="AQ2560">
        <f t="shared" si="919"/>
        <v>197.6</v>
      </c>
    </row>
    <row r="2561" spans="1:43" x14ac:dyDescent="0.25">
      <c r="A2561" t="s">
        <v>69</v>
      </c>
      <c r="B2561">
        <v>78</v>
      </c>
      <c r="C2561" t="s">
        <v>28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  <c r="U2561">
        <f t="shared" si="897"/>
        <v>0</v>
      </c>
      <c r="V2561" t="str">
        <f t="shared" si="898"/>
        <v>&gt;3 calls</v>
      </c>
      <c r="W2561" t="str">
        <f t="shared" si="899"/>
        <v>Q2</v>
      </c>
      <c r="X2561" t="str">
        <f t="shared" si="900"/>
        <v>Not Applicable</v>
      </c>
      <c r="Y2561" t="str">
        <f t="shared" si="901"/>
        <v>Medium</v>
      </c>
      <c r="Z2561" s="3">
        <f t="shared" si="902"/>
        <v>0.55617626382889673</v>
      </c>
      <c r="AA2561" s="3">
        <f t="shared" si="903"/>
        <v>-0.15868621572026659</v>
      </c>
      <c r="AB2561" s="3">
        <f t="shared" si="904"/>
        <v>0.9050428299414387</v>
      </c>
      <c r="AC2561" s="3">
        <f t="shared" si="905"/>
        <v>0.19706861040800316</v>
      </c>
      <c r="AD2561" s="3">
        <f t="shared" si="906"/>
        <v>2.8621067222692762</v>
      </c>
      <c r="AE2561" s="3">
        <f t="shared" si="907"/>
        <v>1.091994465527568</v>
      </c>
      <c r="AF2561" s="3">
        <f t="shared" si="908"/>
        <v>1.4809621655622047</v>
      </c>
      <c r="AG2561" t="str">
        <f t="shared" si="909"/>
        <v>Cluster 2</v>
      </c>
      <c r="AH2561" t="str">
        <f t="shared" si="910"/>
        <v>&gt;16 messages</v>
      </c>
      <c r="AI2561" t="e">
        <f t="shared" si="911"/>
        <v>#N/A</v>
      </c>
      <c r="AJ2561">
        <f t="shared" si="912"/>
        <v>35.75</v>
      </c>
      <c r="AK2561" t="str">
        <f t="shared" si="913"/>
        <v>no - Medium</v>
      </c>
      <c r="AL2561" t="str">
        <f t="shared" si="914"/>
        <v>Q3 - High</v>
      </c>
      <c r="AM2561">
        <f t="shared" si="915"/>
        <v>0</v>
      </c>
      <c r="AN2561">
        <f t="shared" si="916"/>
        <v>0</v>
      </c>
      <c r="AO2561">
        <f t="shared" si="917"/>
        <v>1</v>
      </c>
      <c r="AP2561">
        <f t="shared" si="918"/>
        <v>6</v>
      </c>
      <c r="AQ2561">
        <f t="shared" si="919"/>
        <v>210.3</v>
      </c>
    </row>
    <row r="2562" spans="1:43" x14ac:dyDescent="0.25">
      <c r="A2562" t="s">
        <v>31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  <c r="U2562">
        <f t="shared" ref="U2562:U2625" si="920">IF(T2562="yes",1,0)</f>
        <v>0</v>
      </c>
      <c r="V2562" t="str">
        <f t="shared" ref="V2562:V2625" si="921">IF(S2562&gt;3,"&gt;3 calls","&lt;=3 calls")</f>
        <v>&gt;3 calls</v>
      </c>
      <c r="W2562" t="str">
        <f t="shared" ref="W2562:W2625" si="922">IF(B2562&lt;=_xlfn.QUARTILE.INC($B$2:$B$4251,1),"Q1",
IF(B2562&lt;=_xlfn.QUARTILE.INC($B$2:$B$4251,2),"Q2",
IF(B2562&lt;=_xlfn.QUARTILE.INC($B$2:$B$4251,3),"Q3","Q4")))</f>
        <v>Q3</v>
      </c>
      <c r="X2562" t="str">
        <f t="shared" ref="X2562:X2625" si="923">IF(D2562="no","Not Applicable",IF(R2562&gt;2.84,"High","Low"))</f>
        <v>Not Applicable</v>
      </c>
      <c r="Y2562" t="str">
        <f t="shared" ref="Y2562:Y2625" si="924">IF(J2562&lt;=165,"Low",IF(J2562&lt;=233,"Medium","High"))</f>
        <v>High</v>
      </c>
      <c r="Z2562" s="3">
        <f t="shared" ref="Z2562:Z2625" si="925">(G2562-AVERAGE($G$2:$G$4251))/_xlfn.STDEV.S($G$2:$G$4251)</f>
        <v>0.74131902618521872</v>
      </c>
      <c r="AA2562" s="3">
        <f t="shared" ref="AA2562:AA2625" si="926">(J2562-AVERAGE($J$2:$J$4251))/_xlfn.STDEV.S($J$2:$J$4251)</f>
        <v>1.7040182117658857</v>
      </c>
      <c r="AB2562" s="3">
        <f t="shared" ref="AB2562:AB2625" si="927">(M2562-AVERAGE($M$2:$M$4251))/_xlfn.STDEV.S($M$2:$M$4251)</f>
        <v>4.9095202653728007E-2</v>
      </c>
      <c r="AC2562" s="3">
        <f t="shared" ref="AC2562:AC2625" si="928">(P2562-AVERAGE($P$2:$P$4251))/_xlfn.STDEV.S($P$2:$P$4251)</f>
        <v>-0.31015907135330267</v>
      </c>
      <c r="AD2562" s="3">
        <f t="shared" ref="AD2562:AD2625" si="929">SQRT((Z2562-$BQ$13)^2+(AA2562-$BR$13)^2+(AB2562-$BS$13)^2+(AC2562-$BT$13)^2)</f>
        <v>3.4525914457959574</v>
      </c>
      <c r="AE2562" s="3">
        <f t="shared" ref="AE2562:AE2625" si="930">SQRT((Z2562-$BQ$14)^2+(AA2562-$BR$14)^2+(AB2562-$BS$14)^2+(AC2562-$BT$14)^2)</f>
        <v>1.8846328430440666</v>
      </c>
      <c r="AF2562" s="3">
        <f t="shared" ref="AF2562:AF2625" si="931">SQRT((Z2562-$BQ$15)^2+(AA2562-$BR$15)^2+(AB2562-$BS$15)^2+(AC2562-$BT$15)^2)</f>
        <v>1.7841788628322279</v>
      </c>
      <c r="AG2562" t="str">
        <f t="shared" ref="AG2562:AG2625" si="932">IF(AD2562=MIN(AD2562:AF2562),"Cluster 1",IF(AE2562=MIN(AD2562:AF2562),"Cluster 2","Cluster 3"))</f>
        <v>Cluster 3</v>
      </c>
      <c r="AH2562" t="str">
        <f t="shared" ref="AH2562:AH2625" si="933">IF(E2562="no","Not Applicable",IF(F2562=0,"0 messages",IF(F2562&lt;=16,"1-16 messages","&gt;16 messages")))</f>
        <v>&gt;16 messages</v>
      </c>
      <c r="AI2562" t="e">
        <f t="shared" ref="AI2562:AI2625" si="934">IF(T2562="yes",I2562,NA())</f>
        <v>#N/A</v>
      </c>
      <c r="AJ2562">
        <f t="shared" ref="AJ2562:AJ2625" si="935">IF(T2562="no",I2562,NA())</f>
        <v>37.450000000000003</v>
      </c>
      <c r="AK2562" t="str">
        <f t="shared" ref="AK2562:AK2625" si="936">D2562&amp;" - "&amp;IF(Q2562&lt;=3,"Low",IF(Q2562&lt;=6,"Medium","High"))</f>
        <v>no - Medium</v>
      </c>
      <c r="AL2562" t="str">
        <f t="shared" ref="AL2562:AL2625" si="937">IF(P2562&lt;=8.5,"Q1 - Low",IF(P2562&lt;=10.3,"Q2 - Medium",IF(P2562&lt;=12,"Q3 - High","Q4 - Very High")))</f>
        <v>Q2 - Medium</v>
      </c>
      <c r="AM2562">
        <f t="shared" ref="AM2562:AM2625" si="938">IF(D2562="yes",1,0)</f>
        <v>0</v>
      </c>
      <c r="AN2562">
        <f t="shared" ref="AN2562:AN2625" si="939">IF(C2562="area_code_415",1,0)</f>
        <v>1</v>
      </c>
      <c r="AO2562">
        <f t="shared" ref="AO2562:AO2625" si="940">IF(C2562="area_code_510",1,0)</f>
        <v>0</v>
      </c>
      <c r="AP2562">
        <f t="shared" ref="AP2562:AP2625" si="941">S2562</f>
        <v>4</v>
      </c>
      <c r="AQ2562">
        <f t="shared" ref="AQ2562:AQ2625" si="942">G2562</f>
        <v>220.3</v>
      </c>
    </row>
    <row r="2563" spans="1:43" x14ac:dyDescent="0.25">
      <c r="A2563" t="s">
        <v>27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  <c r="U2563">
        <f t="shared" si="920"/>
        <v>0</v>
      </c>
      <c r="V2563" t="str">
        <f t="shared" si="921"/>
        <v>&lt;=3 calls</v>
      </c>
      <c r="W2563" t="str">
        <f t="shared" si="922"/>
        <v>Q1</v>
      </c>
      <c r="X2563" t="str">
        <f t="shared" si="923"/>
        <v>Not Applicable</v>
      </c>
      <c r="Y2563" t="str">
        <f t="shared" si="924"/>
        <v>Medium</v>
      </c>
      <c r="Z2563" s="3">
        <f t="shared" si="925"/>
        <v>-0.34361756122282866</v>
      </c>
      <c r="AA2563" s="3">
        <f t="shared" si="926"/>
        <v>0.14778438452852347</v>
      </c>
      <c r="AB2563" s="3">
        <f t="shared" si="927"/>
        <v>0.10271605169495328</v>
      </c>
      <c r="AC2563" s="3">
        <f t="shared" si="928"/>
        <v>-0.38262016874777532</v>
      </c>
      <c r="AD2563" s="3">
        <f t="shared" si="929"/>
        <v>1.829040034008365</v>
      </c>
      <c r="AE2563" s="3">
        <f t="shared" si="930"/>
        <v>0.54485046893581301</v>
      </c>
      <c r="AF2563" s="3">
        <f t="shared" si="931"/>
        <v>2.2909248396649398</v>
      </c>
      <c r="AG2563" t="str">
        <f t="shared" si="932"/>
        <v>Cluster 2</v>
      </c>
      <c r="AH2563" t="str">
        <f t="shared" si="933"/>
        <v>&gt;16 messages</v>
      </c>
      <c r="AI2563" t="e">
        <f t="shared" si="934"/>
        <v>#N/A</v>
      </c>
      <c r="AJ2563">
        <f t="shared" si="935"/>
        <v>27.49</v>
      </c>
      <c r="AK2563" t="str">
        <f t="shared" si="936"/>
        <v>no - Medium</v>
      </c>
      <c r="AL2563" t="str">
        <f t="shared" si="937"/>
        <v>Q2 - Medium</v>
      </c>
      <c r="AM2563">
        <f t="shared" si="938"/>
        <v>0</v>
      </c>
      <c r="AN2563">
        <f t="shared" si="939"/>
        <v>1</v>
      </c>
      <c r="AO2563">
        <f t="shared" si="940"/>
        <v>0</v>
      </c>
      <c r="AP2563">
        <f t="shared" si="941"/>
        <v>0</v>
      </c>
      <c r="AQ2563">
        <f t="shared" si="942"/>
        <v>161.69999999999999</v>
      </c>
    </row>
    <row r="2564" spans="1:43" x14ac:dyDescent="0.25">
      <c r="A2564" t="s">
        <v>65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  <c r="U2564">
        <f t="shared" si="920"/>
        <v>0</v>
      </c>
      <c r="V2564" t="str">
        <f t="shared" si="921"/>
        <v>&lt;=3 calls</v>
      </c>
      <c r="W2564" t="str">
        <f t="shared" si="922"/>
        <v>Q1</v>
      </c>
      <c r="X2564" t="str">
        <f t="shared" si="923"/>
        <v>High</v>
      </c>
      <c r="Y2564" t="str">
        <f t="shared" si="924"/>
        <v>Low</v>
      </c>
      <c r="Z2564" s="3">
        <f t="shared" si="925"/>
        <v>-0.6213317047573117</v>
      </c>
      <c r="AA2564" s="3">
        <f t="shared" si="926"/>
        <v>-1.0323264333125959</v>
      </c>
      <c r="AB2564" s="3">
        <f t="shared" si="927"/>
        <v>0.75609602704914569</v>
      </c>
      <c r="AC2564" s="3">
        <f t="shared" si="928"/>
        <v>0.81298793826101701</v>
      </c>
      <c r="AD2564" s="3">
        <f t="shared" si="929"/>
        <v>2.5524954841508425</v>
      </c>
      <c r="AE2564" s="3">
        <f t="shared" si="930"/>
        <v>1.6384082342718904</v>
      </c>
      <c r="AF2564" s="3">
        <f t="shared" si="931"/>
        <v>2.6179247291794745</v>
      </c>
      <c r="AG2564" t="str">
        <f t="shared" si="932"/>
        <v>Cluster 2</v>
      </c>
      <c r="AH2564" t="str">
        <f t="shared" si="933"/>
        <v>Not Applicable</v>
      </c>
      <c r="AI2564" t="e">
        <f t="shared" si="934"/>
        <v>#N/A</v>
      </c>
      <c r="AJ2564">
        <f t="shared" si="935"/>
        <v>24.94</v>
      </c>
      <c r="AK2564" t="str">
        <f t="shared" si="936"/>
        <v>yes - Low</v>
      </c>
      <c r="AL2564" t="str">
        <f t="shared" si="937"/>
        <v>Q4 - Very High</v>
      </c>
      <c r="AM2564">
        <f t="shared" si="938"/>
        <v>1</v>
      </c>
      <c r="AN2564">
        <f t="shared" si="939"/>
        <v>1</v>
      </c>
      <c r="AO2564">
        <f t="shared" si="940"/>
        <v>0</v>
      </c>
      <c r="AP2564">
        <f t="shared" si="941"/>
        <v>3</v>
      </c>
      <c r="AQ2564">
        <f t="shared" si="942"/>
        <v>146.69999999999999</v>
      </c>
    </row>
    <row r="2565" spans="1:43" x14ac:dyDescent="0.25">
      <c r="A2565" t="s">
        <v>31</v>
      </c>
      <c r="B2565">
        <v>173</v>
      </c>
      <c r="C2565" t="s">
        <v>28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  <c r="U2565">
        <f t="shared" si="920"/>
        <v>0</v>
      </c>
      <c r="V2565" t="str">
        <f t="shared" si="921"/>
        <v>&lt;=3 calls</v>
      </c>
      <c r="W2565" t="str">
        <f t="shared" si="922"/>
        <v>Q4</v>
      </c>
      <c r="X2565" t="str">
        <f t="shared" si="923"/>
        <v>Not Applicable</v>
      </c>
      <c r="Y2565" t="str">
        <f t="shared" si="924"/>
        <v>Low</v>
      </c>
      <c r="Z2565" s="3">
        <f t="shared" si="925"/>
        <v>-1.3119142083463926</v>
      </c>
      <c r="AA2565" s="3">
        <f t="shared" si="926"/>
        <v>-1.9676587847212408</v>
      </c>
      <c r="AB2565" s="3">
        <f t="shared" si="927"/>
        <v>-0.65989157911358676</v>
      </c>
      <c r="AC2565" s="3">
        <f t="shared" si="928"/>
        <v>-0.88984785050908088</v>
      </c>
      <c r="AD2565" s="3">
        <f t="shared" si="929"/>
        <v>1.0777111073993182</v>
      </c>
      <c r="AE2565" s="3">
        <f t="shared" si="930"/>
        <v>2.6115294515652061</v>
      </c>
      <c r="AF2565" s="3">
        <f t="shared" si="931"/>
        <v>4.5253409729845853</v>
      </c>
      <c r="AG2565" t="str">
        <f t="shared" si="932"/>
        <v>Cluster 1</v>
      </c>
      <c r="AH2565" t="str">
        <f t="shared" si="933"/>
        <v>Not Applicable</v>
      </c>
      <c r="AI2565" t="e">
        <f t="shared" si="934"/>
        <v>#N/A</v>
      </c>
      <c r="AJ2565">
        <f t="shared" si="935"/>
        <v>18.600000000000001</v>
      </c>
      <c r="AK2565" t="str">
        <f t="shared" si="936"/>
        <v>no - High</v>
      </c>
      <c r="AL2565" t="str">
        <f t="shared" si="937"/>
        <v>Q1 - Low</v>
      </c>
      <c r="AM2565">
        <f t="shared" si="938"/>
        <v>0</v>
      </c>
      <c r="AN2565">
        <f t="shared" si="939"/>
        <v>0</v>
      </c>
      <c r="AO2565">
        <f t="shared" si="940"/>
        <v>1</v>
      </c>
      <c r="AP2565">
        <f t="shared" si="941"/>
        <v>1</v>
      </c>
      <c r="AQ2565">
        <f t="shared" si="942"/>
        <v>109.4</v>
      </c>
    </row>
    <row r="2566" spans="1:43" x14ac:dyDescent="0.25">
      <c r="A2566" t="s">
        <v>65</v>
      </c>
      <c r="B2566">
        <v>135</v>
      </c>
      <c r="C2566" t="s">
        <v>28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  <c r="U2566">
        <f t="shared" si="920"/>
        <v>0</v>
      </c>
      <c r="V2566" t="str">
        <f t="shared" si="921"/>
        <v>&lt;=3 calls</v>
      </c>
      <c r="W2566" t="str">
        <f t="shared" si="922"/>
        <v>Q4</v>
      </c>
      <c r="X2566" t="str">
        <f t="shared" si="923"/>
        <v>Not Applicable</v>
      </c>
      <c r="Y2566" t="str">
        <f t="shared" si="924"/>
        <v>High</v>
      </c>
      <c r="Z2566" s="3">
        <f t="shared" si="925"/>
        <v>-0.66946882296995536</v>
      </c>
      <c r="AA2566" s="3">
        <f t="shared" si="926"/>
        <v>0.98759343196351956</v>
      </c>
      <c r="AB2566" s="3">
        <f t="shared" si="927"/>
        <v>0.21591562189309635</v>
      </c>
      <c r="AC2566" s="3">
        <f t="shared" si="928"/>
        <v>1.2115239739306143</v>
      </c>
      <c r="AD2566" s="3">
        <f t="shared" si="929"/>
        <v>3.2294066942097772</v>
      </c>
      <c r="AE2566" s="3">
        <f t="shared" si="930"/>
        <v>1.7140417693196308</v>
      </c>
      <c r="AF2566" s="3">
        <f t="shared" si="931"/>
        <v>1.8565588537231512</v>
      </c>
      <c r="AG2566" t="str">
        <f t="shared" si="932"/>
        <v>Cluster 2</v>
      </c>
      <c r="AH2566" t="str">
        <f t="shared" si="933"/>
        <v>Not Applicable</v>
      </c>
      <c r="AI2566" t="e">
        <f t="shared" si="934"/>
        <v>#N/A</v>
      </c>
      <c r="AJ2566">
        <f t="shared" si="935"/>
        <v>24.5</v>
      </c>
      <c r="AK2566" t="str">
        <f t="shared" si="936"/>
        <v>no - Low</v>
      </c>
      <c r="AL2566" t="str">
        <f t="shared" si="937"/>
        <v>Q4 - Very High</v>
      </c>
      <c r="AM2566">
        <f t="shared" si="938"/>
        <v>0</v>
      </c>
      <c r="AN2566">
        <f t="shared" si="939"/>
        <v>0</v>
      </c>
      <c r="AO2566">
        <f t="shared" si="940"/>
        <v>1</v>
      </c>
      <c r="AP2566">
        <f t="shared" si="941"/>
        <v>1</v>
      </c>
      <c r="AQ2566">
        <f t="shared" si="942"/>
        <v>144.1</v>
      </c>
    </row>
    <row r="2567" spans="1:43" x14ac:dyDescent="0.25">
      <c r="A2567" t="s">
        <v>24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  <c r="U2567">
        <f t="shared" si="920"/>
        <v>0</v>
      </c>
      <c r="V2567" t="str">
        <f t="shared" si="921"/>
        <v>&lt;=3 calls</v>
      </c>
      <c r="W2567" t="str">
        <f t="shared" si="922"/>
        <v>Q2</v>
      </c>
      <c r="X2567" t="str">
        <f t="shared" si="923"/>
        <v>Not Applicable</v>
      </c>
      <c r="Y2567" t="str">
        <f t="shared" si="924"/>
        <v>Medium</v>
      </c>
      <c r="Z2567" s="3">
        <f t="shared" si="925"/>
        <v>1.2708273265242995</v>
      </c>
      <c r="AA2567" s="3">
        <f t="shared" si="926"/>
        <v>-0.58456094593611707</v>
      </c>
      <c r="AB2567" s="3">
        <f t="shared" si="927"/>
        <v>-1.9070728086650544</v>
      </c>
      <c r="AC2567" s="3">
        <f t="shared" si="928"/>
        <v>0.34199080519694713</v>
      </c>
      <c r="AD2567" s="3">
        <f t="shared" si="929"/>
        <v>2.8201004868592277</v>
      </c>
      <c r="AE2567" s="3">
        <f t="shared" si="930"/>
        <v>2.3896857537641849</v>
      </c>
      <c r="AF2567" s="3">
        <f t="shared" si="931"/>
        <v>3.3864774098616621</v>
      </c>
      <c r="AG2567" t="str">
        <f t="shared" si="932"/>
        <v>Cluster 2</v>
      </c>
      <c r="AH2567" t="str">
        <f t="shared" si="933"/>
        <v>&gt;16 messages</v>
      </c>
      <c r="AI2567" t="e">
        <f t="shared" si="934"/>
        <v>#N/A</v>
      </c>
      <c r="AJ2567">
        <f t="shared" si="935"/>
        <v>42.31</v>
      </c>
      <c r="AK2567" t="str">
        <f t="shared" si="936"/>
        <v>no - High</v>
      </c>
      <c r="AL2567" t="str">
        <f t="shared" si="937"/>
        <v>Q3 - High</v>
      </c>
      <c r="AM2567">
        <f t="shared" si="938"/>
        <v>0</v>
      </c>
      <c r="AN2567">
        <f t="shared" si="939"/>
        <v>1</v>
      </c>
      <c r="AO2567">
        <f t="shared" si="940"/>
        <v>0</v>
      </c>
      <c r="AP2567">
        <f t="shared" si="941"/>
        <v>1</v>
      </c>
      <c r="AQ2567">
        <f t="shared" si="942"/>
        <v>248.9</v>
      </c>
    </row>
    <row r="2568" spans="1:43" x14ac:dyDescent="0.25">
      <c r="A2568" t="s">
        <v>66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  <c r="U2568">
        <f t="shared" si="920"/>
        <v>1</v>
      </c>
      <c r="V2568" t="str">
        <f t="shared" si="921"/>
        <v>&gt;3 calls</v>
      </c>
      <c r="W2568" t="str">
        <f t="shared" si="922"/>
        <v>Q2</v>
      </c>
      <c r="X2568" t="str">
        <f t="shared" si="923"/>
        <v>Not Applicable</v>
      </c>
      <c r="Y2568" t="str">
        <f t="shared" si="924"/>
        <v>Medium</v>
      </c>
      <c r="Z2568" s="3">
        <f t="shared" si="925"/>
        <v>-1.7507025551308757</v>
      </c>
      <c r="AA2568" s="3">
        <f t="shared" si="926"/>
        <v>0.42639402111833252</v>
      </c>
      <c r="AB2568" s="3">
        <f t="shared" si="927"/>
        <v>-0.19716351146152997</v>
      </c>
      <c r="AC2568" s="3">
        <f t="shared" si="928"/>
        <v>0.48691299998589177</v>
      </c>
      <c r="AD2568" s="3">
        <f t="shared" si="929"/>
        <v>2.3352967534379814</v>
      </c>
      <c r="AE2568" s="3">
        <f t="shared" si="930"/>
        <v>1.8768934486524107</v>
      </c>
      <c r="AF2568" s="3">
        <f t="shared" si="931"/>
        <v>3.0970707303144862</v>
      </c>
      <c r="AG2568" t="str">
        <f t="shared" si="932"/>
        <v>Cluster 2</v>
      </c>
      <c r="AH2568" t="str">
        <f t="shared" si="933"/>
        <v>Not Applicable</v>
      </c>
      <c r="AI2568">
        <f t="shared" si="934"/>
        <v>14.57</v>
      </c>
      <c r="AJ2568" t="e">
        <f t="shared" si="935"/>
        <v>#N/A</v>
      </c>
      <c r="AK2568" t="str">
        <f t="shared" si="936"/>
        <v>no - Low</v>
      </c>
      <c r="AL2568" t="str">
        <f t="shared" si="937"/>
        <v>Q3 - High</v>
      </c>
      <c r="AM2568">
        <f t="shared" si="938"/>
        <v>0</v>
      </c>
      <c r="AN2568">
        <f t="shared" si="939"/>
        <v>1</v>
      </c>
      <c r="AO2568">
        <f t="shared" si="940"/>
        <v>0</v>
      </c>
      <c r="AP2568">
        <f t="shared" si="941"/>
        <v>4</v>
      </c>
      <c r="AQ2568">
        <f t="shared" si="942"/>
        <v>85.7</v>
      </c>
    </row>
    <row r="2569" spans="1:43" x14ac:dyDescent="0.25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  <c r="U2569">
        <f t="shared" si="920"/>
        <v>0</v>
      </c>
      <c r="V2569" t="str">
        <f t="shared" si="921"/>
        <v>&lt;=3 calls</v>
      </c>
      <c r="W2569" t="str">
        <f t="shared" si="922"/>
        <v>Q3</v>
      </c>
      <c r="X2569" t="str">
        <f t="shared" si="923"/>
        <v>Not Applicable</v>
      </c>
      <c r="Y2569" t="str">
        <f t="shared" si="924"/>
        <v>Medium</v>
      </c>
      <c r="Z2569" s="3">
        <f t="shared" si="925"/>
        <v>0.63949050688924169</v>
      </c>
      <c r="AA2569" s="3">
        <f t="shared" si="926"/>
        <v>0.18957583001699471</v>
      </c>
      <c r="AB2569" s="3">
        <f t="shared" si="927"/>
        <v>-0.71748434289860685</v>
      </c>
      <c r="AC2569" s="3">
        <f t="shared" si="928"/>
        <v>-0.31015907135330267</v>
      </c>
      <c r="AD2569" s="3">
        <f t="shared" si="929"/>
        <v>2.158405749826509</v>
      </c>
      <c r="AE2569" s="3">
        <f t="shared" si="930"/>
        <v>1.0275551253219852</v>
      </c>
      <c r="AF2569" s="3">
        <f t="shared" si="931"/>
        <v>2.3351710194901845</v>
      </c>
      <c r="AG2569" t="str">
        <f t="shared" si="932"/>
        <v>Cluster 2</v>
      </c>
      <c r="AH2569" t="str">
        <f t="shared" si="933"/>
        <v>Not Applicable</v>
      </c>
      <c r="AI2569" t="e">
        <f t="shared" si="934"/>
        <v>#N/A</v>
      </c>
      <c r="AJ2569">
        <f t="shared" si="935"/>
        <v>36.520000000000003</v>
      </c>
      <c r="AK2569" t="str">
        <f t="shared" si="936"/>
        <v>no - Medium</v>
      </c>
      <c r="AL2569" t="str">
        <f t="shared" si="937"/>
        <v>Q2 - Medium</v>
      </c>
      <c r="AM2569">
        <f t="shared" si="938"/>
        <v>0</v>
      </c>
      <c r="AN2569">
        <f t="shared" si="939"/>
        <v>1</v>
      </c>
      <c r="AO2569">
        <f t="shared" si="940"/>
        <v>0</v>
      </c>
      <c r="AP2569">
        <f t="shared" si="941"/>
        <v>3</v>
      </c>
      <c r="AQ2569">
        <f t="shared" si="942"/>
        <v>214.8</v>
      </c>
    </row>
    <row r="2570" spans="1:43" x14ac:dyDescent="0.25">
      <c r="A2570" t="s">
        <v>60</v>
      </c>
      <c r="B2570">
        <v>113</v>
      </c>
      <c r="C2570" t="s">
        <v>25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  <c r="U2570">
        <f t="shared" si="920"/>
        <v>0</v>
      </c>
      <c r="V2570" t="str">
        <f t="shared" si="921"/>
        <v>&lt;=3 calls</v>
      </c>
      <c r="W2570" t="str">
        <f t="shared" si="922"/>
        <v>Q3</v>
      </c>
      <c r="X2570" t="str">
        <f t="shared" si="923"/>
        <v>Not Applicable</v>
      </c>
      <c r="Y2570" t="str">
        <f t="shared" si="924"/>
        <v>High</v>
      </c>
      <c r="Z2570" s="3">
        <f t="shared" si="925"/>
        <v>-0.39545753468259853</v>
      </c>
      <c r="AA2570" s="3">
        <f t="shared" si="926"/>
        <v>0.84828861366861508</v>
      </c>
      <c r="AB2570" s="3">
        <f t="shared" si="927"/>
        <v>0.93880410526369218</v>
      </c>
      <c r="AC2570" s="3">
        <f t="shared" si="928"/>
        <v>-1.3608449835731504</v>
      </c>
      <c r="AD2570" s="3">
        <f t="shared" si="929"/>
        <v>2.7696232329590149</v>
      </c>
      <c r="AE2570" s="3">
        <f t="shared" si="930"/>
        <v>1.8997980027342982</v>
      </c>
      <c r="AF2570" s="3">
        <f t="shared" si="931"/>
        <v>2.7472990463071385</v>
      </c>
      <c r="AG2570" t="str">
        <f t="shared" si="932"/>
        <v>Cluster 2</v>
      </c>
      <c r="AH2570" t="str">
        <f t="shared" si="933"/>
        <v>Not Applicable</v>
      </c>
      <c r="AI2570" t="e">
        <f t="shared" si="934"/>
        <v>#N/A</v>
      </c>
      <c r="AJ2570">
        <f t="shared" si="935"/>
        <v>27.01</v>
      </c>
      <c r="AK2570" t="str">
        <f t="shared" si="936"/>
        <v>no - Medium</v>
      </c>
      <c r="AL2570" t="str">
        <f t="shared" si="937"/>
        <v>Q1 - Low</v>
      </c>
      <c r="AM2570">
        <f t="shared" si="938"/>
        <v>0</v>
      </c>
      <c r="AN2570">
        <f t="shared" si="939"/>
        <v>0</v>
      </c>
      <c r="AO2570">
        <f t="shared" si="940"/>
        <v>0</v>
      </c>
      <c r="AP2570">
        <f t="shared" si="941"/>
        <v>0</v>
      </c>
      <c r="AQ2570">
        <f t="shared" si="942"/>
        <v>158.9</v>
      </c>
    </row>
    <row r="2571" spans="1:43" x14ac:dyDescent="0.25">
      <c r="A2571" t="s">
        <v>38</v>
      </c>
      <c r="B2571">
        <v>121</v>
      </c>
      <c r="C2571" t="s">
        <v>28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  <c r="U2571">
        <f t="shared" si="920"/>
        <v>0</v>
      </c>
      <c r="V2571" t="str">
        <f t="shared" si="921"/>
        <v>&lt;=3 calls</v>
      </c>
      <c r="W2571" t="str">
        <f t="shared" si="922"/>
        <v>Q3</v>
      </c>
      <c r="X2571" t="str">
        <f t="shared" si="923"/>
        <v>Not Applicable</v>
      </c>
      <c r="Y2571" t="str">
        <f t="shared" si="924"/>
        <v>Low</v>
      </c>
      <c r="Z2571" s="3">
        <f t="shared" si="925"/>
        <v>-1.3008056426050132</v>
      </c>
      <c r="AA2571" s="3">
        <f t="shared" si="926"/>
        <v>-1.1676511139419319</v>
      </c>
      <c r="AB2571" s="3">
        <f t="shared" si="927"/>
        <v>0.73027858121448186</v>
      </c>
      <c r="AC2571" s="3">
        <f t="shared" si="928"/>
        <v>-1.3970755322703865</v>
      </c>
      <c r="AD2571" s="3">
        <f t="shared" si="929"/>
        <v>1.8083483839034991</v>
      </c>
      <c r="AE2571" s="3">
        <f t="shared" si="930"/>
        <v>2.3538545606668428</v>
      </c>
      <c r="AF2571" s="3">
        <f t="shared" si="931"/>
        <v>3.9763222590702827</v>
      </c>
      <c r="AG2571" t="str">
        <f t="shared" si="932"/>
        <v>Cluster 1</v>
      </c>
      <c r="AH2571" t="str">
        <f t="shared" si="933"/>
        <v>&gt;16 messages</v>
      </c>
      <c r="AI2571" t="e">
        <f t="shared" si="934"/>
        <v>#N/A</v>
      </c>
      <c r="AJ2571">
        <f t="shared" si="935"/>
        <v>18.7</v>
      </c>
      <c r="AK2571" t="str">
        <f t="shared" si="936"/>
        <v>no - Low</v>
      </c>
      <c r="AL2571" t="str">
        <f t="shared" si="937"/>
        <v>Q1 - Low</v>
      </c>
      <c r="AM2571">
        <f t="shared" si="938"/>
        <v>0</v>
      </c>
      <c r="AN2571">
        <f t="shared" si="939"/>
        <v>0</v>
      </c>
      <c r="AO2571">
        <f t="shared" si="940"/>
        <v>1</v>
      </c>
      <c r="AP2571">
        <f t="shared" si="941"/>
        <v>2</v>
      </c>
      <c r="AQ2571">
        <f t="shared" si="942"/>
        <v>110</v>
      </c>
    </row>
    <row r="2572" spans="1:43" x14ac:dyDescent="0.25">
      <c r="A2572" t="s">
        <v>63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  <c r="U2572">
        <f t="shared" si="920"/>
        <v>0</v>
      </c>
      <c r="V2572" t="str">
        <f t="shared" si="921"/>
        <v>&lt;=3 calls</v>
      </c>
      <c r="W2572" t="str">
        <f t="shared" si="922"/>
        <v>Q1</v>
      </c>
      <c r="X2572" t="str">
        <f t="shared" si="923"/>
        <v>Not Applicable</v>
      </c>
      <c r="Y2572" t="str">
        <f t="shared" si="924"/>
        <v>Medium</v>
      </c>
      <c r="Z2572" s="3">
        <f t="shared" si="925"/>
        <v>-0.50839461971995481</v>
      </c>
      <c r="AA2572" s="3">
        <f t="shared" si="926"/>
        <v>-0.32983213533972056</v>
      </c>
      <c r="AB2572" s="3">
        <f t="shared" si="927"/>
        <v>-0.96771497175765908</v>
      </c>
      <c r="AC2572" s="3">
        <f t="shared" si="928"/>
        <v>8.8376964316294535E-2</v>
      </c>
      <c r="AD2572" s="3">
        <f t="shared" si="929"/>
        <v>1.3698202642122681</v>
      </c>
      <c r="AE2572" s="3">
        <f t="shared" si="930"/>
        <v>1.1452235944341382</v>
      </c>
      <c r="AF2572" s="3">
        <f t="shared" si="931"/>
        <v>2.9574763914950748</v>
      </c>
      <c r="AG2572" t="str">
        <f t="shared" si="932"/>
        <v>Cluster 2</v>
      </c>
      <c r="AH2572" t="str">
        <f t="shared" si="933"/>
        <v>Not Applicable</v>
      </c>
      <c r="AI2572" t="e">
        <f t="shared" si="934"/>
        <v>#N/A</v>
      </c>
      <c r="AJ2572">
        <f t="shared" si="935"/>
        <v>25.98</v>
      </c>
      <c r="AK2572" t="str">
        <f t="shared" si="936"/>
        <v>no - Low</v>
      </c>
      <c r="AL2572" t="str">
        <f t="shared" si="937"/>
        <v>Q3 - High</v>
      </c>
      <c r="AM2572">
        <f t="shared" si="938"/>
        <v>0</v>
      </c>
      <c r="AN2572">
        <f t="shared" si="939"/>
        <v>1</v>
      </c>
      <c r="AO2572">
        <f t="shared" si="940"/>
        <v>0</v>
      </c>
      <c r="AP2572">
        <f t="shared" si="941"/>
        <v>1</v>
      </c>
      <c r="AQ2572">
        <f t="shared" si="942"/>
        <v>152.80000000000001</v>
      </c>
    </row>
    <row r="2573" spans="1:43" x14ac:dyDescent="0.25">
      <c r="A2573" t="s">
        <v>49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  <c r="U2573">
        <f t="shared" si="920"/>
        <v>0</v>
      </c>
      <c r="V2573" t="str">
        <f t="shared" si="921"/>
        <v>&lt;=3 calls</v>
      </c>
      <c r="W2573" t="str">
        <f t="shared" si="922"/>
        <v>Q2</v>
      </c>
      <c r="X2573" t="str">
        <f t="shared" si="923"/>
        <v>Not Applicable</v>
      </c>
      <c r="Y2573" t="str">
        <f t="shared" si="924"/>
        <v>Medium</v>
      </c>
      <c r="Z2573" s="3">
        <f t="shared" si="925"/>
        <v>-0.64169740861650704</v>
      </c>
      <c r="AA2573" s="3">
        <f t="shared" si="926"/>
        <v>-6.1172842913833299E-2</v>
      </c>
      <c r="AB2573" s="3">
        <f t="shared" si="927"/>
        <v>1.8662461979397034</v>
      </c>
      <c r="AC2573" s="3">
        <f t="shared" si="928"/>
        <v>8.8376964316294535E-2</v>
      </c>
      <c r="AD2573" s="3">
        <f t="shared" si="929"/>
        <v>3.2264080432475954</v>
      </c>
      <c r="AE2573" s="3">
        <f t="shared" si="930"/>
        <v>1.9764116575454271</v>
      </c>
      <c r="AF2573" s="3">
        <f t="shared" si="931"/>
        <v>2.3243702843200666</v>
      </c>
      <c r="AG2573" t="str">
        <f t="shared" si="932"/>
        <v>Cluster 2</v>
      </c>
      <c r="AH2573" t="str">
        <f t="shared" si="933"/>
        <v>Not Applicable</v>
      </c>
      <c r="AI2573" t="e">
        <f t="shared" si="934"/>
        <v>#N/A</v>
      </c>
      <c r="AJ2573">
        <f t="shared" si="935"/>
        <v>24.75</v>
      </c>
      <c r="AK2573" t="str">
        <f t="shared" si="936"/>
        <v>no - Medium</v>
      </c>
      <c r="AL2573" t="str">
        <f t="shared" si="937"/>
        <v>Q3 - High</v>
      </c>
      <c r="AM2573">
        <f t="shared" si="938"/>
        <v>0</v>
      </c>
      <c r="AN2573">
        <f t="shared" si="939"/>
        <v>1</v>
      </c>
      <c r="AO2573">
        <f t="shared" si="940"/>
        <v>0</v>
      </c>
      <c r="AP2573">
        <f t="shared" si="941"/>
        <v>0</v>
      </c>
      <c r="AQ2573">
        <f t="shared" si="942"/>
        <v>145.6</v>
      </c>
    </row>
    <row r="2574" spans="1:43" x14ac:dyDescent="0.25">
      <c r="A2574" t="s">
        <v>33</v>
      </c>
      <c r="B2574">
        <v>39</v>
      </c>
      <c r="C2574" t="s">
        <v>25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  <c r="U2574">
        <f t="shared" si="920"/>
        <v>0</v>
      </c>
      <c r="V2574" t="str">
        <f t="shared" si="921"/>
        <v>&lt;=3 calls</v>
      </c>
      <c r="W2574" t="str">
        <f t="shared" si="922"/>
        <v>Q1</v>
      </c>
      <c r="X2574" t="str">
        <f t="shared" si="923"/>
        <v>Not Applicable</v>
      </c>
      <c r="Y2574" t="str">
        <f t="shared" si="924"/>
        <v>Medium</v>
      </c>
      <c r="Z2574" s="3">
        <f t="shared" si="925"/>
        <v>-1.6099940557400712</v>
      </c>
      <c r="AA2574" s="3">
        <f t="shared" si="926"/>
        <v>-1.1421122094224547E-2</v>
      </c>
      <c r="AB2574" s="3">
        <f t="shared" si="927"/>
        <v>0.11264583855443949</v>
      </c>
      <c r="AC2574" s="3">
        <f t="shared" si="928"/>
        <v>-1.3608449835731504</v>
      </c>
      <c r="AD2574" s="3">
        <f t="shared" si="929"/>
        <v>1.6485056293813747</v>
      </c>
      <c r="AE2574" s="3">
        <f t="shared" si="930"/>
        <v>2.1111133214036841</v>
      </c>
      <c r="AF2574" s="3">
        <f t="shared" si="931"/>
        <v>3.7677616832164569</v>
      </c>
      <c r="AG2574" t="str">
        <f t="shared" si="932"/>
        <v>Cluster 1</v>
      </c>
      <c r="AH2574" t="str">
        <f t="shared" si="933"/>
        <v>Not Applicable</v>
      </c>
      <c r="AI2574" t="e">
        <f t="shared" si="934"/>
        <v>#N/A</v>
      </c>
      <c r="AJ2574">
        <f t="shared" si="935"/>
        <v>15.86</v>
      </c>
      <c r="AK2574" t="str">
        <f t="shared" si="936"/>
        <v>no - Medium</v>
      </c>
      <c r="AL2574" t="str">
        <f t="shared" si="937"/>
        <v>Q1 - Low</v>
      </c>
      <c r="AM2574">
        <f t="shared" si="938"/>
        <v>0</v>
      </c>
      <c r="AN2574">
        <f t="shared" si="939"/>
        <v>0</v>
      </c>
      <c r="AO2574">
        <f t="shared" si="940"/>
        <v>0</v>
      </c>
      <c r="AP2574">
        <f t="shared" si="941"/>
        <v>0</v>
      </c>
      <c r="AQ2574">
        <f t="shared" si="942"/>
        <v>93.3</v>
      </c>
    </row>
    <row r="2575" spans="1:43" x14ac:dyDescent="0.25">
      <c r="A2575" t="s">
        <v>27</v>
      </c>
      <c r="B2575">
        <v>142</v>
      </c>
      <c r="C2575" t="s">
        <v>25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  <c r="U2575">
        <f t="shared" si="920"/>
        <v>0</v>
      </c>
      <c r="V2575" t="str">
        <f t="shared" si="921"/>
        <v>&lt;=3 calls</v>
      </c>
      <c r="W2575" t="str">
        <f t="shared" si="922"/>
        <v>Q4</v>
      </c>
      <c r="X2575" t="str">
        <f t="shared" si="923"/>
        <v>Not Applicable</v>
      </c>
      <c r="Y2575" t="str">
        <f t="shared" si="924"/>
        <v>Medium</v>
      </c>
      <c r="Z2575" s="3">
        <f t="shared" si="925"/>
        <v>0.67651905936050605</v>
      </c>
      <c r="AA2575" s="3">
        <f t="shared" si="926"/>
        <v>-0.24624924436277754</v>
      </c>
      <c r="AB2575" s="3">
        <f t="shared" si="927"/>
        <v>-1.2397911317075814</v>
      </c>
      <c r="AC2575" s="3">
        <f t="shared" si="928"/>
        <v>-0.70869510702289995</v>
      </c>
      <c r="AD2575" s="3">
        <f t="shared" si="929"/>
        <v>1.8764899907915102</v>
      </c>
      <c r="AE2575" s="3">
        <f t="shared" si="930"/>
        <v>1.5992646850994452</v>
      </c>
      <c r="AF2575" s="3">
        <f t="shared" si="931"/>
        <v>3.0974312551647909</v>
      </c>
      <c r="AG2575" t="str">
        <f t="shared" si="932"/>
        <v>Cluster 2</v>
      </c>
      <c r="AH2575" t="str">
        <f t="shared" si="933"/>
        <v>Not Applicable</v>
      </c>
      <c r="AI2575" t="e">
        <f t="shared" si="934"/>
        <v>#N/A</v>
      </c>
      <c r="AJ2575">
        <f t="shared" si="935"/>
        <v>36.86</v>
      </c>
      <c r="AK2575" t="str">
        <f t="shared" si="936"/>
        <v>no - Low</v>
      </c>
      <c r="AL2575" t="str">
        <f t="shared" si="937"/>
        <v>Q1 - Low</v>
      </c>
      <c r="AM2575">
        <f t="shared" si="938"/>
        <v>0</v>
      </c>
      <c r="AN2575">
        <f t="shared" si="939"/>
        <v>0</v>
      </c>
      <c r="AO2575">
        <f t="shared" si="940"/>
        <v>0</v>
      </c>
      <c r="AP2575">
        <f t="shared" si="941"/>
        <v>0</v>
      </c>
      <c r="AQ2575">
        <f t="shared" si="942"/>
        <v>216.8</v>
      </c>
    </row>
    <row r="2576" spans="1:43" x14ac:dyDescent="0.25">
      <c r="A2576" t="s">
        <v>49</v>
      </c>
      <c r="B2576">
        <v>176</v>
      </c>
      <c r="C2576" t="s">
        <v>25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  <c r="U2576">
        <f t="shared" si="920"/>
        <v>0</v>
      </c>
      <c r="V2576" t="str">
        <f t="shared" si="921"/>
        <v>&lt;=3 calls</v>
      </c>
      <c r="W2576" t="str">
        <f t="shared" si="922"/>
        <v>Q4</v>
      </c>
      <c r="X2576" t="str">
        <f t="shared" si="923"/>
        <v>Not Applicable</v>
      </c>
      <c r="Y2576" t="str">
        <f t="shared" si="924"/>
        <v>Low</v>
      </c>
      <c r="Z2576" s="3">
        <f t="shared" si="925"/>
        <v>0.40065634344958612</v>
      </c>
      <c r="AA2576" s="3">
        <f t="shared" si="926"/>
        <v>-0.90496202801439785</v>
      </c>
      <c r="AB2576" s="3">
        <f t="shared" si="927"/>
        <v>-0.71748434289860685</v>
      </c>
      <c r="AC2576" s="3">
        <f t="shared" si="928"/>
        <v>-0.45508126614224731</v>
      </c>
      <c r="AD2576" s="3">
        <f t="shared" si="929"/>
        <v>1.532195134955489</v>
      </c>
      <c r="AE2576" s="3">
        <f t="shared" si="930"/>
        <v>1.3043636451513823</v>
      </c>
      <c r="AF2576" s="3">
        <f t="shared" si="931"/>
        <v>3.0091705013182506</v>
      </c>
      <c r="AG2576" t="str">
        <f t="shared" si="932"/>
        <v>Cluster 2</v>
      </c>
      <c r="AH2576" t="str">
        <f t="shared" si="933"/>
        <v>Not Applicable</v>
      </c>
      <c r="AI2576" t="e">
        <f t="shared" si="934"/>
        <v>#N/A</v>
      </c>
      <c r="AJ2576">
        <f t="shared" si="935"/>
        <v>34.32</v>
      </c>
      <c r="AK2576" t="str">
        <f t="shared" si="936"/>
        <v>no - Low</v>
      </c>
      <c r="AL2576" t="str">
        <f t="shared" si="937"/>
        <v>Q2 - Medium</v>
      </c>
      <c r="AM2576">
        <f t="shared" si="938"/>
        <v>0</v>
      </c>
      <c r="AN2576">
        <f t="shared" si="939"/>
        <v>0</v>
      </c>
      <c r="AO2576">
        <f t="shared" si="940"/>
        <v>0</v>
      </c>
      <c r="AP2576">
        <f t="shared" si="941"/>
        <v>1</v>
      </c>
      <c r="AQ2576">
        <f t="shared" si="942"/>
        <v>201.9</v>
      </c>
    </row>
    <row r="2577" spans="1:43" x14ac:dyDescent="0.25">
      <c r="A2577" t="s">
        <v>61</v>
      </c>
      <c r="B2577">
        <v>105</v>
      </c>
      <c r="C2577" t="s">
        <v>25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  <c r="U2577">
        <f t="shared" si="920"/>
        <v>0</v>
      </c>
      <c r="V2577" t="str">
        <f t="shared" si="921"/>
        <v>&lt;=3 calls</v>
      </c>
      <c r="W2577" t="str">
        <f t="shared" si="922"/>
        <v>Q3</v>
      </c>
      <c r="X2577" t="str">
        <f t="shared" si="923"/>
        <v>Not Applicable</v>
      </c>
      <c r="Y2577" t="str">
        <f t="shared" si="924"/>
        <v>Medium</v>
      </c>
      <c r="Z2577" s="3">
        <f t="shared" si="925"/>
        <v>-0.62688598762800107</v>
      </c>
      <c r="AA2577" s="3">
        <f t="shared" si="926"/>
        <v>0.49604643026578477</v>
      </c>
      <c r="AB2577" s="3">
        <f t="shared" si="927"/>
        <v>0.58728965043788017</v>
      </c>
      <c r="AC2577" s="3">
        <f t="shared" si="928"/>
        <v>-0.63623400962842791</v>
      </c>
      <c r="AD2577" s="3">
        <f t="shared" si="929"/>
        <v>2.2425840269380202</v>
      </c>
      <c r="AE2577" s="3">
        <f t="shared" si="930"/>
        <v>1.1784527784273227</v>
      </c>
      <c r="AF2577" s="3">
        <f t="shared" si="931"/>
        <v>2.3975651782774547</v>
      </c>
      <c r="AG2577" t="str">
        <f t="shared" si="932"/>
        <v>Cluster 2</v>
      </c>
      <c r="AH2577" t="str">
        <f t="shared" si="933"/>
        <v>Not Applicable</v>
      </c>
      <c r="AI2577" t="e">
        <f t="shared" si="934"/>
        <v>#N/A</v>
      </c>
      <c r="AJ2577">
        <f t="shared" si="935"/>
        <v>24.89</v>
      </c>
      <c r="AK2577" t="str">
        <f t="shared" si="936"/>
        <v>no - Low</v>
      </c>
      <c r="AL2577" t="str">
        <f t="shared" si="937"/>
        <v>Q1 - Low</v>
      </c>
      <c r="AM2577">
        <f t="shared" si="938"/>
        <v>0</v>
      </c>
      <c r="AN2577">
        <f t="shared" si="939"/>
        <v>0</v>
      </c>
      <c r="AO2577">
        <f t="shared" si="940"/>
        <v>0</v>
      </c>
      <c r="AP2577">
        <f t="shared" si="941"/>
        <v>1</v>
      </c>
      <c r="AQ2577">
        <f t="shared" si="942"/>
        <v>146.4</v>
      </c>
    </row>
    <row r="2578" spans="1:43" x14ac:dyDescent="0.25">
      <c r="A2578" t="s">
        <v>60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  <c r="U2578">
        <f t="shared" si="920"/>
        <v>1</v>
      </c>
      <c r="V2578" t="str">
        <f t="shared" si="921"/>
        <v>&lt;=3 calls</v>
      </c>
      <c r="W2578" t="str">
        <f t="shared" si="922"/>
        <v>Q1</v>
      </c>
      <c r="X2578" t="str">
        <f t="shared" si="923"/>
        <v>Not Applicable</v>
      </c>
      <c r="Y2578" t="str">
        <f t="shared" si="924"/>
        <v>Medium</v>
      </c>
      <c r="Z2578" s="3">
        <f t="shared" si="925"/>
        <v>1.7114671009323457</v>
      </c>
      <c r="AA2578" s="3">
        <f t="shared" si="926"/>
        <v>0.49206629260021628</v>
      </c>
      <c r="AB2578" s="3">
        <f t="shared" si="927"/>
        <v>-0.44342222557678795</v>
      </c>
      <c r="AC2578" s="3">
        <f t="shared" si="928"/>
        <v>8.8376964316294535E-2</v>
      </c>
      <c r="AD2578" s="3">
        <f t="shared" si="929"/>
        <v>3.3275605022881951</v>
      </c>
      <c r="AE2578" s="3">
        <f t="shared" si="930"/>
        <v>1.8373030865495015</v>
      </c>
      <c r="AF2578" s="3">
        <f t="shared" si="931"/>
        <v>1.9179954033574189</v>
      </c>
      <c r="AG2578" t="str">
        <f t="shared" si="932"/>
        <v>Cluster 2</v>
      </c>
      <c r="AH2578" t="str">
        <f t="shared" si="933"/>
        <v>Not Applicable</v>
      </c>
      <c r="AI2578">
        <f t="shared" si="934"/>
        <v>46.36</v>
      </c>
      <c r="AJ2578" t="e">
        <f t="shared" si="935"/>
        <v>#N/A</v>
      </c>
      <c r="AK2578" t="str">
        <f t="shared" si="936"/>
        <v>no - Low</v>
      </c>
      <c r="AL2578" t="str">
        <f t="shared" si="937"/>
        <v>Q3 - High</v>
      </c>
      <c r="AM2578">
        <f t="shared" si="938"/>
        <v>0</v>
      </c>
      <c r="AN2578">
        <f t="shared" si="939"/>
        <v>1</v>
      </c>
      <c r="AO2578">
        <f t="shared" si="940"/>
        <v>0</v>
      </c>
      <c r="AP2578">
        <f t="shared" si="941"/>
        <v>2</v>
      </c>
      <c r="AQ2578">
        <f t="shared" si="942"/>
        <v>272.7</v>
      </c>
    </row>
    <row r="2579" spans="1:43" x14ac:dyDescent="0.25">
      <c r="A2579" t="s">
        <v>42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  <c r="U2579">
        <f t="shared" si="920"/>
        <v>0</v>
      </c>
      <c r="V2579" t="str">
        <f t="shared" si="921"/>
        <v>&lt;=3 calls</v>
      </c>
      <c r="W2579" t="str">
        <f t="shared" si="922"/>
        <v>Q2</v>
      </c>
      <c r="X2579" t="str">
        <f t="shared" si="923"/>
        <v>Not Applicable</v>
      </c>
      <c r="Y2579" t="str">
        <f t="shared" si="924"/>
        <v>Medium</v>
      </c>
      <c r="Z2579" s="3">
        <f t="shared" si="925"/>
        <v>-0.13810909500731083</v>
      </c>
      <c r="AA2579" s="3">
        <f t="shared" si="926"/>
        <v>-0.13480538972685402</v>
      </c>
      <c r="AB2579" s="3">
        <f t="shared" si="927"/>
        <v>-2.2029804570777434</v>
      </c>
      <c r="AC2579" s="3">
        <f t="shared" si="928"/>
        <v>0.92167958435272568</v>
      </c>
      <c r="AD2579" s="3">
        <f t="shared" si="929"/>
        <v>2.5751567041218792</v>
      </c>
      <c r="AE2579" s="3">
        <f t="shared" si="930"/>
        <v>2.3958010697264127</v>
      </c>
      <c r="AF2579" s="3">
        <f t="shared" si="931"/>
        <v>3.5844516289971873</v>
      </c>
      <c r="AG2579" t="str">
        <f t="shared" si="932"/>
        <v>Cluster 2</v>
      </c>
      <c r="AH2579" t="str">
        <f t="shared" si="933"/>
        <v>Not Applicable</v>
      </c>
      <c r="AI2579" t="e">
        <f t="shared" si="934"/>
        <v>#N/A</v>
      </c>
      <c r="AJ2579">
        <f t="shared" si="935"/>
        <v>29.38</v>
      </c>
      <c r="AK2579" t="str">
        <f t="shared" si="936"/>
        <v>no - Medium</v>
      </c>
      <c r="AL2579" t="str">
        <f t="shared" si="937"/>
        <v>Q4 - Very High</v>
      </c>
      <c r="AM2579">
        <f t="shared" si="938"/>
        <v>0</v>
      </c>
      <c r="AN2579">
        <f t="shared" si="939"/>
        <v>1</v>
      </c>
      <c r="AO2579">
        <f t="shared" si="940"/>
        <v>0</v>
      </c>
      <c r="AP2579">
        <f t="shared" si="941"/>
        <v>2</v>
      </c>
      <c r="AQ2579">
        <f t="shared" si="942"/>
        <v>172.8</v>
      </c>
    </row>
    <row r="2580" spans="1:43" x14ac:dyDescent="0.25">
      <c r="A2580" t="s">
        <v>68</v>
      </c>
      <c r="B2580">
        <v>95</v>
      </c>
      <c r="C2580" t="s">
        <v>25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  <c r="U2580">
        <f t="shared" si="920"/>
        <v>0</v>
      </c>
      <c r="V2580" t="str">
        <f t="shared" si="921"/>
        <v>&lt;=3 calls</v>
      </c>
      <c r="W2580" t="str">
        <f t="shared" si="922"/>
        <v>Q2</v>
      </c>
      <c r="X2580" t="str">
        <f t="shared" si="923"/>
        <v>Not Applicable</v>
      </c>
      <c r="Y2580" t="str">
        <f t="shared" si="924"/>
        <v>Low</v>
      </c>
      <c r="Z2580" s="3">
        <f t="shared" si="925"/>
        <v>0.18403931149268907</v>
      </c>
      <c r="AA2580" s="3">
        <f t="shared" si="926"/>
        <v>-0.85720037602757337</v>
      </c>
      <c r="AB2580" s="3">
        <f t="shared" si="927"/>
        <v>-0.37788563230417876</v>
      </c>
      <c r="AC2580" s="3">
        <f t="shared" si="928"/>
        <v>1.3564461687195588</v>
      </c>
      <c r="AD2580" s="3">
        <f t="shared" si="929"/>
        <v>2.7133384706544459</v>
      </c>
      <c r="AE2580" s="3">
        <f t="shared" si="930"/>
        <v>1.6587364807504581</v>
      </c>
      <c r="AF2580" s="3">
        <f t="shared" si="931"/>
        <v>2.4780249734035014</v>
      </c>
      <c r="AG2580" t="str">
        <f t="shared" si="932"/>
        <v>Cluster 2</v>
      </c>
      <c r="AH2580" t="str">
        <f t="shared" si="933"/>
        <v>Not Applicable</v>
      </c>
      <c r="AI2580" t="e">
        <f t="shared" si="934"/>
        <v>#N/A</v>
      </c>
      <c r="AJ2580">
        <f t="shared" si="935"/>
        <v>32.33</v>
      </c>
      <c r="AK2580" t="str">
        <f t="shared" si="936"/>
        <v>no - Medium</v>
      </c>
      <c r="AL2580" t="str">
        <f t="shared" si="937"/>
        <v>Q4 - Very High</v>
      </c>
      <c r="AM2580">
        <f t="shared" si="938"/>
        <v>0</v>
      </c>
      <c r="AN2580">
        <f t="shared" si="939"/>
        <v>0</v>
      </c>
      <c r="AO2580">
        <f t="shared" si="940"/>
        <v>0</v>
      </c>
      <c r="AP2580">
        <f t="shared" si="941"/>
        <v>0</v>
      </c>
      <c r="AQ2580">
        <f t="shared" si="942"/>
        <v>190.2</v>
      </c>
    </row>
    <row r="2581" spans="1:43" x14ac:dyDescent="0.25">
      <c r="A2581" t="s">
        <v>53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  <c r="U2581">
        <f t="shared" si="920"/>
        <v>0</v>
      </c>
      <c r="V2581" t="str">
        <f t="shared" si="921"/>
        <v>&lt;=3 calls</v>
      </c>
      <c r="W2581" t="str">
        <f t="shared" si="922"/>
        <v>Q4</v>
      </c>
      <c r="X2581" t="str">
        <f t="shared" si="923"/>
        <v>Not Applicable</v>
      </c>
      <c r="Y2581" t="str">
        <f t="shared" si="924"/>
        <v>Medium</v>
      </c>
      <c r="Z2581" s="3">
        <f t="shared" si="925"/>
        <v>-0.91941155215099002</v>
      </c>
      <c r="AA2581" s="3">
        <f t="shared" si="926"/>
        <v>0.15773472869244523</v>
      </c>
      <c r="AB2581" s="3">
        <f t="shared" si="927"/>
        <v>8.0870520604083743E-2</v>
      </c>
      <c r="AC2581" s="3">
        <f t="shared" si="928"/>
        <v>1.9361349478753367</v>
      </c>
      <c r="AD2581" s="3">
        <f t="shared" si="929"/>
        <v>3.3370666331964558</v>
      </c>
      <c r="AE2581" s="3">
        <f t="shared" si="930"/>
        <v>2.1506641821426653</v>
      </c>
      <c r="AF2581" s="3">
        <f t="shared" si="931"/>
        <v>2.4727917692983428</v>
      </c>
      <c r="AG2581" t="str">
        <f t="shared" si="932"/>
        <v>Cluster 2</v>
      </c>
      <c r="AH2581" t="str">
        <f t="shared" si="933"/>
        <v>Not Applicable</v>
      </c>
      <c r="AI2581" t="e">
        <f t="shared" si="934"/>
        <v>#N/A</v>
      </c>
      <c r="AJ2581">
        <f t="shared" si="935"/>
        <v>22.2</v>
      </c>
      <c r="AK2581" t="str">
        <f t="shared" si="936"/>
        <v>no - Low</v>
      </c>
      <c r="AL2581" t="str">
        <f t="shared" si="937"/>
        <v>Q4 - Very High</v>
      </c>
      <c r="AM2581">
        <f t="shared" si="938"/>
        <v>0</v>
      </c>
      <c r="AN2581">
        <f t="shared" si="939"/>
        <v>1</v>
      </c>
      <c r="AO2581">
        <f t="shared" si="940"/>
        <v>0</v>
      </c>
      <c r="AP2581">
        <f t="shared" si="941"/>
        <v>3</v>
      </c>
      <c r="AQ2581">
        <f t="shared" si="942"/>
        <v>130.6</v>
      </c>
    </row>
    <row r="2582" spans="1:43" x14ac:dyDescent="0.25">
      <c r="A2582" t="s">
        <v>43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  <c r="U2582">
        <f t="shared" si="920"/>
        <v>1</v>
      </c>
      <c r="V2582" t="str">
        <f t="shared" si="921"/>
        <v>&gt;3 calls</v>
      </c>
      <c r="W2582" t="str">
        <f t="shared" si="922"/>
        <v>Q3</v>
      </c>
      <c r="X2582" t="str">
        <f t="shared" si="923"/>
        <v>Not Applicable</v>
      </c>
      <c r="Y2582" t="str">
        <f t="shared" si="924"/>
        <v>Medium</v>
      </c>
      <c r="Z2582" s="3">
        <f t="shared" si="925"/>
        <v>-0.40471467280041462</v>
      </c>
      <c r="AA2582" s="3">
        <f t="shared" si="926"/>
        <v>-0.24226910669720905</v>
      </c>
      <c r="AB2582" s="3">
        <f t="shared" si="927"/>
        <v>0.38075008376056702</v>
      </c>
      <c r="AC2582" s="3">
        <f t="shared" si="928"/>
        <v>1.1752934252333782</v>
      </c>
      <c r="AD2582" s="3">
        <f t="shared" si="929"/>
        <v>2.7507986126056081</v>
      </c>
      <c r="AE2582" s="3">
        <f t="shared" si="930"/>
        <v>1.3224120190471256</v>
      </c>
      <c r="AF2582" s="3">
        <f t="shared" si="931"/>
        <v>1.9825877254557118</v>
      </c>
      <c r="AG2582" t="str">
        <f t="shared" si="932"/>
        <v>Cluster 2</v>
      </c>
      <c r="AH2582" t="str">
        <f t="shared" si="933"/>
        <v>Not Applicable</v>
      </c>
      <c r="AI2582">
        <f t="shared" si="934"/>
        <v>26.93</v>
      </c>
      <c r="AJ2582" t="e">
        <f t="shared" si="935"/>
        <v>#N/A</v>
      </c>
      <c r="AK2582" t="str">
        <f t="shared" si="936"/>
        <v>no - Medium</v>
      </c>
      <c r="AL2582" t="str">
        <f t="shared" si="937"/>
        <v>Q4 - Very High</v>
      </c>
      <c r="AM2582">
        <f t="shared" si="938"/>
        <v>0</v>
      </c>
      <c r="AN2582">
        <f t="shared" si="939"/>
        <v>1</v>
      </c>
      <c r="AO2582">
        <f t="shared" si="940"/>
        <v>0</v>
      </c>
      <c r="AP2582">
        <f t="shared" si="941"/>
        <v>4</v>
      </c>
      <c r="AQ2582">
        <f t="shared" si="942"/>
        <v>158.4</v>
      </c>
    </row>
    <row r="2583" spans="1:43" x14ac:dyDescent="0.25">
      <c r="A2583" t="s">
        <v>67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  <c r="U2583">
        <f t="shared" si="920"/>
        <v>0</v>
      </c>
      <c r="V2583" t="str">
        <f t="shared" si="921"/>
        <v>&lt;=3 calls</v>
      </c>
      <c r="W2583" t="str">
        <f t="shared" si="922"/>
        <v>Q3</v>
      </c>
      <c r="X2583" t="str">
        <f t="shared" si="923"/>
        <v>Not Applicable</v>
      </c>
      <c r="Y2583" t="str">
        <f t="shared" si="924"/>
        <v>High</v>
      </c>
      <c r="Z2583" s="3">
        <f t="shared" si="925"/>
        <v>-0.25474903529179388</v>
      </c>
      <c r="AA2583" s="3">
        <f t="shared" si="926"/>
        <v>0.71694407070484756</v>
      </c>
      <c r="AB2583" s="3">
        <f t="shared" si="927"/>
        <v>0.10073009432305616</v>
      </c>
      <c r="AC2583" s="3">
        <f t="shared" si="928"/>
        <v>1.9361349478753367</v>
      </c>
      <c r="AD2583" s="3">
        <f t="shared" si="929"/>
        <v>3.6518202468098555</v>
      </c>
      <c r="AE2583" s="3">
        <f t="shared" si="930"/>
        <v>2.0827076030464529</v>
      </c>
      <c r="AF2583" s="3">
        <f t="shared" si="931"/>
        <v>1.8274437897140936</v>
      </c>
      <c r="AG2583" t="str">
        <f t="shared" si="932"/>
        <v>Cluster 3</v>
      </c>
      <c r="AH2583" t="str">
        <f t="shared" si="933"/>
        <v>Not Applicable</v>
      </c>
      <c r="AI2583" t="e">
        <f t="shared" si="934"/>
        <v>#N/A</v>
      </c>
      <c r="AJ2583">
        <f t="shared" si="935"/>
        <v>28.31</v>
      </c>
      <c r="AK2583" t="str">
        <f t="shared" si="936"/>
        <v>no - Low</v>
      </c>
      <c r="AL2583" t="str">
        <f t="shared" si="937"/>
        <v>Q4 - Very High</v>
      </c>
      <c r="AM2583">
        <f t="shared" si="938"/>
        <v>0</v>
      </c>
      <c r="AN2583">
        <f t="shared" si="939"/>
        <v>1</v>
      </c>
      <c r="AO2583">
        <f t="shared" si="940"/>
        <v>0</v>
      </c>
      <c r="AP2583">
        <f t="shared" si="941"/>
        <v>1</v>
      </c>
      <c r="AQ2583">
        <f t="shared" si="942"/>
        <v>166.5</v>
      </c>
    </row>
    <row r="2584" spans="1:43" x14ac:dyDescent="0.25">
      <c r="A2584" t="s">
        <v>67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  <c r="U2584">
        <f t="shared" si="920"/>
        <v>0</v>
      </c>
      <c r="V2584" t="str">
        <f t="shared" si="921"/>
        <v>&lt;=3 calls</v>
      </c>
      <c r="W2584" t="str">
        <f t="shared" si="922"/>
        <v>Q3</v>
      </c>
      <c r="X2584" t="str">
        <f t="shared" si="923"/>
        <v>Not Applicable</v>
      </c>
      <c r="Y2584" t="str">
        <f t="shared" si="924"/>
        <v>Medium</v>
      </c>
      <c r="Z2584" s="3">
        <f t="shared" si="925"/>
        <v>-0.94348011125731157</v>
      </c>
      <c r="AA2584" s="3">
        <f t="shared" si="926"/>
        <v>5.2261080554875002E-2</v>
      </c>
      <c r="AB2584" s="3">
        <f t="shared" si="927"/>
        <v>0.64488241422290027</v>
      </c>
      <c r="AC2584" s="3">
        <f t="shared" si="928"/>
        <v>0.95791013304996164</v>
      </c>
      <c r="AD2584" s="3">
        <f t="shared" si="929"/>
        <v>2.7657726090901753</v>
      </c>
      <c r="AE2584" s="3">
        <f t="shared" si="930"/>
        <v>1.49209620737157</v>
      </c>
      <c r="AF2584" s="3">
        <f t="shared" si="931"/>
        <v>2.1916213310952628</v>
      </c>
      <c r="AG2584" t="str">
        <f t="shared" si="932"/>
        <v>Cluster 2</v>
      </c>
      <c r="AH2584" t="str">
        <f t="shared" si="933"/>
        <v>Not Applicable</v>
      </c>
      <c r="AI2584" t="e">
        <f t="shared" si="934"/>
        <v>#N/A</v>
      </c>
      <c r="AJ2584">
        <f t="shared" si="935"/>
        <v>21.98</v>
      </c>
      <c r="AK2584" t="str">
        <f t="shared" si="936"/>
        <v>no - Low</v>
      </c>
      <c r="AL2584" t="str">
        <f t="shared" si="937"/>
        <v>Q4 - Very High</v>
      </c>
      <c r="AM2584">
        <f t="shared" si="938"/>
        <v>0</v>
      </c>
      <c r="AN2584">
        <f t="shared" si="939"/>
        <v>1</v>
      </c>
      <c r="AO2584">
        <f t="shared" si="940"/>
        <v>0</v>
      </c>
      <c r="AP2584">
        <f t="shared" si="941"/>
        <v>2</v>
      </c>
      <c r="AQ2584">
        <f t="shared" si="942"/>
        <v>129.30000000000001</v>
      </c>
    </row>
    <row r="2585" spans="1:43" x14ac:dyDescent="0.25">
      <c r="A2585" t="s">
        <v>56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  <c r="U2585">
        <f t="shared" si="920"/>
        <v>0</v>
      </c>
      <c r="V2585" t="str">
        <f t="shared" si="921"/>
        <v>&lt;=3 calls</v>
      </c>
      <c r="W2585" t="str">
        <f t="shared" si="922"/>
        <v>Q2</v>
      </c>
      <c r="X2585" t="str">
        <f t="shared" si="923"/>
        <v>Not Applicable</v>
      </c>
      <c r="Y2585" t="str">
        <f t="shared" si="924"/>
        <v>Medium</v>
      </c>
      <c r="Z2585" s="3">
        <f t="shared" si="925"/>
        <v>0.35251922523694251</v>
      </c>
      <c r="AA2585" s="3">
        <f t="shared" si="926"/>
        <v>-0.13480538972685402</v>
      </c>
      <c r="AB2585" s="3">
        <f t="shared" si="927"/>
        <v>1.0698772918089099</v>
      </c>
      <c r="AC2585" s="3">
        <f t="shared" si="928"/>
        <v>-1.1796922400869698</v>
      </c>
      <c r="AD2585" s="3">
        <f t="shared" si="929"/>
        <v>2.6257477549404666</v>
      </c>
      <c r="AE2585" s="3">
        <f t="shared" si="930"/>
        <v>1.6366897989878362</v>
      </c>
      <c r="AF2585" s="3">
        <f t="shared" si="931"/>
        <v>2.5422343958901168</v>
      </c>
      <c r="AG2585" t="str">
        <f t="shared" si="932"/>
        <v>Cluster 2</v>
      </c>
      <c r="AH2585" t="str">
        <f t="shared" si="933"/>
        <v>Not Applicable</v>
      </c>
      <c r="AI2585" t="e">
        <f t="shared" si="934"/>
        <v>#N/A</v>
      </c>
      <c r="AJ2585">
        <f t="shared" si="935"/>
        <v>33.880000000000003</v>
      </c>
      <c r="AK2585" t="str">
        <f t="shared" si="936"/>
        <v>no - High</v>
      </c>
      <c r="AL2585" t="str">
        <f t="shared" si="937"/>
        <v>Q1 - Low</v>
      </c>
      <c r="AM2585">
        <f t="shared" si="938"/>
        <v>0</v>
      </c>
      <c r="AN2585">
        <f t="shared" si="939"/>
        <v>1</v>
      </c>
      <c r="AO2585">
        <f t="shared" si="940"/>
        <v>0</v>
      </c>
      <c r="AP2585">
        <f t="shared" si="941"/>
        <v>0</v>
      </c>
      <c r="AQ2585">
        <f t="shared" si="942"/>
        <v>199.3</v>
      </c>
    </row>
    <row r="2586" spans="1:43" x14ac:dyDescent="0.25">
      <c r="A2586" t="s">
        <v>49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  <c r="U2586">
        <f t="shared" si="920"/>
        <v>0</v>
      </c>
      <c r="V2586" t="str">
        <f t="shared" si="921"/>
        <v>&lt;=3 calls</v>
      </c>
      <c r="W2586" t="str">
        <f t="shared" si="922"/>
        <v>Q4</v>
      </c>
      <c r="X2586" t="str">
        <f t="shared" si="923"/>
        <v>Not Applicable</v>
      </c>
      <c r="Y2586" t="str">
        <f t="shared" si="924"/>
        <v>Medium</v>
      </c>
      <c r="Z2586" s="3">
        <f t="shared" si="925"/>
        <v>8.9616502690964939E-2</v>
      </c>
      <c r="AA2586" s="3">
        <f t="shared" si="926"/>
        <v>0.65326186805574848</v>
      </c>
      <c r="AB2586" s="3">
        <f t="shared" si="927"/>
        <v>-0.95977114227007054</v>
      </c>
      <c r="AC2586" s="3">
        <f t="shared" si="928"/>
        <v>-0.41885071744501134</v>
      </c>
      <c r="AD2586" s="3">
        <f t="shared" si="929"/>
        <v>2.0639505267598119</v>
      </c>
      <c r="AE2586" s="3">
        <f t="shared" si="930"/>
        <v>1.2374888907981527</v>
      </c>
      <c r="AF2586" s="3">
        <f t="shared" si="931"/>
        <v>2.6082303833798082</v>
      </c>
      <c r="AG2586" t="str">
        <f t="shared" si="932"/>
        <v>Cluster 2</v>
      </c>
      <c r="AH2586" t="str">
        <f t="shared" si="933"/>
        <v>Not Applicable</v>
      </c>
      <c r="AI2586" t="e">
        <f t="shared" si="934"/>
        <v>#N/A</v>
      </c>
      <c r="AJ2586">
        <f t="shared" si="935"/>
        <v>31.47</v>
      </c>
      <c r="AK2586" t="str">
        <f t="shared" si="936"/>
        <v>no - High</v>
      </c>
      <c r="AL2586" t="str">
        <f t="shared" si="937"/>
        <v>Q2 - Medium</v>
      </c>
      <c r="AM2586">
        <f t="shared" si="938"/>
        <v>0</v>
      </c>
      <c r="AN2586">
        <f t="shared" si="939"/>
        <v>1</v>
      </c>
      <c r="AO2586">
        <f t="shared" si="940"/>
        <v>0</v>
      </c>
      <c r="AP2586">
        <f t="shared" si="941"/>
        <v>0</v>
      </c>
      <c r="AQ2586">
        <f t="shared" si="942"/>
        <v>185.1</v>
      </c>
    </row>
    <row r="2587" spans="1:43" x14ac:dyDescent="0.25">
      <c r="A2587" t="s">
        <v>75</v>
      </c>
      <c r="B2587">
        <v>149</v>
      </c>
      <c r="C2587" t="s">
        <v>25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  <c r="U2587">
        <f t="shared" si="920"/>
        <v>0</v>
      </c>
      <c r="V2587" t="str">
        <f t="shared" si="921"/>
        <v>&lt;=3 calls</v>
      </c>
      <c r="W2587" t="str">
        <f t="shared" si="922"/>
        <v>Q4</v>
      </c>
      <c r="X2587" t="str">
        <f t="shared" si="923"/>
        <v>Not Applicable</v>
      </c>
      <c r="Y2587" t="str">
        <f t="shared" si="924"/>
        <v>Medium</v>
      </c>
      <c r="Z2587" s="3">
        <f t="shared" si="925"/>
        <v>-8.9971976794667202E-2</v>
      </c>
      <c r="AA2587" s="3">
        <f t="shared" si="926"/>
        <v>-5.5202636415480025E-2</v>
      </c>
      <c r="AB2587" s="3">
        <f t="shared" si="927"/>
        <v>-0.24482648838706386</v>
      </c>
      <c r="AC2587" s="3">
        <f t="shared" si="928"/>
        <v>-0.20146742526159472</v>
      </c>
      <c r="AD2587" s="3">
        <f t="shared" si="929"/>
        <v>1.7113545415300202</v>
      </c>
      <c r="AE2587" s="3">
        <f t="shared" si="930"/>
        <v>0.33417274055948548</v>
      </c>
      <c r="AF2587" s="3">
        <f t="shared" si="931"/>
        <v>2.3010016241303806</v>
      </c>
      <c r="AG2587" t="str">
        <f t="shared" si="932"/>
        <v>Cluster 2</v>
      </c>
      <c r="AH2587" t="str">
        <f t="shared" si="933"/>
        <v>Not Applicable</v>
      </c>
      <c r="AI2587" t="e">
        <f t="shared" si="934"/>
        <v>#N/A</v>
      </c>
      <c r="AJ2587">
        <f t="shared" si="935"/>
        <v>29.82</v>
      </c>
      <c r="AK2587" t="str">
        <f t="shared" si="936"/>
        <v>no - Low</v>
      </c>
      <c r="AL2587" t="str">
        <f t="shared" si="937"/>
        <v>Q2 - Medium</v>
      </c>
      <c r="AM2587">
        <f t="shared" si="938"/>
        <v>0</v>
      </c>
      <c r="AN2587">
        <f t="shared" si="939"/>
        <v>0</v>
      </c>
      <c r="AO2587">
        <f t="shared" si="940"/>
        <v>0</v>
      </c>
      <c r="AP2587">
        <f t="shared" si="941"/>
        <v>2</v>
      </c>
      <c r="AQ2587">
        <f t="shared" si="942"/>
        <v>175.4</v>
      </c>
    </row>
    <row r="2588" spans="1:43" x14ac:dyDescent="0.25">
      <c r="A2588" t="s">
        <v>72</v>
      </c>
      <c r="B2588">
        <v>131</v>
      </c>
      <c r="C2588" t="s">
        <v>28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  <c r="U2588">
        <f t="shared" si="920"/>
        <v>0</v>
      </c>
      <c r="V2588" t="str">
        <f t="shared" si="921"/>
        <v>&lt;=3 calls</v>
      </c>
      <c r="W2588" t="str">
        <f t="shared" si="922"/>
        <v>Q4</v>
      </c>
      <c r="X2588" t="str">
        <f t="shared" si="923"/>
        <v>Not Applicable</v>
      </c>
      <c r="Y2588" t="str">
        <f t="shared" si="924"/>
        <v>Low</v>
      </c>
      <c r="Z2588" s="3">
        <f t="shared" si="925"/>
        <v>1.5392843319409659</v>
      </c>
      <c r="AA2588" s="3">
        <f t="shared" si="926"/>
        <v>-0.9606839553323594</v>
      </c>
      <c r="AB2588" s="3">
        <f t="shared" si="927"/>
        <v>0.35691859529780035</v>
      </c>
      <c r="AC2588" s="3">
        <f t="shared" si="928"/>
        <v>0.16083806171076653</v>
      </c>
      <c r="AD2588" s="3">
        <f t="shared" si="929"/>
        <v>3.1045585434310219</v>
      </c>
      <c r="AE2588" s="3">
        <f t="shared" si="930"/>
        <v>1.8562245775649573</v>
      </c>
      <c r="AF2588" s="3">
        <f t="shared" si="931"/>
        <v>2.291910909071698</v>
      </c>
      <c r="AG2588" t="str">
        <f t="shared" si="932"/>
        <v>Cluster 2</v>
      </c>
      <c r="AH2588" t="str">
        <f t="shared" si="933"/>
        <v>Not Applicable</v>
      </c>
      <c r="AI2588" t="e">
        <f t="shared" si="934"/>
        <v>#N/A</v>
      </c>
      <c r="AJ2588">
        <f t="shared" si="935"/>
        <v>44.78</v>
      </c>
      <c r="AK2588" t="str">
        <f t="shared" si="936"/>
        <v>no - Low</v>
      </c>
      <c r="AL2588" t="str">
        <f t="shared" si="937"/>
        <v>Q3 - High</v>
      </c>
      <c r="AM2588">
        <f t="shared" si="938"/>
        <v>0</v>
      </c>
      <c r="AN2588">
        <f t="shared" si="939"/>
        <v>0</v>
      </c>
      <c r="AO2588">
        <f t="shared" si="940"/>
        <v>1</v>
      </c>
      <c r="AP2588">
        <f t="shared" si="941"/>
        <v>2</v>
      </c>
      <c r="AQ2588">
        <f t="shared" si="942"/>
        <v>263.39999999999998</v>
      </c>
    </row>
    <row r="2589" spans="1:43" x14ac:dyDescent="0.25">
      <c r="A2589" t="s">
        <v>57</v>
      </c>
      <c r="B2589">
        <v>119</v>
      </c>
      <c r="C2589" t="s">
        <v>28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  <c r="U2589">
        <f t="shared" si="920"/>
        <v>0</v>
      </c>
      <c r="V2589" t="str">
        <f t="shared" si="921"/>
        <v>&lt;=3 calls</v>
      </c>
      <c r="W2589" t="str">
        <f t="shared" si="922"/>
        <v>Q3</v>
      </c>
      <c r="X2589" t="str">
        <f t="shared" si="923"/>
        <v>Not Applicable</v>
      </c>
      <c r="Y2589" t="str">
        <f t="shared" si="924"/>
        <v>High</v>
      </c>
      <c r="Z2589" s="3">
        <f t="shared" si="925"/>
        <v>-1.5933312071280021</v>
      </c>
      <c r="AA2589" s="3">
        <f t="shared" si="926"/>
        <v>1.2721732750516819</v>
      </c>
      <c r="AB2589" s="3">
        <f t="shared" si="927"/>
        <v>6.2996904257008463E-2</v>
      </c>
      <c r="AC2589" s="3">
        <f t="shared" si="928"/>
        <v>-1.0710005939952616</v>
      </c>
      <c r="AD2589" s="3">
        <f t="shared" si="929"/>
        <v>2.5787238735503886</v>
      </c>
      <c r="AE2589" s="3">
        <f t="shared" si="930"/>
        <v>2.3039401163328592</v>
      </c>
      <c r="AF2589" s="3">
        <f t="shared" si="931"/>
        <v>3.4592576231435865</v>
      </c>
      <c r="AG2589" t="str">
        <f t="shared" si="932"/>
        <v>Cluster 2</v>
      </c>
      <c r="AH2589" t="str">
        <f t="shared" si="933"/>
        <v>Not Applicable</v>
      </c>
      <c r="AI2589" t="e">
        <f t="shared" si="934"/>
        <v>#N/A</v>
      </c>
      <c r="AJ2589">
        <f t="shared" si="935"/>
        <v>16.010000000000002</v>
      </c>
      <c r="AK2589" t="str">
        <f t="shared" si="936"/>
        <v>no - Low</v>
      </c>
      <c r="AL2589" t="str">
        <f t="shared" si="937"/>
        <v>Q1 - Low</v>
      </c>
      <c r="AM2589">
        <f t="shared" si="938"/>
        <v>0</v>
      </c>
      <c r="AN2589">
        <f t="shared" si="939"/>
        <v>0</v>
      </c>
      <c r="AO2589">
        <f t="shared" si="940"/>
        <v>1</v>
      </c>
      <c r="AP2589">
        <f t="shared" si="941"/>
        <v>1</v>
      </c>
      <c r="AQ2589">
        <f t="shared" si="942"/>
        <v>94.2</v>
      </c>
    </row>
    <row r="2590" spans="1:43" x14ac:dyDescent="0.25">
      <c r="A2590" t="s">
        <v>68</v>
      </c>
      <c r="B2590">
        <v>112</v>
      </c>
      <c r="C2590" t="s">
        <v>28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  <c r="U2590">
        <f t="shared" si="920"/>
        <v>0</v>
      </c>
      <c r="V2590" t="str">
        <f t="shared" si="921"/>
        <v>&lt;=3 calls</v>
      </c>
      <c r="W2590" t="str">
        <f t="shared" si="922"/>
        <v>Q3</v>
      </c>
      <c r="X2590" t="str">
        <f t="shared" si="923"/>
        <v>Not Applicable</v>
      </c>
      <c r="Y2590" t="str">
        <f t="shared" si="924"/>
        <v>Medium</v>
      </c>
      <c r="Z2590" s="3">
        <f t="shared" si="925"/>
        <v>0.16922789050418363</v>
      </c>
      <c r="AA2590" s="3">
        <f t="shared" si="926"/>
        <v>0.37465223146593951</v>
      </c>
      <c r="AB2590" s="3">
        <f t="shared" si="927"/>
        <v>-0.64598987751030634</v>
      </c>
      <c r="AC2590" s="3">
        <f t="shared" si="928"/>
        <v>-1.1434616913897337</v>
      </c>
      <c r="AD2590" s="3">
        <f t="shared" si="929"/>
        <v>1.8446319527560833</v>
      </c>
      <c r="AE2590" s="3">
        <f t="shared" si="930"/>
        <v>1.3761576708315639</v>
      </c>
      <c r="AF2590" s="3">
        <f t="shared" si="931"/>
        <v>2.8956783020301802</v>
      </c>
      <c r="AG2590" t="str">
        <f t="shared" si="932"/>
        <v>Cluster 2</v>
      </c>
      <c r="AH2590" t="str">
        <f t="shared" si="933"/>
        <v>Not Applicable</v>
      </c>
      <c r="AI2590" t="e">
        <f t="shared" si="934"/>
        <v>#N/A</v>
      </c>
      <c r="AJ2590">
        <f t="shared" si="935"/>
        <v>32.200000000000003</v>
      </c>
      <c r="AK2590" t="str">
        <f t="shared" si="936"/>
        <v>no - High</v>
      </c>
      <c r="AL2590" t="str">
        <f t="shared" si="937"/>
        <v>Q1 - Low</v>
      </c>
      <c r="AM2590">
        <f t="shared" si="938"/>
        <v>0</v>
      </c>
      <c r="AN2590">
        <f t="shared" si="939"/>
        <v>0</v>
      </c>
      <c r="AO2590">
        <f t="shared" si="940"/>
        <v>1</v>
      </c>
      <c r="AP2590">
        <f t="shared" si="941"/>
        <v>3</v>
      </c>
      <c r="AQ2590">
        <f t="shared" si="942"/>
        <v>189.4</v>
      </c>
    </row>
    <row r="2591" spans="1:43" x14ac:dyDescent="0.25">
      <c r="A2591" t="s">
        <v>62</v>
      </c>
      <c r="B2591">
        <v>116</v>
      </c>
      <c r="C2591" t="s">
        <v>28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  <c r="U2591">
        <f t="shared" si="920"/>
        <v>0</v>
      </c>
      <c r="V2591" t="str">
        <f t="shared" si="921"/>
        <v>&lt;=3 calls</v>
      </c>
      <c r="W2591" t="str">
        <f t="shared" si="922"/>
        <v>Q3</v>
      </c>
      <c r="X2591" t="str">
        <f t="shared" si="923"/>
        <v>Not Applicable</v>
      </c>
      <c r="Y2591" t="str">
        <f t="shared" si="924"/>
        <v>Medium</v>
      </c>
      <c r="Z2591" s="3">
        <f t="shared" si="925"/>
        <v>-1.1526914327199558</v>
      </c>
      <c r="AA2591" s="3">
        <f t="shared" si="926"/>
        <v>-0.65620342391635411</v>
      </c>
      <c r="AB2591" s="3">
        <f t="shared" si="927"/>
        <v>0.10271605169495328</v>
      </c>
      <c r="AC2591" s="3">
        <f t="shared" si="928"/>
        <v>0.55937409738036437</v>
      </c>
      <c r="AD2591" s="3">
        <f t="shared" si="929"/>
        <v>1.9465716081355557</v>
      </c>
      <c r="AE2591" s="3">
        <f t="shared" si="930"/>
        <v>1.4431737389245372</v>
      </c>
      <c r="AF2591" s="3">
        <f t="shared" si="931"/>
        <v>2.8941941634664756</v>
      </c>
      <c r="AG2591" t="str">
        <f t="shared" si="932"/>
        <v>Cluster 2</v>
      </c>
      <c r="AH2591" t="str">
        <f t="shared" si="933"/>
        <v>&gt;16 messages</v>
      </c>
      <c r="AI2591" t="e">
        <f t="shared" si="934"/>
        <v>#N/A</v>
      </c>
      <c r="AJ2591">
        <f t="shared" si="935"/>
        <v>20.059999999999999</v>
      </c>
      <c r="AK2591" t="str">
        <f t="shared" si="936"/>
        <v>no - Low</v>
      </c>
      <c r="AL2591" t="str">
        <f t="shared" si="937"/>
        <v>Q3 - High</v>
      </c>
      <c r="AM2591">
        <f t="shared" si="938"/>
        <v>0</v>
      </c>
      <c r="AN2591">
        <f t="shared" si="939"/>
        <v>0</v>
      </c>
      <c r="AO2591">
        <f t="shared" si="940"/>
        <v>1</v>
      </c>
      <c r="AP2591">
        <f t="shared" si="941"/>
        <v>2</v>
      </c>
      <c r="AQ2591">
        <f t="shared" si="942"/>
        <v>118</v>
      </c>
    </row>
    <row r="2592" spans="1:43" x14ac:dyDescent="0.25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  <c r="U2592">
        <f t="shared" si="920"/>
        <v>0</v>
      </c>
      <c r="V2592" t="str">
        <f t="shared" si="921"/>
        <v>&lt;=3 calls</v>
      </c>
      <c r="W2592" t="str">
        <f t="shared" si="922"/>
        <v>Q2</v>
      </c>
      <c r="X2592" t="str">
        <f t="shared" si="923"/>
        <v>Not Applicable</v>
      </c>
      <c r="Y2592" t="str">
        <f t="shared" si="924"/>
        <v>Medium</v>
      </c>
      <c r="Z2592" s="3">
        <f t="shared" si="925"/>
        <v>0.58950196105303443</v>
      </c>
      <c r="AA2592" s="3">
        <f t="shared" si="926"/>
        <v>-0.21440814303822803</v>
      </c>
      <c r="AB2592" s="3">
        <f t="shared" si="927"/>
        <v>3.0121436015244112</v>
      </c>
      <c r="AC2592" s="3">
        <f t="shared" si="928"/>
        <v>-0.67246455832566399</v>
      </c>
      <c r="AD2592" s="3">
        <f t="shared" si="929"/>
        <v>4.3986642057245247</v>
      </c>
      <c r="AE2592" s="3">
        <f t="shared" si="930"/>
        <v>3.1493969378747826</v>
      </c>
      <c r="AF2592" s="3">
        <f t="shared" si="931"/>
        <v>2.9136155116741036</v>
      </c>
      <c r="AG2592" t="str">
        <f t="shared" si="932"/>
        <v>Cluster 3</v>
      </c>
      <c r="AH2592" t="str">
        <f t="shared" si="933"/>
        <v>Not Applicable</v>
      </c>
      <c r="AI2592" t="e">
        <f t="shared" si="934"/>
        <v>#N/A</v>
      </c>
      <c r="AJ2592">
        <f t="shared" si="935"/>
        <v>36.06</v>
      </c>
      <c r="AK2592" t="str">
        <f t="shared" si="936"/>
        <v>no - Medium</v>
      </c>
      <c r="AL2592" t="str">
        <f t="shared" si="937"/>
        <v>Q1 - Low</v>
      </c>
      <c r="AM2592">
        <f t="shared" si="938"/>
        <v>0</v>
      </c>
      <c r="AN2592">
        <f t="shared" si="939"/>
        <v>1</v>
      </c>
      <c r="AO2592">
        <f t="shared" si="940"/>
        <v>0</v>
      </c>
      <c r="AP2592">
        <f t="shared" si="941"/>
        <v>3</v>
      </c>
      <c r="AQ2592">
        <f t="shared" si="942"/>
        <v>212.1</v>
      </c>
    </row>
    <row r="2593" spans="1:43" x14ac:dyDescent="0.25">
      <c r="A2593" t="s">
        <v>54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  <c r="U2593">
        <f t="shared" si="920"/>
        <v>0</v>
      </c>
      <c r="V2593" t="str">
        <f t="shared" si="921"/>
        <v>&lt;=3 calls</v>
      </c>
      <c r="W2593" t="str">
        <f t="shared" si="922"/>
        <v>Q3</v>
      </c>
      <c r="X2593" t="str">
        <f t="shared" si="923"/>
        <v>Not Applicable</v>
      </c>
      <c r="Y2593" t="str">
        <f t="shared" si="924"/>
        <v>Medium</v>
      </c>
      <c r="Z2593" s="3">
        <f t="shared" si="925"/>
        <v>0.78760471677429922</v>
      </c>
      <c r="AA2593" s="3">
        <f t="shared" si="926"/>
        <v>-0.39152426915603533</v>
      </c>
      <c r="AB2593" s="3">
        <f t="shared" si="927"/>
        <v>-0.97764475861714528</v>
      </c>
      <c r="AC2593" s="3">
        <f t="shared" si="928"/>
        <v>0.99414068174719761</v>
      </c>
      <c r="AD2593" s="3">
        <f t="shared" si="929"/>
        <v>2.7464286180194604</v>
      </c>
      <c r="AE2593" s="3">
        <f t="shared" si="930"/>
        <v>1.6485500939855151</v>
      </c>
      <c r="AF2593" s="3">
        <f t="shared" si="931"/>
        <v>2.4274605395109963</v>
      </c>
      <c r="AG2593" t="str">
        <f t="shared" si="932"/>
        <v>Cluster 2</v>
      </c>
      <c r="AH2593" t="str">
        <f t="shared" si="933"/>
        <v>&gt;16 messages</v>
      </c>
      <c r="AI2593" t="e">
        <f t="shared" si="934"/>
        <v>#N/A</v>
      </c>
      <c r="AJ2593">
        <f t="shared" si="935"/>
        <v>37.880000000000003</v>
      </c>
      <c r="AK2593" t="str">
        <f t="shared" si="936"/>
        <v>no - Medium</v>
      </c>
      <c r="AL2593" t="str">
        <f t="shared" si="937"/>
        <v>Q4 - Very High</v>
      </c>
      <c r="AM2593">
        <f t="shared" si="938"/>
        <v>0</v>
      </c>
      <c r="AN2593">
        <f t="shared" si="939"/>
        <v>1</v>
      </c>
      <c r="AO2593">
        <f t="shared" si="940"/>
        <v>0</v>
      </c>
      <c r="AP2593">
        <f t="shared" si="941"/>
        <v>0</v>
      </c>
      <c r="AQ2593">
        <f t="shared" si="942"/>
        <v>222.8</v>
      </c>
    </row>
    <row r="2594" spans="1:43" x14ac:dyDescent="0.25">
      <c r="A2594" t="s">
        <v>74</v>
      </c>
      <c r="B2594">
        <v>63</v>
      </c>
      <c r="C2594" t="s">
        <v>25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  <c r="U2594">
        <f t="shared" si="920"/>
        <v>0</v>
      </c>
      <c r="V2594" t="str">
        <f t="shared" si="921"/>
        <v>&lt;=3 calls</v>
      </c>
      <c r="W2594" t="str">
        <f t="shared" si="922"/>
        <v>Q1</v>
      </c>
      <c r="X2594" t="str">
        <f t="shared" si="923"/>
        <v>Not Applicable</v>
      </c>
      <c r="Y2594" t="str">
        <f t="shared" si="924"/>
        <v>Low</v>
      </c>
      <c r="Z2594" s="3">
        <f t="shared" si="925"/>
        <v>0.18033645624556283</v>
      </c>
      <c r="AA2594" s="3">
        <f t="shared" si="926"/>
        <v>-1.6631782533052353</v>
      </c>
      <c r="AB2594" s="3">
        <f t="shared" si="927"/>
        <v>-1.1722685810630751</v>
      </c>
      <c r="AC2594" s="3">
        <f t="shared" si="928"/>
        <v>0.70429629216930834</v>
      </c>
      <c r="AD2594" s="3">
        <f t="shared" si="929"/>
        <v>2.1834151829468564</v>
      </c>
      <c r="AE2594" s="3">
        <f t="shared" si="930"/>
        <v>2.1607707034828412</v>
      </c>
      <c r="AF2594" s="3">
        <f t="shared" si="931"/>
        <v>3.5454983013585846</v>
      </c>
      <c r="AG2594" t="str">
        <f t="shared" si="932"/>
        <v>Cluster 2</v>
      </c>
      <c r="AH2594" t="str">
        <f t="shared" si="933"/>
        <v>&gt;16 messages</v>
      </c>
      <c r="AI2594" t="e">
        <f t="shared" si="934"/>
        <v>#N/A</v>
      </c>
      <c r="AJ2594">
        <f t="shared" si="935"/>
        <v>32.299999999999997</v>
      </c>
      <c r="AK2594" t="str">
        <f t="shared" si="936"/>
        <v>no - Low</v>
      </c>
      <c r="AL2594" t="str">
        <f t="shared" si="937"/>
        <v>Q4 - Very High</v>
      </c>
      <c r="AM2594">
        <f t="shared" si="938"/>
        <v>0</v>
      </c>
      <c r="AN2594">
        <f t="shared" si="939"/>
        <v>0</v>
      </c>
      <c r="AO2594">
        <f t="shared" si="940"/>
        <v>0</v>
      </c>
      <c r="AP2594">
        <f t="shared" si="941"/>
        <v>1</v>
      </c>
      <c r="AQ2594">
        <f t="shared" si="942"/>
        <v>190</v>
      </c>
    </row>
    <row r="2595" spans="1:43" x14ac:dyDescent="0.25">
      <c r="A2595" t="s">
        <v>41</v>
      </c>
      <c r="B2595">
        <v>130</v>
      </c>
      <c r="C2595" t="s">
        <v>25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  <c r="U2595">
        <f t="shared" si="920"/>
        <v>1</v>
      </c>
      <c r="V2595" t="str">
        <f t="shared" si="921"/>
        <v>&gt;3 calls</v>
      </c>
      <c r="W2595" t="str">
        <f t="shared" si="922"/>
        <v>Q4</v>
      </c>
      <c r="X2595" t="str">
        <f t="shared" si="923"/>
        <v>Not Applicable</v>
      </c>
      <c r="Y2595" t="str">
        <f t="shared" si="924"/>
        <v>High</v>
      </c>
      <c r="Z2595" s="3">
        <f t="shared" si="925"/>
        <v>1.6948042523202771</v>
      </c>
      <c r="AA2595" s="3">
        <f t="shared" si="926"/>
        <v>0.73684475903269098</v>
      </c>
      <c r="AB2595" s="3">
        <f t="shared" si="927"/>
        <v>0.19009817605843199</v>
      </c>
      <c r="AC2595" s="3">
        <f t="shared" si="928"/>
        <v>-0.56377291223395598</v>
      </c>
      <c r="AD2595" s="3">
        <f t="shared" si="929"/>
        <v>3.4474958181354225</v>
      </c>
      <c r="AE2595" s="3">
        <f t="shared" si="930"/>
        <v>1.9414630734851324</v>
      </c>
      <c r="AF2595" s="3">
        <f t="shared" si="931"/>
        <v>1.9113687020958172</v>
      </c>
      <c r="AG2595" t="str">
        <f t="shared" si="932"/>
        <v>Cluster 3</v>
      </c>
      <c r="AH2595" t="str">
        <f t="shared" si="933"/>
        <v>Not Applicable</v>
      </c>
      <c r="AI2595">
        <f t="shared" si="934"/>
        <v>46.21</v>
      </c>
      <c r="AJ2595" t="e">
        <f t="shared" si="935"/>
        <v>#N/A</v>
      </c>
      <c r="AK2595" t="str">
        <f t="shared" si="936"/>
        <v>no - Low</v>
      </c>
      <c r="AL2595" t="str">
        <f t="shared" si="937"/>
        <v>Q2 - Medium</v>
      </c>
      <c r="AM2595">
        <f t="shared" si="938"/>
        <v>0</v>
      </c>
      <c r="AN2595">
        <f t="shared" si="939"/>
        <v>0</v>
      </c>
      <c r="AO2595">
        <f t="shared" si="940"/>
        <v>0</v>
      </c>
      <c r="AP2595">
        <f t="shared" si="941"/>
        <v>4</v>
      </c>
      <c r="AQ2595">
        <f t="shared" si="942"/>
        <v>271.8</v>
      </c>
    </row>
    <row r="2596" spans="1:43" x14ac:dyDescent="0.25">
      <c r="A2596" t="s">
        <v>27</v>
      </c>
      <c r="B2596">
        <v>122</v>
      </c>
      <c r="C2596" t="s">
        <v>25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  <c r="U2596">
        <f t="shared" si="920"/>
        <v>0</v>
      </c>
      <c r="V2596" t="str">
        <f t="shared" si="921"/>
        <v>&lt;=3 calls</v>
      </c>
      <c r="W2596" t="str">
        <f t="shared" si="922"/>
        <v>Q3</v>
      </c>
      <c r="X2596" t="str">
        <f t="shared" si="923"/>
        <v>Not Applicable</v>
      </c>
      <c r="Y2596" t="str">
        <f t="shared" si="924"/>
        <v>High</v>
      </c>
      <c r="Z2596" s="3">
        <f t="shared" si="925"/>
        <v>0.28031354791797686</v>
      </c>
      <c r="AA2596" s="3">
        <f t="shared" si="926"/>
        <v>1.3537660971958396</v>
      </c>
      <c r="AB2596" s="3">
        <f t="shared" si="927"/>
        <v>-0.64598987751030634</v>
      </c>
      <c r="AC2596" s="3">
        <f t="shared" si="928"/>
        <v>-0.67246455832566399</v>
      </c>
      <c r="AD2596" s="3">
        <f t="shared" si="929"/>
        <v>2.7225025718387896</v>
      </c>
      <c r="AE2596" s="3">
        <f t="shared" si="930"/>
        <v>1.6675640422823739</v>
      </c>
      <c r="AF2596" s="3">
        <f t="shared" si="931"/>
        <v>2.4798224566604437</v>
      </c>
      <c r="AG2596" t="str">
        <f t="shared" si="932"/>
        <v>Cluster 2</v>
      </c>
      <c r="AH2596" t="str">
        <f t="shared" si="933"/>
        <v>&gt;16 messages</v>
      </c>
      <c r="AI2596" t="e">
        <f t="shared" si="934"/>
        <v>#N/A</v>
      </c>
      <c r="AJ2596">
        <f t="shared" si="935"/>
        <v>33.22</v>
      </c>
      <c r="AK2596" t="str">
        <f t="shared" si="936"/>
        <v>no - Medium</v>
      </c>
      <c r="AL2596" t="str">
        <f t="shared" si="937"/>
        <v>Q1 - Low</v>
      </c>
      <c r="AM2596">
        <f t="shared" si="938"/>
        <v>0</v>
      </c>
      <c r="AN2596">
        <f t="shared" si="939"/>
        <v>0</v>
      </c>
      <c r="AO2596">
        <f t="shared" si="940"/>
        <v>0</v>
      </c>
      <c r="AP2596">
        <f t="shared" si="941"/>
        <v>3</v>
      </c>
      <c r="AQ2596">
        <f t="shared" si="942"/>
        <v>195.4</v>
      </c>
    </row>
    <row r="2597" spans="1:43" x14ac:dyDescent="0.25">
      <c r="A2597" t="s">
        <v>52</v>
      </c>
      <c r="B2597">
        <v>166</v>
      </c>
      <c r="C2597" t="s">
        <v>28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  <c r="U2597">
        <f t="shared" si="920"/>
        <v>0</v>
      </c>
      <c r="V2597" t="str">
        <f t="shared" si="921"/>
        <v>&lt;=3 calls</v>
      </c>
      <c r="W2597" t="str">
        <f t="shared" si="922"/>
        <v>Q4</v>
      </c>
      <c r="X2597" t="str">
        <f t="shared" si="923"/>
        <v>Not Applicable</v>
      </c>
      <c r="Y2597" t="str">
        <f t="shared" si="924"/>
        <v>Medium</v>
      </c>
      <c r="Z2597" s="3">
        <f t="shared" si="925"/>
        <v>0.35807350810763189</v>
      </c>
      <c r="AA2597" s="3">
        <f t="shared" si="926"/>
        <v>0.28111899632507525</v>
      </c>
      <c r="AB2597" s="3">
        <f t="shared" si="927"/>
        <v>-7.4034154403900709E-2</v>
      </c>
      <c r="AC2597" s="3">
        <f t="shared" si="928"/>
        <v>-1.1072311426924974</v>
      </c>
      <c r="AD2597" s="3">
        <f t="shared" si="929"/>
        <v>2.0867536513307878</v>
      </c>
      <c r="AE2597" s="3">
        <f t="shared" si="930"/>
        <v>1.1994525362304915</v>
      </c>
      <c r="AF2597" s="3">
        <f t="shared" si="931"/>
        <v>2.5539835496723819</v>
      </c>
      <c r="AG2597" t="str">
        <f t="shared" si="932"/>
        <v>Cluster 2</v>
      </c>
      <c r="AH2597" t="str">
        <f t="shared" si="933"/>
        <v>Not Applicable</v>
      </c>
      <c r="AI2597" t="e">
        <f t="shared" si="934"/>
        <v>#N/A</v>
      </c>
      <c r="AJ2597">
        <f t="shared" si="935"/>
        <v>33.93</v>
      </c>
      <c r="AK2597" t="str">
        <f t="shared" si="936"/>
        <v>no - Medium</v>
      </c>
      <c r="AL2597" t="str">
        <f t="shared" si="937"/>
        <v>Q1 - Low</v>
      </c>
      <c r="AM2597">
        <f t="shared" si="938"/>
        <v>0</v>
      </c>
      <c r="AN2597">
        <f t="shared" si="939"/>
        <v>0</v>
      </c>
      <c r="AO2597">
        <f t="shared" si="940"/>
        <v>1</v>
      </c>
      <c r="AP2597">
        <f t="shared" si="941"/>
        <v>3</v>
      </c>
      <c r="AQ2597">
        <f t="shared" si="942"/>
        <v>199.6</v>
      </c>
    </row>
    <row r="2598" spans="1:43" x14ac:dyDescent="0.25">
      <c r="A2598" t="s">
        <v>43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  <c r="U2598">
        <f t="shared" si="920"/>
        <v>0</v>
      </c>
      <c r="V2598" t="str">
        <f t="shared" si="921"/>
        <v>&lt;=3 calls</v>
      </c>
      <c r="W2598" t="str">
        <f t="shared" si="922"/>
        <v>Q2</v>
      </c>
      <c r="X2598" t="str">
        <f t="shared" si="923"/>
        <v>Not Applicable</v>
      </c>
      <c r="Y2598" t="str">
        <f t="shared" si="924"/>
        <v>Medium</v>
      </c>
      <c r="Z2598" s="3">
        <f t="shared" si="925"/>
        <v>-0.363983265082024</v>
      </c>
      <c r="AA2598" s="3">
        <f t="shared" si="926"/>
        <v>0.45624505361009776</v>
      </c>
      <c r="AB2598" s="3">
        <f t="shared" si="927"/>
        <v>-1.5198111211450922</v>
      </c>
      <c r="AC2598" s="3">
        <f t="shared" si="928"/>
        <v>-0.27392852265606671</v>
      </c>
      <c r="AD2598" s="3">
        <f t="shared" si="929"/>
        <v>1.8227864206039386</v>
      </c>
      <c r="AE2598" s="3">
        <f t="shared" si="930"/>
        <v>1.6509106716246913</v>
      </c>
      <c r="AF2598" s="3">
        <f t="shared" si="931"/>
        <v>3.1825244313642682</v>
      </c>
      <c r="AG2598" t="str">
        <f t="shared" si="932"/>
        <v>Cluster 2</v>
      </c>
      <c r="AH2598" t="str">
        <f t="shared" si="933"/>
        <v>&gt;16 messages</v>
      </c>
      <c r="AI2598" t="e">
        <f t="shared" si="934"/>
        <v>#N/A</v>
      </c>
      <c r="AJ2598">
        <f t="shared" si="935"/>
        <v>27.3</v>
      </c>
      <c r="AK2598" t="str">
        <f t="shared" si="936"/>
        <v>no - Low</v>
      </c>
      <c r="AL2598" t="str">
        <f t="shared" si="937"/>
        <v>Q2 - Medium</v>
      </c>
      <c r="AM2598">
        <f t="shared" si="938"/>
        <v>0</v>
      </c>
      <c r="AN2598">
        <f t="shared" si="939"/>
        <v>1</v>
      </c>
      <c r="AO2598">
        <f t="shared" si="940"/>
        <v>0</v>
      </c>
      <c r="AP2598">
        <f t="shared" si="941"/>
        <v>2</v>
      </c>
      <c r="AQ2598">
        <f t="shared" si="942"/>
        <v>160.6</v>
      </c>
    </row>
    <row r="2599" spans="1:43" x14ac:dyDescent="0.25">
      <c r="A2599" t="s">
        <v>32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  <c r="U2599">
        <f t="shared" si="920"/>
        <v>0</v>
      </c>
      <c r="V2599" t="str">
        <f t="shared" si="921"/>
        <v>&lt;=3 calls</v>
      </c>
      <c r="W2599" t="str">
        <f t="shared" si="922"/>
        <v>Q4</v>
      </c>
      <c r="X2599" t="str">
        <f t="shared" si="923"/>
        <v>Not Applicable</v>
      </c>
      <c r="Y2599" t="str">
        <f t="shared" si="924"/>
        <v>Low</v>
      </c>
      <c r="Z2599" s="3">
        <f t="shared" si="925"/>
        <v>-0.3991603899297253</v>
      </c>
      <c r="AA2599" s="3">
        <f t="shared" si="926"/>
        <v>-0.78953803571290537</v>
      </c>
      <c r="AB2599" s="3">
        <f t="shared" si="927"/>
        <v>0.35294668055400608</v>
      </c>
      <c r="AC2599" s="3">
        <f t="shared" si="928"/>
        <v>-0.12900632786712207</v>
      </c>
      <c r="AD2599" s="3">
        <f t="shared" si="929"/>
        <v>1.7304326547885649</v>
      </c>
      <c r="AE2599" s="3">
        <f t="shared" si="930"/>
        <v>0.96120409834233145</v>
      </c>
      <c r="AF2599" s="3">
        <f t="shared" si="931"/>
        <v>2.6179055492094414</v>
      </c>
      <c r="AG2599" t="str">
        <f t="shared" si="932"/>
        <v>Cluster 2</v>
      </c>
      <c r="AH2599" t="str">
        <f t="shared" si="933"/>
        <v>&gt;16 messages</v>
      </c>
      <c r="AI2599" t="e">
        <f t="shared" si="934"/>
        <v>#N/A</v>
      </c>
      <c r="AJ2599">
        <f t="shared" si="935"/>
        <v>26.98</v>
      </c>
      <c r="AK2599" t="str">
        <f t="shared" si="936"/>
        <v>no - Low</v>
      </c>
      <c r="AL2599" t="str">
        <f t="shared" si="937"/>
        <v>Q2 - Medium</v>
      </c>
      <c r="AM2599">
        <f t="shared" si="938"/>
        <v>0</v>
      </c>
      <c r="AN2599">
        <f t="shared" si="939"/>
        <v>1</v>
      </c>
      <c r="AO2599">
        <f t="shared" si="940"/>
        <v>0</v>
      </c>
      <c r="AP2599">
        <f t="shared" si="941"/>
        <v>1</v>
      </c>
      <c r="AQ2599">
        <f t="shared" si="942"/>
        <v>158.69999999999999</v>
      </c>
    </row>
    <row r="2600" spans="1:43" x14ac:dyDescent="0.25">
      <c r="A2600" t="s">
        <v>49</v>
      </c>
      <c r="B2600">
        <v>154</v>
      </c>
      <c r="C2600" t="s">
        <v>28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  <c r="U2600">
        <f t="shared" si="920"/>
        <v>1</v>
      </c>
      <c r="V2600" t="str">
        <f t="shared" si="921"/>
        <v>&lt;=3 calls</v>
      </c>
      <c r="W2600" t="str">
        <f t="shared" si="922"/>
        <v>Q4</v>
      </c>
      <c r="X2600" t="str">
        <f t="shared" si="923"/>
        <v>Not Applicable</v>
      </c>
      <c r="Y2600" t="str">
        <f t="shared" si="924"/>
        <v>Medium</v>
      </c>
      <c r="Z2600" s="3">
        <f t="shared" si="925"/>
        <v>-0.47692035011938033</v>
      </c>
      <c r="AA2600" s="3">
        <f t="shared" si="926"/>
        <v>0.27912892749229046</v>
      </c>
      <c r="AB2600" s="3">
        <f t="shared" si="927"/>
        <v>-0.44739414032058222</v>
      </c>
      <c r="AC2600" s="3">
        <f t="shared" si="928"/>
        <v>0.63183519477483641</v>
      </c>
      <c r="AD2600" s="3">
        <f t="shared" si="929"/>
        <v>2.2086290934253006</v>
      </c>
      <c r="AE2600" s="3">
        <f t="shared" si="930"/>
        <v>0.95117990342013481</v>
      </c>
      <c r="AF2600" s="3">
        <f t="shared" si="931"/>
        <v>2.2206854673762351</v>
      </c>
      <c r="AG2600" t="str">
        <f t="shared" si="932"/>
        <v>Cluster 2</v>
      </c>
      <c r="AH2600" t="str">
        <f t="shared" si="933"/>
        <v>Not Applicable</v>
      </c>
      <c r="AI2600">
        <f t="shared" si="934"/>
        <v>26.27</v>
      </c>
      <c r="AJ2600" t="e">
        <f t="shared" si="935"/>
        <v>#N/A</v>
      </c>
      <c r="AK2600" t="str">
        <f t="shared" si="936"/>
        <v>no - Low</v>
      </c>
      <c r="AL2600" t="str">
        <f t="shared" si="937"/>
        <v>Q3 - High</v>
      </c>
      <c r="AM2600">
        <f t="shared" si="938"/>
        <v>0</v>
      </c>
      <c r="AN2600">
        <f t="shared" si="939"/>
        <v>0</v>
      </c>
      <c r="AO2600">
        <f t="shared" si="940"/>
        <v>1</v>
      </c>
      <c r="AP2600">
        <f t="shared" si="941"/>
        <v>3</v>
      </c>
      <c r="AQ2600">
        <f t="shared" si="942"/>
        <v>154.5</v>
      </c>
    </row>
    <row r="2601" spans="1:43" x14ac:dyDescent="0.25">
      <c r="A2601" t="s">
        <v>62</v>
      </c>
      <c r="B2601">
        <v>110</v>
      </c>
      <c r="C2601" t="s">
        <v>25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  <c r="U2601">
        <f t="shared" si="920"/>
        <v>0</v>
      </c>
      <c r="V2601" t="str">
        <f t="shared" si="921"/>
        <v>&lt;=3 calls</v>
      </c>
      <c r="W2601" t="str">
        <f t="shared" si="922"/>
        <v>Q3</v>
      </c>
      <c r="X2601" t="str">
        <f t="shared" si="923"/>
        <v>Not Applicable</v>
      </c>
      <c r="Y2601" t="str">
        <f t="shared" si="924"/>
        <v>Low</v>
      </c>
      <c r="Z2601" s="3">
        <f t="shared" si="925"/>
        <v>0.22291929158751711</v>
      </c>
      <c r="AA2601" s="3">
        <f t="shared" si="926"/>
        <v>-1.4104395115416224</v>
      </c>
      <c r="AB2601" s="3">
        <f t="shared" si="927"/>
        <v>-1.2755383644017315</v>
      </c>
      <c r="AC2601" s="3">
        <f t="shared" si="928"/>
        <v>-1.4333060809676228</v>
      </c>
      <c r="AD2601" s="3">
        <f t="shared" si="929"/>
        <v>1.3884047451777677</v>
      </c>
      <c r="AE2601" s="3">
        <f t="shared" si="930"/>
        <v>2.3917351582228039</v>
      </c>
      <c r="AF2601" s="3">
        <f t="shared" si="931"/>
        <v>4.1848687431896812</v>
      </c>
      <c r="AG2601" t="str">
        <f t="shared" si="932"/>
        <v>Cluster 1</v>
      </c>
      <c r="AH2601" t="str">
        <f t="shared" si="933"/>
        <v>&gt;16 messages</v>
      </c>
      <c r="AI2601" t="e">
        <f t="shared" si="934"/>
        <v>#N/A</v>
      </c>
      <c r="AJ2601">
        <f t="shared" si="935"/>
        <v>32.69</v>
      </c>
      <c r="AK2601" t="str">
        <f t="shared" si="936"/>
        <v>no - High</v>
      </c>
      <c r="AL2601" t="str">
        <f t="shared" si="937"/>
        <v>Q1 - Low</v>
      </c>
      <c r="AM2601">
        <f t="shared" si="938"/>
        <v>0</v>
      </c>
      <c r="AN2601">
        <f t="shared" si="939"/>
        <v>0</v>
      </c>
      <c r="AO2601">
        <f t="shared" si="940"/>
        <v>0</v>
      </c>
      <c r="AP2601">
        <f t="shared" si="941"/>
        <v>1</v>
      </c>
      <c r="AQ2601">
        <f t="shared" si="942"/>
        <v>192.3</v>
      </c>
    </row>
    <row r="2602" spans="1:43" x14ac:dyDescent="0.25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  <c r="U2602">
        <f t="shared" si="920"/>
        <v>1</v>
      </c>
      <c r="V2602" t="str">
        <f t="shared" si="921"/>
        <v>&lt;=3 calls</v>
      </c>
      <c r="W2602" t="str">
        <f t="shared" si="922"/>
        <v>Q2</v>
      </c>
      <c r="X2602" t="str">
        <f t="shared" si="923"/>
        <v>Not Applicable</v>
      </c>
      <c r="Y2602" t="str">
        <f t="shared" si="924"/>
        <v>Medium</v>
      </c>
      <c r="Z2602" s="3">
        <f t="shared" si="925"/>
        <v>2.3113296509668295</v>
      </c>
      <c r="AA2602" s="3">
        <f t="shared" si="926"/>
        <v>-0.24226910669720905</v>
      </c>
      <c r="AB2602" s="3">
        <f t="shared" si="927"/>
        <v>0.69254539114843416</v>
      </c>
      <c r="AC2602" s="3">
        <f t="shared" si="928"/>
        <v>-0.63623400962842791</v>
      </c>
      <c r="AD2602" s="3">
        <f t="shared" si="929"/>
        <v>3.8126232125514798</v>
      </c>
      <c r="AE2602" s="3">
        <f t="shared" si="930"/>
        <v>2.5070604119779634</v>
      </c>
      <c r="AF2602" s="3">
        <f t="shared" si="931"/>
        <v>2.4565439254627344</v>
      </c>
      <c r="AG2602" t="str">
        <f t="shared" si="932"/>
        <v>Cluster 3</v>
      </c>
      <c r="AH2602" t="str">
        <f t="shared" si="933"/>
        <v>Not Applicable</v>
      </c>
      <c r="AI2602">
        <f t="shared" si="934"/>
        <v>51.87</v>
      </c>
      <c r="AJ2602" t="e">
        <f t="shared" si="935"/>
        <v>#N/A</v>
      </c>
      <c r="AK2602" t="str">
        <f t="shared" si="936"/>
        <v>no - Medium</v>
      </c>
      <c r="AL2602" t="str">
        <f t="shared" si="937"/>
        <v>Q1 - Low</v>
      </c>
      <c r="AM2602">
        <f t="shared" si="938"/>
        <v>0</v>
      </c>
      <c r="AN2602">
        <f t="shared" si="939"/>
        <v>1</v>
      </c>
      <c r="AO2602">
        <f t="shared" si="940"/>
        <v>0</v>
      </c>
      <c r="AP2602">
        <f t="shared" si="941"/>
        <v>0</v>
      </c>
      <c r="AQ2602">
        <f t="shared" si="942"/>
        <v>305.10000000000002</v>
      </c>
    </row>
    <row r="2603" spans="1:43" x14ac:dyDescent="0.25">
      <c r="A2603" t="s">
        <v>31</v>
      </c>
      <c r="B2603">
        <v>113</v>
      </c>
      <c r="C2603" t="s">
        <v>28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  <c r="U2603">
        <f t="shared" si="920"/>
        <v>0</v>
      </c>
      <c r="V2603" t="str">
        <f t="shared" si="921"/>
        <v>&lt;=3 calls</v>
      </c>
      <c r="W2603" t="str">
        <f t="shared" si="922"/>
        <v>Q3</v>
      </c>
      <c r="X2603" t="str">
        <f t="shared" si="923"/>
        <v>Not Applicable</v>
      </c>
      <c r="Y2603" t="str">
        <f t="shared" si="924"/>
        <v>Medium</v>
      </c>
      <c r="Z2603" s="3">
        <f t="shared" si="925"/>
        <v>-1.9950910014412209</v>
      </c>
      <c r="AA2603" s="3">
        <f t="shared" si="926"/>
        <v>7.6141906548286981E-2</v>
      </c>
      <c r="AB2603" s="3">
        <f t="shared" si="927"/>
        <v>-1.6409545208308238</v>
      </c>
      <c r="AC2603" s="3">
        <f t="shared" si="928"/>
        <v>-1.3246144348759143</v>
      </c>
      <c r="AD2603" s="3">
        <f t="shared" si="929"/>
        <v>1.6323249472093337</v>
      </c>
      <c r="AE2603" s="3">
        <f t="shared" si="930"/>
        <v>2.9040524848014195</v>
      </c>
      <c r="AF2603" s="3">
        <f t="shared" si="931"/>
        <v>4.7119589276309108</v>
      </c>
      <c r="AG2603" t="str">
        <f t="shared" si="932"/>
        <v>Cluster 1</v>
      </c>
      <c r="AH2603" t="str">
        <f t="shared" si="933"/>
        <v>Not Applicable</v>
      </c>
      <c r="AI2603" t="e">
        <f t="shared" si="934"/>
        <v>#N/A</v>
      </c>
      <c r="AJ2603">
        <f t="shared" si="935"/>
        <v>12.33</v>
      </c>
      <c r="AK2603" t="str">
        <f t="shared" si="936"/>
        <v>no - Low</v>
      </c>
      <c r="AL2603" t="str">
        <f t="shared" si="937"/>
        <v>Q1 - Low</v>
      </c>
      <c r="AM2603">
        <f t="shared" si="938"/>
        <v>0</v>
      </c>
      <c r="AN2603">
        <f t="shared" si="939"/>
        <v>0</v>
      </c>
      <c r="AO2603">
        <f t="shared" si="940"/>
        <v>1</v>
      </c>
      <c r="AP2603">
        <f t="shared" si="941"/>
        <v>1</v>
      </c>
      <c r="AQ2603">
        <f t="shared" si="942"/>
        <v>72.5</v>
      </c>
    </row>
    <row r="2604" spans="1:43" x14ac:dyDescent="0.25">
      <c r="A2604" t="s">
        <v>41</v>
      </c>
      <c r="B2604">
        <v>181</v>
      </c>
      <c r="C2604" t="s">
        <v>28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  <c r="U2604">
        <f t="shared" si="920"/>
        <v>0</v>
      </c>
      <c r="V2604" t="str">
        <f t="shared" si="921"/>
        <v>&lt;=3 calls</v>
      </c>
      <c r="W2604" t="str">
        <f t="shared" si="922"/>
        <v>Q4</v>
      </c>
      <c r="X2604" t="str">
        <f t="shared" si="923"/>
        <v>Not Applicable</v>
      </c>
      <c r="Y2604" t="str">
        <f t="shared" si="924"/>
        <v>High</v>
      </c>
      <c r="Z2604" s="3">
        <f t="shared" si="925"/>
        <v>-1.3896741685360479</v>
      </c>
      <c r="AA2604" s="3">
        <f t="shared" si="926"/>
        <v>2.8085064139611999</v>
      </c>
      <c r="AB2604" s="3">
        <f t="shared" si="927"/>
        <v>-0.69166689706394302</v>
      </c>
      <c r="AC2604" s="3">
        <f t="shared" si="928"/>
        <v>-1.4333060809676228</v>
      </c>
      <c r="AD2604" s="3">
        <f t="shared" si="929"/>
        <v>3.8651507764869351</v>
      </c>
      <c r="AE2604" s="3">
        <f t="shared" si="930"/>
        <v>3.5144945568588355</v>
      </c>
      <c r="AF2604" s="3">
        <f t="shared" si="931"/>
        <v>4.2147305317663202</v>
      </c>
      <c r="AG2604" t="str">
        <f t="shared" si="932"/>
        <v>Cluster 2</v>
      </c>
      <c r="AH2604" t="str">
        <f t="shared" si="933"/>
        <v>&gt;16 messages</v>
      </c>
      <c r="AI2604" t="e">
        <f t="shared" si="934"/>
        <v>#N/A</v>
      </c>
      <c r="AJ2604">
        <f t="shared" si="935"/>
        <v>17.88</v>
      </c>
      <c r="AK2604" t="str">
        <f t="shared" si="936"/>
        <v>no - Low</v>
      </c>
      <c r="AL2604" t="str">
        <f t="shared" si="937"/>
        <v>Q1 - Low</v>
      </c>
      <c r="AM2604">
        <f t="shared" si="938"/>
        <v>0</v>
      </c>
      <c r="AN2604">
        <f t="shared" si="939"/>
        <v>0</v>
      </c>
      <c r="AO2604">
        <f t="shared" si="940"/>
        <v>1</v>
      </c>
      <c r="AP2604">
        <f t="shared" si="941"/>
        <v>2</v>
      </c>
      <c r="AQ2604">
        <f t="shared" si="942"/>
        <v>105.2</v>
      </c>
    </row>
    <row r="2605" spans="1:43" x14ac:dyDescent="0.25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  <c r="U2605">
        <f t="shared" si="920"/>
        <v>0</v>
      </c>
      <c r="V2605" t="str">
        <f t="shared" si="921"/>
        <v>&lt;=3 calls</v>
      </c>
      <c r="W2605" t="str">
        <f t="shared" si="922"/>
        <v>Q1</v>
      </c>
      <c r="X2605" t="str">
        <f t="shared" si="923"/>
        <v>Not Applicable</v>
      </c>
      <c r="Y2605" t="str">
        <f t="shared" si="924"/>
        <v>Low</v>
      </c>
      <c r="Z2605" s="3">
        <f t="shared" si="925"/>
        <v>4.4508320070569193E-3</v>
      </c>
      <c r="AA2605" s="3">
        <f t="shared" si="926"/>
        <v>-1.3029757945712679</v>
      </c>
      <c r="AB2605" s="3">
        <f t="shared" si="927"/>
        <v>-0.59236902846908102</v>
      </c>
      <c r="AC2605" s="3">
        <f t="shared" si="928"/>
        <v>-9.277577916988608E-2</v>
      </c>
      <c r="AD2605" s="3">
        <f t="shared" si="929"/>
        <v>1.4456606108723473</v>
      </c>
      <c r="AE2605" s="3">
        <f t="shared" si="930"/>
        <v>1.4343200975494153</v>
      </c>
      <c r="AF2605" s="3">
        <f t="shared" si="931"/>
        <v>3.1661670332818073</v>
      </c>
      <c r="AG2605" t="str">
        <f t="shared" si="932"/>
        <v>Cluster 2</v>
      </c>
      <c r="AH2605" t="str">
        <f t="shared" si="933"/>
        <v>Not Applicable</v>
      </c>
      <c r="AI2605" t="e">
        <f t="shared" si="934"/>
        <v>#N/A</v>
      </c>
      <c r="AJ2605">
        <f t="shared" si="935"/>
        <v>30.69</v>
      </c>
      <c r="AK2605" t="str">
        <f t="shared" si="936"/>
        <v>no - Low</v>
      </c>
      <c r="AL2605" t="str">
        <f t="shared" si="937"/>
        <v>Q2 - Medium</v>
      </c>
      <c r="AM2605">
        <f t="shared" si="938"/>
        <v>0</v>
      </c>
      <c r="AN2605">
        <f t="shared" si="939"/>
        <v>1</v>
      </c>
      <c r="AO2605">
        <f t="shared" si="940"/>
        <v>0</v>
      </c>
      <c r="AP2605">
        <f t="shared" si="941"/>
        <v>2</v>
      </c>
      <c r="AQ2605">
        <f t="shared" si="942"/>
        <v>180.5</v>
      </c>
    </row>
    <row r="2606" spans="1:43" x14ac:dyDescent="0.25">
      <c r="A2606" t="s">
        <v>40</v>
      </c>
      <c r="B2606">
        <v>102</v>
      </c>
      <c r="C2606" t="s">
        <v>25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  <c r="U2606">
        <f t="shared" si="920"/>
        <v>0</v>
      </c>
      <c r="V2606" t="str">
        <f t="shared" si="921"/>
        <v>&lt;=3 calls</v>
      </c>
      <c r="W2606" t="str">
        <f t="shared" si="922"/>
        <v>Q3</v>
      </c>
      <c r="X2606" t="str">
        <f t="shared" si="923"/>
        <v>Not Applicable</v>
      </c>
      <c r="Y2606" t="str">
        <f t="shared" si="924"/>
        <v>High</v>
      </c>
      <c r="Z2606" s="3">
        <f t="shared" si="925"/>
        <v>0.63763907926567798</v>
      </c>
      <c r="AA2606" s="3">
        <f t="shared" si="926"/>
        <v>2.2711878291094254</v>
      </c>
      <c r="AB2606" s="3">
        <f t="shared" si="927"/>
        <v>1.5822542937583977</v>
      </c>
      <c r="AC2606" s="3">
        <f t="shared" si="928"/>
        <v>1.4651378148112675</v>
      </c>
      <c r="AD2606" s="3">
        <f t="shared" si="929"/>
        <v>5.1115040106506742</v>
      </c>
      <c r="AE2606" s="3">
        <f t="shared" si="930"/>
        <v>3.1960968722816254</v>
      </c>
      <c r="AF2606" s="3">
        <f t="shared" si="931"/>
        <v>1.517431113137875</v>
      </c>
      <c r="AG2606" t="str">
        <f t="shared" si="932"/>
        <v>Cluster 3</v>
      </c>
      <c r="AH2606" t="str">
        <f t="shared" si="933"/>
        <v>&gt;16 messages</v>
      </c>
      <c r="AI2606" t="e">
        <f t="shared" si="934"/>
        <v>#N/A</v>
      </c>
      <c r="AJ2606">
        <f t="shared" si="935"/>
        <v>36.5</v>
      </c>
      <c r="AK2606" t="str">
        <f t="shared" si="936"/>
        <v>no - Low</v>
      </c>
      <c r="AL2606" t="str">
        <f t="shared" si="937"/>
        <v>Q4 - Very High</v>
      </c>
      <c r="AM2606">
        <f t="shared" si="938"/>
        <v>0</v>
      </c>
      <c r="AN2606">
        <f t="shared" si="939"/>
        <v>0</v>
      </c>
      <c r="AO2606">
        <f t="shared" si="940"/>
        <v>0</v>
      </c>
      <c r="AP2606">
        <f t="shared" si="941"/>
        <v>0</v>
      </c>
      <c r="AQ2606">
        <f t="shared" si="942"/>
        <v>214.7</v>
      </c>
    </row>
    <row r="2607" spans="1:43" x14ac:dyDescent="0.25">
      <c r="A2607" t="s">
        <v>68</v>
      </c>
      <c r="B2607">
        <v>107</v>
      </c>
      <c r="C2607" t="s">
        <v>25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  <c r="U2607">
        <f t="shared" si="920"/>
        <v>0</v>
      </c>
      <c r="V2607" t="str">
        <f t="shared" si="921"/>
        <v>&lt;=3 calls</v>
      </c>
      <c r="W2607" t="str">
        <f t="shared" si="922"/>
        <v>Q3</v>
      </c>
      <c r="X2607" t="str">
        <f t="shared" si="923"/>
        <v>Not Applicable</v>
      </c>
      <c r="Y2607" t="str">
        <f t="shared" si="924"/>
        <v>Low</v>
      </c>
      <c r="Z2607" s="3">
        <f t="shared" si="925"/>
        <v>-1.7303368512716804</v>
      </c>
      <c r="AA2607" s="3">
        <f t="shared" si="926"/>
        <v>-1.832334104091905</v>
      </c>
      <c r="AB2607" s="3">
        <f t="shared" si="927"/>
        <v>7.4912648488392367E-2</v>
      </c>
      <c r="AC2607" s="3">
        <f t="shared" si="928"/>
        <v>1.0666017791416695</v>
      </c>
      <c r="AD2607" s="3">
        <f t="shared" si="929"/>
        <v>2.5792347881865565</v>
      </c>
      <c r="AE2607" s="3">
        <f t="shared" si="930"/>
        <v>2.7376568718630168</v>
      </c>
      <c r="AF2607" s="3">
        <f t="shared" si="931"/>
        <v>4.041915165305408</v>
      </c>
      <c r="AG2607" t="str">
        <f t="shared" si="932"/>
        <v>Cluster 1</v>
      </c>
      <c r="AH2607" t="str">
        <f t="shared" si="933"/>
        <v>Not Applicable</v>
      </c>
      <c r="AI2607" t="e">
        <f t="shared" si="934"/>
        <v>#N/A</v>
      </c>
      <c r="AJ2607">
        <f t="shared" si="935"/>
        <v>14.76</v>
      </c>
      <c r="AK2607" t="str">
        <f t="shared" si="936"/>
        <v>no - Low</v>
      </c>
      <c r="AL2607" t="str">
        <f t="shared" si="937"/>
        <v>Q4 - Very High</v>
      </c>
      <c r="AM2607">
        <f t="shared" si="938"/>
        <v>0</v>
      </c>
      <c r="AN2607">
        <f t="shared" si="939"/>
        <v>0</v>
      </c>
      <c r="AO2607">
        <f t="shared" si="940"/>
        <v>0</v>
      </c>
      <c r="AP2607">
        <f t="shared" si="941"/>
        <v>1</v>
      </c>
      <c r="AQ2607">
        <f t="shared" si="942"/>
        <v>86.8</v>
      </c>
    </row>
    <row r="2608" spans="1:43" x14ac:dyDescent="0.25">
      <c r="A2608" t="s">
        <v>31</v>
      </c>
      <c r="B2608">
        <v>88</v>
      </c>
      <c r="C2608" t="s">
        <v>28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  <c r="U2608">
        <f t="shared" si="920"/>
        <v>1</v>
      </c>
      <c r="V2608" t="str">
        <f t="shared" si="921"/>
        <v>&gt;3 calls</v>
      </c>
      <c r="W2608" t="str">
        <f t="shared" si="922"/>
        <v>Q2</v>
      </c>
      <c r="X2608" t="str">
        <f t="shared" si="923"/>
        <v>Not Applicable</v>
      </c>
      <c r="Y2608" t="str">
        <f t="shared" si="924"/>
        <v>Medium</v>
      </c>
      <c r="Z2608" s="3">
        <f t="shared" si="925"/>
        <v>-0.902748703538921</v>
      </c>
      <c r="AA2608" s="3">
        <f t="shared" si="926"/>
        <v>-0.50495819262474306</v>
      </c>
      <c r="AB2608" s="3">
        <f t="shared" si="927"/>
        <v>-0.32426478326295349</v>
      </c>
      <c r="AC2608" s="3">
        <f t="shared" si="928"/>
        <v>-0.85361730181184459</v>
      </c>
      <c r="AD2608" s="3">
        <f t="shared" si="929"/>
        <v>0.85590313890079261</v>
      </c>
      <c r="AE2608" s="3">
        <f t="shared" si="930"/>
        <v>1.3797638006764614</v>
      </c>
      <c r="AF2608" s="3">
        <f t="shared" si="931"/>
        <v>3.3279011566051775</v>
      </c>
      <c r="AG2608" t="str">
        <f t="shared" si="932"/>
        <v>Cluster 1</v>
      </c>
      <c r="AH2608" t="str">
        <f t="shared" si="933"/>
        <v>Not Applicable</v>
      </c>
      <c r="AI2608">
        <f t="shared" si="934"/>
        <v>22.36</v>
      </c>
      <c r="AJ2608" t="e">
        <f t="shared" si="935"/>
        <v>#N/A</v>
      </c>
      <c r="AK2608" t="str">
        <f t="shared" si="936"/>
        <v>no - Low</v>
      </c>
      <c r="AL2608" t="str">
        <f t="shared" si="937"/>
        <v>Q1 - Low</v>
      </c>
      <c r="AM2608">
        <f t="shared" si="938"/>
        <v>0</v>
      </c>
      <c r="AN2608">
        <f t="shared" si="939"/>
        <v>0</v>
      </c>
      <c r="AO2608">
        <f t="shared" si="940"/>
        <v>1</v>
      </c>
      <c r="AP2608">
        <f t="shared" si="941"/>
        <v>5</v>
      </c>
      <c r="AQ2608">
        <f t="shared" si="942"/>
        <v>131.5</v>
      </c>
    </row>
    <row r="2609" spans="1:43" x14ac:dyDescent="0.25">
      <c r="A2609" t="s">
        <v>53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  <c r="U2609">
        <f t="shared" si="920"/>
        <v>0</v>
      </c>
      <c r="V2609" t="str">
        <f t="shared" si="921"/>
        <v>&lt;=3 calls</v>
      </c>
      <c r="W2609" t="str">
        <f t="shared" si="922"/>
        <v>Q2</v>
      </c>
      <c r="X2609" t="str">
        <f t="shared" si="923"/>
        <v>Not Applicable</v>
      </c>
      <c r="Y2609" t="str">
        <f t="shared" si="924"/>
        <v>High</v>
      </c>
      <c r="Z2609" s="3">
        <f t="shared" si="925"/>
        <v>-0.83054302621995524</v>
      </c>
      <c r="AA2609" s="3">
        <f t="shared" si="926"/>
        <v>0.73485469019990679</v>
      </c>
      <c r="AB2609" s="3">
        <f t="shared" si="927"/>
        <v>-1.6330106913432352</v>
      </c>
      <c r="AC2609" s="3">
        <f t="shared" si="928"/>
        <v>2.624515373122823</v>
      </c>
      <c r="AD2609" s="3">
        <f t="shared" si="929"/>
        <v>4.0713941945517655</v>
      </c>
      <c r="AE2609" s="3">
        <f t="shared" si="930"/>
        <v>3.2839942137450158</v>
      </c>
      <c r="AF2609" s="3">
        <f t="shared" si="931"/>
        <v>3.6045783809471623</v>
      </c>
      <c r="AG2609" t="str">
        <f t="shared" si="932"/>
        <v>Cluster 2</v>
      </c>
      <c r="AH2609" t="str">
        <f t="shared" si="933"/>
        <v>Not Applicable</v>
      </c>
      <c r="AI2609" t="e">
        <f t="shared" si="934"/>
        <v>#N/A</v>
      </c>
      <c r="AJ2609">
        <f t="shared" si="935"/>
        <v>23.02</v>
      </c>
      <c r="AK2609" t="str">
        <f t="shared" si="936"/>
        <v>no - Medium</v>
      </c>
      <c r="AL2609" t="str">
        <f t="shared" si="937"/>
        <v>Q4 - Very High</v>
      </c>
      <c r="AM2609">
        <f t="shared" si="938"/>
        <v>0</v>
      </c>
      <c r="AN2609">
        <f t="shared" si="939"/>
        <v>1</v>
      </c>
      <c r="AO2609">
        <f t="shared" si="940"/>
        <v>0</v>
      </c>
      <c r="AP2609">
        <f t="shared" si="941"/>
        <v>0</v>
      </c>
      <c r="AQ2609">
        <f t="shared" si="942"/>
        <v>135.4</v>
      </c>
    </row>
    <row r="2610" spans="1:43" x14ac:dyDescent="0.25">
      <c r="A2610" t="s">
        <v>36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  <c r="U2610">
        <f t="shared" si="920"/>
        <v>0</v>
      </c>
      <c r="V2610" t="str">
        <f t="shared" si="921"/>
        <v>&gt;3 calls</v>
      </c>
      <c r="W2610" t="str">
        <f t="shared" si="922"/>
        <v>Q4</v>
      </c>
      <c r="X2610" t="str">
        <f t="shared" si="923"/>
        <v>Not Applicable</v>
      </c>
      <c r="Y2610" t="str">
        <f t="shared" si="924"/>
        <v>High</v>
      </c>
      <c r="Z2610" s="3">
        <f t="shared" si="925"/>
        <v>-0.11033768065386253</v>
      </c>
      <c r="AA2610" s="3">
        <f t="shared" si="926"/>
        <v>1.0731663917732464</v>
      </c>
      <c r="AB2610" s="3">
        <f t="shared" si="927"/>
        <v>-0.47916945827093799</v>
      </c>
      <c r="AC2610" s="3">
        <f t="shared" si="928"/>
        <v>-1.5782282757565671</v>
      </c>
      <c r="AD2610" s="3">
        <f t="shared" si="929"/>
        <v>2.386447217628048</v>
      </c>
      <c r="AE2610" s="3">
        <f t="shared" si="930"/>
        <v>1.9708547304002122</v>
      </c>
      <c r="AF2610" s="3">
        <f t="shared" si="931"/>
        <v>3.1738630112462536</v>
      </c>
      <c r="AG2610" t="str">
        <f t="shared" si="932"/>
        <v>Cluster 2</v>
      </c>
      <c r="AH2610" t="str">
        <f t="shared" si="933"/>
        <v>Not Applicable</v>
      </c>
      <c r="AI2610" t="e">
        <f t="shared" si="934"/>
        <v>#N/A</v>
      </c>
      <c r="AJ2610">
        <f t="shared" si="935"/>
        <v>29.63</v>
      </c>
      <c r="AK2610" t="str">
        <f t="shared" si="936"/>
        <v>no - Low</v>
      </c>
      <c r="AL2610" t="str">
        <f t="shared" si="937"/>
        <v>Q1 - Low</v>
      </c>
      <c r="AM2610">
        <f t="shared" si="938"/>
        <v>0</v>
      </c>
      <c r="AN2610">
        <f t="shared" si="939"/>
        <v>1</v>
      </c>
      <c r="AO2610">
        <f t="shared" si="940"/>
        <v>0</v>
      </c>
      <c r="AP2610">
        <f t="shared" si="941"/>
        <v>6</v>
      </c>
      <c r="AQ2610">
        <f t="shared" si="942"/>
        <v>174.3</v>
      </c>
    </row>
    <row r="2611" spans="1:43" x14ac:dyDescent="0.25">
      <c r="A2611" t="s">
        <v>67</v>
      </c>
      <c r="B2611">
        <v>130</v>
      </c>
      <c r="C2611" t="s">
        <v>28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  <c r="U2611">
        <f t="shared" si="920"/>
        <v>0</v>
      </c>
      <c r="V2611" t="str">
        <f t="shared" si="921"/>
        <v>&lt;=3 calls</v>
      </c>
      <c r="W2611" t="str">
        <f t="shared" si="922"/>
        <v>Q4</v>
      </c>
      <c r="X2611" t="str">
        <f t="shared" si="923"/>
        <v>Not Applicable</v>
      </c>
      <c r="Y2611" t="str">
        <f t="shared" si="924"/>
        <v>Medium</v>
      </c>
      <c r="Z2611" s="3">
        <f t="shared" si="925"/>
        <v>0.43768489592085053</v>
      </c>
      <c r="AA2611" s="3">
        <f t="shared" si="926"/>
        <v>-0.16664649105140353</v>
      </c>
      <c r="AB2611" s="3">
        <f t="shared" si="927"/>
        <v>-1.3510047445338269</v>
      </c>
      <c r="AC2611" s="3">
        <f t="shared" si="928"/>
        <v>0.66806574347207237</v>
      </c>
      <c r="AD2611" s="3">
        <f t="shared" si="929"/>
        <v>2.380559511137283</v>
      </c>
      <c r="AE2611" s="3">
        <f t="shared" si="930"/>
        <v>1.5782473755564415</v>
      </c>
      <c r="AF2611" s="3">
        <f t="shared" si="931"/>
        <v>2.7045639150952621</v>
      </c>
      <c r="AG2611" t="str">
        <f t="shared" si="932"/>
        <v>Cluster 2</v>
      </c>
      <c r="AH2611" t="str">
        <f t="shared" si="933"/>
        <v>Not Applicable</v>
      </c>
      <c r="AI2611" t="e">
        <f t="shared" si="934"/>
        <v>#N/A</v>
      </c>
      <c r="AJ2611">
        <f t="shared" si="935"/>
        <v>34.659999999999997</v>
      </c>
      <c r="AK2611" t="str">
        <f t="shared" si="936"/>
        <v>no - Medium</v>
      </c>
      <c r="AL2611" t="str">
        <f t="shared" si="937"/>
        <v>Q4 - Very High</v>
      </c>
      <c r="AM2611">
        <f t="shared" si="938"/>
        <v>0</v>
      </c>
      <c r="AN2611">
        <f t="shared" si="939"/>
        <v>0</v>
      </c>
      <c r="AO2611">
        <f t="shared" si="940"/>
        <v>1</v>
      </c>
      <c r="AP2611">
        <f t="shared" si="941"/>
        <v>3</v>
      </c>
      <c r="AQ2611">
        <f t="shared" si="942"/>
        <v>203.9</v>
      </c>
    </row>
    <row r="2612" spans="1:43" x14ac:dyDescent="0.25">
      <c r="A2612" t="s">
        <v>29</v>
      </c>
      <c r="B2612">
        <v>174</v>
      </c>
      <c r="C2612" t="s">
        <v>28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  <c r="U2612">
        <f t="shared" si="920"/>
        <v>0</v>
      </c>
      <c r="V2612" t="str">
        <f t="shared" si="921"/>
        <v>&lt;=3 calls</v>
      </c>
      <c r="W2612" t="str">
        <f t="shared" si="922"/>
        <v>Q4</v>
      </c>
      <c r="X2612" t="str">
        <f t="shared" si="923"/>
        <v>Not Applicable</v>
      </c>
      <c r="Y2612" t="str">
        <f t="shared" si="924"/>
        <v>Low</v>
      </c>
      <c r="Z2612" s="3">
        <f t="shared" si="925"/>
        <v>1.022736024966828</v>
      </c>
      <c r="AA2612" s="3">
        <f t="shared" si="926"/>
        <v>-1.1517305632796568</v>
      </c>
      <c r="AB2612" s="3">
        <f t="shared" si="927"/>
        <v>2.3071287345008908</v>
      </c>
      <c r="AC2612" s="3">
        <f t="shared" si="928"/>
        <v>0.81298793826101701</v>
      </c>
      <c r="AD2612" s="3">
        <f t="shared" si="929"/>
        <v>4.2823485287133227</v>
      </c>
      <c r="AE2612" s="3">
        <f t="shared" si="930"/>
        <v>2.8907204383120493</v>
      </c>
      <c r="AF2612" s="3">
        <f t="shared" si="931"/>
        <v>2.5246822341785604</v>
      </c>
      <c r="AG2612" t="str">
        <f t="shared" si="932"/>
        <v>Cluster 3</v>
      </c>
      <c r="AH2612" t="str">
        <f t="shared" si="933"/>
        <v>Not Applicable</v>
      </c>
      <c r="AI2612" t="e">
        <f t="shared" si="934"/>
        <v>#N/A</v>
      </c>
      <c r="AJ2612">
        <f t="shared" si="935"/>
        <v>40.04</v>
      </c>
      <c r="AK2612" t="str">
        <f t="shared" si="936"/>
        <v>no - Medium</v>
      </c>
      <c r="AL2612" t="str">
        <f t="shared" si="937"/>
        <v>Q4 - Very High</v>
      </c>
      <c r="AM2612">
        <f t="shared" si="938"/>
        <v>0</v>
      </c>
      <c r="AN2612">
        <f t="shared" si="939"/>
        <v>0</v>
      </c>
      <c r="AO2612">
        <f t="shared" si="940"/>
        <v>1</v>
      </c>
      <c r="AP2612">
        <f t="shared" si="941"/>
        <v>0</v>
      </c>
      <c r="AQ2612">
        <f t="shared" si="942"/>
        <v>235.5</v>
      </c>
    </row>
    <row r="2613" spans="1:43" x14ac:dyDescent="0.25">
      <c r="A2613" t="s">
        <v>50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  <c r="U2613">
        <f t="shared" si="920"/>
        <v>0</v>
      </c>
      <c r="V2613" t="str">
        <f t="shared" si="921"/>
        <v>&lt;=3 calls</v>
      </c>
      <c r="W2613" t="str">
        <f t="shared" si="922"/>
        <v>Q4</v>
      </c>
      <c r="X2613" t="str">
        <f t="shared" si="923"/>
        <v>Not Applicable</v>
      </c>
      <c r="Y2613" t="str">
        <f t="shared" si="924"/>
        <v>High</v>
      </c>
      <c r="Z2613" s="3">
        <f t="shared" si="925"/>
        <v>-0.43063465953029983</v>
      </c>
      <c r="AA2613" s="3">
        <f t="shared" si="926"/>
        <v>1.1288883190912078</v>
      </c>
      <c r="AB2613" s="3">
        <f t="shared" si="927"/>
        <v>-0.29844733742828916</v>
      </c>
      <c r="AC2613" s="3">
        <f t="shared" si="928"/>
        <v>0.66806574347207237</v>
      </c>
      <c r="AD2613" s="3">
        <f t="shared" si="929"/>
        <v>2.8514841449669079</v>
      </c>
      <c r="AE2613" s="3">
        <f t="shared" si="930"/>
        <v>1.4125217512620036</v>
      </c>
      <c r="AF2613" s="3">
        <f t="shared" si="931"/>
        <v>1.9645542920924572</v>
      </c>
      <c r="AG2613" t="str">
        <f t="shared" si="932"/>
        <v>Cluster 2</v>
      </c>
      <c r="AH2613" t="str">
        <f t="shared" si="933"/>
        <v>Not Applicable</v>
      </c>
      <c r="AI2613" t="e">
        <f t="shared" si="934"/>
        <v>#N/A</v>
      </c>
      <c r="AJ2613">
        <f t="shared" si="935"/>
        <v>26.69</v>
      </c>
      <c r="AK2613" t="str">
        <f t="shared" si="936"/>
        <v>no - Low</v>
      </c>
      <c r="AL2613" t="str">
        <f t="shared" si="937"/>
        <v>Q4 - Very High</v>
      </c>
      <c r="AM2613">
        <f t="shared" si="938"/>
        <v>0</v>
      </c>
      <c r="AN2613">
        <f t="shared" si="939"/>
        <v>1</v>
      </c>
      <c r="AO2613">
        <f t="shared" si="940"/>
        <v>0</v>
      </c>
      <c r="AP2613">
        <f t="shared" si="941"/>
        <v>2</v>
      </c>
      <c r="AQ2613">
        <f t="shared" si="942"/>
        <v>157</v>
      </c>
    </row>
    <row r="2614" spans="1:43" x14ac:dyDescent="0.25">
      <c r="A2614" t="s">
        <v>67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  <c r="U2614">
        <f t="shared" si="920"/>
        <v>0</v>
      </c>
      <c r="V2614" t="str">
        <f t="shared" si="921"/>
        <v>&lt;=3 calls</v>
      </c>
      <c r="W2614" t="str">
        <f t="shared" si="922"/>
        <v>Q4</v>
      </c>
      <c r="X2614" t="str">
        <f t="shared" si="923"/>
        <v>Low</v>
      </c>
      <c r="Y2614" t="str">
        <f t="shared" si="924"/>
        <v>Medium</v>
      </c>
      <c r="Z2614" s="3">
        <f t="shared" si="925"/>
        <v>-1.2656285177573121</v>
      </c>
      <c r="AA2614" s="3">
        <f t="shared" si="926"/>
        <v>0.45425498477731352</v>
      </c>
      <c r="AB2614" s="3">
        <f t="shared" si="927"/>
        <v>0.8474500661564186</v>
      </c>
      <c r="AC2614" s="3">
        <f t="shared" si="928"/>
        <v>-9.277577916988608E-2</v>
      </c>
      <c r="AD2614" s="3">
        <f t="shared" si="929"/>
        <v>2.5340764795084172</v>
      </c>
      <c r="AE2614" s="3">
        <f t="shared" si="930"/>
        <v>1.5921501486934913</v>
      </c>
      <c r="AF2614" s="3">
        <f t="shared" si="931"/>
        <v>2.5784376253792991</v>
      </c>
      <c r="AG2614" t="str">
        <f t="shared" si="932"/>
        <v>Cluster 2</v>
      </c>
      <c r="AH2614" t="str">
        <f t="shared" si="933"/>
        <v>Not Applicable</v>
      </c>
      <c r="AI2614" t="e">
        <f t="shared" si="934"/>
        <v>#N/A</v>
      </c>
      <c r="AJ2614">
        <f t="shared" si="935"/>
        <v>19.02</v>
      </c>
      <c r="AK2614" t="str">
        <f t="shared" si="936"/>
        <v>yes - High</v>
      </c>
      <c r="AL2614" t="str">
        <f t="shared" si="937"/>
        <v>Q2 - Medium</v>
      </c>
      <c r="AM2614">
        <f t="shared" si="938"/>
        <v>1</v>
      </c>
      <c r="AN2614">
        <f t="shared" si="939"/>
        <v>1</v>
      </c>
      <c r="AO2614">
        <f t="shared" si="940"/>
        <v>0</v>
      </c>
      <c r="AP2614">
        <f t="shared" si="941"/>
        <v>3</v>
      </c>
      <c r="AQ2614">
        <f t="shared" si="942"/>
        <v>111.9</v>
      </c>
    </row>
    <row r="2615" spans="1:43" x14ac:dyDescent="0.25">
      <c r="A2615" t="s">
        <v>36</v>
      </c>
      <c r="B2615">
        <v>54</v>
      </c>
      <c r="C2615" t="s">
        <v>28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  <c r="U2615">
        <f t="shared" si="920"/>
        <v>0</v>
      </c>
      <c r="V2615" t="str">
        <f t="shared" si="921"/>
        <v>&lt;=3 calls</v>
      </c>
      <c r="W2615" t="str">
        <f t="shared" si="922"/>
        <v>Q1</v>
      </c>
      <c r="X2615" t="str">
        <f t="shared" si="923"/>
        <v>High</v>
      </c>
      <c r="Y2615" t="str">
        <f t="shared" si="924"/>
        <v>Low</v>
      </c>
      <c r="Z2615" s="3">
        <f t="shared" si="925"/>
        <v>1.037547445955334</v>
      </c>
      <c r="AA2615" s="3">
        <f t="shared" si="926"/>
        <v>-0.94277333583730005</v>
      </c>
      <c r="AB2615" s="3">
        <f t="shared" si="927"/>
        <v>-0.79890859514639367</v>
      </c>
      <c r="AC2615" s="3">
        <f t="shared" si="928"/>
        <v>0.34199080519694713</v>
      </c>
      <c r="AD2615" s="3">
        <f t="shared" si="929"/>
        <v>2.4487244761200562</v>
      </c>
      <c r="AE2615" s="3">
        <f t="shared" si="930"/>
        <v>1.6494056261612144</v>
      </c>
      <c r="AF2615" s="3">
        <f t="shared" si="931"/>
        <v>2.7285208958839022</v>
      </c>
      <c r="AG2615" t="str">
        <f t="shared" si="932"/>
        <v>Cluster 2</v>
      </c>
      <c r="AH2615" t="str">
        <f t="shared" si="933"/>
        <v>Not Applicable</v>
      </c>
      <c r="AI2615" t="e">
        <f t="shared" si="934"/>
        <v>#N/A</v>
      </c>
      <c r="AJ2615">
        <f t="shared" si="935"/>
        <v>40.17</v>
      </c>
      <c r="AK2615" t="str">
        <f t="shared" si="936"/>
        <v>yes - High</v>
      </c>
      <c r="AL2615" t="str">
        <f t="shared" si="937"/>
        <v>Q3 - High</v>
      </c>
      <c r="AM2615">
        <f t="shared" si="938"/>
        <v>1</v>
      </c>
      <c r="AN2615">
        <f t="shared" si="939"/>
        <v>0</v>
      </c>
      <c r="AO2615">
        <f t="shared" si="940"/>
        <v>1</v>
      </c>
      <c r="AP2615">
        <f t="shared" si="941"/>
        <v>3</v>
      </c>
      <c r="AQ2615">
        <f t="shared" si="942"/>
        <v>236.3</v>
      </c>
    </row>
    <row r="2616" spans="1:43" x14ac:dyDescent="0.25">
      <c r="A2616" t="s">
        <v>57</v>
      </c>
      <c r="B2616">
        <v>78</v>
      </c>
      <c r="C2616" t="s">
        <v>25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  <c r="U2616">
        <f t="shared" si="920"/>
        <v>0</v>
      </c>
      <c r="V2616" t="str">
        <f t="shared" si="921"/>
        <v>&lt;=3 calls</v>
      </c>
      <c r="W2616" t="str">
        <f t="shared" si="922"/>
        <v>Q2</v>
      </c>
      <c r="X2616" t="str">
        <f t="shared" si="923"/>
        <v>Not Applicable</v>
      </c>
      <c r="Y2616" t="str">
        <f t="shared" si="924"/>
        <v>High</v>
      </c>
      <c r="Z2616" s="3">
        <f t="shared" si="925"/>
        <v>-0.30844043637512741</v>
      </c>
      <c r="AA2616" s="3">
        <f t="shared" si="926"/>
        <v>1.6562565597790606</v>
      </c>
      <c r="AB2616" s="3">
        <f t="shared" si="927"/>
        <v>1.2227960094449979</v>
      </c>
      <c r="AC2616" s="3">
        <f t="shared" si="928"/>
        <v>-0.60000346093119195</v>
      </c>
      <c r="AD2616" s="3">
        <f t="shared" si="929"/>
        <v>3.5545425686411387</v>
      </c>
      <c r="AE2616" s="3">
        <f t="shared" si="930"/>
        <v>2.1664615224938726</v>
      </c>
      <c r="AF2616" s="3">
        <f t="shared" si="931"/>
        <v>2.1799858221123802</v>
      </c>
      <c r="AG2616" t="str">
        <f t="shared" si="932"/>
        <v>Cluster 2</v>
      </c>
      <c r="AH2616" t="str">
        <f t="shared" si="933"/>
        <v>Not Applicable</v>
      </c>
      <c r="AI2616" t="e">
        <f t="shared" si="934"/>
        <v>#N/A</v>
      </c>
      <c r="AJ2616">
        <f t="shared" si="935"/>
        <v>27.81</v>
      </c>
      <c r="AK2616" t="str">
        <f t="shared" si="936"/>
        <v>no - High</v>
      </c>
      <c r="AL2616" t="str">
        <f t="shared" si="937"/>
        <v>Q2 - Medium</v>
      </c>
      <c r="AM2616">
        <f t="shared" si="938"/>
        <v>0</v>
      </c>
      <c r="AN2616">
        <f t="shared" si="939"/>
        <v>0</v>
      </c>
      <c r="AO2616">
        <f t="shared" si="940"/>
        <v>0</v>
      </c>
      <c r="AP2616">
        <f t="shared" si="941"/>
        <v>0</v>
      </c>
      <c r="AQ2616">
        <f t="shared" si="942"/>
        <v>163.6</v>
      </c>
    </row>
    <row r="2617" spans="1:43" x14ac:dyDescent="0.25">
      <c r="A2617" t="s">
        <v>47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  <c r="U2617">
        <f t="shared" si="920"/>
        <v>0</v>
      </c>
      <c r="V2617" t="str">
        <f t="shared" si="921"/>
        <v>&lt;=3 calls</v>
      </c>
      <c r="W2617" t="str">
        <f t="shared" si="922"/>
        <v>Q2</v>
      </c>
      <c r="X2617" t="str">
        <f t="shared" si="923"/>
        <v>Not Applicable</v>
      </c>
      <c r="Y2617" t="str">
        <f t="shared" si="924"/>
        <v>Medium</v>
      </c>
      <c r="Z2617" s="3">
        <f t="shared" si="925"/>
        <v>0.61727337540648264</v>
      </c>
      <c r="AA2617" s="3">
        <f t="shared" si="926"/>
        <v>-0.48306743546411529</v>
      </c>
      <c r="AB2617" s="3">
        <f t="shared" si="927"/>
        <v>0.13250541227341189</v>
      </c>
      <c r="AC2617" s="3">
        <f t="shared" si="928"/>
        <v>-0.49131181483948333</v>
      </c>
      <c r="AD2617" s="3">
        <f t="shared" si="929"/>
        <v>2.1033603175934443</v>
      </c>
      <c r="AE2617" s="3">
        <f t="shared" si="930"/>
        <v>0.93451888738227396</v>
      </c>
      <c r="AF2617" s="3">
        <f t="shared" si="931"/>
        <v>2.3070601370839059</v>
      </c>
      <c r="AG2617" t="str">
        <f t="shared" si="932"/>
        <v>Cluster 2</v>
      </c>
      <c r="AH2617" t="str">
        <f t="shared" si="933"/>
        <v>&gt;16 messages</v>
      </c>
      <c r="AI2617" t="e">
        <f t="shared" si="934"/>
        <v>#N/A</v>
      </c>
      <c r="AJ2617">
        <f t="shared" si="935"/>
        <v>36.31</v>
      </c>
      <c r="AK2617" t="str">
        <f t="shared" si="936"/>
        <v>no - Low</v>
      </c>
      <c r="AL2617" t="str">
        <f t="shared" si="937"/>
        <v>Q2 - Medium</v>
      </c>
      <c r="AM2617">
        <f t="shared" si="938"/>
        <v>0</v>
      </c>
      <c r="AN2617">
        <f t="shared" si="939"/>
        <v>1</v>
      </c>
      <c r="AO2617">
        <f t="shared" si="940"/>
        <v>0</v>
      </c>
      <c r="AP2617">
        <f t="shared" si="941"/>
        <v>1</v>
      </c>
      <c r="AQ2617">
        <f t="shared" si="942"/>
        <v>213.6</v>
      </c>
    </row>
    <row r="2618" spans="1:43" x14ac:dyDescent="0.25">
      <c r="A2618" t="s">
        <v>31</v>
      </c>
      <c r="B2618">
        <v>70</v>
      </c>
      <c r="C2618" t="s">
        <v>28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  <c r="U2618">
        <f t="shared" si="920"/>
        <v>0</v>
      </c>
      <c r="V2618" t="str">
        <f t="shared" si="921"/>
        <v>&lt;=3 calls</v>
      </c>
      <c r="W2618" t="str">
        <f t="shared" si="922"/>
        <v>Q1</v>
      </c>
      <c r="X2618" t="str">
        <f t="shared" si="923"/>
        <v>Not Applicable</v>
      </c>
      <c r="Y2618" t="str">
        <f t="shared" si="924"/>
        <v>Medium</v>
      </c>
      <c r="Z2618" s="3">
        <f t="shared" si="925"/>
        <v>-0.6824288163348976</v>
      </c>
      <c r="AA2618" s="3">
        <f t="shared" si="926"/>
        <v>-0.60048149659839212</v>
      </c>
      <c r="AB2618" s="3">
        <f t="shared" si="927"/>
        <v>-1.4423587836410998</v>
      </c>
      <c r="AC2618" s="3">
        <f t="shared" si="928"/>
        <v>-0.31015907135330267</v>
      </c>
      <c r="AD2618" s="3">
        <f t="shared" si="929"/>
        <v>0.96541612352150297</v>
      </c>
      <c r="AE2618" s="3">
        <f t="shared" si="930"/>
        <v>1.7328833276971274</v>
      </c>
      <c r="AF2618" s="3">
        <f t="shared" si="931"/>
        <v>3.6157628466571277</v>
      </c>
      <c r="AG2618" t="str">
        <f t="shared" si="932"/>
        <v>Cluster 1</v>
      </c>
      <c r="AH2618" t="str">
        <f t="shared" si="933"/>
        <v>&gt;16 messages</v>
      </c>
      <c r="AI2618" t="e">
        <f t="shared" si="934"/>
        <v>#N/A</v>
      </c>
      <c r="AJ2618">
        <f t="shared" si="935"/>
        <v>24.38</v>
      </c>
      <c r="AK2618" t="str">
        <f t="shared" si="936"/>
        <v>no - Medium</v>
      </c>
      <c r="AL2618" t="str">
        <f t="shared" si="937"/>
        <v>Q2 - Medium</v>
      </c>
      <c r="AM2618">
        <f t="shared" si="938"/>
        <v>0</v>
      </c>
      <c r="AN2618">
        <f t="shared" si="939"/>
        <v>0</v>
      </c>
      <c r="AO2618">
        <f t="shared" si="940"/>
        <v>1</v>
      </c>
      <c r="AP2618">
        <f t="shared" si="941"/>
        <v>3</v>
      </c>
      <c r="AQ2618">
        <f t="shared" si="942"/>
        <v>143.4</v>
      </c>
    </row>
    <row r="2619" spans="1:43" x14ac:dyDescent="0.25">
      <c r="A2619" t="s">
        <v>38</v>
      </c>
      <c r="B2619">
        <v>117</v>
      </c>
      <c r="C2619" t="s">
        <v>25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  <c r="U2619">
        <f t="shared" si="920"/>
        <v>0</v>
      </c>
      <c r="V2619" t="str">
        <f t="shared" si="921"/>
        <v>&lt;=3 calls</v>
      </c>
      <c r="W2619" t="str">
        <f t="shared" si="922"/>
        <v>Q3</v>
      </c>
      <c r="X2619" t="str">
        <f t="shared" si="923"/>
        <v>Not Applicable</v>
      </c>
      <c r="Y2619" t="str">
        <f t="shared" si="924"/>
        <v>Medium</v>
      </c>
      <c r="Z2619" s="3">
        <f t="shared" si="925"/>
        <v>-1.5396398060446688</v>
      </c>
      <c r="AA2619" s="3">
        <f t="shared" si="926"/>
        <v>0.55375842641653106</v>
      </c>
      <c r="AB2619" s="3">
        <f t="shared" si="927"/>
        <v>0.78389943025570719</v>
      </c>
      <c r="AC2619" s="3">
        <f t="shared" si="928"/>
        <v>0.12460751301353053</v>
      </c>
      <c r="AD2619" s="3">
        <f t="shared" si="929"/>
        <v>2.6744000455282335</v>
      </c>
      <c r="AE2619" s="3">
        <f t="shared" si="930"/>
        <v>1.8185611004965483</v>
      </c>
      <c r="AF2619" s="3">
        <f t="shared" si="931"/>
        <v>2.731650297705952</v>
      </c>
      <c r="AG2619" t="str">
        <f t="shared" si="932"/>
        <v>Cluster 2</v>
      </c>
      <c r="AH2619" t="str">
        <f t="shared" si="933"/>
        <v>Not Applicable</v>
      </c>
      <c r="AI2619" t="e">
        <f t="shared" si="934"/>
        <v>#N/A</v>
      </c>
      <c r="AJ2619">
        <f t="shared" si="935"/>
        <v>16.510000000000002</v>
      </c>
      <c r="AK2619" t="str">
        <f t="shared" si="936"/>
        <v>no - Low</v>
      </c>
      <c r="AL2619" t="str">
        <f t="shared" si="937"/>
        <v>Q3 - High</v>
      </c>
      <c r="AM2619">
        <f t="shared" si="938"/>
        <v>0</v>
      </c>
      <c r="AN2619">
        <f t="shared" si="939"/>
        <v>0</v>
      </c>
      <c r="AO2619">
        <f t="shared" si="940"/>
        <v>0</v>
      </c>
      <c r="AP2619">
        <f t="shared" si="941"/>
        <v>1</v>
      </c>
      <c r="AQ2619">
        <f t="shared" si="942"/>
        <v>97.1</v>
      </c>
    </row>
    <row r="2620" spans="1:43" x14ac:dyDescent="0.25">
      <c r="A2620" t="s">
        <v>67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  <c r="U2620">
        <f t="shared" si="920"/>
        <v>0</v>
      </c>
      <c r="V2620" t="str">
        <f t="shared" si="921"/>
        <v>&lt;=3 calls</v>
      </c>
      <c r="W2620" t="str">
        <f t="shared" si="922"/>
        <v>Q1</v>
      </c>
      <c r="X2620" t="str">
        <f t="shared" si="923"/>
        <v>Not Applicable</v>
      </c>
      <c r="Y2620" t="str">
        <f t="shared" si="924"/>
        <v>Low</v>
      </c>
      <c r="Z2620" s="3">
        <f t="shared" si="925"/>
        <v>-1.5951826347515654</v>
      </c>
      <c r="AA2620" s="3">
        <f t="shared" si="926"/>
        <v>-1.0462569151420866</v>
      </c>
      <c r="AB2620" s="3">
        <f t="shared" si="927"/>
        <v>0.25762072670293829</v>
      </c>
      <c r="AC2620" s="3">
        <f t="shared" si="928"/>
        <v>-5.6545230472650088E-2</v>
      </c>
      <c r="AD2620" s="3">
        <f t="shared" si="929"/>
        <v>1.6816952355539956</v>
      </c>
      <c r="AE2620" s="3">
        <f t="shared" si="930"/>
        <v>1.9258315016147536</v>
      </c>
      <c r="AF2620" s="3">
        <f t="shared" si="931"/>
        <v>3.5481763033900195</v>
      </c>
      <c r="AG2620" t="str">
        <f t="shared" si="932"/>
        <v>Cluster 1</v>
      </c>
      <c r="AH2620" t="str">
        <f t="shared" si="933"/>
        <v>Not Applicable</v>
      </c>
      <c r="AI2620" t="e">
        <f t="shared" si="934"/>
        <v>#N/A</v>
      </c>
      <c r="AJ2620">
        <f t="shared" si="935"/>
        <v>16</v>
      </c>
      <c r="AK2620" t="str">
        <f t="shared" si="936"/>
        <v>no - Low</v>
      </c>
      <c r="AL2620" t="str">
        <f t="shared" si="937"/>
        <v>Q2 - Medium</v>
      </c>
      <c r="AM2620">
        <f t="shared" si="938"/>
        <v>0</v>
      </c>
      <c r="AN2620">
        <f t="shared" si="939"/>
        <v>1</v>
      </c>
      <c r="AO2620">
        <f t="shared" si="940"/>
        <v>0</v>
      </c>
      <c r="AP2620">
        <f t="shared" si="941"/>
        <v>0</v>
      </c>
      <c r="AQ2620">
        <f t="shared" si="942"/>
        <v>94.1</v>
      </c>
    </row>
    <row r="2621" spans="1:43" x14ac:dyDescent="0.25">
      <c r="A2621" t="s">
        <v>57</v>
      </c>
      <c r="B2621">
        <v>27</v>
      </c>
      <c r="C2621" t="s">
        <v>28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  <c r="U2621">
        <f t="shared" si="920"/>
        <v>1</v>
      </c>
      <c r="V2621" t="str">
        <f t="shared" si="921"/>
        <v>&lt;=3 calls</v>
      </c>
      <c r="W2621" t="str">
        <f t="shared" si="922"/>
        <v>Q1</v>
      </c>
      <c r="X2621" t="str">
        <f t="shared" si="923"/>
        <v>Not Applicable</v>
      </c>
      <c r="Y2621" t="str">
        <f t="shared" si="924"/>
        <v>High</v>
      </c>
      <c r="Z2621" s="3">
        <f t="shared" si="925"/>
        <v>0.852404683599012</v>
      </c>
      <c r="AA2621" s="3">
        <f t="shared" si="926"/>
        <v>1.4751602959956853</v>
      </c>
      <c r="AB2621" s="3">
        <f t="shared" si="927"/>
        <v>0.8375202792969324</v>
      </c>
      <c r="AC2621" s="3">
        <f t="shared" si="928"/>
        <v>-0.74492565572013658</v>
      </c>
      <c r="AD2621" s="3">
        <f t="shared" si="929"/>
        <v>3.605463257423418</v>
      </c>
      <c r="AE2621" s="3">
        <f t="shared" si="930"/>
        <v>2.0393739466530647</v>
      </c>
      <c r="AF2621" s="3">
        <f t="shared" si="931"/>
        <v>1.8217373268241255</v>
      </c>
      <c r="AG2621" t="str">
        <f t="shared" si="932"/>
        <v>Cluster 3</v>
      </c>
      <c r="AH2621" t="str">
        <f t="shared" si="933"/>
        <v>Not Applicable</v>
      </c>
      <c r="AI2621">
        <f t="shared" si="934"/>
        <v>38.47</v>
      </c>
      <c r="AJ2621" t="e">
        <f t="shared" si="935"/>
        <v>#N/A</v>
      </c>
      <c r="AK2621" t="str">
        <f t="shared" si="936"/>
        <v>no - Low</v>
      </c>
      <c r="AL2621" t="str">
        <f t="shared" si="937"/>
        <v>Q1 - Low</v>
      </c>
      <c r="AM2621">
        <f t="shared" si="938"/>
        <v>0</v>
      </c>
      <c r="AN2621">
        <f t="shared" si="939"/>
        <v>0</v>
      </c>
      <c r="AO2621">
        <f t="shared" si="940"/>
        <v>1</v>
      </c>
      <c r="AP2621">
        <f t="shared" si="941"/>
        <v>2</v>
      </c>
      <c r="AQ2621">
        <f t="shared" si="942"/>
        <v>226.3</v>
      </c>
    </row>
    <row r="2622" spans="1:43" x14ac:dyDescent="0.25">
      <c r="A2622" t="s">
        <v>68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  <c r="U2622">
        <f t="shared" si="920"/>
        <v>0</v>
      </c>
      <c r="V2622" t="str">
        <f t="shared" si="921"/>
        <v>&lt;=3 calls</v>
      </c>
      <c r="W2622" t="str">
        <f t="shared" si="922"/>
        <v>Q4</v>
      </c>
      <c r="X2622" t="str">
        <f t="shared" si="923"/>
        <v>Not Applicable</v>
      </c>
      <c r="Y2622" t="str">
        <f t="shared" si="924"/>
        <v>High</v>
      </c>
      <c r="Z2622" s="3">
        <f t="shared" si="925"/>
        <v>0.1858907391162527</v>
      </c>
      <c r="AA2622" s="3">
        <f t="shared" si="926"/>
        <v>0.97167288130124452</v>
      </c>
      <c r="AB2622" s="3">
        <f t="shared" si="927"/>
        <v>0.30131178888467736</v>
      </c>
      <c r="AC2622" s="3">
        <f t="shared" si="928"/>
        <v>0.12460751301353053</v>
      </c>
      <c r="AD2622" s="3">
        <f t="shared" si="929"/>
        <v>2.8726268860047179</v>
      </c>
      <c r="AE2622" s="3">
        <f t="shared" si="930"/>
        <v>1.0416426362077114</v>
      </c>
      <c r="AF2622" s="3">
        <f t="shared" si="931"/>
        <v>1.3849380985929804</v>
      </c>
      <c r="AG2622" t="str">
        <f t="shared" si="932"/>
        <v>Cluster 2</v>
      </c>
      <c r="AH2622" t="str">
        <f t="shared" si="933"/>
        <v>&gt;16 messages</v>
      </c>
      <c r="AI2622" t="e">
        <f t="shared" si="934"/>
        <v>#N/A</v>
      </c>
      <c r="AJ2622">
        <f t="shared" si="935"/>
        <v>32.35</v>
      </c>
      <c r="AK2622" t="str">
        <f t="shared" si="936"/>
        <v>no - Medium</v>
      </c>
      <c r="AL2622" t="str">
        <f t="shared" si="937"/>
        <v>Q3 - High</v>
      </c>
      <c r="AM2622">
        <f t="shared" si="938"/>
        <v>0</v>
      </c>
      <c r="AN2622">
        <f t="shared" si="939"/>
        <v>1</v>
      </c>
      <c r="AO2622">
        <f t="shared" si="940"/>
        <v>0</v>
      </c>
      <c r="AP2622">
        <f t="shared" si="941"/>
        <v>1</v>
      </c>
      <c r="AQ2622">
        <f t="shared" si="942"/>
        <v>190.3</v>
      </c>
    </row>
    <row r="2623" spans="1:43" x14ac:dyDescent="0.25">
      <c r="A2623" t="s">
        <v>66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  <c r="U2623">
        <f t="shared" si="920"/>
        <v>0</v>
      </c>
      <c r="V2623" t="str">
        <f t="shared" si="921"/>
        <v>&lt;=3 calls</v>
      </c>
      <c r="W2623" t="str">
        <f t="shared" si="922"/>
        <v>Q3</v>
      </c>
      <c r="X2623" t="str">
        <f t="shared" si="923"/>
        <v>Not Applicable</v>
      </c>
      <c r="Y2623" t="str">
        <f t="shared" si="924"/>
        <v>Medium</v>
      </c>
      <c r="Z2623" s="3">
        <f t="shared" si="925"/>
        <v>9.5170785561654814E-2</v>
      </c>
      <c r="AA2623" s="3">
        <f t="shared" si="926"/>
        <v>-0.17460676638254102</v>
      </c>
      <c r="AB2623" s="3">
        <f t="shared" si="927"/>
        <v>-1.1226196467656442</v>
      </c>
      <c r="AC2623" s="3">
        <f t="shared" si="928"/>
        <v>-9.277577916988608E-2</v>
      </c>
      <c r="AD2623" s="3">
        <f t="shared" si="929"/>
        <v>1.6488676127218207</v>
      </c>
      <c r="AE2623" s="3">
        <f t="shared" si="930"/>
        <v>1.1438650347815467</v>
      </c>
      <c r="AF2623" s="3">
        <f t="shared" si="931"/>
        <v>2.8103540757898497</v>
      </c>
      <c r="AG2623" t="str">
        <f t="shared" si="932"/>
        <v>Cluster 2</v>
      </c>
      <c r="AH2623" t="str">
        <f t="shared" si="933"/>
        <v>Not Applicable</v>
      </c>
      <c r="AI2623" t="e">
        <f t="shared" si="934"/>
        <v>#N/A</v>
      </c>
      <c r="AJ2623">
        <f t="shared" si="935"/>
        <v>31.52</v>
      </c>
      <c r="AK2623" t="str">
        <f t="shared" si="936"/>
        <v>no - High</v>
      </c>
      <c r="AL2623" t="str">
        <f t="shared" si="937"/>
        <v>Q2 - Medium</v>
      </c>
      <c r="AM2623">
        <f t="shared" si="938"/>
        <v>0</v>
      </c>
      <c r="AN2623">
        <f t="shared" si="939"/>
        <v>1</v>
      </c>
      <c r="AO2623">
        <f t="shared" si="940"/>
        <v>0</v>
      </c>
      <c r="AP2623">
        <f t="shared" si="941"/>
        <v>2</v>
      </c>
      <c r="AQ2623">
        <f t="shared" si="942"/>
        <v>185.4</v>
      </c>
    </row>
    <row r="2624" spans="1:43" x14ac:dyDescent="0.25">
      <c r="A2624" t="s">
        <v>48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  <c r="U2624">
        <f t="shared" si="920"/>
        <v>0</v>
      </c>
      <c r="V2624" t="str">
        <f t="shared" si="921"/>
        <v>&lt;=3 calls</v>
      </c>
      <c r="W2624" t="str">
        <f t="shared" si="922"/>
        <v>Q2</v>
      </c>
      <c r="X2624" t="str">
        <f t="shared" si="923"/>
        <v>Not Applicable</v>
      </c>
      <c r="Y2624" t="str">
        <f t="shared" si="924"/>
        <v>Medium</v>
      </c>
      <c r="Z2624" s="3">
        <f t="shared" si="925"/>
        <v>-1.4063444228575282E-2</v>
      </c>
      <c r="AA2624" s="3">
        <f t="shared" si="926"/>
        <v>-0.16465642221861929</v>
      </c>
      <c r="AB2624" s="3">
        <f t="shared" si="927"/>
        <v>-0.69563881180773735</v>
      </c>
      <c r="AC2624" s="3">
        <f t="shared" si="928"/>
        <v>0.63183519477483641</v>
      </c>
      <c r="AD2624" s="3">
        <f t="shared" si="929"/>
        <v>2.1036614795947211</v>
      </c>
      <c r="AE2624" s="3">
        <f t="shared" si="930"/>
        <v>0.95416905613776981</v>
      </c>
      <c r="AF2624" s="3">
        <f t="shared" si="931"/>
        <v>2.3228184506437506</v>
      </c>
      <c r="AG2624" t="str">
        <f t="shared" si="932"/>
        <v>Cluster 2</v>
      </c>
      <c r="AH2624" t="str">
        <f t="shared" si="933"/>
        <v>Not Applicable</v>
      </c>
      <c r="AI2624" t="e">
        <f t="shared" si="934"/>
        <v>#N/A</v>
      </c>
      <c r="AJ2624">
        <f t="shared" si="935"/>
        <v>30.52</v>
      </c>
      <c r="AK2624" t="str">
        <f t="shared" si="936"/>
        <v>no - Medium</v>
      </c>
      <c r="AL2624" t="str">
        <f t="shared" si="937"/>
        <v>Q3 - High</v>
      </c>
      <c r="AM2624">
        <f t="shared" si="938"/>
        <v>0</v>
      </c>
      <c r="AN2624">
        <f t="shared" si="939"/>
        <v>1</v>
      </c>
      <c r="AO2624">
        <f t="shared" si="940"/>
        <v>0</v>
      </c>
      <c r="AP2624">
        <f t="shared" si="941"/>
        <v>0</v>
      </c>
      <c r="AQ2624">
        <f t="shared" si="942"/>
        <v>179.5</v>
      </c>
    </row>
    <row r="2625" spans="1:43" x14ac:dyDescent="0.25">
      <c r="A2625" t="s">
        <v>42</v>
      </c>
      <c r="B2625">
        <v>102</v>
      </c>
      <c r="C2625" t="s">
        <v>25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  <c r="U2625">
        <f t="shared" si="920"/>
        <v>0</v>
      </c>
      <c r="V2625" t="str">
        <f t="shared" si="921"/>
        <v>&lt;=3 calls</v>
      </c>
      <c r="W2625" t="str">
        <f t="shared" si="922"/>
        <v>Q3</v>
      </c>
      <c r="X2625" t="str">
        <f t="shared" si="923"/>
        <v>Not Applicable</v>
      </c>
      <c r="Y2625" t="str">
        <f t="shared" si="924"/>
        <v>Medium</v>
      </c>
      <c r="Z2625" s="3">
        <f t="shared" si="925"/>
        <v>-0.4121203832946676</v>
      </c>
      <c r="AA2625" s="3">
        <f t="shared" si="926"/>
        <v>0.15375459102687675</v>
      </c>
      <c r="AB2625" s="3">
        <f t="shared" si="927"/>
        <v>-0.20113542620532424</v>
      </c>
      <c r="AC2625" s="3">
        <f t="shared" si="928"/>
        <v>-5.6545230472650088E-2</v>
      </c>
      <c r="AD2625" s="3">
        <f t="shared" si="929"/>
        <v>1.7902635586586846</v>
      </c>
      <c r="AE2625" s="3">
        <f t="shared" si="930"/>
        <v>0.48696663884992003</v>
      </c>
      <c r="AF2625" s="3">
        <f t="shared" si="931"/>
        <v>2.2954802123399625</v>
      </c>
      <c r="AG2625" t="str">
        <f t="shared" si="932"/>
        <v>Cluster 2</v>
      </c>
      <c r="AH2625" t="str">
        <f t="shared" si="933"/>
        <v>Not Applicable</v>
      </c>
      <c r="AI2625" t="e">
        <f t="shared" si="934"/>
        <v>#N/A</v>
      </c>
      <c r="AJ2625">
        <f t="shared" si="935"/>
        <v>26.86</v>
      </c>
      <c r="AK2625" t="str">
        <f t="shared" si="936"/>
        <v>no - High</v>
      </c>
      <c r="AL2625" t="str">
        <f t="shared" si="937"/>
        <v>Q2 - Medium</v>
      </c>
      <c r="AM2625">
        <f t="shared" si="938"/>
        <v>0</v>
      </c>
      <c r="AN2625">
        <f t="shared" si="939"/>
        <v>0</v>
      </c>
      <c r="AO2625">
        <f t="shared" si="940"/>
        <v>0</v>
      </c>
      <c r="AP2625">
        <f t="shared" si="941"/>
        <v>0</v>
      </c>
      <c r="AQ2625">
        <f t="shared" si="942"/>
        <v>158</v>
      </c>
    </row>
    <row r="2626" spans="1:43" x14ac:dyDescent="0.25">
      <c r="A2626" t="s">
        <v>27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  <c r="U2626">
        <f t="shared" ref="U2626:U2689" si="943">IF(T2626="yes",1,0)</f>
        <v>0</v>
      </c>
      <c r="V2626" t="str">
        <f t="shared" ref="V2626:V2689" si="944">IF(S2626&gt;3,"&gt;3 calls","&lt;=3 calls")</f>
        <v>&lt;=3 calls</v>
      </c>
      <c r="W2626" t="str">
        <f t="shared" ref="W2626:W2689" si="945">IF(B2626&lt;=_xlfn.QUARTILE.INC($B$2:$B$4251,1),"Q1",
IF(B2626&lt;=_xlfn.QUARTILE.INC($B$2:$B$4251,2),"Q2",
IF(B2626&lt;=_xlfn.QUARTILE.INC($B$2:$B$4251,3),"Q3","Q4")))</f>
        <v>Q2</v>
      </c>
      <c r="X2626" t="str">
        <f t="shared" ref="X2626:X2689" si="946">IF(D2626="no","Not Applicable",IF(R2626&gt;2.84,"High","Low"))</f>
        <v>Not Applicable</v>
      </c>
      <c r="Y2626" t="str">
        <f t="shared" ref="Y2626:Y2689" si="947">IF(J2626&lt;=165,"Low",IF(J2626&lt;=233,"Medium","High"))</f>
        <v>Medium</v>
      </c>
      <c r="Z2626" s="3">
        <f t="shared" ref="Z2626:Z2689" si="948">(G2626-AVERAGE($G$2:$G$4251))/_xlfn.STDEV.S($G$2:$G$4251)</f>
        <v>-0.13440623976018459</v>
      </c>
      <c r="AA2626" s="3">
        <f t="shared" ref="AA2626:AA2689" si="949">(J2626-AVERAGE($J$2:$J$4251))/_xlfn.STDEV.S($J$2:$J$4251)</f>
        <v>-0.19450745471038453</v>
      </c>
      <c r="AB2626" s="3">
        <f t="shared" ref="AB2626:AB2689" si="950">(M2626-AVERAGE($M$2:$M$4251))/_xlfn.STDEV.S($M$2:$M$4251)</f>
        <v>1.7768781162043277</v>
      </c>
      <c r="AC2626" s="3">
        <f t="shared" ref="AC2626:AC2689" si="951">(P2626-AVERAGE($P$2:$P$4251))/_xlfn.STDEV.S($P$2:$P$4251)</f>
        <v>5.2146415619058542E-2</v>
      </c>
      <c r="AD2626" s="3">
        <f t="shared" ref="AD2626:AD2689" si="952">SQRT((Z2626-$BQ$13)^2+(AA2626-$BR$13)^2+(AB2626-$BS$13)^2+(AC2626-$BT$13)^2)</f>
        <v>3.1962689108455464</v>
      </c>
      <c r="AE2626" s="3">
        <f t="shared" ref="AE2626:AE2689" si="953">SQRT((Z2626-$BQ$14)^2+(AA2626-$BR$14)^2+(AB2626-$BS$14)^2+(AC2626-$BT$14)^2)</f>
        <v>1.7932967617581146</v>
      </c>
      <c r="AF2626" s="3">
        <f t="shared" ref="AF2626:AF2689" si="954">SQRT((Z2626-$BQ$15)^2+(AA2626-$BR$15)^2+(AB2626-$BS$15)^2+(AC2626-$BT$15)^2)</f>
        <v>2.0532149427243378</v>
      </c>
      <c r="AG2626" t="str">
        <f t="shared" ref="AG2626:AG2689" si="955">IF(AD2626=MIN(AD2626:AF2626),"Cluster 1",IF(AE2626=MIN(AD2626:AF2626),"Cluster 2","Cluster 3"))</f>
        <v>Cluster 2</v>
      </c>
      <c r="AH2626" t="str">
        <f t="shared" ref="AH2626:AH2689" si="956">IF(E2626="no","Not Applicable",IF(F2626=0,"0 messages",IF(F2626&lt;=16,"1-16 messages","&gt;16 messages")))</f>
        <v>Not Applicable</v>
      </c>
      <c r="AI2626" t="e">
        <f t="shared" ref="AI2626:AI2689" si="957">IF(T2626="yes",I2626,NA())</f>
        <v>#N/A</v>
      </c>
      <c r="AJ2626">
        <f t="shared" ref="AJ2626:AJ2689" si="958">IF(T2626="no",I2626,NA())</f>
        <v>29.41</v>
      </c>
      <c r="AK2626" t="str">
        <f t="shared" ref="AK2626:AK2689" si="959">D2626&amp;" - "&amp;IF(Q2626&lt;=3,"Low",IF(Q2626&lt;=6,"Medium","High"))</f>
        <v>no - Low</v>
      </c>
      <c r="AL2626" t="str">
        <f t="shared" ref="AL2626:AL2689" si="960">IF(P2626&lt;=8.5,"Q1 - Low",IF(P2626&lt;=10.3,"Q2 - Medium",IF(P2626&lt;=12,"Q3 - High","Q4 - Very High")))</f>
        <v>Q3 - High</v>
      </c>
      <c r="AM2626">
        <f t="shared" ref="AM2626:AM2689" si="961">IF(D2626="yes",1,0)</f>
        <v>0</v>
      </c>
      <c r="AN2626">
        <f t="shared" ref="AN2626:AN2689" si="962">IF(C2626="area_code_415",1,0)</f>
        <v>1</v>
      </c>
      <c r="AO2626">
        <f t="shared" ref="AO2626:AO2689" si="963">IF(C2626="area_code_510",1,0)</f>
        <v>0</v>
      </c>
      <c r="AP2626">
        <f t="shared" ref="AP2626:AP2689" si="964">S2626</f>
        <v>0</v>
      </c>
      <c r="AQ2626">
        <f t="shared" ref="AQ2626:AQ2689" si="965">G2626</f>
        <v>173</v>
      </c>
    </row>
    <row r="2627" spans="1:43" x14ac:dyDescent="0.25">
      <c r="A2627" t="s">
        <v>42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  <c r="U2627">
        <f t="shared" si="943"/>
        <v>0</v>
      </c>
      <c r="V2627" t="str">
        <f t="shared" si="944"/>
        <v>&lt;=3 calls</v>
      </c>
      <c r="W2627" t="str">
        <f t="shared" si="945"/>
        <v>Q3</v>
      </c>
      <c r="X2627" t="str">
        <f t="shared" si="946"/>
        <v>Not Applicable</v>
      </c>
      <c r="Y2627" t="str">
        <f t="shared" si="947"/>
        <v>Medium</v>
      </c>
      <c r="Z2627" s="3">
        <f t="shared" si="948"/>
        <v>-0.85276015770271418</v>
      </c>
      <c r="AA2627" s="3">
        <f t="shared" si="949"/>
        <v>0.23335734433825076</v>
      </c>
      <c r="AB2627" s="3">
        <f t="shared" si="950"/>
        <v>-0.65393370699789544</v>
      </c>
      <c r="AC2627" s="3">
        <f t="shared" si="951"/>
        <v>-0.74492565572013658</v>
      </c>
      <c r="AD2627" s="3">
        <f t="shared" si="952"/>
        <v>1.3144104040423801</v>
      </c>
      <c r="AE2627" s="3">
        <f t="shared" si="953"/>
        <v>1.3282315545189565</v>
      </c>
      <c r="AF2627" s="3">
        <f t="shared" si="954"/>
        <v>3.1306107095237561</v>
      </c>
      <c r="AG2627" t="str">
        <f t="shared" si="955"/>
        <v>Cluster 1</v>
      </c>
      <c r="AH2627" t="str">
        <f t="shared" si="956"/>
        <v>&gt;16 messages</v>
      </c>
      <c r="AI2627" t="e">
        <f t="shared" si="957"/>
        <v>#N/A</v>
      </c>
      <c r="AJ2627">
        <f t="shared" si="958"/>
        <v>22.81</v>
      </c>
      <c r="AK2627" t="str">
        <f t="shared" si="959"/>
        <v>no - Medium</v>
      </c>
      <c r="AL2627" t="str">
        <f t="shared" si="960"/>
        <v>Q1 - Low</v>
      </c>
      <c r="AM2627">
        <f t="shared" si="961"/>
        <v>0</v>
      </c>
      <c r="AN2627">
        <f t="shared" si="962"/>
        <v>1</v>
      </c>
      <c r="AO2627">
        <f t="shared" si="963"/>
        <v>0</v>
      </c>
      <c r="AP2627">
        <f t="shared" si="964"/>
        <v>1</v>
      </c>
      <c r="AQ2627">
        <f t="shared" si="965"/>
        <v>134.19999999999999</v>
      </c>
    </row>
    <row r="2628" spans="1:43" x14ac:dyDescent="0.25">
      <c r="A2628" t="s">
        <v>32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  <c r="U2628">
        <f t="shared" si="943"/>
        <v>0</v>
      </c>
      <c r="V2628" t="str">
        <f t="shared" si="944"/>
        <v>&lt;=3 calls</v>
      </c>
      <c r="W2628" t="str">
        <f t="shared" si="945"/>
        <v>Q2</v>
      </c>
      <c r="X2628" t="str">
        <f t="shared" si="946"/>
        <v>Not Applicable</v>
      </c>
      <c r="Y2628" t="str">
        <f t="shared" si="947"/>
        <v>Medium</v>
      </c>
      <c r="Z2628" s="3">
        <f t="shared" si="948"/>
        <v>-1.0193886438234039</v>
      </c>
      <c r="AA2628" s="3">
        <f t="shared" si="949"/>
        <v>0.61147042256727724</v>
      </c>
      <c r="AB2628" s="3">
        <f t="shared" si="950"/>
        <v>-0.1693601082549685</v>
      </c>
      <c r="AC2628" s="3">
        <f t="shared" si="951"/>
        <v>0.84921848695825297</v>
      </c>
      <c r="AD2628" s="3">
        <f t="shared" si="952"/>
        <v>2.5897460270429682</v>
      </c>
      <c r="AE2628" s="3">
        <f t="shared" si="953"/>
        <v>1.4706815323823585</v>
      </c>
      <c r="AF2628" s="3">
        <f t="shared" si="954"/>
        <v>2.370448028284148</v>
      </c>
      <c r="AG2628" t="str">
        <f t="shared" si="955"/>
        <v>Cluster 2</v>
      </c>
      <c r="AH2628" t="str">
        <f t="shared" si="956"/>
        <v>&gt;16 messages</v>
      </c>
      <c r="AI2628" t="e">
        <f t="shared" si="957"/>
        <v>#N/A</v>
      </c>
      <c r="AJ2628">
        <f t="shared" si="958"/>
        <v>21.28</v>
      </c>
      <c r="AK2628" t="str">
        <f t="shared" si="959"/>
        <v>no - High</v>
      </c>
      <c r="AL2628" t="str">
        <f t="shared" si="960"/>
        <v>Q4 - Very High</v>
      </c>
      <c r="AM2628">
        <f t="shared" si="961"/>
        <v>0</v>
      </c>
      <c r="AN2628">
        <f t="shared" si="962"/>
        <v>1</v>
      </c>
      <c r="AO2628">
        <f t="shared" si="963"/>
        <v>0</v>
      </c>
      <c r="AP2628">
        <f t="shared" si="964"/>
        <v>3</v>
      </c>
      <c r="AQ2628">
        <f t="shared" si="965"/>
        <v>125.2</v>
      </c>
    </row>
    <row r="2629" spans="1:43" x14ac:dyDescent="0.25">
      <c r="A2629" t="s">
        <v>54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  <c r="U2629">
        <f t="shared" si="943"/>
        <v>0</v>
      </c>
      <c r="V2629" t="str">
        <f t="shared" si="944"/>
        <v>&lt;=3 calls</v>
      </c>
      <c r="W2629" t="str">
        <f t="shared" si="945"/>
        <v>Q3</v>
      </c>
      <c r="X2629" t="str">
        <f t="shared" si="946"/>
        <v>Not Applicable</v>
      </c>
      <c r="Y2629" t="str">
        <f t="shared" si="947"/>
        <v>Medium</v>
      </c>
      <c r="Z2629" s="3">
        <f t="shared" si="948"/>
        <v>0.28957068603579295</v>
      </c>
      <c r="AA2629" s="3">
        <f t="shared" si="949"/>
        <v>0.53385773808868753</v>
      </c>
      <c r="AB2629" s="3">
        <f t="shared" si="950"/>
        <v>2.2376202264844873</v>
      </c>
      <c r="AC2629" s="3">
        <f t="shared" si="951"/>
        <v>1.0666017791416695</v>
      </c>
      <c r="AD2629" s="3">
        <f t="shared" si="952"/>
        <v>4.3322903595523634</v>
      </c>
      <c r="AE2629" s="3">
        <f t="shared" si="953"/>
        <v>2.5521439810420321</v>
      </c>
      <c r="AF2629" s="3">
        <f t="shared" si="954"/>
        <v>1.5027102317039696</v>
      </c>
      <c r="AG2629" t="str">
        <f t="shared" si="955"/>
        <v>Cluster 3</v>
      </c>
      <c r="AH2629" t="str">
        <f t="shared" si="956"/>
        <v>Not Applicable</v>
      </c>
      <c r="AI2629" t="e">
        <f t="shared" si="957"/>
        <v>#N/A</v>
      </c>
      <c r="AJ2629">
        <f t="shared" si="958"/>
        <v>33.299999999999997</v>
      </c>
      <c r="AK2629" t="str">
        <f t="shared" si="959"/>
        <v>no - Low</v>
      </c>
      <c r="AL2629" t="str">
        <f t="shared" si="960"/>
        <v>Q4 - Very High</v>
      </c>
      <c r="AM2629">
        <f t="shared" si="961"/>
        <v>0</v>
      </c>
      <c r="AN2629">
        <f t="shared" si="962"/>
        <v>1</v>
      </c>
      <c r="AO2629">
        <f t="shared" si="963"/>
        <v>0</v>
      </c>
      <c r="AP2629">
        <f t="shared" si="964"/>
        <v>2</v>
      </c>
      <c r="AQ2629">
        <f t="shared" si="965"/>
        <v>195.9</v>
      </c>
    </row>
    <row r="2630" spans="1:43" x14ac:dyDescent="0.25">
      <c r="A2630" t="s">
        <v>51</v>
      </c>
      <c r="B2630">
        <v>63</v>
      </c>
      <c r="C2630" t="s">
        <v>28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  <c r="U2630">
        <f t="shared" si="943"/>
        <v>0</v>
      </c>
      <c r="V2630" t="str">
        <f t="shared" si="944"/>
        <v>&lt;=3 calls</v>
      </c>
      <c r="W2630" t="str">
        <f t="shared" si="945"/>
        <v>Q1</v>
      </c>
      <c r="X2630" t="str">
        <f t="shared" si="946"/>
        <v>Not Applicable</v>
      </c>
      <c r="Y2630" t="str">
        <f t="shared" si="947"/>
        <v>Medium</v>
      </c>
      <c r="Z2630" s="3">
        <f t="shared" si="948"/>
        <v>0.62838194114786194</v>
      </c>
      <c r="AA2630" s="3">
        <f t="shared" si="949"/>
        <v>-0.37759378732654508</v>
      </c>
      <c r="AB2630" s="3">
        <f t="shared" si="950"/>
        <v>-0.52683243519647183</v>
      </c>
      <c r="AC2630" s="3">
        <f t="shared" si="951"/>
        <v>1.591586692182255E-2</v>
      </c>
      <c r="AD2630" s="3">
        <f t="shared" si="952"/>
        <v>2.0724357246671397</v>
      </c>
      <c r="AE2630" s="3">
        <f t="shared" si="953"/>
        <v>0.90291010725502296</v>
      </c>
      <c r="AF2630" s="3">
        <f t="shared" si="954"/>
        <v>2.3098708818221731</v>
      </c>
      <c r="AG2630" t="str">
        <f t="shared" si="955"/>
        <v>Cluster 2</v>
      </c>
      <c r="AH2630" t="str">
        <f t="shared" si="956"/>
        <v>1-16 messages</v>
      </c>
      <c r="AI2630" t="e">
        <f t="shared" si="957"/>
        <v>#N/A</v>
      </c>
      <c r="AJ2630">
        <f t="shared" si="958"/>
        <v>36.409999999999997</v>
      </c>
      <c r="AK2630" t="str">
        <f t="shared" si="959"/>
        <v>no - Low</v>
      </c>
      <c r="AL2630" t="str">
        <f t="shared" si="960"/>
        <v>Q2 - Medium</v>
      </c>
      <c r="AM2630">
        <f t="shared" si="961"/>
        <v>0</v>
      </c>
      <c r="AN2630">
        <f t="shared" si="962"/>
        <v>0</v>
      </c>
      <c r="AO2630">
        <f t="shared" si="963"/>
        <v>1</v>
      </c>
      <c r="AP2630">
        <f t="shared" si="964"/>
        <v>0</v>
      </c>
      <c r="AQ2630">
        <f t="shared" si="965"/>
        <v>214.2</v>
      </c>
    </row>
    <row r="2631" spans="1:43" x14ac:dyDescent="0.25">
      <c r="A2631" t="s">
        <v>66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  <c r="U2631">
        <f t="shared" si="943"/>
        <v>0</v>
      </c>
      <c r="V2631" t="str">
        <f t="shared" si="944"/>
        <v>&lt;=3 calls</v>
      </c>
      <c r="W2631" t="str">
        <f t="shared" si="945"/>
        <v>Q1</v>
      </c>
      <c r="X2631" t="str">
        <f t="shared" si="946"/>
        <v>Not Applicable</v>
      </c>
      <c r="Y2631" t="str">
        <f t="shared" si="947"/>
        <v>High</v>
      </c>
      <c r="Z2631" s="3">
        <f t="shared" si="948"/>
        <v>0.75613044717372424</v>
      </c>
      <c r="AA2631" s="3">
        <f t="shared" si="949"/>
        <v>0.72689441486876927</v>
      </c>
      <c r="AB2631" s="3">
        <f t="shared" si="950"/>
        <v>1.0281721869990681</v>
      </c>
      <c r="AC2631" s="3">
        <f t="shared" si="951"/>
        <v>-0.27392852265606671</v>
      </c>
      <c r="AD2631" s="3">
        <f t="shared" si="952"/>
        <v>3.2721278517082002</v>
      </c>
      <c r="AE2631" s="3">
        <f t="shared" si="953"/>
        <v>1.494082870912296</v>
      </c>
      <c r="AF2631" s="3">
        <f t="shared" si="954"/>
        <v>1.3258003516301158</v>
      </c>
      <c r="AG2631" t="str">
        <f t="shared" si="955"/>
        <v>Cluster 3</v>
      </c>
      <c r="AH2631" t="str">
        <f t="shared" si="956"/>
        <v>Not Applicable</v>
      </c>
      <c r="AI2631" t="e">
        <f t="shared" si="957"/>
        <v>#N/A</v>
      </c>
      <c r="AJ2631">
        <f t="shared" si="958"/>
        <v>37.590000000000003</v>
      </c>
      <c r="AK2631" t="str">
        <f t="shared" si="959"/>
        <v>no - Low</v>
      </c>
      <c r="AL2631" t="str">
        <f t="shared" si="960"/>
        <v>Q2 - Medium</v>
      </c>
      <c r="AM2631">
        <f t="shared" si="961"/>
        <v>0</v>
      </c>
      <c r="AN2631">
        <f t="shared" si="962"/>
        <v>1</v>
      </c>
      <c r="AO2631">
        <f t="shared" si="963"/>
        <v>0</v>
      </c>
      <c r="AP2631">
        <f t="shared" si="964"/>
        <v>0</v>
      </c>
      <c r="AQ2631">
        <f t="shared" si="965"/>
        <v>221.1</v>
      </c>
    </row>
    <row r="2632" spans="1:43" x14ac:dyDescent="0.25">
      <c r="A2632" t="s">
        <v>63</v>
      </c>
      <c r="B2632">
        <v>119</v>
      </c>
      <c r="C2632" t="s">
        <v>25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  <c r="U2632">
        <f t="shared" si="943"/>
        <v>0</v>
      </c>
      <c r="V2632" t="str">
        <f t="shared" si="944"/>
        <v>&lt;=3 calls</v>
      </c>
      <c r="W2632" t="str">
        <f t="shared" si="945"/>
        <v>Q3</v>
      </c>
      <c r="X2632" t="str">
        <f t="shared" si="946"/>
        <v>Not Applicable</v>
      </c>
      <c r="Y2632" t="str">
        <f t="shared" si="947"/>
        <v>Medium</v>
      </c>
      <c r="Z2632" s="3">
        <f t="shared" si="948"/>
        <v>-0.89349156542110486</v>
      </c>
      <c r="AA2632" s="3">
        <f t="shared" si="949"/>
        <v>-0.5348092251165083</v>
      </c>
      <c r="AB2632" s="3">
        <f t="shared" si="950"/>
        <v>5.9024989513214207E-2</v>
      </c>
      <c r="AC2632" s="3">
        <f t="shared" si="951"/>
        <v>0.48691299998589177</v>
      </c>
      <c r="AD2632" s="3">
        <f t="shared" si="952"/>
        <v>1.8868467615611126</v>
      </c>
      <c r="AE2632" s="3">
        <f t="shared" si="953"/>
        <v>1.1510500873944074</v>
      </c>
      <c r="AF2632" s="3">
        <f t="shared" si="954"/>
        <v>2.6626381477338761</v>
      </c>
      <c r="AG2632" t="str">
        <f t="shared" si="955"/>
        <v>Cluster 2</v>
      </c>
      <c r="AH2632" t="str">
        <f t="shared" si="956"/>
        <v>&gt;16 messages</v>
      </c>
      <c r="AI2632" t="e">
        <f t="shared" si="957"/>
        <v>#N/A</v>
      </c>
      <c r="AJ2632">
        <f t="shared" si="958"/>
        <v>22.44</v>
      </c>
      <c r="AK2632" t="str">
        <f t="shared" si="959"/>
        <v>no - Medium</v>
      </c>
      <c r="AL2632" t="str">
        <f t="shared" si="960"/>
        <v>Q3 - High</v>
      </c>
      <c r="AM2632">
        <f t="shared" si="961"/>
        <v>0</v>
      </c>
      <c r="AN2632">
        <f t="shared" si="962"/>
        <v>0</v>
      </c>
      <c r="AO2632">
        <f t="shared" si="963"/>
        <v>0</v>
      </c>
      <c r="AP2632">
        <f t="shared" si="964"/>
        <v>1</v>
      </c>
      <c r="AQ2632">
        <f t="shared" si="965"/>
        <v>132</v>
      </c>
    </row>
    <row r="2633" spans="1:43" x14ac:dyDescent="0.25">
      <c r="A2633" t="s">
        <v>48</v>
      </c>
      <c r="B2633">
        <v>73</v>
      </c>
      <c r="C2633" t="s">
        <v>25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  <c r="U2633">
        <f t="shared" si="943"/>
        <v>0</v>
      </c>
      <c r="V2633" t="str">
        <f t="shared" si="944"/>
        <v>&lt;=3 calls</v>
      </c>
      <c r="W2633" t="str">
        <f t="shared" si="945"/>
        <v>Q1</v>
      </c>
      <c r="X2633" t="str">
        <f t="shared" si="946"/>
        <v>Not Applicable</v>
      </c>
      <c r="Y2633" t="str">
        <f t="shared" si="947"/>
        <v>Medium</v>
      </c>
      <c r="Z2633" s="3">
        <f t="shared" si="948"/>
        <v>-0.41952609378892058</v>
      </c>
      <c r="AA2633" s="3">
        <f t="shared" si="949"/>
        <v>-3.7292016920420758E-2</v>
      </c>
      <c r="AB2633" s="3">
        <f t="shared" si="950"/>
        <v>3.2643601877553605</v>
      </c>
      <c r="AC2633" s="3">
        <f t="shared" si="951"/>
        <v>-0.41885071744501134</v>
      </c>
      <c r="AD2633" s="3">
        <f t="shared" si="952"/>
        <v>4.4481747847858015</v>
      </c>
      <c r="AE2633" s="3">
        <f t="shared" si="953"/>
        <v>3.3179626575358254</v>
      </c>
      <c r="AF2633" s="3">
        <f t="shared" si="954"/>
        <v>3.1986705797252988</v>
      </c>
      <c r="AG2633" t="str">
        <f t="shared" si="955"/>
        <v>Cluster 3</v>
      </c>
      <c r="AH2633" t="str">
        <f t="shared" si="956"/>
        <v>Not Applicable</v>
      </c>
      <c r="AI2633" t="e">
        <f t="shared" si="957"/>
        <v>#N/A</v>
      </c>
      <c r="AJ2633">
        <f t="shared" si="958"/>
        <v>26.79</v>
      </c>
      <c r="AK2633" t="str">
        <f t="shared" si="959"/>
        <v>no - Medium</v>
      </c>
      <c r="AL2633" t="str">
        <f t="shared" si="960"/>
        <v>Q2 - Medium</v>
      </c>
      <c r="AM2633">
        <f t="shared" si="961"/>
        <v>0</v>
      </c>
      <c r="AN2633">
        <f t="shared" si="962"/>
        <v>0</v>
      </c>
      <c r="AO2633">
        <f t="shared" si="963"/>
        <v>0</v>
      </c>
      <c r="AP2633">
        <f t="shared" si="964"/>
        <v>1</v>
      </c>
      <c r="AQ2633">
        <f t="shared" si="965"/>
        <v>157.6</v>
      </c>
    </row>
    <row r="2634" spans="1:43" x14ac:dyDescent="0.25">
      <c r="A2634" t="s">
        <v>45</v>
      </c>
      <c r="B2634">
        <v>98</v>
      </c>
      <c r="C2634" t="s">
        <v>25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  <c r="U2634">
        <f t="shared" si="943"/>
        <v>0</v>
      </c>
      <c r="V2634" t="str">
        <f t="shared" si="944"/>
        <v>&lt;=3 calls</v>
      </c>
      <c r="W2634" t="str">
        <f t="shared" si="945"/>
        <v>Q2</v>
      </c>
      <c r="X2634" t="str">
        <f t="shared" si="946"/>
        <v>Not Applicable</v>
      </c>
      <c r="Y2634" t="str">
        <f t="shared" si="947"/>
        <v>Medium</v>
      </c>
      <c r="Z2634" s="3">
        <f t="shared" si="948"/>
        <v>-1.2952513597343236</v>
      </c>
      <c r="AA2634" s="3">
        <f t="shared" si="949"/>
        <v>-0.35371296133313257</v>
      </c>
      <c r="AB2634" s="3">
        <f t="shared" si="950"/>
        <v>-0.33220861275054203</v>
      </c>
      <c r="AC2634" s="3">
        <f t="shared" si="951"/>
        <v>0.26952970780247515</v>
      </c>
      <c r="AD2634" s="3">
        <f t="shared" si="952"/>
        <v>1.6007845943946828</v>
      </c>
      <c r="AE2634" s="3">
        <f t="shared" si="953"/>
        <v>1.4091833697863438</v>
      </c>
      <c r="AF2634" s="3">
        <f t="shared" si="954"/>
        <v>3.0674230588090454</v>
      </c>
      <c r="AG2634" t="str">
        <f t="shared" si="955"/>
        <v>Cluster 2</v>
      </c>
      <c r="AH2634" t="str">
        <f t="shared" si="956"/>
        <v>&gt;16 messages</v>
      </c>
      <c r="AI2634" t="e">
        <f t="shared" si="957"/>
        <v>#N/A</v>
      </c>
      <c r="AJ2634">
        <f t="shared" si="958"/>
        <v>18.75</v>
      </c>
      <c r="AK2634" t="str">
        <f t="shared" si="959"/>
        <v>no - High</v>
      </c>
      <c r="AL2634" t="str">
        <f t="shared" si="960"/>
        <v>Q3 - High</v>
      </c>
      <c r="AM2634">
        <f t="shared" si="961"/>
        <v>0</v>
      </c>
      <c r="AN2634">
        <f t="shared" si="962"/>
        <v>0</v>
      </c>
      <c r="AO2634">
        <f t="shared" si="963"/>
        <v>0</v>
      </c>
      <c r="AP2634">
        <f t="shared" si="964"/>
        <v>2</v>
      </c>
      <c r="AQ2634">
        <f t="shared" si="965"/>
        <v>110.3</v>
      </c>
    </row>
    <row r="2635" spans="1:43" x14ac:dyDescent="0.25">
      <c r="A2635" t="s">
        <v>38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  <c r="U2635">
        <f t="shared" si="943"/>
        <v>0</v>
      </c>
      <c r="V2635" t="str">
        <f t="shared" si="944"/>
        <v>&lt;=3 calls</v>
      </c>
      <c r="W2635" t="str">
        <f t="shared" si="945"/>
        <v>Q4</v>
      </c>
      <c r="X2635" t="str">
        <f t="shared" si="946"/>
        <v>High</v>
      </c>
      <c r="Y2635" t="str">
        <f t="shared" si="947"/>
        <v>Medium</v>
      </c>
      <c r="Z2635" s="3">
        <f t="shared" si="948"/>
        <v>-0.34732041646995493</v>
      </c>
      <c r="AA2635" s="3">
        <f t="shared" si="949"/>
        <v>-0.14475573389077578</v>
      </c>
      <c r="AB2635" s="3">
        <f t="shared" si="950"/>
        <v>-0.64003200539461436</v>
      </c>
      <c r="AC2635" s="3">
        <f t="shared" si="951"/>
        <v>0.34199080519694713</v>
      </c>
      <c r="AD2635" s="3">
        <f t="shared" si="952"/>
        <v>1.7572562908816209</v>
      </c>
      <c r="AE2635" s="3">
        <f t="shared" si="953"/>
        <v>0.81742545406894929</v>
      </c>
      <c r="AF2635" s="3">
        <f t="shared" si="954"/>
        <v>2.4996837948181811</v>
      </c>
      <c r="AG2635" t="str">
        <f t="shared" si="955"/>
        <v>Cluster 2</v>
      </c>
      <c r="AH2635" t="str">
        <f t="shared" si="956"/>
        <v>Not Applicable</v>
      </c>
      <c r="AI2635" t="e">
        <f t="shared" si="957"/>
        <v>#N/A</v>
      </c>
      <c r="AJ2635">
        <f t="shared" si="958"/>
        <v>27.46</v>
      </c>
      <c r="AK2635" t="str">
        <f t="shared" si="959"/>
        <v>yes - High</v>
      </c>
      <c r="AL2635" t="str">
        <f t="shared" si="960"/>
        <v>Q3 - High</v>
      </c>
      <c r="AM2635">
        <f t="shared" si="961"/>
        <v>1</v>
      </c>
      <c r="AN2635">
        <f t="shared" si="962"/>
        <v>1</v>
      </c>
      <c r="AO2635">
        <f t="shared" si="963"/>
        <v>0</v>
      </c>
      <c r="AP2635">
        <f t="shared" si="964"/>
        <v>0</v>
      </c>
      <c r="AQ2635">
        <f t="shared" si="965"/>
        <v>161.5</v>
      </c>
    </row>
    <row r="2636" spans="1:43" x14ac:dyDescent="0.25">
      <c r="A2636" t="s">
        <v>36</v>
      </c>
      <c r="B2636">
        <v>31</v>
      </c>
      <c r="C2636" t="s">
        <v>25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  <c r="U2636">
        <f t="shared" si="943"/>
        <v>0</v>
      </c>
      <c r="V2636" t="str">
        <f t="shared" si="944"/>
        <v>&lt;=3 calls</v>
      </c>
      <c r="W2636" t="str">
        <f t="shared" si="945"/>
        <v>Q1</v>
      </c>
      <c r="X2636" t="str">
        <f t="shared" si="946"/>
        <v>Not Applicable</v>
      </c>
      <c r="Y2636" t="str">
        <f t="shared" si="947"/>
        <v>High</v>
      </c>
      <c r="Z2636" s="3">
        <f t="shared" si="948"/>
        <v>-0.15662337124294304</v>
      </c>
      <c r="AA2636" s="3">
        <f t="shared" si="949"/>
        <v>0.80649716818014328</v>
      </c>
      <c r="AB2636" s="3">
        <f t="shared" si="950"/>
        <v>0.89312708571005539</v>
      </c>
      <c r="AC2636" s="3">
        <f t="shared" si="951"/>
        <v>0.12460751301353053</v>
      </c>
      <c r="AD2636" s="3">
        <f t="shared" si="952"/>
        <v>2.9704188892397014</v>
      </c>
      <c r="AE2636" s="3">
        <f t="shared" si="953"/>
        <v>1.2199063842075952</v>
      </c>
      <c r="AF2636" s="3">
        <f t="shared" si="954"/>
        <v>1.4672950606162609</v>
      </c>
      <c r="AG2636" t="str">
        <f t="shared" si="955"/>
        <v>Cluster 2</v>
      </c>
      <c r="AH2636" t="str">
        <f t="shared" si="956"/>
        <v>&gt;16 messages</v>
      </c>
      <c r="AI2636" t="e">
        <f t="shared" si="957"/>
        <v>#N/A</v>
      </c>
      <c r="AJ2636">
        <f t="shared" si="958"/>
        <v>29.21</v>
      </c>
      <c r="AK2636" t="str">
        <f t="shared" si="959"/>
        <v>no - High</v>
      </c>
      <c r="AL2636" t="str">
        <f t="shared" si="960"/>
        <v>Q3 - High</v>
      </c>
      <c r="AM2636">
        <f t="shared" si="961"/>
        <v>0</v>
      </c>
      <c r="AN2636">
        <f t="shared" si="962"/>
        <v>0</v>
      </c>
      <c r="AO2636">
        <f t="shared" si="963"/>
        <v>0</v>
      </c>
      <c r="AP2636">
        <f t="shared" si="964"/>
        <v>1</v>
      </c>
      <c r="AQ2636">
        <f t="shared" si="965"/>
        <v>171.8</v>
      </c>
    </row>
    <row r="2637" spans="1:43" x14ac:dyDescent="0.25">
      <c r="A2637" t="s">
        <v>73</v>
      </c>
      <c r="B2637">
        <v>129</v>
      </c>
      <c r="C2637" t="s">
        <v>28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  <c r="U2637">
        <f t="shared" si="943"/>
        <v>0</v>
      </c>
      <c r="V2637" t="str">
        <f t="shared" si="944"/>
        <v>&lt;=3 calls</v>
      </c>
      <c r="W2637" t="str">
        <f t="shared" si="945"/>
        <v>Q4</v>
      </c>
      <c r="X2637" t="str">
        <f t="shared" si="946"/>
        <v>Not Applicable</v>
      </c>
      <c r="Y2637" t="str">
        <f t="shared" si="947"/>
        <v>Low</v>
      </c>
      <c r="Z2637" s="3">
        <f t="shared" si="948"/>
        <v>0.56913625719383909</v>
      </c>
      <c r="AA2637" s="3">
        <f t="shared" si="949"/>
        <v>-0.89700175268326043</v>
      </c>
      <c r="AB2637" s="3">
        <f t="shared" si="950"/>
        <v>0.68062964691705086</v>
      </c>
      <c r="AC2637" s="3">
        <f t="shared" si="951"/>
        <v>0.41445190259141979</v>
      </c>
      <c r="AD2637" s="3">
        <f t="shared" si="952"/>
        <v>2.701478748284285</v>
      </c>
      <c r="AE2637" s="3">
        <f t="shared" si="953"/>
        <v>1.3279892015349861</v>
      </c>
      <c r="AF2637" s="3">
        <f t="shared" si="954"/>
        <v>2.0564832144599263</v>
      </c>
      <c r="AG2637" t="str">
        <f t="shared" si="955"/>
        <v>Cluster 2</v>
      </c>
      <c r="AH2637" t="str">
        <f t="shared" si="956"/>
        <v>&gt;16 messages</v>
      </c>
      <c r="AI2637" t="e">
        <f t="shared" si="957"/>
        <v>#N/A</v>
      </c>
      <c r="AJ2637">
        <f t="shared" si="958"/>
        <v>35.869999999999997</v>
      </c>
      <c r="AK2637" t="str">
        <f t="shared" si="959"/>
        <v>no - Medium</v>
      </c>
      <c r="AL2637" t="str">
        <f t="shared" si="960"/>
        <v>Q3 - High</v>
      </c>
      <c r="AM2637">
        <f t="shared" si="961"/>
        <v>0</v>
      </c>
      <c r="AN2637">
        <f t="shared" si="962"/>
        <v>0</v>
      </c>
      <c r="AO2637">
        <f t="shared" si="963"/>
        <v>1</v>
      </c>
      <c r="AP2637">
        <f t="shared" si="964"/>
        <v>1</v>
      </c>
      <c r="AQ2637">
        <f t="shared" si="965"/>
        <v>211</v>
      </c>
    </row>
    <row r="2638" spans="1:43" x14ac:dyDescent="0.25">
      <c r="A2638" t="s">
        <v>50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  <c r="U2638">
        <f t="shared" si="943"/>
        <v>1</v>
      </c>
      <c r="V2638" t="str">
        <f t="shared" si="944"/>
        <v>&gt;3 calls</v>
      </c>
      <c r="W2638" t="str">
        <f t="shared" si="945"/>
        <v>Q3</v>
      </c>
      <c r="X2638" t="str">
        <f t="shared" si="946"/>
        <v>Not Applicable</v>
      </c>
      <c r="Y2638" t="str">
        <f t="shared" si="947"/>
        <v>Medium</v>
      </c>
      <c r="Z2638" s="3">
        <f t="shared" si="948"/>
        <v>-0.75833734890098958</v>
      </c>
      <c r="AA2638" s="3">
        <f t="shared" si="949"/>
        <v>-0.15669614688748176</v>
      </c>
      <c r="AB2638" s="3">
        <f t="shared" si="950"/>
        <v>-0.98360263073283727</v>
      </c>
      <c r="AC2638" s="3">
        <f t="shared" si="951"/>
        <v>-0.34638962005053869</v>
      </c>
      <c r="AD2638" s="3">
        <f t="shared" si="952"/>
        <v>1.0940921479049124</v>
      </c>
      <c r="AE2638" s="3">
        <f t="shared" si="953"/>
        <v>1.2988799487446403</v>
      </c>
      <c r="AF2638" s="3">
        <f t="shared" si="954"/>
        <v>3.190163101534869</v>
      </c>
      <c r="AG2638" t="str">
        <f t="shared" si="955"/>
        <v>Cluster 1</v>
      </c>
      <c r="AH2638" t="str">
        <f t="shared" si="956"/>
        <v>Not Applicable</v>
      </c>
      <c r="AI2638">
        <f t="shared" si="957"/>
        <v>23.68</v>
      </c>
      <c r="AJ2638" t="e">
        <f t="shared" si="958"/>
        <v>#N/A</v>
      </c>
      <c r="AK2638" t="str">
        <f t="shared" si="959"/>
        <v>no - Low</v>
      </c>
      <c r="AL2638" t="str">
        <f t="shared" si="960"/>
        <v>Q2 - Medium</v>
      </c>
      <c r="AM2638">
        <f t="shared" si="961"/>
        <v>0</v>
      </c>
      <c r="AN2638">
        <f t="shared" si="962"/>
        <v>1</v>
      </c>
      <c r="AO2638">
        <f t="shared" si="963"/>
        <v>0</v>
      </c>
      <c r="AP2638">
        <f t="shared" si="964"/>
        <v>7</v>
      </c>
      <c r="AQ2638">
        <f t="shared" si="965"/>
        <v>139.30000000000001</v>
      </c>
    </row>
    <row r="2639" spans="1:43" x14ac:dyDescent="0.25">
      <c r="A2639" t="s">
        <v>45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  <c r="U2639">
        <f t="shared" si="943"/>
        <v>1</v>
      </c>
      <c r="V2639" t="str">
        <f t="shared" si="944"/>
        <v>&lt;=3 calls</v>
      </c>
      <c r="W2639" t="str">
        <f t="shared" si="945"/>
        <v>Q3</v>
      </c>
      <c r="X2639" t="str">
        <f t="shared" si="946"/>
        <v>Not Applicable</v>
      </c>
      <c r="Y2639" t="str">
        <f t="shared" si="947"/>
        <v>Medium</v>
      </c>
      <c r="Z2639" s="3">
        <f t="shared" si="948"/>
        <v>2.061386921785795</v>
      </c>
      <c r="AA2639" s="3">
        <f t="shared" si="949"/>
        <v>0.41644367695441076</v>
      </c>
      <c r="AB2639" s="3">
        <f t="shared" si="950"/>
        <v>0.56941603409080488</v>
      </c>
      <c r="AC2639" s="3">
        <f t="shared" si="951"/>
        <v>1.3564461687195588</v>
      </c>
      <c r="AD2639" s="3">
        <f t="shared" si="952"/>
        <v>4.4038968890063304</v>
      </c>
      <c r="AE2639" s="3">
        <f t="shared" si="953"/>
        <v>2.5664999914082398</v>
      </c>
      <c r="AF2639" s="3">
        <f t="shared" si="954"/>
        <v>1.3339927296643548</v>
      </c>
      <c r="AG2639" t="str">
        <f t="shared" si="955"/>
        <v>Cluster 3</v>
      </c>
      <c r="AH2639" t="str">
        <f t="shared" si="956"/>
        <v>Not Applicable</v>
      </c>
      <c r="AI2639">
        <f t="shared" si="957"/>
        <v>49.57</v>
      </c>
      <c r="AJ2639" t="e">
        <f t="shared" si="958"/>
        <v>#N/A</v>
      </c>
      <c r="AK2639" t="str">
        <f t="shared" si="959"/>
        <v>no - High</v>
      </c>
      <c r="AL2639" t="str">
        <f t="shared" si="960"/>
        <v>Q4 - Very High</v>
      </c>
      <c r="AM2639">
        <f t="shared" si="961"/>
        <v>0</v>
      </c>
      <c r="AN2639">
        <f t="shared" si="962"/>
        <v>1</v>
      </c>
      <c r="AO2639">
        <f t="shared" si="963"/>
        <v>0</v>
      </c>
      <c r="AP2639">
        <f t="shared" si="964"/>
        <v>2</v>
      </c>
      <c r="AQ2639">
        <f t="shared" si="965"/>
        <v>291.60000000000002</v>
      </c>
    </row>
    <row r="2640" spans="1:43" x14ac:dyDescent="0.25">
      <c r="A2640" t="s">
        <v>54</v>
      </c>
      <c r="B2640">
        <v>139</v>
      </c>
      <c r="C2640" t="s">
        <v>25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  <c r="U2640">
        <f t="shared" si="943"/>
        <v>0</v>
      </c>
      <c r="V2640" t="str">
        <f t="shared" si="944"/>
        <v>&lt;=3 calls</v>
      </c>
      <c r="W2640" t="str">
        <f t="shared" si="945"/>
        <v>Q4</v>
      </c>
      <c r="X2640" t="str">
        <f t="shared" si="946"/>
        <v>Not Applicable</v>
      </c>
      <c r="Y2640" t="str">
        <f t="shared" si="947"/>
        <v>Low</v>
      </c>
      <c r="Z2640" s="3">
        <f t="shared" si="948"/>
        <v>-0.7638916317716794</v>
      </c>
      <c r="AA2640" s="3">
        <f t="shared" si="949"/>
        <v>-1.3387970335613859</v>
      </c>
      <c r="AB2640" s="3">
        <f t="shared" si="950"/>
        <v>1.4194057892628242</v>
      </c>
      <c r="AC2640" s="3">
        <f t="shared" si="951"/>
        <v>0.66806574347207237</v>
      </c>
      <c r="AD2640" s="3">
        <f t="shared" si="952"/>
        <v>2.9675744791261671</v>
      </c>
      <c r="AE2640" s="3">
        <f t="shared" si="953"/>
        <v>2.1993027427703717</v>
      </c>
      <c r="AF2640" s="3">
        <f t="shared" si="954"/>
        <v>2.9778124218213642</v>
      </c>
      <c r="AG2640" t="str">
        <f t="shared" si="955"/>
        <v>Cluster 2</v>
      </c>
      <c r="AH2640" t="str">
        <f t="shared" si="956"/>
        <v>Not Applicable</v>
      </c>
      <c r="AI2640" t="e">
        <f t="shared" si="957"/>
        <v>#N/A</v>
      </c>
      <c r="AJ2640">
        <f t="shared" si="958"/>
        <v>23.63</v>
      </c>
      <c r="AK2640" t="str">
        <f t="shared" si="959"/>
        <v>no - Low</v>
      </c>
      <c r="AL2640" t="str">
        <f t="shared" si="960"/>
        <v>Q4 - Very High</v>
      </c>
      <c r="AM2640">
        <f t="shared" si="961"/>
        <v>0</v>
      </c>
      <c r="AN2640">
        <f t="shared" si="962"/>
        <v>0</v>
      </c>
      <c r="AO2640">
        <f t="shared" si="963"/>
        <v>0</v>
      </c>
      <c r="AP2640">
        <f t="shared" si="964"/>
        <v>0</v>
      </c>
      <c r="AQ2640">
        <f t="shared" si="965"/>
        <v>139</v>
      </c>
    </row>
    <row r="2641" spans="1:43" x14ac:dyDescent="0.25">
      <c r="A2641" t="s">
        <v>31</v>
      </c>
      <c r="B2641">
        <v>102</v>
      </c>
      <c r="C2641" t="s">
        <v>25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  <c r="U2641">
        <f t="shared" si="943"/>
        <v>0</v>
      </c>
      <c r="V2641" t="str">
        <f t="shared" si="944"/>
        <v>&gt;3 calls</v>
      </c>
      <c r="W2641" t="str">
        <f t="shared" si="945"/>
        <v>Q3</v>
      </c>
      <c r="X2641" t="str">
        <f t="shared" si="946"/>
        <v>Not Applicable</v>
      </c>
      <c r="Y2641" t="str">
        <f t="shared" si="947"/>
        <v>Medium</v>
      </c>
      <c r="Z2641" s="3">
        <f t="shared" si="948"/>
        <v>1.0097760316018858</v>
      </c>
      <c r="AA2641" s="3">
        <f t="shared" si="949"/>
        <v>-1.938139742536206E-2</v>
      </c>
      <c r="AB2641" s="3">
        <f t="shared" si="950"/>
        <v>-0.74131583136137413</v>
      </c>
      <c r="AC2641" s="3">
        <f t="shared" si="951"/>
        <v>-9.277577916988608E-2</v>
      </c>
      <c r="AD2641" s="3">
        <f t="shared" si="952"/>
        <v>2.4270941116656202</v>
      </c>
      <c r="AE2641" s="3">
        <f t="shared" si="953"/>
        <v>1.2562562555431902</v>
      </c>
      <c r="AF2641" s="3">
        <f t="shared" si="954"/>
        <v>2.2946837978904351</v>
      </c>
      <c r="AG2641" t="str">
        <f t="shared" si="955"/>
        <v>Cluster 2</v>
      </c>
      <c r="AH2641" t="str">
        <f t="shared" si="956"/>
        <v>Not Applicable</v>
      </c>
      <c r="AI2641" t="e">
        <f t="shared" si="957"/>
        <v>#N/A</v>
      </c>
      <c r="AJ2641">
        <f t="shared" si="958"/>
        <v>39.92</v>
      </c>
      <c r="AK2641" t="str">
        <f t="shared" si="959"/>
        <v>no - Low</v>
      </c>
      <c r="AL2641" t="str">
        <f t="shared" si="960"/>
        <v>Q2 - Medium</v>
      </c>
      <c r="AM2641">
        <f t="shared" si="961"/>
        <v>0</v>
      </c>
      <c r="AN2641">
        <f t="shared" si="962"/>
        <v>0</v>
      </c>
      <c r="AO2641">
        <f t="shared" si="963"/>
        <v>0</v>
      </c>
      <c r="AP2641">
        <f t="shared" si="964"/>
        <v>4</v>
      </c>
      <c r="AQ2641">
        <f t="shared" si="965"/>
        <v>234.8</v>
      </c>
    </row>
    <row r="2642" spans="1:43" x14ac:dyDescent="0.25">
      <c r="A2642" t="s">
        <v>26</v>
      </c>
      <c r="B2642">
        <v>149</v>
      </c>
      <c r="C2642" t="s">
        <v>25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  <c r="U2642">
        <f t="shared" si="943"/>
        <v>0</v>
      </c>
      <c r="V2642" t="str">
        <f t="shared" si="944"/>
        <v>&lt;=3 calls</v>
      </c>
      <c r="W2642" t="str">
        <f t="shared" si="945"/>
        <v>Q4</v>
      </c>
      <c r="X2642" t="str">
        <f t="shared" si="946"/>
        <v>Not Applicable</v>
      </c>
      <c r="Y2642" t="str">
        <f t="shared" si="947"/>
        <v>Medium</v>
      </c>
      <c r="Z2642" s="3">
        <f t="shared" si="948"/>
        <v>0.13590219328004544</v>
      </c>
      <c r="AA2642" s="3">
        <f t="shared" si="949"/>
        <v>2.4400116895893983E-2</v>
      </c>
      <c r="AB2642" s="3">
        <f t="shared" si="950"/>
        <v>1.2645011142548392</v>
      </c>
      <c r="AC2642" s="3">
        <f t="shared" si="951"/>
        <v>-0.52754236353671935</v>
      </c>
      <c r="AD2642" s="3">
        <f t="shared" si="952"/>
        <v>2.77323834296813</v>
      </c>
      <c r="AE2642" s="3">
        <f t="shared" si="953"/>
        <v>1.3770725417059546</v>
      </c>
      <c r="AF2642" s="3">
        <f t="shared" si="954"/>
        <v>2.0252917477075689</v>
      </c>
      <c r="AG2642" t="str">
        <f t="shared" si="955"/>
        <v>Cluster 2</v>
      </c>
      <c r="AH2642" t="str">
        <f t="shared" si="956"/>
        <v>Not Applicable</v>
      </c>
      <c r="AI2642" t="e">
        <f t="shared" si="957"/>
        <v>#N/A</v>
      </c>
      <c r="AJ2642">
        <f t="shared" si="958"/>
        <v>31.89</v>
      </c>
      <c r="AK2642" t="str">
        <f t="shared" si="959"/>
        <v>no - Low</v>
      </c>
      <c r="AL2642" t="str">
        <f t="shared" si="960"/>
        <v>Q2 - Medium</v>
      </c>
      <c r="AM2642">
        <f t="shared" si="961"/>
        <v>0</v>
      </c>
      <c r="AN2642">
        <f t="shared" si="962"/>
        <v>0</v>
      </c>
      <c r="AO2642">
        <f t="shared" si="963"/>
        <v>0</v>
      </c>
      <c r="AP2642">
        <f t="shared" si="964"/>
        <v>1</v>
      </c>
      <c r="AQ2642">
        <f t="shared" si="965"/>
        <v>187.6</v>
      </c>
    </row>
    <row r="2643" spans="1:43" x14ac:dyDescent="0.25">
      <c r="A2643" t="s">
        <v>52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  <c r="U2643">
        <f t="shared" si="943"/>
        <v>0</v>
      </c>
      <c r="V2643" t="str">
        <f t="shared" si="944"/>
        <v>&lt;=3 calls</v>
      </c>
      <c r="W2643" t="str">
        <f t="shared" si="945"/>
        <v>Q3</v>
      </c>
      <c r="X2643" t="str">
        <f t="shared" si="946"/>
        <v>Not Applicable</v>
      </c>
      <c r="Y2643" t="str">
        <f t="shared" si="947"/>
        <v>Medium</v>
      </c>
      <c r="Z2643" s="3">
        <f t="shared" si="948"/>
        <v>-0.37879468607052946</v>
      </c>
      <c r="AA2643" s="3">
        <f t="shared" si="949"/>
        <v>0.19753610534813223</v>
      </c>
      <c r="AB2643" s="3">
        <f t="shared" si="950"/>
        <v>-0.50498690410560232</v>
      </c>
      <c r="AC2643" s="3">
        <f t="shared" si="951"/>
        <v>1.0303712304444337</v>
      </c>
      <c r="AD2643" s="3">
        <f t="shared" si="952"/>
        <v>2.4874553391347525</v>
      </c>
      <c r="AE2643" s="3">
        <f t="shared" si="953"/>
        <v>1.2244111127219961</v>
      </c>
      <c r="AF2643" s="3">
        <f t="shared" si="954"/>
        <v>2.1933834780366719</v>
      </c>
      <c r="AG2643" t="str">
        <f t="shared" si="955"/>
        <v>Cluster 2</v>
      </c>
      <c r="AH2643" t="str">
        <f t="shared" si="956"/>
        <v>Not Applicable</v>
      </c>
      <c r="AI2643" t="e">
        <f t="shared" si="957"/>
        <v>#N/A</v>
      </c>
      <c r="AJ2643">
        <f t="shared" si="958"/>
        <v>27.17</v>
      </c>
      <c r="AK2643" t="str">
        <f t="shared" si="959"/>
        <v>no - High</v>
      </c>
      <c r="AL2643" t="str">
        <f t="shared" si="960"/>
        <v>Q4 - Very High</v>
      </c>
      <c r="AM2643">
        <f t="shared" si="961"/>
        <v>0</v>
      </c>
      <c r="AN2643">
        <f t="shared" si="962"/>
        <v>1</v>
      </c>
      <c r="AO2643">
        <f t="shared" si="963"/>
        <v>0</v>
      </c>
      <c r="AP2643">
        <f t="shared" si="964"/>
        <v>2</v>
      </c>
      <c r="AQ2643">
        <f t="shared" si="965"/>
        <v>159.80000000000001</v>
      </c>
    </row>
    <row r="2644" spans="1:43" x14ac:dyDescent="0.25">
      <c r="A2644" t="s">
        <v>75</v>
      </c>
      <c r="B2644">
        <v>131</v>
      </c>
      <c r="C2644" t="s">
        <v>25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  <c r="U2644">
        <f t="shared" si="943"/>
        <v>0</v>
      </c>
      <c r="V2644" t="str">
        <f t="shared" si="944"/>
        <v>&lt;=3 calls</v>
      </c>
      <c r="W2644" t="str">
        <f t="shared" si="945"/>
        <v>Q4</v>
      </c>
      <c r="X2644" t="str">
        <f t="shared" si="946"/>
        <v>Not Applicable</v>
      </c>
      <c r="Y2644" t="str">
        <f t="shared" si="947"/>
        <v>Medium</v>
      </c>
      <c r="Z2644" s="3">
        <f t="shared" si="948"/>
        <v>-5.8497707194092669E-2</v>
      </c>
      <c r="AA2644" s="3">
        <f t="shared" si="949"/>
        <v>-0.12286497673014804</v>
      </c>
      <c r="AB2644" s="3">
        <f t="shared" si="950"/>
        <v>1.0500177180899375</v>
      </c>
      <c r="AC2644" s="3">
        <f t="shared" si="951"/>
        <v>-1.8318421166372201</v>
      </c>
      <c r="AD2644" s="3">
        <f t="shared" si="952"/>
        <v>2.5593605388650404</v>
      </c>
      <c r="AE2644" s="3">
        <f t="shared" si="953"/>
        <v>2.1158214794359651</v>
      </c>
      <c r="AF2644" s="3">
        <f t="shared" si="954"/>
        <v>3.2253797757451199</v>
      </c>
      <c r="AG2644" t="str">
        <f t="shared" si="955"/>
        <v>Cluster 2</v>
      </c>
      <c r="AH2644" t="str">
        <f t="shared" si="956"/>
        <v>&gt;16 messages</v>
      </c>
      <c r="AI2644" t="e">
        <f t="shared" si="957"/>
        <v>#N/A</v>
      </c>
      <c r="AJ2644">
        <f t="shared" si="958"/>
        <v>30.11</v>
      </c>
      <c r="AK2644" t="str">
        <f t="shared" si="959"/>
        <v>no - Medium</v>
      </c>
      <c r="AL2644" t="str">
        <f t="shared" si="960"/>
        <v>Q1 - Low</v>
      </c>
      <c r="AM2644">
        <f t="shared" si="961"/>
        <v>0</v>
      </c>
      <c r="AN2644">
        <f t="shared" si="962"/>
        <v>0</v>
      </c>
      <c r="AO2644">
        <f t="shared" si="963"/>
        <v>0</v>
      </c>
      <c r="AP2644">
        <f t="shared" si="964"/>
        <v>1</v>
      </c>
      <c r="AQ2644">
        <f t="shared" si="965"/>
        <v>177.1</v>
      </c>
    </row>
    <row r="2645" spans="1:43" x14ac:dyDescent="0.25">
      <c r="A2645" t="s">
        <v>29</v>
      </c>
      <c r="B2645">
        <v>83</v>
      </c>
      <c r="C2645" t="s">
        <v>25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  <c r="U2645">
        <f t="shared" si="943"/>
        <v>0</v>
      </c>
      <c r="V2645" t="str">
        <f t="shared" si="944"/>
        <v>&lt;=3 calls</v>
      </c>
      <c r="W2645" t="str">
        <f t="shared" si="945"/>
        <v>Q2</v>
      </c>
      <c r="X2645" t="str">
        <f t="shared" si="946"/>
        <v>Not Applicable</v>
      </c>
      <c r="Y2645" t="str">
        <f t="shared" si="947"/>
        <v>Low</v>
      </c>
      <c r="Z2645" s="3">
        <f t="shared" si="948"/>
        <v>-1.1545428603435188</v>
      </c>
      <c r="AA2645" s="3">
        <f t="shared" si="949"/>
        <v>-0.79152810454568956</v>
      </c>
      <c r="AB2645" s="3">
        <f t="shared" si="950"/>
        <v>0.69055943377653706</v>
      </c>
      <c r="AC2645" s="3">
        <f t="shared" si="951"/>
        <v>0.41445190259141979</v>
      </c>
      <c r="AD2645" s="3">
        <f t="shared" si="952"/>
        <v>2.2194615136903821</v>
      </c>
      <c r="AE2645" s="3">
        <f t="shared" si="953"/>
        <v>1.6149701755126333</v>
      </c>
      <c r="AF2645" s="3">
        <f t="shared" si="954"/>
        <v>2.8792790633833683</v>
      </c>
      <c r="AG2645" t="str">
        <f t="shared" si="955"/>
        <v>Cluster 2</v>
      </c>
      <c r="AH2645" t="str">
        <f t="shared" si="956"/>
        <v>Not Applicable</v>
      </c>
      <c r="AI2645" t="e">
        <f t="shared" si="957"/>
        <v>#N/A</v>
      </c>
      <c r="AJ2645">
        <f t="shared" si="958"/>
        <v>20.04</v>
      </c>
      <c r="AK2645" t="str">
        <f t="shared" si="959"/>
        <v>no - High</v>
      </c>
      <c r="AL2645" t="str">
        <f t="shared" si="960"/>
        <v>Q3 - High</v>
      </c>
      <c r="AM2645">
        <f t="shared" si="961"/>
        <v>0</v>
      </c>
      <c r="AN2645">
        <f t="shared" si="962"/>
        <v>0</v>
      </c>
      <c r="AO2645">
        <f t="shared" si="963"/>
        <v>0</v>
      </c>
      <c r="AP2645">
        <f t="shared" si="964"/>
        <v>0</v>
      </c>
      <c r="AQ2645">
        <f t="shared" si="965"/>
        <v>117.9</v>
      </c>
    </row>
    <row r="2646" spans="1:43" x14ac:dyDescent="0.25">
      <c r="A2646" t="s">
        <v>50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  <c r="U2646">
        <f t="shared" si="943"/>
        <v>0</v>
      </c>
      <c r="V2646" t="str">
        <f t="shared" si="944"/>
        <v>&lt;=3 calls</v>
      </c>
      <c r="W2646" t="str">
        <f t="shared" si="945"/>
        <v>Q2</v>
      </c>
      <c r="X2646" t="str">
        <f t="shared" si="946"/>
        <v>Not Applicable</v>
      </c>
      <c r="Y2646" t="str">
        <f t="shared" si="947"/>
        <v>High</v>
      </c>
      <c r="Z2646" s="3">
        <f t="shared" si="948"/>
        <v>1.2467587674179776</v>
      </c>
      <c r="AA2646" s="3">
        <f t="shared" si="949"/>
        <v>1.1169479060945025</v>
      </c>
      <c r="AB2646" s="3">
        <f t="shared" si="950"/>
        <v>-0.83266987046864704</v>
      </c>
      <c r="AC2646" s="3">
        <f t="shared" si="951"/>
        <v>0.19706861040800316</v>
      </c>
      <c r="AD2646" s="3">
        <f t="shared" si="952"/>
        <v>3.3151720960397482</v>
      </c>
      <c r="AE2646" s="3">
        <f t="shared" si="953"/>
        <v>1.8799348923451851</v>
      </c>
      <c r="AF2646" s="3">
        <f t="shared" si="954"/>
        <v>2.0193920799471385</v>
      </c>
      <c r="AG2646" t="str">
        <f t="shared" si="955"/>
        <v>Cluster 2</v>
      </c>
      <c r="AH2646" t="str">
        <f t="shared" si="956"/>
        <v>&gt;16 messages</v>
      </c>
      <c r="AI2646" t="e">
        <f t="shared" si="957"/>
        <v>#N/A</v>
      </c>
      <c r="AJ2646">
        <f t="shared" si="958"/>
        <v>42.09</v>
      </c>
      <c r="AK2646" t="str">
        <f t="shared" si="959"/>
        <v>no - Medium</v>
      </c>
      <c r="AL2646" t="str">
        <f t="shared" si="960"/>
        <v>Q3 - High</v>
      </c>
      <c r="AM2646">
        <f t="shared" si="961"/>
        <v>0</v>
      </c>
      <c r="AN2646">
        <f t="shared" si="962"/>
        <v>1</v>
      </c>
      <c r="AO2646">
        <f t="shared" si="963"/>
        <v>0</v>
      </c>
      <c r="AP2646">
        <f t="shared" si="964"/>
        <v>2</v>
      </c>
      <c r="AQ2646">
        <f t="shared" si="965"/>
        <v>247.6</v>
      </c>
    </row>
    <row r="2647" spans="1:43" x14ac:dyDescent="0.25">
      <c r="A2647" t="s">
        <v>48</v>
      </c>
      <c r="B2647">
        <v>98</v>
      </c>
      <c r="C2647" t="s">
        <v>25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  <c r="U2647">
        <f t="shared" si="943"/>
        <v>0</v>
      </c>
      <c r="V2647" t="str">
        <f t="shared" si="944"/>
        <v>&lt;=3 calls</v>
      </c>
      <c r="W2647" t="str">
        <f t="shared" si="945"/>
        <v>Q2</v>
      </c>
      <c r="X2647" t="str">
        <f t="shared" si="946"/>
        <v>Not Applicable</v>
      </c>
      <c r="Y2647" t="str">
        <f t="shared" si="947"/>
        <v>Low</v>
      </c>
      <c r="Z2647" s="3">
        <f t="shared" si="948"/>
        <v>-0.19180049609064431</v>
      </c>
      <c r="AA2647" s="3">
        <f t="shared" si="949"/>
        <v>-1.231333316591031</v>
      </c>
      <c r="AB2647" s="3">
        <f t="shared" si="950"/>
        <v>-1.1504230499722057</v>
      </c>
      <c r="AC2647" s="3">
        <f t="shared" si="951"/>
        <v>-0.63623400962842791</v>
      </c>
      <c r="AD2647" s="3">
        <f t="shared" si="952"/>
        <v>0.92825337661561258</v>
      </c>
      <c r="AE2647" s="3">
        <f t="shared" si="953"/>
        <v>1.8114182498150182</v>
      </c>
      <c r="AF2647" s="3">
        <f t="shared" si="954"/>
        <v>3.7014615789343974</v>
      </c>
      <c r="AG2647" t="str">
        <f t="shared" si="955"/>
        <v>Cluster 1</v>
      </c>
      <c r="AH2647" t="str">
        <f t="shared" si="956"/>
        <v>Not Applicable</v>
      </c>
      <c r="AI2647" t="e">
        <f t="shared" si="957"/>
        <v>#N/A</v>
      </c>
      <c r="AJ2647">
        <f t="shared" si="958"/>
        <v>28.88</v>
      </c>
      <c r="AK2647" t="str">
        <f t="shared" si="959"/>
        <v>no - High</v>
      </c>
      <c r="AL2647" t="str">
        <f t="shared" si="960"/>
        <v>Q1 - Low</v>
      </c>
      <c r="AM2647">
        <f t="shared" si="961"/>
        <v>0</v>
      </c>
      <c r="AN2647">
        <f t="shared" si="962"/>
        <v>0</v>
      </c>
      <c r="AO2647">
        <f t="shared" si="963"/>
        <v>0</v>
      </c>
      <c r="AP2647">
        <f t="shared" si="964"/>
        <v>1</v>
      </c>
      <c r="AQ2647">
        <f t="shared" si="965"/>
        <v>169.9</v>
      </c>
    </row>
    <row r="2648" spans="1:43" x14ac:dyDescent="0.25">
      <c r="A2648" t="s">
        <v>71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  <c r="U2648">
        <f t="shared" si="943"/>
        <v>0</v>
      </c>
      <c r="V2648" t="str">
        <f t="shared" si="944"/>
        <v>&lt;=3 calls</v>
      </c>
      <c r="W2648" t="str">
        <f t="shared" si="945"/>
        <v>Q1</v>
      </c>
      <c r="X2648" t="str">
        <f t="shared" si="946"/>
        <v>Not Applicable</v>
      </c>
      <c r="Y2648" t="str">
        <f t="shared" si="947"/>
        <v>Medium</v>
      </c>
      <c r="Z2648" s="3">
        <f t="shared" si="948"/>
        <v>8.7765075067401832E-2</v>
      </c>
      <c r="AA2648" s="3">
        <f t="shared" si="949"/>
        <v>7.01717000499337E-2</v>
      </c>
      <c r="AB2648" s="3">
        <f t="shared" si="950"/>
        <v>-0.59634094321287534</v>
      </c>
      <c r="AC2648" s="3">
        <f t="shared" si="951"/>
        <v>1.3926767174167949</v>
      </c>
      <c r="AD2648" s="3">
        <f t="shared" si="952"/>
        <v>2.8664163749041829</v>
      </c>
      <c r="AE2648" s="3">
        <f t="shared" si="953"/>
        <v>1.5191437508268681</v>
      </c>
      <c r="AF2648" s="3">
        <f t="shared" si="954"/>
        <v>2.0974395431177069</v>
      </c>
      <c r="AG2648" t="str">
        <f t="shared" si="955"/>
        <v>Cluster 2</v>
      </c>
      <c r="AH2648" t="str">
        <f t="shared" si="956"/>
        <v>Not Applicable</v>
      </c>
      <c r="AI2648" t="e">
        <f t="shared" si="957"/>
        <v>#N/A</v>
      </c>
      <c r="AJ2648">
        <f t="shared" si="958"/>
        <v>31.45</v>
      </c>
      <c r="AK2648" t="str">
        <f t="shared" si="959"/>
        <v>no - Low</v>
      </c>
      <c r="AL2648" t="str">
        <f t="shared" si="960"/>
        <v>Q4 - Very High</v>
      </c>
      <c r="AM2648">
        <f t="shared" si="961"/>
        <v>0</v>
      </c>
      <c r="AN2648">
        <f t="shared" si="962"/>
        <v>1</v>
      </c>
      <c r="AO2648">
        <f t="shared" si="963"/>
        <v>0</v>
      </c>
      <c r="AP2648">
        <f t="shared" si="964"/>
        <v>3</v>
      </c>
      <c r="AQ2648">
        <f t="shared" si="965"/>
        <v>185</v>
      </c>
    </row>
    <row r="2649" spans="1:43" x14ac:dyDescent="0.25">
      <c r="A2649" t="s">
        <v>27</v>
      </c>
      <c r="B2649">
        <v>77</v>
      </c>
      <c r="C2649" t="s">
        <v>25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  <c r="U2649">
        <f t="shared" si="943"/>
        <v>0</v>
      </c>
      <c r="V2649" t="str">
        <f t="shared" si="944"/>
        <v>&lt;=3 calls</v>
      </c>
      <c r="W2649" t="str">
        <f t="shared" si="945"/>
        <v>Q2</v>
      </c>
      <c r="X2649" t="str">
        <f t="shared" si="946"/>
        <v>Not Applicable</v>
      </c>
      <c r="Y2649" t="str">
        <f t="shared" si="947"/>
        <v>Medium</v>
      </c>
      <c r="Z2649" s="3">
        <f t="shared" si="948"/>
        <v>0.45619917215648276</v>
      </c>
      <c r="AA2649" s="3">
        <f t="shared" si="949"/>
        <v>1.6439841564756467E-2</v>
      </c>
      <c r="AB2649" s="3">
        <f t="shared" si="950"/>
        <v>0.38075008376056702</v>
      </c>
      <c r="AC2649" s="3">
        <f t="shared" si="951"/>
        <v>0.37822135389418376</v>
      </c>
      <c r="AD2649" s="3">
        <f t="shared" si="952"/>
        <v>2.6381112324244671</v>
      </c>
      <c r="AE2649" s="3">
        <f t="shared" si="953"/>
        <v>0.70456367483156734</v>
      </c>
      <c r="AF2649" s="3">
        <f t="shared" si="954"/>
        <v>1.4258993895574059</v>
      </c>
      <c r="AG2649" t="str">
        <f t="shared" si="955"/>
        <v>Cluster 2</v>
      </c>
      <c r="AH2649" t="str">
        <f t="shared" si="956"/>
        <v>&gt;16 messages</v>
      </c>
      <c r="AI2649" t="e">
        <f t="shared" si="957"/>
        <v>#N/A</v>
      </c>
      <c r="AJ2649">
        <f t="shared" si="958"/>
        <v>34.83</v>
      </c>
      <c r="AK2649" t="str">
        <f t="shared" si="959"/>
        <v>no - Medium</v>
      </c>
      <c r="AL2649" t="str">
        <f t="shared" si="960"/>
        <v>Q3 - High</v>
      </c>
      <c r="AM2649">
        <f t="shared" si="961"/>
        <v>0</v>
      </c>
      <c r="AN2649">
        <f t="shared" si="962"/>
        <v>0</v>
      </c>
      <c r="AO2649">
        <f t="shared" si="963"/>
        <v>0</v>
      </c>
      <c r="AP2649">
        <f t="shared" si="964"/>
        <v>0</v>
      </c>
      <c r="AQ2649">
        <f t="shared" si="965"/>
        <v>204.9</v>
      </c>
    </row>
    <row r="2650" spans="1:43" x14ac:dyDescent="0.25">
      <c r="A2650" t="s">
        <v>75</v>
      </c>
      <c r="B2650">
        <v>75</v>
      </c>
      <c r="C2650" t="s">
        <v>25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  <c r="U2650">
        <f t="shared" si="943"/>
        <v>0</v>
      </c>
      <c r="V2650" t="str">
        <f t="shared" si="944"/>
        <v>&lt;=3 calls</v>
      </c>
      <c r="W2650" t="str">
        <f t="shared" si="945"/>
        <v>Q2</v>
      </c>
      <c r="X2650" t="str">
        <f t="shared" si="946"/>
        <v>Not Applicable</v>
      </c>
      <c r="Y2650" t="str">
        <f t="shared" si="947"/>
        <v>Medium</v>
      </c>
      <c r="Z2650" s="3">
        <f t="shared" si="948"/>
        <v>0.83759326261050604</v>
      </c>
      <c r="AA2650" s="3">
        <f t="shared" si="949"/>
        <v>-0.36167323666427009</v>
      </c>
      <c r="AB2650" s="3">
        <f t="shared" si="950"/>
        <v>1.3975602581719542</v>
      </c>
      <c r="AC2650" s="3">
        <f t="shared" si="951"/>
        <v>-0.31015907135330267</v>
      </c>
      <c r="AD2650" s="3">
        <f t="shared" si="952"/>
        <v>3.1636032864415697</v>
      </c>
      <c r="AE2650" s="3">
        <f t="shared" si="953"/>
        <v>1.6975698302143931</v>
      </c>
      <c r="AF2650" s="3">
        <f t="shared" si="954"/>
        <v>1.9378082730044137</v>
      </c>
      <c r="AG2650" t="str">
        <f t="shared" si="955"/>
        <v>Cluster 2</v>
      </c>
      <c r="AH2650" t="str">
        <f t="shared" si="956"/>
        <v>&gt;16 messages</v>
      </c>
      <c r="AI2650" t="e">
        <f t="shared" si="957"/>
        <v>#N/A</v>
      </c>
      <c r="AJ2650">
        <f t="shared" si="958"/>
        <v>38.340000000000003</v>
      </c>
      <c r="AK2650" t="str">
        <f t="shared" si="959"/>
        <v>no - Low</v>
      </c>
      <c r="AL2650" t="str">
        <f t="shared" si="960"/>
        <v>Q2 - Medium</v>
      </c>
      <c r="AM2650">
        <f t="shared" si="961"/>
        <v>0</v>
      </c>
      <c r="AN2650">
        <f t="shared" si="962"/>
        <v>0</v>
      </c>
      <c r="AO2650">
        <f t="shared" si="963"/>
        <v>0</v>
      </c>
      <c r="AP2650">
        <f t="shared" si="964"/>
        <v>3</v>
      </c>
      <c r="AQ2650">
        <f t="shared" si="965"/>
        <v>225.5</v>
      </c>
    </row>
    <row r="2651" spans="1:43" x14ac:dyDescent="0.25">
      <c r="A2651" t="s">
        <v>34</v>
      </c>
      <c r="B2651">
        <v>40</v>
      </c>
      <c r="C2651" t="s">
        <v>28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  <c r="U2651">
        <f t="shared" si="943"/>
        <v>1</v>
      </c>
      <c r="V2651" t="str">
        <f t="shared" si="944"/>
        <v>&gt;3 calls</v>
      </c>
      <c r="W2651" t="str">
        <f t="shared" si="945"/>
        <v>Q1</v>
      </c>
      <c r="X2651" t="str">
        <f t="shared" si="946"/>
        <v>Not Applicable</v>
      </c>
      <c r="Y2651" t="str">
        <f t="shared" si="947"/>
        <v>Low</v>
      </c>
      <c r="Z2651" s="3">
        <f t="shared" si="948"/>
        <v>-0.19550335133777108</v>
      </c>
      <c r="AA2651" s="3">
        <f t="shared" si="949"/>
        <v>-1.1696411827747162</v>
      </c>
      <c r="AB2651" s="3">
        <f t="shared" si="950"/>
        <v>1.0420738886023484</v>
      </c>
      <c r="AC2651" s="3">
        <f t="shared" si="951"/>
        <v>8.8376964316294535E-2</v>
      </c>
      <c r="AD2651" s="3">
        <f t="shared" si="952"/>
        <v>2.4557327158239008</v>
      </c>
      <c r="AE2651" s="3">
        <f t="shared" si="953"/>
        <v>1.5811421612099021</v>
      </c>
      <c r="AF2651" s="3">
        <f t="shared" si="954"/>
        <v>2.6399617225147809</v>
      </c>
      <c r="AG2651" t="str">
        <f t="shared" si="955"/>
        <v>Cluster 2</v>
      </c>
      <c r="AH2651" t="str">
        <f t="shared" si="956"/>
        <v>Not Applicable</v>
      </c>
      <c r="AI2651">
        <f t="shared" si="957"/>
        <v>28.85</v>
      </c>
      <c r="AJ2651" t="e">
        <f t="shared" si="958"/>
        <v>#N/A</v>
      </c>
      <c r="AK2651" t="str">
        <f t="shared" si="959"/>
        <v>no - Low</v>
      </c>
      <c r="AL2651" t="str">
        <f t="shared" si="960"/>
        <v>Q3 - High</v>
      </c>
      <c r="AM2651">
        <f t="shared" si="961"/>
        <v>0</v>
      </c>
      <c r="AN2651">
        <f t="shared" si="962"/>
        <v>0</v>
      </c>
      <c r="AO2651">
        <f t="shared" si="963"/>
        <v>1</v>
      </c>
      <c r="AP2651">
        <f t="shared" si="964"/>
        <v>4</v>
      </c>
      <c r="AQ2651">
        <f t="shared" si="965"/>
        <v>169.7</v>
      </c>
    </row>
    <row r="2652" spans="1:43" x14ac:dyDescent="0.25">
      <c r="A2652" t="s">
        <v>24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  <c r="U2652">
        <f t="shared" si="943"/>
        <v>0</v>
      </c>
      <c r="V2652" t="str">
        <f t="shared" si="944"/>
        <v>&lt;=3 calls</v>
      </c>
      <c r="W2652" t="str">
        <f t="shared" si="945"/>
        <v>Q3</v>
      </c>
      <c r="X2652" t="str">
        <f t="shared" si="946"/>
        <v>Not Applicable</v>
      </c>
      <c r="Y2652" t="str">
        <f t="shared" si="947"/>
        <v>Medium</v>
      </c>
      <c r="Z2652" s="3">
        <f t="shared" si="948"/>
        <v>1.0930902746622306</v>
      </c>
      <c r="AA2652" s="3">
        <f t="shared" si="949"/>
        <v>0.46221526010845104</v>
      </c>
      <c r="AB2652" s="3">
        <f t="shared" si="950"/>
        <v>1.0102985706519927</v>
      </c>
      <c r="AC2652" s="3">
        <f t="shared" si="951"/>
        <v>0.12460751301353053</v>
      </c>
      <c r="AD2652" s="3">
        <f t="shared" si="952"/>
        <v>3.4387705312032035</v>
      </c>
      <c r="AE2652" s="3">
        <f t="shared" si="953"/>
        <v>1.5635598899303955</v>
      </c>
      <c r="AF2652" s="3">
        <f t="shared" si="954"/>
        <v>1.031647368303114</v>
      </c>
      <c r="AG2652" t="str">
        <f t="shared" si="955"/>
        <v>Cluster 3</v>
      </c>
      <c r="AH2652" t="str">
        <f t="shared" si="956"/>
        <v>Not Applicable</v>
      </c>
      <c r="AI2652" t="e">
        <f t="shared" si="957"/>
        <v>#N/A</v>
      </c>
      <c r="AJ2652">
        <f t="shared" si="958"/>
        <v>40.68</v>
      </c>
      <c r="AK2652" t="str">
        <f t="shared" si="959"/>
        <v>no - Medium</v>
      </c>
      <c r="AL2652" t="str">
        <f t="shared" si="960"/>
        <v>Q3 - High</v>
      </c>
      <c r="AM2652">
        <f t="shared" si="961"/>
        <v>0</v>
      </c>
      <c r="AN2652">
        <f t="shared" si="962"/>
        <v>1</v>
      </c>
      <c r="AO2652">
        <f t="shared" si="963"/>
        <v>0</v>
      </c>
      <c r="AP2652">
        <f t="shared" si="964"/>
        <v>0</v>
      </c>
      <c r="AQ2652">
        <f t="shared" si="965"/>
        <v>239.3</v>
      </c>
    </row>
    <row r="2653" spans="1:43" x14ac:dyDescent="0.25">
      <c r="A2653" t="s">
        <v>35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  <c r="U2653">
        <f t="shared" si="943"/>
        <v>1</v>
      </c>
      <c r="V2653" t="str">
        <f t="shared" si="944"/>
        <v>&gt;3 calls</v>
      </c>
      <c r="W2653" t="str">
        <f t="shared" si="945"/>
        <v>Q2</v>
      </c>
      <c r="X2653" t="str">
        <f t="shared" si="946"/>
        <v>Not Applicable</v>
      </c>
      <c r="Y2653" t="str">
        <f t="shared" si="947"/>
        <v>Medium</v>
      </c>
      <c r="Z2653" s="3">
        <f t="shared" si="948"/>
        <v>-1.2397085310274272</v>
      </c>
      <c r="AA2653" s="3">
        <f t="shared" si="949"/>
        <v>-4.5252292251558274E-2</v>
      </c>
      <c r="AB2653" s="3">
        <f t="shared" si="950"/>
        <v>1.6676504607499794</v>
      </c>
      <c r="AC2653" s="3">
        <f t="shared" si="951"/>
        <v>0.52314354868312773</v>
      </c>
      <c r="AD2653" s="3">
        <f t="shared" si="952"/>
        <v>3.2257291603500815</v>
      </c>
      <c r="AE2653" s="3">
        <f t="shared" si="953"/>
        <v>2.1432830526145157</v>
      </c>
      <c r="AF2653" s="3">
        <f t="shared" si="954"/>
        <v>2.6042265399377897</v>
      </c>
      <c r="AG2653" t="str">
        <f t="shared" si="955"/>
        <v>Cluster 2</v>
      </c>
      <c r="AH2653" t="str">
        <f t="shared" si="956"/>
        <v>Not Applicable</v>
      </c>
      <c r="AI2653">
        <f t="shared" si="957"/>
        <v>19.260000000000002</v>
      </c>
      <c r="AJ2653" t="e">
        <f t="shared" si="958"/>
        <v>#N/A</v>
      </c>
      <c r="AK2653" t="str">
        <f t="shared" si="959"/>
        <v>no - Low</v>
      </c>
      <c r="AL2653" t="str">
        <f t="shared" si="960"/>
        <v>Q3 - High</v>
      </c>
      <c r="AM2653">
        <f t="shared" si="961"/>
        <v>0</v>
      </c>
      <c r="AN2653">
        <f t="shared" si="962"/>
        <v>1</v>
      </c>
      <c r="AO2653">
        <f t="shared" si="963"/>
        <v>0</v>
      </c>
      <c r="AP2653">
        <f t="shared" si="964"/>
        <v>4</v>
      </c>
      <c r="AQ2653">
        <f t="shared" si="965"/>
        <v>113.3</v>
      </c>
    </row>
    <row r="2654" spans="1:43" x14ac:dyDescent="0.25">
      <c r="A2654" t="s">
        <v>68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  <c r="U2654">
        <f t="shared" si="943"/>
        <v>0</v>
      </c>
      <c r="V2654" t="str">
        <f t="shared" si="944"/>
        <v>&lt;=3 calls</v>
      </c>
      <c r="W2654" t="str">
        <f t="shared" si="945"/>
        <v>Q1</v>
      </c>
      <c r="X2654" t="str">
        <f t="shared" si="946"/>
        <v>Not Applicable</v>
      </c>
      <c r="Y2654" t="str">
        <f t="shared" si="947"/>
        <v>Medium</v>
      </c>
      <c r="Z2654" s="3">
        <f t="shared" si="948"/>
        <v>-0.33991470597570195</v>
      </c>
      <c r="AA2654" s="3">
        <f t="shared" si="949"/>
        <v>0.5955498719050023</v>
      </c>
      <c r="AB2654" s="3">
        <f t="shared" si="950"/>
        <v>-1.0272936929145764</v>
      </c>
      <c r="AC2654" s="3">
        <f t="shared" si="951"/>
        <v>-2.0314681775414092E-2</v>
      </c>
      <c r="AD2654" s="3">
        <f t="shared" si="952"/>
        <v>1.9854521544325707</v>
      </c>
      <c r="AE2654" s="3">
        <f t="shared" si="953"/>
        <v>1.2353002368097874</v>
      </c>
      <c r="AF2654" s="3">
        <f t="shared" si="954"/>
        <v>2.6664420287311139</v>
      </c>
      <c r="AG2654" t="str">
        <f t="shared" si="955"/>
        <v>Cluster 2</v>
      </c>
      <c r="AH2654" t="str">
        <f t="shared" si="956"/>
        <v>Not Applicable</v>
      </c>
      <c r="AI2654" t="e">
        <f t="shared" si="957"/>
        <v>#N/A</v>
      </c>
      <c r="AJ2654">
        <f t="shared" si="958"/>
        <v>27.52</v>
      </c>
      <c r="AK2654" t="str">
        <f t="shared" si="959"/>
        <v>no - High</v>
      </c>
      <c r="AL2654" t="str">
        <f t="shared" si="960"/>
        <v>Q2 - Medium</v>
      </c>
      <c r="AM2654">
        <f t="shared" si="961"/>
        <v>0</v>
      </c>
      <c r="AN2654">
        <f t="shared" si="962"/>
        <v>1</v>
      </c>
      <c r="AO2654">
        <f t="shared" si="963"/>
        <v>0</v>
      </c>
      <c r="AP2654">
        <f t="shared" si="964"/>
        <v>3</v>
      </c>
      <c r="AQ2654">
        <f t="shared" si="965"/>
        <v>161.9</v>
      </c>
    </row>
    <row r="2655" spans="1:43" x14ac:dyDescent="0.25">
      <c r="A2655" t="s">
        <v>36</v>
      </c>
      <c r="B2655">
        <v>115</v>
      </c>
      <c r="C2655" t="s">
        <v>28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  <c r="U2655">
        <f t="shared" si="943"/>
        <v>0</v>
      </c>
      <c r="V2655" t="str">
        <f t="shared" si="944"/>
        <v>&lt;=3 calls</v>
      </c>
      <c r="W2655" t="str">
        <f t="shared" si="945"/>
        <v>Q3</v>
      </c>
      <c r="X2655" t="str">
        <f t="shared" si="946"/>
        <v>Not Applicable</v>
      </c>
      <c r="Y2655" t="str">
        <f t="shared" si="947"/>
        <v>Medium</v>
      </c>
      <c r="Z2655" s="3">
        <f t="shared" si="948"/>
        <v>-0.86942300631478275</v>
      </c>
      <c r="AA2655" s="3">
        <f t="shared" si="949"/>
        <v>-0.28804068985124937</v>
      </c>
      <c r="AB2655" s="3">
        <f t="shared" si="950"/>
        <v>-0.77507710668362695</v>
      </c>
      <c r="AC2655" s="3">
        <f t="shared" si="951"/>
        <v>-1.6869199218482758</v>
      </c>
      <c r="AD2655" s="3">
        <f t="shared" si="952"/>
        <v>1.0229299573075392</v>
      </c>
      <c r="AE2655" s="3">
        <f t="shared" si="953"/>
        <v>2.0700983423386128</v>
      </c>
      <c r="AF2655" s="3">
        <f t="shared" si="954"/>
        <v>3.9400797703027464</v>
      </c>
      <c r="AG2655" t="str">
        <f t="shared" si="955"/>
        <v>Cluster 1</v>
      </c>
      <c r="AH2655" t="str">
        <f t="shared" si="956"/>
        <v>1-16 messages</v>
      </c>
      <c r="AI2655" t="e">
        <f t="shared" si="957"/>
        <v>#N/A</v>
      </c>
      <c r="AJ2655">
        <f t="shared" si="958"/>
        <v>22.66</v>
      </c>
      <c r="AK2655" t="str">
        <f t="shared" si="959"/>
        <v>no - Medium</v>
      </c>
      <c r="AL2655" t="str">
        <f t="shared" si="960"/>
        <v>Q1 - Low</v>
      </c>
      <c r="AM2655">
        <f t="shared" si="961"/>
        <v>0</v>
      </c>
      <c r="AN2655">
        <f t="shared" si="962"/>
        <v>0</v>
      </c>
      <c r="AO2655">
        <f t="shared" si="963"/>
        <v>1</v>
      </c>
      <c r="AP2655">
        <f t="shared" si="964"/>
        <v>2</v>
      </c>
      <c r="AQ2655">
        <f t="shared" si="965"/>
        <v>133.30000000000001</v>
      </c>
    </row>
    <row r="2656" spans="1:43" x14ac:dyDescent="0.25">
      <c r="A2656" t="s">
        <v>73</v>
      </c>
      <c r="B2656">
        <v>108</v>
      </c>
      <c r="C2656" t="s">
        <v>28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  <c r="U2656">
        <f t="shared" si="943"/>
        <v>0</v>
      </c>
      <c r="V2656" t="str">
        <f t="shared" si="944"/>
        <v>&lt;=3 calls</v>
      </c>
      <c r="W2656" t="str">
        <f t="shared" si="945"/>
        <v>Q3</v>
      </c>
      <c r="X2656" t="str">
        <f t="shared" si="946"/>
        <v>Not Applicable</v>
      </c>
      <c r="Y2656" t="str">
        <f t="shared" si="947"/>
        <v>Low</v>
      </c>
      <c r="Z2656" s="3">
        <f t="shared" si="948"/>
        <v>-0.17698907510213888</v>
      </c>
      <c r="AA2656" s="3">
        <f t="shared" si="949"/>
        <v>-1.7965128651017865</v>
      </c>
      <c r="AB2656" s="3">
        <f t="shared" si="950"/>
        <v>-0.69166689706394302</v>
      </c>
      <c r="AC2656" s="3">
        <f t="shared" si="951"/>
        <v>-0.56377291223395598</v>
      </c>
      <c r="AD2656" s="3">
        <f t="shared" si="952"/>
        <v>1.2637812711228595</v>
      </c>
      <c r="AE2656" s="3">
        <f t="shared" si="953"/>
        <v>2.0137096613575052</v>
      </c>
      <c r="AF2656" s="3">
        <f t="shared" si="954"/>
        <v>3.8095813548536026</v>
      </c>
      <c r="AG2656" t="str">
        <f t="shared" si="955"/>
        <v>Cluster 1</v>
      </c>
      <c r="AH2656" t="str">
        <f t="shared" si="956"/>
        <v>&gt;16 messages</v>
      </c>
      <c r="AI2656" t="e">
        <f t="shared" si="957"/>
        <v>#N/A</v>
      </c>
      <c r="AJ2656">
        <f t="shared" si="958"/>
        <v>29.02</v>
      </c>
      <c r="AK2656" t="str">
        <f t="shared" si="959"/>
        <v>no - Low</v>
      </c>
      <c r="AL2656" t="str">
        <f t="shared" si="960"/>
        <v>Q2 - Medium</v>
      </c>
      <c r="AM2656">
        <f t="shared" si="961"/>
        <v>0</v>
      </c>
      <c r="AN2656">
        <f t="shared" si="962"/>
        <v>0</v>
      </c>
      <c r="AO2656">
        <f t="shared" si="963"/>
        <v>1</v>
      </c>
      <c r="AP2656">
        <f t="shared" si="964"/>
        <v>3</v>
      </c>
      <c r="AQ2656">
        <f t="shared" si="965"/>
        <v>170.7</v>
      </c>
    </row>
    <row r="2657" spans="1:43" x14ac:dyDescent="0.25">
      <c r="A2657" t="s">
        <v>58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  <c r="U2657">
        <f t="shared" si="943"/>
        <v>1</v>
      </c>
      <c r="V2657" t="str">
        <f t="shared" si="944"/>
        <v>&lt;=3 calls</v>
      </c>
      <c r="W2657" t="str">
        <f t="shared" si="945"/>
        <v>Q4</v>
      </c>
      <c r="X2657" t="str">
        <f t="shared" si="946"/>
        <v>Not Applicable</v>
      </c>
      <c r="Y2657" t="str">
        <f t="shared" si="947"/>
        <v>Medium</v>
      </c>
      <c r="Z2657" s="3">
        <f t="shared" si="948"/>
        <v>2.6297752022197032</v>
      </c>
      <c r="AA2657" s="3">
        <f t="shared" si="949"/>
        <v>0.60152007840335553</v>
      </c>
      <c r="AB2657" s="3">
        <f t="shared" si="950"/>
        <v>0.81368879083416579</v>
      </c>
      <c r="AC2657" s="3">
        <f t="shared" si="951"/>
        <v>-0.88984785050908088</v>
      </c>
      <c r="AD2657" s="3">
        <f t="shared" si="952"/>
        <v>4.3636836624820941</v>
      </c>
      <c r="AE2657" s="3">
        <f t="shared" si="953"/>
        <v>2.9549048486062723</v>
      </c>
      <c r="AF2657" s="3">
        <f t="shared" si="954"/>
        <v>2.5340067526391028</v>
      </c>
      <c r="AG2657" t="str">
        <f t="shared" si="955"/>
        <v>Cluster 3</v>
      </c>
      <c r="AH2657" t="str">
        <f t="shared" si="956"/>
        <v>Not Applicable</v>
      </c>
      <c r="AI2657">
        <f t="shared" si="957"/>
        <v>54.79</v>
      </c>
      <c r="AJ2657" t="e">
        <f t="shared" si="958"/>
        <v>#N/A</v>
      </c>
      <c r="AK2657" t="str">
        <f t="shared" si="959"/>
        <v>no - Medium</v>
      </c>
      <c r="AL2657" t="str">
        <f t="shared" si="960"/>
        <v>Q1 - Low</v>
      </c>
      <c r="AM2657">
        <f t="shared" si="961"/>
        <v>0</v>
      </c>
      <c r="AN2657">
        <f t="shared" si="962"/>
        <v>1</v>
      </c>
      <c r="AO2657">
        <f t="shared" si="963"/>
        <v>0</v>
      </c>
      <c r="AP2657">
        <f t="shared" si="964"/>
        <v>2</v>
      </c>
      <c r="AQ2657">
        <f t="shared" si="965"/>
        <v>322.3</v>
      </c>
    </row>
    <row r="2658" spans="1:43" x14ac:dyDescent="0.25">
      <c r="A2658" t="s">
        <v>74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  <c r="U2658">
        <f t="shared" si="943"/>
        <v>0</v>
      </c>
      <c r="V2658" t="str">
        <f t="shared" si="944"/>
        <v>&lt;=3 calls</v>
      </c>
      <c r="W2658" t="str">
        <f t="shared" si="945"/>
        <v>Q4</v>
      </c>
      <c r="X2658" t="str">
        <f t="shared" si="946"/>
        <v>Not Applicable</v>
      </c>
      <c r="Y2658" t="str">
        <f t="shared" si="947"/>
        <v>High</v>
      </c>
      <c r="Z2658" s="3">
        <f t="shared" si="948"/>
        <v>-1.0342000648119094</v>
      </c>
      <c r="AA2658" s="3">
        <f t="shared" si="949"/>
        <v>2.4025323720731917</v>
      </c>
      <c r="AB2658" s="3">
        <f t="shared" si="950"/>
        <v>-0.86047327367520854</v>
      </c>
      <c r="AC2658" s="3">
        <f t="shared" si="951"/>
        <v>5.2146415619058542E-2</v>
      </c>
      <c r="AD2658" s="3">
        <f t="shared" si="952"/>
        <v>3.5643899863368071</v>
      </c>
      <c r="AE2658" s="3">
        <f t="shared" si="953"/>
        <v>2.7540633755031565</v>
      </c>
      <c r="AF2658" s="3">
        <f t="shared" si="954"/>
        <v>3.2349426854084413</v>
      </c>
      <c r="AG2658" t="str">
        <f t="shared" si="955"/>
        <v>Cluster 2</v>
      </c>
      <c r="AH2658" t="str">
        <f t="shared" si="956"/>
        <v>Not Applicable</v>
      </c>
      <c r="AI2658" t="e">
        <f t="shared" si="957"/>
        <v>#N/A</v>
      </c>
      <c r="AJ2658">
        <f t="shared" si="958"/>
        <v>21.15</v>
      </c>
      <c r="AK2658" t="str">
        <f t="shared" si="959"/>
        <v>no - Medium</v>
      </c>
      <c r="AL2658" t="str">
        <f t="shared" si="960"/>
        <v>Q3 - High</v>
      </c>
      <c r="AM2658">
        <f t="shared" si="961"/>
        <v>0</v>
      </c>
      <c r="AN2658">
        <f t="shared" si="962"/>
        <v>1</v>
      </c>
      <c r="AO2658">
        <f t="shared" si="963"/>
        <v>0</v>
      </c>
      <c r="AP2658">
        <f t="shared" si="964"/>
        <v>2</v>
      </c>
      <c r="AQ2658">
        <f t="shared" si="965"/>
        <v>124.4</v>
      </c>
    </row>
    <row r="2659" spans="1:43" x14ac:dyDescent="0.25">
      <c r="A2659" t="s">
        <v>29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  <c r="U2659">
        <f t="shared" si="943"/>
        <v>0</v>
      </c>
      <c r="V2659" t="str">
        <f t="shared" si="944"/>
        <v>&lt;=3 calls</v>
      </c>
      <c r="W2659" t="str">
        <f t="shared" si="945"/>
        <v>Q3</v>
      </c>
      <c r="X2659" t="str">
        <f t="shared" si="946"/>
        <v>Not Applicable</v>
      </c>
      <c r="Y2659" t="str">
        <f t="shared" si="947"/>
        <v>Low</v>
      </c>
      <c r="Z2659" s="3">
        <f t="shared" si="948"/>
        <v>-0.61762884951018493</v>
      </c>
      <c r="AA2659" s="3">
        <f t="shared" si="949"/>
        <v>-1.7089498364592752</v>
      </c>
      <c r="AB2659" s="3">
        <f t="shared" si="950"/>
        <v>-1.7084770714753301</v>
      </c>
      <c r="AC2659" s="3">
        <f t="shared" si="951"/>
        <v>0.41445190259141979</v>
      </c>
      <c r="AD2659" s="3">
        <f t="shared" si="952"/>
        <v>1.775227172193262</v>
      </c>
      <c r="AE2659" s="3">
        <f t="shared" si="953"/>
        <v>2.528366908223572</v>
      </c>
      <c r="AF2659" s="3">
        <f t="shared" si="954"/>
        <v>4.1992674280529885</v>
      </c>
      <c r="AG2659" t="str">
        <f t="shared" si="955"/>
        <v>Cluster 1</v>
      </c>
      <c r="AH2659" t="str">
        <f t="shared" si="956"/>
        <v>Not Applicable</v>
      </c>
      <c r="AI2659" t="e">
        <f t="shared" si="957"/>
        <v>#N/A</v>
      </c>
      <c r="AJ2659">
        <f t="shared" si="958"/>
        <v>24.97</v>
      </c>
      <c r="AK2659" t="str">
        <f t="shared" si="959"/>
        <v>no - Medium</v>
      </c>
      <c r="AL2659" t="str">
        <f t="shared" si="960"/>
        <v>Q3 - High</v>
      </c>
      <c r="AM2659">
        <f t="shared" si="961"/>
        <v>0</v>
      </c>
      <c r="AN2659">
        <f t="shared" si="962"/>
        <v>1</v>
      </c>
      <c r="AO2659">
        <f t="shared" si="963"/>
        <v>0</v>
      </c>
      <c r="AP2659">
        <f t="shared" si="964"/>
        <v>3</v>
      </c>
      <c r="AQ2659">
        <f t="shared" si="965"/>
        <v>146.9</v>
      </c>
    </row>
    <row r="2660" spans="1:43" x14ac:dyDescent="0.25">
      <c r="A2660" t="s">
        <v>31</v>
      </c>
      <c r="B2660">
        <v>120</v>
      </c>
      <c r="C2660" t="s">
        <v>28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  <c r="U2660">
        <f t="shared" si="943"/>
        <v>0</v>
      </c>
      <c r="V2660" t="str">
        <f t="shared" si="944"/>
        <v>&lt;=3 calls</v>
      </c>
      <c r="W2660" t="str">
        <f t="shared" si="945"/>
        <v>Q3</v>
      </c>
      <c r="X2660" t="str">
        <f t="shared" si="946"/>
        <v>Not Applicable</v>
      </c>
      <c r="Y2660" t="str">
        <f t="shared" si="947"/>
        <v>Medium</v>
      </c>
      <c r="Z2660" s="3">
        <f t="shared" si="948"/>
        <v>0.22847357445820646</v>
      </c>
      <c r="AA2660" s="3">
        <f t="shared" si="949"/>
        <v>0.12390355853511149</v>
      </c>
      <c r="AB2660" s="3">
        <f t="shared" si="950"/>
        <v>1.6418330149153151</v>
      </c>
      <c r="AC2660" s="3">
        <f t="shared" si="951"/>
        <v>0.19706861040800316</v>
      </c>
      <c r="AD2660" s="3">
        <f t="shared" si="952"/>
        <v>3.3443327389407145</v>
      </c>
      <c r="AE2660" s="3">
        <f t="shared" si="953"/>
        <v>1.6739187411930807</v>
      </c>
      <c r="AF2660" s="3">
        <f t="shared" si="954"/>
        <v>1.5554569860604168</v>
      </c>
      <c r="AG2660" t="str">
        <f t="shared" si="955"/>
        <v>Cluster 3</v>
      </c>
      <c r="AH2660" t="str">
        <f t="shared" si="956"/>
        <v>Not Applicable</v>
      </c>
      <c r="AI2660" t="e">
        <f t="shared" si="957"/>
        <v>#N/A</v>
      </c>
      <c r="AJ2660">
        <f t="shared" si="958"/>
        <v>32.74</v>
      </c>
      <c r="AK2660" t="str">
        <f t="shared" si="959"/>
        <v>no - Low</v>
      </c>
      <c r="AL2660" t="str">
        <f t="shared" si="960"/>
        <v>Q3 - High</v>
      </c>
      <c r="AM2660">
        <f t="shared" si="961"/>
        <v>0</v>
      </c>
      <c r="AN2660">
        <f t="shared" si="962"/>
        <v>0</v>
      </c>
      <c r="AO2660">
        <f t="shared" si="963"/>
        <v>1</v>
      </c>
      <c r="AP2660">
        <f t="shared" si="964"/>
        <v>1</v>
      </c>
      <c r="AQ2660">
        <f t="shared" si="965"/>
        <v>192.6</v>
      </c>
    </row>
    <row r="2661" spans="1:43" x14ac:dyDescent="0.25">
      <c r="A2661" t="s">
        <v>24</v>
      </c>
      <c r="B2661">
        <v>107</v>
      </c>
      <c r="C2661" t="s">
        <v>25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  <c r="U2661">
        <f t="shared" si="943"/>
        <v>0</v>
      </c>
      <c r="V2661" t="str">
        <f t="shared" si="944"/>
        <v>&lt;=3 calls</v>
      </c>
      <c r="W2661" t="str">
        <f t="shared" si="945"/>
        <v>Q3</v>
      </c>
      <c r="X2661" t="str">
        <f t="shared" si="946"/>
        <v>Not Applicable</v>
      </c>
      <c r="Y2661" t="str">
        <f t="shared" si="947"/>
        <v>Medium</v>
      </c>
      <c r="Z2661" s="3">
        <f t="shared" si="948"/>
        <v>-1.5544512270331745</v>
      </c>
      <c r="AA2661" s="3">
        <f t="shared" si="949"/>
        <v>-0.40943488865109456</v>
      </c>
      <c r="AB2661" s="3">
        <f t="shared" si="950"/>
        <v>-0.67975115283255916</v>
      </c>
      <c r="AC2661" s="3">
        <f t="shared" si="951"/>
        <v>1.591586692182255E-2</v>
      </c>
      <c r="AD2661" s="3">
        <f t="shared" si="952"/>
        <v>1.338218101311117</v>
      </c>
      <c r="AE2661" s="3">
        <f t="shared" si="953"/>
        <v>1.7453568374022381</v>
      </c>
      <c r="AF2661" s="3">
        <f t="shared" si="954"/>
        <v>3.5073798330173416</v>
      </c>
      <c r="AG2661" t="str">
        <f t="shared" si="955"/>
        <v>Cluster 1</v>
      </c>
      <c r="AH2661" t="str">
        <f t="shared" si="956"/>
        <v>&gt;16 messages</v>
      </c>
      <c r="AI2661" t="e">
        <f t="shared" si="957"/>
        <v>#N/A</v>
      </c>
      <c r="AJ2661">
        <f t="shared" si="958"/>
        <v>16.37</v>
      </c>
      <c r="AK2661" t="str">
        <f t="shared" si="959"/>
        <v>no - Low</v>
      </c>
      <c r="AL2661" t="str">
        <f t="shared" si="960"/>
        <v>Q2 - Medium</v>
      </c>
      <c r="AM2661">
        <f t="shared" si="961"/>
        <v>0</v>
      </c>
      <c r="AN2661">
        <f t="shared" si="962"/>
        <v>0</v>
      </c>
      <c r="AO2661">
        <f t="shared" si="963"/>
        <v>0</v>
      </c>
      <c r="AP2661">
        <f t="shared" si="964"/>
        <v>1</v>
      </c>
      <c r="AQ2661">
        <f t="shared" si="965"/>
        <v>96.3</v>
      </c>
    </row>
    <row r="2662" spans="1:43" x14ac:dyDescent="0.25">
      <c r="A2662" t="s">
        <v>47</v>
      </c>
      <c r="B2662">
        <v>58</v>
      </c>
      <c r="C2662" t="s">
        <v>28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  <c r="U2662">
        <f t="shared" si="943"/>
        <v>0</v>
      </c>
      <c r="V2662" t="str">
        <f t="shared" si="944"/>
        <v>&lt;=3 calls</v>
      </c>
      <c r="W2662" t="str">
        <f t="shared" si="945"/>
        <v>Q1</v>
      </c>
      <c r="X2662" t="str">
        <f t="shared" si="946"/>
        <v>Not Applicable</v>
      </c>
      <c r="Y2662" t="str">
        <f t="shared" si="947"/>
        <v>Medium</v>
      </c>
      <c r="Z2662" s="3">
        <f t="shared" si="948"/>
        <v>-0.89534299304466802</v>
      </c>
      <c r="AA2662" s="3">
        <f t="shared" si="949"/>
        <v>-0.64824314858521659</v>
      </c>
      <c r="AB2662" s="3">
        <f t="shared" si="950"/>
        <v>0.1066879664387481</v>
      </c>
      <c r="AC2662" s="3">
        <f t="shared" si="951"/>
        <v>1.6100600096002116</v>
      </c>
      <c r="AD2662" s="3">
        <f t="shared" si="952"/>
        <v>2.8586460921906158</v>
      </c>
      <c r="AE2662" s="3">
        <f t="shared" si="953"/>
        <v>1.9558971883968055</v>
      </c>
      <c r="AF2662" s="3">
        <f t="shared" si="954"/>
        <v>2.7348144622186674</v>
      </c>
      <c r="AG2662" t="str">
        <f t="shared" si="955"/>
        <v>Cluster 2</v>
      </c>
      <c r="AH2662" t="str">
        <f t="shared" si="956"/>
        <v>Not Applicable</v>
      </c>
      <c r="AI2662" t="e">
        <f t="shared" si="957"/>
        <v>#N/A</v>
      </c>
      <c r="AJ2662">
        <f t="shared" si="958"/>
        <v>22.42</v>
      </c>
      <c r="AK2662" t="str">
        <f t="shared" si="959"/>
        <v>no - Medium</v>
      </c>
      <c r="AL2662" t="str">
        <f t="shared" si="960"/>
        <v>Q4 - Very High</v>
      </c>
      <c r="AM2662">
        <f t="shared" si="961"/>
        <v>0</v>
      </c>
      <c r="AN2662">
        <f t="shared" si="962"/>
        <v>0</v>
      </c>
      <c r="AO2662">
        <f t="shared" si="963"/>
        <v>1</v>
      </c>
      <c r="AP2662">
        <f t="shared" si="964"/>
        <v>3</v>
      </c>
      <c r="AQ2662">
        <f t="shared" si="965"/>
        <v>131.9</v>
      </c>
    </row>
    <row r="2663" spans="1:43" x14ac:dyDescent="0.25">
      <c r="A2663" t="s">
        <v>30</v>
      </c>
      <c r="B2663">
        <v>91</v>
      </c>
      <c r="C2663" t="s">
        <v>25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  <c r="U2663">
        <f t="shared" si="943"/>
        <v>0</v>
      </c>
      <c r="V2663" t="str">
        <f t="shared" si="944"/>
        <v>&lt;=3 calls</v>
      </c>
      <c r="W2663" t="str">
        <f t="shared" si="945"/>
        <v>Q2</v>
      </c>
      <c r="X2663" t="str">
        <f t="shared" si="946"/>
        <v>Not Applicable</v>
      </c>
      <c r="Y2663" t="str">
        <f t="shared" si="947"/>
        <v>Medium</v>
      </c>
      <c r="Z2663" s="3">
        <f t="shared" si="948"/>
        <v>-0.61207456663949555</v>
      </c>
      <c r="AA2663" s="3">
        <f t="shared" si="949"/>
        <v>-0.4969979172936061</v>
      </c>
      <c r="AB2663" s="3">
        <f t="shared" si="950"/>
        <v>-1.2755383644017315</v>
      </c>
      <c r="AC2663" s="3">
        <f t="shared" si="951"/>
        <v>1.1028323278389063</v>
      </c>
      <c r="AD2663" s="3">
        <f t="shared" si="952"/>
        <v>2.2138930476236833</v>
      </c>
      <c r="AE2663" s="3">
        <f t="shared" si="953"/>
        <v>1.8614186706134475</v>
      </c>
      <c r="AF2663" s="3">
        <f t="shared" si="954"/>
        <v>3.1667706750410876</v>
      </c>
      <c r="AG2663" t="str">
        <f t="shared" si="955"/>
        <v>Cluster 2</v>
      </c>
      <c r="AH2663" t="str">
        <f t="shared" si="956"/>
        <v>Not Applicable</v>
      </c>
      <c r="AI2663" t="e">
        <f t="shared" si="957"/>
        <v>#N/A</v>
      </c>
      <c r="AJ2663">
        <f t="shared" si="958"/>
        <v>25.02</v>
      </c>
      <c r="AK2663" t="str">
        <f t="shared" si="959"/>
        <v>no - Low</v>
      </c>
      <c r="AL2663" t="str">
        <f t="shared" si="960"/>
        <v>Q4 - Very High</v>
      </c>
      <c r="AM2663">
        <f t="shared" si="961"/>
        <v>0</v>
      </c>
      <c r="AN2663">
        <f t="shared" si="962"/>
        <v>0</v>
      </c>
      <c r="AO2663">
        <f t="shared" si="963"/>
        <v>0</v>
      </c>
      <c r="AP2663">
        <f t="shared" si="964"/>
        <v>2</v>
      </c>
      <c r="AQ2663">
        <f t="shared" si="965"/>
        <v>147.19999999999999</v>
      </c>
    </row>
    <row r="2664" spans="1:43" x14ac:dyDescent="0.25">
      <c r="A2664" t="s">
        <v>68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  <c r="U2664">
        <f t="shared" si="943"/>
        <v>0</v>
      </c>
      <c r="V2664" t="str">
        <f t="shared" si="944"/>
        <v>&lt;=3 calls</v>
      </c>
      <c r="W2664" t="str">
        <f t="shared" si="945"/>
        <v>Q1</v>
      </c>
      <c r="X2664" t="str">
        <f t="shared" si="946"/>
        <v>Not Applicable</v>
      </c>
      <c r="Y2664" t="str">
        <f t="shared" si="947"/>
        <v>High</v>
      </c>
      <c r="Z2664" s="3">
        <f t="shared" si="948"/>
        <v>-0.68798309920558753</v>
      </c>
      <c r="AA2664" s="3">
        <f t="shared" si="949"/>
        <v>0.78460641101951556</v>
      </c>
      <c r="AB2664" s="3">
        <f t="shared" si="950"/>
        <v>0.42046923119851182</v>
      </c>
      <c r="AC2664" s="3">
        <f t="shared" si="951"/>
        <v>-1.1434616913897337</v>
      </c>
      <c r="AD2664" s="3">
        <f t="shared" si="952"/>
        <v>2.3066184518275668</v>
      </c>
      <c r="AE2664" s="3">
        <f t="shared" si="953"/>
        <v>1.6041281055657581</v>
      </c>
      <c r="AF2664" s="3">
        <f t="shared" si="954"/>
        <v>2.797492676633949</v>
      </c>
      <c r="AG2664" t="str">
        <f t="shared" si="955"/>
        <v>Cluster 2</v>
      </c>
      <c r="AH2664" t="str">
        <f t="shared" si="956"/>
        <v>Not Applicable</v>
      </c>
      <c r="AI2664" t="e">
        <f t="shared" si="957"/>
        <v>#N/A</v>
      </c>
      <c r="AJ2664">
        <f t="shared" si="958"/>
        <v>24.33</v>
      </c>
      <c r="AK2664" t="str">
        <f t="shared" si="959"/>
        <v>no - Medium</v>
      </c>
      <c r="AL2664" t="str">
        <f t="shared" si="960"/>
        <v>Q1 - Low</v>
      </c>
      <c r="AM2664">
        <f t="shared" si="961"/>
        <v>0</v>
      </c>
      <c r="AN2664">
        <f t="shared" si="962"/>
        <v>1</v>
      </c>
      <c r="AO2664">
        <f t="shared" si="963"/>
        <v>0</v>
      </c>
      <c r="AP2664">
        <f t="shared" si="964"/>
        <v>2</v>
      </c>
      <c r="AQ2664">
        <f t="shared" si="965"/>
        <v>143.1</v>
      </c>
    </row>
    <row r="2665" spans="1:43" x14ac:dyDescent="0.25">
      <c r="A2665" t="s">
        <v>32</v>
      </c>
      <c r="B2665">
        <v>104</v>
      </c>
      <c r="C2665" t="s">
        <v>25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  <c r="U2665">
        <f t="shared" si="943"/>
        <v>0</v>
      </c>
      <c r="V2665" t="str">
        <f t="shared" si="944"/>
        <v>&gt;3 calls</v>
      </c>
      <c r="W2665" t="str">
        <f t="shared" si="945"/>
        <v>Q3</v>
      </c>
      <c r="X2665" t="str">
        <f t="shared" si="946"/>
        <v>Not Applicable</v>
      </c>
      <c r="Y2665" t="str">
        <f t="shared" si="947"/>
        <v>Medium</v>
      </c>
      <c r="Z2665" s="3">
        <f t="shared" si="948"/>
        <v>1.8540270279467135</v>
      </c>
      <c r="AA2665" s="3">
        <f t="shared" si="949"/>
        <v>-0.41341502631666305</v>
      </c>
      <c r="AB2665" s="3">
        <f t="shared" si="950"/>
        <v>-0.99154646022042636</v>
      </c>
      <c r="AC2665" s="3">
        <f t="shared" si="951"/>
        <v>1.7912127530863922</v>
      </c>
      <c r="AD2665" s="3">
        <f t="shared" si="952"/>
        <v>4.0349092062806511</v>
      </c>
      <c r="AE2665" s="3">
        <f t="shared" si="953"/>
        <v>2.7928364996784758</v>
      </c>
      <c r="AF2665" s="3">
        <f t="shared" si="954"/>
        <v>2.7054351082486323</v>
      </c>
      <c r="AG2665" t="str">
        <f t="shared" si="955"/>
        <v>Cluster 3</v>
      </c>
      <c r="AH2665" t="str">
        <f t="shared" si="956"/>
        <v>Not Applicable</v>
      </c>
      <c r="AI2665" t="e">
        <f t="shared" si="957"/>
        <v>#N/A</v>
      </c>
      <c r="AJ2665">
        <f t="shared" si="958"/>
        <v>47.67</v>
      </c>
      <c r="AK2665" t="str">
        <f t="shared" si="959"/>
        <v>no - Medium</v>
      </c>
      <c r="AL2665" t="str">
        <f t="shared" si="960"/>
        <v>Q4 - Very High</v>
      </c>
      <c r="AM2665">
        <f t="shared" si="961"/>
        <v>0</v>
      </c>
      <c r="AN2665">
        <f t="shared" si="962"/>
        <v>0</v>
      </c>
      <c r="AO2665">
        <f t="shared" si="963"/>
        <v>0</v>
      </c>
      <c r="AP2665">
        <f t="shared" si="964"/>
        <v>5</v>
      </c>
      <c r="AQ2665">
        <f t="shared" si="965"/>
        <v>280.39999999999998</v>
      </c>
    </row>
    <row r="2666" spans="1:43" x14ac:dyDescent="0.25">
      <c r="A2666" t="s">
        <v>27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  <c r="U2666">
        <f t="shared" si="943"/>
        <v>0</v>
      </c>
      <c r="V2666" t="str">
        <f t="shared" si="944"/>
        <v>&lt;=3 calls</v>
      </c>
      <c r="W2666" t="str">
        <f t="shared" si="945"/>
        <v>Q2</v>
      </c>
      <c r="X2666" t="str">
        <f t="shared" si="946"/>
        <v>Not Applicable</v>
      </c>
      <c r="Y2666" t="str">
        <f t="shared" si="947"/>
        <v>Medium</v>
      </c>
      <c r="Z2666" s="3">
        <f t="shared" si="948"/>
        <v>1.0542102945674026</v>
      </c>
      <c r="AA2666" s="3">
        <f t="shared" si="949"/>
        <v>0.25723817033166274</v>
      </c>
      <c r="AB2666" s="3">
        <f t="shared" si="950"/>
        <v>-0.15545840665168803</v>
      </c>
      <c r="AC2666" s="3">
        <f t="shared" si="951"/>
        <v>0.16083806171076653</v>
      </c>
      <c r="AD2666" s="3">
        <f t="shared" si="952"/>
        <v>2.8037873064227461</v>
      </c>
      <c r="AE2666" s="3">
        <f t="shared" si="953"/>
        <v>1.1079562354809098</v>
      </c>
      <c r="AF2666" s="3">
        <f t="shared" si="954"/>
        <v>1.6105622558053263</v>
      </c>
      <c r="AG2666" t="str">
        <f t="shared" si="955"/>
        <v>Cluster 2</v>
      </c>
      <c r="AH2666" t="str">
        <f t="shared" si="956"/>
        <v>&gt;16 messages</v>
      </c>
      <c r="AI2666" t="e">
        <f t="shared" si="957"/>
        <v>#N/A</v>
      </c>
      <c r="AJ2666">
        <f t="shared" si="958"/>
        <v>40.32</v>
      </c>
      <c r="AK2666" t="str">
        <f t="shared" si="959"/>
        <v>no - Medium</v>
      </c>
      <c r="AL2666" t="str">
        <f t="shared" si="960"/>
        <v>Q3 - High</v>
      </c>
      <c r="AM2666">
        <f t="shared" si="961"/>
        <v>0</v>
      </c>
      <c r="AN2666">
        <f t="shared" si="962"/>
        <v>1</v>
      </c>
      <c r="AO2666">
        <f t="shared" si="963"/>
        <v>0</v>
      </c>
      <c r="AP2666">
        <f t="shared" si="964"/>
        <v>1</v>
      </c>
      <c r="AQ2666">
        <f t="shared" si="965"/>
        <v>237.2</v>
      </c>
    </row>
    <row r="2667" spans="1:43" x14ac:dyDescent="0.25">
      <c r="A2667" t="s">
        <v>54</v>
      </c>
      <c r="B2667">
        <v>95</v>
      </c>
      <c r="C2667" t="s">
        <v>28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  <c r="U2667">
        <f t="shared" si="943"/>
        <v>0</v>
      </c>
      <c r="V2667" t="str">
        <f t="shared" si="944"/>
        <v>&lt;=3 calls</v>
      </c>
      <c r="W2667" t="str">
        <f t="shared" si="945"/>
        <v>Q2</v>
      </c>
      <c r="X2667" t="str">
        <f t="shared" si="946"/>
        <v>Not Applicable</v>
      </c>
      <c r="Y2667" t="str">
        <f t="shared" si="947"/>
        <v>Medium</v>
      </c>
      <c r="Z2667" s="3">
        <f t="shared" si="948"/>
        <v>7.2953654078895855E-2</v>
      </c>
      <c r="AA2667" s="3">
        <f t="shared" si="949"/>
        <v>-0.36963351199540756</v>
      </c>
      <c r="AB2667" s="3">
        <f t="shared" si="950"/>
        <v>-1.1345353909970275</v>
      </c>
      <c r="AC2667" s="3">
        <f t="shared" si="951"/>
        <v>0.92167958435272568</v>
      </c>
      <c r="AD2667" s="3">
        <f t="shared" si="952"/>
        <v>2.293369496908269</v>
      </c>
      <c r="AE2667" s="3">
        <f t="shared" si="953"/>
        <v>1.5095081909254133</v>
      </c>
      <c r="AF2667" s="3">
        <f t="shared" si="954"/>
        <v>2.7014230152999992</v>
      </c>
      <c r="AG2667" t="str">
        <f t="shared" si="955"/>
        <v>Cluster 2</v>
      </c>
      <c r="AH2667" t="str">
        <f t="shared" si="956"/>
        <v>Not Applicable</v>
      </c>
      <c r="AI2667" t="e">
        <f t="shared" si="957"/>
        <v>#N/A</v>
      </c>
      <c r="AJ2667">
        <f t="shared" si="958"/>
        <v>31.31</v>
      </c>
      <c r="AK2667" t="str">
        <f t="shared" si="959"/>
        <v>no - Medium</v>
      </c>
      <c r="AL2667" t="str">
        <f t="shared" si="960"/>
        <v>Q4 - Very High</v>
      </c>
      <c r="AM2667">
        <f t="shared" si="961"/>
        <v>0</v>
      </c>
      <c r="AN2667">
        <f t="shared" si="962"/>
        <v>0</v>
      </c>
      <c r="AO2667">
        <f t="shared" si="963"/>
        <v>1</v>
      </c>
      <c r="AP2667">
        <f t="shared" si="964"/>
        <v>2</v>
      </c>
      <c r="AQ2667">
        <f t="shared" si="965"/>
        <v>184.2</v>
      </c>
    </row>
    <row r="2668" spans="1:43" x14ac:dyDescent="0.25">
      <c r="A2668" t="s">
        <v>43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  <c r="U2668">
        <f t="shared" si="943"/>
        <v>0</v>
      </c>
      <c r="V2668" t="str">
        <f t="shared" si="944"/>
        <v>&lt;=3 calls</v>
      </c>
      <c r="W2668" t="str">
        <f t="shared" si="945"/>
        <v>Q3</v>
      </c>
      <c r="X2668" t="str">
        <f t="shared" si="946"/>
        <v>Not Applicable</v>
      </c>
      <c r="Y2668" t="str">
        <f t="shared" si="947"/>
        <v>Medium</v>
      </c>
      <c r="Z2668" s="3">
        <f t="shared" si="948"/>
        <v>-1.3174684912170824</v>
      </c>
      <c r="AA2668" s="3">
        <f t="shared" si="949"/>
        <v>-0.26017972619226831</v>
      </c>
      <c r="AB2668" s="3">
        <f t="shared" si="950"/>
        <v>0.31918540523175265</v>
      </c>
      <c r="AC2668" s="3">
        <f t="shared" si="951"/>
        <v>-9.277577916988608E-2</v>
      </c>
      <c r="AD2668" s="3">
        <f t="shared" si="952"/>
        <v>1.7920452563174483</v>
      </c>
      <c r="AE2668" s="3">
        <f t="shared" si="953"/>
        <v>1.3834389698807956</v>
      </c>
      <c r="AF2668" s="3">
        <f t="shared" si="954"/>
        <v>2.9353671944204534</v>
      </c>
      <c r="AG2668" t="str">
        <f t="shared" si="955"/>
        <v>Cluster 2</v>
      </c>
      <c r="AH2668" t="str">
        <f t="shared" si="956"/>
        <v>Not Applicable</v>
      </c>
      <c r="AI2668" t="e">
        <f t="shared" si="957"/>
        <v>#N/A</v>
      </c>
      <c r="AJ2668">
        <f t="shared" si="958"/>
        <v>18.55</v>
      </c>
      <c r="AK2668" t="str">
        <f t="shared" si="959"/>
        <v>no - Medium</v>
      </c>
      <c r="AL2668" t="str">
        <f t="shared" si="960"/>
        <v>Q2 - Medium</v>
      </c>
      <c r="AM2668">
        <f t="shared" si="961"/>
        <v>0</v>
      </c>
      <c r="AN2668">
        <f t="shared" si="962"/>
        <v>1</v>
      </c>
      <c r="AO2668">
        <f t="shared" si="963"/>
        <v>0</v>
      </c>
      <c r="AP2668">
        <f t="shared" si="964"/>
        <v>3</v>
      </c>
      <c r="AQ2668">
        <f t="shared" si="965"/>
        <v>109.1</v>
      </c>
    </row>
    <row r="2669" spans="1:43" x14ac:dyDescent="0.25">
      <c r="A2669" t="s">
        <v>46</v>
      </c>
      <c r="B2669">
        <v>35</v>
      </c>
      <c r="C2669" t="s">
        <v>25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  <c r="U2669">
        <f t="shared" si="943"/>
        <v>1</v>
      </c>
      <c r="V2669" t="str">
        <f t="shared" si="944"/>
        <v>&gt;3 calls</v>
      </c>
      <c r="W2669" t="str">
        <f t="shared" si="945"/>
        <v>Q1</v>
      </c>
      <c r="X2669" t="str">
        <f t="shared" si="946"/>
        <v>Not Applicable</v>
      </c>
      <c r="Y2669" t="str">
        <f t="shared" si="947"/>
        <v>Low</v>
      </c>
      <c r="Z2669" s="3">
        <f t="shared" si="948"/>
        <v>-0.78055448038374853</v>
      </c>
      <c r="AA2669" s="3">
        <f t="shared" si="949"/>
        <v>-0.83530961886694566</v>
      </c>
      <c r="AB2669" s="3">
        <f t="shared" si="950"/>
        <v>0.30131178888467736</v>
      </c>
      <c r="AC2669" s="3">
        <f t="shared" si="951"/>
        <v>1.591586692182255E-2</v>
      </c>
      <c r="AD2669" s="3">
        <f t="shared" si="952"/>
        <v>1.6735521139991889</v>
      </c>
      <c r="AE2669" s="3">
        <f t="shared" si="953"/>
        <v>1.1823914602023913</v>
      </c>
      <c r="AF2669" s="3">
        <f t="shared" si="954"/>
        <v>2.8276001223737297</v>
      </c>
      <c r="AG2669" t="str">
        <f t="shared" si="955"/>
        <v>Cluster 2</v>
      </c>
      <c r="AH2669" t="str">
        <f t="shared" si="956"/>
        <v>Not Applicable</v>
      </c>
      <c r="AI2669">
        <f t="shared" si="957"/>
        <v>23.48</v>
      </c>
      <c r="AJ2669" t="e">
        <f t="shared" si="958"/>
        <v>#N/A</v>
      </c>
      <c r="AK2669" t="str">
        <f t="shared" si="959"/>
        <v>no - Low</v>
      </c>
      <c r="AL2669" t="str">
        <f t="shared" si="960"/>
        <v>Q2 - Medium</v>
      </c>
      <c r="AM2669">
        <f t="shared" si="961"/>
        <v>0</v>
      </c>
      <c r="AN2669">
        <f t="shared" si="962"/>
        <v>0</v>
      </c>
      <c r="AO2669">
        <f t="shared" si="963"/>
        <v>0</v>
      </c>
      <c r="AP2669">
        <f t="shared" si="964"/>
        <v>5</v>
      </c>
      <c r="AQ2669">
        <f t="shared" si="965"/>
        <v>138.1</v>
      </c>
    </row>
    <row r="2670" spans="1:43" x14ac:dyDescent="0.25">
      <c r="A2670" t="s">
        <v>67</v>
      </c>
      <c r="B2670">
        <v>143</v>
      </c>
      <c r="C2670" t="s">
        <v>28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  <c r="U2670">
        <f t="shared" si="943"/>
        <v>0</v>
      </c>
      <c r="V2670" t="str">
        <f t="shared" si="944"/>
        <v>&lt;=3 calls</v>
      </c>
      <c r="W2670" t="str">
        <f t="shared" si="945"/>
        <v>Q4</v>
      </c>
      <c r="X2670" t="str">
        <f t="shared" si="946"/>
        <v>Not Applicable</v>
      </c>
      <c r="Y2670" t="str">
        <f t="shared" si="947"/>
        <v>High</v>
      </c>
      <c r="Z2670" s="3">
        <f t="shared" si="948"/>
        <v>-0.46025750150731126</v>
      </c>
      <c r="AA2670" s="3">
        <f t="shared" si="949"/>
        <v>1.8055117222378869</v>
      </c>
      <c r="AB2670" s="3">
        <f t="shared" si="950"/>
        <v>0.55352837511562736</v>
      </c>
      <c r="AC2670" s="3">
        <f t="shared" si="951"/>
        <v>1.320215620022323</v>
      </c>
      <c r="AD2670" s="3">
        <f t="shared" si="952"/>
        <v>3.994880339131361</v>
      </c>
      <c r="AE2670" s="3">
        <f t="shared" si="953"/>
        <v>2.3496962553149814</v>
      </c>
      <c r="AF2670" s="3">
        <f t="shared" si="954"/>
        <v>1.7558690328450453</v>
      </c>
      <c r="AG2670" t="str">
        <f t="shared" si="955"/>
        <v>Cluster 3</v>
      </c>
      <c r="AH2670" t="str">
        <f t="shared" si="956"/>
        <v>Not Applicable</v>
      </c>
      <c r="AI2670" t="e">
        <f t="shared" si="957"/>
        <v>#N/A</v>
      </c>
      <c r="AJ2670">
        <f t="shared" si="958"/>
        <v>26.42</v>
      </c>
      <c r="AK2670" t="str">
        <f t="shared" si="959"/>
        <v>no - Medium</v>
      </c>
      <c r="AL2670" t="str">
        <f t="shared" si="960"/>
        <v>Q4 - Very High</v>
      </c>
      <c r="AM2670">
        <f t="shared" si="961"/>
        <v>0</v>
      </c>
      <c r="AN2670">
        <f t="shared" si="962"/>
        <v>0</v>
      </c>
      <c r="AO2670">
        <f t="shared" si="963"/>
        <v>1</v>
      </c>
      <c r="AP2670">
        <f t="shared" si="964"/>
        <v>1</v>
      </c>
      <c r="AQ2670">
        <f t="shared" si="965"/>
        <v>155.4</v>
      </c>
    </row>
    <row r="2671" spans="1:43" x14ac:dyDescent="0.25">
      <c r="A2671" t="s">
        <v>61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  <c r="U2671">
        <f t="shared" si="943"/>
        <v>0</v>
      </c>
      <c r="V2671" t="str">
        <f t="shared" si="944"/>
        <v>&gt;3 calls</v>
      </c>
      <c r="W2671" t="str">
        <f t="shared" si="945"/>
        <v>Q1</v>
      </c>
      <c r="X2671" t="str">
        <f t="shared" si="946"/>
        <v>Not Applicable</v>
      </c>
      <c r="Y2671" t="str">
        <f t="shared" si="947"/>
        <v>Low</v>
      </c>
      <c r="Z2671" s="3">
        <f t="shared" si="948"/>
        <v>1.2041759320760237</v>
      </c>
      <c r="AA2671" s="3">
        <f t="shared" si="949"/>
        <v>-1.537803916839821</v>
      </c>
      <c r="AB2671" s="3">
        <f t="shared" si="950"/>
        <v>0.55352837511562736</v>
      </c>
      <c r="AC2671" s="3">
        <f t="shared" si="951"/>
        <v>-0.63623400962842791</v>
      </c>
      <c r="AD2671" s="3">
        <f t="shared" si="952"/>
        <v>2.7736980189905087</v>
      </c>
      <c r="AE2671" s="3">
        <f t="shared" si="953"/>
        <v>2.1274557431601413</v>
      </c>
      <c r="AF2671" s="3">
        <f t="shared" si="954"/>
        <v>3.059204991114238</v>
      </c>
      <c r="AG2671" t="str">
        <f t="shared" si="955"/>
        <v>Cluster 2</v>
      </c>
      <c r="AH2671" t="str">
        <f t="shared" si="956"/>
        <v>Not Applicable</v>
      </c>
      <c r="AI2671" t="e">
        <f t="shared" si="957"/>
        <v>#N/A</v>
      </c>
      <c r="AJ2671">
        <f t="shared" si="958"/>
        <v>41.7</v>
      </c>
      <c r="AK2671" t="str">
        <f t="shared" si="959"/>
        <v>no - Medium</v>
      </c>
      <c r="AL2671" t="str">
        <f t="shared" si="960"/>
        <v>Q1 - Low</v>
      </c>
      <c r="AM2671">
        <f t="shared" si="961"/>
        <v>0</v>
      </c>
      <c r="AN2671">
        <f t="shared" si="962"/>
        <v>1</v>
      </c>
      <c r="AO2671">
        <f t="shared" si="963"/>
        <v>0</v>
      </c>
      <c r="AP2671">
        <f t="shared" si="964"/>
        <v>4</v>
      </c>
      <c r="AQ2671">
        <f t="shared" si="965"/>
        <v>245.3</v>
      </c>
    </row>
    <row r="2672" spans="1:43" x14ac:dyDescent="0.25">
      <c r="A2672" t="s">
        <v>59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  <c r="U2672">
        <f t="shared" si="943"/>
        <v>1</v>
      </c>
      <c r="V2672" t="str">
        <f t="shared" si="944"/>
        <v>&lt;=3 calls</v>
      </c>
      <c r="W2672" t="str">
        <f t="shared" si="945"/>
        <v>Q1</v>
      </c>
      <c r="X2672" t="str">
        <f t="shared" si="946"/>
        <v>High</v>
      </c>
      <c r="Y2672" t="str">
        <f t="shared" si="947"/>
        <v>High</v>
      </c>
      <c r="Z2672" s="3">
        <f t="shared" si="948"/>
        <v>0.47471344839211493</v>
      </c>
      <c r="AA2672" s="3">
        <f t="shared" si="949"/>
        <v>1.5368524298119997</v>
      </c>
      <c r="AB2672" s="3">
        <f t="shared" si="950"/>
        <v>2.9235628934755595E-2</v>
      </c>
      <c r="AC2672" s="3">
        <f t="shared" si="951"/>
        <v>0.26952970780247515</v>
      </c>
      <c r="AD2672" s="3">
        <f t="shared" si="952"/>
        <v>3.3587842539188748</v>
      </c>
      <c r="AE2672" s="3">
        <f t="shared" si="953"/>
        <v>1.6311864499469944</v>
      </c>
      <c r="AF2672" s="3">
        <f t="shared" si="954"/>
        <v>1.4283230743105664</v>
      </c>
      <c r="AG2672" t="str">
        <f t="shared" si="955"/>
        <v>Cluster 3</v>
      </c>
      <c r="AH2672" t="str">
        <f t="shared" si="956"/>
        <v>Not Applicable</v>
      </c>
      <c r="AI2672">
        <f t="shared" si="957"/>
        <v>35</v>
      </c>
      <c r="AJ2672" t="e">
        <f t="shared" si="958"/>
        <v>#N/A</v>
      </c>
      <c r="AK2672" t="str">
        <f t="shared" si="959"/>
        <v>yes - Low</v>
      </c>
      <c r="AL2672" t="str">
        <f t="shared" si="960"/>
        <v>Q3 - High</v>
      </c>
      <c r="AM2672">
        <f t="shared" si="961"/>
        <v>1</v>
      </c>
      <c r="AN2672">
        <f t="shared" si="962"/>
        <v>1</v>
      </c>
      <c r="AO2672">
        <f t="shared" si="963"/>
        <v>0</v>
      </c>
      <c r="AP2672">
        <f t="shared" si="964"/>
        <v>0</v>
      </c>
      <c r="AQ2672">
        <f t="shared" si="965"/>
        <v>205.9</v>
      </c>
    </row>
    <row r="2673" spans="1:43" x14ac:dyDescent="0.25">
      <c r="A2673" t="s">
        <v>66</v>
      </c>
      <c r="B2673">
        <v>56</v>
      </c>
      <c r="C2673" t="s">
        <v>25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  <c r="U2673">
        <f t="shared" si="943"/>
        <v>1</v>
      </c>
      <c r="V2673" t="str">
        <f t="shared" si="944"/>
        <v>&lt;=3 calls</v>
      </c>
      <c r="W2673" t="str">
        <f t="shared" si="945"/>
        <v>Q1</v>
      </c>
      <c r="X2673" t="str">
        <f t="shared" si="946"/>
        <v>Not Applicable</v>
      </c>
      <c r="Y2673" t="str">
        <f t="shared" si="947"/>
        <v>High</v>
      </c>
      <c r="Z2673" s="3">
        <f t="shared" si="948"/>
        <v>0.7709418681622302</v>
      </c>
      <c r="AA2673" s="3">
        <f t="shared" si="949"/>
        <v>1.5527729804742747</v>
      </c>
      <c r="AB2673" s="3">
        <f t="shared" si="950"/>
        <v>1.7391449261382805</v>
      </c>
      <c r="AC2673" s="3">
        <f t="shared" si="951"/>
        <v>-1.1434616913897337</v>
      </c>
      <c r="AD2673" s="3">
        <f t="shared" si="952"/>
        <v>4.1444397900723482</v>
      </c>
      <c r="AE2673" s="3">
        <f t="shared" si="953"/>
        <v>2.7087977050279757</v>
      </c>
      <c r="AF2673" s="3">
        <f t="shared" si="954"/>
        <v>2.3449496455136778</v>
      </c>
      <c r="AG2673" t="str">
        <f t="shared" si="955"/>
        <v>Cluster 3</v>
      </c>
      <c r="AH2673" t="str">
        <f t="shared" si="956"/>
        <v>Not Applicable</v>
      </c>
      <c r="AI2673">
        <f t="shared" si="957"/>
        <v>37.72</v>
      </c>
      <c r="AJ2673" t="e">
        <f t="shared" si="958"/>
        <v>#N/A</v>
      </c>
      <c r="AK2673" t="str">
        <f t="shared" si="959"/>
        <v>no - Medium</v>
      </c>
      <c r="AL2673" t="str">
        <f t="shared" si="960"/>
        <v>Q1 - Low</v>
      </c>
      <c r="AM2673">
        <f t="shared" si="961"/>
        <v>0</v>
      </c>
      <c r="AN2673">
        <f t="shared" si="962"/>
        <v>0</v>
      </c>
      <c r="AO2673">
        <f t="shared" si="963"/>
        <v>0</v>
      </c>
      <c r="AP2673">
        <f t="shared" si="964"/>
        <v>0</v>
      </c>
      <c r="AQ2673">
        <f t="shared" si="965"/>
        <v>221.9</v>
      </c>
    </row>
    <row r="2674" spans="1:43" x14ac:dyDescent="0.25">
      <c r="A2674" t="s">
        <v>61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  <c r="U2674">
        <f t="shared" si="943"/>
        <v>0</v>
      </c>
      <c r="V2674" t="str">
        <f t="shared" si="944"/>
        <v>&lt;=3 calls</v>
      </c>
      <c r="W2674" t="str">
        <f t="shared" si="945"/>
        <v>Q4</v>
      </c>
      <c r="X2674" t="str">
        <f t="shared" si="946"/>
        <v>Not Applicable</v>
      </c>
      <c r="Y2674" t="str">
        <f t="shared" si="947"/>
        <v>High</v>
      </c>
      <c r="Z2674" s="3">
        <f t="shared" si="948"/>
        <v>0.18033645624556283</v>
      </c>
      <c r="AA2674" s="3">
        <f t="shared" si="949"/>
        <v>0.92391122931442005</v>
      </c>
      <c r="AB2674" s="3">
        <f t="shared" si="950"/>
        <v>2.0588840630137355</v>
      </c>
      <c r="AC2674" s="3">
        <f t="shared" si="951"/>
        <v>-0.27392852265606671</v>
      </c>
      <c r="AD2674" s="3">
        <f t="shared" si="952"/>
        <v>3.8702170571424386</v>
      </c>
      <c r="AE2674" s="3">
        <f t="shared" si="953"/>
        <v>2.2803889180490624</v>
      </c>
      <c r="AF2674" s="3">
        <f t="shared" si="954"/>
        <v>1.8498019260790248</v>
      </c>
      <c r="AG2674" t="str">
        <f t="shared" si="955"/>
        <v>Cluster 3</v>
      </c>
      <c r="AH2674" t="str">
        <f t="shared" si="956"/>
        <v>Not Applicable</v>
      </c>
      <c r="AI2674" t="e">
        <f t="shared" si="957"/>
        <v>#N/A</v>
      </c>
      <c r="AJ2674">
        <f t="shared" si="958"/>
        <v>32.299999999999997</v>
      </c>
      <c r="AK2674" t="str">
        <f t="shared" si="959"/>
        <v>no - Medium</v>
      </c>
      <c r="AL2674" t="str">
        <f t="shared" si="960"/>
        <v>Q2 - Medium</v>
      </c>
      <c r="AM2674">
        <f t="shared" si="961"/>
        <v>0</v>
      </c>
      <c r="AN2674">
        <f t="shared" si="962"/>
        <v>1</v>
      </c>
      <c r="AO2674">
        <f t="shared" si="963"/>
        <v>0</v>
      </c>
      <c r="AP2674">
        <f t="shared" si="964"/>
        <v>1</v>
      </c>
      <c r="AQ2674">
        <f t="shared" si="965"/>
        <v>190</v>
      </c>
    </row>
    <row r="2675" spans="1:43" x14ac:dyDescent="0.25">
      <c r="A2675" t="s">
        <v>42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  <c r="U2675">
        <f t="shared" si="943"/>
        <v>0</v>
      </c>
      <c r="V2675" t="str">
        <f t="shared" si="944"/>
        <v>&lt;=3 calls</v>
      </c>
      <c r="W2675" t="str">
        <f t="shared" si="945"/>
        <v>Q2</v>
      </c>
      <c r="X2675" t="str">
        <f t="shared" si="946"/>
        <v>Not Applicable</v>
      </c>
      <c r="Y2675" t="str">
        <f t="shared" si="947"/>
        <v>Low</v>
      </c>
      <c r="Z2675" s="3">
        <f t="shared" si="948"/>
        <v>0.75057616430303487</v>
      </c>
      <c r="AA2675" s="3">
        <f t="shared" si="949"/>
        <v>-0.87511099552263261</v>
      </c>
      <c r="AB2675" s="3">
        <f t="shared" si="950"/>
        <v>-0.25078436050275527</v>
      </c>
      <c r="AC2675" s="3">
        <f t="shared" si="951"/>
        <v>8.8376964316294535E-2</v>
      </c>
      <c r="AD2675" s="3">
        <f t="shared" si="952"/>
        <v>2.1968164833201</v>
      </c>
      <c r="AE2675" s="3">
        <f t="shared" si="953"/>
        <v>1.1831682535459649</v>
      </c>
      <c r="AF2675" s="3">
        <f t="shared" si="954"/>
        <v>2.4441300233439147</v>
      </c>
      <c r="AG2675" t="str">
        <f t="shared" si="955"/>
        <v>Cluster 2</v>
      </c>
      <c r="AH2675" t="str">
        <f t="shared" si="956"/>
        <v>Not Applicable</v>
      </c>
      <c r="AI2675" t="e">
        <f t="shared" si="957"/>
        <v>#N/A</v>
      </c>
      <c r="AJ2675">
        <f t="shared" si="958"/>
        <v>37.54</v>
      </c>
      <c r="AK2675" t="str">
        <f t="shared" si="959"/>
        <v>no - Medium</v>
      </c>
      <c r="AL2675" t="str">
        <f t="shared" si="960"/>
        <v>Q3 - High</v>
      </c>
      <c r="AM2675">
        <f t="shared" si="961"/>
        <v>0</v>
      </c>
      <c r="AN2675">
        <f t="shared" si="962"/>
        <v>1</v>
      </c>
      <c r="AO2675">
        <f t="shared" si="963"/>
        <v>0</v>
      </c>
      <c r="AP2675">
        <f t="shared" si="964"/>
        <v>2</v>
      </c>
      <c r="AQ2675">
        <f t="shared" si="965"/>
        <v>220.8</v>
      </c>
    </row>
    <row r="2676" spans="1:43" x14ac:dyDescent="0.25">
      <c r="A2676" t="s">
        <v>74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  <c r="U2676">
        <f t="shared" si="943"/>
        <v>0</v>
      </c>
      <c r="V2676" t="str">
        <f t="shared" si="944"/>
        <v>&lt;=3 calls</v>
      </c>
      <c r="W2676" t="str">
        <f t="shared" si="945"/>
        <v>Q1</v>
      </c>
      <c r="X2676" t="str">
        <f t="shared" si="946"/>
        <v>Not Applicable</v>
      </c>
      <c r="Y2676" t="str">
        <f t="shared" si="947"/>
        <v>Medium</v>
      </c>
      <c r="Z2676" s="3">
        <f t="shared" si="948"/>
        <v>-0.12144624639524226</v>
      </c>
      <c r="AA2676" s="3">
        <f t="shared" si="949"/>
        <v>7.6141906548286981E-2</v>
      </c>
      <c r="AB2676" s="3">
        <f t="shared" si="950"/>
        <v>-0.51491669096508852</v>
      </c>
      <c r="AC2676" s="3">
        <f t="shared" si="951"/>
        <v>-1.4333060809676228</v>
      </c>
      <c r="AD2676" s="3">
        <f t="shared" si="952"/>
        <v>1.5339485250523144</v>
      </c>
      <c r="AE2676" s="3">
        <f t="shared" si="953"/>
        <v>1.5297229491216715</v>
      </c>
      <c r="AF2676" s="3">
        <f t="shared" si="954"/>
        <v>3.2135815727360706</v>
      </c>
      <c r="AG2676" t="str">
        <f t="shared" si="955"/>
        <v>Cluster 2</v>
      </c>
      <c r="AH2676" t="str">
        <f t="shared" si="956"/>
        <v>&gt;16 messages</v>
      </c>
      <c r="AI2676" t="e">
        <f t="shared" si="957"/>
        <v>#N/A</v>
      </c>
      <c r="AJ2676">
        <f t="shared" si="958"/>
        <v>29.53</v>
      </c>
      <c r="AK2676" t="str">
        <f t="shared" si="959"/>
        <v>no - Low</v>
      </c>
      <c r="AL2676" t="str">
        <f t="shared" si="960"/>
        <v>Q1 - Low</v>
      </c>
      <c r="AM2676">
        <f t="shared" si="961"/>
        <v>0</v>
      </c>
      <c r="AN2676">
        <f t="shared" si="962"/>
        <v>1</v>
      </c>
      <c r="AO2676">
        <f t="shared" si="963"/>
        <v>0</v>
      </c>
      <c r="AP2676">
        <f t="shared" si="964"/>
        <v>2</v>
      </c>
      <c r="AQ2676">
        <f t="shared" si="965"/>
        <v>173.7</v>
      </c>
    </row>
    <row r="2677" spans="1:43" x14ac:dyDescent="0.25">
      <c r="A2677" t="s">
        <v>72</v>
      </c>
      <c r="B2677">
        <v>123</v>
      </c>
      <c r="C2677" t="s">
        <v>25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  <c r="U2677">
        <f t="shared" si="943"/>
        <v>0</v>
      </c>
      <c r="V2677" t="str">
        <f t="shared" si="944"/>
        <v>&lt;=3 calls</v>
      </c>
      <c r="W2677" t="str">
        <f t="shared" si="945"/>
        <v>Q3</v>
      </c>
      <c r="X2677" t="str">
        <f t="shared" si="946"/>
        <v>Not Applicable</v>
      </c>
      <c r="Y2677" t="str">
        <f t="shared" si="947"/>
        <v>Low</v>
      </c>
      <c r="Z2677" s="3">
        <f t="shared" si="948"/>
        <v>-1.2119371166739787</v>
      </c>
      <c r="AA2677" s="3">
        <f t="shared" si="949"/>
        <v>-0.99849526315526216</v>
      </c>
      <c r="AB2677" s="3">
        <f t="shared" si="950"/>
        <v>1.3518832386183184</v>
      </c>
      <c r="AC2677" s="3">
        <f t="shared" si="951"/>
        <v>-0.23769797395883072</v>
      </c>
      <c r="AD2677" s="3">
        <f t="shared" si="952"/>
        <v>2.4814066076838985</v>
      </c>
      <c r="AE2677" s="3">
        <f t="shared" si="953"/>
        <v>2.085634911243293</v>
      </c>
      <c r="AF2677" s="3">
        <f t="shared" si="954"/>
        <v>3.2469011708606601</v>
      </c>
      <c r="AG2677" t="str">
        <f t="shared" si="955"/>
        <v>Cluster 2</v>
      </c>
      <c r="AH2677" t="str">
        <f t="shared" si="956"/>
        <v>Not Applicable</v>
      </c>
      <c r="AI2677" t="e">
        <f t="shared" si="957"/>
        <v>#N/A</v>
      </c>
      <c r="AJ2677">
        <f t="shared" si="958"/>
        <v>19.52</v>
      </c>
      <c r="AK2677" t="str">
        <f t="shared" si="959"/>
        <v>no - Medium</v>
      </c>
      <c r="AL2677" t="str">
        <f t="shared" si="960"/>
        <v>Q2 - Medium</v>
      </c>
      <c r="AM2677">
        <f t="shared" si="961"/>
        <v>0</v>
      </c>
      <c r="AN2677">
        <f t="shared" si="962"/>
        <v>0</v>
      </c>
      <c r="AO2677">
        <f t="shared" si="963"/>
        <v>0</v>
      </c>
      <c r="AP2677">
        <f t="shared" si="964"/>
        <v>2</v>
      </c>
      <c r="AQ2677">
        <f t="shared" si="965"/>
        <v>114.8</v>
      </c>
    </row>
    <row r="2678" spans="1:43" x14ac:dyDescent="0.25">
      <c r="A2678" t="s">
        <v>32</v>
      </c>
      <c r="B2678">
        <v>64</v>
      </c>
      <c r="C2678" t="s">
        <v>25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  <c r="U2678">
        <f t="shared" si="943"/>
        <v>0</v>
      </c>
      <c r="V2678" t="str">
        <f t="shared" si="944"/>
        <v>&lt;=3 calls</v>
      </c>
      <c r="W2678" t="str">
        <f t="shared" si="945"/>
        <v>Q1</v>
      </c>
      <c r="X2678" t="str">
        <f t="shared" si="946"/>
        <v>Not Applicable</v>
      </c>
      <c r="Y2678" t="str">
        <f t="shared" si="947"/>
        <v>Medium</v>
      </c>
      <c r="Z2678" s="3">
        <f t="shared" si="948"/>
        <v>-1.230451392909611</v>
      </c>
      <c r="AA2678" s="3">
        <f t="shared" si="949"/>
        <v>-0.15669614688748176</v>
      </c>
      <c r="AB2678" s="3">
        <f t="shared" si="950"/>
        <v>0.28542412990949978</v>
      </c>
      <c r="AC2678" s="3">
        <f t="shared" si="951"/>
        <v>5.2146415619058542E-2</v>
      </c>
      <c r="AD2678" s="3">
        <f t="shared" si="952"/>
        <v>1.8771245315167628</v>
      </c>
      <c r="AE2678" s="3">
        <f t="shared" si="953"/>
        <v>1.2738722445202642</v>
      </c>
      <c r="AF2678" s="3">
        <f t="shared" si="954"/>
        <v>2.7788314961321716</v>
      </c>
      <c r="AG2678" t="str">
        <f t="shared" si="955"/>
        <v>Cluster 2</v>
      </c>
      <c r="AH2678" t="str">
        <f t="shared" si="956"/>
        <v>Not Applicable</v>
      </c>
      <c r="AI2678" t="e">
        <f t="shared" si="957"/>
        <v>#N/A</v>
      </c>
      <c r="AJ2678">
        <f t="shared" si="958"/>
        <v>19.350000000000001</v>
      </c>
      <c r="AK2678" t="str">
        <f t="shared" si="959"/>
        <v>no - Low</v>
      </c>
      <c r="AL2678" t="str">
        <f t="shared" si="960"/>
        <v>Q3 - High</v>
      </c>
      <c r="AM2678">
        <f t="shared" si="961"/>
        <v>0</v>
      </c>
      <c r="AN2678">
        <f t="shared" si="962"/>
        <v>0</v>
      </c>
      <c r="AO2678">
        <f t="shared" si="963"/>
        <v>0</v>
      </c>
      <c r="AP2678">
        <f t="shared" si="964"/>
        <v>3</v>
      </c>
      <c r="AQ2678">
        <f t="shared" si="965"/>
        <v>113.8</v>
      </c>
    </row>
    <row r="2679" spans="1:43" x14ac:dyDescent="0.25">
      <c r="A2679" t="s">
        <v>50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  <c r="U2679">
        <f t="shared" si="943"/>
        <v>1</v>
      </c>
      <c r="V2679" t="str">
        <f t="shared" si="944"/>
        <v>&gt;3 calls</v>
      </c>
      <c r="W2679" t="str">
        <f t="shared" si="945"/>
        <v>Q3</v>
      </c>
      <c r="X2679" t="str">
        <f t="shared" si="946"/>
        <v>Low</v>
      </c>
      <c r="Y2679" t="str">
        <f t="shared" si="947"/>
        <v>Medium</v>
      </c>
      <c r="Z2679" s="3">
        <f t="shared" si="948"/>
        <v>-0.68613167158202437</v>
      </c>
      <c r="AA2679" s="3">
        <f t="shared" si="949"/>
        <v>-0.41142495748387881</v>
      </c>
      <c r="AB2679" s="3">
        <f t="shared" si="950"/>
        <v>-0.57052349737821095</v>
      </c>
      <c r="AC2679" s="3">
        <f t="shared" si="951"/>
        <v>-1.4695366296648587</v>
      </c>
      <c r="AD2679" s="3">
        <f t="shared" si="952"/>
        <v>0.92187234537002261</v>
      </c>
      <c r="AE2679" s="3">
        <f t="shared" si="953"/>
        <v>1.7677901836405734</v>
      </c>
      <c r="AF2679" s="3">
        <f t="shared" si="954"/>
        <v>3.6606441571933646</v>
      </c>
      <c r="AG2679" t="str">
        <f t="shared" si="955"/>
        <v>Cluster 1</v>
      </c>
      <c r="AH2679" t="str">
        <f t="shared" si="956"/>
        <v>Not Applicable</v>
      </c>
      <c r="AI2679">
        <f t="shared" si="957"/>
        <v>24.34</v>
      </c>
      <c r="AJ2679" t="e">
        <f t="shared" si="958"/>
        <v>#N/A</v>
      </c>
      <c r="AK2679" t="str">
        <f t="shared" si="959"/>
        <v>yes - Medium</v>
      </c>
      <c r="AL2679" t="str">
        <f t="shared" si="960"/>
        <v>Q1 - Low</v>
      </c>
      <c r="AM2679">
        <f t="shared" si="961"/>
        <v>1</v>
      </c>
      <c r="AN2679">
        <f t="shared" si="962"/>
        <v>1</v>
      </c>
      <c r="AO2679">
        <f t="shared" si="963"/>
        <v>0</v>
      </c>
      <c r="AP2679">
        <f t="shared" si="964"/>
        <v>4</v>
      </c>
      <c r="AQ2679">
        <f t="shared" si="965"/>
        <v>143.19999999999999</v>
      </c>
    </row>
    <row r="2680" spans="1:43" x14ac:dyDescent="0.25">
      <c r="A2680" t="s">
        <v>33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  <c r="U2680">
        <f t="shared" si="943"/>
        <v>0</v>
      </c>
      <c r="V2680" t="str">
        <f t="shared" si="944"/>
        <v>&lt;=3 calls</v>
      </c>
      <c r="W2680" t="str">
        <f t="shared" si="945"/>
        <v>Q1</v>
      </c>
      <c r="X2680" t="str">
        <f t="shared" si="946"/>
        <v>Not Applicable</v>
      </c>
      <c r="Y2680" t="str">
        <f t="shared" si="947"/>
        <v>Medium</v>
      </c>
      <c r="Z2680" s="3">
        <f t="shared" si="948"/>
        <v>7.6656509326022609E-2</v>
      </c>
      <c r="AA2680" s="3">
        <f t="shared" si="949"/>
        <v>7.2161768882718497E-2</v>
      </c>
      <c r="AB2680" s="3">
        <f t="shared" si="950"/>
        <v>0.73226453858637897</v>
      </c>
      <c r="AC2680" s="3">
        <f t="shared" si="951"/>
        <v>-0.34638962005053869</v>
      </c>
      <c r="AD2680" s="3">
        <f t="shared" si="952"/>
        <v>2.3951340376165535</v>
      </c>
      <c r="AE2680" s="3">
        <f t="shared" si="953"/>
        <v>0.81687248984172101</v>
      </c>
      <c r="AF2680" s="3">
        <f t="shared" si="954"/>
        <v>1.8968116066628888</v>
      </c>
      <c r="AG2680" t="str">
        <f t="shared" si="955"/>
        <v>Cluster 2</v>
      </c>
      <c r="AH2680" t="str">
        <f t="shared" si="956"/>
        <v>Not Applicable</v>
      </c>
      <c r="AI2680" t="e">
        <f t="shared" si="957"/>
        <v>#N/A</v>
      </c>
      <c r="AJ2680">
        <f t="shared" si="958"/>
        <v>31.35</v>
      </c>
      <c r="AK2680" t="str">
        <f t="shared" si="959"/>
        <v>no - Medium</v>
      </c>
      <c r="AL2680" t="str">
        <f t="shared" si="960"/>
        <v>Q2 - Medium</v>
      </c>
      <c r="AM2680">
        <f t="shared" si="961"/>
        <v>0</v>
      </c>
      <c r="AN2680">
        <f t="shared" si="962"/>
        <v>1</v>
      </c>
      <c r="AO2680">
        <f t="shared" si="963"/>
        <v>0</v>
      </c>
      <c r="AP2680">
        <f t="shared" si="964"/>
        <v>3</v>
      </c>
      <c r="AQ2680">
        <f t="shared" si="965"/>
        <v>184.4</v>
      </c>
    </row>
    <row r="2681" spans="1:43" x14ac:dyDescent="0.25">
      <c r="A2681" t="s">
        <v>46</v>
      </c>
      <c r="B2681">
        <v>123</v>
      </c>
      <c r="C2681" t="s">
        <v>25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  <c r="U2681">
        <f t="shared" si="943"/>
        <v>0</v>
      </c>
      <c r="V2681" t="str">
        <f t="shared" si="944"/>
        <v>&lt;=3 calls</v>
      </c>
      <c r="W2681" t="str">
        <f t="shared" si="945"/>
        <v>Q3</v>
      </c>
      <c r="X2681" t="str">
        <f t="shared" si="946"/>
        <v>Not Applicable</v>
      </c>
      <c r="Y2681" t="str">
        <f t="shared" si="947"/>
        <v>Medium</v>
      </c>
      <c r="Z2681" s="3">
        <f t="shared" si="948"/>
        <v>0.80982184825705772</v>
      </c>
      <c r="AA2681" s="3">
        <f t="shared" si="949"/>
        <v>0.20947651834483821</v>
      </c>
      <c r="AB2681" s="3">
        <f t="shared" si="950"/>
        <v>0.62303688313203076</v>
      </c>
      <c r="AC2681" s="3">
        <f t="shared" si="951"/>
        <v>-2.9549891262515402</v>
      </c>
      <c r="AD2681" s="3">
        <f t="shared" si="952"/>
        <v>3.3458212412836468</v>
      </c>
      <c r="AE2681" s="3">
        <f t="shared" si="953"/>
        <v>3.1336604046482237</v>
      </c>
      <c r="AF2681" s="3">
        <f t="shared" si="954"/>
        <v>4.0552601993824391</v>
      </c>
      <c r="AG2681" t="str">
        <f t="shared" si="955"/>
        <v>Cluster 2</v>
      </c>
      <c r="AH2681" t="str">
        <f t="shared" si="956"/>
        <v>Not Applicable</v>
      </c>
      <c r="AI2681" t="e">
        <f t="shared" si="957"/>
        <v>#N/A</v>
      </c>
      <c r="AJ2681">
        <f t="shared" si="958"/>
        <v>38.08</v>
      </c>
      <c r="AK2681" t="str">
        <f t="shared" si="959"/>
        <v>no - Medium</v>
      </c>
      <c r="AL2681" t="str">
        <f t="shared" si="960"/>
        <v>Q1 - Low</v>
      </c>
      <c r="AM2681">
        <f t="shared" si="961"/>
        <v>0</v>
      </c>
      <c r="AN2681">
        <f t="shared" si="962"/>
        <v>0</v>
      </c>
      <c r="AO2681">
        <f t="shared" si="963"/>
        <v>0</v>
      </c>
      <c r="AP2681">
        <f t="shared" si="964"/>
        <v>0</v>
      </c>
      <c r="AQ2681">
        <f t="shared" si="965"/>
        <v>224</v>
      </c>
    </row>
    <row r="2682" spans="1:43" x14ac:dyDescent="0.25">
      <c r="A2682" t="s">
        <v>62</v>
      </c>
      <c r="B2682">
        <v>148</v>
      </c>
      <c r="C2682" t="s">
        <v>28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  <c r="U2682">
        <f t="shared" si="943"/>
        <v>0</v>
      </c>
      <c r="V2682" t="str">
        <f t="shared" si="944"/>
        <v>&lt;=3 calls</v>
      </c>
      <c r="W2682" t="str">
        <f t="shared" si="945"/>
        <v>Q4</v>
      </c>
      <c r="X2682" t="str">
        <f t="shared" si="946"/>
        <v>Not Applicable</v>
      </c>
      <c r="Y2682" t="str">
        <f t="shared" si="947"/>
        <v>Medium</v>
      </c>
      <c r="Z2682" s="3">
        <f t="shared" si="948"/>
        <v>0.6654104936191263</v>
      </c>
      <c r="AA2682" s="3">
        <f t="shared" si="949"/>
        <v>-0.28804068985124937</v>
      </c>
      <c r="AB2682" s="3">
        <f t="shared" si="950"/>
        <v>1.9754738533940517</v>
      </c>
      <c r="AC2682" s="3">
        <f t="shared" si="951"/>
        <v>-9.277577916988608E-2</v>
      </c>
      <c r="AD2682" s="3">
        <f t="shared" si="952"/>
        <v>3.5995803381306328</v>
      </c>
      <c r="AE2682" s="3">
        <f t="shared" si="953"/>
        <v>2.1063814599147412</v>
      </c>
      <c r="AF2682" s="3">
        <f t="shared" si="954"/>
        <v>1.9790672294514076</v>
      </c>
      <c r="AG2682" t="str">
        <f t="shared" si="955"/>
        <v>Cluster 3</v>
      </c>
      <c r="AH2682" t="str">
        <f t="shared" si="956"/>
        <v>Not Applicable</v>
      </c>
      <c r="AI2682" t="e">
        <f t="shared" si="957"/>
        <v>#N/A</v>
      </c>
      <c r="AJ2682">
        <f t="shared" si="958"/>
        <v>36.75</v>
      </c>
      <c r="AK2682" t="str">
        <f t="shared" si="959"/>
        <v>no - Medium</v>
      </c>
      <c r="AL2682" t="str">
        <f t="shared" si="960"/>
        <v>Q2 - Medium</v>
      </c>
      <c r="AM2682">
        <f t="shared" si="961"/>
        <v>0</v>
      </c>
      <c r="AN2682">
        <f t="shared" si="962"/>
        <v>0</v>
      </c>
      <c r="AO2682">
        <f t="shared" si="963"/>
        <v>1</v>
      </c>
      <c r="AP2682">
        <f t="shared" si="964"/>
        <v>2</v>
      </c>
      <c r="AQ2682">
        <f t="shared" si="965"/>
        <v>216.2</v>
      </c>
    </row>
    <row r="2683" spans="1:43" x14ac:dyDescent="0.25">
      <c r="A2683" t="s">
        <v>55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  <c r="U2683">
        <f t="shared" si="943"/>
        <v>0</v>
      </c>
      <c r="V2683" t="str">
        <f t="shared" si="944"/>
        <v>&lt;=3 calls</v>
      </c>
      <c r="W2683" t="str">
        <f t="shared" si="945"/>
        <v>Q2</v>
      </c>
      <c r="X2683" t="str">
        <f t="shared" si="946"/>
        <v>Not Applicable</v>
      </c>
      <c r="Y2683" t="str">
        <f t="shared" si="947"/>
        <v>Medium</v>
      </c>
      <c r="Z2683" s="3">
        <f t="shared" si="948"/>
        <v>-0.93237154551593238</v>
      </c>
      <c r="AA2683" s="3">
        <f t="shared" si="949"/>
        <v>0.5955498719050023</v>
      </c>
      <c r="AB2683" s="3">
        <f t="shared" si="950"/>
        <v>-1.1921281547820475</v>
      </c>
      <c r="AC2683" s="3">
        <f t="shared" si="951"/>
        <v>1.1028323278389063</v>
      </c>
      <c r="AD2683" s="3">
        <f t="shared" si="952"/>
        <v>2.6474837163722689</v>
      </c>
      <c r="AE2683" s="3">
        <f t="shared" si="953"/>
        <v>1.9650458085155327</v>
      </c>
      <c r="AF2683" s="3">
        <f t="shared" si="954"/>
        <v>2.9518875369282962</v>
      </c>
      <c r="AG2683" t="str">
        <f t="shared" si="955"/>
        <v>Cluster 2</v>
      </c>
      <c r="AH2683" t="str">
        <f t="shared" si="956"/>
        <v>Not Applicable</v>
      </c>
      <c r="AI2683" t="e">
        <f t="shared" si="957"/>
        <v>#N/A</v>
      </c>
      <c r="AJ2683">
        <f t="shared" si="958"/>
        <v>22.08</v>
      </c>
      <c r="AK2683" t="str">
        <f t="shared" si="959"/>
        <v>no - Low</v>
      </c>
      <c r="AL2683" t="str">
        <f t="shared" si="960"/>
        <v>Q4 - Very High</v>
      </c>
      <c r="AM2683">
        <f t="shared" si="961"/>
        <v>0</v>
      </c>
      <c r="AN2683">
        <f t="shared" si="962"/>
        <v>1</v>
      </c>
      <c r="AO2683">
        <f t="shared" si="963"/>
        <v>0</v>
      </c>
      <c r="AP2683">
        <f t="shared" si="964"/>
        <v>0</v>
      </c>
      <c r="AQ2683">
        <f t="shared" si="965"/>
        <v>129.9</v>
      </c>
    </row>
    <row r="2684" spans="1:43" x14ac:dyDescent="0.25">
      <c r="A2684" t="s">
        <v>53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  <c r="U2684">
        <f t="shared" si="943"/>
        <v>0</v>
      </c>
      <c r="V2684" t="str">
        <f t="shared" si="944"/>
        <v>&lt;=3 calls</v>
      </c>
      <c r="W2684" t="str">
        <f t="shared" si="945"/>
        <v>Q1</v>
      </c>
      <c r="X2684" t="str">
        <f t="shared" si="946"/>
        <v>Not Applicable</v>
      </c>
      <c r="Y2684" t="str">
        <f t="shared" si="947"/>
        <v>High</v>
      </c>
      <c r="Z2684" s="3">
        <f t="shared" si="948"/>
        <v>0.44694203403866667</v>
      </c>
      <c r="AA2684" s="3">
        <f t="shared" si="949"/>
        <v>1.4532695388350572</v>
      </c>
      <c r="AB2684" s="3">
        <f t="shared" si="950"/>
        <v>-0.41561882237022646</v>
      </c>
      <c r="AC2684" s="3">
        <f t="shared" si="951"/>
        <v>0.26952970780247515</v>
      </c>
      <c r="AD2684" s="3">
        <f t="shared" si="952"/>
        <v>3.1725982600709037</v>
      </c>
      <c r="AE2684" s="3">
        <f t="shared" si="953"/>
        <v>1.5991043753279466</v>
      </c>
      <c r="AF2684" s="3">
        <f t="shared" si="954"/>
        <v>1.7461070661849567</v>
      </c>
      <c r="AG2684" t="str">
        <f t="shared" si="955"/>
        <v>Cluster 2</v>
      </c>
      <c r="AH2684" t="str">
        <f t="shared" si="956"/>
        <v>Not Applicable</v>
      </c>
      <c r="AI2684" t="e">
        <f t="shared" si="957"/>
        <v>#N/A</v>
      </c>
      <c r="AJ2684">
        <f t="shared" si="958"/>
        <v>34.75</v>
      </c>
      <c r="AK2684" t="str">
        <f t="shared" si="959"/>
        <v>no - Medium</v>
      </c>
      <c r="AL2684" t="str">
        <f t="shared" si="960"/>
        <v>Q3 - High</v>
      </c>
      <c r="AM2684">
        <f t="shared" si="961"/>
        <v>0</v>
      </c>
      <c r="AN2684">
        <f t="shared" si="962"/>
        <v>1</v>
      </c>
      <c r="AO2684">
        <f t="shared" si="963"/>
        <v>0</v>
      </c>
      <c r="AP2684">
        <f t="shared" si="964"/>
        <v>1</v>
      </c>
      <c r="AQ2684">
        <f t="shared" si="965"/>
        <v>204.4</v>
      </c>
    </row>
    <row r="2685" spans="1:43" x14ac:dyDescent="0.25">
      <c r="A2685" t="s">
        <v>51</v>
      </c>
      <c r="B2685">
        <v>91</v>
      </c>
      <c r="C2685" t="s">
        <v>25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  <c r="U2685">
        <f t="shared" si="943"/>
        <v>0</v>
      </c>
      <c r="V2685" t="str">
        <f t="shared" si="944"/>
        <v>&lt;=3 calls</v>
      </c>
      <c r="W2685" t="str">
        <f t="shared" si="945"/>
        <v>Q2</v>
      </c>
      <c r="X2685" t="str">
        <f t="shared" si="946"/>
        <v>Not Applicable</v>
      </c>
      <c r="Y2685" t="str">
        <f t="shared" si="947"/>
        <v>Medium</v>
      </c>
      <c r="Z2685" s="3">
        <f t="shared" si="948"/>
        <v>0.67281620411337928</v>
      </c>
      <c r="AA2685" s="3">
        <f t="shared" si="949"/>
        <v>-0.53878936278207734</v>
      </c>
      <c r="AB2685" s="3">
        <f t="shared" si="950"/>
        <v>0.82560453506554909</v>
      </c>
      <c r="AC2685" s="3">
        <f t="shared" si="951"/>
        <v>-0.41885071744501134</v>
      </c>
      <c r="AD2685" s="3">
        <f t="shared" si="952"/>
        <v>2.5848782779259323</v>
      </c>
      <c r="AE2685" s="3">
        <f t="shared" si="953"/>
        <v>1.2649246593333754</v>
      </c>
      <c r="AF2685" s="3">
        <f t="shared" si="954"/>
        <v>2.1256700298696352</v>
      </c>
      <c r="AG2685" t="str">
        <f t="shared" si="955"/>
        <v>Cluster 2</v>
      </c>
      <c r="AH2685" t="str">
        <f t="shared" si="956"/>
        <v>&gt;16 messages</v>
      </c>
      <c r="AI2685" t="e">
        <f t="shared" si="957"/>
        <v>#N/A</v>
      </c>
      <c r="AJ2685">
        <f t="shared" si="958"/>
        <v>36.82</v>
      </c>
      <c r="AK2685" t="str">
        <f t="shared" si="959"/>
        <v>no - Low</v>
      </c>
      <c r="AL2685" t="str">
        <f t="shared" si="960"/>
        <v>Q2 - Medium</v>
      </c>
      <c r="AM2685">
        <f t="shared" si="961"/>
        <v>0</v>
      </c>
      <c r="AN2685">
        <f t="shared" si="962"/>
        <v>0</v>
      </c>
      <c r="AO2685">
        <f t="shared" si="963"/>
        <v>0</v>
      </c>
      <c r="AP2685">
        <f t="shared" si="964"/>
        <v>1</v>
      </c>
      <c r="AQ2685">
        <f t="shared" si="965"/>
        <v>216.6</v>
      </c>
    </row>
    <row r="2686" spans="1:43" x14ac:dyDescent="0.25">
      <c r="A2686" t="s">
        <v>46</v>
      </c>
      <c r="B2686">
        <v>152</v>
      </c>
      <c r="C2686" t="s">
        <v>28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  <c r="U2686">
        <f t="shared" si="943"/>
        <v>0</v>
      </c>
      <c r="V2686" t="str">
        <f t="shared" si="944"/>
        <v>&lt;=3 calls</v>
      </c>
      <c r="W2686" t="str">
        <f t="shared" si="945"/>
        <v>Q4</v>
      </c>
      <c r="X2686" t="str">
        <f t="shared" si="946"/>
        <v>Not Applicable</v>
      </c>
      <c r="Y2686" t="str">
        <f t="shared" si="947"/>
        <v>Low</v>
      </c>
      <c r="Z2686" s="3">
        <f t="shared" si="948"/>
        <v>0.88573038082314959</v>
      </c>
      <c r="AA2686" s="3">
        <f t="shared" si="949"/>
        <v>-1.2691446244139337</v>
      </c>
      <c r="AB2686" s="3">
        <f t="shared" si="950"/>
        <v>-6.4104367544414495E-2</v>
      </c>
      <c r="AC2686" s="3">
        <f t="shared" si="951"/>
        <v>-0.45508126614224731</v>
      </c>
      <c r="AD2686" s="3">
        <f t="shared" si="952"/>
        <v>2.191176615284335</v>
      </c>
      <c r="AE2686" s="3">
        <f t="shared" si="953"/>
        <v>1.6144518307846187</v>
      </c>
      <c r="AF2686" s="3">
        <f t="shared" si="954"/>
        <v>2.9002852391581588</v>
      </c>
      <c r="AG2686" t="str">
        <f t="shared" si="955"/>
        <v>Cluster 2</v>
      </c>
      <c r="AH2686" t="str">
        <f t="shared" si="956"/>
        <v>Not Applicable</v>
      </c>
      <c r="AI2686" t="e">
        <f t="shared" si="957"/>
        <v>#N/A</v>
      </c>
      <c r="AJ2686">
        <f t="shared" si="958"/>
        <v>38.78</v>
      </c>
      <c r="AK2686" t="str">
        <f t="shared" si="959"/>
        <v>no - Low</v>
      </c>
      <c r="AL2686" t="str">
        <f t="shared" si="960"/>
        <v>Q2 - Medium</v>
      </c>
      <c r="AM2686">
        <f t="shared" si="961"/>
        <v>0</v>
      </c>
      <c r="AN2686">
        <f t="shared" si="962"/>
        <v>0</v>
      </c>
      <c r="AO2686">
        <f t="shared" si="963"/>
        <v>1</v>
      </c>
      <c r="AP2686">
        <f t="shared" si="964"/>
        <v>1</v>
      </c>
      <c r="AQ2686">
        <f t="shared" si="965"/>
        <v>228.1</v>
      </c>
    </row>
    <row r="2687" spans="1:43" x14ac:dyDescent="0.25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  <c r="U2687">
        <f t="shared" si="943"/>
        <v>1</v>
      </c>
      <c r="V2687" t="str">
        <f t="shared" si="944"/>
        <v>&lt;=3 calls</v>
      </c>
      <c r="W2687" t="str">
        <f t="shared" si="945"/>
        <v>Q4</v>
      </c>
      <c r="X2687" t="str">
        <f t="shared" si="946"/>
        <v>Not Applicable</v>
      </c>
      <c r="Y2687" t="str">
        <f t="shared" si="947"/>
        <v>High</v>
      </c>
      <c r="Z2687" s="3">
        <f t="shared" si="948"/>
        <v>0.84499897310475902</v>
      </c>
      <c r="AA2687" s="3">
        <f t="shared" si="949"/>
        <v>1.9686973665262044</v>
      </c>
      <c r="AB2687" s="3">
        <f t="shared" si="950"/>
        <v>1.0083126132800955</v>
      </c>
      <c r="AC2687" s="3">
        <f t="shared" si="951"/>
        <v>0.34199080519694713</v>
      </c>
      <c r="AD2687" s="3">
        <f t="shared" si="952"/>
        <v>4.2486991113363528</v>
      </c>
      <c r="AE2687" s="3">
        <f t="shared" si="953"/>
        <v>2.392372174736678</v>
      </c>
      <c r="AF2687" s="3">
        <f t="shared" si="954"/>
        <v>1.181289594569549</v>
      </c>
      <c r="AG2687" t="str">
        <f t="shared" si="955"/>
        <v>Cluster 3</v>
      </c>
      <c r="AH2687" t="str">
        <f t="shared" si="956"/>
        <v>Not Applicable</v>
      </c>
      <c r="AI2687">
        <f t="shared" si="957"/>
        <v>38.4</v>
      </c>
      <c r="AJ2687" t="e">
        <f t="shared" si="958"/>
        <v>#N/A</v>
      </c>
      <c r="AK2687" t="str">
        <f t="shared" si="959"/>
        <v>no - Medium</v>
      </c>
      <c r="AL2687" t="str">
        <f t="shared" si="960"/>
        <v>Q3 - High</v>
      </c>
      <c r="AM2687">
        <f t="shared" si="961"/>
        <v>0</v>
      </c>
      <c r="AN2687">
        <f t="shared" si="962"/>
        <v>1</v>
      </c>
      <c r="AO2687">
        <f t="shared" si="963"/>
        <v>0</v>
      </c>
      <c r="AP2687">
        <f t="shared" si="964"/>
        <v>1</v>
      </c>
      <c r="AQ2687">
        <f t="shared" si="965"/>
        <v>225.9</v>
      </c>
    </row>
    <row r="2688" spans="1:43" x14ac:dyDescent="0.25">
      <c r="A2688" t="s">
        <v>37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  <c r="U2688">
        <f t="shared" si="943"/>
        <v>1</v>
      </c>
      <c r="V2688" t="str">
        <f t="shared" si="944"/>
        <v>&gt;3 calls</v>
      </c>
      <c r="W2688" t="str">
        <f t="shared" si="945"/>
        <v>Q2</v>
      </c>
      <c r="X2688" t="str">
        <f t="shared" si="946"/>
        <v>Not Applicable</v>
      </c>
      <c r="Y2688" t="str">
        <f t="shared" si="947"/>
        <v>Low</v>
      </c>
      <c r="Z2688" s="3">
        <f t="shared" si="948"/>
        <v>-1.4211484381366226</v>
      </c>
      <c r="AA2688" s="3">
        <f t="shared" si="949"/>
        <v>-1.6373073584790385</v>
      </c>
      <c r="AB2688" s="3">
        <f t="shared" si="950"/>
        <v>9.3760552157831859E-3</v>
      </c>
      <c r="AC2688" s="3">
        <f t="shared" si="951"/>
        <v>0.63183519477483641</v>
      </c>
      <c r="AD2688" s="3">
        <f t="shared" si="952"/>
        <v>2.0652488469589447</v>
      </c>
      <c r="AE2688" s="3">
        <f t="shared" si="953"/>
        <v>2.2582608115794183</v>
      </c>
      <c r="AF2688" s="3">
        <f t="shared" si="954"/>
        <v>3.7328582864027151</v>
      </c>
      <c r="AG2688" t="str">
        <f t="shared" si="955"/>
        <v>Cluster 1</v>
      </c>
      <c r="AH2688" t="str">
        <f t="shared" si="956"/>
        <v>Not Applicable</v>
      </c>
      <c r="AI2688">
        <f t="shared" si="957"/>
        <v>17.600000000000001</v>
      </c>
      <c r="AJ2688" t="e">
        <f t="shared" si="958"/>
        <v>#N/A</v>
      </c>
      <c r="AK2688" t="str">
        <f t="shared" si="959"/>
        <v>no - Low</v>
      </c>
      <c r="AL2688" t="str">
        <f t="shared" si="960"/>
        <v>Q3 - High</v>
      </c>
      <c r="AM2688">
        <f t="shared" si="961"/>
        <v>0</v>
      </c>
      <c r="AN2688">
        <f t="shared" si="962"/>
        <v>1</v>
      </c>
      <c r="AO2688">
        <f t="shared" si="963"/>
        <v>0</v>
      </c>
      <c r="AP2688">
        <f t="shared" si="964"/>
        <v>4</v>
      </c>
      <c r="AQ2688">
        <f t="shared" si="965"/>
        <v>103.5</v>
      </c>
    </row>
    <row r="2689" spans="1:43" x14ac:dyDescent="0.25">
      <c r="A2689" t="s">
        <v>74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  <c r="U2689">
        <f t="shared" si="943"/>
        <v>0</v>
      </c>
      <c r="V2689" t="str">
        <f t="shared" si="944"/>
        <v>&lt;=3 calls</v>
      </c>
      <c r="W2689" t="str">
        <f t="shared" si="945"/>
        <v>Q1</v>
      </c>
      <c r="X2689" t="str">
        <f t="shared" si="946"/>
        <v>Not Applicable</v>
      </c>
      <c r="Y2689" t="str">
        <f t="shared" si="947"/>
        <v>High</v>
      </c>
      <c r="Z2689" s="3">
        <f t="shared" si="948"/>
        <v>-1.1989771233090363</v>
      </c>
      <c r="AA2689" s="3">
        <f t="shared" si="949"/>
        <v>1.0353550839503436</v>
      </c>
      <c r="AB2689" s="3">
        <f t="shared" si="950"/>
        <v>0.16626668759566532</v>
      </c>
      <c r="AC2689" s="3">
        <f t="shared" si="951"/>
        <v>-0.99853949660078922</v>
      </c>
      <c r="AD2689" s="3">
        <f t="shared" si="952"/>
        <v>2.3542392259556788</v>
      </c>
      <c r="AE2689" s="3">
        <f t="shared" si="953"/>
        <v>1.8799553265319968</v>
      </c>
      <c r="AF2689" s="3">
        <f t="shared" si="954"/>
        <v>3.0864253962284036</v>
      </c>
      <c r="AG2689" t="str">
        <f t="shared" si="955"/>
        <v>Cluster 2</v>
      </c>
      <c r="AH2689" t="str">
        <f t="shared" si="956"/>
        <v>Not Applicable</v>
      </c>
      <c r="AI2689" t="e">
        <f t="shared" si="957"/>
        <v>#N/A</v>
      </c>
      <c r="AJ2689">
        <f t="shared" si="958"/>
        <v>19.64</v>
      </c>
      <c r="AK2689" t="str">
        <f t="shared" si="959"/>
        <v>no - Medium</v>
      </c>
      <c r="AL2689" t="str">
        <f t="shared" si="960"/>
        <v>Q1 - Low</v>
      </c>
      <c r="AM2689">
        <f t="shared" si="961"/>
        <v>0</v>
      </c>
      <c r="AN2689">
        <f t="shared" si="962"/>
        <v>1</v>
      </c>
      <c r="AO2689">
        <f t="shared" si="963"/>
        <v>0</v>
      </c>
      <c r="AP2689">
        <f t="shared" si="964"/>
        <v>0</v>
      </c>
      <c r="AQ2689">
        <f t="shared" si="965"/>
        <v>115.5</v>
      </c>
    </row>
    <row r="2690" spans="1:43" x14ac:dyDescent="0.25">
      <c r="A2690" t="s">
        <v>46</v>
      </c>
      <c r="B2690">
        <v>100</v>
      </c>
      <c r="C2690" t="s">
        <v>25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  <c r="U2690">
        <f t="shared" ref="U2690:U2753" si="966">IF(T2690="yes",1,0)</f>
        <v>0</v>
      </c>
      <c r="V2690" t="str">
        <f t="shared" ref="V2690:V2753" si="967">IF(S2690&gt;3,"&gt;3 calls","&lt;=3 calls")</f>
        <v>&lt;=3 calls</v>
      </c>
      <c r="W2690" t="str">
        <f t="shared" ref="W2690:W2753" si="968">IF(B2690&lt;=_xlfn.QUARTILE.INC($B$2:$B$4251,1),"Q1",
IF(B2690&lt;=_xlfn.QUARTILE.INC($B$2:$B$4251,2),"Q2",
IF(B2690&lt;=_xlfn.QUARTILE.INC($B$2:$B$4251,3),"Q3","Q4")))</f>
        <v>Q2</v>
      </c>
      <c r="X2690" t="str">
        <f t="shared" ref="X2690:X2753" si="969">IF(D2690="no","Not Applicable",IF(R2690&gt;2.84,"High","Low"))</f>
        <v>Not Applicable</v>
      </c>
      <c r="Y2690" t="str">
        <f t="shared" ref="Y2690:Y2753" si="970">IF(J2690&lt;=165,"Low",IF(J2690&lt;=233,"Medium","High"))</f>
        <v>Low</v>
      </c>
      <c r="Z2690" s="3">
        <f t="shared" ref="Z2690:Z2753" si="971">(G2690-AVERAGE($G$2:$G$4251))/_xlfn.STDEV.S($G$2:$G$4251)</f>
        <v>0.7135476118317704</v>
      </c>
      <c r="AA2690" s="3">
        <f t="shared" ref="AA2690:AA2753" si="972">(J2690-AVERAGE($J$2:$J$4251))/_xlfn.STDEV.S($J$2:$J$4251)</f>
        <v>-1.0323264333125959</v>
      </c>
      <c r="AB2690" s="3">
        <f t="shared" ref="AB2690:AB2753" si="973">(M2690-AVERAGE($M$2:$M$4251))/_xlfn.STDEV.S($M$2:$M$4251)</f>
        <v>1.5345913168328644</v>
      </c>
      <c r="AC2690" s="3">
        <f t="shared" ref="AC2690:AC2753" si="974">(P2690-AVERAGE($P$2:$P$4251))/_xlfn.STDEV.S($P$2:$P$4251)</f>
        <v>-0.20146742526159472</v>
      </c>
      <c r="AD2690" s="3">
        <f t="shared" ref="AD2690:AD2753" si="975">SQRT((Z2690-$BQ$13)^2+(AA2690-$BR$13)^2+(AB2690-$BS$13)^2+(AC2690-$BT$13)^2)</f>
        <v>3.1621350117583495</v>
      </c>
      <c r="AE2690" s="3">
        <f t="shared" ref="AE2690:AE2753" si="976">SQRT((Z2690-$BQ$14)^2+(AA2690-$BR$14)^2+(AB2690-$BS$14)^2+(AC2690-$BT$14)^2)</f>
        <v>1.9925881893675594</v>
      </c>
      <c r="AF2690" s="3">
        <f t="shared" ref="AF2690:AF2753" si="977">SQRT((Z2690-$BQ$15)^2+(AA2690-$BR$15)^2+(AB2690-$BS$15)^2+(AC2690-$BT$15)^2)</f>
        <v>2.4375638560304838</v>
      </c>
      <c r="AG2690" t="str">
        <f t="shared" ref="AG2690:AG2753" si="978">IF(AD2690=MIN(AD2690:AF2690),"Cluster 1",IF(AE2690=MIN(AD2690:AF2690),"Cluster 2","Cluster 3"))</f>
        <v>Cluster 2</v>
      </c>
      <c r="AH2690" t="str">
        <f t="shared" ref="AH2690:AH2753" si="979">IF(E2690="no","Not Applicable",IF(F2690=0,"0 messages",IF(F2690&lt;=16,"1-16 messages","&gt;16 messages")))</f>
        <v>Not Applicable</v>
      </c>
      <c r="AI2690" t="e">
        <f t="shared" ref="AI2690:AI2753" si="980">IF(T2690="yes",I2690,NA())</f>
        <v>#N/A</v>
      </c>
      <c r="AJ2690">
        <f t="shared" ref="AJ2690:AJ2753" si="981">IF(T2690="no",I2690,NA())</f>
        <v>37.200000000000003</v>
      </c>
      <c r="AK2690" t="str">
        <f t="shared" ref="AK2690:AK2753" si="982">D2690&amp;" - "&amp;IF(Q2690&lt;=3,"Low",IF(Q2690&lt;=6,"Medium","High"))</f>
        <v>no - Medium</v>
      </c>
      <c r="AL2690" t="str">
        <f t="shared" ref="AL2690:AL2753" si="983">IF(P2690&lt;=8.5,"Q1 - Low",IF(P2690&lt;=10.3,"Q2 - Medium",IF(P2690&lt;=12,"Q3 - High","Q4 - Very High")))</f>
        <v>Q2 - Medium</v>
      </c>
      <c r="AM2690">
        <f t="shared" ref="AM2690:AM2753" si="984">IF(D2690="yes",1,0)</f>
        <v>0</v>
      </c>
      <c r="AN2690">
        <f t="shared" ref="AN2690:AN2753" si="985">IF(C2690="area_code_415",1,0)</f>
        <v>0</v>
      </c>
      <c r="AO2690">
        <f t="shared" ref="AO2690:AO2753" si="986">IF(C2690="area_code_510",1,0)</f>
        <v>0</v>
      </c>
      <c r="AP2690">
        <f t="shared" ref="AP2690:AP2753" si="987">S2690</f>
        <v>1</v>
      </c>
      <c r="AQ2690">
        <f t="shared" ref="AQ2690:AQ2753" si="988">G2690</f>
        <v>218.8</v>
      </c>
    </row>
    <row r="2691" spans="1:43" x14ac:dyDescent="0.25">
      <c r="A2691" t="s">
        <v>44</v>
      </c>
      <c r="B2691">
        <v>41</v>
      </c>
      <c r="C2691" t="s">
        <v>28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  <c r="U2691">
        <f t="shared" si="966"/>
        <v>0</v>
      </c>
      <c r="V2691" t="str">
        <f t="shared" si="967"/>
        <v>&lt;=3 calls</v>
      </c>
      <c r="W2691" t="str">
        <f t="shared" si="968"/>
        <v>Q1</v>
      </c>
      <c r="X2691" t="str">
        <f t="shared" si="969"/>
        <v>Not Applicable</v>
      </c>
      <c r="Y2691" t="str">
        <f t="shared" si="970"/>
        <v>High</v>
      </c>
      <c r="Z2691" s="3">
        <f t="shared" si="971"/>
        <v>0.80611899300993151</v>
      </c>
      <c r="AA2691" s="3">
        <f t="shared" si="972"/>
        <v>0.88808999032430214</v>
      </c>
      <c r="AB2691" s="3">
        <f t="shared" si="973"/>
        <v>0.46217433600835434</v>
      </c>
      <c r="AC2691" s="3">
        <f t="shared" si="974"/>
        <v>0.74052684086654508</v>
      </c>
      <c r="AD2691" s="3">
        <f t="shared" si="975"/>
        <v>3.4632841496377944</v>
      </c>
      <c r="AE2691" s="3">
        <f t="shared" si="976"/>
        <v>1.4834138939332184</v>
      </c>
      <c r="AF2691" s="3">
        <f t="shared" si="977"/>
        <v>0.63772757529829893</v>
      </c>
      <c r="AG2691" t="str">
        <f t="shared" si="978"/>
        <v>Cluster 3</v>
      </c>
      <c r="AH2691" t="str">
        <f t="shared" si="979"/>
        <v>Not Applicable</v>
      </c>
      <c r="AI2691" t="e">
        <f t="shared" si="980"/>
        <v>#N/A</v>
      </c>
      <c r="AJ2691">
        <f t="shared" si="981"/>
        <v>38.049999999999997</v>
      </c>
      <c r="AK2691" t="str">
        <f t="shared" si="982"/>
        <v>no - Medium</v>
      </c>
      <c r="AL2691" t="str">
        <f t="shared" si="983"/>
        <v>Q4 - Very High</v>
      </c>
      <c r="AM2691">
        <f t="shared" si="984"/>
        <v>0</v>
      </c>
      <c r="AN2691">
        <f t="shared" si="985"/>
        <v>0</v>
      </c>
      <c r="AO2691">
        <f t="shared" si="986"/>
        <v>1</v>
      </c>
      <c r="AP2691">
        <f t="shared" si="987"/>
        <v>3</v>
      </c>
      <c r="AQ2691">
        <f t="shared" si="988"/>
        <v>223.8</v>
      </c>
    </row>
    <row r="2692" spans="1:43" x14ac:dyDescent="0.25">
      <c r="A2692" t="s">
        <v>52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  <c r="U2692">
        <f t="shared" si="966"/>
        <v>0</v>
      </c>
      <c r="V2692" t="str">
        <f t="shared" si="967"/>
        <v>&lt;=3 calls</v>
      </c>
      <c r="W2692" t="str">
        <f t="shared" si="968"/>
        <v>Q4</v>
      </c>
      <c r="X2692" t="str">
        <f t="shared" si="969"/>
        <v>Not Applicable</v>
      </c>
      <c r="Y2692" t="str">
        <f t="shared" si="970"/>
        <v>Medium</v>
      </c>
      <c r="Z2692" s="3">
        <f t="shared" si="971"/>
        <v>-0.67502310584064462</v>
      </c>
      <c r="AA2692" s="3">
        <f t="shared" si="972"/>
        <v>-0.32187186000858309</v>
      </c>
      <c r="AB2692" s="3">
        <f t="shared" si="973"/>
        <v>1.4889142972792277</v>
      </c>
      <c r="AC2692" s="3">
        <f t="shared" si="974"/>
        <v>0.95791013304996164</v>
      </c>
      <c r="AD2692" s="3">
        <f t="shared" si="975"/>
        <v>3.2547771389584188</v>
      </c>
      <c r="AE2692" s="3">
        <f t="shared" si="976"/>
        <v>1.9219040806779164</v>
      </c>
      <c r="AF2692" s="3">
        <f t="shared" si="977"/>
        <v>2.1894876949566315</v>
      </c>
      <c r="AG2692" t="str">
        <f t="shared" si="978"/>
        <v>Cluster 2</v>
      </c>
      <c r="AH2692" t="str">
        <f t="shared" si="979"/>
        <v>Not Applicable</v>
      </c>
      <c r="AI2692" t="e">
        <f t="shared" si="980"/>
        <v>#N/A</v>
      </c>
      <c r="AJ2692">
        <f t="shared" si="981"/>
        <v>24.45</v>
      </c>
      <c r="AK2692" t="str">
        <f t="shared" si="982"/>
        <v>no - Medium</v>
      </c>
      <c r="AL2692" t="str">
        <f t="shared" si="983"/>
        <v>Q4 - Very High</v>
      </c>
      <c r="AM2692">
        <f t="shared" si="984"/>
        <v>0</v>
      </c>
      <c r="AN2692">
        <f t="shared" si="985"/>
        <v>1</v>
      </c>
      <c r="AO2692">
        <f t="shared" si="986"/>
        <v>0</v>
      </c>
      <c r="AP2692">
        <f t="shared" si="987"/>
        <v>3</v>
      </c>
      <c r="AQ2692">
        <f t="shared" si="988"/>
        <v>143.80000000000001</v>
      </c>
    </row>
    <row r="2693" spans="1:43" x14ac:dyDescent="0.25">
      <c r="A2693" t="s">
        <v>43</v>
      </c>
      <c r="B2693">
        <v>36</v>
      </c>
      <c r="C2693" t="s">
        <v>25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  <c r="U2693">
        <f t="shared" si="966"/>
        <v>0</v>
      </c>
      <c r="V2693" t="str">
        <f t="shared" si="967"/>
        <v>&lt;=3 calls</v>
      </c>
      <c r="W2693" t="str">
        <f t="shared" si="968"/>
        <v>Q1</v>
      </c>
      <c r="X2693" t="str">
        <f t="shared" si="969"/>
        <v>Not Applicable</v>
      </c>
      <c r="Y2693" t="str">
        <f t="shared" si="970"/>
        <v>Low</v>
      </c>
      <c r="Z2693" s="3">
        <f t="shared" si="971"/>
        <v>-2.7837991690791526</v>
      </c>
      <c r="AA2693" s="3">
        <f t="shared" si="972"/>
        <v>-1.4144196492071914</v>
      </c>
      <c r="AB2693" s="3">
        <f t="shared" si="973"/>
        <v>2.4898368127154367</v>
      </c>
      <c r="AC2693" s="3">
        <f t="shared" si="974"/>
        <v>-0.60000346093119195</v>
      </c>
      <c r="AD2693" s="3">
        <f t="shared" si="975"/>
        <v>3.9613938622544653</v>
      </c>
      <c r="AE2693" s="3">
        <f t="shared" si="976"/>
        <v>4.0384913352527505</v>
      </c>
      <c r="AF2693" s="3">
        <f t="shared" si="977"/>
        <v>4.992612862811991</v>
      </c>
      <c r="AG2693" t="str">
        <f t="shared" si="978"/>
        <v>Cluster 1</v>
      </c>
      <c r="AH2693" t="str">
        <f t="shared" si="979"/>
        <v>&gt;16 messages</v>
      </c>
      <c r="AI2693" t="e">
        <f t="shared" si="980"/>
        <v>#N/A</v>
      </c>
      <c r="AJ2693">
        <f t="shared" si="981"/>
        <v>5.08</v>
      </c>
      <c r="AK2693" t="str">
        <f t="shared" si="982"/>
        <v>no - Medium</v>
      </c>
      <c r="AL2693" t="str">
        <f t="shared" si="983"/>
        <v>Q2 - Medium</v>
      </c>
      <c r="AM2693">
        <f t="shared" si="984"/>
        <v>0</v>
      </c>
      <c r="AN2693">
        <f t="shared" si="985"/>
        <v>0</v>
      </c>
      <c r="AO2693">
        <f t="shared" si="986"/>
        <v>0</v>
      </c>
      <c r="AP2693">
        <f t="shared" si="987"/>
        <v>2</v>
      </c>
      <c r="AQ2693">
        <f t="shared" si="988"/>
        <v>29.9</v>
      </c>
    </row>
    <row r="2694" spans="1:43" x14ac:dyDescent="0.25">
      <c r="A2694" t="s">
        <v>49</v>
      </c>
      <c r="B2694">
        <v>51</v>
      </c>
      <c r="C2694" t="s">
        <v>28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  <c r="U2694">
        <f t="shared" si="966"/>
        <v>0</v>
      </c>
      <c r="V2694" t="str">
        <f t="shared" si="967"/>
        <v>&lt;=3 calls</v>
      </c>
      <c r="W2694" t="str">
        <f t="shared" si="968"/>
        <v>Q1</v>
      </c>
      <c r="X2694" t="str">
        <f t="shared" si="969"/>
        <v>Not Applicable</v>
      </c>
      <c r="Y2694" t="str">
        <f t="shared" si="970"/>
        <v>Medium</v>
      </c>
      <c r="Z2694" s="3">
        <f t="shared" si="971"/>
        <v>1.7855242058748746</v>
      </c>
      <c r="AA2694" s="3">
        <f t="shared" si="972"/>
        <v>7.01717000499337E-2</v>
      </c>
      <c r="AB2694" s="3">
        <f t="shared" si="973"/>
        <v>0.9070287873133358</v>
      </c>
      <c r="AC2694" s="3">
        <f t="shared" si="974"/>
        <v>-0.70869510702289995</v>
      </c>
      <c r="AD2694" s="3">
        <f t="shared" si="975"/>
        <v>3.5533125257169242</v>
      </c>
      <c r="AE2694" s="3">
        <f t="shared" si="976"/>
        <v>2.1255518655131191</v>
      </c>
      <c r="AF2694" s="3">
        <f t="shared" si="977"/>
        <v>2.0999789428839071</v>
      </c>
      <c r="AG2694" t="str">
        <f t="shared" si="978"/>
        <v>Cluster 3</v>
      </c>
      <c r="AH2694" t="str">
        <f t="shared" si="979"/>
        <v>&gt;16 messages</v>
      </c>
      <c r="AI2694" t="e">
        <f t="shared" si="980"/>
        <v>#N/A</v>
      </c>
      <c r="AJ2694">
        <f t="shared" si="981"/>
        <v>47.04</v>
      </c>
      <c r="AK2694" t="str">
        <f t="shared" si="982"/>
        <v>no - Low</v>
      </c>
      <c r="AL2694" t="str">
        <f t="shared" si="983"/>
        <v>Q1 - Low</v>
      </c>
      <c r="AM2694">
        <f t="shared" si="984"/>
        <v>0</v>
      </c>
      <c r="AN2694">
        <f t="shared" si="985"/>
        <v>0</v>
      </c>
      <c r="AO2694">
        <f t="shared" si="986"/>
        <v>1</v>
      </c>
      <c r="AP2694">
        <f t="shared" si="987"/>
        <v>0</v>
      </c>
      <c r="AQ2694">
        <f t="shared" si="988"/>
        <v>276.7</v>
      </c>
    </row>
    <row r="2695" spans="1:43" x14ac:dyDescent="0.25">
      <c r="A2695" t="s">
        <v>61</v>
      </c>
      <c r="B2695">
        <v>84</v>
      </c>
      <c r="C2695" t="s">
        <v>25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  <c r="U2695">
        <f t="shared" si="966"/>
        <v>0</v>
      </c>
      <c r="V2695" t="str">
        <f t="shared" si="967"/>
        <v>&lt;=3 calls</v>
      </c>
      <c r="W2695" t="str">
        <f t="shared" si="968"/>
        <v>Q2</v>
      </c>
      <c r="X2695" t="str">
        <f t="shared" si="969"/>
        <v>Not Applicable</v>
      </c>
      <c r="Y2695" t="str">
        <f t="shared" si="970"/>
        <v>Low</v>
      </c>
      <c r="Z2695" s="3">
        <f t="shared" si="971"/>
        <v>-0.48802891586075953</v>
      </c>
      <c r="AA2695" s="3">
        <f t="shared" si="972"/>
        <v>-1.1835716646042069</v>
      </c>
      <c r="AB2695" s="3">
        <f t="shared" si="973"/>
        <v>0.34103093632262221</v>
      </c>
      <c r="AC2695" s="3">
        <f t="shared" si="974"/>
        <v>0.92167958435272568</v>
      </c>
      <c r="AD2695" s="3">
        <f t="shared" si="975"/>
        <v>2.4056245226827611</v>
      </c>
      <c r="AE2695" s="3">
        <f t="shared" si="976"/>
        <v>1.6139422120112912</v>
      </c>
      <c r="AF2695" s="3">
        <f t="shared" si="977"/>
        <v>2.7244429858764039</v>
      </c>
      <c r="AG2695" t="str">
        <f t="shared" si="978"/>
        <v>Cluster 2</v>
      </c>
      <c r="AH2695" t="str">
        <f t="shared" si="979"/>
        <v>&gt;16 messages</v>
      </c>
      <c r="AI2695" t="e">
        <f t="shared" si="980"/>
        <v>#N/A</v>
      </c>
      <c r="AJ2695">
        <f t="shared" si="981"/>
        <v>26.16</v>
      </c>
      <c r="AK2695" t="str">
        <f t="shared" si="982"/>
        <v>no - Medium</v>
      </c>
      <c r="AL2695" t="str">
        <f t="shared" si="983"/>
        <v>Q4 - Very High</v>
      </c>
      <c r="AM2695">
        <f t="shared" si="984"/>
        <v>0</v>
      </c>
      <c r="AN2695">
        <f t="shared" si="985"/>
        <v>0</v>
      </c>
      <c r="AO2695">
        <f t="shared" si="986"/>
        <v>0</v>
      </c>
      <c r="AP2695">
        <f t="shared" si="987"/>
        <v>1</v>
      </c>
      <c r="AQ2695">
        <f t="shared" si="988"/>
        <v>153.9</v>
      </c>
    </row>
    <row r="2696" spans="1:43" x14ac:dyDescent="0.25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  <c r="U2696">
        <f t="shared" si="966"/>
        <v>0</v>
      </c>
      <c r="V2696" t="str">
        <f t="shared" si="967"/>
        <v>&lt;=3 calls</v>
      </c>
      <c r="W2696" t="str">
        <f t="shared" si="968"/>
        <v>Q2</v>
      </c>
      <c r="X2696" t="str">
        <f t="shared" si="969"/>
        <v>Not Applicable</v>
      </c>
      <c r="Y2696" t="str">
        <f t="shared" si="970"/>
        <v>Medium</v>
      </c>
      <c r="Z2696" s="3">
        <f t="shared" si="971"/>
        <v>0.18959359436337894</v>
      </c>
      <c r="AA2696" s="3">
        <f t="shared" si="972"/>
        <v>0.10599293904005223</v>
      </c>
      <c r="AB2696" s="3">
        <f t="shared" si="973"/>
        <v>-1.3867519772279775</v>
      </c>
      <c r="AC2696" s="3">
        <f t="shared" si="974"/>
        <v>1.2839850713250869</v>
      </c>
      <c r="AD2696" s="3">
        <f t="shared" si="975"/>
        <v>2.8292257242720042</v>
      </c>
      <c r="AE2696" s="3">
        <f t="shared" si="976"/>
        <v>1.9023351292244401</v>
      </c>
      <c r="AF2696" s="3">
        <f t="shared" si="977"/>
        <v>2.6894682911089109</v>
      </c>
      <c r="AG2696" t="str">
        <f t="shared" si="978"/>
        <v>Cluster 2</v>
      </c>
      <c r="AH2696" t="str">
        <f t="shared" si="979"/>
        <v>Not Applicable</v>
      </c>
      <c r="AI2696" t="e">
        <f t="shared" si="980"/>
        <v>#N/A</v>
      </c>
      <c r="AJ2696">
        <f t="shared" si="981"/>
        <v>32.39</v>
      </c>
      <c r="AK2696" t="str">
        <f t="shared" si="982"/>
        <v>no - Medium</v>
      </c>
      <c r="AL2696" t="str">
        <f t="shared" si="983"/>
        <v>Q4 - Very High</v>
      </c>
      <c r="AM2696">
        <f t="shared" si="984"/>
        <v>0</v>
      </c>
      <c r="AN2696">
        <f t="shared" si="985"/>
        <v>1</v>
      </c>
      <c r="AO2696">
        <f t="shared" si="986"/>
        <v>0</v>
      </c>
      <c r="AP2696">
        <f t="shared" si="987"/>
        <v>0</v>
      </c>
      <c r="AQ2696">
        <f t="shared" si="988"/>
        <v>190.5</v>
      </c>
    </row>
    <row r="2697" spans="1:43" x14ac:dyDescent="0.25">
      <c r="A2697" t="s">
        <v>55</v>
      </c>
      <c r="B2697">
        <v>110</v>
      </c>
      <c r="C2697" t="s">
        <v>25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  <c r="U2697">
        <f t="shared" si="966"/>
        <v>0</v>
      </c>
      <c r="V2697" t="str">
        <f t="shared" si="967"/>
        <v>&lt;=3 calls</v>
      </c>
      <c r="W2697" t="str">
        <f t="shared" si="968"/>
        <v>Q3</v>
      </c>
      <c r="X2697" t="str">
        <f t="shared" si="969"/>
        <v>Not Applicable</v>
      </c>
      <c r="Y2697" t="str">
        <f t="shared" si="970"/>
        <v>Medium</v>
      </c>
      <c r="Z2697" s="3">
        <f t="shared" si="971"/>
        <v>0.22847357445820646</v>
      </c>
      <c r="AA2697" s="3">
        <f t="shared" si="972"/>
        <v>-0.42336537048058481</v>
      </c>
      <c r="AB2697" s="3">
        <f t="shared" si="973"/>
        <v>0.27946625779380785</v>
      </c>
      <c r="AC2697" s="3">
        <f t="shared" si="974"/>
        <v>-0.31015907135330267</v>
      </c>
      <c r="AD2697" s="3">
        <f t="shared" si="975"/>
        <v>1.9886098739501783</v>
      </c>
      <c r="AE2697" s="3">
        <f t="shared" si="976"/>
        <v>0.63697601990647235</v>
      </c>
      <c r="AF2697" s="3">
        <f t="shared" si="977"/>
        <v>2.2038393020135651</v>
      </c>
      <c r="AG2697" t="str">
        <f t="shared" si="978"/>
        <v>Cluster 2</v>
      </c>
      <c r="AH2697" t="str">
        <f t="shared" si="979"/>
        <v>Not Applicable</v>
      </c>
      <c r="AI2697" t="e">
        <f t="shared" si="980"/>
        <v>#N/A</v>
      </c>
      <c r="AJ2697">
        <f t="shared" si="981"/>
        <v>32.74</v>
      </c>
      <c r="AK2697" t="str">
        <f t="shared" si="982"/>
        <v>no - Medium</v>
      </c>
      <c r="AL2697" t="str">
        <f t="shared" si="983"/>
        <v>Q2 - Medium</v>
      </c>
      <c r="AM2697">
        <f t="shared" si="984"/>
        <v>0</v>
      </c>
      <c r="AN2697">
        <f t="shared" si="985"/>
        <v>0</v>
      </c>
      <c r="AO2697">
        <f t="shared" si="986"/>
        <v>0</v>
      </c>
      <c r="AP2697">
        <f t="shared" si="987"/>
        <v>1</v>
      </c>
      <c r="AQ2697">
        <f t="shared" si="988"/>
        <v>192.6</v>
      </c>
    </row>
    <row r="2698" spans="1:43" x14ac:dyDescent="0.25">
      <c r="A2698" t="s">
        <v>54</v>
      </c>
      <c r="B2698">
        <v>121</v>
      </c>
      <c r="C2698" t="s">
        <v>25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  <c r="U2698">
        <f t="shared" si="966"/>
        <v>0</v>
      </c>
      <c r="V2698" t="str">
        <f t="shared" si="967"/>
        <v>&gt;3 calls</v>
      </c>
      <c r="W2698" t="str">
        <f t="shared" si="968"/>
        <v>Q3</v>
      </c>
      <c r="X2698" t="str">
        <f t="shared" si="969"/>
        <v>Not Applicable</v>
      </c>
      <c r="Y2698" t="str">
        <f t="shared" si="970"/>
        <v>Medium</v>
      </c>
      <c r="Z2698" s="3">
        <f t="shared" si="971"/>
        <v>0.6543019278777471</v>
      </c>
      <c r="AA2698" s="3">
        <f t="shared" si="972"/>
        <v>-0.14475573389077578</v>
      </c>
      <c r="AB2698" s="3">
        <f t="shared" si="973"/>
        <v>-1.1226196467656442</v>
      </c>
      <c r="AC2698" s="3">
        <f t="shared" si="974"/>
        <v>-5.6545230472650088E-2</v>
      </c>
      <c r="AD2698" s="3">
        <f t="shared" si="975"/>
        <v>2.0912436738002516</v>
      </c>
      <c r="AE2698" s="3">
        <f t="shared" si="976"/>
        <v>1.3086395491930611</v>
      </c>
      <c r="AF2698" s="3">
        <f t="shared" si="977"/>
        <v>2.6555178094328165</v>
      </c>
      <c r="AG2698" t="str">
        <f t="shared" si="978"/>
        <v>Cluster 2</v>
      </c>
      <c r="AH2698" t="str">
        <f t="shared" si="979"/>
        <v>Not Applicable</v>
      </c>
      <c r="AI2698" t="e">
        <f t="shared" si="980"/>
        <v>#N/A</v>
      </c>
      <c r="AJ2698">
        <f t="shared" si="981"/>
        <v>36.65</v>
      </c>
      <c r="AK2698" t="str">
        <f t="shared" si="982"/>
        <v>no - Medium</v>
      </c>
      <c r="AL2698" t="str">
        <f t="shared" si="983"/>
        <v>Q2 - Medium</v>
      </c>
      <c r="AM2698">
        <f t="shared" si="984"/>
        <v>0</v>
      </c>
      <c r="AN2698">
        <f t="shared" si="985"/>
        <v>0</v>
      </c>
      <c r="AO2698">
        <f t="shared" si="986"/>
        <v>0</v>
      </c>
      <c r="AP2698">
        <f t="shared" si="987"/>
        <v>5</v>
      </c>
      <c r="AQ2698">
        <f t="shared" si="988"/>
        <v>215.6</v>
      </c>
    </row>
    <row r="2699" spans="1:43" x14ac:dyDescent="0.25">
      <c r="A2699" t="s">
        <v>31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  <c r="U2699">
        <f t="shared" si="966"/>
        <v>0</v>
      </c>
      <c r="V2699" t="str">
        <f t="shared" si="967"/>
        <v>&lt;=3 calls</v>
      </c>
      <c r="W2699" t="str">
        <f t="shared" si="968"/>
        <v>Q3</v>
      </c>
      <c r="X2699" t="str">
        <f t="shared" si="969"/>
        <v>Not Applicable</v>
      </c>
      <c r="Y2699" t="str">
        <f t="shared" si="970"/>
        <v>Medium</v>
      </c>
      <c r="Z2699" s="3">
        <f t="shared" si="971"/>
        <v>-4.8063061107591811E-3</v>
      </c>
      <c r="AA2699" s="3">
        <f t="shared" si="972"/>
        <v>0.57365911474437448</v>
      </c>
      <c r="AB2699" s="3">
        <f t="shared" si="973"/>
        <v>-1.2139736858729171</v>
      </c>
      <c r="AC2699" s="3">
        <f t="shared" si="974"/>
        <v>-0.88984785050908088</v>
      </c>
      <c r="AD2699" s="3">
        <f t="shared" si="975"/>
        <v>1.8774268912685981</v>
      </c>
      <c r="AE2699" s="3">
        <f t="shared" si="976"/>
        <v>1.6107976867239526</v>
      </c>
      <c r="AF2699" s="3">
        <f t="shared" si="977"/>
        <v>3.1087950468070424</v>
      </c>
      <c r="AG2699" t="str">
        <f t="shared" si="978"/>
        <v>Cluster 2</v>
      </c>
      <c r="AH2699" t="str">
        <f t="shared" si="979"/>
        <v>Not Applicable</v>
      </c>
      <c r="AI2699" t="e">
        <f t="shared" si="980"/>
        <v>#N/A</v>
      </c>
      <c r="AJ2699">
        <f t="shared" si="981"/>
        <v>30.6</v>
      </c>
      <c r="AK2699" t="str">
        <f t="shared" si="982"/>
        <v>no - High</v>
      </c>
      <c r="AL2699" t="str">
        <f t="shared" si="983"/>
        <v>Q1 - Low</v>
      </c>
      <c r="AM2699">
        <f t="shared" si="984"/>
        <v>0</v>
      </c>
      <c r="AN2699">
        <f t="shared" si="985"/>
        <v>1</v>
      </c>
      <c r="AO2699">
        <f t="shared" si="986"/>
        <v>0</v>
      </c>
      <c r="AP2699">
        <f t="shared" si="987"/>
        <v>3</v>
      </c>
      <c r="AQ2699">
        <f t="shared" si="988"/>
        <v>180</v>
      </c>
    </row>
    <row r="2700" spans="1:43" x14ac:dyDescent="0.25">
      <c r="A2700" t="s">
        <v>65</v>
      </c>
      <c r="B2700">
        <v>95</v>
      </c>
      <c r="C2700" t="s">
        <v>28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  <c r="U2700">
        <f t="shared" si="966"/>
        <v>0</v>
      </c>
      <c r="V2700" t="str">
        <f t="shared" si="967"/>
        <v>&lt;=3 calls</v>
      </c>
      <c r="W2700" t="str">
        <f t="shared" si="968"/>
        <v>Q2</v>
      </c>
      <c r="X2700" t="str">
        <f t="shared" si="969"/>
        <v>Not Applicable</v>
      </c>
      <c r="Y2700" t="str">
        <f t="shared" si="970"/>
        <v>Medium</v>
      </c>
      <c r="Z2700" s="3">
        <f t="shared" si="971"/>
        <v>-0.42508037665960996</v>
      </c>
      <c r="AA2700" s="3">
        <f t="shared" si="972"/>
        <v>-5.321256758269579E-2</v>
      </c>
      <c r="AB2700" s="3">
        <f t="shared" si="973"/>
        <v>-1.4364009115254084</v>
      </c>
      <c r="AC2700" s="3">
        <f t="shared" si="974"/>
        <v>-0.67246455832566399</v>
      </c>
      <c r="AD2700" s="3">
        <f t="shared" si="975"/>
        <v>1.2347729494195347</v>
      </c>
      <c r="AE2700" s="3">
        <f t="shared" si="976"/>
        <v>1.6428575911517629</v>
      </c>
      <c r="AF2700" s="3">
        <f t="shared" si="977"/>
        <v>3.4457652115301949</v>
      </c>
      <c r="AG2700" t="str">
        <f t="shared" si="978"/>
        <v>Cluster 1</v>
      </c>
      <c r="AH2700" t="str">
        <f t="shared" si="979"/>
        <v>Not Applicable</v>
      </c>
      <c r="AI2700" t="e">
        <f t="shared" si="980"/>
        <v>#N/A</v>
      </c>
      <c r="AJ2700">
        <f t="shared" si="981"/>
        <v>26.74</v>
      </c>
      <c r="AK2700" t="str">
        <f t="shared" si="982"/>
        <v>no - Medium</v>
      </c>
      <c r="AL2700" t="str">
        <f t="shared" si="983"/>
        <v>Q1 - Low</v>
      </c>
      <c r="AM2700">
        <f t="shared" si="984"/>
        <v>0</v>
      </c>
      <c r="AN2700">
        <f t="shared" si="985"/>
        <v>0</v>
      </c>
      <c r="AO2700">
        <f t="shared" si="986"/>
        <v>1</v>
      </c>
      <c r="AP2700">
        <f t="shared" si="987"/>
        <v>2</v>
      </c>
      <c r="AQ2700">
        <f t="shared" si="988"/>
        <v>157.30000000000001</v>
      </c>
    </row>
    <row r="2701" spans="1:43" x14ac:dyDescent="0.25">
      <c r="A2701" t="s">
        <v>58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  <c r="U2701">
        <f t="shared" si="966"/>
        <v>0</v>
      </c>
      <c r="V2701" t="str">
        <f t="shared" si="967"/>
        <v>&lt;=3 calls</v>
      </c>
      <c r="W2701" t="str">
        <f t="shared" si="968"/>
        <v>Q1</v>
      </c>
      <c r="X2701" t="str">
        <f t="shared" si="969"/>
        <v>Not Applicable</v>
      </c>
      <c r="Y2701" t="str">
        <f t="shared" si="970"/>
        <v>Low</v>
      </c>
      <c r="Z2701" s="3">
        <f t="shared" si="971"/>
        <v>0.30067925177717214</v>
      </c>
      <c r="AA2701" s="3">
        <f t="shared" si="972"/>
        <v>-0.82734934353580813</v>
      </c>
      <c r="AB2701" s="3">
        <f t="shared" si="973"/>
        <v>1.3657849402215989</v>
      </c>
      <c r="AC2701" s="3">
        <f t="shared" si="974"/>
        <v>-1.2521533374814422</v>
      </c>
      <c r="AD2701" s="3">
        <f t="shared" si="975"/>
        <v>2.7170010037104304</v>
      </c>
      <c r="AE2701" s="3">
        <f t="shared" si="976"/>
        <v>2.0513828097652675</v>
      </c>
      <c r="AF2701" s="3">
        <f t="shared" si="977"/>
        <v>3.0057026483398857</v>
      </c>
      <c r="AG2701" t="str">
        <f t="shared" si="978"/>
        <v>Cluster 2</v>
      </c>
      <c r="AH2701" t="str">
        <f t="shared" si="979"/>
        <v>Not Applicable</v>
      </c>
      <c r="AI2701" t="e">
        <f t="shared" si="980"/>
        <v>#N/A</v>
      </c>
      <c r="AJ2701">
        <f t="shared" si="981"/>
        <v>33.409999999999997</v>
      </c>
      <c r="AK2701" t="str">
        <f t="shared" si="982"/>
        <v>no - Low</v>
      </c>
      <c r="AL2701" t="str">
        <f t="shared" si="983"/>
        <v>Q1 - Low</v>
      </c>
      <c r="AM2701">
        <f t="shared" si="984"/>
        <v>0</v>
      </c>
      <c r="AN2701">
        <f t="shared" si="985"/>
        <v>1</v>
      </c>
      <c r="AO2701">
        <f t="shared" si="986"/>
        <v>0</v>
      </c>
      <c r="AP2701">
        <f t="shared" si="987"/>
        <v>0</v>
      </c>
      <c r="AQ2701">
        <f t="shared" si="988"/>
        <v>196.5</v>
      </c>
    </row>
    <row r="2702" spans="1:43" x14ac:dyDescent="0.25">
      <c r="A2702" t="s">
        <v>31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  <c r="U2702">
        <f t="shared" si="966"/>
        <v>0</v>
      </c>
      <c r="V2702" t="str">
        <f t="shared" si="967"/>
        <v>&lt;=3 calls</v>
      </c>
      <c r="W2702" t="str">
        <f t="shared" si="968"/>
        <v>Q1</v>
      </c>
      <c r="X2702" t="str">
        <f t="shared" si="969"/>
        <v>Not Applicable</v>
      </c>
      <c r="Y2702" t="str">
        <f t="shared" si="970"/>
        <v>Low</v>
      </c>
      <c r="Z2702" s="3">
        <f t="shared" si="971"/>
        <v>1.1116045508978627</v>
      </c>
      <c r="AA2702" s="3">
        <f t="shared" si="972"/>
        <v>-0.74973665905721831</v>
      </c>
      <c r="AB2702" s="3">
        <f t="shared" si="973"/>
        <v>0.62303688313203076</v>
      </c>
      <c r="AC2702" s="3">
        <f t="shared" si="974"/>
        <v>0.59560464607760044</v>
      </c>
      <c r="AD2702" s="3">
        <f t="shared" si="975"/>
        <v>3.1147565602762231</v>
      </c>
      <c r="AE2702" s="3">
        <f t="shared" si="976"/>
        <v>1.5939540732666102</v>
      </c>
      <c r="AF2702" s="3">
        <f t="shared" si="977"/>
        <v>1.8383880835075783</v>
      </c>
      <c r="AG2702" t="str">
        <f t="shared" si="978"/>
        <v>Cluster 2</v>
      </c>
      <c r="AH2702" t="str">
        <f t="shared" si="979"/>
        <v>Not Applicable</v>
      </c>
      <c r="AI2702" t="e">
        <f t="shared" si="980"/>
        <v>#N/A</v>
      </c>
      <c r="AJ2702">
        <f t="shared" si="981"/>
        <v>40.85</v>
      </c>
      <c r="AK2702" t="str">
        <f t="shared" si="982"/>
        <v>no - Low</v>
      </c>
      <c r="AL2702" t="str">
        <f t="shared" si="983"/>
        <v>Q3 - High</v>
      </c>
      <c r="AM2702">
        <f t="shared" si="984"/>
        <v>0</v>
      </c>
      <c r="AN2702">
        <f t="shared" si="985"/>
        <v>1</v>
      </c>
      <c r="AO2702">
        <f t="shared" si="986"/>
        <v>0</v>
      </c>
      <c r="AP2702">
        <f t="shared" si="987"/>
        <v>0</v>
      </c>
      <c r="AQ2702">
        <f t="shared" si="988"/>
        <v>240.3</v>
      </c>
    </row>
    <row r="2703" spans="1:43" x14ac:dyDescent="0.25">
      <c r="A2703" t="s">
        <v>42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  <c r="U2703">
        <f t="shared" si="966"/>
        <v>0</v>
      </c>
      <c r="V2703" t="str">
        <f t="shared" si="967"/>
        <v>&lt;=3 calls</v>
      </c>
      <c r="W2703" t="str">
        <f t="shared" si="968"/>
        <v>Q3</v>
      </c>
      <c r="X2703" t="str">
        <f t="shared" si="969"/>
        <v>Not Applicable</v>
      </c>
      <c r="Y2703" t="str">
        <f t="shared" si="970"/>
        <v>Low</v>
      </c>
      <c r="Z2703" s="3">
        <f t="shared" si="971"/>
        <v>0.24143356782314931</v>
      </c>
      <c r="AA2703" s="3">
        <f t="shared" si="972"/>
        <v>-0.90496202801439785</v>
      </c>
      <c r="AB2703" s="3">
        <f t="shared" si="973"/>
        <v>-0.51094477622129375</v>
      </c>
      <c r="AC2703" s="3">
        <f t="shared" si="974"/>
        <v>-0.31015907135330267</v>
      </c>
      <c r="AD2703" s="3">
        <f t="shared" si="975"/>
        <v>1.505073100609611</v>
      </c>
      <c r="AE2703" s="3">
        <f t="shared" si="976"/>
        <v>1.111084899416025</v>
      </c>
      <c r="AF2703" s="3">
        <f t="shared" si="977"/>
        <v>2.8642231528360371</v>
      </c>
      <c r="AG2703" t="str">
        <f t="shared" si="978"/>
        <v>Cluster 2</v>
      </c>
      <c r="AH2703" t="str">
        <f t="shared" si="979"/>
        <v>Not Applicable</v>
      </c>
      <c r="AI2703" t="e">
        <f t="shared" si="980"/>
        <v>#N/A</v>
      </c>
      <c r="AJ2703">
        <f t="shared" si="981"/>
        <v>32.86</v>
      </c>
      <c r="AK2703" t="str">
        <f t="shared" si="982"/>
        <v>no - Medium</v>
      </c>
      <c r="AL2703" t="str">
        <f t="shared" si="983"/>
        <v>Q2 - Medium</v>
      </c>
      <c r="AM2703">
        <f t="shared" si="984"/>
        <v>0</v>
      </c>
      <c r="AN2703">
        <f t="shared" si="985"/>
        <v>1</v>
      </c>
      <c r="AO2703">
        <f t="shared" si="986"/>
        <v>0</v>
      </c>
      <c r="AP2703">
        <f t="shared" si="987"/>
        <v>3</v>
      </c>
      <c r="AQ2703">
        <f t="shared" si="988"/>
        <v>193.3</v>
      </c>
    </row>
    <row r="2704" spans="1:43" x14ac:dyDescent="0.25">
      <c r="A2704" t="s">
        <v>31</v>
      </c>
      <c r="B2704">
        <v>58</v>
      </c>
      <c r="C2704" t="s">
        <v>25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  <c r="U2704">
        <f t="shared" si="966"/>
        <v>0</v>
      </c>
      <c r="V2704" t="str">
        <f t="shared" si="967"/>
        <v>&lt;=3 calls</v>
      </c>
      <c r="W2704" t="str">
        <f t="shared" si="968"/>
        <v>Q1</v>
      </c>
      <c r="X2704" t="str">
        <f t="shared" si="969"/>
        <v>Not Applicable</v>
      </c>
      <c r="Y2704" t="str">
        <f t="shared" si="970"/>
        <v>High</v>
      </c>
      <c r="Z2704" s="3">
        <f t="shared" si="971"/>
        <v>0.5857991058059081</v>
      </c>
      <c r="AA2704" s="3">
        <f t="shared" si="972"/>
        <v>1.477150364828469</v>
      </c>
      <c r="AB2704" s="3">
        <f t="shared" si="973"/>
        <v>0.19804200554602108</v>
      </c>
      <c r="AC2704" s="3">
        <f t="shared" si="974"/>
        <v>-1.7593810192427477</v>
      </c>
      <c r="AD2704" s="3">
        <f t="shared" si="975"/>
        <v>3.265424461441961</v>
      </c>
      <c r="AE2704" s="3">
        <f t="shared" si="976"/>
        <v>2.3790283729935253</v>
      </c>
      <c r="AF2704" s="3">
        <f t="shared" si="977"/>
        <v>2.9422024209141222</v>
      </c>
      <c r="AG2704" t="str">
        <f t="shared" si="978"/>
        <v>Cluster 2</v>
      </c>
      <c r="AH2704" t="str">
        <f t="shared" si="979"/>
        <v>&gt;16 messages</v>
      </c>
      <c r="AI2704" t="e">
        <f t="shared" si="980"/>
        <v>#N/A</v>
      </c>
      <c r="AJ2704">
        <f t="shared" si="981"/>
        <v>36.020000000000003</v>
      </c>
      <c r="AK2704" t="str">
        <f t="shared" si="982"/>
        <v>no - Medium</v>
      </c>
      <c r="AL2704" t="str">
        <f t="shared" si="983"/>
        <v>Q1 - Low</v>
      </c>
      <c r="AM2704">
        <f t="shared" si="984"/>
        <v>0</v>
      </c>
      <c r="AN2704">
        <f t="shared" si="985"/>
        <v>0</v>
      </c>
      <c r="AO2704">
        <f t="shared" si="986"/>
        <v>0</v>
      </c>
      <c r="AP2704">
        <f t="shared" si="987"/>
        <v>1</v>
      </c>
      <c r="AQ2704">
        <f t="shared" si="988"/>
        <v>211.9</v>
      </c>
    </row>
    <row r="2705" spans="1:43" x14ac:dyDescent="0.25">
      <c r="A2705" t="s">
        <v>59</v>
      </c>
      <c r="B2705">
        <v>76</v>
      </c>
      <c r="C2705" t="s">
        <v>28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  <c r="U2705">
        <f t="shared" si="966"/>
        <v>1</v>
      </c>
      <c r="V2705" t="str">
        <f t="shared" si="967"/>
        <v>&lt;=3 calls</v>
      </c>
      <c r="W2705" t="str">
        <f t="shared" si="968"/>
        <v>Q2</v>
      </c>
      <c r="X2705" t="str">
        <f t="shared" si="969"/>
        <v>High</v>
      </c>
      <c r="Y2705" t="str">
        <f t="shared" si="970"/>
        <v>Medium</v>
      </c>
      <c r="Z2705" s="3">
        <f t="shared" si="971"/>
        <v>1.2319473464294721</v>
      </c>
      <c r="AA2705" s="3">
        <f t="shared" si="972"/>
        <v>0.12191348970232725</v>
      </c>
      <c r="AB2705" s="3">
        <f t="shared" si="973"/>
        <v>0.15633690073617912</v>
      </c>
      <c r="AC2705" s="3">
        <f t="shared" si="974"/>
        <v>1.0666017791416695</v>
      </c>
      <c r="AD2705" s="3">
        <f t="shared" si="975"/>
        <v>3.4421267810999181</v>
      </c>
      <c r="AE2705" s="3">
        <f t="shared" si="976"/>
        <v>1.6415351793811748</v>
      </c>
      <c r="AF2705" s="3">
        <f t="shared" si="977"/>
        <v>1.2413858034981269</v>
      </c>
      <c r="AG2705" t="str">
        <f t="shared" si="978"/>
        <v>Cluster 3</v>
      </c>
      <c r="AH2705" t="str">
        <f t="shared" si="979"/>
        <v>Not Applicable</v>
      </c>
      <c r="AI2705">
        <f t="shared" si="980"/>
        <v>41.96</v>
      </c>
      <c r="AJ2705" t="e">
        <f t="shared" si="981"/>
        <v>#N/A</v>
      </c>
      <c r="AK2705" t="str">
        <f t="shared" si="982"/>
        <v>yes - Medium</v>
      </c>
      <c r="AL2705" t="str">
        <f t="shared" si="983"/>
        <v>Q4 - Very High</v>
      </c>
      <c r="AM2705">
        <f t="shared" si="984"/>
        <v>1</v>
      </c>
      <c r="AN2705">
        <f t="shared" si="985"/>
        <v>0</v>
      </c>
      <c r="AO2705">
        <f t="shared" si="986"/>
        <v>1</v>
      </c>
      <c r="AP2705">
        <f t="shared" si="987"/>
        <v>0</v>
      </c>
      <c r="AQ2705">
        <f t="shared" si="988"/>
        <v>246.8</v>
      </c>
    </row>
    <row r="2706" spans="1:43" x14ac:dyDescent="0.25">
      <c r="A2706" t="s">
        <v>37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  <c r="U2706">
        <f t="shared" si="966"/>
        <v>1</v>
      </c>
      <c r="V2706" t="str">
        <f t="shared" si="967"/>
        <v>&gt;3 calls</v>
      </c>
      <c r="W2706" t="str">
        <f t="shared" si="968"/>
        <v>Q3</v>
      </c>
      <c r="X2706" t="str">
        <f t="shared" si="969"/>
        <v>Not Applicable</v>
      </c>
      <c r="Y2706" t="str">
        <f t="shared" si="970"/>
        <v>Low</v>
      </c>
      <c r="Z2706" s="3">
        <f t="shared" si="971"/>
        <v>-0.10293197015961006</v>
      </c>
      <c r="AA2706" s="3">
        <f t="shared" si="972"/>
        <v>-1.0382966398109492</v>
      </c>
      <c r="AB2706" s="3">
        <f t="shared" si="973"/>
        <v>-0.64201796276651202</v>
      </c>
      <c r="AC2706" s="3">
        <f t="shared" si="974"/>
        <v>2.0085960452698095</v>
      </c>
      <c r="AD2706" s="3">
        <f t="shared" si="975"/>
        <v>3.1600631299671065</v>
      </c>
      <c r="AE2706" s="3">
        <f t="shared" si="976"/>
        <v>2.3527218365782274</v>
      </c>
      <c r="AF2706" s="3">
        <f t="shared" si="977"/>
        <v>3.0140672015146825</v>
      </c>
      <c r="AG2706" t="str">
        <f t="shared" si="978"/>
        <v>Cluster 2</v>
      </c>
      <c r="AH2706" t="str">
        <f t="shared" si="979"/>
        <v>Not Applicable</v>
      </c>
      <c r="AI2706">
        <f t="shared" si="980"/>
        <v>29.7</v>
      </c>
      <c r="AJ2706" t="e">
        <f t="shared" si="981"/>
        <v>#N/A</v>
      </c>
      <c r="AK2706" t="str">
        <f t="shared" si="982"/>
        <v>no - Low</v>
      </c>
      <c r="AL2706" t="str">
        <f t="shared" si="983"/>
        <v>Q4 - Very High</v>
      </c>
      <c r="AM2706">
        <f t="shared" si="984"/>
        <v>0</v>
      </c>
      <c r="AN2706">
        <f t="shared" si="985"/>
        <v>1</v>
      </c>
      <c r="AO2706">
        <f t="shared" si="986"/>
        <v>0</v>
      </c>
      <c r="AP2706">
        <f t="shared" si="987"/>
        <v>6</v>
      </c>
      <c r="AQ2706">
        <f t="shared" si="988"/>
        <v>174.7</v>
      </c>
    </row>
    <row r="2707" spans="1:43" x14ac:dyDescent="0.25">
      <c r="A2707" t="s">
        <v>74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  <c r="U2707">
        <f t="shared" si="966"/>
        <v>1</v>
      </c>
      <c r="V2707" t="str">
        <f t="shared" si="967"/>
        <v>&lt;=3 calls</v>
      </c>
      <c r="W2707" t="str">
        <f t="shared" si="968"/>
        <v>Q2</v>
      </c>
      <c r="X2707" t="str">
        <f t="shared" si="969"/>
        <v>Not Applicable</v>
      </c>
      <c r="Y2707" t="str">
        <f t="shared" si="970"/>
        <v>Low</v>
      </c>
      <c r="Z2707" s="3">
        <f t="shared" si="971"/>
        <v>1.1060502680271729</v>
      </c>
      <c r="AA2707" s="3">
        <f t="shared" si="972"/>
        <v>-1.3149162075679739</v>
      </c>
      <c r="AB2707" s="3">
        <f t="shared" si="973"/>
        <v>-0.2269528720399886</v>
      </c>
      <c r="AC2707" s="3">
        <f t="shared" si="974"/>
        <v>-0.34638962005053869</v>
      </c>
      <c r="AD2707" s="3">
        <f t="shared" si="975"/>
        <v>2.3578440024885494</v>
      </c>
      <c r="AE2707" s="3">
        <f t="shared" si="976"/>
        <v>1.7674402969644774</v>
      </c>
      <c r="AF2707" s="3">
        <f t="shared" si="977"/>
        <v>2.9475858030931916</v>
      </c>
      <c r="AG2707" t="str">
        <f t="shared" si="978"/>
        <v>Cluster 2</v>
      </c>
      <c r="AH2707" t="str">
        <f t="shared" si="979"/>
        <v>Not Applicable</v>
      </c>
      <c r="AI2707">
        <f t="shared" si="980"/>
        <v>40.799999999999997</v>
      </c>
      <c r="AJ2707" t="e">
        <f t="shared" si="981"/>
        <v>#N/A</v>
      </c>
      <c r="AK2707" t="str">
        <f t="shared" si="982"/>
        <v>no - Low</v>
      </c>
      <c r="AL2707" t="str">
        <f t="shared" si="983"/>
        <v>Q2 - Medium</v>
      </c>
      <c r="AM2707">
        <f t="shared" si="984"/>
        <v>0</v>
      </c>
      <c r="AN2707">
        <f t="shared" si="985"/>
        <v>1</v>
      </c>
      <c r="AO2707">
        <f t="shared" si="986"/>
        <v>0</v>
      </c>
      <c r="AP2707">
        <f t="shared" si="987"/>
        <v>0</v>
      </c>
      <c r="AQ2707">
        <f t="shared" si="988"/>
        <v>240</v>
      </c>
    </row>
    <row r="2708" spans="1:43" x14ac:dyDescent="0.25">
      <c r="A2708" t="s">
        <v>26</v>
      </c>
      <c r="B2708">
        <v>35</v>
      </c>
      <c r="C2708" t="s">
        <v>28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  <c r="U2708">
        <f t="shared" si="966"/>
        <v>0</v>
      </c>
      <c r="V2708" t="str">
        <f t="shared" si="967"/>
        <v>&lt;=3 calls</v>
      </c>
      <c r="W2708" t="str">
        <f t="shared" si="968"/>
        <v>Q1</v>
      </c>
      <c r="X2708" t="str">
        <f t="shared" si="969"/>
        <v>Not Applicable</v>
      </c>
      <c r="Y2708" t="str">
        <f t="shared" si="970"/>
        <v>Medium</v>
      </c>
      <c r="Z2708" s="3">
        <f t="shared" si="971"/>
        <v>1.7410825371999249E-2</v>
      </c>
      <c r="AA2708" s="3">
        <f t="shared" si="972"/>
        <v>-0.44923626530678157</v>
      </c>
      <c r="AB2708" s="3">
        <f t="shared" si="973"/>
        <v>0.54558454562803826</v>
      </c>
      <c r="AC2708" s="3">
        <f t="shared" si="974"/>
        <v>-1.9043032140316922</v>
      </c>
      <c r="AD2708" s="3">
        <f t="shared" si="975"/>
        <v>2.1319149536577751</v>
      </c>
      <c r="AE2708" s="3">
        <f t="shared" si="976"/>
        <v>2.0312925900289462</v>
      </c>
      <c r="AF2708" s="3">
        <f t="shared" si="977"/>
        <v>3.4215841072496493</v>
      </c>
      <c r="AG2708" t="str">
        <f t="shared" si="978"/>
        <v>Cluster 2</v>
      </c>
      <c r="AH2708" t="str">
        <f t="shared" si="979"/>
        <v>&gt;16 messages</v>
      </c>
      <c r="AI2708" t="e">
        <f t="shared" si="980"/>
        <v>#N/A</v>
      </c>
      <c r="AJ2708">
        <f t="shared" si="981"/>
        <v>30.8</v>
      </c>
      <c r="AK2708" t="str">
        <f t="shared" si="982"/>
        <v>no - Low</v>
      </c>
      <c r="AL2708" t="str">
        <f t="shared" si="983"/>
        <v>Q1 - Low</v>
      </c>
      <c r="AM2708">
        <f t="shared" si="984"/>
        <v>0</v>
      </c>
      <c r="AN2708">
        <f t="shared" si="985"/>
        <v>0</v>
      </c>
      <c r="AO2708">
        <f t="shared" si="986"/>
        <v>1</v>
      </c>
      <c r="AP2708">
        <f t="shared" si="987"/>
        <v>2</v>
      </c>
      <c r="AQ2708">
        <f t="shared" si="988"/>
        <v>181.2</v>
      </c>
    </row>
    <row r="2709" spans="1:43" x14ac:dyDescent="0.25">
      <c r="A2709" t="s">
        <v>34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  <c r="U2709">
        <f t="shared" si="966"/>
        <v>0</v>
      </c>
      <c r="V2709" t="str">
        <f t="shared" si="967"/>
        <v>&lt;=3 calls</v>
      </c>
      <c r="W2709" t="str">
        <f t="shared" si="968"/>
        <v>Q2</v>
      </c>
      <c r="X2709" t="str">
        <f t="shared" si="969"/>
        <v>Not Applicable</v>
      </c>
      <c r="Y2709" t="str">
        <f t="shared" si="970"/>
        <v>Medium</v>
      </c>
      <c r="Z2709" s="3">
        <f t="shared" si="971"/>
        <v>-1.2323028205331741</v>
      </c>
      <c r="AA2709" s="3">
        <f t="shared" si="972"/>
        <v>-0.69799486940482536</v>
      </c>
      <c r="AB2709" s="3">
        <f t="shared" si="973"/>
        <v>-1.1722685810630751</v>
      </c>
      <c r="AC2709" s="3">
        <f t="shared" si="974"/>
        <v>0.19706861040800316</v>
      </c>
      <c r="AD2709" s="3">
        <f t="shared" si="975"/>
        <v>1.2679989831932474</v>
      </c>
      <c r="AE2709" s="3">
        <f t="shared" si="976"/>
        <v>1.8490042570435723</v>
      </c>
      <c r="AF2709" s="3">
        <f t="shared" si="977"/>
        <v>3.6372808612686751</v>
      </c>
      <c r="AG2709" t="str">
        <f t="shared" si="978"/>
        <v>Cluster 1</v>
      </c>
      <c r="AH2709" t="str">
        <f t="shared" si="979"/>
        <v>Not Applicable</v>
      </c>
      <c r="AI2709" t="e">
        <f t="shared" si="980"/>
        <v>#N/A</v>
      </c>
      <c r="AJ2709">
        <f t="shared" si="981"/>
        <v>19.329999999999998</v>
      </c>
      <c r="AK2709" t="str">
        <f t="shared" si="982"/>
        <v>no - Low</v>
      </c>
      <c r="AL2709" t="str">
        <f t="shared" si="983"/>
        <v>Q3 - High</v>
      </c>
      <c r="AM2709">
        <f t="shared" si="984"/>
        <v>0</v>
      </c>
      <c r="AN2709">
        <f t="shared" si="985"/>
        <v>1</v>
      </c>
      <c r="AO2709">
        <f t="shared" si="986"/>
        <v>0</v>
      </c>
      <c r="AP2709">
        <f t="shared" si="987"/>
        <v>1</v>
      </c>
      <c r="AQ2709">
        <f t="shared" si="988"/>
        <v>113.7</v>
      </c>
    </row>
    <row r="2710" spans="1:43" x14ac:dyDescent="0.25">
      <c r="A2710" t="s">
        <v>37</v>
      </c>
      <c r="B2710">
        <v>77</v>
      </c>
      <c r="C2710" t="s">
        <v>28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  <c r="U2710">
        <f t="shared" si="966"/>
        <v>0</v>
      </c>
      <c r="V2710" t="str">
        <f t="shared" si="967"/>
        <v>&lt;=3 calls</v>
      </c>
      <c r="W2710" t="str">
        <f t="shared" si="968"/>
        <v>Q2</v>
      </c>
      <c r="X2710" t="str">
        <f t="shared" si="969"/>
        <v>Not Applicable</v>
      </c>
      <c r="Y2710" t="str">
        <f t="shared" si="970"/>
        <v>Medium</v>
      </c>
      <c r="Z2710" s="3">
        <f t="shared" si="971"/>
        <v>0.57098768481740214</v>
      </c>
      <c r="AA2710" s="3">
        <f t="shared" si="972"/>
        <v>0.46420532894123528</v>
      </c>
      <c r="AB2710" s="3">
        <f t="shared" si="973"/>
        <v>-1.0352375224021655</v>
      </c>
      <c r="AC2710" s="3">
        <f t="shared" si="974"/>
        <v>-0.20146742526159472</v>
      </c>
      <c r="AD2710" s="3">
        <f t="shared" si="975"/>
        <v>2.2914614347728488</v>
      </c>
      <c r="AE2710" s="3">
        <f t="shared" si="976"/>
        <v>1.2860090881721977</v>
      </c>
      <c r="AF2710" s="3">
        <f t="shared" si="977"/>
        <v>2.4610654689934059</v>
      </c>
      <c r="AG2710" t="str">
        <f t="shared" si="978"/>
        <v>Cluster 2</v>
      </c>
      <c r="AH2710" t="str">
        <f t="shared" si="979"/>
        <v>&gt;16 messages</v>
      </c>
      <c r="AI2710" t="e">
        <f t="shared" si="980"/>
        <v>#N/A</v>
      </c>
      <c r="AJ2710">
        <f t="shared" si="981"/>
        <v>35.89</v>
      </c>
      <c r="AK2710" t="str">
        <f t="shared" si="982"/>
        <v>no - High</v>
      </c>
      <c r="AL2710" t="str">
        <f t="shared" si="983"/>
        <v>Q2 - Medium</v>
      </c>
      <c r="AM2710">
        <f t="shared" si="984"/>
        <v>0</v>
      </c>
      <c r="AN2710">
        <f t="shared" si="985"/>
        <v>0</v>
      </c>
      <c r="AO2710">
        <f t="shared" si="986"/>
        <v>1</v>
      </c>
      <c r="AP2710">
        <f t="shared" si="987"/>
        <v>2</v>
      </c>
      <c r="AQ2710">
        <f t="shared" si="988"/>
        <v>211.1</v>
      </c>
    </row>
    <row r="2711" spans="1:43" x14ac:dyDescent="0.25">
      <c r="A2711" t="s">
        <v>57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  <c r="U2711">
        <f t="shared" si="966"/>
        <v>0</v>
      </c>
      <c r="V2711" t="str">
        <f t="shared" si="967"/>
        <v>&lt;=3 calls</v>
      </c>
      <c r="W2711" t="str">
        <f t="shared" si="968"/>
        <v>Q1</v>
      </c>
      <c r="X2711" t="str">
        <f t="shared" si="969"/>
        <v>Not Applicable</v>
      </c>
      <c r="Y2711" t="str">
        <f t="shared" si="970"/>
        <v>Medium</v>
      </c>
      <c r="Z2711" s="3">
        <f t="shared" si="971"/>
        <v>1.2430559121708513</v>
      </c>
      <c r="AA2711" s="3">
        <f t="shared" si="972"/>
        <v>-0.48306743546411529</v>
      </c>
      <c r="AB2711" s="3">
        <f t="shared" si="973"/>
        <v>1.7252432245349989</v>
      </c>
      <c r="AC2711" s="3">
        <f t="shared" si="974"/>
        <v>0.37822135389418376</v>
      </c>
      <c r="AD2711" s="3">
        <f t="shared" si="975"/>
        <v>3.8242599067801462</v>
      </c>
      <c r="AE2711" s="3">
        <f t="shared" si="976"/>
        <v>2.213155603281038</v>
      </c>
      <c r="AF2711" s="3">
        <f t="shared" si="977"/>
        <v>1.7807727575584755</v>
      </c>
      <c r="AG2711" t="str">
        <f t="shared" si="978"/>
        <v>Cluster 3</v>
      </c>
      <c r="AH2711" t="str">
        <f t="shared" si="979"/>
        <v>Not Applicable</v>
      </c>
      <c r="AI2711" t="e">
        <f t="shared" si="980"/>
        <v>#N/A</v>
      </c>
      <c r="AJ2711">
        <f t="shared" si="981"/>
        <v>42.06</v>
      </c>
      <c r="AK2711" t="str">
        <f t="shared" si="982"/>
        <v>no - Low</v>
      </c>
      <c r="AL2711" t="str">
        <f t="shared" si="983"/>
        <v>Q3 - High</v>
      </c>
      <c r="AM2711">
        <f t="shared" si="984"/>
        <v>0</v>
      </c>
      <c r="AN2711">
        <f t="shared" si="985"/>
        <v>1</v>
      </c>
      <c r="AO2711">
        <f t="shared" si="986"/>
        <v>0</v>
      </c>
      <c r="AP2711">
        <f t="shared" si="987"/>
        <v>0</v>
      </c>
      <c r="AQ2711">
        <f t="shared" si="988"/>
        <v>247.4</v>
      </c>
    </row>
    <row r="2712" spans="1:43" x14ac:dyDescent="0.25">
      <c r="A2712" t="s">
        <v>54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  <c r="U2712">
        <f t="shared" si="966"/>
        <v>0</v>
      </c>
      <c r="V2712" t="str">
        <f t="shared" si="967"/>
        <v>&lt;=3 calls</v>
      </c>
      <c r="W2712" t="str">
        <f t="shared" si="968"/>
        <v>Q1</v>
      </c>
      <c r="X2712" t="str">
        <f t="shared" si="969"/>
        <v>Not Applicable</v>
      </c>
      <c r="Y2712" t="str">
        <f t="shared" si="970"/>
        <v>Medium</v>
      </c>
      <c r="Z2712" s="3">
        <f t="shared" si="971"/>
        <v>-0.90830298640961082</v>
      </c>
      <c r="AA2712" s="3">
        <f t="shared" si="972"/>
        <v>0.54181801341982505</v>
      </c>
      <c r="AB2712" s="3">
        <f t="shared" si="973"/>
        <v>-0.42952052397350693</v>
      </c>
      <c r="AC2712" s="3">
        <f t="shared" si="974"/>
        <v>0.92167958435272568</v>
      </c>
      <c r="AD2712" s="3">
        <f t="shared" si="975"/>
        <v>2.5305948680681345</v>
      </c>
      <c r="AE2712" s="3">
        <f t="shared" si="976"/>
        <v>1.4671612765861537</v>
      </c>
      <c r="AF2712" s="3">
        <f t="shared" si="977"/>
        <v>2.4292414529509094</v>
      </c>
      <c r="AG2712" t="str">
        <f t="shared" si="978"/>
        <v>Cluster 2</v>
      </c>
      <c r="AH2712" t="str">
        <f t="shared" si="979"/>
        <v>&gt;16 messages</v>
      </c>
      <c r="AI2712" t="e">
        <f t="shared" si="980"/>
        <v>#N/A</v>
      </c>
      <c r="AJ2712">
        <f t="shared" si="981"/>
        <v>22.3</v>
      </c>
      <c r="AK2712" t="str">
        <f t="shared" si="982"/>
        <v>no - Low</v>
      </c>
      <c r="AL2712" t="str">
        <f t="shared" si="983"/>
        <v>Q4 - Very High</v>
      </c>
      <c r="AM2712">
        <f t="shared" si="984"/>
        <v>0</v>
      </c>
      <c r="AN2712">
        <f t="shared" si="985"/>
        <v>1</v>
      </c>
      <c r="AO2712">
        <f t="shared" si="986"/>
        <v>0</v>
      </c>
      <c r="AP2712">
        <f t="shared" si="987"/>
        <v>2</v>
      </c>
      <c r="AQ2712">
        <f t="shared" si="988"/>
        <v>131.19999999999999</v>
      </c>
    </row>
    <row r="2713" spans="1:43" x14ac:dyDescent="0.25">
      <c r="A2713" t="s">
        <v>59</v>
      </c>
      <c r="B2713">
        <v>152</v>
      </c>
      <c r="C2713" t="s">
        <v>28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  <c r="U2713">
        <f t="shared" si="966"/>
        <v>0</v>
      </c>
      <c r="V2713" t="str">
        <f t="shared" si="967"/>
        <v>&lt;=3 calls</v>
      </c>
      <c r="W2713" t="str">
        <f t="shared" si="968"/>
        <v>Q4</v>
      </c>
      <c r="X2713" t="str">
        <f t="shared" si="969"/>
        <v>Not Applicable</v>
      </c>
      <c r="Y2713" t="str">
        <f t="shared" si="970"/>
        <v>Low</v>
      </c>
      <c r="Z2713" s="3">
        <f t="shared" si="971"/>
        <v>-0.34917184409351804</v>
      </c>
      <c r="AA2713" s="3">
        <f t="shared" si="972"/>
        <v>-0.7278459018965906</v>
      </c>
      <c r="AB2713" s="3">
        <f t="shared" si="973"/>
        <v>-0.93991156855109814</v>
      </c>
      <c r="AC2713" s="3">
        <f t="shared" si="974"/>
        <v>0.55937409738036437</v>
      </c>
      <c r="AD2713" s="3">
        <f t="shared" si="975"/>
        <v>1.7125721406147909</v>
      </c>
      <c r="AE2713" s="3">
        <f t="shared" si="976"/>
        <v>1.3594167025351767</v>
      </c>
      <c r="AF2713" s="3">
        <f t="shared" si="977"/>
        <v>2.9602574559408339</v>
      </c>
      <c r="AG2713" t="str">
        <f t="shared" si="978"/>
        <v>Cluster 2</v>
      </c>
      <c r="AH2713" t="str">
        <f t="shared" si="979"/>
        <v>Not Applicable</v>
      </c>
      <c r="AI2713" t="e">
        <f t="shared" si="980"/>
        <v>#N/A</v>
      </c>
      <c r="AJ2713">
        <f t="shared" si="981"/>
        <v>27.44</v>
      </c>
      <c r="AK2713" t="str">
        <f t="shared" si="982"/>
        <v>no - Medium</v>
      </c>
      <c r="AL2713" t="str">
        <f t="shared" si="983"/>
        <v>Q3 - High</v>
      </c>
      <c r="AM2713">
        <f t="shared" si="984"/>
        <v>0</v>
      </c>
      <c r="AN2713">
        <f t="shared" si="985"/>
        <v>0</v>
      </c>
      <c r="AO2713">
        <f t="shared" si="986"/>
        <v>1</v>
      </c>
      <c r="AP2713">
        <f t="shared" si="987"/>
        <v>1</v>
      </c>
      <c r="AQ2713">
        <f t="shared" si="988"/>
        <v>161.4</v>
      </c>
    </row>
    <row r="2714" spans="1:43" x14ac:dyDescent="0.25">
      <c r="A2714" t="s">
        <v>60</v>
      </c>
      <c r="B2714">
        <v>59</v>
      </c>
      <c r="C2714" t="s">
        <v>25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  <c r="U2714">
        <f t="shared" si="966"/>
        <v>0</v>
      </c>
      <c r="V2714" t="str">
        <f t="shared" si="967"/>
        <v>&lt;=3 calls</v>
      </c>
      <c r="W2714" t="str">
        <f t="shared" si="968"/>
        <v>Q1</v>
      </c>
      <c r="X2714" t="str">
        <f t="shared" si="969"/>
        <v>Not Applicable</v>
      </c>
      <c r="Y2714" t="str">
        <f t="shared" si="970"/>
        <v>Medium</v>
      </c>
      <c r="Z2714" s="3">
        <f t="shared" si="971"/>
        <v>0.5857991058059081</v>
      </c>
      <c r="AA2714" s="3">
        <f t="shared" si="972"/>
        <v>5.4251149387659237E-2</v>
      </c>
      <c r="AB2714" s="3">
        <f t="shared" si="973"/>
        <v>0.25762072670293829</v>
      </c>
      <c r="AC2714" s="3">
        <f t="shared" si="974"/>
        <v>-0.52754236353671935</v>
      </c>
      <c r="AD2714" s="3">
        <f t="shared" si="975"/>
        <v>2.3304571226360964</v>
      </c>
      <c r="AE2714" s="3">
        <f t="shared" si="976"/>
        <v>0.83112764586779442</v>
      </c>
      <c r="AF2714" s="3">
        <f t="shared" si="977"/>
        <v>1.9875904827217727</v>
      </c>
      <c r="AG2714" t="str">
        <f t="shared" si="978"/>
        <v>Cluster 2</v>
      </c>
      <c r="AH2714" t="str">
        <f t="shared" si="979"/>
        <v>&gt;16 messages</v>
      </c>
      <c r="AI2714" t="e">
        <f t="shared" si="980"/>
        <v>#N/A</v>
      </c>
      <c r="AJ2714">
        <f t="shared" si="981"/>
        <v>36.020000000000003</v>
      </c>
      <c r="AK2714" t="str">
        <f t="shared" si="982"/>
        <v>no - Medium</v>
      </c>
      <c r="AL2714" t="str">
        <f t="shared" si="983"/>
        <v>Q2 - Medium</v>
      </c>
      <c r="AM2714">
        <f t="shared" si="984"/>
        <v>0</v>
      </c>
      <c r="AN2714">
        <f t="shared" si="985"/>
        <v>0</v>
      </c>
      <c r="AO2714">
        <f t="shared" si="986"/>
        <v>0</v>
      </c>
      <c r="AP2714">
        <f t="shared" si="987"/>
        <v>1</v>
      </c>
      <c r="AQ2714">
        <f t="shared" si="988"/>
        <v>211.9</v>
      </c>
    </row>
    <row r="2715" spans="1:43" x14ac:dyDescent="0.25">
      <c r="A2715" t="s">
        <v>59</v>
      </c>
      <c r="B2715">
        <v>143</v>
      </c>
      <c r="C2715" t="s">
        <v>28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  <c r="U2715">
        <f t="shared" si="966"/>
        <v>0</v>
      </c>
      <c r="V2715" t="str">
        <f t="shared" si="967"/>
        <v>&lt;=3 calls</v>
      </c>
      <c r="W2715" t="str">
        <f t="shared" si="968"/>
        <v>Q4</v>
      </c>
      <c r="X2715" t="str">
        <f t="shared" si="969"/>
        <v>Not Applicable</v>
      </c>
      <c r="Y2715" t="str">
        <f t="shared" si="970"/>
        <v>High</v>
      </c>
      <c r="Z2715" s="3">
        <f t="shared" si="971"/>
        <v>-0.36768612032915021</v>
      </c>
      <c r="AA2715" s="3">
        <f t="shared" si="972"/>
        <v>1.7060082805986694</v>
      </c>
      <c r="AB2715" s="3">
        <f t="shared" si="973"/>
        <v>-0.35802605858520636</v>
      </c>
      <c r="AC2715" s="3">
        <f t="shared" si="974"/>
        <v>-1.2159227887842059</v>
      </c>
      <c r="AD2715" s="3">
        <f t="shared" si="975"/>
        <v>2.8602543329684798</v>
      </c>
      <c r="AE2715" s="3">
        <f t="shared" si="976"/>
        <v>2.1569210053835417</v>
      </c>
      <c r="AF2715" s="3">
        <f t="shared" si="977"/>
        <v>3.020523397966739</v>
      </c>
      <c r="AG2715" t="str">
        <f t="shared" si="978"/>
        <v>Cluster 2</v>
      </c>
      <c r="AH2715" t="str">
        <f t="shared" si="979"/>
        <v>Not Applicable</v>
      </c>
      <c r="AI2715" t="e">
        <f t="shared" si="980"/>
        <v>#N/A</v>
      </c>
      <c r="AJ2715">
        <f t="shared" si="981"/>
        <v>27.27</v>
      </c>
      <c r="AK2715" t="str">
        <f t="shared" si="982"/>
        <v>no - Medium</v>
      </c>
      <c r="AL2715" t="str">
        <f t="shared" si="983"/>
        <v>Q1 - Low</v>
      </c>
      <c r="AM2715">
        <f t="shared" si="984"/>
        <v>0</v>
      </c>
      <c r="AN2715">
        <f t="shared" si="985"/>
        <v>0</v>
      </c>
      <c r="AO2715">
        <f t="shared" si="986"/>
        <v>1</v>
      </c>
      <c r="AP2715">
        <f t="shared" si="987"/>
        <v>3</v>
      </c>
      <c r="AQ2715">
        <f t="shared" si="988"/>
        <v>160.4</v>
      </c>
    </row>
    <row r="2716" spans="1:43" x14ac:dyDescent="0.25">
      <c r="A2716" t="s">
        <v>73</v>
      </c>
      <c r="B2716">
        <v>142</v>
      </c>
      <c r="C2716" t="s">
        <v>28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  <c r="U2716">
        <f t="shared" si="966"/>
        <v>0</v>
      </c>
      <c r="V2716" t="str">
        <f t="shared" si="967"/>
        <v>&lt;=3 calls</v>
      </c>
      <c r="W2716" t="str">
        <f t="shared" si="968"/>
        <v>Q4</v>
      </c>
      <c r="X2716" t="str">
        <f t="shared" si="969"/>
        <v>Not Applicable</v>
      </c>
      <c r="Y2716" t="str">
        <f t="shared" si="970"/>
        <v>High</v>
      </c>
      <c r="Z2716" s="3">
        <f t="shared" si="971"/>
        <v>0.93386749903579325</v>
      </c>
      <c r="AA2716" s="3">
        <f t="shared" si="972"/>
        <v>1.1268982502584242</v>
      </c>
      <c r="AB2716" s="3">
        <f t="shared" si="973"/>
        <v>1.2585432421391471</v>
      </c>
      <c r="AC2716" s="3">
        <f t="shared" si="974"/>
        <v>-1.3970755322703865</v>
      </c>
      <c r="AD2716" s="3">
        <f t="shared" si="975"/>
        <v>3.6772579764981845</v>
      </c>
      <c r="AE2716" s="3">
        <f t="shared" si="976"/>
        <v>2.3828049243262792</v>
      </c>
      <c r="AF2716" s="3">
        <f t="shared" si="977"/>
        <v>2.4152209814150774</v>
      </c>
      <c r="AG2716" t="str">
        <f t="shared" si="978"/>
        <v>Cluster 2</v>
      </c>
      <c r="AH2716" t="str">
        <f t="shared" si="979"/>
        <v>&gt;16 messages</v>
      </c>
      <c r="AI2716" t="e">
        <f t="shared" si="980"/>
        <v>#N/A</v>
      </c>
      <c r="AJ2716">
        <f t="shared" si="981"/>
        <v>39.22</v>
      </c>
      <c r="AK2716" t="str">
        <f t="shared" si="982"/>
        <v>no - Low</v>
      </c>
      <c r="AL2716" t="str">
        <f t="shared" si="983"/>
        <v>Q1 - Low</v>
      </c>
      <c r="AM2716">
        <f t="shared" si="984"/>
        <v>0</v>
      </c>
      <c r="AN2716">
        <f t="shared" si="985"/>
        <v>0</v>
      </c>
      <c r="AO2716">
        <f t="shared" si="986"/>
        <v>1</v>
      </c>
      <c r="AP2716">
        <f t="shared" si="987"/>
        <v>1</v>
      </c>
      <c r="AQ2716">
        <f t="shared" si="988"/>
        <v>230.7</v>
      </c>
    </row>
    <row r="2717" spans="1:43" x14ac:dyDescent="0.25">
      <c r="A2717" t="s">
        <v>37</v>
      </c>
      <c r="B2717">
        <v>105</v>
      </c>
      <c r="C2717" t="s">
        <v>25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  <c r="U2717">
        <f t="shared" si="966"/>
        <v>0</v>
      </c>
      <c r="V2717" t="str">
        <f t="shared" si="967"/>
        <v>&lt;=3 calls</v>
      </c>
      <c r="W2717" t="str">
        <f t="shared" si="968"/>
        <v>Q3</v>
      </c>
      <c r="X2717" t="str">
        <f t="shared" si="969"/>
        <v>Not Applicable</v>
      </c>
      <c r="Y2717" t="str">
        <f t="shared" si="970"/>
        <v>High</v>
      </c>
      <c r="Z2717" s="3">
        <f t="shared" si="971"/>
        <v>0.96904462388349455</v>
      </c>
      <c r="AA2717" s="3">
        <f t="shared" si="972"/>
        <v>1.059235909943756</v>
      </c>
      <c r="AB2717" s="3">
        <f t="shared" si="973"/>
        <v>-0.92402390957592007</v>
      </c>
      <c r="AC2717" s="3">
        <f t="shared" si="974"/>
        <v>8.8376964316294535E-2</v>
      </c>
      <c r="AD2717" s="3">
        <f t="shared" si="975"/>
        <v>3.0508893861326509</v>
      </c>
      <c r="AE2717" s="3">
        <f t="shared" si="976"/>
        <v>1.7095785648169588</v>
      </c>
      <c r="AF2717" s="3">
        <f t="shared" si="977"/>
        <v>2.1301154175645887</v>
      </c>
      <c r="AG2717" t="str">
        <f t="shared" si="978"/>
        <v>Cluster 2</v>
      </c>
      <c r="AH2717" t="str">
        <f t="shared" si="979"/>
        <v>Not Applicable</v>
      </c>
      <c r="AI2717" t="e">
        <f t="shared" si="980"/>
        <v>#N/A</v>
      </c>
      <c r="AJ2717">
        <f t="shared" si="981"/>
        <v>39.54</v>
      </c>
      <c r="AK2717" t="str">
        <f t="shared" si="982"/>
        <v>no - High</v>
      </c>
      <c r="AL2717" t="str">
        <f t="shared" si="983"/>
        <v>Q3 - High</v>
      </c>
      <c r="AM2717">
        <f t="shared" si="984"/>
        <v>0</v>
      </c>
      <c r="AN2717">
        <f t="shared" si="985"/>
        <v>0</v>
      </c>
      <c r="AO2717">
        <f t="shared" si="986"/>
        <v>0</v>
      </c>
      <c r="AP2717">
        <f t="shared" si="987"/>
        <v>1</v>
      </c>
      <c r="AQ2717">
        <f t="shared" si="988"/>
        <v>232.6</v>
      </c>
    </row>
    <row r="2718" spans="1:43" x14ac:dyDescent="0.25">
      <c r="A2718" t="s">
        <v>67</v>
      </c>
      <c r="B2718">
        <v>111</v>
      </c>
      <c r="C2718" t="s">
        <v>25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  <c r="U2718">
        <f t="shared" si="966"/>
        <v>1</v>
      </c>
      <c r="V2718" t="str">
        <f t="shared" si="967"/>
        <v>&lt;=3 calls</v>
      </c>
      <c r="W2718" t="str">
        <f t="shared" si="968"/>
        <v>Q3</v>
      </c>
      <c r="X2718" t="str">
        <f t="shared" si="969"/>
        <v>Not Applicable</v>
      </c>
      <c r="Y2718" t="str">
        <f t="shared" si="970"/>
        <v>High</v>
      </c>
      <c r="Z2718" s="3">
        <f t="shared" si="971"/>
        <v>2.118781178116254</v>
      </c>
      <c r="AA2718" s="3">
        <f t="shared" si="972"/>
        <v>1.8791442690509088</v>
      </c>
      <c r="AB2718" s="3">
        <f t="shared" si="973"/>
        <v>1.1830768620070531</v>
      </c>
      <c r="AC2718" s="3">
        <f t="shared" si="974"/>
        <v>0.19706861040800316</v>
      </c>
      <c r="AD2718" s="3">
        <f t="shared" si="975"/>
        <v>4.920880571852523</v>
      </c>
      <c r="AE2718" s="3">
        <f t="shared" si="976"/>
        <v>3.0755363374980913</v>
      </c>
      <c r="AF2718" s="3">
        <f t="shared" si="977"/>
        <v>1.6440139671264156</v>
      </c>
      <c r="AG2718" t="str">
        <f t="shared" si="978"/>
        <v>Cluster 3</v>
      </c>
      <c r="AH2718" t="str">
        <f t="shared" si="979"/>
        <v>Not Applicable</v>
      </c>
      <c r="AI2718">
        <f t="shared" si="980"/>
        <v>50.1</v>
      </c>
      <c r="AJ2718" t="e">
        <f t="shared" si="981"/>
        <v>#N/A</v>
      </c>
      <c r="AK2718" t="str">
        <f t="shared" si="982"/>
        <v>no - Low</v>
      </c>
      <c r="AL2718" t="str">
        <f t="shared" si="983"/>
        <v>Q3 - High</v>
      </c>
      <c r="AM2718">
        <f t="shared" si="984"/>
        <v>0</v>
      </c>
      <c r="AN2718">
        <f t="shared" si="985"/>
        <v>0</v>
      </c>
      <c r="AO2718">
        <f t="shared" si="986"/>
        <v>0</v>
      </c>
      <c r="AP2718">
        <f t="shared" si="987"/>
        <v>1</v>
      </c>
      <c r="AQ2718">
        <f t="shared" si="988"/>
        <v>294.7</v>
      </c>
    </row>
    <row r="2719" spans="1:43" x14ac:dyDescent="0.25">
      <c r="A2719" t="s">
        <v>59</v>
      </c>
      <c r="B2719">
        <v>143</v>
      </c>
      <c r="C2719" t="s">
        <v>28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  <c r="U2719">
        <f t="shared" si="966"/>
        <v>0</v>
      </c>
      <c r="V2719" t="str">
        <f t="shared" si="967"/>
        <v>&lt;=3 calls</v>
      </c>
      <c r="W2719" t="str">
        <f t="shared" si="968"/>
        <v>Q4</v>
      </c>
      <c r="X2719" t="str">
        <f t="shared" si="969"/>
        <v>Not Applicable</v>
      </c>
      <c r="Y2719" t="str">
        <f t="shared" si="970"/>
        <v>Medium</v>
      </c>
      <c r="Z2719" s="3">
        <f t="shared" si="971"/>
        <v>-0.8675715786912197</v>
      </c>
      <c r="AA2719" s="3">
        <f t="shared" si="972"/>
        <v>0.47216560427237275</v>
      </c>
      <c r="AB2719" s="3">
        <f t="shared" si="973"/>
        <v>-0.39973116339504833</v>
      </c>
      <c r="AC2719" s="3">
        <f t="shared" si="974"/>
        <v>-2.0314681775414092E-2</v>
      </c>
      <c r="AD2719" s="3">
        <f t="shared" si="975"/>
        <v>1.8721417820552071</v>
      </c>
      <c r="AE2719" s="3">
        <f t="shared" si="976"/>
        <v>1.0657478554027051</v>
      </c>
      <c r="AF2719" s="3">
        <f t="shared" si="977"/>
        <v>2.6012923961896486</v>
      </c>
      <c r="AG2719" t="str">
        <f t="shared" si="978"/>
        <v>Cluster 2</v>
      </c>
      <c r="AH2719" t="str">
        <f t="shared" si="979"/>
        <v>Not Applicable</v>
      </c>
      <c r="AI2719" t="e">
        <f t="shared" si="980"/>
        <v>#N/A</v>
      </c>
      <c r="AJ2719">
        <f t="shared" si="981"/>
        <v>22.68</v>
      </c>
      <c r="AK2719" t="str">
        <f t="shared" si="982"/>
        <v>no - High</v>
      </c>
      <c r="AL2719" t="str">
        <f t="shared" si="983"/>
        <v>Q2 - Medium</v>
      </c>
      <c r="AM2719">
        <f t="shared" si="984"/>
        <v>0</v>
      </c>
      <c r="AN2719">
        <f t="shared" si="985"/>
        <v>0</v>
      </c>
      <c r="AO2719">
        <f t="shared" si="986"/>
        <v>1</v>
      </c>
      <c r="AP2719">
        <f t="shared" si="987"/>
        <v>1</v>
      </c>
      <c r="AQ2719">
        <f t="shared" si="988"/>
        <v>133.4</v>
      </c>
    </row>
    <row r="2720" spans="1:43" x14ac:dyDescent="0.25">
      <c r="A2720" t="s">
        <v>63</v>
      </c>
      <c r="B2720">
        <v>93</v>
      </c>
      <c r="C2720" t="s">
        <v>25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  <c r="U2720">
        <f t="shared" si="966"/>
        <v>0</v>
      </c>
      <c r="V2720" t="str">
        <f t="shared" si="967"/>
        <v>&lt;=3 calls</v>
      </c>
      <c r="W2720" t="str">
        <f t="shared" si="968"/>
        <v>Q2</v>
      </c>
      <c r="X2720" t="str">
        <f t="shared" si="969"/>
        <v>Not Applicable</v>
      </c>
      <c r="Y2720" t="str">
        <f t="shared" si="970"/>
        <v>Medium</v>
      </c>
      <c r="Z2720" s="3">
        <f t="shared" si="971"/>
        <v>2.3316953548260244</v>
      </c>
      <c r="AA2720" s="3">
        <f t="shared" si="972"/>
        <v>-0.20843793653987533</v>
      </c>
      <c r="AB2720" s="3">
        <f t="shared" si="973"/>
        <v>0.78985730237139906</v>
      </c>
      <c r="AC2720" s="3">
        <f t="shared" si="974"/>
        <v>0.52314354868312773</v>
      </c>
      <c r="AD2720" s="3">
        <f t="shared" si="975"/>
        <v>4.1533504391546128</v>
      </c>
      <c r="AE2720" s="3">
        <f t="shared" si="976"/>
        <v>2.5254313159823729</v>
      </c>
      <c r="AF2720" s="3">
        <f t="shared" si="977"/>
        <v>1.8722411150979219</v>
      </c>
      <c r="AG2720" t="str">
        <f t="shared" si="978"/>
        <v>Cluster 3</v>
      </c>
      <c r="AH2720" t="str">
        <f t="shared" si="979"/>
        <v>&gt;16 messages</v>
      </c>
      <c r="AI2720" t="e">
        <f t="shared" si="980"/>
        <v>#N/A</v>
      </c>
      <c r="AJ2720">
        <f t="shared" si="981"/>
        <v>52.05</v>
      </c>
      <c r="AK2720" t="str">
        <f t="shared" si="982"/>
        <v>no - Low</v>
      </c>
      <c r="AL2720" t="str">
        <f t="shared" si="983"/>
        <v>Q3 - High</v>
      </c>
      <c r="AM2720">
        <f t="shared" si="984"/>
        <v>0</v>
      </c>
      <c r="AN2720">
        <f t="shared" si="985"/>
        <v>0</v>
      </c>
      <c r="AO2720">
        <f t="shared" si="986"/>
        <v>0</v>
      </c>
      <c r="AP2720">
        <f t="shared" si="987"/>
        <v>0</v>
      </c>
      <c r="AQ2720">
        <f t="shared" si="988"/>
        <v>306.2</v>
      </c>
    </row>
    <row r="2721" spans="1:43" x14ac:dyDescent="0.25">
      <c r="A2721" t="s">
        <v>65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  <c r="U2721">
        <f t="shared" si="966"/>
        <v>0</v>
      </c>
      <c r="V2721" t="str">
        <f t="shared" si="967"/>
        <v>&lt;=3 calls</v>
      </c>
      <c r="W2721" t="str">
        <f t="shared" si="968"/>
        <v>Q2</v>
      </c>
      <c r="X2721" t="str">
        <f t="shared" si="969"/>
        <v>Not Applicable</v>
      </c>
      <c r="Y2721" t="str">
        <f t="shared" si="970"/>
        <v>Medium</v>
      </c>
      <c r="Z2721" s="3">
        <f t="shared" si="971"/>
        <v>1.0468045840731501</v>
      </c>
      <c r="AA2721" s="3">
        <f t="shared" si="972"/>
        <v>-0.27411020802175856</v>
      </c>
      <c r="AB2721" s="3">
        <f t="shared" si="973"/>
        <v>-1.4622183573600722</v>
      </c>
      <c r="AC2721" s="3">
        <f t="shared" si="974"/>
        <v>5.2146415619058542E-2</v>
      </c>
      <c r="AD2721" s="3">
        <f t="shared" si="975"/>
        <v>2.45702724552695</v>
      </c>
      <c r="AE2721" s="3">
        <f t="shared" si="976"/>
        <v>1.8198181273525649</v>
      </c>
      <c r="AF2721" s="3">
        <f t="shared" si="977"/>
        <v>2.9302718556509806</v>
      </c>
      <c r="AG2721" t="str">
        <f t="shared" si="978"/>
        <v>Cluster 2</v>
      </c>
      <c r="AH2721" t="str">
        <f t="shared" si="979"/>
        <v>Not Applicable</v>
      </c>
      <c r="AI2721" t="e">
        <f t="shared" si="980"/>
        <v>#N/A</v>
      </c>
      <c r="AJ2721">
        <f t="shared" si="981"/>
        <v>40.26</v>
      </c>
      <c r="AK2721" t="str">
        <f t="shared" si="982"/>
        <v>no - Medium</v>
      </c>
      <c r="AL2721" t="str">
        <f t="shared" si="983"/>
        <v>Q3 - High</v>
      </c>
      <c r="AM2721">
        <f t="shared" si="984"/>
        <v>0</v>
      </c>
      <c r="AN2721">
        <f t="shared" si="985"/>
        <v>1</v>
      </c>
      <c r="AO2721">
        <f t="shared" si="986"/>
        <v>0</v>
      </c>
      <c r="AP2721">
        <f t="shared" si="987"/>
        <v>2</v>
      </c>
      <c r="AQ2721">
        <f t="shared" si="988"/>
        <v>236.8</v>
      </c>
    </row>
    <row r="2722" spans="1:43" x14ac:dyDescent="0.25">
      <c r="A2722" t="s">
        <v>71</v>
      </c>
      <c r="B2722">
        <v>93</v>
      </c>
      <c r="C2722" t="s">
        <v>28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  <c r="U2722">
        <f t="shared" si="966"/>
        <v>0</v>
      </c>
      <c r="V2722" t="str">
        <f t="shared" si="967"/>
        <v>&lt;=3 calls</v>
      </c>
      <c r="W2722" t="str">
        <f t="shared" si="968"/>
        <v>Q2</v>
      </c>
      <c r="X2722" t="str">
        <f t="shared" si="969"/>
        <v>High</v>
      </c>
      <c r="Y2722" t="str">
        <f t="shared" si="970"/>
        <v>High</v>
      </c>
      <c r="Z2722" s="3">
        <f t="shared" si="971"/>
        <v>-0.21957191044409261</v>
      </c>
      <c r="AA2722" s="3">
        <f t="shared" si="972"/>
        <v>1.508991466153019</v>
      </c>
      <c r="AB2722" s="3">
        <f t="shared" si="973"/>
        <v>-8.59498986352846E-2</v>
      </c>
      <c r="AC2722" s="3">
        <f t="shared" si="974"/>
        <v>0.41445190259141979</v>
      </c>
      <c r="AD2722" s="3">
        <f t="shared" si="975"/>
        <v>3.1209402353691256</v>
      </c>
      <c r="AE2722" s="3">
        <f t="shared" si="976"/>
        <v>1.5825374666704639</v>
      </c>
      <c r="AF2722" s="3">
        <f t="shared" si="977"/>
        <v>1.8079219325196669</v>
      </c>
      <c r="AG2722" t="str">
        <f t="shared" si="978"/>
        <v>Cluster 2</v>
      </c>
      <c r="AH2722" t="str">
        <f t="shared" si="979"/>
        <v>Not Applicable</v>
      </c>
      <c r="AI2722" t="e">
        <f t="shared" si="980"/>
        <v>#N/A</v>
      </c>
      <c r="AJ2722">
        <f t="shared" si="981"/>
        <v>28.63</v>
      </c>
      <c r="AK2722" t="str">
        <f t="shared" si="982"/>
        <v>yes - Low</v>
      </c>
      <c r="AL2722" t="str">
        <f t="shared" si="983"/>
        <v>Q3 - High</v>
      </c>
      <c r="AM2722">
        <f t="shared" si="984"/>
        <v>1</v>
      </c>
      <c r="AN2722">
        <f t="shared" si="985"/>
        <v>0</v>
      </c>
      <c r="AO2722">
        <f t="shared" si="986"/>
        <v>1</v>
      </c>
      <c r="AP2722">
        <f t="shared" si="987"/>
        <v>1</v>
      </c>
      <c r="AQ2722">
        <f t="shared" si="988"/>
        <v>168.4</v>
      </c>
    </row>
    <row r="2723" spans="1:43" x14ac:dyDescent="0.25">
      <c r="A2723" t="s">
        <v>37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  <c r="U2723">
        <f t="shared" si="966"/>
        <v>0</v>
      </c>
      <c r="V2723" t="str">
        <f t="shared" si="967"/>
        <v>&lt;=3 calls</v>
      </c>
      <c r="W2723" t="str">
        <f t="shared" si="968"/>
        <v>Q3</v>
      </c>
      <c r="X2723" t="str">
        <f t="shared" si="969"/>
        <v>Not Applicable</v>
      </c>
      <c r="Y2723" t="str">
        <f t="shared" si="970"/>
        <v>Low</v>
      </c>
      <c r="Z2723" s="3">
        <f t="shared" si="971"/>
        <v>-2.0247138434182324</v>
      </c>
      <c r="AA2723" s="3">
        <f t="shared" si="972"/>
        <v>-1.3069559322368365</v>
      </c>
      <c r="AB2723" s="3">
        <f t="shared" si="973"/>
        <v>-0.63010221853512816</v>
      </c>
      <c r="AC2723" s="3">
        <f t="shared" si="974"/>
        <v>0.63183519477483641</v>
      </c>
      <c r="AD2723" s="3">
        <f t="shared" si="975"/>
        <v>1.9859433216652516</v>
      </c>
      <c r="AE2723" s="3">
        <f t="shared" si="976"/>
        <v>2.5697946368722802</v>
      </c>
      <c r="AF2723" s="3">
        <f t="shared" si="977"/>
        <v>4.1549630653627059</v>
      </c>
      <c r="AG2723" t="str">
        <f t="shared" si="978"/>
        <v>Cluster 1</v>
      </c>
      <c r="AH2723" t="str">
        <f t="shared" si="979"/>
        <v>Not Applicable</v>
      </c>
      <c r="AI2723" t="e">
        <f t="shared" si="980"/>
        <v>#N/A</v>
      </c>
      <c r="AJ2723">
        <f t="shared" si="981"/>
        <v>12.05</v>
      </c>
      <c r="AK2723" t="str">
        <f t="shared" si="982"/>
        <v>no - Medium</v>
      </c>
      <c r="AL2723" t="str">
        <f t="shared" si="983"/>
        <v>Q3 - High</v>
      </c>
      <c r="AM2723">
        <f t="shared" si="984"/>
        <v>0</v>
      </c>
      <c r="AN2723">
        <f t="shared" si="985"/>
        <v>1</v>
      </c>
      <c r="AO2723">
        <f t="shared" si="986"/>
        <v>0</v>
      </c>
      <c r="AP2723">
        <f t="shared" si="987"/>
        <v>2</v>
      </c>
      <c r="AQ2723">
        <f t="shared" si="988"/>
        <v>70.900000000000006</v>
      </c>
    </row>
    <row r="2724" spans="1:43" x14ac:dyDescent="0.25">
      <c r="A2724" t="s">
        <v>51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  <c r="U2724">
        <f t="shared" si="966"/>
        <v>0</v>
      </c>
      <c r="V2724" t="str">
        <f t="shared" si="967"/>
        <v>&lt;=3 calls</v>
      </c>
      <c r="W2724" t="str">
        <f t="shared" si="968"/>
        <v>Q2</v>
      </c>
      <c r="X2724" t="str">
        <f t="shared" si="969"/>
        <v>Not Applicable</v>
      </c>
      <c r="Y2724" t="str">
        <f t="shared" si="970"/>
        <v>Medium</v>
      </c>
      <c r="Z2724" s="3">
        <f t="shared" si="971"/>
        <v>-0.52135461308489772</v>
      </c>
      <c r="AA2724" s="3">
        <f t="shared" si="972"/>
        <v>0.30499982231848727</v>
      </c>
      <c r="AB2724" s="3">
        <f t="shared" si="973"/>
        <v>1.2287538815606887</v>
      </c>
      <c r="AC2724" s="3">
        <f t="shared" si="974"/>
        <v>0.63183519477483641</v>
      </c>
      <c r="AD2724" s="3">
        <f t="shared" si="975"/>
        <v>3.0923059211766315</v>
      </c>
      <c r="AE2724" s="3">
        <f t="shared" si="976"/>
        <v>1.5079414242621716</v>
      </c>
      <c r="AF2724" s="3">
        <f t="shared" si="977"/>
        <v>1.7278364412951814</v>
      </c>
      <c r="AG2724" t="str">
        <f t="shared" si="978"/>
        <v>Cluster 2</v>
      </c>
      <c r="AH2724" t="str">
        <f t="shared" si="979"/>
        <v>Not Applicable</v>
      </c>
      <c r="AI2724" t="e">
        <f t="shared" si="980"/>
        <v>#N/A</v>
      </c>
      <c r="AJ2724">
        <f t="shared" si="981"/>
        <v>25.86</v>
      </c>
      <c r="AK2724" t="str">
        <f t="shared" si="982"/>
        <v>no - High</v>
      </c>
      <c r="AL2724" t="str">
        <f t="shared" si="983"/>
        <v>Q3 - High</v>
      </c>
      <c r="AM2724">
        <f t="shared" si="984"/>
        <v>0</v>
      </c>
      <c r="AN2724">
        <f t="shared" si="985"/>
        <v>1</v>
      </c>
      <c r="AO2724">
        <f t="shared" si="986"/>
        <v>0</v>
      </c>
      <c r="AP2724">
        <f t="shared" si="987"/>
        <v>1</v>
      </c>
      <c r="AQ2724">
        <f t="shared" si="988"/>
        <v>152.1</v>
      </c>
    </row>
    <row r="2725" spans="1:43" x14ac:dyDescent="0.25">
      <c r="A2725" t="s">
        <v>26</v>
      </c>
      <c r="B2725">
        <v>149</v>
      </c>
      <c r="C2725" t="s">
        <v>28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  <c r="U2725">
        <f t="shared" si="966"/>
        <v>0</v>
      </c>
      <c r="V2725" t="str">
        <f t="shared" si="967"/>
        <v>&lt;=3 calls</v>
      </c>
      <c r="W2725" t="str">
        <f t="shared" si="968"/>
        <v>Q4</v>
      </c>
      <c r="X2725" t="str">
        <f t="shared" si="969"/>
        <v>Low</v>
      </c>
      <c r="Y2725" t="str">
        <f t="shared" si="970"/>
        <v>Medium</v>
      </c>
      <c r="Z2725" s="3">
        <f t="shared" si="971"/>
        <v>1.1856542501309906E-2</v>
      </c>
      <c r="AA2725" s="3">
        <f t="shared" si="972"/>
        <v>-0.10495435723508878</v>
      </c>
      <c r="AB2725" s="3">
        <f t="shared" si="973"/>
        <v>-5.4174580684928295E-2</v>
      </c>
      <c r="AC2725" s="3">
        <f t="shared" si="974"/>
        <v>-0.52754236353671935</v>
      </c>
      <c r="AD2725" s="3">
        <f t="shared" si="975"/>
        <v>1.7154481360012488</v>
      </c>
      <c r="AE2725" s="3">
        <f t="shared" si="976"/>
        <v>0.54073267445292406</v>
      </c>
      <c r="AF2725" s="3">
        <f t="shared" si="977"/>
        <v>2.375293948784416</v>
      </c>
      <c r="AG2725" t="str">
        <f t="shared" si="978"/>
        <v>Cluster 2</v>
      </c>
      <c r="AH2725" t="str">
        <f t="shared" si="979"/>
        <v>Not Applicable</v>
      </c>
      <c r="AI2725" t="e">
        <f t="shared" si="980"/>
        <v>#N/A</v>
      </c>
      <c r="AJ2725">
        <f t="shared" si="981"/>
        <v>30.75</v>
      </c>
      <c r="AK2725" t="str">
        <f t="shared" si="982"/>
        <v>yes - High</v>
      </c>
      <c r="AL2725" t="str">
        <f t="shared" si="983"/>
        <v>Q2 - Medium</v>
      </c>
      <c r="AM2725">
        <f t="shared" si="984"/>
        <v>1</v>
      </c>
      <c r="AN2725">
        <f t="shared" si="985"/>
        <v>0</v>
      </c>
      <c r="AO2725">
        <f t="shared" si="986"/>
        <v>1</v>
      </c>
      <c r="AP2725">
        <f t="shared" si="987"/>
        <v>3</v>
      </c>
      <c r="AQ2725">
        <f t="shared" si="988"/>
        <v>180.9</v>
      </c>
    </row>
    <row r="2726" spans="1:43" x14ac:dyDescent="0.25">
      <c r="A2726" t="s">
        <v>31</v>
      </c>
      <c r="B2726">
        <v>23</v>
      </c>
      <c r="C2726" t="s">
        <v>28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  <c r="U2726">
        <f t="shared" si="966"/>
        <v>0</v>
      </c>
      <c r="V2726" t="str">
        <f t="shared" si="967"/>
        <v>&lt;=3 calls</v>
      </c>
      <c r="W2726" t="str">
        <f t="shared" si="968"/>
        <v>Q1</v>
      </c>
      <c r="X2726" t="str">
        <f t="shared" si="969"/>
        <v>Not Applicable</v>
      </c>
      <c r="Y2726" t="str">
        <f t="shared" si="970"/>
        <v>Low</v>
      </c>
      <c r="Z2726" s="3">
        <f t="shared" si="971"/>
        <v>-0.43804037002455282</v>
      </c>
      <c r="AA2726" s="3">
        <f t="shared" si="972"/>
        <v>-0.76963734738506184</v>
      </c>
      <c r="AB2726" s="3">
        <f t="shared" si="973"/>
        <v>1.868232155311601</v>
      </c>
      <c r="AC2726" s="3">
        <f t="shared" si="974"/>
        <v>-0.31015907135330267</v>
      </c>
      <c r="AD2726" s="3">
        <f t="shared" si="975"/>
        <v>3.0118933880603245</v>
      </c>
      <c r="AE2726" s="3">
        <f t="shared" si="976"/>
        <v>2.0906245592989992</v>
      </c>
      <c r="AF2726" s="3">
        <f t="shared" si="977"/>
        <v>2.769462098467276</v>
      </c>
      <c r="AG2726" t="str">
        <f t="shared" si="978"/>
        <v>Cluster 2</v>
      </c>
      <c r="AH2726" t="str">
        <f t="shared" si="979"/>
        <v>&gt;16 messages</v>
      </c>
      <c r="AI2726" t="e">
        <f t="shared" si="980"/>
        <v>#N/A</v>
      </c>
      <c r="AJ2726">
        <f t="shared" si="981"/>
        <v>26.62</v>
      </c>
      <c r="AK2726" t="str">
        <f t="shared" si="982"/>
        <v>no - Medium</v>
      </c>
      <c r="AL2726" t="str">
        <f t="shared" si="983"/>
        <v>Q2 - Medium</v>
      </c>
      <c r="AM2726">
        <f t="shared" si="984"/>
        <v>0</v>
      </c>
      <c r="AN2726">
        <f t="shared" si="985"/>
        <v>0</v>
      </c>
      <c r="AO2726">
        <f t="shared" si="986"/>
        <v>1</v>
      </c>
      <c r="AP2726">
        <f t="shared" si="987"/>
        <v>1</v>
      </c>
      <c r="AQ2726">
        <f t="shared" si="988"/>
        <v>156.6</v>
      </c>
    </row>
    <row r="2727" spans="1:43" x14ac:dyDescent="0.25">
      <c r="A2727" t="s">
        <v>57</v>
      </c>
      <c r="B2727">
        <v>221</v>
      </c>
      <c r="C2727" t="s">
        <v>28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  <c r="U2727">
        <f t="shared" si="966"/>
        <v>0</v>
      </c>
      <c r="V2727" t="str">
        <f t="shared" si="967"/>
        <v>&lt;=3 calls</v>
      </c>
      <c r="W2727" t="str">
        <f t="shared" si="968"/>
        <v>Q4</v>
      </c>
      <c r="X2727" t="str">
        <f t="shared" si="969"/>
        <v>Not Applicable</v>
      </c>
      <c r="Y2727" t="str">
        <f t="shared" si="970"/>
        <v>Medium</v>
      </c>
      <c r="Z2727" s="3">
        <f t="shared" si="971"/>
        <v>4.4508320070569193E-3</v>
      </c>
      <c r="AA2727" s="3">
        <f t="shared" si="972"/>
        <v>0.47614574193794124</v>
      </c>
      <c r="AB2727" s="3">
        <f t="shared" si="973"/>
        <v>0.10271605169495328</v>
      </c>
      <c r="AC2727" s="3">
        <f t="shared" si="974"/>
        <v>-2.8462974801598313</v>
      </c>
      <c r="AD2727" s="3">
        <f t="shared" si="975"/>
        <v>2.7951251852594066</v>
      </c>
      <c r="AE2727" s="3">
        <f t="shared" si="976"/>
        <v>2.8876797797386042</v>
      </c>
      <c r="AF2727" s="3">
        <f t="shared" si="977"/>
        <v>4.1066609574386526</v>
      </c>
      <c r="AG2727" t="str">
        <f t="shared" si="978"/>
        <v>Cluster 1</v>
      </c>
      <c r="AH2727" t="str">
        <f t="shared" si="979"/>
        <v>&gt;16 messages</v>
      </c>
      <c r="AI2727" t="e">
        <f t="shared" si="980"/>
        <v>#N/A</v>
      </c>
      <c r="AJ2727">
        <f t="shared" si="981"/>
        <v>30.69</v>
      </c>
      <c r="AK2727" t="str">
        <f t="shared" si="982"/>
        <v>no - Low</v>
      </c>
      <c r="AL2727" t="str">
        <f t="shared" si="983"/>
        <v>Q1 - Low</v>
      </c>
      <c r="AM2727">
        <f t="shared" si="984"/>
        <v>0</v>
      </c>
      <c r="AN2727">
        <f t="shared" si="985"/>
        <v>0</v>
      </c>
      <c r="AO2727">
        <f t="shared" si="986"/>
        <v>1</v>
      </c>
      <c r="AP2727">
        <f t="shared" si="987"/>
        <v>0</v>
      </c>
      <c r="AQ2727">
        <f t="shared" si="988"/>
        <v>180.5</v>
      </c>
    </row>
    <row r="2728" spans="1:43" x14ac:dyDescent="0.25">
      <c r="A2728" t="s">
        <v>70</v>
      </c>
      <c r="B2728">
        <v>164</v>
      </c>
      <c r="C2728" t="s">
        <v>28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  <c r="U2728">
        <f t="shared" si="966"/>
        <v>0</v>
      </c>
      <c r="V2728" t="str">
        <f t="shared" si="967"/>
        <v>&lt;=3 calls</v>
      </c>
      <c r="W2728" t="str">
        <f t="shared" si="968"/>
        <v>Q4</v>
      </c>
      <c r="X2728" t="str">
        <f t="shared" si="969"/>
        <v>Not Applicable</v>
      </c>
      <c r="Y2728" t="str">
        <f t="shared" si="970"/>
        <v>Medium</v>
      </c>
      <c r="Z2728" s="3">
        <f t="shared" si="971"/>
        <v>1.0838331365444145</v>
      </c>
      <c r="AA2728" s="3">
        <f t="shared" si="972"/>
        <v>0.59355980307221801</v>
      </c>
      <c r="AB2728" s="3">
        <f t="shared" si="973"/>
        <v>0.11463179592633718</v>
      </c>
      <c r="AC2728" s="3">
        <f t="shared" si="974"/>
        <v>1.0666017791416695</v>
      </c>
      <c r="AD2728" s="3">
        <f t="shared" si="975"/>
        <v>3.5206590776400923</v>
      </c>
      <c r="AE2728" s="3">
        <f t="shared" si="976"/>
        <v>1.636394607544374</v>
      </c>
      <c r="AF2728" s="3">
        <f t="shared" si="977"/>
        <v>0.98006850894773034</v>
      </c>
      <c r="AG2728" t="str">
        <f t="shared" si="978"/>
        <v>Cluster 3</v>
      </c>
      <c r="AH2728" t="str">
        <f t="shared" si="979"/>
        <v>&gt;16 messages</v>
      </c>
      <c r="AI2728" t="e">
        <f t="shared" si="980"/>
        <v>#N/A</v>
      </c>
      <c r="AJ2728">
        <f t="shared" si="981"/>
        <v>40.6</v>
      </c>
      <c r="AK2728" t="str">
        <f t="shared" si="982"/>
        <v>no - High</v>
      </c>
      <c r="AL2728" t="str">
        <f t="shared" si="983"/>
        <v>Q4 - Very High</v>
      </c>
      <c r="AM2728">
        <f t="shared" si="984"/>
        <v>0</v>
      </c>
      <c r="AN2728">
        <f t="shared" si="985"/>
        <v>0</v>
      </c>
      <c r="AO2728">
        <f t="shared" si="986"/>
        <v>1</v>
      </c>
      <c r="AP2728">
        <f t="shared" si="987"/>
        <v>1</v>
      </c>
      <c r="AQ2728">
        <f t="shared" si="988"/>
        <v>238.8</v>
      </c>
    </row>
    <row r="2729" spans="1:43" x14ac:dyDescent="0.25">
      <c r="A2729" t="s">
        <v>58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  <c r="U2729">
        <f t="shared" si="966"/>
        <v>0</v>
      </c>
      <c r="V2729" t="str">
        <f t="shared" si="967"/>
        <v>&lt;=3 calls</v>
      </c>
      <c r="W2729" t="str">
        <f t="shared" si="968"/>
        <v>Q3</v>
      </c>
      <c r="X2729" t="str">
        <f t="shared" si="969"/>
        <v>Not Applicable</v>
      </c>
      <c r="Y2729" t="str">
        <f t="shared" si="970"/>
        <v>Medium</v>
      </c>
      <c r="Z2729" s="3">
        <f t="shared" si="971"/>
        <v>3.4073673984068339E-2</v>
      </c>
      <c r="AA2729" s="3">
        <f t="shared" si="972"/>
        <v>0.26718851449558451</v>
      </c>
      <c r="AB2729" s="3">
        <f t="shared" si="973"/>
        <v>-0.1495005345359961</v>
      </c>
      <c r="AC2729" s="3">
        <f t="shared" si="974"/>
        <v>1.1390628765361424</v>
      </c>
      <c r="AD2729" s="3">
        <f t="shared" si="975"/>
        <v>2.8238297443411966</v>
      </c>
      <c r="AE2729" s="3">
        <f t="shared" si="976"/>
        <v>1.1799853236657096</v>
      </c>
      <c r="AF2729" s="3">
        <f t="shared" si="977"/>
        <v>1.6765191031142088</v>
      </c>
      <c r="AG2729" t="str">
        <f t="shared" si="978"/>
        <v>Cluster 2</v>
      </c>
      <c r="AH2729" t="str">
        <f t="shared" si="979"/>
        <v>&gt;16 messages</v>
      </c>
      <c r="AI2729" t="e">
        <f t="shared" si="980"/>
        <v>#N/A</v>
      </c>
      <c r="AJ2729">
        <f t="shared" si="981"/>
        <v>30.96</v>
      </c>
      <c r="AK2729" t="str">
        <f t="shared" si="982"/>
        <v>no - High</v>
      </c>
      <c r="AL2729" t="str">
        <f t="shared" si="983"/>
        <v>Q4 - Very High</v>
      </c>
      <c r="AM2729">
        <f t="shared" si="984"/>
        <v>0</v>
      </c>
      <c r="AN2729">
        <f t="shared" si="985"/>
        <v>1</v>
      </c>
      <c r="AO2729">
        <f t="shared" si="986"/>
        <v>0</v>
      </c>
      <c r="AP2729">
        <f t="shared" si="987"/>
        <v>2</v>
      </c>
      <c r="AQ2729">
        <f t="shared" si="988"/>
        <v>182.1</v>
      </c>
    </row>
    <row r="2730" spans="1:43" x14ac:dyDescent="0.25">
      <c r="A2730" t="s">
        <v>36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  <c r="U2730">
        <f t="shared" si="966"/>
        <v>0</v>
      </c>
      <c r="V2730" t="str">
        <f t="shared" si="967"/>
        <v>&lt;=3 calls</v>
      </c>
      <c r="W2730" t="str">
        <f t="shared" si="968"/>
        <v>Q4</v>
      </c>
      <c r="X2730" t="str">
        <f t="shared" si="969"/>
        <v>Not Applicable</v>
      </c>
      <c r="Y2730" t="str">
        <f t="shared" si="970"/>
        <v>High</v>
      </c>
      <c r="Z2730" s="3">
        <f t="shared" si="971"/>
        <v>-0.75278306603030021</v>
      </c>
      <c r="AA2730" s="3">
        <f t="shared" si="972"/>
        <v>2.6393505631745304</v>
      </c>
      <c r="AB2730" s="3">
        <f t="shared" si="973"/>
        <v>0.26357859881863027</v>
      </c>
      <c r="AC2730" s="3">
        <f t="shared" si="974"/>
        <v>-0.52754236353671935</v>
      </c>
      <c r="AD2730" s="3">
        <f t="shared" si="975"/>
        <v>3.8891947531288622</v>
      </c>
      <c r="AE2730" s="3">
        <f t="shared" si="976"/>
        <v>2.8072456898021576</v>
      </c>
      <c r="AF2730" s="3">
        <f t="shared" si="977"/>
        <v>2.9386086670498521</v>
      </c>
      <c r="AG2730" t="str">
        <f t="shared" si="978"/>
        <v>Cluster 2</v>
      </c>
      <c r="AH2730" t="str">
        <f t="shared" si="979"/>
        <v>&gt;16 messages</v>
      </c>
      <c r="AI2730" t="e">
        <f t="shared" si="980"/>
        <v>#N/A</v>
      </c>
      <c r="AJ2730">
        <f t="shared" si="981"/>
        <v>23.73</v>
      </c>
      <c r="AK2730" t="str">
        <f t="shared" si="982"/>
        <v>no - Low</v>
      </c>
      <c r="AL2730" t="str">
        <f t="shared" si="983"/>
        <v>Q2 - Medium</v>
      </c>
      <c r="AM2730">
        <f t="shared" si="984"/>
        <v>0</v>
      </c>
      <c r="AN2730">
        <f t="shared" si="985"/>
        <v>1</v>
      </c>
      <c r="AO2730">
        <f t="shared" si="986"/>
        <v>0</v>
      </c>
      <c r="AP2730">
        <f t="shared" si="987"/>
        <v>2</v>
      </c>
      <c r="AQ2730">
        <f t="shared" si="988"/>
        <v>139.6</v>
      </c>
    </row>
    <row r="2731" spans="1:43" x14ac:dyDescent="0.25">
      <c r="A2731" t="s">
        <v>51</v>
      </c>
      <c r="B2731">
        <v>184</v>
      </c>
      <c r="C2731" t="s">
        <v>25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  <c r="U2731">
        <f t="shared" si="966"/>
        <v>0</v>
      </c>
      <c r="V2731" t="str">
        <f t="shared" si="967"/>
        <v>&lt;=3 calls</v>
      </c>
      <c r="W2731" t="str">
        <f t="shared" si="968"/>
        <v>Q4</v>
      </c>
      <c r="X2731" t="str">
        <f t="shared" si="969"/>
        <v>Not Applicable</v>
      </c>
      <c r="Y2731" t="str">
        <f t="shared" si="970"/>
        <v>High</v>
      </c>
      <c r="Z2731" s="3">
        <f t="shared" si="971"/>
        <v>0.37103350147257474</v>
      </c>
      <c r="AA2731" s="3">
        <f t="shared" si="972"/>
        <v>1.0632160476093246</v>
      </c>
      <c r="AB2731" s="3">
        <f t="shared" si="973"/>
        <v>-1.0173639060550901</v>
      </c>
      <c r="AC2731" s="3">
        <f t="shared" si="974"/>
        <v>-2.0314681775414092E-2</v>
      </c>
      <c r="AD2731" s="3">
        <f t="shared" si="975"/>
        <v>2.6639591117828911</v>
      </c>
      <c r="AE2731" s="3">
        <f t="shared" si="976"/>
        <v>1.5177405004638636</v>
      </c>
      <c r="AF2731" s="3">
        <f t="shared" si="977"/>
        <v>2.347422906986619</v>
      </c>
      <c r="AG2731" t="str">
        <f t="shared" si="978"/>
        <v>Cluster 2</v>
      </c>
      <c r="AH2731" t="str">
        <f t="shared" si="979"/>
        <v>1-16 messages</v>
      </c>
      <c r="AI2731" t="e">
        <f t="shared" si="980"/>
        <v>#N/A</v>
      </c>
      <c r="AJ2731">
        <f t="shared" si="981"/>
        <v>34.049999999999997</v>
      </c>
      <c r="AK2731" t="str">
        <f t="shared" si="982"/>
        <v>no - Medium</v>
      </c>
      <c r="AL2731" t="str">
        <f t="shared" si="983"/>
        <v>Q2 - Medium</v>
      </c>
      <c r="AM2731">
        <f t="shared" si="984"/>
        <v>0</v>
      </c>
      <c r="AN2731">
        <f t="shared" si="985"/>
        <v>0</v>
      </c>
      <c r="AO2731">
        <f t="shared" si="986"/>
        <v>0</v>
      </c>
      <c r="AP2731">
        <f t="shared" si="987"/>
        <v>0</v>
      </c>
      <c r="AQ2731">
        <f t="shared" si="988"/>
        <v>200.3</v>
      </c>
    </row>
    <row r="2732" spans="1:43" x14ac:dyDescent="0.25">
      <c r="A2732" t="s">
        <v>43</v>
      </c>
      <c r="B2732">
        <v>88</v>
      </c>
      <c r="C2732" t="s">
        <v>25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  <c r="U2732">
        <f t="shared" si="966"/>
        <v>0</v>
      </c>
      <c r="V2732" t="str">
        <f t="shared" si="967"/>
        <v>&lt;=3 calls</v>
      </c>
      <c r="W2732" t="str">
        <f t="shared" si="968"/>
        <v>Q2</v>
      </c>
      <c r="X2732" t="str">
        <f t="shared" si="969"/>
        <v>Not Applicable</v>
      </c>
      <c r="Y2732" t="str">
        <f t="shared" si="970"/>
        <v>High</v>
      </c>
      <c r="Z2732" s="3">
        <f t="shared" si="971"/>
        <v>-0.49543462635501251</v>
      </c>
      <c r="AA2732" s="3">
        <f t="shared" si="972"/>
        <v>1.0254047397864219</v>
      </c>
      <c r="AB2732" s="3">
        <f t="shared" si="973"/>
        <v>-0.36398393070089835</v>
      </c>
      <c r="AC2732" s="3">
        <f t="shared" si="974"/>
        <v>-0.63623400962842791</v>
      </c>
      <c r="AD2732" s="3">
        <f t="shared" si="975"/>
        <v>2.212169232312144</v>
      </c>
      <c r="AE2732" s="3">
        <f t="shared" si="976"/>
        <v>1.3543221057726014</v>
      </c>
      <c r="AF2732" s="3">
        <f t="shared" si="977"/>
        <v>2.6028223181731338</v>
      </c>
      <c r="AG2732" t="str">
        <f t="shared" si="978"/>
        <v>Cluster 2</v>
      </c>
      <c r="AH2732" t="str">
        <f t="shared" si="979"/>
        <v>Not Applicable</v>
      </c>
      <c r="AI2732" t="e">
        <f t="shared" si="980"/>
        <v>#N/A</v>
      </c>
      <c r="AJ2732">
        <f t="shared" si="981"/>
        <v>26.1</v>
      </c>
      <c r="AK2732" t="str">
        <f t="shared" si="982"/>
        <v>no - Medium</v>
      </c>
      <c r="AL2732" t="str">
        <f t="shared" si="983"/>
        <v>Q1 - Low</v>
      </c>
      <c r="AM2732">
        <f t="shared" si="984"/>
        <v>0</v>
      </c>
      <c r="AN2732">
        <f t="shared" si="985"/>
        <v>0</v>
      </c>
      <c r="AO2732">
        <f t="shared" si="986"/>
        <v>0</v>
      </c>
      <c r="AP2732">
        <f t="shared" si="987"/>
        <v>1</v>
      </c>
      <c r="AQ2732">
        <f t="shared" si="988"/>
        <v>153.5</v>
      </c>
    </row>
    <row r="2733" spans="1:43" x14ac:dyDescent="0.25">
      <c r="A2733" t="s">
        <v>55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  <c r="U2733">
        <f t="shared" si="966"/>
        <v>0</v>
      </c>
      <c r="V2733" t="str">
        <f t="shared" si="967"/>
        <v>&lt;=3 calls</v>
      </c>
      <c r="W2733" t="str">
        <f t="shared" si="968"/>
        <v>Q1</v>
      </c>
      <c r="X2733" t="str">
        <f t="shared" si="969"/>
        <v>High</v>
      </c>
      <c r="Y2733" t="str">
        <f t="shared" si="970"/>
        <v>Medium</v>
      </c>
      <c r="Z2733" s="3">
        <f t="shared" si="971"/>
        <v>-0.96384581511650746</v>
      </c>
      <c r="AA2733" s="3">
        <f t="shared" si="972"/>
        <v>-0.56665032644105839</v>
      </c>
      <c r="AB2733" s="3">
        <f t="shared" si="973"/>
        <v>1.0003687837925066</v>
      </c>
      <c r="AC2733" s="3">
        <f t="shared" si="974"/>
        <v>0.52314354868312773</v>
      </c>
      <c r="AD2733" s="3">
        <f t="shared" si="975"/>
        <v>2.5515761022796819</v>
      </c>
      <c r="AE2733" s="3">
        <f t="shared" si="976"/>
        <v>1.5888701091935231</v>
      </c>
      <c r="AF2733" s="3">
        <f t="shared" si="977"/>
        <v>2.5570443566845884</v>
      </c>
      <c r="AG2733" t="str">
        <f t="shared" si="978"/>
        <v>Cluster 2</v>
      </c>
      <c r="AH2733" t="str">
        <f t="shared" si="979"/>
        <v>&gt;16 messages</v>
      </c>
      <c r="AI2733" t="e">
        <f t="shared" si="980"/>
        <v>#N/A</v>
      </c>
      <c r="AJ2733">
        <f t="shared" si="981"/>
        <v>21.79</v>
      </c>
      <c r="AK2733" t="str">
        <f t="shared" si="982"/>
        <v>yes - Medium</v>
      </c>
      <c r="AL2733" t="str">
        <f t="shared" si="983"/>
        <v>Q3 - High</v>
      </c>
      <c r="AM2733">
        <f t="shared" si="984"/>
        <v>1</v>
      </c>
      <c r="AN2733">
        <f t="shared" si="985"/>
        <v>1</v>
      </c>
      <c r="AO2733">
        <f t="shared" si="986"/>
        <v>0</v>
      </c>
      <c r="AP2733">
        <f t="shared" si="987"/>
        <v>3</v>
      </c>
      <c r="AQ2733">
        <f t="shared" si="988"/>
        <v>128.19999999999999</v>
      </c>
    </row>
    <row r="2734" spans="1:43" x14ac:dyDescent="0.25">
      <c r="A2734" t="s">
        <v>58</v>
      </c>
      <c r="B2734">
        <v>110</v>
      </c>
      <c r="C2734" t="s">
        <v>25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  <c r="U2734">
        <f t="shared" si="966"/>
        <v>0</v>
      </c>
      <c r="V2734" t="str">
        <f t="shared" si="967"/>
        <v>&lt;=3 calls</v>
      </c>
      <c r="W2734" t="str">
        <f t="shared" si="968"/>
        <v>Q3</v>
      </c>
      <c r="X2734" t="str">
        <f t="shared" si="969"/>
        <v>Not Applicable</v>
      </c>
      <c r="Y2734" t="str">
        <f t="shared" si="970"/>
        <v>Medium</v>
      </c>
      <c r="Z2734" s="3">
        <f t="shared" si="971"/>
        <v>-0.38434896894121934</v>
      </c>
      <c r="AA2734" s="3">
        <f t="shared" si="972"/>
        <v>4.2310736390953251E-2</v>
      </c>
      <c r="AB2734" s="3">
        <f t="shared" si="973"/>
        <v>1.1016526097592656</v>
      </c>
      <c r="AC2734" s="3">
        <f t="shared" si="974"/>
        <v>2.334670983544934</v>
      </c>
      <c r="AD2734" s="3">
        <f t="shared" si="975"/>
        <v>4.1233981282243484</v>
      </c>
      <c r="AE2734" s="3">
        <f t="shared" si="976"/>
        <v>2.6103335806628611</v>
      </c>
      <c r="AF2734" s="3">
        <f t="shared" si="977"/>
        <v>2.1506442478541929</v>
      </c>
      <c r="AG2734" t="str">
        <f t="shared" si="978"/>
        <v>Cluster 3</v>
      </c>
      <c r="AH2734" t="str">
        <f t="shared" si="979"/>
        <v>Not Applicable</v>
      </c>
      <c r="AI2734" t="e">
        <f t="shared" si="980"/>
        <v>#N/A</v>
      </c>
      <c r="AJ2734">
        <f t="shared" si="981"/>
        <v>27.12</v>
      </c>
      <c r="AK2734" t="str">
        <f t="shared" si="982"/>
        <v>no - Low</v>
      </c>
      <c r="AL2734" t="str">
        <f t="shared" si="983"/>
        <v>Q4 - Very High</v>
      </c>
      <c r="AM2734">
        <f t="shared" si="984"/>
        <v>0</v>
      </c>
      <c r="AN2734">
        <f t="shared" si="985"/>
        <v>0</v>
      </c>
      <c r="AO2734">
        <f t="shared" si="986"/>
        <v>0</v>
      </c>
      <c r="AP2734">
        <f t="shared" si="987"/>
        <v>2</v>
      </c>
      <c r="AQ2734">
        <f t="shared" si="988"/>
        <v>159.5</v>
      </c>
    </row>
    <row r="2735" spans="1:43" x14ac:dyDescent="0.25">
      <c r="A2735" t="s">
        <v>32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  <c r="U2735">
        <f t="shared" si="966"/>
        <v>1</v>
      </c>
      <c r="V2735" t="str">
        <f t="shared" si="967"/>
        <v>&lt;=3 calls</v>
      </c>
      <c r="W2735" t="str">
        <f t="shared" si="968"/>
        <v>Q3</v>
      </c>
      <c r="X2735" t="str">
        <f t="shared" si="969"/>
        <v>Not Applicable</v>
      </c>
      <c r="Y2735" t="str">
        <f t="shared" si="970"/>
        <v>High</v>
      </c>
      <c r="Z2735" s="3">
        <f t="shared" si="971"/>
        <v>0.85425611122257505</v>
      </c>
      <c r="AA2735" s="3">
        <f t="shared" si="972"/>
        <v>1.5249120168152941</v>
      </c>
      <c r="AB2735" s="3">
        <f t="shared" si="973"/>
        <v>0.25563476933104118</v>
      </c>
      <c r="AC2735" s="3">
        <f t="shared" si="974"/>
        <v>0.74052684086654508</v>
      </c>
      <c r="AD2735" s="3">
        <f t="shared" si="975"/>
        <v>3.7973015124420177</v>
      </c>
      <c r="AE2735" s="3">
        <f t="shared" si="976"/>
        <v>1.9154214418564715</v>
      </c>
      <c r="AF2735" s="3">
        <f t="shared" si="977"/>
        <v>0.95821700227694429</v>
      </c>
      <c r="AG2735" t="str">
        <f t="shared" si="978"/>
        <v>Cluster 3</v>
      </c>
      <c r="AH2735" t="str">
        <f t="shared" si="979"/>
        <v>Not Applicable</v>
      </c>
      <c r="AI2735">
        <f t="shared" si="980"/>
        <v>38.49</v>
      </c>
      <c r="AJ2735" t="e">
        <f t="shared" si="981"/>
        <v>#N/A</v>
      </c>
      <c r="AK2735" t="str">
        <f t="shared" si="982"/>
        <v>no - Medium</v>
      </c>
      <c r="AL2735" t="str">
        <f t="shared" si="983"/>
        <v>Q4 - Very High</v>
      </c>
      <c r="AM2735">
        <f t="shared" si="984"/>
        <v>0</v>
      </c>
      <c r="AN2735">
        <f t="shared" si="985"/>
        <v>1</v>
      </c>
      <c r="AO2735">
        <f t="shared" si="986"/>
        <v>0</v>
      </c>
      <c r="AP2735">
        <f t="shared" si="987"/>
        <v>3</v>
      </c>
      <c r="AQ2735">
        <f t="shared" si="988"/>
        <v>226.4</v>
      </c>
    </row>
    <row r="2736" spans="1:43" x14ac:dyDescent="0.25">
      <c r="A2736" t="s">
        <v>50</v>
      </c>
      <c r="B2736">
        <v>33</v>
      </c>
      <c r="C2736" t="s">
        <v>25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  <c r="U2736">
        <f t="shared" si="966"/>
        <v>0</v>
      </c>
      <c r="V2736" t="str">
        <f t="shared" si="967"/>
        <v>&lt;=3 calls</v>
      </c>
      <c r="W2736" t="str">
        <f t="shared" si="968"/>
        <v>Q1</v>
      </c>
      <c r="X2736" t="str">
        <f t="shared" si="969"/>
        <v>Not Applicable</v>
      </c>
      <c r="Y2736" t="str">
        <f t="shared" si="970"/>
        <v>Medium</v>
      </c>
      <c r="Z2736" s="3">
        <f t="shared" si="971"/>
        <v>1.3263701552311962</v>
      </c>
      <c r="AA2736" s="3">
        <f t="shared" si="972"/>
        <v>-0.11092456373344206</v>
      </c>
      <c r="AB2736" s="3">
        <f t="shared" si="973"/>
        <v>0.21194370714930152</v>
      </c>
      <c r="AC2736" s="3">
        <f t="shared" si="974"/>
        <v>-0.67246455832566399</v>
      </c>
      <c r="AD2736" s="3">
        <f t="shared" si="975"/>
        <v>2.7890034502263679</v>
      </c>
      <c r="AE2736" s="3">
        <f t="shared" si="976"/>
        <v>1.5062173696820127</v>
      </c>
      <c r="AF2736" s="3">
        <f t="shared" si="977"/>
        <v>2.1814768584812025</v>
      </c>
      <c r="AG2736" t="str">
        <f t="shared" si="978"/>
        <v>Cluster 2</v>
      </c>
      <c r="AH2736" t="str">
        <f t="shared" si="979"/>
        <v>Not Applicable</v>
      </c>
      <c r="AI2736" t="e">
        <f t="shared" si="980"/>
        <v>#N/A</v>
      </c>
      <c r="AJ2736">
        <f t="shared" si="981"/>
        <v>42.82</v>
      </c>
      <c r="AK2736" t="str">
        <f t="shared" si="982"/>
        <v>no - Low</v>
      </c>
      <c r="AL2736" t="str">
        <f t="shared" si="983"/>
        <v>Q1 - Low</v>
      </c>
      <c r="AM2736">
        <f t="shared" si="984"/>
        <v>0</v>
      </c>
      <c r="AN2736">
        <f t="shared" si="985"/>
        <v>0</v>
      </c>
      <c r="AO2736">
        <f t="shared" si="986"/>
        <v>0</v>
      </c>
      <c r="AP2736">
        <f t="shared" si="987"/>
        <v>2</v>
      </c>
      <c r="AQ2736">
        <f t="shared" si="988"/>
        <v>251.9</v>
      </c>
    </row>
    <row r="2737" spans="1:43" x14ac:dyDescent="0.25">
      <c r="A2737" t="s">
        <v>66</v>
      </c>
      <c r="B2737">
        <v>100</v>
      </c>
      <c r="C2737" t="s">
        <v>28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  <c r="U2737">
        <f t="shared" si="966"/>
        <v>1</v>
      </c>
      <c r="V2737" t="str">
        <f t="shared" si="967"/>
        <v>&lt;=3 calls</v>
      </c>
      <c r="W2737" t="str">
        <f t="shared" si="968"/>
        <v>Q2</v>
      </c>
      <c r="X2737" t="str">
        <f t="shared" si="969"/>
        <v>Not Applicable</v>
      </c>
      <c r="Y2737" t="str">
        <f t="shared" si="970"/>
        <v>Medium</v>
      </c>
      <c r="Z2737" s="3">
        <f t="shared" si="971"/>
        <v>1.5596500358001619</v>
      </c>
      <c r="AA2737" s="3">
        <f t="shared" si="972"/>
        <v>-0.12286497673014804</v>
      </c>
      <c r="AB2737" s="3">
        <f t="shared" si="973"/>
        <v>1.2347117536763805</v>
      </c>
      <c r="AC2737" s="3">
        <f t="shared" si="974"/>
        <v>-0.99853949660078922</v>
      </c>
      <c r="AD2737" s="3">
        <f t="shared" si="975"/>
        <v>3.5092895163989986</v>
      </c>
      <c r="AE2737" s="3">
        <f t="shared" si="976"/>
        <v>2.2291698628899295</v>
      </c>
      <c r="AF2737" s="3">
        <f t="shared" si="977"/>
        <v>2.3713463781838149</v>
      </c>
      <c r="AG2737" t="str">
        <f t="shared" si="978"/>
        <v>Cluster 2</v>
      </c>
      <c r="AH2737" t="str">
        <f t="shared" si="979"/>
        <v>Not Applicable</v>
      </c>
      <c r="AI2737">
        <f t="shared" si="980"/>
        <v>44.97</v>
      </c>
      <c r="AJ2737" t="e">
        <f t="shared" si="981"/>
        <v>#N/A</v>
      </c>
      <c r="AK2737" t="str">
        <f t="shared" si="982"/>
        <v>no - Medium</v>
      </c>
      <c r="AL2737" t="str">
        <f t="shared" si="983"/>
        <v>Q1 - Low</v>
      </c>
      <c r="AM2737">
        <f t="shared" si="984"/>
        <v>0</v>
      </c>
      <c r="AN2737">
        <f t="shared" si="985"/>
        <v>0</v>
      </c>
      <c r="AO2737">
        <f t="shared" si="986"/>
        <v>1</v>
      </c>
      <c r="AP2737">
        <f t="shared" si="987"/>
        <v>2</v>
      </c>
      <c r="AQ2737">
        <f t="shared" si="988"/>
        <v>264.5</v>
      </c>
    </row>
    <row r="2738" spans="1:43" x14ac:dyDescent="0.25">
      <c r="A2738" t="s">
        <v>36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  <c r="U2738">
        <f t="shared" si="966"/>
        <v>0</v>
      </c>
      <c r="V2738" t="str">
        <f t="shared" si="967"/>
        <v>&lt;=3 calls</v>
      </c>
      <c r="W2738" t="str">
        <f t="shared" si="968"/>
        <v>Q4</v>
      </c>
      <c r="X2738" t="str">
        <f t="shared" si="969"/>
        <v>Not Applicable</v>
      </c>
      <c r="Y2738" t="str">
        <f t="shared" si="970"/>
        <v>Medium</v>
      </c>
      <c r="Z2738" s="3">
        <f t="shared" si="971"/>
        <v>-0.4917317711078863</v>
      </c>
      <c r="AA2738" s="3">
        <f t="shared" si="972"/>
        <v>-0.23032869370050307</v>
      </c>
      <c r="AB2738" s="3">
        <f t="shared" si="973"/>
        <v>5.4041404719889297E-3</v>
      </c>
      <c r="AC2738" s="3">
        <f t="shared" si="974"/>
        <v>0.16083806171076653</v>
      </c>
      <c r="AD2738" s="3">
        <f t="shared" si="975"/>
        <v>1.7913997330122966</v>
      </c>
      <c r="AE2738" s="3">
        <f t="shared" si="976"/>
        <v>0.56634753348787192</v>
      </c>
      <c r="AF2738" s="3">
        <f t="shared" si="977"/>
        <v>2.3307479601919776</v>
      </c>
      <c r="AG2738" t="str">
        <f t="shared" si="978"/>
        <v>Cluster 2</v>
      </c>
      <c r="AH2738" t="str">
        <f t="shared" si="979"/>
        <v>Not Applicable</v>
      </c>
      <c r="AI2738" t="e">
        <f t="shared" si="980"/>
        <v>#N/A</v>
      </c>
      <c r="AJ2738">
        <f t="shared" si="981"/>
        <v>26.13</v>
      </c>
      <c r="AK2738" t="str">
        <f t="shared" si="982"/>
        <v>no - Low</v>
      </c>
      <c r="AL2738" t="str">
        <f t="shared" si="983"/>
        <v>Q3 - High</v>
      </c>
      <c r="AM2738">
        <f t="shared" si="984"/>
        <v>0</v>
      </c>
      <c r="AN2738">
        <f t="shared" si="985"/>
        <v>1</v>
      </c>
      <c r="AO2738">
        <f t="shared" si="986"/>
        <v>0</v>
      </c>
      <c r="AP2738">
        <f t="shared" si="987"/>
        <v>0</v>
      </c>
      <c r="AQ2738">
        <f t="shared" si="988"/>
        <v>153.69999999999999</v>
      </c>
    </row>
    <row r="2739" spans="1:43" x14ac:dyDescent="0.25">
      <c r="A2739" t="s">
        <v>52</v>
      </c>
      <c r="B2739">
        <v>27</v>
      </c>
      <c r="C2739" t="s">
        <v>28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  <c r="U2739">
        <f t="shared" si="966"/>
        <v>0</v>
      </c>
      <c r="V2739" t="str">
        <f t="shared" si="967"/>
        <v>&gt;3 calls</v>
      </c>
      <c r="W2739" t="str">
        <f t="shared" si="968"/>
        <v>Q1</v>
      </c>
      <c r="X2739" t="str">
        <f t="shared" si="969"/>
        <v>Not Applicable</v>
      </c>
      <c r="Y2739" t="str">
        <f t="shared" si="970"/>
        <v>Medium</v>
      </c>
      <c r="Z2739" s="3">
        <f t="shared" si="971"/>
        <v>0.95978748576567841</v>
      </c>
      <c r="AA2739" s="3">
        <f t="shared" si="972"/>
        <v>0.21146658717762301</v>
      </c>
      <c r="AB2739" s="3">
        <f t="shared" si="973"/>
        <v>-0.69762476917963445</v>
      </c>
      <c r="AC2739" s="3">
        <f t="shared" si="974"/>
        <v>1.71875165569192</v>
      </c>
      <c r="AD2739" s="3">
        <f t="shared" si="975"/>
        <v>3.5765150113976572</v>
      </c>
      <c r="AE2739" s="3">
        <f t="shared" si="976"/>
        <v>2.0992135927155218</v>
      </c>
      <c r="AF2739" s="3">
        <f t="shared" si="977"/>
        <v>2.0054764493582153</v>
      </c>
      <c r="AG2739" t="str">
        <f t="shared" si="978"/>
        <v>Cluster 3</v>
      </c>
      <c r="AH2739" t="str">
        <f t="shared" si="979"/>
        <v>Not Applicable</v>
      </c>
      <c r="AI2739" t="e">
        <f t="shared" si="980"/>
        <v>#N/A</v>
      </c>
      <c r="AJ2739">
        <f t="shared" si="981"/>
        <v>39.46</v>
      </c>
      <c r="AK2739" t="str">
        <f t="shared" si="982"/>
        <v>no - Medium</v>
      </c>
      <c r="AL2739" t="str">
        <f t="shared" si="983"/>
        <v>Q4 - Very High</v>
      </c>
      <c r="AM2739">
        <f t="shared" si="984"/>
        <v>0</v>
      </c>
      <c r="AN2739">
        <f t="shared" si="985"/>
        <v>0</v>
      </c>
      <c r="AO2739">
        <f t="shared" si="986"/>
        <v>1</v>
      </c>
      <c r="AP2739">
        <f t="shared" si="987"/>
        <v>5</v>
      </c>
      <c r="AQ2739">
        <f t="shared" si="988"/>
        <v>232.1</v>
      </c>
    </row>
    <row r="2740" spans="1:43" x14ac:dyDescent="0.25">
      <c r="A2740" t="s">
        <v>72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  <c r="U2740">
        <f t="shared" si="966"/>
        <v>0</v>
      </c>
      <c r="V2740" t="str">
        <f t="shared" si="967"/>
        <v>&lt;=3 calls</v>
      </c>
      <c r="W2740" t="str">
        <f t="shared" si="968"/>
        <v>Q3</v>
      </c>
      <c r="X2740" t="str">
        <f t="shared" si="969"/>
        <v>Not Applicable</v>
      </c>
      <c r="Y2740" t="str">
        <f t="shared" si="970"/>
        <v>Medium</v>
      </c>
      <c r="Z2740" s="3">
        <f t="shared" si="971"/>
        <v>0.40065634344958612</v>
      </c>
      <c r="AA2740" s="3">
        <f t="shared" si="972"/>
        <v>0.24131761966938828</v>
      </c>
      <c r="AB2740" s="3">
        <f t="shared" si="973"/>
        <v>-0.46923967141145173</v>
      </c>
      <c r="AC2740" s="3">
        <f t="shared" si="974"/>
        <v>-0.88984785050908088</v>
      </c>
      <c r="AD2740" s="3">
        <f t="shared" si="975"/>
        <v>1.9484731580876691</v>
      </c>
      <c r="AE2740" s="3">
        <f t="shared" si="976"/>
        <v>1.1094028868680896</v>
      </c>
      <c r="AF2740" s="3">
        <f t="shared" si="977"/>
        <v>2.5816664933709714</v>
      </c>
      <c r="AG2740" t="str">
        <f t="shared" si="978"/>
        <v>Cluster 2</v>
      </c>
      <c r="AH2740" t="str">
        <f t="shared" si="979"/>
        <v>Not Applicable</v>
      </c>
      <c r="AI2740" t="e">
        <f t="shared" si="980"/>
        <v>#N/A</v>
      </c>
      <c r="AJ2740">
        <f t="shared" si="981"/>
        <v>34.32</v>
      </c>
      <c r="AK2740" t="str">
        <f t="shared" si="982"/>
        <v>no - High</v>
      </c>
      <c r="AL2740" t="str">
        <f t="shared" si="983"/>
        <v>Q1 - Low</v>
      </c>
      <c r="AM2740">
        <f t="shared" si="984"/>
        <v>0</v>
      </c>
      <c r="AN2740">
        <f t="shared" si="985"/>
        <v>1</v>
      </c>
      <c r="AO2740">
        <f t="shared" si="986"/>
        <v>0</v>
      </c>
      <c r="AP2740">
        <f t="shared" si="987"/>
        <v>1</v>
      </c>
      <c r="AQ2740">
        <f t="shared" si="988"/>
        <v>201.9</v>
      </c>
    </row>
    <row r="2741" spans="1:43" x14ac:dyDescent="0.25">
      <c r="A2741" t="s">
        <v>27</v>
      </c>
      <c r="B2741">
        <v>87</v>
      </c>
      <c r="C2741" t="s">
        <v>25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  <c r="U2741">
        <f t="shared" si="966"/>
        <v>0</v>
      </c>
      <c r="V2741" t="str">
        <f t="shared" si="967"/>
        <v>&lt;=3 calls</v>
      </c>
      <c r="W2741" t="str">
        <f t="shared" si="968"/>
        <v>Q2</v>
      </c>
      <c r="X2741" t="str">
        <f t="shared" si="969"/>
        <v>Not Applicable</v>
      </c>
      <c r="Y2741" t="str">
        <f t="shared" si="970"/>
        <v>Medium</v>
      </c>
      <c r="Z2741" s="3">
        <f t="shared" si="971"/>
        <v>0.12294219991510312</v>
      </c>
      <c r="AA2741" s="3">
        <f t="shared" si="972"/>
        <v>-0.34973282366756409</v>
      </c>
      <c r="AB2741" s="3">
        <f t="shared" si="973"/>
        <v>-1.1404932631127194</v>
      </c>
      <c r="AC2741" s="3">
        <f t="shared" si="974"/>
        <v>-2.1941476036095811</v>
      </c>
      <c r="AD2741" s="3">
        <f t="shared" si="975"/>
        <v>1.7690600445298896</v>
      </c>
      <c r="AE2741" s="3">
        <f t="shared" si="976"/>
        <v>2.5004872369403564</v>
      </c>
      <c r="AF2741" s="3">
        <f t="shared" si="977"/>
        <v>4.1683689139819595</v>
      </c>
      <c r="AG2741" t="str">
        <f t="shared" si="978"/>
        <v>Cluster 1</v>
      </c>
      <c r="AH2741" t="str">
        <f t="shared" si="979"/>
        <v>Not Applicable</v>
      </c>
      <c r="AI2741" t="e">
        <f t="shared" si="980"/>
        <v>#N/A</v>
      </c>
      <c r="AJ2741">
        <f t="shared" si="981"/>
        <v>31.77</v>
      </c>
      <c r="AK2741" t="str">
        <f t="shared" si="982"/>
        <v>no - High</v>
      </c>
      <c r="AL2741" t="str">
        <f t="shared" si="983"/>
        <v>Q1 - Low</v>
      </c>
      <c r="AM2741">
        <f t="shared" si="984"/>
        <v>0</v>
      </c>
      <c r="AN2741">
        <f t="shared" si="985"/>
        <v>0</v>
      </c>
      <c r="AO2741">
        <f t="shared" si="986"/>
        <v>0</v>
      </c>
      <c r="AP2741">
        <f t="shared" si="987"/>
        <v>1</v>
      </c>
      <c r="AQ2741">
        <f t="shared" si="988"/>
        <v>186.9</v>
      </c>
    </row>
    <row r="2742" spans="1:43" x14ac:dyDescent="0.25">
      <c r="A2742" t="s">
        <v>74</v>
      </c>
      <c r="B2742">
        <v>129</v>
      </c>
      <c r="C2742" t="s">
        <v>28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  <c r="U2742">
        <f t="shared" si="966"/>
        <v>0</v>
      </c>
      <c r="V2742" t="str">
        <f t="shared" si="967"/>
        <v>&lt;=3 calls</v>
      </c>
      <c r="W2742" t="str">
        <f t="shared" si="968"/>
        <v>Q4</v>
      </c>
      <c r="X2742" t="str">
        <f t="shared" si="969"/>
        <v>Not Applicable</v>
      </c>
      <c r="Y2742" t="str">
        <f t="shared" si="970"/>
        <v>Medium</v>
      </c>
      <c r="Z2742" s="3">
        <f t="shared" si="971"/>
        <v>0.30253067940073525</v>
      </c>
      <c r="AA2742" s="3">
        <f t="shared" si="972"/>
        <v>-0.38953420032325109</v>
      </c>
      <c r="AB2742" s="3">
        <f t="shared" si="973"/>
        <v>0.88319729885056919</v>
      </c>
      <c r="AC2742" s="3">
        <f t="shared" si="974"/>
        <v>-1.3246144348759143</v>
      </c>
      <c r="AD2742" s="3">
        <f t="shared" si="975"/>
        <v>2.3918740061054642</v>
      </c>
      <c r="AE2742" s="3">
        <f t="shared" si="976"/>
        <v>1.6667041054064531</v>
      </c>
      <c r="AF2742" s="3">
        <f t="shared" si="977"/>
        <v>2.7990612513616857</v>
      </c>
      <c r="AG2742" t="str">
        <f t="shared" si="978"/>
        <v>Cluster 2</v>
      </c>
      <c r="AH2742" t="str">
        <f t="shared" si="979"/>
        <v>&gt;16 messages</v>
      </c>
      <c r="AI2742" t="e">
        <f t="shared" si="980"/>
        <v>#N/A</v>
      </c>
      <c r="AJ2742">
        <f t="shared" si="981"/>
        <v>33.42</v>
      </c>
      <c r="AK2742" t="str">
        <f t="shared" si="982"/>
        <v>no - Medium</v>
      </c>
      <c r="AL2742" t="str">
        <f t="shared" si="983"/>
        <v>Q1 - Low</v>
      </c>
      <c r="AM2742">
        <f t="shared" si="984"/>
        <v>0</v>
      </c>
      <c r="AN2742">
        <f t="shared" si="985"/>
        <v>0</v>
      </c>
      <c r="AO2742">
        <f t="shared" si="986"/>
        <v>1</v>
      </c>
      <c r="AP2742">
        <f t="shared" si="987"/>
        <v>1</v>
      </c>
      <c r="AQ2742">
        <f t="shared" si="988"/>
        <v>196.6</v>
      </c>
    </row>
    <row r="2743" spans="1:43" x14ac:dyDescent="0.25">
      <c r="A2743" t="s">
        <v>51</v>
      </c>
      <c r="B2743">
        <v>142</v>
      </c>
      <c r="C2743" t="s">
        <v>28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  <c r="U2743">
        <f t="shared" si="966"/>
        <v>0</v>
      </c>
      <c r="V2743" t="str">
        <f t="shared" si="967"/>
        <v>&lt;=3 calls</v>
      </c>
      <c r="W2743" t="str">
        <f t="shared" si="968"/>
        <v>Q4</v>
      </c>
      <c r="X2743" t="str">
        <f t="shared" si="969"/>
        <v>Not Applicable</v>
      </c>
      <c r="Y2743" t="str">
        <f t="shared" si="970"/>
        <v>Medium</v>
      </c>
      <c r="Z2743" s="3">
        <f t="shared" si="971"/>
        <v>0.95978748576567841</v>
      </c>
      <c r="AA2743" s="3">
        <f t="shared" si="972"/>
        <v>-0.63630273558851058</v>
      </c>
      <c r="AB2743" s="3">
        <f t="shared" si="973"/>
        <v>-6.4104367544414495E-2</v>
      </c>
      <c r="AC2743" s="3">
        <f t="shared" si="974"/>
        <v>-0.12900632786712207</v>
      </c>
      <c r="AD2743" s="3">
        <f t="shared" si="975"/>
        <v>2.3680315245471535</v>
      </c>
      <c r="AE2743" s="3">
        <f t="shared" si="976"/>
        <v>1.1605279797220975</v>
      </c>
      <c r="AF2743" s="3">
        <f t="shared" si="977"/>
        <v>2.2552332655817651</v>
      </c>
      <c r="AG2743" t="str">
        <f t="shared" si="978"/>
        <v>Cluster 2</v>
      </c>
      <c r="AH2743" t="str">
        <f t="shared" si="979"/>
        <v>Not Applicable</v>
      </c>
      <c r="AI2743" t="e">
        <f t="shared" si="980"/>
        <v>#N/A</v>
      </c>
      <c r="AJ2743">
        <f t="shared" si="981"/>
        <v>39.46</v>
      </c>
      <c r="AK2743" t="str">
        <f t="shared" si="982"/>
        <v>no - Low</v>
      </c>
      <c r="AL2743" t="str">
        <f t="shared" si="983"/>
        <v>Q2 - Medium</v>
      </c>
      <c r="AM2743">
        <f t="shared" si="984"/>
        <v>0</v>
      </c>
      <c r="AN2743">
        <f t="shared" si="985"/>
        <v>0</v>
      </c>
      <c r="AO2743">
        <f t="shared" si="986"/>
        <v>1</v>
      </c>
      <c r="AP2743">
        <f t="shared" si="987"/>
        <v>1</v>
      </c>
      <c r="AQ2743">
        <f t="shared" si="988"/>
        <v>232.1</v>
      </c>
    </row>
    <row r="2744" spans="1:43" x14ac:dyDescent="0.25">
      <c r="A2744" t="s">
        <v>26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  <c r="U2744">
        <f t="shared" si="966"/>
        <v>0</v>
      </c>
      <c r="V2744" t="str">
        <f t="shared" si="967"/>
        <v>&lt;=3 calls</v>
      </c>
      <c r="W2744" t="str">
        <f t="shared" si="968"/>
        <v>Q3</v>
      </c>
      <c r="X2744" t="str">
        <f t="shared" si="969"/>
        <v>Not Applicable</v>
      </c>
      <c r="Y2744" t="str">
        <f t="shared" si="970"/>
        <v>Low</v>
      </c>
      <c r="Z2744" s="3">
        <f t="shared" si="971"/>
        <v>-0.26400617340961002</v>
      </c>
      <c r="AA2744" s="3">
        <f t="shared" si="972"/>
        <v>-2.4990071630746624</v>
      </c>
      <c r="AB2744" s="3">
        <f t="shared" si="973"/>
        <v>0.94079006263558929</v>
      </c>
      <c r="AC2744" s="3">
        <f t="shared" si="974"/>
        <v>-1.4333060809676228</v>
      </c>
      <c r="AD2744" s="3">
        <f t="shared" si="975"/>
        <v>2.5967536684785655</v>
      </c>
      <c r="AE2744" s="3">
        <f t="shared" si="976"/>
        <v>3.0420697435117261</v>
      </c>
      <c r="AF2744" s="3">
        <f t="shared" si="977"/>
        <v>4.4458123030580259</v>
      </c>
      <c r="AG2744" t="str">
        <f t="shared" si="978"/>
        <v>Cluster 1</v>
      </c>
      <c r="AH2744" t="str">
        <f t="shared" si="979"/>
        <v>Not Applicable</v>
      </c>
      <c r="AI2744" t="e">
        <f t="shared" si="980"/>
        <v>#N/A</v>
      </c>
      <c r="AJ2744">
        <f t="shared" si="981"/>
        <v>28.22</v>
      </c>
      <c r="AK2744" t="str">
        <f t="shared" si="982"/>
        <v>no - High</v>
      </c>
      <c r="AL2744" t="str">
        <f t="shared" si="983"/>
        <v>Q1 - Low</v>
      </c>
      <c r="AM2744">
        <f t="shared" si="984"/>
        <v>0</v>
      </c>
      <c r="AN2744">
        <f t="shared" si="985"/>
        <v>1</v>
      </c>
      <c r="AO2744">
        <f t="shared" si="986"/>
        <v>0</v>
      </c>
      <c r="AP2744">
        <f t="shared" si="987"/>
        <v>0</v>
      </c>
      <c r="AQ2744">
        <f t="shared" si="988"/>
        <v>166</v>
      </c>
    </row>
    <row r="2745" spans="1:43" x14ac:dyDescent="0.25">
      <c r="A2745" t="s">
        <v>54</v>
      </c>
      <c r="B2745">
        <v>75</v>
      </c>
      <c r="C2745" t="s">
        <v>28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  <c r="U2745">
        <f t="shared" si="966"/>
        <v>0</v>
      </c>
      <c r="V2745" t="str">
        <f t="shared" si="967"/>
        <v>&lt;=3 calls</v>
      </c>
      <c r="W2745" t="str">
        <f t="shared" si="968"/>
        <v>Q2</v>
      </c>
      <c r="X2745" t="str">
        <f t="shared" si="969"/>
        <v>Not Applicable</v>
      </c>
      <c r="Y2745" t="str">
        <f t="shared" si="970"/>
        <v>Low</v>
      </c>
      <c r="Z2745" s="3">
        <f t="shared" si="971"/>
        <v>0.37658778434326406</v>
      </c>
      <c r="AA2745" s="3">
        <f t="shared" si="972"/>
        <v>-0.71789555773266889</v>
      </c>
      <c r="AB2745" s="3">
        <f t="shared" si="973"/>
        <v>-0.61421455955995052</v>
      </c>
      <c r="AC2745" s="3">
        <f t="shared" si="974"/>
        <v>-2.8100669314625955</v>
      </c>
      <c r="AD2745" s="3">
        <f t="shared" si="975"/>
        <v>2.3237361181468086</v>
      </c>
      <c r="AE2745" s="3">
        <f t="shared" si="976"/>
        <v>2.988465839792033</v>
      </c>
      <c r="AF2745" s="3">
        <f t="shared" si="977"/>
        <v>4.5235060080017364</v>
      </c>
      <c r="AG2745" t="str">
        <f t="shared" si="978"/>
        <v>Cluster 1</v>
      </c>
      <c r="AH2745" t="str">
        <f t="shared" si="979"/>
        <v>&gt;16 messages</v>
      </c>
      <c r="AI2745" t="e">
        <f t="shared" si="980"/>
        <v>#N/A</v>
      </c>
      <c r="AJ2745">
        <f t="shared" si="981"/>
        <v>34.1</v>
      </c>
      <c r="AK2745" t="str">
        <f t="shared" si="982"/>
        <v>no - Medium</v>
      </c>
      <c r="AL2745" t="str">
        <f t="shared" si="983"/>
        <v>Q1 - Low</v>
      </c>
      <c r="AM2745">
        <f t="shared" si="984"/>
        <v>0</v>
      </c>
      <c r="AN2745">
        <f t="shared" si="985"/>
        <v>0</v>
      </c>
      <c r="AO2745">
        <f t="shared" si="986"/>
        <v>1</v>
      </c>
      <c r="AP2745">
        <f t="shared" si="987"/>
        <v>1</v>
      </c>
      <c r="AQ2745">
        <f t="shared" si="988"/>
        <v>200.6</v>
      </c>
    </row>
    <row r="2746" spans="1:43" x14ac:dyDescent="0.25">
      <c r="A2746" t="s">
        <v>42</v>
      </c>
      <c r="B2746">
        <v>97</v>
      </c>
      <c r="C2746" t="s">
        <v>25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  <c r="U2746">
        <f t="shared" si="966"/>
        <v>0</v>
      </c>
      <c r="V2746" t="str">
        <f t="shared" si="967"/>
        <v>&lt;=3 calls</v>
      </c>
      <c r="W2746" t="str">
        <f t="shared" si="968"/>
        <v>Q2</v>
      </c>
      <c r="X2746" t="str">
        <f t="shared" si="969"/>
        <v>Not Applicable</v>
      </c>
      <c r="Y2746" t="str">
        <f t="shared" si="970"/>
        <v>Medium</v>
      </c>
      <c r="Z2746" s="3">
        <f t="shared" si="971"/>
        <v>-0.72686307930041505</v>
      </c>
      <c r="AA2746" s="3">
        <f t="shared" si="972"/>
        <v>0.235347413171035</v>
      </c>
      <c r="AB2746" s="3">
        <f t="shared" si="973"/>
        <v>-0.50300094673370521</v>
      </c>
      <c r="AC2746" s="3">
        <f t="shared" si="974"/>
        <v>-1.9405337627289283</v>
      </c>
      <c r="AD2746" s="3">
        <f t="shared" si="975"/>
        <v>1.652966674333832</v>
      </c>
      <c r="AE2746" s="3">
        <f t="shared" si="976"/>
        <v>2.1453203904410816</v>
      </c>
      <c r="AF2746" s="3">
        <f t="shared" si="977"/>
        <v>3.8042739555434628</v>
      </c>
      <c r="AG2746" t="str">
        <f t="shared" si="978"/>
        <v>Cluster 1</v>
      </c>
      <c r="AH2746" t="str">
        <f t="shared" si="979"/>
        <v>&gt;16 messages</v>
      </c>
      <c r="AI2746" t="e">
        <f t="shared" si="980"/>
        <v>#N/A</v>
      </c>
      <c r="AJ2746">
        <f t="shared" si="981"/>
        <v>23.97</v>
      </c>
      <c r="AK2746" t="str">
        <f t="shared" si="982"/>
        <v>no - Low</v>
      </c>
      <c r="AL2746" t="str">
        <f t="shared" si="983"/>
        <v>Q1 - Low</v>
      </c>
      <c r="AM2746">
        <f t="shared" si="984"/>
        <v>0</v>
      </c>
      <c r="AN2746">
        <f t="shared" si="985"/>
        <v>0</v>
      </c>
      <c r="AO2746">
        <f t="shared" si="986"/>
        <v>0</v>
      </c>
      <c r="AP2746">
        <f t="shared" si="987"/>
        <v>3</v>
      </c>
      <c r="AQ2746">
        <f t="shared" si="988"/>
        <v>141</v>
      </c>
    </row>
    <row r="2747" spans="1:43" x14ac:dyDescent="0.25">
      <c r="A2747" t="s">
        <v>47</v>
      </c>
      <c r="B2747">
        <v>121</v>
      </c>
      <c r="C2747" t="s">
        <v>25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  <c r="U2747">
        <f t="shared" si="966"/>
        <v>0</v>
      </c>
      <c r="V2747" t="str">
        <f t="shared" si="967"/>
        <v>&lt;=3 calls</v>
      </c>
      <c r="W2747" t="str">
        <f t="shared" si="968"/>
        <v>Q3</v>
      </c>
      <c r="X2747" t="str">
        <f t="shared" si="969"/>
        <v>Not Applicable</v>
      </c>
      <c r="Y2747" t="str">
        <f t="shared" si="970"/>
        <v>Medium</v>
      </c>
      <c r="Z2747" s="3">
        <f t="shared" si="971"/>
        <v>1.1986216492053339</v>
      </c>
      <c r="AA2747" s="3">
        <f t="shared" si="972"/>
        <v>0.33286078597746827</v>
      </c>
      <c r="AB2747" s="3">
        <f t="shared" si="973"/>
        <v>-1.7501821762851721</v>
      </c>
      <c r="AC2747" s="3">
        <f t="shared" si="974"/>
        <v>-0.99853949660078922</v>
      </c>
      <c r="AD2747" s="3">
        <f t="shared" si="975"/>
        <v>2.6782887189093327</v>
      </c>
      <c r="AE2747" s="3">
        <f t="shared" si="976"/>
        <v>2.368060163349595</v>
      </c>
      <c r="AF2747" s="3">
        <f t="shared" si="977"/>
        <v>3.4701855011871667</v>
      </c>
      <c r="AG2747" t="str">
        <f t="shared" si="978"/>
        <v>Cluster 2</v>
      </c>
      <c r="AH2747" t="str">
        <f t="shared" si="979"/>
        <v>&gt;16 messages</v>
      </c>
      <c r="AI2747" t="e">
        <f t="shared" si="980"/>
        <v>#N/A</v>
      </c>
      <c r="AJ2747">
        <f t="shared" si="981"/>
        <v>41.65</v>
      </c>
      <c r="AK2747" t="str">
        <f t="shared" si="982"/>
        <v>no - High</v>
      </c>
      <c r="AL2747" t="str">
        <f t="shared" si="983"/>
        <v>Q1 - Low</v>
      </c>
      <c r="AM2747">
        <f t="shared" si="984"/>
        <v>0</v>
      </c>
      <c r="AN2747">
        <f t="shared" si="985"/>
        <v>0</v>
      </c>
      <c r="AO2747">
        <f t="shared" si="986"/>
        <v>0</v>
      </c>
      <c r="AP2747">
        <f t="shared" si="987"/>
        <v>0</v>
      </c>
      <c r="AQ2747">
        <f t="shared" si="988"/>
        <v>245</v>
      </c>
    </row>
    <row r="2748" spans="1:43" x14ac:dyDescent="0.25">
      <c r="A2748" t="s">
        <v>53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  <c r="U2748">
        <f t="shared" si="966"/>
        <v>0</v>
      </c>
      <c r="V2748" t="str">
        <f t="shared" si="967"/>
        <v>&lt;=3 calls</v>
      </c>
      <c r="W2748" t="str">
        <f t="shared" si="968"/>
        <v>Q4</v>
      </c>
      <c r="X2748" t="str">
        <f t="shared" si="969"/>
        <v>High</v>
      </c>
      <c r="Y2748" t="str">
        <f t="shared" si="970"/>
        <v>Medium</v>
      </c>
      <c r="Z2748" s="3">
        <f t="shared" si="971"/>
        <v>-0.73056593454754126</v>
      </c>
      <c r="AA2748" s="3">
        <f t="shared" si="972"/>
        <v>0.56569883941323706</v>
      </c>
      <c r="AB2748" s="3">
        <f t="shared" si="973"/>
        <v>-0.94586944066678957</v>
      </c>
      <c r="AC2748" s="3">
        <f t="shared" si="974"/>
        <v>0.23329915910523916</v>
      </c>
      <c r="AD2748" s="3">
        <f t="shared" si="975"/>
        <v>2.0119553933101035</v>
      </c>
      <c r="AE2748" s="3">
        <f t="shared" si="976"/>
        <v>1.3426984985696986</v>
      </c>
      <c r="AF2748" s="3">
        <f t="shared" si="977"/>
        <v>2.7491296825455565</v>
      </c>
      <c r="AG2748" t="str">
        <f t="shared" si="978"/>
        <v>Cluster 2</v>
      </c>
      <c r="AH2748" t="str">
        <f t="shared" si="979"/>
        <v>Not Applicable</v>
      </c>
      <c r="AI2748" t="e">
        <f t="shared" si="980"/>
        <v>#N/A</v>
      </c>
      <c r="AJ2748">
        <f t="shared" si="981"/>
        <v>23.94</v>
      </c>
      <c r="AK2748" t="str">
        <f t="shared" si="982"/>
        <v>yes - High</v>
      </c>
      <c r="AL2748" t="str">
        <f t="shared" si="983"/>
        <v>Q3 - High</v>
      </c>
      <c r="AM2748">
        <f t="shared" si="984"/>
        <v>1</v>
      </c>
      <c r="AN2748">
        <f t="shared" si="985"/>
        <v>1</v>
      </c>
      <c r="AO2748">
        <f t="shared" si="986"/>
        <v>0</v>
      </c>
      <c r="AP2748">
        <f t="shared" si="987"/>
        <v>1</v>
      </c>
      <c r="AQ2748">
        <f t="shared" si="988"/>
        <v>140.80000000000001</v>
      </c>
    </row>
    <row r="2749" spans="1:43" x14ac:dyDescent="0.25">
      <c r="A2749" t="s">
        <v>59</v>
      </c>
      <c r="B2749">
        <v>121</v>
      </c>
      <c r="C2749" t="s">
        <v>28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  <c r="U2749">
        <f t="shared" si="966"/>
        <v>1</v>
      </c>
      <c r="V2749" t="str">
        <f t="shared" si="967"/>
        <v>&lt;=3 calls</v>
      </c>
      <c r="W2749" t="str">
        <f t="shared" si="968"/>
        <v>Q3</v>
      </c>
      <c r="X2749" t="str">
        <f t="shared" si="969"/>
        <v>Not Applicable</v>
      </c>
      <c r="Y2749" t="str">
        <f t="shared" si="970"/>
        <v>High</v>
      </c>
      <c r="Z2749" s="3">
        <f t="shared" si="971"/>
        <v>1.3856158391852191</v>
      </c>
      <c r="AA2749" s="3">
        <f t="shared" si="972"/>
        <v>1.3278952023696429</v>
      </c>
      <c r="AB2749" s="3">
        <f t="shared" si="973"/>
        <v>-5.6160538056825991E-2</v>
      </c>
      <c r="AC2749" s="3">
        <f t="shared" si="974"/>
        <v>-0.52754236353671935</v>
      </c>
      <c r="AD2749" s="3">
        <f t="shared" si="975"/>
        <v>3.4963278097971084</v>
      </c>
      <c r="AE2749" s="3">
        <f t="shared" si="976"/>
        <v>1.991153402839172</v>
      </c>
      <c r="AF2749" s="3">
        <f t="shared" si="977"/>
        <v>1.9248572917791544</v>
      </c>
      <c r="AG2749" t="str">
        <f t="shared" si="978"/>
        <v>Cluster 3</v>
      </c>
      <c r="AH2749" t="str">
        <f t="shared" si="979"/>
        <v>Not Applicable</v>
      </c>
      <c r="AI2749">
        <f t="shared" si="980"/>
        <v>43.37</v>
      </c>
      <c r="AJ2749" t="e">
        <f t="shared" si="981"/>
        <v>#N/A</v>
      </c>
      <c r="AK2749" t="str">
        <f t="shared" si="982"/>
        <v>no - Low</v>
      </c>
      <c r="AL2749" t="str">
        <f t="shared" si="983"/>
        <v>Q2 - Medium</v>
      </c>
      <c r="AM2749">
        <f t="shared" si="984"/>
        <v>0</v>
      </c>
      <c r="AN2749">
        <f t="shared" si="985"/>
        <v>0</v>
      </c>
      <c r="AO2749">
        <f t="shared" si="986"/>
        <v>1</v>
      </c>
      <c r="AP2749">
        <f t="shared" si="987"/>
        <v>3</v>
      </c>
      <c r="AQ2749">
        <f t="shared" si="988"/>
        <v>255.1</v>
      </c>
    </row>
    <row r="2750" spans="1:43" x14ac:dyDescent="0.25">
      <c r="A2750" t="s">
        <v>57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  <c r="U2750">
        <f t="shared" si="966"/>
        <v>0</v>
      </c>
      <c r="V2750" t="str">
        <f t="shared" si="967"/>
        <v>&lt;=3 calls</v>
      </c>
      <c r="W2750" t="str">
        <f t="shared" si="968"/>
        <v>Q2</v>
      </c>
      <c r="X2750" t="str">
        <f t="shared" si="969"/>
        <v>Not Applicable</v>
      </c>
      <c r="Y2750" t="str">
        <f t="shared" si="970"/>
        <v>High</v>
      </c>
      <c r="Z2750" s="3">
        <f t="shared" si="971"/>
        <v>-1.0230914990705302</v>
      </c>
      <c r="AA2750" s="3">
        <f t="shared" si="972"/>
        <v>0.69903345120978877</v>
      </c>
      <c r="AB2750" s="3">
        <f t="shared" si="973"/>
        <v>0.29336795939708887</v>
      </c>
      <c r="AC2750" s="3">
        <f t="shared" si="974"/>
        <v>-2.0314681775414092E-2</v>
      </c>
      <c r="AD2750" s="3">
        <f t="shared" si="975"/>
        <v>2.3494322477566718</v>
      </c>
      <c r="AE2750" s="3">
        <f t="shared" si="976"/>
        <v>1.2735153816413451</v>
      </c>
      <c r="AF2750" s="3">
        <f t="shared" si="977"/>
        <v>2.3924570984147731</v>
      </c>
      <c r="AG2750" t="str">
        <f t="shared" si="978"/>
        <v>Cluster 2</v>
      </c>
      <c r="AH2750" t="str">
        <f t="shared" si="979"/>
        <v>&gt;16 messages</v>
      </c>
      <c r="AI2750" t="e">
        <f t="shared" si="980"/>
        <v>#N/A</v>
      </c>
      <c r="AJ2750">
        <f t="shared" si="981"/>
        <v>21.25</v>
      </c>
      <c r="AK2750" t="str">
        <f t="shared" si="982"/>
        <v>no - High</v>
      </c>
      <c r="AL2750" t="str">
        <f t="shared" si="983"/>
        <v>Q2 - Medium</v>
      </c>
      <c r="AM2750">
        <f t="shared" si="984"/>
        <v>0</v>
      </c>
      <c r="AN2750">
        <f t="shared" si="985"/>
        <v>1</v>
      </c>
      <c r="AO2750">
        <f t="shared" si="986"/>
        <v>0</v>
      </c>
      <c r="AP2750">
        <f t="shared" si="987"/>
        <v>2</v>
      </c>
      <c r="AQ2750">
        <f t="shared" si="988"/>
        <v>125</v>
      </c>
    </row>
    <row r="2751" spans="1:43" x14ac:dyDescent="0.25">
      <c r="A2751" t="s">
        <v>57</v>
      </c>
      <c r="B2751">
        <v>34</v>
      </c>
      <c r="C2751" t="s">
        <v>25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  <c r="U2751">
        <f t="shared" si="966"/>
        <v>0</v>
      </c>
      <c r="V2751" t="str">
        <f t="shared" si="967"/>
        <v>&lt;=3 calls</v>
      </c>
      <c r="W2751" t="str">
        <f t="shared" si="968"/>
        <v>Q1</v>
      </c>
      <c r="X2751" t="str">
        <f t="shared" si="969"/>
        <v>Not Applicable</v>
      </c>
      <c r="Y2751" t="str">
        <f t="shared" si="970"/>
        <v>High</v>
      </c>
      <c r="Z2751" s="3">
        <f t="shared" si="971"/>
        <v>6.3022596306200346E-3</v>
      </c>
      <c r="AA2751" s="3">
        <f t="shared" si="972"/>
        <v>1.5965544947955301</v>
      </c>
      <c r="AB2751" s="3">
        <f t="shared" si="973"/>
        <v>1.8245410931298609</v>
      </c>
      <c r="AC2751" s="3">
        <f t="shared" si="974"/>
        <v>-1.9043032140316922</v>
      </c>
      <c r="AD2751" s="3">
        <f t="shared" si="975"/>
        <v>4.068235019251941</v>
      </c>
      <c r="AE2751" s="3">
        <f t="shared" si="976"/>
        <v>3.0829120819152793</v>
      </c>
      <c r="AF2751" s="3">
        <f t="shared" si="977"/>
        <v>3.2339074875095868</v>
      </c>
      <c r="AG2751" t="str">
        <f t="shared" si="978"/>
        <v>Cluster 2</v>
      </c>
      <c r="AH2751" t="str">
        <f t="shared" si="979"/>
        <v>Not Applicable</v>
      </c>
      <c r="AI2751" t="e">
        <f t="shared" si="980"/>
        <v>#N/A</v>
      </c>
      <c r="AJ2751">
        <f t="shared" si="981"/>
        <v>30.7</v>
      </c>
      <c r="AK2751" t="str">
        <f t="shared" si="982"/>
        <v>no - Low</v>
      </c>
      <c r="AL2751" t="str">
        <f t="shared" si="983"/>
        <v>Q1 - Low</v>
      </c>
      <c r="AM2751">
        <f t="shared" si="984"/>
        <v>0</v>
      </c>
      <c r="AN2751">
        <f t="shared" si="985"/>
        <v>0</v>
      </c>
      <c r="AO2751">
        <f t="shared" si="986"/>
        <v>0</v>
      </c>
      <c r="AP2751">
        <f t="shared" si="987"/>
        <v>1</v>
      </c>
      <c r="AQ2751">
        <f t="shared" si="988"/>
        <v>180.6</v>
      </c>
    </row>
    <row r="2752" spans="1:43" x14ac:dyDescent="0.25">
      <c r="A2752" t="s">
        <v>47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  <c r="U2752">
        <f t="shared" si="966"/>
        <v>1</v>
      </c>
      <c r="V2752" t="str">
        <f t="shared" si="967"/>
        <v>&lt;=3 calls</v>
      </c>
      <c r="W2752" t="str">
        <f t="shared" si="968"/>
        <v>Q4</v>
      </c>
      <c r="X2752" t="str">
        <f t="shared" si="969"/>
        <v>High</v>
      </c>
      <c r="Y2752" t="str">
        <f t="shared" si="970"/>
        <v>Medium</v>
      </c>
      <c r="Z2752" s="3">
        <f t="shared" si="971"/>
        <v>1.2671244712771728</v>
      </c>
      <c r="AA2752" s="3">
        <f t="shared" si="972"/>
        <v>-0.55470991344435183</v>
      </c>
      <c r="AB2752" s="3">
        <f t="shared" si="973"/>
        <v>-0.17134606562686563</v>
      </c>
      <c r="AC2752" s="3">
        <f t="shared" si="974"/>
        <v>0.37822135389418376</v>
      </c>
      <c r="AD2752" s="3">
        <f t="shared" si="975"/>
        <v>2.8150129791406875</v>
      </c>
      <c r="AE2752" s="3">
        <f t="shared" si="976"/>
        <v>1.444201641229593</v>
      </c>
      <c r="AF2752" s="3">
        <f t="shared" si="977"/>
        <v>2.0608587259513866</v>
      </c>
      <c r="AG2752" t="str">
        <f t="shared" si="978"/>
        <v>Cluster 2</v>
      </c>
      <c r="AH2752" t="str">
        <f t="shared" si="979"/>
        <v>Not Applicable</v>
      </c>
      <c r="AI2752">
        <f t="shared" si="980"/>
        <v>42.28</v>
      </c>
      <c r="AJ2752" t="e">
        <f t="shared" si="981"/>
        <v>#N/A</v>
      </c>
      <c r="AK2752" t="str">
        <f t="shared" si="982"/>
        <v>yes - Low</v>
      </c>
      <c r="AL2752" t="str">
        <f t="shared" si="983"/>
        <v>Q3 - High</v>
      </c>
      <c r="AM2752">
        <f t="shared" si="984"/>
        <v>1</v>
      </c>
      <c r="AN2752">
        <f t="shared" si="985"/>
        <v>1</v>
      </c>
      <c r="AO2752">
        <f t="shared" si="986"/>
        <v>0</v>
      </c>
      <c r="AP2752">
        <f t="shared" si="987"/>
        <v>1</v>
      </c>
      <c r="AQ2752">
        <f t="shared" si="988"/>
        <v>248.7</v>
      </c>
    </row>
    <row r="2753" spans="1:43" x14ac:dyDescent="0.25">
      <c r="A2753" t="s">
        <v>27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  <c r="U2753">
        <f t="shared" si="966"/>
        <v>0</v>
      </c>
      <c r="V2753" t="str">
        <f t="shared" si="967"/>
        <v>&lt;=3 calls</v>
      </c>
      <c r="W2753" t="str">
        <f t="shared" si="968"/>
        <v>Q1</v>
      </c>
      <c r="X2753" t="str">
        <f t="shared" si="969"/>
        <v>Not Applicable</v>
      </c>
      <c r="Y2753" t="str">
        <f t="shared" si="970"/>
        <v>High</v>
      </c>
      <c r="Z2753" s="3">
        <f t="shared" si="971"/>
        <v>-3.9983430958460471E-2</v>
      </c>
      <c r="AA2753" s="3">
        <f t="shared" si="972"/>
        <v>0.72689441486876927</v>
      </c>
      <c r="AB2753" s="3">
        <f t="shared" si="973"/>
        <v>1.260529199511045</v>
      </c>
      <c r="AC2753" s="3">
        <f t="shared" si="974"/>
        <v>-0.67246455832566399</v>
      </c>
      <c r="AD2753" s="3">
        <f t="shared" si="975"/>
        <v>3.0201105708788352</v>
      </c>
      <c r="AE2753" s="3">
        <f t="shared" si="976"/>
        <v>1.6034701775033755</v>
      </c>
      <c r="AF2753" s="3">
        <f t="shared" si="977"/>
        <v>2.0052843588756502</v>
      </c>
      <c r="AG2753" t="str">
        <f t="shared" si="978"/>
        <v>Cluster 2</v>
      </c>
      <c r="AH2753" t="str">
        <f t="shared" si="979"/>
        <v>&gt;16 messages</v>
      </c>
      <c r="AI2753" t="e">
        <f t="shared" si="980"/>
        <v>#N/A</v>
      </c>
      <c r="AJ2753">
        <f t="shared" si="981"/>
        <v>30.28</v>
      </c>
      <c r="AK2753" t="str">
        <f t="shared" si="982"/>
        <v>no - Low</v>
      </c>
      <c r="AL2753" t="str">
        <f t="shared" si="983"/>
        <v>Q1 - Low</v>
      </c>
      <c r="AM2753">
        <f t="shared" si="984"/>
        <v>0</v>
      </c>
      <c r="AN2753">
        <f t="shared" si="985"/>
        <v>1</v>
      </c>
      <c r="AO2753">
        <f t="shared" si="986"/>
        <v>0</v>
      </c>
      <c r="AP2753">
        <f t="shared" si="987"/>
        <v>0</v>
      </c>
      <c r="AQ2753">
        <f t="shared" si="988"/>
        <v>178.1</v>
      </c>
    </row>
    <row r="2754" spans="1:43" x14ac:dyDescent="0.25">
      <c r="A2754" t="s">
        <v>50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  <c r="U2754">
        <f t="shared" ref="U2754:U2817" si="989">IF(T2754="yes",1,0)</f>
        <v>1</v>
      </c>
      <c r="V2754" t="str">
        <f t="shared" ref="V2754:V2817" si="990">IF(S2754&gt;3,"&gt;3 calls","&lt;=3 calls")</f>
        <v>&gt;3 calls</v>
      </c>
      <c r="W2754" t="str">
        <f t="shared" ref="W2754:W2817" si="991">IF(B2754&lt;=_xlfn.QUARTILE.INC($B$2:$B$4251,1),"Q1",
IF(B2754&lt;=_xlfn.QUARTILE.INC($B$2:$B$4251,2),"Q2",
IF(B2754&lt;=_xlfn.QUARTILE.INC($B$2:$B$4251,3),"Q3","Q4")))</f>
        <v>Q3</v>
      </c>
      <c r="X2754" t="str">
        <f t="shared" ref="X2754:X2817" si="992">IF(D2754="no","Not Applicable",IF(R2754&gt;2.84,"High","Low"))</f>
        <v>Low</v>
      </c>
      <c r="Y2754" t="str">
        <f t="shared" ref="Y2754:Y2817" si="993">IF(J2754&lt;=165,"Low",IF(J2754&lt;=233,"Medium","High"))</f>
        <v>Low</v>
      </c>
      <c r="Z2754" s="3">
        <f t="shared" ref="Z2754:Z2817" si="994">(G2754-AVERAGE($G$2:$G$4251))/_xlfn.STDEV.S($G$2:$G$4251)</f>
        <v>-1.0749314725303003</v>
      </c>
      <c r="AA2754" s="3">
        <f t="shared" ref="AA2754:AA2817" si="995">(J2754-AVERAGE($J$2:$J$4251))/_xlfn.STDEV.S($J$2:$J$4251)</f>
        <v>-1.3626778595547984</v>
      </c>
      <c r="AB2754" s="3">
        <f t="shared" ref="AB2754:AB2817" si="996">(M2754-AVERAGE($M$2:$M$4251))/_xlfn.STDEV.S($M$2:$M$4251)</f>
        <v>-0.61620051693184774</v>
      </c>
      <c r="AC2754" s="3">
        <f t="shared" ref="AC2754:AC2817" si="997">(P2754-AVERAGE($P$2:$P$4251))/_xlfn.STDEV.S($P$2:$P$4251)</f>
        <v>1.591586692182255E-2</v>
      </c>
      <c r="AD2754" s="3">
        <f t="shared" ref="AD2754:AD2817" si="998">SQRT((Z2754-$BQ$13)^2+(AA2754-$BR$13)^2+(AB2754-$BS$13)^2+(AC2754-$BT$13)^2)</f>
        <v>1.1474044828453949</v>
      </c>
      <c r="AE2754" s="3">
        <f t="shared" ref="AE2754:AE2817" si="999">SQRT((Z2754-$BQ$14)^2+(AA2754-$BR$14)^2+(AB2754-$BS$14)^2+(AC2754-$BT$14)^2)</f>
        <v>1.8418265421705584</v>
      </c>
      <c r="AF2754" s="3">
        <f t="shared" ref="AF2754:AF2817" si="1000">SQRT((Z2754-$BQ$15)^2+(AA2754-$BR$15)^2+(AB2754-$BS$15)^2+(AC2754-$BT$15)^2)</f>
        <v>3.6698927744055694</v>
      </c>
      <c r="AG2754" t="str">
        <f t="shared" ref="AG2754:AG2817" si="1001">IF(AD2754=MIN(AD2754:AF2754),"Cluster 1",IF(AE2754=MIN(AD2754:AF2754),"Cluster 2","Cluster 3"))</f>
        <v>Cluster 1</v>
      </c>
      <c r="AH2754" t="str">
        <f t="shared" ref="AH2754:AH2817" si="1002">IF(E2754="no","Not Applicable",IF(F2754=0,"0 messages",IF(F2754&lt;=16,"1-16 messages","&gt;16 messages")))</f>
        <v>Not Applicable</v>
      </c>
      <c r="AI2754">
        <f t="shared" ref="AI2754:AI2817" si="1003">IF(T2754="yes",I2754,NA())</f>
        <v>20.77</v>
      </c>
      <c r="AJ2754" t="e">
        <f t="shared" ref="AJ2754:AJ2817" si="1004">IF(T2754="no",I2754,NA())</f>
        <v>#N/A</v>
      </c>
      <c r="AK2754" t="str">
        <f t="shared" ref="AK2754:AK2817" si="1005">D2754&amp;" - "&amp;IF(Q2754&lt;=3,"Low",IF(Q2754&lt;=6,"Medium","High"))</f>
        <v>yes - High</v>
      </c>
      <c r="AL2754" t="str">
        <f t="shared" ref="AL2754:AL2817" si="1006">IF(P2754&lt;=8.5,"Q1 - Low",IF(P2754&lt;=10.3,"Q2 - Medium",IF(P2754&lt;=12,"Q3 - High","Q4 - Very High")))</f>
        <v>Q2 - Medium</v>
      </c>
      <c r="AM2754">
        <f t="shared" ref="AM2754:AM2817" si="1007">IF(D2754="yes",1,0)</f>
        <v>1</v>
      </c>
      <c r="AN2754">
        <f t="shared" ref="AN2754:AN2817" si="1008">IF(C2754="area_code_415",1,0)</f>
        <v>1</v>
      </c>
      <c r="AO2754">
        <f t="shared" ref="AO2754:AO2817" si="1009">IF(C2754="area_code_510",1,0)</f>
        <v>0</v>
      </c>
      <c r="AP2754">
        <f t="shared" ref="AP2754:AP2817" si="1010">S2754</f>
        <v>5</v>
      </c>
      <c r="AQ2754">
        <f t="shared" ref="AQ2754:AQ2817" si="1011">G2754</f>
        <v>122.2</v>
      </c>
    </row>
    <row r="2755" spans="1:43" x14ac:dyDescent="0.25">
      <c r="A2755" t="s">
        <v>70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  <c r="U2755">
        <f t="shared" si="989"/>
        <v>0</v>
      </c>
      <c r="V2755" t="str">
        <f t="shared" si="990"/>
        <v>&lt;=3 calls</v>
      </c>
      <c r="W2755" t="str">
        <f t="shared" si="991"/>
        <v>Q3</v>
      </c>
      <c r="X2755" t="str">
        <f t="shared" si="992"/>
        <v>Not Applicable</v>
      </c>
      <c r="Y2755" t="str">
        <f t="shared" si="993"/>
        <v>Medium</v>
      </c>
      <c r="Z2755" s="3">
        <f t="shared" si="994"/>
        <v>0.944976064777173</v>
      </c>
      <c r="AA2755" s="3">
        <f t="shared" si="995"/>
        <v>0.48808615493464724</v>
      </c>
      <c r="AB2755" s="3">
        <f t="shared" si="996"/>
        <v>0.27946625779380785</v>
      </c>
      <c r="AC2755" s="3">
        <f t="shared" si="997"/>
        <v>-1.1072311426924974</v>
      </c>
      <c r="AD2755" s="3">
        <f t="shared" si="998"/>
        <v>2.7651156792908882</v>
      </c>
      <c r="AE2755" s="3">
        <f t="shared" si="999"/>
        <v>1.5605351807101464</v>
      </c>
      <c r="AF2755" s="3">
        <f t="shared" si="1000"/>
        <v>2.2857548820045834</v>
      </c>
      <c r="AG2755" t="str">
        <f t="shared" si="1001"/>
        <v>Cluster 2</v>
      </c>
      <c r="AH2755" t="str">
        <f t="shared" si="1002"/>
        <v>Not Applicable</v>
      </c>
      <c r="AI2755" t="e">
        <f t="shared" si="1003"/>
        <v>#N/A</v>
      </c>
      <c r="AJ2755">
        <f t="shared" si="1004"/>
        <v>39.32</v>
      </c>
      <c r="AK2755" t="str">
        <f t="shared" si="1005"/>
        <v>no - High</v>
      </c>
      <c r="AL2755" t="str">
        <f t="shared" si="1006"/>
        <v>Q1 - Low</v>
      </c>
      <c r="AM2755">
        <f t="shared" si="1007"/>
        <v>0</v>
      </c>
      <c r="AN2755">
        <f t="shared" si="1008"/>
        <v>1</v>
      </c>
      <c r="AO2755">
        <f t="shared" si="1009"/>
        <v>0</v>
      </c>
      <c r="AP2755">
        <f t="shared" si="1010"/>
        <v>1</v>
      </c>
      <c r="AQ2755">
        <f t="shared" si="1011"/>
        <v>231.3</v>
      </c>
    </row>
    <row r="2756" spans="1:43" x14ac:dyDescent="0.25">
      <c r="A2756" t="s">
        <v>52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  <c r="U2756">
        <f t="shared" si="989"/>
        <v>0</v>
      </c>
      <c r="V2756" t="str">
        <f t="shared" si="990"/>
        <v>&lt;=3 calls</v>
      </c>
      <c r="W2756" t="str">
        <f t="shared" si="991"/>
        <v>Q2</v>
      </c>
      <c r="X2756" t="str">
        <f t="shared" si="992"/>
        <v>Not Applicable</v>
      </c>
      <c r="Y2756" t="str">
        <f t="shared" si="993"/>
        <v>Low</v>
      </c>
      <c r="Z2756" s="3">
        <f t="shared" si="994"/>
        <v>-1.2785885111222546</v>
      </c>
      <c r="AA2756" s="3">
        <f t="shared" si="995"/>
        <v>-1.553724467502096</v>
      </c>
      <c r="AB2756" s="3">
        <f t="shared" si="996"/>
        <v>-0.39178733390745923</v>
      </c>
      <c r="AC2756" s="3">
        <f t="shared" si="997"/>
        <v>0.84921848695825297</v>
      </c>
      <c r="AD2756" s="3">
        <f t="shared" si="998"/>
        <v>2.0429767507593817</v>
      </c>
      <c r="AE2756" s="3">
        <f t="shared" si="999"/>
        <v>2.2189001003403637</v>
      </c>
      <c r="AF2756" s="3">
        <f t="shared" si="1000"/>
        <v>3.6977400268863669</v>
      </c>
      <c r="AG2756" t="str">
        <f t="shared" si="1001"/>
        <v>Cluster 1</v>
      </c>
      <c r="AH2756" t="str">
        <f t="shared" si="1002"/>
        <v>Not Applicable</v>
      </c>
      <c r="AI2756" t="e">
        <f t="shared" si="1003"/>
        <v>#N/A</v>
      </c>
      <c r="AJ2756">
        <f t="shared" si="1004"/>
        <v>18.899999999999999</v>
      </c>
      <c r="AK2756" t="str">
        <f t="shared" si="1005"/>
        <v>no - Low</v>
      </c>
      <c r="AL2756" t="str">
        <f t="shared" si="1006"/>
        <v>Q4 - Very High</v>
      </c>
      <c r="AM2756">
        <f t="shared" si="1007"/>
        <v>0</v>
      </c>
      <c r="AN2756">
        <f t="shared" si="1008"/>
        <v>1</v>
      </c>
      <c r="AO2756">
        <f t="shared" si="1009"/>
        <v>0</v>
      </c>
      <c r="AP2756">
        <f t="shared" si="1010"/>
        <v>3</v>
      </c>
      <c r="AQ2756">
        <f t="shared" si="1011"/>
        <v>111.2</v>
      </c>
    </row>
    <row r="2757" spans="1:43" x14ac:dyDescent="0.25">
      <c r="A2757" t="s">
        <v>58</v>
      </c>
      <c r="B2757">
        <v>77</v>
      </c>
      <c r="C2757" t="s">
        <v>25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  <c r="U2757">
        <f t="shared" si="989"/>
        <v>1</v>
      </c>
      <c r="V2757" t="str">
        <f t="shared" si="990"/>
        <v>&lt;=3 calls</v>
      </c>
      <c r="W2757" t="str">
        <f t="shared" si="991"/>
        <v>Q2</v>
      </c>
      <c r="X2757" t="str">
        <f t="shared" si="992"/>
        <v>High</v>
      </c>
      <c r="Y2757" t="str">
        <f t="shared" si="993"/>
        <v>High</v>
      </c>
      <c r="Z2757" s="3">
        <f t="shared" si="994"/>
        <v>-1.4267027210073122</v>
      </c>
      <c r="AA2757" s="3">
        <f t="shared" si="995"/>
        <v>0.7189341395376323</v>
      </c>
      <c r="AB2757" s="3">
        <f t="shared" si="996"/>
        <v>5.9024989513214207E-2</v>
      </c>
      <c r="AC2757" s="3">
        <f t="shared" si="997"/>
        <v>0.59560464607760044</v>
      </c>
      <c r="AD2757" s="3">
        <f t="shared" si="998"/>
        <v>2.6085049172238324</v>
      </c>
      <c r="AE2757" s="3">
        <f t="shared" si="999"/>
        <v>1.7060409710609659</v>
      </c>
      <c r="AF2757" s="3">
        <f t="shared" si="1000"/>
        <v>2.6489344436388707</v>
      </c>
      <c r="AG2757" t="str">
        <f t="shared" si="1001"/>
        <v>Cluster 2</v>
      </c>
      <c r="AH2757" t="str">
        <f t="shared" si="1002"/>
        <v>&gt;16 messages</v>
      </c>
      <c r="AI2757">
        <f t="shared" si="1003"/>
        <v>17.54</v>
      </c>
      <c r="AJ2757" t="e">
        <f t="shared" si="1004"/>
        <v>#N/A</v>
      </c>
      <c r="AK2757" t="str">
        <f t="shared" si="1005"/>
        <v>yes - Low</v>
      </c>
      <c r="AL2757" t="str">
        <f t="shared" si="1006"/>
        <v>Q3 - High</v>
      </c>
      <c r="AM2757">
        <f t="shared" si="1007"/>
        <v>1</v>
      </c>
      <c r="AN2757">
        <f t="shared" si="1008"/>
        <v>0</v>
      </c>
      <c r="AO2757">
        <f t="shared" si="1009"/>
        <v>0</v>
      </c>
      <c r="AP2757">
        <f t="shared" si="1010"/>
        <v>0</v>
      </c>
      <c r="AQ2757">
        <f t="shared" si="1011"/>
        <v>103.2</v>
      </c>
    </row>
    <row r="2758" spans="1:43" x14ac:dyDescent="0.25">
      <c r="A2758" t="s">
        <v>26</v>
      </c>
      <c r="B2758">
        <v>146</v>
      </c>
      <c r="C2758" t="s">
        <v>28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  <c r="U2758">
        <f t="shared" si="989"/>
        <v>1</v>
      </c>
      <c r="V2758" t="str">
        <f t="shared" si="990"/>
        <v>&gt;3 calls</v>
      </c>
      <c r="W2758" t="str">
        <f t="shared" si="991"/>
        <v>Q4</v>
      </c>
      <c r="X2758" t="str">
        <f t="shared" si="992"/>
        <v>Not Applicable</v>
      </c>
      <c r="Y2758" t="str">
        <f t="shared" si="993"/>
        <v>Low</v>
      </c>
      <c r="Z2758" s="3">
        <f t="shared" si="994"/>
        <v>-0.77500019751305871</v>
      </c>
      <c r="AA2758" s="3">
        <f t="shared" si="995"/>
        <v>-0.8213791370374548</v>
      </c>
      <c r="AB2758" s="3">
        <f t="shared" si="996"/>
        <v>-3.0410544680183786</v>
      </c>
      <c r="AC2758" s="3">
        <f t="shared" si="997"/>
        <v>-2.3028392497012895</v>
      </c>
      <c r="AD2758" s="3">
        <f t="shared" si="998"/>
        <v>2.4384059907621318</v>
      </c>
      <c r="AE2758" s="3">
        <f t="shared" si="999"/>
        <v>3.9782370316919295</v>
      </c>
      <c r="AF2758" s="3">
        <f t="shared" si="1000"/>
        <v>5.8057657535303111</v>
      </c>
      <c r="AG2758" t="str">
        <f t="shared" si="1001"/>
        <v>Cluster 1</v>
      </c>
      <c r="AH2758" t="str">
        <f t="shared" si="1002"/>
        <v>Not Applicable</v>
      </c>
      <c r="AI2758">
        <f t="shared" si="1003"/>
        <v>23.53</v>
      </c>
      <c r="AJ2758" t="e">
        <f t="shared" si="1004"/>
        <v>#N/A</v>
      </c>
      <c r="AK2758" t="str">
        <f t="shared" si="1005"/>
        <v>no - High</v>
      </c>
      <c r="AL2758" t="str">
        <f t="shared" si="1006"/>
        <v>Q1 - Low</v>
      </c>
      <c r="AM2758">
        <f t="shared" si="1007"/>
        <v>0</v>
      </c>
      <c r="AN2758">
        <f t="shared" si="1008"/>
        <v>0</v>
      </c>
      <c r="AO2758">
        <f t="shared" si="1009"/>
        <v>1</v>
      </c>
      <c r="AP2758">
        <f t="shared" si="1010"/>
        <v>4</v>
      </c>
      <c r="AQ2758">
        <f t="shared" si="1011"/>
        <v>138.4</v>
      </c>
    </row>
    <row r="2759" spans="1:43" x14ac:dyDescent="0.25">
      <c r="A2759" t="s">
        <v>24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  <c r="U2759">
        <f t="shared" si="989"/>
        <v>0</v>
      </c>
      <c r="V2759" t="str">
        <f t="shared" si="990"/>
        <v>&lt;=3 calls</v>
      </c>
      <c r="W2759" t="str">
        <f t="shared" si="991"/>
        <v>Q2</v>
      </c>
      <c r="X2759" t="str">
        <f t="shared" si="992"/>
        <v>Not Applicable</v>
      </c>
      <c r="Y2759" t="str">
        <f t="shared" si="993"/>
        <v>Medium</v>
      </c>
      <c r="Z2759" s="3">
        <f t="shared" si="994"/>
        <v>-0.62873741525156412</v>
      </c>
      <c r="AA2759" s="3">
        <f t="shared" si="995"/>
        <v>0.32689057947911498</v>
      </c>
      <c r="AB2759" s="3">
        <f t="shared" si="996"/>
        <v>0.64488241422290027</v>
      </c>
      <c r="AC2759" s="3">
        <f t="shared" si="997"/>
        <v>0.45068245128865581</v>
      </c>
      <c r="AD2759" s="3">
        <f t="shared" si="998"/>
        <v>2.5900950267974978</v>
      </c>
      <c r="AE2759" s="3">
        <f t="shared" si="999"/>
        <v>1.0588466311807945</v>
      </c>
      <c r="AF2759" s="3">
        <f t="shared" si="1000"/>
        <v>1.8798191745177788</v>
      </c>
      <c r="AG2759" t="str">
        <f t="shared" si="1001"/>
        <v>Cluster 2</v>
      </c>
      <c r="AH2759" t="str">
        <f t="shared" si="1002"/>
        <v>Not Applicable</v>
      </c>
      <c r="AI2759" t="e">
        <f t="shared" si="1003"/>
        <v>#N/A</v>
      </c>
      <c r="AJ2759">
        <f t="shared" si="1004"/>
        <v>24.87</v>
      </c>
      <c r="AK2759" t="str">
        <f t="shared" si="1005"/>
        <v>no - Low</v>
      </c>
      <c r="AL2759" t="str">
        <f t="shared" si="1006"/>
        <v>Q3 - High</v>
      </c>
      <c r="AM2759">
        <f t="shared" si="1007"/>
        <v>0</v>
      </c>
      <c r="AN2759">
        <f t="shared" si="1008"/>
        <v>1</v>
      </c>
      <c r="AO2759">
        <f t="shared" si="1009"/>
        <v>0</v>
      </c>
      <c r="AP2759">
        <f t="shared" si="1010"/>
        <v>0</v>
      </c>
      <c r="AQ2759">
        <f t="shared" si="1011"/>
        <v>146.30000000000001</v>
      </c>
    </row>
    <row r="2760" spans="1:43" x14ac:dyDescent="0.25">
      <c r="A2760" t="s">
        <v>61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  <c r="U2760">
        <f t="shared" si="989"/>
        <v>0</v>
      </c>
      <c r="V2760" t="str">
        <f t="shared" si="990"/>
        <v>&lt;=3 calls</v>
      </c>
      <c r="W2760" t="str">
        <f t="shared" si="991"/>
        <v>Q1</v>
      </c>
      <c r="X2760" t="str">
        <f t="shared" si="992"/>
        <v>Not Applicable</v>
      </c>
      <c r="Y2760" t="str">
        <f t="shared" si="993"/>
        <v>High</v>
      </c>
      <c r="Z2760" s="3">
        <f t="shared" si="994"/>
        <v>-0.89349156542110486</v>
      </c>
      <c r="AA2760" s="3">
        <f t="shared" si="995"/>
        <v>1.5806339441332562</v>
      </c>
      <c r="AB2760" s="3">
        <f t="shared" si="996"/>
        <v>-0.40767499288263742</v>
      </c>
      <c r="AC2760" s="3">
        <f t="shared" si="997"/>
        <v>1.1752934252333782</v>
      </c>
      <c r="AD2760" s="3">
        <f t="shared" si="998"/>
        <v>3.4283765837739235</v>
      </c>
      <c r="AE2760" s="3">
        <f t="shared" si="999"/>
        <v>2.2009644199858331</v>
      </c>
      <c r="AF2760" s="3">
        <f t="shared" si="1000"/>
        <v>2.4361286410856451</v>
      </c>
      <c r="AG2760" t="str">
        <f t="shared" si="1001"/>
        <v>Cluster 2</v>
      </c>
      <c r="AH2760" t="str">
        <f t="shared" si="1002"/>
        <v>Not Applicable</v>
      </c>
      <c r="AI2760" t="e">
        <f t="shared" si="1003"/>
        <v>#N/A</v>
      </c>
      <c r="AJ2760">
        <f t="shared" si="1004"/>
        <v>22.44</v>
      </c>
      <c r="AK2760" t="str">
        <f t="shared" si="1005"/>
        <v>no - Medium</v>
      </c>
      <c r="AL2760" t="str">
        <f t="shared" si="1006"/>
        <v>Q4 - Very High</v>
      </c>
      <c r="AM2760">
        <f t="shared" si="1007"/>
        <v>0</v>
      </c>
      <c r="AN2760">
        <f t="shared" si="1008"/>
        <v>1</v>
      </c>
      <c r="AO2760">
        <f t="shared" si="1009"/>
        <v>0</v>
      </c>
      <c r="AP2760">
        <f t="shared" si="1010"/>
        <v>0</v>
      </c>
      <c r="AQ2760">
        <f t="shared" si="1011"/>
        <v>132</v>
      </c>
    </row>
    <row r="2761" spans="1:43" x14ac:dyDescent="0.25">
      <c r="A2761" t="s">
        <v>20</v>
      </c>
      <c r="B2761">
        <v>88</v>
      </c>
      <c r="C2761" t="s">
        <v>25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  <c r="U2761">
        <f t="shared" si="989"/>
        <v>0</v>
      </c>
      <c r="V2761" t="str">
        <f t="shared" si="990"/>
        <v>&lt;=3 calls</v>
      </c>
      <c r="W2761" t="str">
        <f t="shared" si="991"/>
        <v>Q2</v>
      </c>
      <c r="X2761" t="str">
        <f t="shared" si="992"/>
        <v>Not Applicable</v>
      </c>
      <c r="Y2761" t="str">
        <f t="shared" si="993"/>
        <v>Low</v>
      </c>
      <c r="Z2761" s="3">
        <f t="shared" si="994"/>
        <v>1.7466442257800474</v>
      </c>
      <c r="AA2761" s="3">
        <f t="shared" si="995"/>
        <v>-0.77759762271619937</v>
      </c>
      <c r="AB2761" s="3">
        <f t="shared" si="996"/>
        <v>-0.1216971313294346</v>
      </c>
      <c r="AC2761" s="3">
        <f t="shared" si="997"/>
        <v>-0.38262016874777532</v>
      </c>
      <c r="AD2761" s="3">
        <f t="shared" si="998"/>
        <v>2.9573790939925733</v>
      </c>
      <c r="AE2761" s="3">
        <f t="shared" si="999"/>
        <v>1.9536203570834985</v>
      </c>
      <c r="AF2761" s="3">
        <f t="shared" si="1000"/>
        <v>2.624342564079198</v>
      </c>
      <c r="AG2761" t="str">
        <f t="shared" si="1001"/>
        <v>Cluster 2</v>
      </c>
      <c r="AH2761" t="str">
        <f t="shared" si="1002"/>
        <v>Not Applicable</v>
      </c>
      <c r="AI2761" t="e">
        <f t="shared" si="1003"/>
        <v>#N/A</v>
      </c>
      <c r="AJ2761">
        <f t="shared" si="1004"/>
        <v>46.68</v>
      </c>
      <c r="AK2761" t="str">
        <f t="shared" si="1005"/>
        <v>no - Medium</v>
      </c>
      <c r="AL2761" t="str">
        <f t="shared" si="1006"/>
        <v>Q2 - Medium</v>
      </c>
      <c r="AM2761">
        <f t="shared" si="1007"/>
        <v>0</v>
      </c>
      <c r="AN2761">
        <f t="shared" si="1008"/>
        <v>0</v>
      </c>
      <c r="AO2761">
        <f t="shared" si="1009"/>
        <v>0</v>
      </c>
      <c r="AP2761">
        <f t="shared" si="1010"/>
        <v>2</v>
      </c>
      <c r="AQ2761">
        <f t="shared" si="1011"/>
        <v>274.60000000000002</v>
      </c>
    </row>
    <row r="2762" spans="1:43" x14ac:dyDescent="0.25">
      <c r="A2762" t="s">
        <v>53</v>
      </c>
      <c r="B2762">
        <v>63</v>
      </c>
      <c r="C2762" t="s">
        <v>28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  <c r="U2762">
        <f t="shared" si="989"/>
        <v>0</v>
      </c>
      <c r="V2762" t="str">
        <f t="shared" si="990"/>
        <v>&lt;=3 calls</v>
      </c>
      <c r="W2762" t="str">
        <f t="shared" si="991"/>
        <v>Q1</v>
      </c>
      <c r="X2762" t="str">
        <f t="shared" si="992"/>
        <v>Not Applicable</v>
      </c>
      <c r="Y2762" t="str">
        <f t="shared" si="993"/>
        <v>Medium</v>
      </c>
      <c r="Z2762" s="3">
        <f t="shared" si="994"/>
        <v>9.3319357938091693E-2</v>
      </c>
      <c r="AA2762" s="3">
        <f t="shared" si="995"/>
        <v>0.5000265679313538</v>
      </c>
      <c r="AB2762" s="3">
        <f t="shared" si="996"/>
        <v>-0.12368308870133173</v>
      </c>
      <c r="AC2762" s="3">
        <f t="shared" si="997"/>
        <v>0.52314354868312773</v>
      </c>
      <c r="AD2762" s="3">
        <f t="shared" si="998"/>
        <v>2.5560368780330904</v>
      </c>
      <c r="AE2762" s="3">
        <f t="shared" si="999"/>
        <v>0.74007550301483704</v>
      </c>
      <c r="AF2762" s="3">
        <f t="shared" si="1000"/>
        <v>1.6006557963722809</v>
      </c>
      <c r="AG2762" t="str">
        <f t="shared" si="1001"/>
        <v>Cluster 2</v>
      </c>
      <c r="AH2762" t="str">
        <f t="shared" si="1002"/>
        <v>Not Applicable</v>
      </c>
      <c r="AI2762" t="e">
        <f t="shared" si="1003"/>
        <v>#N/A</v>
      </c>
      <c r="AJ2762">
        <f t="shared" si="1004"/>
        <v>31.5</v>
      </c>
      <c r="AK2762" t="str">
        <f t="shared" si="1005"/>
        <v>no - Low</v>
      </c>
      <c r="AL2762" t="str">
        <f t="shared" si="1006"/>
        <v>Q3 - High</v>
      </c>
      <c r="AM2762">
        <f t="shared" si="1007"/>
        <v>0</v>
      </c>
      <c r="AN2762">
        <f t="shared" si="1008"/>
        <v>0</v>
      </c>
      <c r="AO2762">
        <f t="shared" si="1009"/>
        <v>1</v>
      </c>
      <c r="AP2762">
        <f t="shared" si="1010"/>
        <v>0</v>
      </c>
      <c r="AQ2762">
        <f t="shared" si="1011"/>
        <v>185.3</v>
      </c>
    </row>
    <row r="2763" spans="1:43" x14ac:dyDescent="0.25">
      <c r="A2763" t="s">
        <v>70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  <c r="U2763">
        <f t="shared" si="989"/>
        <v>0</v>
      </c>
      <c r="V2763" t="str">
        <f t="shared" si="990"/>
        <v>&lt;=3 calls</v>
      </c>
      <c r="W2763" t="str">
        <f t="shared" si="991"/>
        <v>Q3</v>
      </c>
      <c r="X2763" t="str">
        <f t="shared" si="992"/>
        <v>Not Applicable</v>
      </c>
      <c r="Y2763" t="str">
        <f t="shared" si="993"/>
        <v>Medium</v>
      </c>
      <c r="Z2763" s="3">
        <f t="shared" si="994"/>
        <v>-0.47136606724869046</v>
      </c>
      <c r="AA2763" s="3">
        <f t="shared" si="995"/>
        <v>-0.45719654063791909</v>
      </c>
      <c r="AB2763" s="3">
        <f t="shared" si="996"/>
        <v>0.14044924176100096</v>
      </c>
      <c r="AC2763" s="3">
        <f t="shared" si="997"/>
        <v>-0.45508126614224731</v>
      </c>
      <c r="AD2763" s="3">
        <f t="shared" si="998"/>
        <v>1.4736520382688503</v>
      </c>
      <c r="AE2763" s="3">
        <f t="shared" si="999"/>
        <v>0.81119639695307355</v>
      </c>
      <c r="AF2763" s="3">
        <f t="shared" si="1000"/>
        <v>2.6729064441101111</v>
      </c>
      <c r="AG2763" t="str">
        <f t="shared" si="1001"/>
        <v>Cluster 2</v>
      </c>
      <c r="AH2763" t="str">
        <f t="shared" si="1002"/>
        <v>&gt;16 messages</v>
      </c>
      <c r="AI2763" t="e">
        <f t="shared" si="1003"/>
        <v>#N/A</v>
      </c>
      <c r="AJ2763">
        <f t="shared" si="1004"/>
        <v>26.32</v>
      </c>
      <c r="AK2763" t="str">
        <f t="shared" si="1005"/>
        <v>no - Medium</v>
      </c>
      <c r="AL2763" t="str">
        <f t="shared" si="1006"/>
        <v>Q2 - Medium</v>
      </c>
      <c r="AM2763">
        <f t="shared" si="1007"/>
        <v>0</v>
      </c>
      <c r="AN2763">
        <f t="shared" si="1008"/>
        <v>1</v>
      </c>
      <c r="AO2763">
        <f t="shared" si="1009"/>
        <v>0</v>
      </c>
      <c r="AP2763">
        <f t="shared" si="1010"/>
        <v>1</v>
      </c>
      <c r="AQ2763">
        <f t="shared" si="1011"/>
        <v>154.80000000000001</v>
      </c>
    </row>
    <row r="2764" spans="1:43" x14ac:dyDescent="0.25">
      <c r="A2764" t="s">
        <v>72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  <c r="U2764">
        <f t="shared" si="989"/>
        <v>0</v>
      </c>
      <c r="V2764" t="str">
        <f t="shared" si="990"/>
        <v>&lt;=3 calls</v>
      </c>
      <c r="W2764" t="str">
        <f t="shared" si="991"/>
        <v>Q1</v>
      </c>
      <c r="X2764" t="str">
        <f t="shared" si="992"/>
        <v>Not Applicable</v>
      </c>
      <c r="Y2764" t="str">
        <f t="shared" si="993"/>
        <v>High</v>
      </c>
      <c r="Z2764" s="3">
        <f t="shared" si="994"/>
        <v>-1.9617727099265153E-2</v>
      </c>
      <c r="AA2764" s="3">
        <f t="shared" si="995"/>
        <v>1.652276422113492</v>
      </c>
      <c r="AB2764" s="3">
        <f t="shared" si="996"/>
        <v>0.54757050299993537</v>
      </c>
      <c r="AC2764" s="3">
        <f t="shared" si="997"/>
        <v>1.6100600096002116</v>
      </c>
      <c r="AD2764" s="3">
        <f t="shared" si="998"/>
        <v>4.1476628763421566</v>
      </c>
      <c r="AE2764" s="3">
        <f t="shared" si="999"/>
        <v>2.3711872386123662</v>
      </c>
      <c r="AF2764" s="3">
        <f t="shared" si="1000"/>
        <v>1.4289683360135703</v>
      </c>
      <c r="AG2764" t="str">
        <f t="shared" si="1001"/>
        <v>Cluster 3</v>
      </c>
      <c r="AH2764" t="str">
        <f t="shared" si="1002"/>
        <v>&gt;16 messages</v>
      </c>
      <c r="AI2764" t="e">
        <f t="shared" si="1003"/>
        <v>#N/A</v>
      </c>
      <c r="AJ2764">
        <f t="shared" si="1004"/>
        <v>30.46</v>
      </c>
      <c r="AK2764" t="str">
        <f t="shared" si="1005"/>
        <v>no - Medium</v>
      </c>
      <c r="AL2764" t="str">
        <f t="shared" si="1006"/>
        <v>Q4 - Very High</v>
      </c>
      <c r="AM2764">
        <f t="shared" si="1007"/>
        <v>0</v>
      </c>
      <c r="AN2764">
        <f t="shared" si="1008"/>
        <v>1</v>
      </c>
      <c r="AO2764">
        <f t="shared" si="1009"/>
        <v>0</v>
      </c>
      <c r="AP2764">
        <f t="shared" si="1010"/>
        <v>1</v>
      </c>
      <c r="AQ2764">
        <f t="shared" si="1011"/>
        <v>179.2</v>
      </c>
    </row>
    <row r="2765" spans="1:43" x14ac:dyDescent="0.25">
      <c r="A2765" t="s">
        <v>33</v>
      </c>
      <c r="B2765">
        <v>138</v>
      </c>
      <c r="C2765" t="s">
        <v>28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  <c r="U2765">
        <f t="shared" si="989"/>
        <v>1</v>
      </c>
      <c r="V2765" t="str">
        <f t="shared" si="990"/>
        <v>&lt;=3 calls</v>
      </c>
      <c r="W2765" t="str">
        <f t="shared" si="991"/>
        <v>Q4</v>
      </c>
      <c r="X2765" t="str">
        <f t="shared" si="992"/>
        <v>High</v>
      </c>
      <c r="Y2765" t="str">
        <f t="shared" si="993"/>
        <v>Medium</v>
      </c>
      <c r="Z2765" s="3">
        <f t="shared" si="994"/>
        <v>1.9614098301133804</v>
      </c>
      <c r="AA2765" s="3">
        <f t="shared" si="995"/>
        <v>-0.25818965735948407</v>
      </c>
      <c r="AB2765" s="3">
        <f t="shared" si="996"/>
        <v>-1.0789285845839049</v>
      </c>
      <c r="AC2765" s="3">
        <f t="shared" si="997"/>
        <v>0.26952970780247515</v>
      </c>
      <c r="AD2765" s="3">
        <f t="shared" si="998"/>
        <v>3.3072898522503373</v>
      </c>
      <c r="AE2765" s="3">
        <f t="shared" si="999"/>
        <v>2.2694764979732933</v>
      </c>
      <c r="AF2765" s="3">
        <f t="shared" si="1000"/>
        <v>2.7134629134941557</v>
      </c>
      <c r="AG2765" t="str">
        <f t="shared" si="1001"/>
        <v>Cluster 2</v>
      </c>
      <c r="AH2765" t="str">
        <f t="shared" si="1002"/>
        <v>Not Applicable</v>
      </c>
      <c r="AI2765">
        <f t="shared" si="1003"/>
        <v>48.65</v>
      </c>
      <c r="AJ2765" t="e">
        <f t="shared" si="1004"/>
        <v>#N/A</v>
      </c>
      <c r="AK2765" t="str">
        <f t="shared" si="1005"/>
        <v>yes - Medium</v>
      </c>
      <c r="AL2765" t="str">
        <f t="shared" si="1006"/>
        <v>Q3 - High</v>
      </c>
      <c r="AM2765">
        <f t="shared" si="1007"/>
        <v>1</v>
      </c>
      <c r="AN2765">
        <f t="shared" si="1008"/>
        <v>0</v>
      </c>
      <c r="AO2765">
        <f t="shared" si="1009"/>
        <v>1</v>
      </c>
      <c r="AP2765">
        <f t="shared" si="1010"/>
        <v>2</v>
      </c>
      <c r="AQ2765">
        <f t="shared" si="1011"/>
        <v>286.2</v>
      </c>
    </row>
    <row r="2766" spans="1:43" x14ac:dyDescent="0.25">
      <c r="A2766" t="s">
        <v>36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  <c r="U2766">
        <f t="shared" si="989"/>
        <v>0</v>
      </c>
      <c r="V2766" t="str">
        <f t="shared" si="990"/>
        <v>&lt;=3 calls</v>
      </c>
      <c r="W2766" t="str">
        <f t="shared" si="991"/>
        <v>Q4</v>
      </c>
      <c r="X2766" t="str">
        <f t="shared" si="992"/>
        <v>Not Applicable</v>
      </c>
      <c r="Y2766" t="str">
        <f t="shared" si="993"/>
        <v>Medium</v>
      </c>
      <c r="Z2766" s="3">
        <f t="shared" si="994"/>
        <v>-0.79166304612512772</v>
      </c>
      <c r="AA2766" s="3">
        <f t="shared" si="995"/>
        <v>-4.1272154585989797E-2</v>
      </c>
      <c r="AB2766" s="3">
        <f t="shared" si="996"/>
        <v>1.8304989652455528</v>
      </c>
      <c r="AC2766" s="3">
        <f t="shared" si="997"/>
        <v>1.1028323278389063</v>
      </c>
      <c r="AD2766" s="3">
        <f t="shared" si="998"/>
        <v>3.6600808132038001</v>
      </c>
      <c r="AE2766" s="3">
        <f t="shared" si="999"/>
        <v>2.2793418730931756</v>
      </c>
      <c r="AF2766" s="3">
        <f t="shared" si="1000"/>
        <v>2.2348617831287068</v>
      </c>
      <c r="AG2766" t="str">
        <f t="shared" si="1001"/>
        <v>Cluster 3</v>
      </c>
      <c r="AH2766" t="str">
        <f t="shared" si="1002"/>
        <v>Not Applicable</v>
      </c>
      <c r="AI2766" t="e">
        <f t="shared" si="1003"/>
        <v>#N/A</v>
      </c>
      <c r="AJ2766">
        <f t="shared" si="1004"/>
        <v>23.38</v>
      </c>
      <c r="AK2766" t="str">
        <f t="shared" si="1005"/>
        <v>no - Medium</v>
      </c>
      <c r="AL2766" t="str">
        <f t="shared" si="1006"/>
        <v>Q4 - Very High</v>
      </c>
      <c r="AM2766">
        <f t="shared" si="1007"/>
        <v>0</v>
      </c>
      <c r="AN2766">
        <f t="shared" si="1008"/>
        <v>1</v>
      </c>
      <c r="AO2766">
        <f t="shared" si="1009"/>
        <v>0</v>
      </c>
      <c r="AP2766">
        <f t="shared" si="1010"/>
        <v>2</v>
      </c>
      <c r="AQ2766">
        <f t="shared" si="1011"/>
        <v>137.5</v>
      </c>
    </row>
    <row r="2767" spans="1:43" x14ac:dyDescent="0.25">
      <c r="A2767" t="s">
        <v>44</v>
      </c>
      <c r="B2767">
        <v>148</v>
      </c>
      <c r="C2767" t="s">
        <v>25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  <c r="U2767">
        <f t="shared" si="989"/>
        <v>0</v>
      </c>
      <c r="V2767" t="str">
        <f t="shared" si="990"/>
        <v>&lt;=3 calls</v>
      </c>
      <c r="W2767" t="str">
        <f t="shared" si="991"/>
        <v>Q4</v>
      </c>
      <c r="X2767" t="str">
        <f t="shared" si="992"/>
        <v>Not Applicable</v>
      </c>
      <c r="Y2767" t="str">
        <f t="shared" si="993"/>
        <v>Medium</v>
      </c>
      <c r="Z2767" s="3">
        <f t="shared" si="994"/>
        <v>1.1615930967340695</v>
      </c>
      <c r="AA2767" s="3">
        <f t="shared" si="995"/>
        <v>-0.16664649105140353</v>
      </c>
      <c r="AB2767" s="3">
        <f t="shared" si="996"/>
        <v>-1.6429404782027213</v>
      </c>
      <c r="AC2767" s="3">
        <f t="shared" si="997"/>
        <v>1.1390628765361424</v>
      </c>
      <c r="AD2767" s="3">
        <f t="shared" si="998"/>
        <v>3.2180623416913385</v>
      </c>
      <c r="AE2767" s="3">
        <f t="shared" si="999"/>
        <v>2.3181430557624711</v>
      </c>
      <c r="AF2767" s="3">
        <f t="shared" si="1000"/>
        <v>2.8968343444090126</v>
      </c>
      <c r="AG2767" t="str">
        <f t="shared" si="1001"/>
        <v>Cluster 2</v>
      </c>
      <c r="AH2767" t="str">
        <f t="shared" si="1002"/>
        <v>Not Applicable</v>
      </c>
      <c r="AI2767" t="e">
        <f t="shared" si="1003"/>
        <v>#N/A</v>
      </c>
      <c r="AJ2767">
        <f t="shared" si="1004"/>
        <v>41.31</v>
      </c>
      <c r="AK2767" t="str">
        <f t="shared" si="1005"/>
        <v>no - Medium</v>
      </c>
      <c r="AL2767" t="str">
        <f t="shared" si="1006"/>
        <v>Q4 - Very High</v>
      </c>
      <c r="AM2767">
        <f t="shared" si="1007"/>
        <v>0</v>
      </c>
      <c r="AN2767">
        <f t="shared" si="1008"/>
        <v>0</v>
      </c>
      <c r="AO2767">
        <f t="shared" si="1009"/>
        <v>0</v>
      </c>
      <c r="AP2767">
        <f t="shared" si="1010"/>
        <v>2</v>
      </c>
      <c r="AQ2767">
        <f t="shared" si="1011"/>
        <v>243</v>
      </c>
    </row>
    <row r="2768" spans="1:43" x14ac:dyDescent="0.25">
      <c r="A2768" t="s">
        <v>58</v>
      </c>
      <c r="B2768">
        <v>127</v>
      </c>
      <c r="C2768" t="s">
        <v>28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  <c r="U2768">
        <f t="shared" si="989"/>
        <v>0</v>
      </c>
      <c r="V2768" t="str">
        <f t="shared" si="990"/>
        <v>&lt;=3 calls</v>
      </c>
      <c r="W2768" t="str">
        <f t="shared" si="991"/>
        <v>Q3</v>
      </c>
      <c r="X2768" t="str">
        <f t="shared" si="992"/>
        <v>Not Applicable</v>
      </c>
      <c r="Y2768" t="str">
        <f t="shared" si="993"/>
        <v>Medium</v>
      </c>
      <c r="Z2768" s="3">
        <f t="shared" si="994"/>
        <v>-0.83980016433777138</v>
      </c>
      <c r="AA2768" s="3">
        <f t="shared" si="995"/>
        <v>0.42440395228554828</v>
      </c>
      <c r="AB2768" s="3">
        <f t="shared" si="996"/>
        <v>-1.7223787730786109</v>
      </c>
      <c r="AC2768" s="3">
        <f t="shared" si="997"/>
        <v>1.71875165569192</v>
      </c>
      <c r="AD2768" s="3">
        <f t="shared" si="998"/>
        <v>3.1572190712326269</v>
      </c>
      <c r="AE2768" s="3">
        <f t="shared" si="999"/>
        <v>2.6088462819094649</v>
      </c>
      <c r="AF2768" s="3">
        <f t="shared" si="1000"/>
        <v>3.4123489829603693</v>
      </c>
      <c r="AG2768" t="str">
        <f t="shared" si="1001"/>
        <v>Cluster 2</v>
      </c>
      <c r="AH2768" t="str">
        <f t="shared" si="1002"/>
        <v>Not Applicable</v>
      </c>
      <c r="AI2768" t="e">
        <f t="shared" si="1003"/>
        <v>#N/A</v>
      </c>
      <c r="AJ2768">
        <f t="shared" si="1004"/>
        <v>22.93</v>
      </c>
      <c r="AK2768" t="str">
        <f t="shared" si="1005"/>
        <v>no - Low</v>
      </c>
      <c r="AL2768" t="str">
        <f t="shared" si="1006"/>
        <v>Q4 - Very High</v>
      </c>
      <c r="AM2768">
        <f t="shared" si="1007"/>
        <v>0</v>
      </c>
      <c r="AN2768">
        <f t="shared" si="1008"/>
        <v>0</v>
      </c>
      <c r="AO2768">
        <f t="shared" si="1009"/>
        <v>1</v>
      </c>
      <c r="AP2768">
        <f t="shared" si="1010"/>
        <v>1</v>
      </c>
      <c r="AQ2768">
        <f t="shared" si="1011"/>
        <v>134.9</v>
      </c>
    </row>
    <row r="2769" spans="1:43" x14ac:dyDescent="0.25">
      <c r="A2769" t="s">
        <v>52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  <c r="U2769">
        <f t="shared" si="989"/>
        <v>0</v>
      </c>
      <c r="V2769" t="str">
        <f t="shared" si="990"/>
        <v>&lt;=3 calls</v>
      </c>
      <c r="W2769" t="str">
        <f t="shared" si="991"/>
        <v>Q1</v>
      </c>
      <c r="X2769" t="str">
        <f t="shared" si="992"/>
        <v>Not Applicable</v>
      </c>
      <c r="Y2769" t="str">
        <f t="shared" si="993"/>
        <v>Medium</v>
      </c>
      <c r="Z2769" s="3">
        <f t="shared" si="994"/>
        <v>0.99866746586050592</v>
      </c>
      <c r="AA2769" s="3">
        <f t="shared" si="995"/>
        <v>0.32888064831189923</v>
      </c>
      <c r="AB2769" s="3">
        <f t="shared" si="996"/>
        <v>-1.3887379345998745</v>
      </c>
      <c r="AC2769" s="3">
        <f t="shared" si="997"/>
        <v>1.320215620022323</v>
      </c>
      <c r="AD2769" s="3">
        <f t="shared" si="998"/>
        <v>3.3608203048868379</v>
      </c>
      <c r="AE2769" s="3">
        <f t="shared" si="999"/>
        <v>2.1856489934456427</v>
      </c>
      <c r="AF2769" s="3">
        <f t="shared" si="1000"/>
        <v>2.5018013357099811</v>
      </c>
      <c r="AG2769" t="str">
        <f t="shared" si="1001"/>
        <v>Cluster 2</v>
      </c>
      <c r="AH2769" t="str">
        <f t="shared" si="1002"/>
        <v>Not Applicable</v>
      </c>
      <c r="AI2769" t="e">
        <f t="shared" si="1003"/>
        <v>#N/A</v>
      </c>
      <c r="AJ2769">
        <f t="shared" si="1004"/>
        <v>39.81</v>
      </c>
      <c r="AK2769" t="str">
        <f t="shared" si="1005"/>
        <v>no - Low</v>
      </c>
      <c r="AL2769" t="str">
        <f t="shared" si="1006"/>
        <v>Q4 - Very High</v>
      </c>
      <c r="AM2769">
        <f t="shared" si="1007"/>
        <v>0</v>
      </c>
      <c r="AN2769">
        <f t="shared" si="1008"/>
        <v>1</v>
      </c>
      <c r="AO2769">
        <f t="shared" si="1009"/>
        <v>0</v>
      </c>
      <c r="AP2769">
        <f t="shared" si="1010"/>
        <v>1</v>
      </c>
      <c r="AQ2769">
        <f t="shared" si="1011"/>
        <v>234.2</v>
      </c>
    </row>
    <row r="2770" spans="1:43" x14ac:dyDescent="0.25">
      <c r="A2770" t="s">
        <v>64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  <c r="U2770">
        <f t="shared" si="989"/>
        <v>0</v>
      </c>
      <c r="V2770" t="str">
        <f t="shared" si="990"/>
        <v>&lt;=3 calls</v>
      </c>
      <c r="W2770" t="str">
        <f t="shared" si="991"/>
        <v>Q4</v>
      </c>
      <c r="X2770" t="str">
        <f t="shared" si="992"/>
        <v>Not Applicable</v>
      </c>
      <c r="Y2770" t="str">
        <f t="shared" si="993"/>
        <v>Medium</v>
      </c>
      <c r="Z2770" s="3">
        <f t="shared" si="994"/>
        <v>-9.5526259665357077E-2</v>
      </c>
      <c r="AA2770" s="3">
        <f t="shared" si="995"/>
        <v>-0.56267018877548935</v>
      </c>
      <c r="AB2770" s="3">
        <f t="shared" si="996"/>
        <v>-1.3788081477403884</v>
      </c>
      <c r="AC2770" s="3">
        <f t="shared" si="997"/>
        <v>-1.0710005939952616</v>
      </c>
      <c r="AD2770" s="3">
        <f t="shared" si="998"/>
        <v>1.0760421961441797</v>
      </c>
      <c r="AE2770" s="3">
        <f t="shared" si="999"/>
        <v>1.8368116910112975</v>
      </c>
      <c r="AF2770" s="3">
        <f t="shared" si="1000"/>
        <v>3.686446468971003</v>
      </c>
      <c r="AG2770" t="str">
        <f t="shared" si="1001"/>
        <v>Cluster 1</v>
      </c>
      <c r="AH2770" t="str">
        <f t="shared" si="1002"/>
        <v>Not Applicable</v>
      </c>
      <c r="AI2770" t="e">
        <f t="shared" si="1003"/>
        <v>#N/A</v>
      </c>
      <c r="AJ2770">
        <f t="shared" si="1004"/>
        <v>29.77</v>
      </c>
      <c r="AK2770" t="str">
        <f t="shared" si="1005"/>
        <v>no - Medium</v>
      </c>
      <c r="AL2770" t="str">
        <f t="shared" si="1006"/>
        <v>Q1 - Low</v>
      </c>
      <c r="AM2770">
        <f t="shared" si="1007"/>
        <v>0</v>
      </c>
      <c r="AN2770">
        <f t="shared" si="1008"/>
        <v>1</v>
      </c>
      <c r="AO2770">
        <f t="shared" si="1009"/>
        <v>0</v>
      </c>
      <c r="AP2770">
        <f t="shared" si="1010"/>
        <v>1</v>
      </c>
      <c r="AQ2770">
        <f t="shared" si="1011"/>
        <v>175.1</v>
      </c>
    </row>
    <row r="2771" spans="1:43" x14ac:dyDescent="0.25">
      <c r="A2771" t="s">
        <v>57</v>
      </c>
      <c r="B2771">
        <v>88</v>
      </c>
      <c r="C2771" t="s">
        <v>25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  <c r="U2771">
        <f t="shared" si="989"/>
        <v>0</v>
      </c>
      <c r="V2771" t="str">
        <f t="shared" si="990"/>
        <v>&lt;=3 calls</v>
      </c>
      <c r="W2771" t="str">
        <f t="shared" si="991"/>
        <v>Q2</v>
      </c>
      <c r="X2771" t="str">
        <f t="shared" si="992"/>
        <v>Not Applicable</v>
      </c>
      <c r="Y2771" t="str">
        <f t="shared" si="993"/>
        <v>High</v>
      </c>
      <c r="Z2771" s="3">
        <f t="shared" si="994"/>
        <v>-0.70464594781765666</v>
      </c>
      <c r="AA2771" s="3">
        <f t="shared" si="995"/>
        <v>1.238342104894347</v>
      </c>
      <c r="AB2771" s="3">
        <f t="shared" si="996"/>
        <v>-1.217945600616712</v>
      </c>
      <c r="AC2771" s="3">
        <f t="shared" si="997"/>
        <v>-5.6545230472650088E-2</v>
      </c>
      <c r="AD2771" s="3">
        <f t="shared" si="998"/>
        <v>2.4566270741924727</v>
      </c>
      <c r="AE2771" s="3">
        <f t="shared" si="999"/>
        <v>1.8752615630041625</v>
      </c>
      <c r="AF2771" s="3">
        <f t="shared" si="1000"/>
        <v>2.9996991978707062</v>
      </c>
      <c r="AG2771" t="str">
        <f t="shared" si="1001"/>
        <v>Cluster 2</v>
      </c>
      <c r="AH2771" t="str">
        <f t="shared" si="1002"/>
        <v>Not Applicable</v>
      </c>
      <c r="AI2771" t="e">
        <f t="shared" si="1003"/>
        <v>#N/A</v>
      </c>
      <c r="AJ2771">
        <f t="shared" si="1004"/>
        <v>24.17</v>
      </c>
      <c r="AK2771" t="str">
        <f t="shared" si="1005"/>
        <v>no - Medium</v>
      </c>
      <c r="AL2771" t="str">
        <f t="shared" si="1006"/>
        <v>Q2 - Medium</v>
      </c>
      <c r="AM2771">
        <f t="shared" si="1007"/>
        <v>0</v>
      </c>
      <c r="AN2771">
        <f t="shared" si="1008"/>
        <v>0</v>
      </c>
      <c r="AO2771">
        <f t="shared" si="1009"/>
        <v>0</v>
      </c>
      <c r="AP2771">
        <f t="shared" si="1010"/>
        <v>1</v>
      </c>
      <c r="AQ2771">
        <f t="shared" si="1011"/>
        <v>142.19999999999999</v>
      </c>
    </row>
    <row r="2772" spans="1:43" x14ac:dyDescent="0.25">
      <c r="A2772" t="s">
        <v>33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  <c r="U2772">
        <f t="shared" si="989"/>
        <v>0</v>
      </c>
      <c r="V2772" t="str">
        <f t="shared" si="990"/>
        <v>&lt;=3 calls</v>
      </c>
      <c r="W2772" t="str">
        <f t="shared" si="991"/>
        <v>Q2</v>
      </c>
      <c r="X2772" t="str">
        <f t="shared" si="992"/>
        <v>Not Applicable</v>
      </c>
      <c r="Y2772" t="str">
        <f t="shared" si="993"/>
        <v>Medium</v>
      </c>
      <c r="Z2772" s="3">
        <f t="shared" si="994"/>
        <v>-1.5266798126797263</v>
      </c>
      <c r="AA2772" s="3">
        <f t="shared" si="995"/>
        <v>0.13982410919738594</v>
      </c>
      <c r="AB2772" s="3">
        <f t="shared" si="996"/>
        <v>0.27748030042191069</v>
      </c>
      <c r="AC2772" s="3">
        <f t="shared" si="997"/>
        <v>-1.5782282757565671</v>
      </c>
      <c r="AD2772" s="3">
        <f t="shared" si="998"/>
        <v>1.8822578149239901</v>
      </c>
      <c r="AE2772" s="3">
        <f t="shared" si="999"/>
        <v>2.2176793815780558</v>
      </c>
      <c r="AF2772" s="3">
        <f t="shared" si="1000"/>
        <v>3.7806493089296738</v>
      </c>
      <c r="AG2772" t="str">
        <f t="shared" si="1001"/>
        <v>Cluster 1</v>
      </c>
      <c r="AH2772" t="str">
        <f t="shared" si="1002"/>
        <v>&gt;16 messages</v>
      </c>
      <c r="AI2772" t="e">
        <f t="shared" si="1003"/>
        <v>#N/A</v>
      </c>
      <c r="AJ2772">
        <f t="shared" si="1004"/>
        <v>16.63</v>
      </c>
      <c r="AK2772" t="str">
        <f t="shared" si="1005"/>
        <v>no - Low</v>
      </c>
      <c r="AL2772" t="str">
        <f t="shared" si="1006"/>
        <v>Q1 - Low</v>
      </c>
      <c r="AM2772">
        <f t="shared" si="1007"/>
        <v>0</v>
      </c>
      <c r="AN2772">
        <f t="shared" si="1008"/>
        <v>1</v>
      </c>
      <c r="AO2772">
        <f t="shared" si="1009"/>
        <v>0</v>
      </c>
      <c r="AP2772">
        <f t="shared" si="1010"/>
        <v>0</v>
      </c>
      <c r="AQ2772">
        <f t="shared" si="1011"/>
        <v>97.8</v>
      </c>
    </row>
    <row r="2773" spans="1:43" x14ac:dyDescent="0.25">
      <c r="A2773" t="s">
        <v>37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  <c r="U2773">
        <f t="shared" si="989"/>
        <v>1</v>
      </c>
      <c r="V2773" t="str">
        <f t="shared" si="990"/>
        <v>&lt;=3 calls</v>
      </c>
      <c r="W2773" t="str">
        <f t="shared" si="991"/>
        <v>Q2</v>
      </c>
      <c r="X2773" t="str">
        <f t="shared" si="992"/>
        <v>Not Applicable</v>
      </c>
      <c r="Y2773" t="str">
        <f t="shared" si="993"/>
        <v>Medium</v>
      </c>
      <c r="Z2773" s="3">
        <f t="shared" si="994"/>
        <v>1.6040842987656787</v>
      </c>
      <c r="AA2773" s="3">
        <f t="shared" si="995"/>
        <v>0.58758959657386478</v>
      </c>
      <c r="AB2773" s="3">
        <f t="shared" si="996"/>
        <v>1.0162564427676841</v>
      </c>
      <c r="AC2773" s="3">
        <f t="shared" si="997"/>
        <v>0.26952970780247515</v>
      </c>
      <c r="AD2773" s="3">
        <f t="shared" si="998"/>
        <v>3.8702314509887827</v>
      </c>
      <c r="AE2773" s="3">
        <f t="shared" si="999"/>
        <v>2.0059340448786775</v>
      </c>
      <c r="AF2773" s="3">
        <f t="shared" si="1000"/>
        <v>1.0338526493576954</v>
      </c>
      <c r="AG2773" t="str">
        <f t="shared" si="1001"/>
        <v>Cluster 3</v>
      </c>
      <c r="AH2773" t="str">
        <f t="shared" si="1002"/>
        <v>Not Applicable</v>
      </c>
      <c r="AI2773">
        <f t="shared" si="1003"/>
        <v>45.37</v>
      </c>
      <c r="AJ2773" t="e">
        <f t="shared" si="1004"/>
        <v>#N/A</v>
      </c>
      <c r="AK2773" t="str">
        <f t="shared" si="1005"/>
        <v>no - Medium</v>
      </c>
      <c r="AL2773" t="str">
        <f t="shared" si="1006"/>
        <v>Q3 - High</v>
      </c>
      <c r="AM2773">
        <f t="shared" si="1007"/>
        <v>0</v>
      </c>
      <c r="AN2773">
        <f t="shared" si="1008"/>
        <v>1</v>
      </c>
      <c r="AO2773">
        <f t="shared" si="1009"/>
        <v>0</v>
      </c>
      <c r="AP2773">
        <f t="shared" si="1010"/>
        <v>3</v>
      </c>
      <c r="AQ2773">
        <f t="shared" si="1011"/>
        <v>266.89999999999998</v>
      </c>
    </row>
    <row r="2774" spans="1:43" x14ac:dyDescent="0.25">
      <c r="A2774" t="s">
        <v>26</v>
      </c>
      <c r="B2774">
        <v>138</v>
      </c>
      <c r="C2774" t="s">
        <v>28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  <c r="U2774">
        <f t="shared" si="989"/>
        <v>0</v>
      </c>
      <c r="V2774" t="str">
        <f t="shared" si="990"/>
        <v>&lt;=3 calls</v>
      </c>
      <c r="W2774" t="str">
        <f t="shared" si="991"/>
        <v>Q4</v>
      </c>
      <c r="X2774" t="str">
        <f t="shared" si="992"/>
        <v>Not Applicable</v>
      </c>
      <c r="Y2774" t="str">
        <f t="shared" si="993"/>
        <v>High</v>
      </c>
      <c r="Z2774" s="3">
        <f t="shared" si="994"/>
        <v>-0.46396035675443797</v>
      </c>
      <c r="AA2774" s="3">
        <f t="shared" si="995"/>
        <v>1.3557561660286244</v>
      </c>
      <c r="AB2774" s="3">
        <f t="shared" si="996"/>
        <v>-0.28057372108121387</v>
      </c>
      <c r="AC2774" s="3">
        <f t="shared" si="997"/>
        <v>-0.20146742526159472</v>
      </c>
      <c r="AD2774" s="3">
        <f t="shared" si="998"/>
        <v>2.6442681514229962</v>
      </c>
      <c r="AE2774" s="3">
        <f t="shared" si="999"/>
        <v>1.4739893930307759</v>
      </c>
      <c r="AF2774" s="3">
        <f t="shared" si="1000"/>
        <v>2.3136843788435102</v>
      </c>
      <c r="AG2774" t="str">
        <f t="shared" si="1001"/>
        <v>Cluster 2</v>
      </c>
      <c r="AH2774" t="str">
        <f t="shared" si="1002"/>
        <v>&gt;16 messages</v>
      </c>
      <c r="AI2774" t="e">
        <f t="shared" si="1003"/>
        <v>#N/A</v>
      </c>
      <c r="AJ2774">
        <f t="shared" si="1004"/>
        <v>26.38</v>
      </c>
      <c r="AK2774" t="str">
        <f t="shared" si="1005"/>
        <v>no - Medium</v>
      </c>
      <c r="AL2774" t="str">
        <f t="shared" si="1006"/>
        <v>Q2 - Medium</v>
      </c>
      <c r="AM2774">
        <f t="shared" si="1007"/>
        <v>0</v>
      </c>
      <c r="AN2774">
        <f t="shared" si="1008"/>
        <v>0</v>
      </c>
      <c r="AO2774">
        <f t="shared" si="1009"/>
        <v>1</v>
      </c>
      <c r="AP2774">
        <f t="shared" si="1010"/>
        <v>3</v>
      </c>
      <c r="AQ2774">
        <f t="shared" si="1011"/>
        <v>155.19999999999999</v>
      </c>
    </row>
    <row r="2775" spans="1:43" x14ac:dyDescent="0.25">
      <c r="A2775" t="s">
        <v>60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  <c r="U2775">
        <f t="shared" si="989"/>
        <v>0</v>
      </c>
      <c r="V2775" t="str">
        <f t="shared" si="990"/>
        <v>&lt;=3 calls</v>
      </c>
      <c r="W2775" t="str">
        <f t="shared" si="991"/>
        <v>Q3</v>
      </c>
      <c r="X2775" t="str">
        <f t="shared" si="992"/>
        <v>Not Applicable</v>
      </c>
      <c r="Y2775" t="str">
        <f t="shared" si="993"/>
        <v>High</v>
      </c>
      <c r="Z2775" s="3">
        <f t="shared" si="994"/>
        <v>0.36918207384901108</v>
      </c>
      <c r="AA2775" s="3">
        <f t="shared" si="995"/>
        <v>0.89008005915708632</v>
      </c>
      <c r="AB2775" s="3">
        <f t="shared" si="996"/>
        <v>-0.19120563934583804</v>
      </c>
      <c r="AC2775" s="3">
        <f t="shared" si="997"/>
        <v>-0.52754236353671935</v>
      </c>
      <c r="AD2775" s="3">
        <f t="shared" si="998"/>
        <v>2.514841290708258</v>
      </c>
      <c r="AE2775" s="3">
        <f t="shared" si="999"/>
        <v>1.1150777807866579</v>
      </c>
      <c r="AF2775" s="3">
        <f t="shared" si="1000"/>
        <v>2.0401887650305834</v>
      </c>
      <c r="AG2775" t="str">
        <f t="shared" si="1001"/>
        <v>Cluster 2</v>
      </c>
      <c r="AH2775" t="str">
        <f t="shared" si="1002"/>
        <v>Not Applicable</v>
      </c>
      <c r="AI2775" t="e">
        <f t="shared" si="1003"/>
        <v>#N/A</v>
      </c>
      <c r="AJ2775">
        <f t="shared" si="1004"/>
        <v>34.03</v>
      </c>
      <c r="AK2775" t="str">
        <f t="shared" si="1005"/>
        <v>no - Low</v>
      </c>
      <c r="AL2775" t="str">
        <f t="shared" si="1006"/>
        <v>Q2 - Medium</v>
      </c>
      <c r="AM2775">
        <f t="shared" si="1007"/>
        <v>0</v>
      </c>
      <c r="AN2775">
        <f t="shared" si="1008"/>
        <v>1</v>
      </c>
      <c r="AO2775">
        <f t="shared" si="1009"/>
        <v>0</v>
      </c>
      <c r="AP2775">
        <f t="shared" si="1010"/>
        <v>1</v>
      </c>
      <c r="AQ2775">
        <f t="shared" si="1011"/>
        <v>200.2</v>
      </c>
    </row>
    <row r="2776" spans="1:43" x14ac:dyDescent="0.25">
      <c r="A2776" t="s">
        <v>31</v>
      </c>
      <c r="B2776">
        <v>117</v>
      </c>
      <c r="C2776" t="s">
        <v>28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  <c r="U2776">
        <f t="shared" si="989"/>
        <v>0</v>
      </c>
      <c r="V2776" t="str">
        <f t="shared" si="990"/>
        <v>&lt;=3 calls</v>
      </c>
      <c r="W2776" t="str">
        <f t="shared" si="991"/>
        <v>Q3</v>
      </c>
      <c r="X2776" t="str">
        <f t="shared" si="992"/>
        <v>Low</v>
      </c>
      <c r="Y2776" t="str">
        <f t="shared" si="993"/>
        <v>High</v>
      </c>
      <c r="Z2776" s="3">
        <f t="shared" si="994"/>
        <v>0.33585637662487344</v>
      </c>
      <c r="AA2776" s="3">
        <f t="shared" si="995"/>
        <v>0.98162322546516634</v>
      </c>
      <c r="AB2776" s="3">
        <f t="shared" si="996"/>
        <v>-0.74925966084896256</v>
      </c>
      <c r="AC2776" s="3">
        <f t="shared" si="997"/>
        <v>8.8376964316294535E-2</v>
      </c>
      <c r="AD2776" s="3">
        <f t="shared" si="998"/>
        <v>2.6379495826880839</v>
      </c>
      <c r="AE2776" s="3">
        <f t="shared" si="999"/>
        <v>1.2828032544741581</v>
      </c>
      <c r="AF2776" s="3">
        <f t="shared" si="1000"/>
        <v>2.0814394967365129</v>
      </c>
      <c r="AG2776" t="str">
        <f t="shared" si="1001"/>
        <v>Cluster 2</v>
      </c>
      <c r="AH2776" t="str">
        <f t="shared" si="1002"/>
        <v>Not Applicable</v>
      </c>
      <c r="AI2776" t="e">
        <f t="shared" si="1003"/>
        <v>#N/A</v>
      </c>
      <c r="AJ2776">
        <f t="shared" si="1004"/>
        <v>33.729999999999997</v>
      </c>
      <c r="AK2776" t="str">
        <f t="shared" si="1005"/>
        <v>yes - Medium</v>
      </c>
      <c r="AL2776" t="str">
        <f t="shared" si="1006"/>
        <v>Q3 - High</v>
      </c>
      <c r="AM2776">
        <f t="shared" si="1007"/>
        <v>1</v>
      </c>
      <c r="AN2776">
        <f t="shared" si="1008"/>
        <v>0</v>
      </c>
      <c r="AO2776">
        <f t="shared" si="1009"/>
        <v>1</v>
      </c>
      <c r="AP2776">
        <f t="shared" si="1010"/>
        <v>1</v>
      </c>
      <c r="AQ2776">
        <f t="shared" si="1011"/>
        <v>198.4</v>
      </c>
    </row>
    <row r="2777" spans="1:43" x14ac:dyDescent="0.25">
      <c r="A2777" t="s">
        <v>46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  <c r="U2777">
        <f t="shared" si="989"/>
        <v>0</v>
      </c>
      <c r="V2777" t="str">
        <f t="shared" si="990"/>
        <v>&lt;=3 calls</v>
      </c>
      <c r="W2777" t="str">
        <f t="shared" si="991"/>
        <v>Q1</v>
      </c>
      <c r="X2777" t="str">
        <f t="shared" si="992"/>
        <v>Not Applicable</v>
      </c>
      <c r="Y2777" t="str">
        <f t="shared" si="993"/>
        <v>Medium</v>
      </c>
      <c r="Z2777" s="3">
        <f t="shared" si="994"/>
        <v>7.479767599306898E-4</v>
      </c>
      <c r="AA2777" s="3">
        <f t="shared" si="995"/>
        <v>0.15574465985966099</v>
      </c>
      <c r="AB2777" s="3">
        <f t="shared" si="996"/>
        <v>-0.38384350441987075</v>
      </c>
      <c r="AC2777" s="3">
        <f t="shared" si="997"/>
        <v>0.92167958435272568</v>
      </c>
      <c r="AD2777" s="3">
        <f t="shared" si="998"/>
        <v>2.5317471208133857</v>
      </c>
      <c r="AE2777" s="3">
        <f t="shared" si="999"/>
        <v>1.0104880259765454</v>
      </c>
      <c r="AF2777" s="3">
        <f t="shared" si="1000"/>
        <v>1.905893128571768</v>
      </c>
      <c r="AG2777" t="str">
        <f t="shared" si="1001"/>
        <v>Cluster 2</v>
      </c>
      <c r="AH2777" t="str">
        <f t="shared" si="1002"/>
        <v>Not Applicable</v>
      </c>
      <c r="AI2777" t="e">
        <f t="shared" si="1003"/>
        <v>#N/A</v>
      </c>
      <c r="AJ2777">
        <f t="shared" si="1004"/>
        <v>30.65</v>
      </c>
      <c r="AK2777" t="str">
        <f t="shared" si="1005"/>
        <v>no - Medium</v>
      </c>
      <c r="AL2777" t="str">
        <f t="shared" si="1006"/>
        <v>Q4 - Very High</v>
      </c>
      <c r="AM2777">
        <f t="shared" si="1007"/>
        <v>0</v>
      </c>
      <c r="AN2777">
        <f t="shared" si="1008"/>
        <v>1</v>
      </c>
      <c r="AO2777">
        <f t="shared" si="1009"/>
        <v>0</v>
      </c>
      <c r="AP2777">
        <f t="shared" si="1010"/>
        <v>2</v>
      </c>
      <c r="AQ2777">
        <f t="shared" si="1011"/>
        <v>180.3</v>
      </c>
    </row>
    <row r="2778" spans="1:43" x14ac:dyDescent="0.25">
      <c r="A2778" t="s">
        <v>51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  <c r="U2778">
        <f t="shared" si="989"/>
        <v>0</v>
      </c>
      <c r="V2778" t="str">
        <f t="shared" si="990"/>
        <v>&lt;=3 calls</v>
      </c>
      <c r="W2778" t="str">
        <f t="shared" si="991"/>
        <v>Q1</v>
      </c>
      <c r="X2778" t="str">
        <f t="shared" si="992"/>
        <v>Not Applicable</v>
      </c>
      <c r="Y2778" t="str">
        <f t="shared" si="993"/>
        <v>High</v>
      </c>
      <c r="Z2778" s="3">
        <f t="shared" si="994"/>
        <v>-1.7395939893894965</v>
      </c>
      <c r="AA2778" s="3">
        <f t="shared" si="995"/>
        <v>0.76669579152445622</v>
      </c>
      <c r="AB2778" s="3">
        <f t="shared" si="996"/>
        <v>0.75212411230535137</v>
      </c>
      <c r="AC2778" s="3">
        <f t="shared" si="997"/>
        <v>0.81298793826101701</v>
      </c>
      <c r="AD2778" s="3">
        <f t="shared" si="998"/>
        <v>3.1662402716997087</v>
      </c>
      <c r="AE2778" s="3">
        <f t="shared" si="999"/>
        <v>2.2001476661193422</v>
      </c>
      <c r="AF2778" s="3">
        <f t="shared" si="1000"/>
        <v>2.7669879015506615</v>
      </c>
      <c r="AG2778" t="str">
        <f t="shared" si="1001"/>
        <v>Cluster 2</v>
      </c>
      <c r="AH2778" t="str">
        <f t="shared" si="1002"/>
        <v>Not Applicable</v>
      </c>
      <c r="AI2778" t="e">
        <f t="shared" si="1003"/>
        <v>#N/A</v>
      </c>
      <c r="AJ2778">
        <f t="shared" si="1004"/>
        <v>14.67</v>
      </c>
      <c r="AK2778" t="str">
        <f t="shared" si="1005"/>
        <v>no - Low</v>
      </c>
      <c r="AL2778" t="str">
        <f t="shared" si="1006"/>
        <v>Q4 - Very High</v>
      </c>
      <c r="AM2778">
        <f t="shared" si="1007"/>
        <v>0</v>
      </c>
      <c r="AN2778">
        <f t="shared" si="1008"/>
        <v>1</v>
      </c>
      <c r="AO2778">
        <f t="shared" si="1009"/>
        <v>0</v>
      </c>
      <c r="AP2778">
        <f t="shared" si="1010"/>
        <v>2</v>
      </c>
      <c r="AQ2778">
        <f t="shared" si="1011"/>
        <v>86.3</v>
      </c>
    </row>
    <row r="2779" spans="1:43" x14ac:dyDescent="0.25">
      <c r="A2779" t="s">
        <v>49</v>
      </c>
      <c r="B2779">
        <v>133</v>
      </c>
      <c r="C2779" t="s">
        <v>28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  <c r="U2779">
        <f t="shared" si="989"/>
        <v>1</v>
      </c>
      <c r="V2779" t="str">
        <f t="shared" si="990"/>
        <v>&lt;=3 calls</v>
      </c>
      <c r="W2779" t="str">
        <f t="shared" si="991"/>
        <v>Q4</v>
      </c>
      <c r="X2779" t="str">
        <f t="shared" si="992"/>
        <v>Not Applicable</v>
      </c>
      <c r="Y2779" t="str">
        <f t="shared" si="993"/>
        <v>Medium</v>
      </c>
      <c r="Z2779" s="3">
        <f t="shared" si="994"/>
        <v>2.124335460986944</v>
      </c>
      <c r="AA2779" s="3">
        <f t="shared" si="995"/>
        <v>0.46619539777401953</v>
      </c>
      <c r="AB2779" s="3">
        <f t="shared" si="996"/>
        <v>0.57338794883459976</v>
      </c>
      <c r="AC2779" s="3">
        <f t="shared" si="997"/>
        <v>0.95791013304996164</v>
      </c>
      <c r="AD2779" s="3">
        <f t="shared" si="998"/>
        <v>4.2685082574445001</v>
      </c>
      <c r="AE2779" s="3">
        <f t="shared" si="999"/>
        <v>2.4446891136872257</v>
      </c>
      <c r="AF2779" s="3">
        <f t="shared" si="1000"/>
        <v>1.3163764588026416</v>
      </c>
      <c r="AG2779" t="str">
        <f t="shared" si="1001"/>
        <v>Cluster 3</v>
      </c>
      <c r="AH2779" t="str">
        <f t="shared" si="1002"/>
        <v>Not Applicable</v>
      </c>
      <c r="AI2779">
        <f t="shared" si="1003"/>
        <v>50.15</v>
      </c>
      <c r="AJ2779" t="e">
        <f t="shared" si="1004"/>
        <v>#N/A</v>
      </c>
      <c r="AK2779" t="str">
        <f t="shared" si="1005"/>
        <v>no - Medium</v>
      </c>
      <c r="AL2779" t="str">
        <f t="shared" si="1006"/>
        <v>Q4 - Very High</v>
      </c>
      <c r="AM2779">
        <f t="shared" si="1007"/>
        <v>0</v>
      </c>
      <c r="AN2779">
        <f t="shared" si="1008"/>
        <v>0</v>
      </c>
      <c r="AO2779">
        <f t="shared" si="1009"/>
        <v>1</v>
      </c>
      <c r="AP2779">
        <f t="shared" si="1010"/>
        <v>2</v>
      </c>
      <c r="AQ2779">
        <f t="shared" si="1011"/>
        <v>295</v>
      </c>
    </row>
    <row r="2780" spans="1:43" x14ac:dyDescent="0.25">
      <c r="A2780" t="s">
        <v>32</v>
      </c>
      <c r="B2780">
        <v>131</v>
      </c>
      <c r="C2780" t="s">
        <v>25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  <c r="U2780">
        <f t="shared" si="989"/>
        <v>0</v>
      </c>
      <c r="V2780" t="str">
        <f t="shared" si="990"/>
        <v>&lt;=3 calls</v>
      </c>
      <c r="W2780" t="str">
        <f t="shared" si="991"/>
        <v>Q4</v>
      </c>
      <c r="X2780" t="str">
        <f t="shared" si="992"/>
        <v>Not Applicable</v>
      </c>
      <c r="Y2780" t="str">
        <f t="shared" si="993"/>
        <v>Medium</v>
      </c>
      <c r="Z2780" s="3">
        <f t="shared" si="994"/>
        <v>1.1227131166392421</v>
      </c>
      <c r="AA2780" s="3">
        <f t="shared" si="995"/>
        <v>-0.65222328625078507</v>
      </c>
      <c r="AB2780" s="3">
        <f t="shared" si="996"/>
        <v>2.4163563899552387</v>
      </c>
      <c r="AC2780" s="3">
        <f t="shared" si="997"/>
        <v>1.6100600096002116</v>
      </c>
      <c r="AD2780" s="3">
        <f t="shared" si="998"/>
        <v>4.8073655836726976</v>
      </c>
      <c r="AE2780" s="3">
        <f t="shared" si="999"/>
        <v>3.1807155476705113</v>
      </c>
      <c r="AF2780" s="3">
        <f t="shared" si="1000"/>
        <v>2.263435206783067</v>
      </c>
      <c r="AG2780" t="str">
        <f t="shared" si="1001"/>
        <v>Cluster 3</v>
      </c>
      <c r="AH2780" t="str">
        <f t="shared" si="1002"/>
        <v>Not Applicable</v>
      </c>
      <c r="AI2780" t="e">
        <f t="shared" si="1003"/>
        <v>#N/A</v>
      </c>
      <c r="AJ2780">
        <f t="shared" si="1004"/>
        <v>40.950000000000003</v>
      </c>
      <c r="AK2780" t="str">
        <f t="shared" si="1005"/>
        <v>no - High</v>
      </c>
      <c r="AL2780" t="str">
        <f t="shared" si="1006"/>
        <v>Q4 - Very High</v>
      </c>
      <c r="AM2780">
        <f t="shared" si="1007"/>
        <v>0</v>
      </c>
      <c r="AN2780">
        <f t="shared" si="1008"/>
        <v>0</v>
      </c>
      <c r="AO2780">
        <f t="shared" si="1009"/>
        <v>0</v>
      </c>
      <c r="AP2780">
        <f t="shared" si="1010"/>
        <v>3</v>
      </c>
      <c r="AQ2780">
        <f t="shared" si="1011"/>
        <v>240.9</v>
      </c>
    </row>
    <row r="2781" spans="1:43" x14ac:dyDescent="0.25">
      <c r="A2781" t="s">
        <v>32</v>
      </c>
      <c r="B2781">
        <v>65</v>
      </c>
      <c r="C2781" t="s">
        <v>25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  <c r="U2781">
        <f t="shared" si="989"/>
        <v>0</v>
      </c>
      <c r="V2781" t="str">
        <f t="shared" si="990"/>
        <v>&lt;=3 calls</v>
      </c>
      <c r="W2781" t="str">
        <f t="shared" si="991"/>
        <v>Q1</v>
      </c>
      <c r="X2781" t="str">
        <f t="shared" si="992"/>
        <v>Not Applicable</v>
      </c>
      <c r="Y2781" t="str">
        <f t="shared" si="993"/>
        <v>Medium</v>
      </c>
      <c r="Z2781" s="3">
        <f t="shared" si="994"/>
        <v>0.50803914561625263</v>
      </c>
      <c r="AA2781" s="3">
        <f t="shared" si="995"/>
        <v>0.34480119897417427</v>
      </c>
      <c r="AB2781" s="3">
        <f t="shared" si="996"/>
        <v>-1.4880358031947365</v>
      </c>
      <c r="AC2781" s="3">
        <f t="shared" si="997"/>
        <v>-0.81738675311460851</v>
      </c>
      <c r="AD2781" s="3">
        <f t="shared" si="998"/>
        <v>2.0866717213331212</v>
      </c>
      <c r="AE2781" s="3">
        <f t="shared" si="999"/>
        <v>1.8053706810650181</v>
      </c>
      <c r="AF2781" s="3">
        <f t="shared" si="1000"/>
        <v>3.188185646960823</v>
      </c>
      <c r="AG2781" t="str">
        <f t="shared" si="1001"/>
        <v>Cluster 2</v>
      </c>
      <c r="AH2781" t="str">
        <f t="shared" si="1002"/>
        <v>Not Applicable</v>
      </c>
      <c r="AI2781" t="e">
        <f t="shared" si="1003"/>
        <v>#N/A</v>
      </c>
      <c r="AJ2781">
        <f t="shared" si="1004"/>
        <v>35.31</v>
      </c>
      <c r="AK2781" t="str">
        <f t="shared" si="1005"/>
        <v>no - Medium</v>
      </c>
      <c r="AL2781" t="str">
        <f t="shared" si="1006"/>
        <v>Q1 - Low</v>
      </c>
      <c r="AM2781">
        <f t="shared" si="1007"/>
        <v>0</v>
      </c>
      <c r="AN2781">
        <f t="shared" si="1008"/>
        <v>0</v>
      </c>
      <c r="AO2781">
        <f t="shared" si="1009"/>
        <v>0</v>
      </c>
      <c r="AP2781">
        <f t="shared" si="1010"/>
        <v>1</v>
      </c>
      <c r="AQ2781">
        <f t="shared" si="1011"/>
        <v>207.7</v>
      </c>
    </row>
    <row r="2782" spans="1:43" x14ac:dyDescent="0.25">
      <c r="A2782" t="s">
        <v>36</v>
      </c>
      <c r="B2782">
        <v>120</v>
      </c>
      <c r="C2782" t="s">
        <v>28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  <c r="U2782">
        <f t="shared" si="989"/>
        <v>0</v>
      </c>
      <c r="V2782" t="str">
        <f t="shared" si="990"/>
        <v>&lt;=3 calls</v>
      </c>
      <c r="W2782" t="str">
        <f t="shared" si="991"/>
        <v>Q3</v>
      </c>
      <c r="X2782" t="str">
        <f t="shared" si="992"/>
        <v>Not Applicable</v>
      </c>
      <c r="Y2782" t="str">
        <f t="shared" si="993"/>
        <v>Low</v>
      </c>
      <c r="Z2782" s="3">
        <f t="shared" si="994"/>
        <v>-0.95829153224581753</v>
      </c>
      <c r="AA2782" s="3">
        <f t="shared" si="995"/>
        <v>-0.72585583306380641</v>
      </c>
      <c r="AB2782" s="3">
        <f t="shared" si="996"/>
        <v>0.84149219404072728</v>
      </c>
      <c r="AC2782" s="3">
        <f t="shared" si="997"/>
        <v>-3.7158306488934985</v>
      </c>
      <c r="AD2782" s="3">
        <f t="shared" si="998"/>
        <v>3.2929810559324135</v>
      </c>
      <c r="AE2782" s="3">
        <f t="shared" si="999"/>
        <v>3.995083963454904</v>
      </c>
      <c r="AF2782" s="3">
        <f t="shared" si="1000"/>
        <v>5.3923712330828391</v>
      </c>
      <c r="AG2782" t="str">
        <f t="shared" si="1001"/>
        <v>Cluster 1</v>
      </c>
      <c r="AH2782" t="str">
        <f t="shared" si="1002"/>
        <v>&gt;16 messages</v>
      </c>
      <c r="AI2782" t="e">
        <f t="shared" si="1003"/>
        <v>#N/A</v>
      </c>
      <c r="AJ2782">
        <f t="shared" si="1004"/>
        <v>21.85</v>
      </c>
      <c r="AK2782" t="str">
        <f t="shared" si="1005"/>
        <v>no - Low</v>
      </c>
      <c r="AL2782" t="str">
        <f t="shared" si="1006"/>
        <v>Q1 - Low</v>
      </c>
      <c r="AM2782">
        <f t="shared" si="1007"/>
        <v>0</v>
      </c>
      <c r="AN2782">
        <f t="shared" si="1008"/>
        <v>0</v>
      </c>
      <c r="AO2782">
        <f t="shared" si="1009"/>
        <v>1</v>
      </c>
      <c r="AP2782">
        <f t="shared" si="1010"/>
        <v>1</v>
      </c>
      <c r="AQ2782">
        <f t="shared" si="1011"/>
        <v>128.5</v>
      </c>
    </row>
    <row r="2783" spans="1:43" x14ac:dyDescent="0.25">
      <c r="A2783" t="s">
        <v>52</v>
      </c>
      <c r="B2783">
        <v>142</v>
      </c>
      <c r="C2783" t="s">
        <v>28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  <c r="U2783">
        <f t="shared" si="989"/>
        <v>0</v>
      </c>
      <c r="V2783" t="str">
        <f t="shared" si="990"/>
        <v>&lt;=3 calls</v>
      </c>
      <c r="W2783" t="str">
        <f t="shared" si="991"/>
        <v>Q4</v>
      </c>
      <c r="X2783" t="str">
        <f t="shared" si="992"/>
        <v>Not Applicable</v>
      </c>
      <c r="Y2783" t="str">
        <f t="shared" si="993"/>
        <v>Low</v>
      </c>
      <c r="Z2783" s="3">
        <f t="shared" si="994"/>
        <v>0.8172275587513107</v>
      </c>
      <c r="AA2783" s="3">
        <f t="shared" si="995"/>
        <v>-1.0780980164666361</v>
      </c>
      <c r="AB2783" s="3">
        <f t="shared" si="996"/>
        <v>0.81170283346226857</v>
      </c>
      <c r="AC2783" s="3">
        <f t="shared" si="997"/>
        <v>-0.52754236353671935</v>
      </c>
      <c r="AD2783" s="3">
        <f t="shared" si="998"/>
        <v>2.6103445511060324</v>
      </c>
      <c r="AE2783" s="3">
        <f t="shared" si="999"/>
        <v>1.663525969460202</v>
      </c>
      <c r="AF2783" s="3">
        <f t="shared" si="1000"/>
        <v>2.592438741156299</v>
      </c>
      <c r="AG2783" t="str">
        <f t="shared" si="1001"/>
        <v>Cluster 2</v>
      </c>
      <c r="AH2783" t="str">
        <f t="shared" si="1002"/>
        <v>&gt;16 messages</v>
      </c>
      <c r="AI2783" t="e">
        <f t="shared" si="1003"/>
        <v>#N/A</v>
      </c>
      <c r="AJ2783">
        <f t="shared" si="1004"/>
        <v>38.15</v>
      </c>
      <c r="AK2783" t="str">
        <f t="shared" si="1005"/>
        <v>no - Low</v>
      </c>
      <c r="AL2783" t="str">
        <f t="shared" si="1006"/>
        <v>Q2 - Medium</v>
      </c>
      <c r="AM2783">
        <f t="shared" si="1007"/>
        <v>0</v>
      </c>
      <c r="AN2783">
        <f t="shared" si="1008"/>
        <v>0</v>
      </c>
      <c r="AO2783">
        <f t="shared" si="1009"/>
        <v>1</v>
      </c>
      <c r="AP2783">
        <f t="shared" si="1010"/>
        <v>1</v>
      </c>
      <c r="AQ2783">
        <f t="shared" si="1011"/>
        <v>224.4</v>
      </c>
    </row>
    <row r="2784" spans="1:43" x14ac:dyDescent="0.25">
      <c r="A2784" t="s">
        <v>26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  <c r="U2784">
        <f t="shared" si="989"/>
        <v>0</v>
      </c>
      <c r="V2784" t="str">
        <f t="shared" si="990"/>
        <v>&lt;=3 calls</v>
      </c>
      <c r="W2784" t="str">
        <f t="shared" si="991"/>
        <v>Q4</v>
      </c>
      <c r="X2784" t="str">
        <f t="shared" si="992"/>
        <v>Not Applicable</v>
      </c>
      <c r="Y2784" t="str">
        <f t="shared" si="993"/>
        <v>Low</v>
      </c>
      <c r="Z2784" s="3">
        <f t="shared" si="994"/>
        <v>-0.28437187726880531</v>
      </c>
      <c r="AA2784" s="3">
        <f t="shared" si="995"/>
        <v>-1.4661614388595845</v>
      </c>
      <c r="AB2784" s="3">
        <f t="shared" si="996"/>
        <v>0.75411006967724847</v>
      </c>
      <c r="AC2784" s="3">
        <f t="shared" si="997"/>
        <v>-9.277577916988608E-2</v>
      </c>
      <c r="AD2784" s="3">
        <f t="shared" si="998"/>
        <v>2.1516012689453734</v>
      </c>
      <c r="AE2784" s="3">
        <f t="shared" si="999"/>
        <v>1.6756449718748287</v>
      </c>
      <c r="AF2784" s="3">
        <f t="shared" si="1000"/>
        <v>2.9976964694597501</v>
      </c>
      <c r="AG2784" t="str">
        <f t="shared" si="1001"/>
        <v>Cluster 2</v>
      </c>
      <c r="AH2784" t="str">
        <f t="shared" si="1002"/>
        <v>Not Applicable</v>
      </c>
      <c r="AI2784" t="e">
        <f t="shared" si="1003"/>
        <v>#N/A</v>
      </c>
      <c r="AJ2784">
        <f t="shared" si="1004"/>
        <v>28.03</v>
      </c>
      <c r="AK2784" t="str">
        <f t="shared" si="1005"/>
        <v>no - High</v>
      </c>
      <c r="AL2784" t="str">
        <f t="shared" si="1006"/>
        <v>Q2 - Medium</v>
      </c>
      <c r="AM2784">
        <f t="shared" si="1007"/>
        <v>0</v>
      </c>
      <c r="AN2784">
        <f t="shared" si="1008"/>
        <v>1</v>
      </c>
      <c r="AO2784">
        <f t="shared" si="1009"/>
        <v>0</v>
      </c>
      <c r="AP2784">
        <f t="shared" si="1010"/>
        <v>2</v>
      </c>
      <c r="AQ2784">
        <f t="shared" si="1011"/>
        <v>164.9</v>
      </c>
    </row>
    <row r="2785" spans="1:43" x14ac:dyDescent="0.25">
      <c r="A2785" t="s">
        <v>51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  <c r="U2785">
        <f t="shared" si="989"/>
        <v>0</v>
      </c>
      <c r="V2785" t="str">
        <f t="shared" si="990"/>
        <v>&lt;=3 calls</v>
      </c>
      <c r="W2785" t="str">
        <f t="shared" si="991"/>
        <v>Q2</v>
      </c>
      <c r="X2785" t="str">
        <f t="shared" si="992"/>
        <v>Not Applicable</v>
      </c>
      <c r="Y2785" t="str">
        <f t="shared" si="993"/>
        <v>Low</v>
      </c>
      <c r="Z2785" s="3">
        <f t="shared" si="994"/>
        <v>1.0690217155559085</v>
      </c>
      <c r="AA2785" s="3">
        <f t="shared" si="995"/>
        <v>-0.70993528240153136</v>
      </c>
      <c r="AB2785" s="3">
        <f t="shared" si="996"/>
        <v>1.6279313133120346</v>
      </c>
      <c r="AC2785" s="3">
        <f t="shared" si="997"/>
        <v>0.12460751301353053</v>
      </c>
      <c r="AD2785" s="3">
        <f t="shared" si="998"/>
        <v>3.5405865962647751</v>
      </c>
      <c r="AE2785" s="3">
        <f t="shared" si="999"/>
        <v>2.0766566703935205</v>
      </c>
      <c r="AF2785" s="3">
        <f t="shared" si="1000"/>
        <v>2.0221900028755999</v>
      </c>
      <c r="AG2785" t="str">
        <f t="shared" si="1001"/>
        <v>Cluster 3</v>
      </c>
      <c r="AH2785" t="str">
        <f t="shared" si="1002"/>
        <v>Not Applicable</v>
      </c>
      <c r="AI2785" t="e">
        <f t="shared" si="1003"/>
        <v>#N/A</v>
      </c>
      <c r="AJ2785">
        <f t="shared" si="1004"/>
        <v>40.46</v>
      </c>
      <c r="AK2785" t="str">
        <f t="shared" si="1005"/>
        <v>no - Medium</v>
      </c>
      <c r="AL2785" t="str">
        <f t="shared" si="1006"/>
        <v>Q3 - High</v>
      </c>
      <c r="AM2785">
        <f t="shared" si="1007"/>
        <v>0</v>
      </c>
      <c r="AN2785">
        <f t="shared" si="1008"/>
        <v>1</v>
      </c>
      <c r="AO2785">
        <f t="shared" si="1009"/>
        <v>0</v>
      </c>
      <c r="AP2785">
        <f t="shared" si="1010"/>
        <v>2</v>
      </c>
      <c r="AQ2785">
        <f t="shared" si="1011"/>
        <v>238</v>
      </c>
    </row>
    <row r="2786" spans="1:43" x14ac:dyDescent="0.25">
      <c r="A2786" t="s">
        <v>24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  <c r="U2786">
        <f t="shared" si="989"/>
        <v>0</v>
      </c>
      <c r="V2786" t="str">
        <f t="shared" si="990"/>
        <v>&lt;=3 calls</v>
      </c>
      <c r="W2786" t="str">
        <f t="shared" si="991"/>
        <v>Q4</v>
      </c>
      <c r="X2786" t="str">
        <f t="shared" si="992"/>
        <v>Not Applicable</v>
      </c>
      <c r="Y2786" t="str">
        <f t="shared" si="993"/>
        <v>Medium</v>
      </c>
      <c r="Z2786" s="3">
        <f t="shared" si="994"/>
        <v>0.93942178190648307</v>
      </c>
      <c r="AA2786" s="3">
        <f t="shared" si="995"/>
        <v>0.44032450294782327</v>
      </c>
      <c r="AB2786" s="3">
        <f t="shared" si="996"/>
        <v>-1.0431813518897546</v>
      </c>
      <c r="AC2786" s="3">
        <f t="shared" si="997"/>
        <v>-0.70869510702289995</v>
      </c>
      <c r="AD2786" s="3">
        <f t="shared" si="998"/>
        <v>2.4336422686476822</v>
      </c>
      <c r="AE2786" s="3">
        <f t="shared" si="999"/>
        <v>1.6330569616107502</v>
      </c>
      <c r="AF2786" s="3">
        <f t="shared" si="1000"/>
        <v>2.7223400573738084</v>
      </c>
      <c r="AG2786" t="str">
        <f t="shared" si="1001"/>
        <v>Cluster 2</v>
      </c>
      <c r="AH2786" t="str">
        <f t="shared" si="1002"/>
        <v>&gt;16 messages</v>
      </c>
      <c r="AI2786" t="e">
        <f t="shared" si="1003"/>
        <v>#N/A</v>
      </c>
      <c r="AJ2786">
        <f t="shared" si="1004"/>
        <v>39.270000000000003</v>
      </c>
      <c r="AK2786" t="str">
        <f t="shared" si="1005"/>
        <v>no - Medium</v>
      </c>
      <c r="AL2786" t="str">
        <f t="shared" si="1006"/>
        <v>Q1 - Low</v>
      </c>
      <c r="AM2786">
        <f t="shared" si="1007"/>
        <v>0</v>
      </c>
      <c r="AN2786">
        <f t="shared" si="1008"/>
        <v>1</v>
      </c>
      <c r="AO2786">
        <f t="shared" si="1009"/>
        <v>0</v>
      </c>
      <c r="AP2786">
        <f t="shared" si="1010"/>
        <v>2</v>
      </c>
      <c r="AQ2786">
        <f t="shared" si="1011"/>
        <v>231</v>
      </c>
    </row>
    <row r="2787" spans="1:43" x14ac:dyDescent="0.25">
      <c r="A2787" t="s">
        <v>50</v>
      </c>
      <c r="B2787">
        <v>76</v>
      </c>
      <c r="C2787" t="s">
        <v>25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  <c r="U2787">
        <f t="shared" si="989"/>
        <v>1</v>
      </c>
      <c r="V2787" t="str">
        <f t="shared" si="990"/>
        <v>&gt;3 calls</v>
      </c>
      <c r="W2787" t="str">
        <f t="shared" si="991"/>
        <v>Q2</v>
      </c>
      <c r="X2787" t="str">
        <f t="shared" si="992"/>
        <v>Not Applicable</v>
      </c>
      <c r="Y2787" t="str">
        <f t="shared" si="993"/>
        <v>High</v>
      </c>
      <c r="Z2787" s="3">
        <f t="shared" si="994"/>
        <v>-1.3507941884412202</v>
      </c>
      <c r="AA2787" s="3">
        <f t="shared" si="995"/>
        <v>0.75674544736053451</v>
      </c>
      <c r="AB2787" s="3">
        <f t="shared" si="996"/>
        <v>1.41543387451903</v>
      </c>
      <c r="AC2787" s="3">
        <f t="shared" si="997"/>
        <v>-9.277577916988608E-2</v>
      </c>
      <c r="AD2787" s="3">
        <f t="shared" si="998"/>
        <v>3.1411124969508681</v>
      </c>
      <c r="AE2787" s="3">
        <f t="shared" si="999"/>
        <v>2.0998497589027658</v>
      </c>
      <c r="AF2787" s="3">
        <f t="shared" si="1000"/>
        <v>2.6366930616640021</v>
      </c>
      <c r="AG2787" t="str">
        <f t="shared" si="1001"/>
        <v>Cluster 2</v>
      </c>
      <c r="AH2787" t="str">
        <f t="shared" si="1002"/>
        <v>Not Applicable</v>
      </c>
      <c r="AI2787">
        <f t="shared" si="1003"/>
        <v>18.239999999999998</v>
      </c>
      <c r="AJ2787" t="e">
        <f t="shared" si="1004"/>
        <v>#N/A</v>
      </c>
      <c r="AK2787" t="str">
        <f t="shared" si="1005"/>
        <v>no - Low</v>
      </c>
      <c r="AL2787" t="str">
        <f t="shared" si="1006"/>
        <v>Q2 - Medium</v>
      </c>
      <c r="AM2787">
        <f t="shared" si="1007"/>
        <v>0</v>
      </c>
      <c r="AN2787">
        <f t="shared" si="1008"/>
        <v>0</v>
      </c>
      <c r="AO2787">
        <f t="shared" si="1009"/>
        <v>0</v>
      </c>
      <c r="AP2787">
        <f t="shared" si="1010"/>
        <v>4</v>
      </c>
      <c r="AQ2787">
        <f t="shared" si="1011"/>
        <v>107.3</v>
      </c>
    </row>
    <row r="2788" spans="1:43" x14ac:dyDescent="0.25">
      <c r="A2788" t="s">
        <v>55</v>
      </c>
      <c r="B2788">
        <v>100</v>
      </c>
      <c r="C2788" t="s">
        <v>25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  <c r="U2788">
        <f t="shared" si="989"/>
        <v>0</v>
      </c>
      <c r="V2788" t="str">
        <f t="shared" si="990"/>
        <v>&lt;=3 calls</v>
      </c>
      <c r="W2788" t="str">
        <f t="shared" si="991"/>
        <v>Q2</v>
      </c>
      <c r="X2788" t="str">
        <f t="shared" si="992"/>
        <v>Not Applicable</v>
      </c>
      <c r="Y2788" t="str">
        <f t="shared" si="993"/>
        <v>Medium</v>
      </c>
      <c r="Z2788" s="3">
        <f t="shared" si="994"/>
        <v>8.7765075067401832E-2</v>
      </c>
      <c r="AA2788" s="3">
        <f t="shared" si="995"/>
        <v>-0.35172289250034833</v>
      </c>
      <c r="AB2788" s="3">
        <f t="shared" si="996"/>
        <v>1.4769985530478438</v>
      </c>
      <c r="AC2788" s="3">
        <f t="shared" si="997"/>
        <v>-1.8680726653344564</v>
      </c>
      <c r="AD2788" s="3">
        <f t="shared" si="998"/>
        <v>2.9142010999151182</v>
      </c>
      <c r="AE2788" s="3">
        <f t="shared" si="999"/>
        <v>2.4088652743948971</v>
      </c>
      <c r="AF2788" s="3">
        <f t="shared" si="1000"/>
        <v>3.3335710236358729</v>
      </c>
      <c r="AG2788" t="str">
        <f t="shared" si="1001"/>
        <v>Cluster 2</v>
      </c>
      <c r="AH2788" t="str">
        <f t="shared" si="1002"/>
        <v>Not Applicable</v>
      </c>
      <c r="AI2788" t="e">
        <f t="shared" si="1003"/>
        <v>#N/A</v>
      </c>
      <c r="AJ2788">
        <f t="shared" si="1004"/>
        <v>31.45</v>
      </c>
      <c r="AK2788" t="str">
        <f t="shared" si="1005"/>
        <v>no - High</v>
      </c>
      <c r="AL2788" t="str">
        <f t="shared" si="1006"/>
        <v>Q1 - Low</v>
      </c>
      <c r="AM2788">
        <f t="shared" si="1007"/>
        <v>0</v>
      </c>
      <c r="AN2788">
        <f t="shared" si="1008"/>
        <v>0</v>
      </c>
      <c r="AO2788">
        <f t="shared" si="1009"/>
        <v>0</v>
      </c>
      <c r="AP2788">
        <f t="shared" si="1010"/>
        <v>1</v>
      </c>
      <c r="AQ2788">
        <f t="shared" si="1011"/>
        <v>185</v>
      </c>
    </row>
    <row r="2789" spans="1:43" x14ac:dyDescent="0.25">
      <c r="A2789" t="s">
        <v>63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  <c r="U2789">
        <f t="shared" si="989"/>
        <v>0</v>
      </c>
      <c r="V2789" t="str">
        <f t="shared" si="990"/>
        <v>&lt;=3 calls</v>
      </c>
      <c r="W2789" t="str">
        <f t="shared" si="991"/>
        <v>Q2</v>
      </c>
      <c r="X2789" t="str">
        <f t="shared" si="992"/>
        <v>Not Applicable</v>
      </c>
      <c r="Y2789" t="str">
        <f t="shared" si="993"/>
        <v>Medium</v>
      </c>
      <c r="Z2789" s="3">
        <f t="shared" si="994"/>
        <v>1.1819588005932649</v>
      </c>
      <c r="AA2789" s="3">
        <f t="shared" si="995"/>
        <v>6.4201493551580988E-2</v>
      </c>
      <c r="AB2789" s="3">
        <f t="shared" si="996"/>
        <v>0.66474198794187267</v>
      </c>
      <c r="AC2789" s="3">
        <f t="shared" si="997"/>
        <v>-0.92607839920631685</v>
      </c>
      <c r="AD2789" s="3">
        <f t="shared" si="998"/>
        <v>2.9445371989235207</v>
      </c>
      <c r="AE2789" s="3">
        <f t="shared" si="999"/>
        <v>1.6433659209328793</v>
      </c>
      <c r="AF2789" s="3">
        <f t="shared" si="1000"/>
        <v>2.1750870751128026</v>
      </c>
      <c r="AG2789" t="str">
        <f t="shared" si="1001"/>
        <v>Cluster 2</v>
      </c>
      <c r="AH2789" t="str">
        <f t="shared" si="1002"/>
        <v>&gt;16 messages</v>
      </c>
      <c r="AI2789" t="e">
        <f t="shared" si="1003"/>
        <v>#N/A</v>
      </c>
      <c r="AJ2789">
        <f t="shared" si="1004"/>
        <v>41.5</v>
      </c>
      <c r="AK2789" t="str">
        <f t="shared" si="1005"/>
        <v>no - Medium</v>
      </c>
      <c r="AL2789" t="str">
        <f t="shared" si="1006"/>
        <v>Q1 - Low</v>
      </c>
      <c r="AM2789">
        <f t="shared" si="1007"/>
        <v>0</v>
      </c>
      <c r="AN2789">
        <f t="shared" si="1008"/>
        <v>1</v>
      </c>
      <c r="AO2789">
        <f t="shared" si="1009"/>
        <v>0</v>
      </c>
      <c r="AP2789">
        <f t="shared" si="1010"/>
        <v>3</v>
      </c>
      <c r="AQ2789">
        <f t="shared" si="1011"/>
        <v>244.1</v>
      </c>
    </row>
    <row r="2790" spans="1:43" x14ac:dyDescent="0.25">
      <c r="A2790" t="s">
        <v>42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  <c r="U2790">
        <f t="shared" si="989"/>
        <v>0</v>
      </c>
      <c r="V2790" t="str">
        <f t="shared" si="990"/>
        <v>&lt;=3 calls</v>
      </c>
      <c r="W2790" t="str">
        <f t="shared" si="991"/>
        <v>Q1</v>
      </c>
      <c r="X2790" t="str">
        <f t="shared" si="992"/>
        <v>Not Applicable</v>
      </c>
      <c r="Y2790" t="str">
        <f t="shared" si="993"/>
        <v>Medium</v>
      </c>
      <c r="Z2790" s="3">
        <f t="shared" si="994"/>
        <v>-0.72501165167685189</v>
      </c>
      <c r="AA2790" s="3">
        <f t="shared" si="995"/>
        <v>0.48808615493464724</v>
      </c>
      <c r="AB2790" s="3">
        <f t="shared" si="996"/>
        <v>-0.52087456308077995</v>
      </c>
      <c r="AC2790" s="3">
        <f t="shared" si="997"/>
        <v>1.0666017791416695</v>
      </c>
      <c r="AD2790" s="3">
        <f t="shared" si="998"/>
        <v>2.6058440271966057</v>
      </c>
      <c r="AE2790" s="3">
        <f t="shared" si="999"/>
        <v>1.474048728990617</v>
      </c>
      <c r="AF2790" s="3">
        <f t="shared" si="1000"/>
        <v>2.3569506182356648</v>
      </c>
      <c r="AG2790" t="str">
        <f t="shared" si="1001"/>
        <v>Cluster 2</v>
      </c>
      <c r="AH2790" t="str">
        <f t="shared" si="1002"/>
        <v>&gt;16 messages</v>
      </c>
      <c r="AI2790" t="e">
        <f t="shared" si="1003"/>
        <v>#N/A</v>
      </c>
      <c r="AJ2790">
        <f t="shared" si="1004"/>
        <v>23.99</v>
      </c>
      <c r="AK2790" t="str">
        <f t="shared" si="1005"/>
        <v>no - Low</v>
      </c>
      <c r="AL2790" t="str">
        <f t="shared" si="1006"/>
        <v>Q4 - Very High</v>
      </c>
      <c r="AM2790">
        <f t="shared" si="1007"/>
        <v>0</v>
      </c>
      <c r="AN2790">
        <f t="shared" si="1008"/>
        <v>1</v>
      </c>
      <c r="AO2790">
        <f t="shared" si="1009"/>
        <v>0</v>
      </c>
      <c r="AP2790">
        <f t="shared" si="1010"/>
        <v>1</v>
      </c>
      <c r="AQ2790">
        <f t="shared" si="1011"/>
        <v>141.1</v>
      </c>
    </row>
    <row r="2791" spans="1:43" x14ac:dyDescent="0.25">
      <c r="A2791" t="s">
        <v>70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  <c r="U2791">
        <f t="shared" si="989"/>
        <v>0</v>
      </c>
      <c r="V2791" t="str">
        <f t="shared" si="990"/>
        <v>&lt;=3 calls</v>
      </c>
      <c r="W2791" t="str">
        <f t="shared" si="991"/>
        <v>Q1</v>
      </c>
      <c r="X2791" t="str">
        <f t="shared" si="992"/>
        <v>Not Applicable</v>
      </c>
      <c r="Y2791" t="str">
        <f t="shared" si="993"/>
        <v>Low</v>
      </c>
      <c r="Z2791" s="3">
        <f t="shared" si="994"/>
        <v>-0.4102689556711045</v>
      </c>
      <c r="AA2791" s="3">
        <f t="shared" si="995"/>
        <v>-1.6910392169642159</v>
      </c>
      <c r="AB2791" s="3">
        <f t="shared" si="996"/>
        <v>-0.36001201595710353</v>
      </c>
      <c r="AC2791" s="3">
        <f t="shared" si="997"/>
        <v>0.55937409738036437</v>
      </c>
      <c r="AD2791" s="3">
        <f t="shared" si="998"/>
        <v>1.914823777617116</v>
      </c>
      <c r="AE2791" s="3">
        <f t="shared" si="999"/>
        <v>1.8629123118794408</v>
      </c>
      <c r="AF2791" s="3">
        <f t="shared" si="1000"/>
        <v>3.357727574443186</v>
      </c>
      <c r="AG2791" t="str">
        <f t="shared" si="1001"/>
        <v>Cluster 2</v>
      </c>
      <c r="AH2791" t="str">
        <f t="shared" si="1002"/>
        <v>Not Applicable</v>
      </c>
      <c r="AI2791" t="e">
        <f t="shared" si="1003"/>
        <v>#N/A</v>
      </c>
      <c r="AJ2791">
        <f t="shared" si="1004"/>
        <v>26.88</v>
      </c>
      <c r="AK2791" t="str">
        <f t="shared" si="1005"/>
        <v>no - High</v>
      </c>
      <c r="AL2791" t="str">
        <f t="shared" si="1006"/>
        <v>Q3 - High</v>
      </c>
      <c r="AM2791">
        <f t="shared" si="1007"/>
        <v>0</v>
      </c>
      <c r="AN2791">
        <f t="shared" si="1008"/>
        <v>1</v>
      </c>
      <c r="AO2791">
        <f t="shared" si="1009"/>
        <v>0</v>
      </c>
      <c r="AP2791">
        <f t="shared" si="1010"/>
        <v>0</v>
      </c>
      <c r="AQ2791">
        <f t="shared" si="1011"/>
        <v>158.1</v>
      </c>
    </row>
    <row r="2792" spans="1:43" x14ac:dyDescent="0.25">
      <c r="A2792" t="s">
        <v>70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  <c r="U2792">
        <f t="shared" si="989"/>
        <v>1</v>
      </c>
      <c r="V2792" t="str">
        <f t="shared" si="990"/>
        <v>&gt;3 calls</v>
      </c>
      <c r="W2792" t="str">
        <f t="shared" si="991"/>
        <v>Q4</v>
      </c>
      <c r="X2792" t="str">
        <f t="shared" si="992"/>
        <v>Not Applicable</v>
      </c>
      <c r="Y2792" t="str">
        <f t="shared" si="993"/>
        <v>Low</v>
      </c>
      <c r="Z2792" s="3">
        <f t="shared" si="994"/>
        <v>0.35622208048406873</v>
      </c>
      <c r="AA2792" s="3">
        <f t="shared" si="995"/>
        <v>-1.2970055880729148</v>
      </c>
      <c r="AB2792" s="3">
        <f t="shared" si="996"/>
        <v>-0.31632095377536446</v>
      </c>
      <c r="AC2792" s="3">
        <f t="shared" si="997"/>
        <v>0.23329915910523916</v>
      </c>
      <c r="AD2792" s="3">
        <f t="shared" si="998"/>
        <v>1.9788871885570918</v>
      </c>
      <c r="AE2792" s="3">
        <f t="shared" si="999"/>
        <v>1.4012869476139902</v>
      </c>
      <c r="AF2792" s="3">
        <f t="shared" si="1000"/>
        <v>2.8304091071912691</v>
      </c>
      <c r="AG2792" t="str">
        <f t="shared" si="1001"/>
        <v>Cluster 2</v>
      </c>
      <c r="AH2792" t="str">
        <f t="shared" si="1002"/>
        <v>&gt;16 messages</v>
      </c>
      <c r="AI2792">
        <f t="shared" si="1003"/>
        <v>33.92</v>
      </c>
      <c r="AJ2792" t="e">
        <f t="shared" si="1004"/>
        <v>#N/A</v>
      </c>
      <c r="AK2792" t="str">
        <f t="shared" si="1005"/>
        <v>no - Low</v>
      </c>
      <c r="AL2792" t="str">
        <f t="shared" si="1006"/>
        <v>Q3 - High</v>
      </c>
      <c r="AM2792">
        <f t="shared" si="1007"/>
        <v>0</v>
      </c>
      <c r="AN2792">
        <f t="shared" si="1008"/>
        <v>1</v>
      </c>
      <c r="AO2792">
        <f t="shared" si="1009"/>
        <v>0</v>
      </c>
      <c r="AP2792">
        <f t="shared" si="1010"/>
        <v>4</v>
      </c>
      <c r="AQ2792">
        <f t="shared" si="1011"/>
        <v>199.5</v>
      </c>
    </row>
    <row r="2793" spans="1:43" x14ac:dyDescent="0.25">
      <c r="A2793" t="s">
        <v>43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  <c r="U2793">
        <f t="shared" si="989"/>
        <v>0</v>
      </c>
      <c r="V2793" t="str">
        <f t="shared" si="990"/>
        <v>&lt;=3 calls</v>
      </c>
      <c r="W2793" t="str">
        <f t="shared" si="991"/>
        <v>Q2</v>
      </c>
      <c r="X2793" t="str">
        <f t="shared" si="992"/>
        <v>Not Applicable</v>
      </c>
      <c r="Y2793" t="str">
        <f t="shared" si="993"/>
        <v>High</v>
      </c>
      <c r="Z2793" s="3">
        <f t="shared" si="994"/>
        <v>-1.3100627807228293</v>
      </c>
      <c r="AA2793" s="3">
        <f t="shared" si="995"/>
        <v>1.7099884182642389</v>
      </c>
      <c r="AB2793" s="3">
        <f t="shared" si="996"/>
        <v>0.9348321905198973</v>
      </c>
      <c r="AC2793" s="3">
        <f t="shared" si="997"/>
        <v>-1.9405337627289283</v>
      </c>
      <c r="AD2793" s="3">
        <f t="shared" si="998"/>
        <v>3.4739538741066993</v>
      </c>
      <c r="AE2793" s="3">
        <f t="shared" si="999"/>
        <v>3.0462940417425544</v>
      </c>
      <c r="AF2793" s="3">
        <f t="shared" si="1000"/>
        <v>3.8067649333904807</v>
      </c>
      <c r="AG2793" t="str">
        <f t="shared" si="1001"/>
        <v>Cluster 2</v>
      </c>
      <c r="AH2793" t="str">
        <f t="shared" si="1002"/>
        <v>Not Applicable</v>
      </c>
      <c r="AI2793" t="e">
        <f t="shared" si="1003"/>
        <v>#N/A</v>
      </c>
      <c r="AJ2793">
        <f t="shared" si="1004"/>
        <v>18.62</v>
      </c>
      <c r="AK2793" t="str">
        <f t="shared" si="1005"/>
        <v>no - High</v>
      </c>
      <c r="AL2793" t="str">
        <f t="shared" si="1006"/>
        <v>Q1 - Low</v>
      </c>
      <c r="AM2793">
        <f t="shared" si="1007"/>
        <v>0</v>
      </c>
      <c r="AN2793">
        <f t="shared" si="1008"/>
        <v>1</v>
      </c>
      <c r="AO2793">
        <f t="shared" si="1009"/>
        <v>0</v>
      </c>
      <c r="AP2793">
        <f t="shared" si="1010"/>
        <v>1</v>
      </c>
      <c r="AQ2793">
        <f t="shared" si="1011"/>
        <v>109.5</v>
      </c>
    </row>
    <row r="2794" spans="1:43" x14ac:dyDescent="0.25">
      <c r="A2794" t="s">
        <v>56</v>
      </c>
      <c r="B2794">
        <v>127</v>
      </c>
      <c r="C2794" t="s">
        <v>28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  <c r="U2794">
        <f t="shared" si="989"/>
        <v>0</v>
      </c>
      <c r="V2794" t="str">
        <f t="shared" si="990"/>
        <v>&lt;=3 calls</v>
      </c>
      <c r="W2794" t="str">
        <f t="shared" si="991"/>
        <v>Q3</v>
      </c>
      <c r="X2794" t="str">
        <f t="shared" si="992"/>
        <v>Not Applicable</v>
      </c>
      <c r="Y2794" t="str">
        <f t="shared" si="993"/>
        <v>Medium</v>
      </c>
      <c r="Z2794" s="3">
        <f t="shared" si="994"/>
        <v>-1.3396856226998408</v>
      </c>
      <c r="AA2794" s="3">
        <f t="shared" si="995"/>
        <v>-0.26216979502505255</v>
      </c>
      <c r="AB2794" s="3">
        <f t="shared" si="996"/>
        <v>0.35691859529780035</v>
      </c>
      <c r="AC2794" s="3">
        <f t="shared" si="997"/>
        <v>-3.7158306488934985</v>
      </c>
      <c r="AD2794" s="3">
        <f t="shared" si="998"/>
        <v>3.1427287381154274</v>
      </c>
      <c r="AE2794" s="3">
        <f t="shared" si="999"/>
        <v>3.9747048776000677</v>
      </c>
      <c r="AF2794" s="3">
        <f t="shared" si="1000"/>
        <v>5.451588191220881</v>
      </c>
      <c r="AG2794" t="str">
        <f t="shared" si="1001"/>
        <v>Cluster 1</v>
      </c>
      <c r="AH2794" t="str">
        <f t="shared" si="1002"/>
        <v>Not Applicable</v>
      </c>
      <c r="AI2794" t="e">
        <f t="shared" si="1003"/>
        <v>#N/A</v>
      </c>
      <c r="AJ2794">
        <f t="shared" si="1004"/>
        <v>18.34</v>
      </c>
      <c r="AK2794" t="str">
        <f t="shared" si="1005"/>
        <v>no - Low</v>
      </c>
      <c r="AL2794" t="str">
        <f t="shared" si="1006"/>
        <v>Q1 - Low</v>
      </c>
      <c r="AM2794">
        <f t="shared" si="1007"/>
        <v>0</v>
      </c>
      <c r="AN2794">
        <f t="shared" si="1008"/>
        <v>0</v>
      </c>
      <c r="AO2794">
        <f t="shared" si="1009"/>
        <v>1</v>
      </c>
      <c r="AP2794">
        <f t="shared" si="1010"/>
        <v>0</v>
      </c>
      <c r="AQ2794">
        <f t="shared" si="1011"/>
        <v>107.9</v>
      </c>
    </row>
    <row r="2795" spans="1:43" x14ac:dyDescent="0.25">
      <c r="A2795" t="s">
        <v>53</v>
      </c>
      <c r="B2795">
        <v>119</v>
      </c>
      <c r="C2795" t="s">
        <v>28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  <c r="U2795">
        <f t="shared" si="989"/>
        <v>1</v>
      </c>
      <c r="V2795" t="str">
        <f t="shared" si="990"/>
        <v>&lt;=3 calls</v>
      </c>
      <c r="W2795" t="str">
        <f t="shared" si="991"/>
        <v>Q3</v>
      </c>
      <c r="X2795" t="str">
        <f t="shared" si="992"/>
        <v>High</v>
      </c>
      <c r="Y2795" t="str">
        <f t="shared" si="993"/>
        <v>Medium</v>
      </c>
      <c r="Z2795" s="3">
        <f t="shared" si="994"/>
        <v>-0.15106908837225369</v>
      </c>
      <c r="AA2795" s="3">
        <f t="shared" si="995"/>
        <v>0.46619539777401953</v>
      </c>
      <c r="AB2795" s="3">
        <f t="shared" si="996"/>
        <v>-1.0034622044518098</v>
      </c>
      <c r="AC2795" s="3">
        <f t="shared" si="997"/>
        <v>1.320215620022323</v>
      </c>
      <c r="AD2795" s="3">
        <f t="shared" si="998"/>
        <v>2.8729471188008437</v>
      </c>
      <c r="AE2795" s="3">
        <f t="shared" si="999"/>
        <v>1.729180643391983</v>
      </c>
      <c r="AF2795" s="3">
        <f t="shared" si="1000"/>
        <v>2.3929701727219572</v>
      </c>
      <c r="AG2795" t="str">
        <f t="shared" si="1001"/>
        <v>Cluster 2</v>
      </c>
      <c r="AH2795" t="str">
        <f t="shared" si="1002"/>
        <v>&gt;16 messages</v>
      </c>
      <c r="AI2795">
        <f t="shared" si="1003"/>
        <v>29.26</v>
      </c>
      <c r="AJ2795" t="e">
        <f t="shared" si="1004"/>
        <v>#N/A</v>
      </c>
      <c r="AK2795" t="str">
        <f t="shared" si="1005"/>
        <v>yes - High</v>
      </c>
      <c r="AL2795" t="str">
        <f t="shared" si="1006"/>
        <v>Q4 - Very High</v>
      </c>
      <c r="AM2795">
        <f t="shared" si="1007"/>
        <v>1</v>
      </c>
      <c r="AN2795">
        <f t="shared" si="1008"/>
        <v>0</v>
      </c>
      <c r="AO2795">
        <f t="shared" si="1009"/>
        <v>1</v>
      </c>
      <c r="AP2795">
        <f t="shared" si="1010"/>
        <v>1</v>
      </c>
      <c r="AQ2795">
        <f t="shared" si="1011"/>
        <v>172.1</v>
      </c>
    </row>
    <row r="2796" spans="1:43" x14ac:dyDescent="0.25">
      <c r="A2796" t="s">
        <v>33</v>
      </c>
      <c r="B2796">
        <v>95</v>
      </c>
      <c r="C2796" t="s">
        <v>25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  <c r="U2796">
        <f t="shared" si="989"/>
        <v>0</v>
      </c>
      <c r="V2796" t="str">
        <f t="shared" si="990"/>
        <v>&lt;=3 calls</v>
      </c>
      <c r="W2796" t="str">
        <f t="shared" si="991"/>
        <v>Q2</v>
      </c>
      <c r="X2796" t="str">
        <f t="shared" si="992"/>
        <v>Not Applicable</v>
      </c>
      <c r="Y2796" t="str">
        <f t="shared" si="993"/>
        <v>Medium</v>
      </c>
      <c r="Z2796" s="3">
        <f t="shared" si="994"/>
        <v>-0.37509183082340319</v>
      </c>
      <c r="AA2796" s="3">
        <f t="shared" si="995"/>
        <v>0.30101968465291878</v>
      </c>
      <c r="AB2796" s="3">
        <f t="shared" si="996"/>
        <v>-0.23092478678378284</v>
      </c>
      <c r="AC2796" s="3">
        <f t="shared" si="997"/>
        <v>-0.41885071744501134</v>
      </c>
      <c r="AD2796" s="3">
        <f t="shared" si="998"/>
        <v>1.735619086077292</v>
      </c>
      <c r="AE2796" s="3">
        <f t="shared" si="999"/>
        <v>0.67828379956647311</v>
      </c>
      <c r="AF2796" s="3">
        <f t="shared" si="1000"/>
        <v>2.4305892729033611</v>
      </c>
      <c r="AG2796" t="str">
        <f t="shared" si="1001"/>
        <v>Cluster 2</v>
      </c>
      <c r="AH2796" t="str">
        <f t="shared" si="1002"/>
        <v>Not Applicable</v>
      </c>
      <c r="AI2796" t="e">
        <f t="shared" si="1003"/>
        <v>#N/A</v>
      </c>
      <c r="AJ2796">
        <f t="shared" si="1004"/>
        <v>27.2</v>
      </c>
      <c r="AK2796" t="str">
        <f t="shared" si="1005"/>
        <v>no - Medium</v>
      </c>
      <c r="AL2796" t="str">
        <f t="shared" si="1006"/>
        <v>Q2 - Medium</v>
      </c>
      <c r="AM2796">
        <f t="shared" si="1007"/>
        <v>0</v>
      </c>
      <c r="AN2796">
        <f t="shared" si="1008"/>
        <v>0</v>
      </c>
      <c r="AO2796">
        <f t="shared" si="1009"/>
        <v>0</v>
      </c>
      <c r="AP2796">
        <f t="shared" si="1010"/>
        <v>0</v>
      </c>
      <c r="AQ2796">
        <f t="shared" si="1011"/>
        <v>160</v>
      </c>
    </row>
    <row r="2797" spans="1:43" x14ac:dyDescent="0.25">
      <c r="A2797" t="s">
        <v>71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  <c r="U2797">
        <f t="shared" si="989"/>
        <v>0</v>
      </c>
      <c r="V2797" t="str">
        <f t="shared" si="990"/>
        <v>&lt;=3 calls</v>
      </c>
      <c r="W2797" t="str">
        <f t="shared" si="991"/>
        <v>Q3</v>
      </c>
      <c r="X2797" t="str">
        <f t="shared" si="992"/>
        <v>Not Applicable</v>
      </c>
      <c r="Y2797" t="str">
        <f t="shared" si="993"/>
        <v>Medium</v>
      </c>
      <c r="Z2797" s="3">
        <f t="shared" si="994"/>
        <v>0.87832467032889661</v>
      </c>
      <c r="AA2797" s="3">
        <f t="shared" si="995"/>
        <v>-0.60048149659839212</v>
      </c>
      <c r="AB2797" s="3">
        <f t="shared" si="996"/>
        <v>-1.4264711246659223</v>
      </c>
      <c r="AC2797" s="3">
        <f t="shared" si="997"/>
        <v>0.52314354868312773</v>
      </c>
      <c r="AD2797" s="3">
        <f t="shared" si="998"/>
        <v>2.4878831346739876</v>
      </c>
      <c r="AE2797" s="3">
        <f t="shared" si="999"/>
        <v>1.8548669214528162</v>
      </c>
      <c r="AF2797" s="3">
        <f t="shared" si="1000"/>
        <v>2.9481350207893167</v>
      </c>
      <c r="AG2797" t="str">
        <f t="shared" si="1001"/>
        <v>Cluster 2</v>
      </c>
      <c r="AH2797" t="str">
        <f t="shared" si="1002"/>
        <v>Not Applicable</v>
      </c>
      <c r="AI2797" t="e">
        <f t="shared" si="1003"/>
        <v>#N/A</v>
      </c>
      <c r="AJ2797">
        <f t="shared" si="1004"/>
        <v>38.71</v>
      </c>
      <c r="AK2797" t="str">
        <f t="shared" si="1005"/>
        <v>no - Medium</v>
      </c>
      <c r="AL2797" t="str">
        <f t="shared" si="1006"/>
        <v>Q3 - High</v>
      </c>
      <c r="AM2797">
        <f t="shared" si="1007"/>
        <v>0</v>
      </c>
      <c r="AN2797">
        <f t="shared" si="1008"/>
        <v>1</v>
      </c>
      <c r="AO2797">
        <f t="shared" si="1009"/>
        <v>0</v>
      </c>
      <c r="AP2797">
        <f t="shared" si="1010"/>
        <v>1</v>
      </c>
      <c r="AQ2797">
        <f t="shared" si="1011"/>
        <v>227.7</v>
      </c>
    </row>
    <row r="2798" spans="1:43" x14ac:dyDescent="0.25">
      <c r="A2798" t="s">
        <v>74</v>
      </c>
      <c r="B2798">
        <v>74</v>
      </c>
      <c r="C2798" t="s">
        <v>28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  <c r="U2798">
        <f t="shared" si="989"/>
        <v>0</v>
      </c>
      <c r="V2798" t="str">
        <f t="shared" si="990"/>
        <v>&lt;=3 calls</v>
      </c>
      <c r="W2798" t="str">
        <f t="shared" si="991"/>
        <v>Q2</v>
      </c>
      <c r="X2798" t="str">
        <f t="shared" si="992"/>
        <v>Not Applicable</v>
      </c>
      <c r="Y2798" t="str">
        <f t="shared" si="993"/>
        <v>Medium</v>
      </c>
      <c r="Z2798" s="3">
        <f t="shared" si="994"/>
        <v>0.43583346829728742</v>
      </c>
      <c r="AA2798" s="3">
        <f t="shared" si="995"/>
        <v>9.8032663708914711E-2</v>
      </c>
      <c r="AB2798" s="3">
        <f t="shared" si="996"/>
        <v>-0.90615029322884477</v>
      </c>
      <c r="AC2798" s="3">
        <f t="shared" si="997"/>
        <v>-0.45508126614224731</v>
      </c>
      <c r="AD2798" s="3">
        <f t="shared" si="998"/>
        <v>1.8902480454227375</v>
      </c>
      <c r="AE2798" s="3">
        <f t="shared" si="999"/>
        <v>1.1080471686504416</v>
      </c>
      <c r="AF2798" s="3">
        <f t="shared" si="1000"/>
        <v>2.6234518068156008</v>
      </c>
      <c r="AG2798" t="str">
        <f t="shared" si="1001"/>
        <v>Cluster 2</v>
      </c>
      <c r="AH2798" t="str">
        <f t="shared" si="1002"/>
        <v>Not Applicable</v>
      </c>
      <c r="AI2798" t="e">
        <f t="shared" si="1003"/>
        <v>#N/A</v>
      </c>
      <c r="AJ2798">
        <f t="shared" si="1004"/>
        <v>34.65</v>
      </c>
      <c r="AK2798" t="str">
        <f t="shared" si="1005"/>
        <v>no - Low</v>
      </c>
      <c r="AL2798" t="str">
        <f t="shared" si="1006"/>
        <v>Q2 - Medium</v>
      </c>
      <c r="AM2798">
        <f t="shared" si="1007"/>
        <v>0</v>
      </c>
      <c r="AN2798">
        <f t="shared" si="1008"/>
        <v>0</v>
      </c>
      <c r="AO2798">
        <f t="shared" si="1009"/>
        <v>1</v>
      </c>
      <c r="AP2798">
        <f t="shared" si="1010"/>
        <v>1</v>
      </c>
      <c r="AQ2798">
        <f t="shared" si="1011"/>
        <v>203.8</v>
      </c>
    </row>
    <row r="2799" spans="1:43" x14ac:dyDescent="0.25">
      <c r="A2799" t="s">
        <v>66</v>
      </c>
      <c r="B2799">
        <v>148</v>
      </c>
      <c r="C2799" t="s">
        <v>25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  <c r="U2799">
        <f t="shared" si="989"/>
        <v>0</v>
      </c>
      <c r="V2799" t="str">
        <f t="shared" si="990"/>
        <v>&lt;=3 calls</v>
      </c>
      <c r="W2799" t="str">
        <f t="shared" si="991"/>
        <v>Q4</v>
      </c>
      <c r="X2799" t="str">
        <f t="shared" si="992"/>
        <v>Not Applicable</v>
      </c>
      <c r="Y2799" t="str">
        <f t="shared" si="993"/>
        <v>Medium</v>
      </c>
      <c r="Z2799" s="3">
        <f t="shared" si="994"/>
        <v>1.1375245376277474</v>
      </c>
      <c r="AA2799" s="3">
        <f t="shared" si="995"/>
        <v>-0.68406438757533461</v>
      </c>
      <c r="AB2799" s="3">
        <f t="shared" si="996"/>
        <v>-0.79295072303070224</v>
      </c>
      <c r="AC2799" s="3">
        <f t="shared" si="997"/>
        <v>0.37822135389418376</v>
      </c>
      <c r="AD2799" s="3">
        <f t="shared" si="998"/>
        <v>2.5712234371174922</v>
      </c>
      <c r="AE2799" s="3">
        <f t="shared" si="999"/>
        <v>1.59176895363319</v>
      </c>
      <c r="AF2799" s="3">
        <f t="shared" si="1000"/>
        <v>2.54091850320287</v>
      </c>
      <c r="AG2799" t="str">
        <f t="shared" si="1001"/>
        <v>Cluster 2</v>
      </c>
      <c r="AH2799" t="str">
        <f t="shared" si="1002"/>
        <v>&gt;16 messages</v>
      </c>
      <c r="AI2799" t="e">
        <f t="shared" si="1003"/>
        <v>#N/A</v>
      </c>
      <c r="AJ2799">
        <f t="shared" si="1004"/>
        <v>41.09</v>
      </c>
      <c r="AK2799" t="str">
        <f t="shared" si="1005"/>
        <v>no - Low</v>
      </c>
      <c r="AL2799" t="str">
        <f t="shared" si="1006"/>
        <v>Q3 - High</v>
      </c>
      <c r="AM2799">
        <f t="shared" si="1007"/>
        <v>0</v>
      </c>
      <c r="AN2799">
        <f t="shared" si="1008"/>
        <v>0</v>
      </c>
      <c r="AO2799">
        <f t="shared" si="1009"/>
        <v>0</v>
      </c>
      <c r="AP2799">
        <f t="shared" si="1010"/>
        <v>1</v>
      </c>
      <c r="AQ2799">
        <f t="shared" si="1011"/>
        <v>241.7</v>
      </c>
    </row>
    <row r="2800" spans="1:43" x14ac:dyDescent="0.25">
      <c r="A2800" t="s">
        <v>49</v>
      </c>
      <c r="B2800">
        <v>83</v>
      </c>
      <c r="C2800" t="s">
        <v>28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  <c r="U2800">
        <f t="shared" si="989"/>
        <v>0</v>
      </c>
      <c r="V2800" t="str">
        <f t="shared" si="990"/>
        <v>&lt;=3 calls</v>
      </c>
      <c r="W2800" t="str">
        <f t="shared" si="991"/>
        <v>Q2</v>
      </c>
      <c r="X2800" t="str">
        <f t="shared" si="992"/>
        <v>Not Applicable</v>
      </c>
      <c r="Y2800" t="str">
        <f t="shared" si="993"/>
        <v>High</v>
      </c>
      <c r="Z2800" s="3">
        <f t="shared" si="994"/>
        <v>-1.8914110545216807</v>
      </c>
      <c r="AA2800" s="3">
        <f t="shared" si="995"/>
        <v>0.77863620452116278</v>
      </c>
      <c r="AB2800" s="3">
        <f t="shared" si="996"/>
        <v>-1.1146758172780551</v>
      </c>
      <c r="AC2800" s="3">
        <f t="shared" si="997"/>
        <v>0.74052684086654508</v>
      </c>
      <c r="AD2800" s="3">
        <f t="shared" si="998"/>
        <v>2.6458920316222594</v>
      </c>
      <c r="AE2800" s="3">
        <f t="shared" si="999"/>
        <v>2.4442979147039798</v>
      </c>
      <c r="AF2800" s="3">
        <f t="shared" si="1000"/>
        <v>3.5983940791206122</v>
      </c>
      <c r="AG2800" t="str">
        <f t="shared" si="1001"/>
        <v>Cluster 2</v>
      </c>
      <c r="AH2800" t="str">
        <f t="shared" si="1002"/>
        <v>Not Applicable</v>
      </c>
      <c r="AI2800" t="e">
        <f t="shared" si="1003"/>
        <v>#N/A</v>
      </c>
      <c r="AJ2800">
        <f t="shared" si="1004"/>
        <v>13.28</v>
      </c>
      <c r="AK2800" t="str">
        <f t="shared" si="1005"/>
        <v>no - Medium</v>
      </c>
      <c r="AL2800" t="str">
        <f t="shared" si="1006"/>
        <v>Q4 - Very High</v>
      </c>
      <c r="AM2800">
        <f t="shared" si="1007"/>
        <v>0</v>
      </c>
      <c r="AN2800">
        <f t="shared" si="1008"/>
        <v>0</v>
      </c>
      <c r="AO2800">
        <f t="shared" si="1009"/>
        <v>1</v>
      </c>
      <c r="AP2800">
        <f t="shared" si="1010"/>
        <v>1</v>
      </c>
      <c r="AQ2800">
        <f t="shared" si="1011"/>
        <v>78.099999999999994</v>
      </c>
    </row>
    <row r="2801" spans="1:43" x14ac:dyDescent="0.25">
      <c r="A2801" t="s">
        <v>58</v>
      </c>
      <c r="B2801">
        <v>73</v>
      </c>
      <c r="C2801" t="s">
        <v>25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  <c r="U2801">
        <f t="shared" si="989"/>
        <v>0</v>
      </c>
      <c r="V2801" t="str">
        <f t="shared" si="990"/>
        <v>&lt;=3 calls</v>
      </c>
      <c r="W2801" t="str">
        <f t="shared" si="991"/>
        <v>Q1</v>
      </c>
      <c r="X2801" t="str">
        <f t="shared" si="992"/>
        <v>Not Applicable</v>
      </c>
      <c r="Y2801" t="str">
        <f t="shared" si="993"/>
        <v>Low</v>
      </c>
      <c r="Z2801" s="3">
        <f t="shared" si="994"/>
        <v>0.1396050485271722</v>
      </c>
      <c r="AA2801" s="3">
        <f t="shared" si="995"/>
        <v>-1.0144158138175372</v>
      </c>
      <c r="AB2801" s="3">
        <f t="shared" si="996"/>
        <v>1.731988470337226E-2</v>
      </c>
      <c r="AC2801" s="3">
        <f t="shared" si="997"/>
        <v>0.26952970780247515</v>
      </c>
      <c r="AD2801" s="3">
        <f t="shared" si="998"/>
        <v>1.9863415892344805</v>
      </c>
      <c r="AE2801" s="3">
        <f t="shared" si="999"/>
        <v>1.0589972873863256</v>
      </c>
      <c r="AF2801" s="3">
        <f t="shared" si="1000"/>
        <v>2.5094616156181053</v>
      </c>
      <c r="AG2801" t="str">
        <f t="shared" si="1001"/>
        <v>Cluster 2</v>
      </c>
      <c r="AH2801" t="str">
        <f t="shared" si="1002"/>
        <v>Not Applicable</v>
      </c>
      <c r="AI2801" t="e">
        <f t="shared" si="1003"/>
        <v>#N/A</v>
      </c>
      <c r="AJ2801">
        <f t="shared" si="1004"/>
        <v>31.93</v>
      </c>
      <c r="AK2801" t="str">
        <f t="shared" si="1005"/>
        <v>no - Medium</v>
      </c>
      <c r="AL2801" t="str">
        <f t="shared" si="1006"/>
        <v>Q3 - High</v>
      </c>
      <c r="AM2801">
        <f t="shared" si="1007"/>
        <v>0</v>
      </c>
      <c r="AN2801">
        <f t="shared" si="1008"/>
        <v>0</v>
      </c>
      <c r="AO2801">
        <f t="shared" si="1009"/>
        <v>0</v>
      </c>
      <c r="AP2801">
        <f t="shared" si="1010"/>
        <v>2</v>
      </c>
      <c r="AQ2801">
        <f t="shared" si="1011"/>
        <v>187.8</v>
      </c>
    </row>
    <row r="2802" spans="1:43" x14ac:dyDescent="0.25">
      <c r="A2802" t="s">
        <v>43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  <c r="U2802">
        <f t="shared" si="989"/>
        <v>0</v>
      </c>
      <c r="V2802" t="str">
        <f t="shared" si="990"/>
        <v>&lt;=3 calls</v>
      </c>
      <c r="W2802" t="str">
        <f t="shared" si="991"/>
        <v>Q3</v>
      </c>
      <c r="X2802" t="str">
        <f t="shared" si="992"/>
        <v>Not Applicable</v>
      </c>
      <c r="Y2802" t="str">
        <f t="shared" si="993"/>
        <v>Medium</v>
      </c>
      <c r="Z2802" s="3">
        <f t="shared" si="994"/>
        <v>-0.9842115189757028</v>
      </c>
      <c r="AA2802" s="3">
        <f t="shared" si="995"/>
        <v>0.55972863291488428</v>
      </c>
      <c r="AB2802" s="3">
        <f t="shared" si="996"/>
        <v>-0.67180732334497062</v>
      </c>
      <c r="AC2802" s="3">
        <f t="shared" si="997"/>
        <v>-1.1434616913897337</v>
      </c>
      <c r="AD2802" s="3">
        <f t="shared" si="998"/>
        <v>1.6004044408754883</v>
      </c>
      <c r="AE2802" s="3">
        <f t="shared" si="999"/>
        <v>1.7437884550498177</v>
      </c>
      <c r="AF2802" s="3">
        <f t="shared" si="1000"/>
        <v>3.3941570348992509</v>
      </c>
      <c r="AG2802" t="str">
        <f t="shared" si="1001"/>
        <v>Cluster 1</v>
      </c>
      <c r="AH2802" t="str">
        <f t="shared" si="1002"/>
        <v>&gt;16 messages</v>
      </c>
      <c r="AI2802" t="e">
        <f t="shared" si="1003"/>
        <v>#N/A</v>
      </c>
      <c r="AJ2802">
        <f t="shared" si="1004"/>
        <v>21.61</v>
      </c>
      <c r="AK2802" t="str">
        <f t="shared" si="1005"/>
        <v>no - Low</v>
      </c>
      <c r="AL2802" t="str">
        <f t="shared" si="1006"/>
        <v>Q1 - Low</v>
      </c>
      <c r="AM2802">
        <f t="shared" si="1007"/>
        <v>0</v>
      </c>
      <c r="AN2802">
        <f t="shared" si="1008"/>
        <v>1</v>
      </c>
      <c r="AO2802">
        <f t="shared" si="1009"/>
        <v>0</v>
      </c>
      <c r="AP2802">
        <f t="shared" si="1010"/>
        <v>1</v>
      </c>
      <c r="AQ2802">
        <f t="shared" si="1011"/>
        <v>127.1</v>
      </c>
    </row>
    <row r="2803" spans="1:43" x14ac:dyDescent="0.25">
      <c r="A2803" t="s">
        <v>56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  <c r="U2803">
        <f t="shared" si="989"/>
        <v>1</v>
      </c>
      <c r="V2803" t="str">
        <f t="shared" si="990"/>
        <v>&lt;=3 calls</v>
      </c>
      <c r="W2803" t="str">
        <f t="shared" si="991"/>
        <v>Q2</v>
      </c>
      <c r="X2803" t="str">
        <f t="shared" si="992"/>
        <v>Not Applicable</v>
      </c>
      <c r="Y2803" t="str">
        <f t="shared" si="993"/>
        <v>Medium</v>
      </c>
      <c r="Z2803" s="3">
        <f t="shared" si="994"/>
        <v>1.8466213174524611</v>
      </c>
      <c r="AA2803" s="3">
        <f t="shared" si="995"/>
        <v>4.0320667558168446E-2</v>
      </c>
      <c r="AB2803" s="3">
        <f t="shared" si="996"/>
        <v>-0.86841710316279708</v>
      </c>
      <c r="AC2803" s="3">
        <f t="shared" si="997"/>
        <v>5.2146415619058542E-2</v>
      </c>
      <c r="AD2803" s="3">
        <f t="shared" si="998"/>
        <v>3.2108949149674082</v>
      </c>
      <c r="AE2803" s="3">
        <f t="shared" si="999"/>
        <v>2.0416913478853211</v>
      </c>
      <c r="AF2803" s="3">
        <f t="shared" si="1000"/>
        <v>2.4550276913094069</v>
      </c>
      <c r="AG2803" t="str">
        <f t="shared" si="1001"/>
        <v>Cluster 2</v>
      </c>
      <c r="AH2803" t="str">
        <f t="shared" si="1002"/>
        <v>Not Applicable</v>
      </c>
      <c r="AI2803">
        <f t="shared" si="1003"/>
        <v>47.6</v>
      </c>
      <c r="AJ2803" t="e">
        <f t="shared" si="1004"/>
        <v>#N/A</v>
      </c>
      <c r="AK2803" t="str">
        <f t="shared" si="1005"/>
        <v>no - Medium</v>
      </c>
      <c r="AL2803" t="str">
        <f t="shared" si="1006"/>
        <v>Q3 - High</v>
      </c>
      <c r="AM2803">
        <f t="shared" si="1007"/>
        <v>0</v>
      </c>
      <c r="AN2803">
        <f t="shared" si="1008"/>
        <v>1</v>
      </c>
      <c r="AO2803">
        <f t="shared" si="1009"/>
        <v>0</v>
      </c>
      <c r="AP2803">
        <f t="shared" si="1010"/>
        <v>0</v>
      </c>
      <c r="AQ2803">
        <f t="shared" si="1011"/>
        <v>280</v>
      </c>
    </row>
    <row r="2804" spans="1:43" x14ac:dyDescent="0.25">
      <c r="A2804" t="s">
        <v>30</v>
      </c>
      <c r="B2804">
        <v>75</v>
      </c>
      <c r="C2804" t="s">
        <v>28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  <c r="U2804">
        <f t="shared" si="989"/>
        <v>0</v>
      </c>
      <c r="V2804" t="str">
        <f t="shared" si="990"/>
        <v>&lt;=3 calls</v>
      </c>
      <c r="W2804" t="str">
        <f t="shared" si="991"/>
        <v>Q2</v>
      </c>
      <c r="X2804" t="str">
        <f t="shared" si="992"/>
        <v>Low</v>
      </c>
      <c r="Y2804" t="str">
        <f t="shared" si="993"/>
        <v>Medium</v>
      </c>
      <c r="Z2804" s="3">
        <f t="shared" si="994"/>
        <v>-0.50098890922570238</v>
      </c>
      <c r="AA2804" s="3">
        <f t="shared" si="995"/>
        <v>0.21146658717762301</v>
      </c>
      <c r="AB2804" s="3">
        <f t="shared" si="996"/>
        <v>-0.93395369643540627</v>
      </c>
      <c r="AC2804" s="3">
        <f t="shared" si="997"/>
        <v>-0.88984785050908088</v>
      </c>
      <c r="AD2804" s="3">
        <f t="shared" si="998"/>
        <v>1.3164949566236734</v>
      </c>
      <c r="AE2804" s="3">
        <f t="shared" si="999"/>
        <v>1.3999309657267749</v>
      </c>
      <c r="AF2804" s="3">
        <f t="shared" si="1000"/>
        <v>3.191622541402074</v>
      </c>
      <c r="AG2804" t="str">
        <f t="shared" si="1001"/>
        <v>Cluster 1</v>
      </c>
      <c r="AH2804" t="str">
        <f t="shared" si="1002"/>
        <v>Not Applicable</v>
      </c>
      <c r="AI2804" t="e">
        <f t="shared" si="1003"/>
        <v>#N/A</v>
      </c>
      <c r="AJ2804">
        <f t="shared" si="1004"/>
        <v>26.04</v>
      </c>
      <c r="AK2804" t="str">
        <f t="shared" si="1005"/>
        <v>yes - Low</v>
      </c>
      <c r="AL2804" t="str">
        <f t="shared" si="1006"/>
        <v>Q1 - Low</v>
      </c>
      <c r="AM2804">
        <f t="shared" si="1007"/>
        <v>1</v>
      </c>
      <c r="AN2804">
        <f t="shared" si="1008"/>
        <v>0</v>
      </c>
      <c r="AO2804">
        <f t="shared" si="1009"/>
        <v>1</v>
      </c>
      <c r="AP2804">
        <f t="shared" si="1010"/>
        <v>1</v>
      </c>
      <c r="AQ2804">
        <f t="shared" si="1011"/>
        <v>153.19999999999999</v>
      </c>
    </row>
    <row r="2805" spans="1:43" x14ac:dyDescent="0.25">
      <c r="A2805" t="s">
        <v>51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  <c r="U2805">
        <f t="shared" si="989"/>
        <v>0</v>
      </c>
      <c r="V2805" t="str">
        <f t="shared" si="990"/>
        <v>&lt;=3 calls</v>
      </c>
      <c r="W2805" t="str">
        <f t="shared" si="991"/>
        <v>Q3</v>
      </c>
      <c r="X2805" t="str">
        <f t="shared" si="992"/>
        <v>Not Applicable</v>
      </c>
      <c r="Y2805" t="str">
        <f t="shared" si="993"/>
        <v>Low</v>
      </c>
      <c r="Z2805" s="3">
        <f t="shared" si="994"/>
        <v>-0.7990687566193807</v>
      </c>
      <c r="AA2805" s="3">
        <f t="shared" si="995"/>
        <v>-0.88506133968655443</v>
      </c>
      <c r="AB2805" s="3">
        <f t="shared" si="996"/>
        <v>0.9348321905198973</v>
      </c>
      <c r="AC2805" s="3">
        <f t="shared" si="997"/>
        <v>0.45068245128865581</v>
      </c>
      <c r="AD2805" s="3">
        <f t="shared" si="998"/>
        <v>2.4293290102721818</v>
      </c>
      <c r="AE2805" s="3">
        <f t="shared" si="999"/>
        <v>1.5807815627545707</v>
      </c>
      <c r="AF2805" s="3">
        <f t="shared" si="1000"/>
        <v>2.6638508325616779</v>
      </c>
      <c r="AG2805" t="str">
        <f t="shared" si="1001"/>
        <v>Cluster 2</v>
      </c>
      <c r="AH2805" t="str">
        <f t="shared" si="1002"/>
        <v>&gt;16 messages</v>
      </c>
      <c r="AI2805" t="e">
        <f t="shared" si="1003"/>
        <v>#N/A</v>
      </c>
      <c r="AJ2805">
        <f t="shared" si="1004"/>
        <v>23.31</v>
      </c>
      <c r="AK2805" t="str">
        <f t="shared" si="1005"/>
        <v>no - High</v>
      </c>
      <c r="AL2805" t="str">
        <f t="shared" si="1006"/>
        <v>Q3 - High</v>
      </c>
      <c r="AM2805">
        <f t="shared" si="1007"/>
        <v>0</v>
      </c>
      <c r="AN2805">
        <f t="shared" si="1008"/>
        <v>1</v>
      </c>
      <c r="AO2805">
        <f t="shared" si="1009"/>
        <v>0</v>
      </c>
      <c r="AP2805">
        <f t="shared" si="1010"/>
        <v>2</v>
      </c>
      <c r="AQ2805">
        <f t="shared" si="1011"/>
        <v>137.1</v>
      </c>
    </row>
    <row r="2806" spans="1:43" x14ac:dyDescent="0.25">
      <c r="A2806" t="s">
        <v>72</v>
      </c>
      <c r="B2806">
        <v>71</v>
      </c>
      <c r="C2806" t="s">
        <v>28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  <c r="U2806">
        <f t="shared" si="989"/>
        <v>1</v>
      </c>
      <c r="V2806" t="str">
        <f t="shared" si="990"/>
        <v>&gt;3 calls</v>
      </c>
      <c r="W2806" t="str">
        <f t="shared" si="991"/>
        <v>Q1</v>
      </c>
      <c r="X2806" t="str">
        <f t="shared" si="992"/>
        <v>High</v>
      </c>
      <c r="Y2806" t="str">
        <f t="shared" si="993"/>
        <v>Medium</v>
      </c>
      <c r="Z2806" s="3">
        <f t="shared" si="994"/>
        <v>0.10813077892659714</v>
      </c>
      <c r="AA2806" s="3">
        <f t="shared" si="995"/>
        <v>-3.1321810422068046E-2</v>
      </c>
      <c r="AB2806" s="3">
        <f t="shared" si="996"/>
        <v>0.11860371067013144</v>
      </c>
      <c r="AC2806" s="3">
        <f t="shared" si="997"/>
        <v>1.2839850713250869</v>
      </c>
      <c r="AD2806" s="3">
        <f t="shared" si="998"/>
        <v>2.9383929835420743</v>
      </c>
      <c r="AE2806" s="3">
        <f t="shared" si="999"/>
        <v>1.2943561429258184</v>
      </c>
      <c r="AF2806" s="3">
        <f t="shared" si="1000"/>
        <v>1.6481997220392637</v>
      </c>
      <c r="AG2806" t="str">
        <f t="shared" si="1001"/>
        <v>Cluster 2</v>
      </c>
      <c r="AH2806" t="str">
        <f t="shared" si="1002"/>
        <v>Not Applicable</v>
      </c>
      <c r="AI2806">
        <f t="shared" si="1003"/>
        <v>31.64</v>
      </c>
      <c r="AJ2806" t="e">
        <f t="shared" si="1004"/>
        <v>#N/A</v>
      </c>
      <c r="AK2806" t="str">
        <f t="shared" si="1005"/>
        <v>yes - Medium</v>
      </c>
      <c r="AL2806" t="str">
        <f t="shared" si="1006"/>
        <v>Q4 - Very High</v>
      </c>
      <c r="AM2806">
        <f t="shared" si="1007"/>
        <v>1</v>
      </c>
      <c r="AN2806">
        <f t="shared" si="1008"/>
        <v>0</v>
      </c>
      <c r="AO2806">
        <f t="shared" si="1009"/>
        <v>1</v>
      </c>
      <c r="AP2806">
        <f t="shared" si="1010"/>
        <v>4</v>
      </c>
      <c r="AQ2806">
        <f t="shared" si="1011"/>
        <v>186.1</v>
      </c>
    </row>
    <row r="2807" spans="1:43" x14ac:dyDescent="0.25">
      <c r="A2807" t="s">
        <v>32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  <c r="U2807">
        <f t="shared" si="989"/>
        <v>0</v>
      </c>
      <c r="V2807" t="str">
        <f t="shared" si="990"/>
        <v>&lt;=3 calls</v>
      </c>
      <c r="W2807" t="str">
        <f t="shared" si="991"/>
        <v>Q1</v>
      </c>
      <c r="X2807" t="str">
        <f t="shared" si="992"/>
        <v>Not Applicable</v>
      </c>
      <c r="Y2807" t="str">
        <f t="shared" si="993"/>
        <v>High</v>
      </c>
      <c r="Z2807" s="3">
        <f t="shared" si="994"/>
        <v>0.81167327588062077</v>
      </c>
      <c r="AA2807" s="3">
        <f t="shared" si="995"/>
        <v>0.76868586035724107</v>
      </c>
      <c r="AB2807" s="3">
        <f t="shared" si="996"/>
        <v>-0.52286052045267761</v>
      </c>
      <c r="AC2807" s="3">
        <f t="shared" si="997"/>
        <v>0.45068245128865581</v>
      </c>
      <c r="AD2807" s="3">
        <f t="shared" si="998"/>
        <v>2.9567805783634347</v>
      </c>
      <c r="AE2807" s="3">
        <f t="shared" si="999"/>
        <v>1.3138452170783006</v>
      </c>
      <c r="AF2807" s="3">
        <f t="shared" si="1000"/>
        <v>1.6461552540060875</v>
      </c>
      <c r="AG2807" t="str">
        <f t="shared" si="1001"/>
        <v>Cluster 2</v>
      </c>
      <c r="AH2807" t="str">
        <f t="shared" si="1002"/>
        <v>&gt;16 messages</v>
      </c>
      <c r="AI2807" t="e">
        <f t="shared" si="1003"/>
        <v>#N/A</v>
      </c>
      <c r="AJ2807">
        <f t="shared" si="1004"/>
        <v>38.1</v>
      </c>
      <c r="AK2807" t="str">
        <f t="shared" si="1005"/>
        <v>no - High</v>
      </c>
      <c r="AL2807" t="str">
        <f t="shared" si="1006"/>
        <v>Q3 - High</v>
      </c>
      <c r="AM2807">
        <f t="shared" si="1007"/>
        <v>0</v>
      </c>
      <c r="AN2807">
        <f t="shared" si="1008"/>
        <v>1</v>
      </c>
      <c r="AO2807">
        <f t="shared" si="1009"/>
        <v>0</v>
      </c>
      <c r="AP2807">
        <f t="shared" si="1010"/>
        <v>2</v>
      </c>
      <c r="AQ2807">
        <f t="shared" si="1011"/>
        <v>224.1</v>
      </c>
    </row>
    <row r="2808" spans="1:43" x14ac:dyDescent="0.25">
      <c r="A2808" t="s">
        <v>68</v>
      </c>
      <c r="B2808">
        <v>106</v>
      </c>
      <c r="C2808" t="s">
        <v>25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  <c r="U2808">
        <f t="shared" si="989"/>
        <v>0</v>
      </c>
      <c r="V2808" t="str">
        <f t="shared" si="990"/>
        <v>&lt;=3 calls</v>
      </c>
      <c r="W2808" t="str">
        <f t="shared" si="991"/>
        <v>Q3</v>
      </c>
      <c r="X2808" t="str">
        <f t="shared" si="992"/>
        <v>Not Applicable</v>
      </c>
      <c r="Y2808" t="str">
        <f t="shared" si="993"/>
        <v>Medium</v>
      </c>
      <c r="Z2808" s="3">
        <f t="shared" si="994"/>
        <v>-1.7895825352257035</v>
      </c>
      <c r="AA2808" s="3">
        <f t="shared" si="995"/>
        <v>7.4151837715502739E-2</v>
      </c>
      <c r="AB2808" s="3">
        <f t="shared" si="996"/>
        <v>0.57537390620649687</v>
      </c>
      <c r="AC2808" s="3">
        <f t="shared" si="997"/>
        <v>-0.78115620441737255</v>
      </c>
      <c r="AD2808" s="3">
        <f t="shared" si="998"/>
        <v>2.0753164340944172</v>
      </c>
      <c r="AE2808" s="3">
        <f t="shared" si="999"/>
        <v>2.0369988446399576</v>
      </c>
      <c r="AF2808" s="3">
        <f t="shared" si="1000"/>
        <v>3.4629164420336038</v>
      </c>
      <c r="AG2808" t="str">
        <f t="shared" si="1001"/>
        <v>Cluster 2</v>
      </c>
      <c r="AH2808" t="str">
        <f t="shared" si="1002"/>
        <v>&gt;16 messages</v>
      </c>
      <c r="AI2808" t="e">
        <f t="shared" si="1003"/>
        <v>#N/A</v>
      </c>
      <c r="AJ2808">
        <f t="shared" si="1004"/>
        <v>14.21</v>
      </c>
      <c r="AK2808" t="str">
        <f t="shared" si="1005"/>
        <v>no - Low</v>
      </c>
      <c r="AL2808" t="str">
        <f t="shared" si="1006"/>
        <v>Q1 - Low</v>
      </c>
      <c r="AM2808">
        <f t="shared" si="1007"/>
        <v>0</v>
      </c>
      <c r="AN2808">
        <f t="shared" si="1008"/>
        <v>0</v>
      </c>
      <c r="AO2808">
        <f t="shared" si="1009"/>
        <v>0</v>
      </c>
      <c r="AP2808">
        <f t="shared" si="1010"/>
        <v>1</v>
      </c>
      <c r="AQ2808">
        <f t="shared" si="1011"/>
        <v>83.6</v>
      </c>
    </row>
    <row r="2809" spans="1:43" x14ac:dyDescent="0.25">
      <c r="A2809" t="s">
        <v>26</v>
      </c>
      <c r="B2809">
        <v>172</v>
      </c>
      <c r="C2809" t="s">
        <v>25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  <c r="U2809">
        <f t="shared" si="989"/>
        <v>0</v>
      </c>
      <c r="V2809" t="str">
        <f t="shared" si="990"/>
        <v>&gt;3 calls</v>
      </c>
      <c r="W2809" t="str">
        <f t="shared" si="991"/>
        <v>Q4</v>
      </c>
      <c r="X2809" t="str">
        <f t="shared" si="992"/>
        <v>Not Applicable</v>
      </c>
      <c r="Y2809" t="str">
        <f t="shared" si="993"/>
        <v>High</v>
      </c>
      <c r="Z2809" s="3">
        <f t="shared" si="994"/>
        <v>0.43768489592085053</v>
      </c>
      <c r="AA2809" s="3">
        <f t="shared" si="995"/>
        <v>0.67316255638359201</v>
      </c>
      <c r="AB2809" s="3">
        <f t="shared" si="996"/>
        <v>-0.79096476565880514</v>
      </c>
      <c r="AC2809" s="3">
        <f t="shared" si="997"/>
        <v>2.7332070192145319</v>
      </c>
      <c r="AD2809" s="3">
        <f t="shared" si="998"/>
        <v>4.34130639065613</v>
      </c>
      <c r="AE2809" s="3">
        <f t="shared" si="999"/>
        <v>2.9564779325798143</v>
      </c>
      <c r="AF2809" s="3">
        <f t="shared" si="1000"/>
        <v>2.5757683036544794</v>
      </c>
      <c r="AG2809" t="str">
        <f t="shared" si="1001"/>
        <v>Cluster 3</v>
      </c>
      <c r="AH2809" t="str">
        <f t="shared" si="1002"/>
        <v>Not Applicable</v>
      </c>
      <c r="AI2809" t="e">
        <f t="shared" si="1003"/>
        <v>#N/A</v>
      </c>
      <c r="AJ2809">
        <f t="shared" si="1004"/>
        <v>34.659999999999997</v>
      </c>
      <c r="AK2809" t="str">
        <f t="shared" si="1005"/>
        <v>no - Medium</v>
      </c>
      <c r="AL2809" t="str">
        <f t="shared" si="1006"/>
        <v>Q4 - Very High</v>
      </c>
      <c r="AM2809">
        <f t="shared" si="1007"/>
        <v>0</v>
      </c>
      <c r="AN2809">
        <f t="shared" si="1008"/>
        <v>0</v>
      </c>
      <c r="AO2809">
        <f t="shared" si="1009"/>
        <v>0</v>
      </c>
      <c r="AP2809">
        <f t="shared" si="1010"/>
        <v>4</v>
      </c>
      <c r="AQ2809">
        <f t="shared" si="1011"/>
        <v>203.9</v>
      </c>
    </row>
    <row r="2810" spans="1:43" x14ac:dyDescent="0.25">
      <c r="A2810" t="s">
        <v>34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  <c r="U2810">
        <f t="shared" si="989"/>
        <v>0</v>
      </c>
      <c r="V2810" t="str">
        <f t="shared" si="990"/>
        <v>&lt;=3 calls</v>
      </c>
      <c r="W2810" t="str">
        <f t="shared" si="991"/>
        <v>Q1</v>
      </c>
      <c r="X2810" t="str">
        <f t="shared" si="992"/>
        <v>Not Applicable</v>
      </c>
      <c r="Y2810" t="str">
        <f t="shared" si="993"/>
        <v>Medium</v>
      </c>
      <c r="Z2810" s="3">
        <f t="shared" si="994"/>
        <v>0.57469054006452891</v>
      </c>
      <c r="AA2810" s="3">
        <f t="shared" si="995"/>
        <v>-0.68605445640811935</v>
      </c>
      <c r="AB2810" s="3">
        <f t="shared" si="996"/>
        <v>1.2982623895770922</v>
      </c>
      <c r="AC2810" s="3">
        <f t="shared" si="997"/>
        <v>1.1028323278389063</v>
      </c>
      <c r="AD2810" s="3">
        <f t="shared" si="998"/>
        <v>3.5045864109276748</v>
      </c>
      <c r="AE2810" s="3">
        <f t="shared" si="999"/>
        <v>1.9242308358183284</v>
      </c>
      <c r="AF2810" s="3">
        <f t="shared" si="1000"/>
        <v>1.7672585287301021</v>
      </c>
      <c r="AG2810" t="str">
        <f t="shared" si="1001"/>
        <v>Cluster 3</v>
      </c>
      <c r="AH2810" t="str">
        <f t="shared" si="1002"/>
        <v>Not Applicable</v>
      </c>
      <c r="AI2810" t="e">
        <f t="shared" si="1003"/>
        <v>#N/A</v>
      </c>
      <c r="AJ2810">
        <f t="shared" si="1004"/>
        <v>35.92</v>
      </c>
      <c r="AK2810" t="str">
        <f t="shared" si="1005"/>
        <v>no - Medium</v>
      </c>
      <c r="AL2810" t="str">
        <f t="shared" si="1006"/>
        <v>Q4 - Very High</v>
      </c>
      <c r="AM2810">
        <f t="shared" si="1007"/>
        <v>0</v>
      </c>
      <c r="AN2810">
        <f t="shared" si="1008"/>
        <v>1</v>
      </c>
      <c r="AO2810">
        <f t="shared" si="1009"/>
        <v>0</v>
      </c>
      <c r="AP2810">
        <f t="shared" si="1010"/>
        <v>1</v>
      </c>
      <c r="AQ2810">
        <f t="shared" si="1011"/>
        <v>211.3</v>
      </c>
    </row>
    <row r="2811" spans="1:43" x14ac:dyDescent="0.25">
      <c r="A2811" t="s">
        <v>64</v>
      </c>
      <c r="B2811">
        <v>100</v>
      </c>
      <c r="C2811" t="s">
        <v>25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  <c r="U2811">
        <f t="shared" si="989"/>
        <v>0</v>
      </c>
      <c r="V2811" t="str">
        <f t="shared" si="990"/>
        <v>&gt;3 calls</v>
      </c>
      <c r="W2811" t="str">
        <f t="shared" si="991"/>
        <v>Q2</v>
      </c>
      <c r="X2811" t="str">
        <f t="shared" si="992"/>
        <v>High</v>
      </c>
      <c r="Y2811" t="str">
        <f t="shared" si="993"/>
        <v>Medium</v>
      </c>
      <c r="Z2811" s="3">
        <f t="shared" si="994"/>
        <v>0.72465617757314971</v>
      </c>
      <c r="AA2811" s="3">
        <f t="shared" si="995"/>
        <v>0.50798684326249077</v>
      </c>
      <c r="AB2811" s="3">
        <f t="shared" si="996"/>
        <v>1.0877509081559853</v>
      </c>
      <c r="AC2811" s="3">
        <f t="shared" si="997"/>
        <v>0.63183519477483641</v>
      </c>
      <c r="AD2811" s="3">
        <f t="shared" si="998"/>
        <v>3.5028635725226254</v>
      </c>
      <c r="AE2811" s="3">
        <f t="shared" si="999"/>
        <v>1.538049075996291</v>
      </c>
      <c r="AF2811" s="3">
        <f t="shared" si="1000"/>
        <v>0.67907047693160727</v>
      </c>
      <c r="AG2811" t="str">
        <f t="shared" si="1001"/>
        <v>Cluster 3</v>
      </c>
      <c r="AH2811" t="str">
        <f t="shared" si="1002"/>
        <v>Not Applicable</v>
      </c>
      <c r="AI2811" t="e">
        <f t="shared" si="1003"/>
        <v>#N/A</v>
      </c>
      <c r="AJ2811">
        <f t="shared" si="1004"/>
        <v>37.299999999999997</v>
      </c>
      <c r="AK2811" t="str">
        <f t="shared" si="1005"/>
        <v>yes - Medium</v>
      </c>
      <c r="AL2811" t="str">
        <f t="shared" si="1006"/>
        <v>Q3 - High</v>
      </c>
      <c r="AM2811">
        <f t="shared" si="1007"/>
        <v>1</v>
      </c>
      <c r="AN2811">
        <f t="shared" si="1008"/>
        <v>0</v>
      </c>
      <c r="AO2811">
        <f t="shared" si="1009"/>
        <v>0</v>
      </c>
      <c r="AP2811">
        <f t="shared" si="1010"/>
        <v>4</v>
      </c>
      <c r="AQ2811">
        <f t="shared" si="1011"/>
        <v>219.4</v>
      </c>
    </row>
    <row r="2812" spans="1:43" x14ac:dyDescent="0.25">
      <c r="A2812" t="s">
        <v>36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  <c r="U2812">
        <f t="shared" si="989"/>
        <v>0</v>
      </c>
      <c r="V2812" t="str">
        <f t="shared" si="990"/>
        <v>&lt;=3 calls</v>
      </c>
      <c r="W2812" t="str">
        <f t="shared" si="991"/>
        <v>Q2</v>
      </c>
      <c r="X2812" t="str">
        <f t="shared" si="992"/>
        <v>Not Applicable</v>
      </c>
      <c r="Y2812" t="str">
        <f t="shared" si="993"/>
        <v>Low</v>
      </c>
      <c r="Z2812" s="3">
        <f t="shared" si="994"/>
        <v>0.18774216673981581</v>
      </c>
      <c r="AA2812" s="3">
        <f t="shared" si="995"/>
        <v>-2.1527351861701853</v>
      </c>
      <c r="AB2812" s="3">
        <f t="shared" si="996"/>
        <v>0.48203390972732674</v>
      </c>
      <c r="AC2812" s="3">
        <f t="shared" si="997"/>
        <v>1.2115239739306143</v>
      </c>
      <c r="AD2812" s="3">
        <f t="shared" si="998"/>
        <v>3.1347715484446588</v>
      </c>
      <c r="AE2812" s="3">
        <f t="shared" si="999"/>
        <v>2.5238191164350479</v>
      </c>
      <c r="AF2812" s="3">
        <f t="shared" si="1000"/>
        <v>3.3034123575520873</v>
      </c>
      <c r="AG2812" t="str">
        <f t="shared" si="1001"/>
        <v>Cluster 2</v>
      </c>
      <c r="AH2812" t="str">
        <f t="shared" si="1002"/>
        <v>Not Applicable</v>
      </c>
      <c r="AI2812" t="e">
        <f t="shared" si="1003"/>
        <v>#N/A</v>
      </c>
      <c r="AJ2812">
        <f t="shared" si="1004"/>
        <v>32.369999999999997</v>
      </c>
      <c r="AK2812" t="str">
        <f t="shared" si="1005"/>
        <v>no - High</v>
      </c>
      <c r="AL2812" t="str">
        <f t="shared" si="1006"/>
        <v>Q4 - Very High</v>
      </c>
      <c r="AM2812">
        <f t="shared" si="1007"/>
        <v>0</v>
      </c>
      <c r="AN2812">
        <f t="shared" si="1008"/>
        <v>1</v>
      </c>
      <c r="AO2812">
        <f t="shared" si="1009"/>
        <v>0</v>
      </c>
      <c r="AP2812">
        <f t="shared" si="1010"/>
        <v>2</v>
      </c>
      <c r="AQ2812">
        <f t="shared" si="1011"/>
        <v>190.4</v>
      </c>
    </row>
    <row r="2813" spans="1:43" x14ac:dyDescent="0.25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  <c r="U2813">
        <f t="shared" si="989"/>
        <v>0</v>
      </c>
      <c r="V2813" t="str">
        <f t="shared" si="990"/>
        <v>&lt;=3 calls</v>
      </c>
      <c r="W2813" t="str">
        <f t="shared" si="991"/>
        <v>Q4</v>
      </c>
      <c r="X2813" t="str">
        <f t="shared" si="992"/>
        <v>Not Applicable</v>
      </c>
      <c r="Y2813" t="str">
        <f t="shared" si="993"/>
        <v>High</v>
      </c>
      <c r="Z2813" s="3">
        <f t="shared" si="994"/>
        <v>-0.60281742852167952</v>
      </c>
      <c r="AA2813" s="3">
        <f t="shared" si="995"/>
        <v>1.654266490946277</v>
      </c>
      <c r="AB2813" s="3">
        <f t="shared" si="996"/>
        <v>-0.24284053101516617</v>
      </c>
      <c r="AC2813" s="3">
        <f t="shared" si="997"/>
        <v>-1.2159227887842059</v>
      </c>
      <c r="AD2813" s="3">
        <f t="shared" si="998"/>
        <v>2.7969264760154386</v>
      </c>
      <c r="AE2813" s="3">
        <f t="shared" si="999"/>
        <v>2.1534684179215833</v>
      </c>
      <c r="AF2813" s="3">
        <f t="shared" si="1000"/>
        <v>3.0744194153913411</v>
      </c>
      <c r="AG2813" t="str">
        <f t="shared" si="1001"/>
        <v>Cluster 2</v>
      </c>
      <c r="AH2813" t="str">
        <f t="shared" si="1002"/>
        <v>Not Applicable</v>
      </c>
      <c r="AI2813" t="e">
        <f t="shared" si="1003"/>
        <v>#N/A</v>
      </c>
      <c r="AJ2813">
        <f t="shared" si="1004"/>
        <v>25.11</v>
      </c>
      <c r="AK2813" t="str">
        <f t="shared" si="1005"/>
        <v>no - Medium</v>
      </c>
      <c r="AL2813" t="str">
        <f t="shared" si="1006"/>
        <v>Q1 - Low</v>
      </c>
      <c r="AM2813">
        <f t="shared" si="1007"/>
        <v>0</v>
      </c>
      <c r="AN2813">
        <f t="shared" si="1008"/>
        <v>1</v>
      </c>
      <c r="AO2813">
        <f t="shared" si="1009"/>
        <v>0</v>
      </c>
      <c r="AP2813">
        <f t="shared" si="1010"/>
        <v>2</v>
      </c>
      <c r="AQ2813">
        <f t="shared" si="1011"/>
        <v>147.69999999999999</v>
      </c>
    </row>
    <row r="2814" spans="1:43" x14ac:dyDescent="0.25">
      <c r="A2814" t="s">
        <v>43</v>
      </c>
      <c r="B2814">
        <v>181</v>
      </c>
      <c r="C2814" t="s">
        <v>25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  <c r="U2814">
        <f t="shared" si="989"/>
        <v>0</v>
      </c>
      <c r="V2814" t="str">
        <f t="shared" si="990"/>
        <v>&lt;=3 calls</v>
      </c>
      <c r="W2814" t="str">
        <f t="shared" si="991"/>
        <v>Q4</v>
      </c>
      <c r="X2814" t="str">
        <f t="shared" si="992"/>
        <v>Not Applicable</v>
      </c>
      <c r="Y2814" t="str">
        <f t="shared" si="993"/>
        <v>Low</v>
      </c>
      <c r="Z2814" s="3">
        <f t="shared" si="994"/>
        <v>0.91905607804728784</v>
      </c>
      <c r="AA2814" s="3">
        <f t="shared" si="995"/>
        <v>-1.1099391177911857</v>
      </c>
      <c r="AB2814" s="3">
        <f t="shared" si="996"/>
        <v>1.2287538815606887</v>
      </c>
      <c r="AC2814" s="3">
        <f t="shared" si="997"/>
        <v>1.428907266114031</v>
      </c>
      <c r="AD2814" s="3">
        <f t="shared" si="998"/>
        <v>3.8159922971966691</v>
      </c>
      <c r="AE2814" s="3">
        <f t="shared" si="999"/>
        <v>2.3723914087693605</v>
      </c>
      <c r="AF2814" s="3">
        <f t="shared" si="1000"/>
        <v>2.1667221281329607</v>
      </c>
      <c r="AG2814" t="str">
        <f t="shared" si="1001"/>
        <v>Cluster 3</v>
      </c>
      <c r="AH2814" t="str">
        <f t="shared" si="1002"/>
        <v>Not Applicable</v>
      </c>
      <c r="AI2814" t="e">
        <f t="shared" si="1003"/>
        <v>#N/A</v>
      </c>
      <c r="AJ2814">
        <f t="shared" si="1004"/>
        <v>39.08</v>
      </c>
      <c r="AK2814" t="str">
        <f t="shared" si="1005"/>
        <v>no - Medium</v>
      </c>
      <c r="AL2814" t="str">
        <f t="shared" si="1006"/>
        <v>Q4 - Very High</v>
      </c>
      <c r="AM2814">
        <f t="shared" si="1007"/>
        <v>0</v>
      </c>
      <c r="AN2814">
        <f t="shared" si="1008"/>
        <v>0</v>
      </c>
      <c r="AO2814">
        <f t="shared" si="1009"/>
        <v>0</v>
      </c>
      <c r="AP2814">
        <f t="shared" si="1010"/>
        <v>2</v>
      </c>
      <c r="AQ2814">
        <f t="shared" si="1011"/>
        <v>229.9</v>
      </c>
    </row>
    <row r="2815" spans="1:43" x14ac:dyDescent="0.25">
      <c r="A2815" t="s">
        <v>37</v>
      </c>
      <c r="B2815">
        <v>127</v>
      </c>
      <c r="C2815" t="s">
        <v>25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  <c r="U2815">
        <f t="shared" si="989"/>
        <v>0</v>
      </c>
      <c r="V2815" t="str">
        <f t="shared" si="990"/>
        <v>&lt;=3 calls</v>
      </c>
      <c r="W2815" t="str">
        <f t="shared" si="991"/>
        <v>Q3</v>
      </c>
      <c r="X2815" t="str">
        <f t="shared" si="992"/>
        <v>Not Applicable</v>
      </c>
      <c r="Y2815" t="str">
        <f t="shared" si="993"/>
        <v>Low</v>
      </c>
      <c r="Z2815" s="3">
        <f t="shared" si="994"/>
        <v>-1.4341084315015653</v>
      </c>
      <c r="AA2815" s="3">
        <f t="shared" si="995"/>
        <v>-1.1238695996206765</v>
      </c>
      <c r="AB2815" s="3">
        <f t="shared" si="996"/>
        <v>-0.18127585248635184</v>
      </c>
      <c r="AC2815" s="3">
        <f t="shared" si="997"/>
        <v>-9.277577916988608E-2</v>
      </c>
      <c r="AD2815" s="3">
        <f t="shared" si="998"/>
        <v>1.3027504843958775</v>
      </c>
      <c r="AE2815" s="3">
        <f t="shared" si="999"/>
        <v>1.8333625255662482</v>
      </c>
      <c r="AF2815" s="3">
        <f t="shared" si="1000"/>
        <v>3.6090549283306306</v>
      </c>
      <c r="AG2815" t="str">
        <f t="shared" si="1001"/>
        <v>Cluster 1</v>
      </c>
      <c r="AH2815" t="str">
        <f t="shared" si="1002"/>
        <v>Not Applicable</v>
      </c>
      <c r="AI2815" t="e">
        <f t="shared" si="1003"/>
        <v>#N/A</v>
      </c>
      <c r="AJ2815">
        <f t="shared" si="1004"/>
        <v>17.48</v>
      </c>
      <c r="AK2815" t="str">
        <f t="shared" si="1005"/>
        <v>no - Medium</v>
      </c>
      <c r="AL2815" t="str">
        <f t="shared" si="1006"/>
        <v>Q2 - Medium</v>
      </c>
      <c r="AM2815">
        <f t="shared" si="1007"/>
        <v>0</v>
      </c>
      <c r="AN2815">
        <f t="shared" si="1008"/>
        <v>0</v>
      </c>
      <c r="AO2815">
        <f t="shared" si="1009"/>
        <v>0</v>
      </c>
      <c r="AP2815">
        <f t="shared" si="1010"/>
        <v>1</v>
      </c>
      <c r="AQ2815">
        <f t="shared" si="1011"/>
        <v>102.8</v>
      </c>
    </row>
    <row r="2816" spans="1:43" x14ac:dyDescent="0.25">
      <c r="A2816" t="s">
        <v>29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  <c r="U2816">
        <f t="shared" si="989"/>
        <v>0</v>
      </c>
      <c r="V2816" t="str">
        <f t="shared" si="990"/>
        <v>&lt;=3 calls</v>
      </c>
      <c r="W2816" t="str">
        <f t="shared" si="991"/>
        <v>Q2</v>
      </c>
      <c r="X2816" t="str">
        <f t="shared" si="992"/>
        <v>Not Applicable</v>
      </c>
      <c r="Y2816" t="str">
        <f t="shared" si="993"/>
        <v>High</v>
      </c>
      <c r="Z2816" s="3">
        <f t="shared" si="994"/>
        <v>-2.8874865217081255E-2</v>
      </c>
      <c r="AA2816" s="3">
        <f t="shared" si="995"/>
        <v>0.66719234988523879</v>
      </c>
      <c r="AB2816" s="3">
        <f t="shared" si="996"/>
        <v>-1.3629204887652102</v>
      </c>
      <c r="AC2816" s="3">
        <f t="shared" si="997"/>
        <v>-0.41885071744501134</v>
      </c>
      <c r="AD2816" s="3">
        <f t="shared" si="998"/>
        <v>2.0474521065711802</v>
      </c>
      <c r="AE2816" s="3">
        <f t="shared" si="999"/>
        <v>1.5744737443942634</v>
      </c>
      <c r="AF2816" s="3">
        <f t="shared" si="1000"/>
        <v>2.9607220428251995</v>
      </c>
      <c r="AG2816" t="str">
        <f t="shared" si="1001"/>
        <v>Cluster 2</v>
      </c>
      <c r="AH2816" t="str">
        <f t="shared" si="1002"/>
        <v>Not Applicable</v>
      </c>
      <c r="AI2816" t="e">
        <f t="shared" si="1003"/>
        <v>#N/A</v>
      </c>
      <c r="AJ2816">
        <f t="shared" si="1004"/>
        <v>30.38</v>
      </c>
      <c r="AK2816" t="str">
        <f t="shared" si="1005"/>
        <v>no - Medium</v>
      </c>
      <c r="AL2816" t="str">
        <f t="shared" si="1006"/>
        <v>Q2 - Medium</v>
      </c>
      <c r="AM2816">
        <f t="shared" si="1007"/>
        <v>0</v>
      </c>
      <c r="AN2816">
        <f t="shared" si="1008"/>
        <v>1</v>
      </c>
      <c r="AO2816">
        <f t="shared" si="1009"/>
        <v>0</v>
      </c>
      <c r="AP2816">
        <f t="shared" si="1010"/>
        <v>1</v>
      </c>
      <c r="AQ2816">
        <f t="shared" si="1011"/>
        <v>178.7</v>
      </c>
    </row>
    <row r="2817" spans="1:43" x14ac:dyDescent="0.25">
      <c r="A2817" t="s">
        <v>66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  <c r="U2817">
        <f t="shared" si="989"/>
        <v>0</v>
      </c>
      <c r="V2817" t="str">
        <f t="shared" si="990"/>
        <v>&lt;=3 calls</v>
      </c>
      <c r="W2817" t="str">
        <f t="shared" si="991"/>
        <v>Q4</v>
      </c>
      <c r="X2817" t="str">
        <f t="shared" si="992"/>
        <v>Not Applicable</v>
      </c>
      <c r="Y2817" t="str">
        <f t="shared" si="993"/>
        <v>Low</v>
      </c>
      <c r="Z2817" s="3">
        <f t="shared" si="994"/>
        <v>-0.58800600753317356</v>
      </c>
      <c r="AA2817" s="3">
        <f t="shared" si="995"/>
        <v>-1.7049696987937064</v>
      </c>
      <c r="AB2817" s="3">
        <f t="shared" si="996"/>
        <v>-0.44143626820489029</v>
      </c>
      <c r="AC2817" s="3">
        <f t="shared" si="997"/>
        <v>-1.3608449835731504</v>
      </c>
      <c r="AD2817" s="3">
        <f t="shared" si="998"/>
        <v>1.0530545430759184</v>
      </c>
      <c r="AE2817" s="3">
        <f t="shared" si="999"/>
        <v>2.3020507785239386</v>
      </c>
      <c r="AF2817" s="3">
        <f t="shared" si="1000"/>
        <v>4.182098959029128</v>
      </c>
      <c r="AG2817" t="str">
        <f t="shared" si="1001"/>
        <v>Cluster 1</v>
      </c>
      <c r="AH2817" t="str">
        <f t="shared" si="1002"/>
        <v>&gt;16 messages</v>
      </c>
      <c r="AI2817" t="e">
        <f t="shared" si="1003"/>
        <v>#N/A</v>
      </c>
      <c r="AJ2817">
        <f t="shared" si="1004"/>
        <v>25.25</v>
      </c>
      <c r="AK2817" t="str">
        <f t="shared" si="1005"/>
        <v>no - Medium</v>
      </c>
      <c r="AL2817" t="str">
        <f t="shared" si="1006"/>
        <v>Q1 - Low</v>
      </c>
      <c r="AM2817">
        <f t="shared" si="1007"/>
        <v>0</v>
      </c>
      <c r="AN2817">
        <f t="shared" si="1008"/>
        <v>1</v>
      </c>
      <c r="AO2817">
        <f t="shared" si="1009"/>
        <v>0</v>
      </c>
      <c r="AP2817">
        <f t="shared" si="1010"/>
        <v>0</v>
      </c>
      <c r="AQ2817">
        <f t="shared" si="1011"/>
        <v>148.5</v>
      </c>
    </row>
    <row r="2818" spans="1:43" x14ac:dyDescent="0.25">
      <c r="A2818" t="s">
        <v>67</v>
      </c>
      <c r="B2818">
        <v>103</v>
      </c>
      <c r="C2818" t="s">
        <v>28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  <c r="U2818">
        <f t="shared" ref="U2818:U2881" si="1012">IF(T2818="yes",1,0)</f>
        <v>0</v>
      </c>
      <c r="V2818" t="str">
        <f t="shared" ref="V2818:V2881" si="1013">IF(S2818&gt;3,"&gt;3 calls","&lt;=3 calls")</f>
        <v>&lt;=3 calls</v>
      </c>
      <c r="W2818" t="str">
        <f t="shared" ref="W2818:W2881" si="1014">IF(B2818&lt;=_xlfn.QUARTILE.INC($B$2:$B$4251,1),"Q1",
IF(B2818&lt;=_xlfn.QUARTILE.INC($B$2:$B$4251,2),"Q2",
IF(B2818&lt;=_xlfn.QUARTILE.INC($B$2:$B$4251,3),"Q3","Q4")))</f>
        <v>Q3</v>
      </c>
      <c r="X2818" t="str">
        <f t="shared" ref="X2818:X2881" si="1015">IF(D2818="no","Not Applicable",IF(R2818&gt;2.84,"High","Low"))</f>
        <v>Not Applicable</v>
      </c>
      <c r="Y2818" t="str">
        <f t="shared" ref="Y2818:Y2881" si="1016">IF(J2818&lt;=165,"Low",IF(J2818&lt;=233,"Medium","High"))</f>
        <v>Medium</v>
      </c>
      <c r="Z2818" s="3">
        <f t="shared" ref="Z2818:Z2881" si="1017">(G2818-AVERAGE($G$2:$G$4251))/_xlfn.STDEV.S($G$2:$G$4251)</f>
        <v>-0.29918329825731127</v>
      </c>
      <c r="AA2818" s="3">
        <f t="shared" ref="AA2818:AA2881" si="1018">(J2818-AVERAGE($J$2:$J$4251))/_xlfn.STDEV.S($J$2:$J$4251)</f>
        <v>0.37664230029872375</v>
      </c>
      <c r="AB2818" s="3">
        <f t="shared" ref="AB2818:AB2881" si="1019">(M2818-AVERAGE($M$2:$M$4251))/_xlfn.STDEV.S($M$2:$M$4251)</f>
        <v>0.39266582799195088</v>
      </c>
      <c r="AC2818" s="3">
        <f t="shared" ref="AC2818:AC2881" si="1020">(P2818-AVERAGE($P$2:$P$4251))/_xlfn.STDEV.S($P$2:$P$4251)</f>
        <v>0.74052684086654508</v>
      </c>
      <c r="AD2818" s="3">
        <f t="shared" ref="AD2818:AD2881" si="1021">SQRT((Z2818-$BQ$13)^2+(AA2818-$BR$13)^2+(AB2818-$BS$13)^2+(AC2818-$BT$13)^2)</f>
        <v>2.7120545467683064</v>
      </c>
      <c r="AE2818" s="3">
        <f t="shared" ref="AE2818:AE2881" si="1022">SQRT((Z2818-$BQ$14)^2+(AA2818-$BR$14)^2+(AB2818-$BS$14)^2+(AC2818-$BT$14)^2)</f>
        <v>0.96640391288882255</v>
      </c>
      <c r="AF2818" s="3">
        <f t="shared" ref="AF2818:AF2881" si="1023">SQRT((Z2818-$BQ$15)^2+(AA2818-$BR$15)^2+(AB2818-$BS$15)^2+(AC2818-$BT$15)^2)</f>
        <v>1.5851287585073366</v>
      </c>
      <c r="AG2818" t="str">
        <f t="shared" ref="AG2818:AG2881" si="1024">IF(AD2818=MIN(AD2818:AF2818),"Cluster 1",IF(AE2818=MIN(AD2818:AF2818),"Cluster 2","Cluster 3"))</f>
        <v>Cluster 2</v>
      </c>
      <c r="AH2818" t="str">
        <f t="shared" ref="AH2818:AH2881" si="1025">IF(E2818="no","Not Applicable",IF(F2818=0,"0 messages",IF(F2818&lt;=16,"1-16 messages","&gt;16 messages")))</f>
        <v>&gt;16 messages</v>
      </c>
      <c r="AI2818" t="e">
        <f t="shared" ref="AI2818:AI2881" si="1026">IF(T2818="yes",I2818,NA())</f>
        <v>#N/A</v>
      </c>
      <c r="AJ2818">
        <f t="shared" ref="AJ2818:AJ2881" si="1027">IF(T2818="no",I2818,NA())</f>
        <v>27.9</v>
      </c>
      <c r="AK2818" t="str">
        <f t="shared" ref="AK2818:AK2881" si="1028">D2818&amp;" - "&amp;IF(Q2818&lt;=3,"Low",IF(Q2818&lt;=6,"Medium","High"))</f>
        <v>no - High</v>
      </c>
      <c r="AL2818" t="str">
        <f t="shared" ref="AL2818:AL2881" si="1029">IF(P2818&lt;=8.5,"Q1 - Low",IF(P2818&lt;=10.3,"Q2 - Medium",IF(P2818&lt;=12,"Q3 - High","Q4 - Very High")))</f>
        <v>Q4 - Very High</v>
      </c>
      <c r="AM2818">
        <f t="shared" ref="AM2818:AM2881" si="1030">IF(D2818="yes",1,0)</f>
        <v>0</v>
      </c>
      <c r="AN2818">
        <f t="shared" ref="AN2818:AN2881" si="1031">IF(C2818="area_code_415",1,0)</f>
        <v>0</v>
      </c>
      <c r="AO2818">
        <f t="shared" ref="AO2818:AO2881" si="1032">IF(C2818="area_code_510",1,0)</f>
        <v>1</v>
      </c>
      <c r="AP2818">
        <f t="shared" ref="AP2818:AP2881" si="1033">S2818</f>
        <v>0</v>
      </c>
      <c r="AQ2818">
        <f t="shared" ref="AQ2818:AQ2881" si="1034">G2818</f>
        <v>164.1</v>
      </c>
    </row>
    <row r="2819" spans="1:43" x14ac:dyDescent="0.25">
      <c r="A2819" t="s">
        <v>57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  <c r="U2819">
        <f t="shared" si="1012"/>
        <v>0</v>
      </c>
      <c r="V2819" t="str">
        <f t="shared" si="1013"/>
        <v>&lt;=3 calls</v>
      </c>
      <c r="W2819" t="str">
        <f t="shared" si="1014"/>
        <v>Q4</v>
      </c>
      <c r="X2819" t="str">
        <f t="shared" si="1015"/>
        <v>Low</v>
      </c>
      <c r="Y2819" t="str">
        <f t="shared" si="1016"/>
        <v>Medium</v>
      </c>
      <c r="Z2819" s="3">
        <f t="shared" si="1017"/>
        <v>0.3136392451421145</v>
      </c>
      <c r="AA2819" s="3">
        <f t="shared" si="1018"/>
        <v>-0.23231876253328732</v>
      </c>
      <c r="AB2819" s="3">
        <f t="shared" si="1019"/>
        <v>0.20995774977740439</v>
      </c>
      <c r="AC2819" s="3">
        <f t="shared" si="1020"/>
        <v>-0.88984785050908088</v>
      </c>
      <c r="AD2819" s="3">
        <f t="shared" si="1021"/>
        <v>1.9470782729566465</v>
      </c>
      <c r="AE2819" s="3">
        <f t="shared" si="1022"/>
        <v>0.99410916768005719</v>
      </c>
      <c r="AF2819" s="3">
        <f t="shared" si="1023"/>
        <v>2.4870448877153857</v>
      </c>
      <c r="AG2819" t="str">
        <f t="shared" si="1024"/>
        <v>Cluster 2</v>
      </c>
      <c r="AH2819" t="str">
        <f t="shared" si="1025"/>
        <v>Not Applicable</v>
      </c>
      <c r="AI2819" t="e">
        <f t="shared" si="1026"/>
        <v>#N/A</v>
      </c>
      <c r="AJ2819">
        <f t="shared" si="1027"/>
        <v>33.520000000000003</v>
      </c>
      <c r="AK2819" t="str">
        <f t="shared" si="1028"/>
        <v>yes - High</v>
      </c>
      <c r="AL2819" t="str">
        <f t="shared" si="1029"/>
        <v>Q1 - Low</v>
      </c>
      <c r="AM2819">
        <f t="shared" si="1030"/>
        <v>1</v>
      </c>
      <c r="AN2819">
        <f t="shared" si="1031"/>
        <v>1</v>
      </c>
      <c r="AO2819">
        <f t="shared" si="1032"/>
        <v>0</v>
      </c>
      <c r="AP2819">
        <f t="shared" si="1033"/>
        <v>1</v>
      </c>
      <c r="AQ2819">
        <f t="shared" si="1034"/>
        <v>197.2</v>
      </c>
    </row>
    <row r="2820" spans="1:43" x14ac:dyDescent="0.25">
      <c r="A2820" t="s">
        <v>48</v>
      </c>
      <c r="B2820">
        <v>122</v>
      </c>
      <c r="C2820" t="s">
        <v>28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  <c r="U2820">
        <f t="shared" si="1012"/>
        <v>1</v>
      </c>
      <c r="V2820" t="str">
        <f t="shared" si="1013"/>
        <v>&gt;3 calls</v>
      </c>
      <c r="W2820" t="str">
        <f t="shared" si="1014"/>
        <v>Q3</v>
      </c>
      <c r="X2820" t="str">
        <f t="shared" si="1015"/>
        <v>Low</v>
      </c>
      <c r="Y2820" t="str">
        <f t="shared" si="1016"/>
        <v>Medium</v>
      </c>
      <c r="Z2820" s="3">
        <f t="shared" si="1017"/>
        <v>-0.74537735553604723</v>
      </c>
      <c r="AA2820" s="3">
        <f t="shared" si="1018"/>
        <v>-7.5103324743323527E-2</v>
      </c>
      <c r="AB2820" s="3">
        <f t="shared" si="1019"/>
        <v>-1.5972634586490848</v>
      </c>
      <c r="AC2820" s="3">
        <f t="shared" si="1020"/>
        <v>-0.20146742526159472</v>
      </c>
      <c r="AD2820" s="3">
        <f t="shared" si="1021"/>
        <v>1.3837067835818702</v>
      </c>
      <c r="AE2820" s="3">
        <f t="shared" si="1022"/>
        <v>1.7756879205847476</v>
      </c>
      <c r="AF2820" s="3">
        <f t="shared" si="1023"/>
        <v>3.5201549283647569</v>
      </c>
      <c r="AG2820" t="str">
        <f t="shared" si="1024"/>
        <v>Cluster 1</v>
      </c>
      <c r="AH2820" t="str">
        <f t="shared" si="1025"/>
        <v>Not Applicable</v>
      </c>
      <c r="AI2820">
        <f t="shared" si="1026"/>
        <v>23.8</v>
      </c>
      <c r="AJ2820" t="e">
        <f t="shared" si="1027"/>
        <v>#N/A</v>
      </c>
      <c r="AK2820" t="str">
        <f t="shared" si="1028"/>
        <v>yes - Medium</v>
      </c>
      <c r="AL2820" t="str">
        <f t="shared" si="1029"/>
        <v>Q2 - Medium</v>
      </c>
      <c r="AM2820">
        <f t="shared" si="1030"/>
        <v>1</v>
      </c>
      <c r="AN2820">
        <f t="shared" si="1031"/>
        <v>0</v>
      </c>
      <c r="AO2820">
        <f t="shared" si="1032"/>
        <v>1</v>
      </c>
      <c r="AP2820">
        <f t="shared" si="1033"/>
        <v>4</v>
      </c>
      <c r="AQ2820">
        <f t="shared" si="1034"/>
        <v>140</v>
      </c>
    </row>
    <row r="2821" spans="1:43" x14ac:dyDescent="0.25">
      <c r="A2821" t="s">
        <v>64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  <c r="U2821">
        <f t="shared" si="1012"/>
        <v>0</v>
      </c>
      <c r="V2821" t="str">
        <f t="shared" si="1013"/>
        <v>&lt;=3 calls</v>
      </c>
      <c r="W2821" t="str">
        <f t="shared" si="1014"/>
        <v>Q1</v>
      </c>
      <c r="X2821" t="str">
        <f t="shared" si="1015"/>
        <v>Not Applicable</v>
      </c>
      <c r="Y2821" t="str">
        <f t="shared" si="1016"/>
        <v>Low</v>
      </c>
      <c r="Z2821" s="3">
        <f t="shared" si="1017"/>
        <v>0.25254213356452854</v>
      </c>
      <c r="AA2821" s="3">
        <f t="shared" si="1018"/>
        <v>-2.2920400044650897</v>
      </c>
      <c r="AB2821" s="3">
        <f t="shared" si="1019"/>
        <v>0.19009817605843199</v>
      </c>
      <c r="AC2821" s="3">
        <f t="shared" si="1020"/>
        <v>1.0666017791416695</v>
      </c>
      <c r="AD2821" s="3">
        <f t="shared" si="1021"/>
        <v>2.9875417573151428</v>
      </c>
      <c r="AE2821" s="3">
        <f t="shared" si="1022"/>
        <v>2.547744410866712</v>
      </c>
      <c r="AF2821" s="3">
        <f t="shared" si="1023"/>
        <v>3.4722611385815281</v>
      </c>
      <c r="AG2821" t="str">
        <f t="shared" si="1024"/>
        <v>Cluster 2</v>
      </c>
      <c r="AH2821" t="str">
        <f t="shared" si="1025"/>
        <v>Not Applicable</v>
      </c>
      <c r="AI2821" t="e">
        <f t="shared" si="1026"/>
        <v>#N/A</v>
      </c>
      <c r="AJ2821">
        <f t="shared" si="1027"/>
        <v>32.96</v>
      </c>
      <c r="AK2821" t="str">
        <f t="shared" si="1028"/>
        <v>no - High</v>
      </c>
      <c r="AL2821" t="str">
        <f t="shared" si="1029"/>
        <v>Q4 - Very High</v>
      </c>
      <c r="AM2821">
        <f t="shared" si="1030"/>
        <v>0</v>
      </c>
      <c r="AN2821">
        <f t="shared" si="1031"/>
        <v>1</v>
      </c>
      <c r="AO2821">
        <f t="shared" si="1032"/>
        <v>0</v>
      </c>
      <c r="AP2821">
        <f t="shared" si="1033"/>
        <v>3</v>
      </c>
      <c r="AQ2821">
        <f t="shared" si="1034"/>
        <v>193.9</v>
      </c>
    </row>
    <row r="2822" spans="1:43" x14ac:dyDescent="0.25">
      <c r="A2822" t="s">
        <v>49</v>
      </c>
      <c r="B2822">
        <v>62</v>
      </c>
      <c r="C2822" t="s">
        <v>25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  <c r="U2822">
        <f t="shared" si="1012"/>
        <v>1</v>
      </c>
      <c r="V2822" t="str">
        <f t="shared" si="1013"/>
        <v>&gt;3 calls</v>
      </c>
      <c r="W2822" t="str">
        <f t="shared" si="1014"/>
        <v>Q1</v>
      </c>
      <c r="X2822" t="str">
        <f t="shared" si="1015"/>
        <v>Not Applicable</v>
      </c>
      <c r="Y2822" t="str">
        <f t="shared" si="1016"/>
        <v>High</v>
      </c>
      <c r="Z2822" s="3">
        <f t="shared" si="1017"/>
        <v>2.6075580707369448</v>
      </c>
      <c r="AA2822" s="3">
        <f t="shared" si="1018"/>
        <v>1.3000342387106623</v>
      </c>
      <c r="AB2822" s="3">
        <f t="shared" si="1019"/>
        <v>-0.39774520602315122</v>
      </c>
      <c r="AC2822" s="3">
        <f t="shared" si="1020"/>
        <v>0.45068245128865581</v>
      </c>
      <c r="AD2822" s="3">
        <f t="shared" si="1021"/>
        <v>4.5576115613691304</v>
      </c>
      <c r="AE2822" s="3">
        <f t="shared" si="1022"/>
        <v>2.9750233671182045</v>
      </c>
      <c r="AF2822" s="3">
        <f t="shared" si="1023"/>
        <v>2.2202938826815504</v>
      </c>
      <c r="AG2822" t="str">
        <f t="shared" si="1024"/>
        <v>Cluster 3</v>
      </c>
      <c r="AH2822" t="str">
        <f t="shared" si="1025"/>
        <v>Not Applicable</v>
      </c>
      <c r="AI2822">
        <f t="shared" si="1026"/>
        <v>54.59</v>
      </c>
      <c r="AJ2822" t="e">
        <f t="shared" si="1027"/>
        <v>#N/A</v>
      </c>
      <c r="AK2822" t="str">
        <f t="shared" si="1028"/>
        <v>no - Low</v>
      </c>
      <c r="AL2822" t="str">
        <f t="shared" si="1029"/>
        <v>Q3 - High</v>
      </c>
      <c r="AM2822">
        <f t="shared" si="1030"/>
        <v>0</v>
      </c>
      <c r="AN2822">
        <f t="shared" si="1031"/>
        <v>0</v>
      </c>
      <c r="AO2822">
        <f t="shared" si="1032"/>
        <v>0</v>
      </c>
      <c r="AP2822">
        <f t="shared" si="1033"/>
        <v>4</v>
      </c>
      <c r="AQ2822">
        <f t="shared" si="1034"/>
        <v>321.10000000000002</v>
      </c>
    </row>
    <row r="2823" spans="1:43" x14ac:dyDescent="0.25">
      <c r="A2823" t="s">
        <v>32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  <c r="U2823">
        <f t="shared" si="1012"/>
        <v>1</v>
      </c>
      <c r="V2823" t="str">
        <f t="shared" si="1013"/>
        <v>&gt;3 calls</v>
      </c>
      <c r="W2823" t="str">
        <f t="shared" si="1014"/>
        <v>Q3</v>
      </c>
      <c r="X2823" t="str">
        <f t="shared" si="1015"/>
        <v>Not Applicable</v>
      </c>
      <c r="Y2823" t="str">
        <f t="shared" si="1016"/>
        <v>High</v>
      </c>
      <c r="Z2823" s="3">
        <f t="shared" si="1017"/>
        <v>-1.1452857222257027</v>
      </c>
      <c r="AA2823" s="3">
        <f t="shared" si="1018"/>
        <v>0.97764308779959785</v>
      </c>
      <c r="AB2823" s="3">
        <f t="shared" si="1019"/>
        <v>0.52572497190906586</v>
      </c>
      <c r="AC2823" s="3">
        <f t="shared" si="1020"/>
        <v>1.2115239739306143</v>
      </c>
      <c r="AD2823" s="3">
        <f t="shared" si="1021"/>
        <v>3.3392896102286409</v>
      </c>
      <c r="AE2823" s="3">
        <f t="shared" si="1022"/>
        <v>2.0029085046885684</v>
      </c>
      <c r="AF2823" s="3">
        <f t="shared" si="1023"/>
        <v>2.2073581166921348</v>
      </c>
      <c r="AG2823" t="str">
        <f t="shared" si="1024"/>
        <v>Cluster 2</v>
      </c>
      <c r="AH2823" t="str">
        <f t="shared" si="1025"/>
        <v>Not Applicable</v>
      </c>
      <c r="AI2823">
        <f t="shared" si="1026"/>
        <v>20.13</v>
      </c>
      <c r="AJ2823" t="e">
        <f t="shared" si="1027"/>
        <v>#N/A</v>
      </c>
      <c r="AK2823" t="str">
        <f t="shared" si="1028"/>
        <v>no - Low</v>
      </c>
      <c r="AL2823" t="str">
        <f t="shared" si="1029"/>
        <v>Q4 - Very High</v>
      </c>
      <c r="AM2823">
        <f t="shared" si="1030"/>
        <v>0</v>
      </c>
      <c r="AN2823">
        <f t="shared" si="1031"/>
        <v>1</v>
      </c>
      <c r="AO2823">
        <f t="shared" si="1032"/>
        <v>0</v>
      </c>
      <c r="AP2823">
        <f t="shared" si="1033"/>
        <v>5</v>
      </c>
      <c r="AQ2823">
        <f t="shared" si="1034"/>
        <v>118.4</v>
      </c>
    </row>
    <row r="2824" spans="1:43" x14ac:dyDescent="0.25">
      <c r="A2824" t="s">
        <v>31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  <c r="U2824">
        <f t="shared" si="1012"/>
        <v>0</v>
      </c>
      <c r="V2824" t="str">
        <f t="shared" si="1013"/>
        <v>&lt;=3 calls</v>
      </c>
      <c r="W2824" t="str">
        <f t="shared" si="1014"/>
        <v>Q4</v>
      </c>
      <c r="X2824" t="str">
        <f t="shared" si="1015"/>
        <v>Not Applicable</v>
      </c>
      <c r="Y2824" t="str">
        <f t="shared" si="1016"/>
        <v>Medium</v>
      </c>
      <c r="Z2824" s="3">
        <f t="shared" si="1017"/>
        <v>-0.19365192371420742</v>
      </c>
      <c r="AA2824" s="3">
        <f t="shared" si="1018"/>
        <v>-4.9232429917127313E-2</v>
      </c>
      <c r="AB2824" s="3">
        <f t="shared" si="1019"/>
        <v>-0.13559883293271563</v>
      </c>
      <c r="AC2824" s="3">
        <f t="shared" si="1020"/>
        <v>0.48691299998589177</v>
      </c>
      <c r="AD2824" s="3">
        <f t="shared" si="1021"/>
        <v>2.1242071084537439</v>
      </c>
      <c r="AE2824" s="3">
        <f t="shared" si="1022"/>
        <v>0.54350364558274467</v>
      </c>
      <c r="AF2824" s="3">
        <f t="shared" si="1023"/>
        <v>2.0195387062193313</v>
      </c>
      <c r="AG2824" t="str">
        <f t="shared" si="1024"/>
        <v>Cluster 2</v>
      </c>
      <c r="AH2824" t="str">
        <f t="shared" si="1025"/>
        <v>Not Applicable</v>
      </c>
      <c r="AI2824" t="e">
        <f t="shared" si="1026"/>
        <v>#N/A</v>
      </c>
      <c r="AJ2824">
        <f t="shared" si="1027"/>
        <v>28.87</v>
      </c>
      <c r="AK2824" t="str">
        <f t="shared" si="1028"/>
        <v>no - Medium</v>
      </c>
      <c r="AL2824" t="str">
        <f t="shared" si="1029"/>
        <v>Q3 - High</v>
      </c>
      <c r="AM2824">
        <f t="shared" si="1030"/>
        <v>0</v>
      </c>
      <c r="AN2824">
        <f t="shared" si="1031"/>
        <v>1</v>
      </c>
      <c r="AO2824">
        <f t="shared" si="1032"/>
        <v>0</v>
      </c>
      <c r="AP2824">
        <f t="shared" si="1033"/>
        <v>1</v>
      </c>
      <c r="AQ2824">
        <f t="shared" si="1034"/>
        <v>169.8</v>
      </c>
    </row>
    <row r="2825" spans="1:43" x14ac:dyDescent="0.25">
      <c r="A2825" t="s">
        <v>20</v>
      </c>
      <c r="B2825">
        <v>78</v>
      </c>
      <c r="C2825" t="s">
        <v>25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  <c r="U2825">
        <f t="shared" si="1012"/>
        <v>0</v>
      </c>
      <c r="V2825" t="str">
        <f t="shared" si="1013"/>
        <v>&lt;=3 calls</v>
      </c>
      <c r="W2825" t="str">
        <f t="shared" si="1014"/>
        <v>Q2</v>
      </c>
      <c r="X2825" t="str">
        <f t="shared" si="1015"/>
        <v>Not Applicable</v>
      </c>
      <c r="Y2825" t="str">
        <f t="shared" si="1016"/>
        <v>Low</v>
      </c>
      <c r="Z2825" s="3">
        <f t="shared" si="1017"/>
        <v>0.24328499544671242</v>
      </c>
      <c r="AA2825" s="3">
        <f t="shared" si="1018"/>
        <v>-1.6572080468068819</v>
      </c>
      <c r="AB2825" s="3">
        <f t="shared" si="1019"/>
        <v>0.84943602352831626</v>
      </c>
      <c r="AC2825" s="3">
        <f t="shared" si="1020"/>
        <v>-0.34638962005053869</v>
      </c>
      <c r="AD2825" s="3">
        <f t="shared" si="1021"/>
        <v>2.4135658537923836</v>
      </c>
      <c r="AE2825" s="3">
        <f t="shared" si="1022"/>
        <v>1.909726008190008</v>
      </c>
      <c r="AF2825" s="3">
        <f t="shared" si="1023"/>
        <v>3.0771426229738075</v>
      </c>
      <c r="AG2825" t="str">
        <f t="shared" si="1024"/>
        <v>Cluster 2</v>
      </c>
      <c r="AH2825" t="str">
        <f t="shared" si="1025"/>
        <v>Not Applicable</v>
      </c>
      <c r="AI2825" t="e">
        <f t="shared" si="1026"/>
        <v>#N/A</v>
      </c>
      <c r="AJ2825">
        <f t="shared" si="1027"/>
        <v>32.880000000000003</v>
      </c>
      <c r="AK2825" t="str">
        <f t="shared" si="1028"/>
        <v>no - Medium</v>
      </c>
      <c r="AL2825" t="str">
        <f t="shared" si="1029"/>
        <v>Q2 - Medium</v>
      </c>
      <c r="AM2825">
        <f t="shared" si="1030"/>
        <v>0</v>
      </c>
      <c r="AN2825">
        <f t="shared" si="1031"/>
        <v>0</v>
      </c>
      <c r="AO2825">
        <f t="shared" si="1032"/>
        <v>0</v>
      </c>
      <c r="AP2825">
        <f t="shared" si="1033"/>
        <v>2</v>
      </c>
      <c r="AQ2825">
        <f t="shared" si="1034"/>
        <v>193.4</v>
      </c>
    </row>
    <row r="2826" spans="1:43" x14ac:dyDescent="0.25">
      <c r="A2826" t="s">
        <v>20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  <c r="U2826">
        <f t="shared" si="1012"/>
        <v>0</v>
      </c>
      <c r="V2826" t="str">
        <f t="shared" si="1013"/>
        <v>&lt;=3 calls</v>
      </c>
      <c r="W2826" t="str">
        <f t="shared" si="1014"/>
        <v>Q2</v>
      </c>
      <c r="X2826" t="str">
        <f t="shared" si="1015"/>
        <v>Not Applicable</v>
      </c>
      <c r="Y2826" t="str">
        <f t="shared" si="1016"/>
        <v>High</v>
      </c>
      <c r="Z2826" s="3">
        <f t="shared" si="1017"/>
        <v>-1.3637541818061629</v>
      </c>
      <c r="AA2826" s="3">
        <f t="shared" si="1018"/>
        <v>1.6841175234380421</v>
      </c>
      <c r="AB2826" s="3">
        <f t="shared" si="1019"/>
        <v>-0.42952052397350693</v>
      </c>
      <c r="AC2826" s="3">
        <f t="shared" si="1020"/>
        <v>1.6825211069946842</v>
      </c>
      <c r="AD2826" s="3">
        <f t="shared" si="1021"/>
        <v>3.8546297236502611</v>
      </c>
      <c r="AE2826" s="3">
        <f t="shared" si="1022"/>
        <v>2.7769484073604924</v>
      </c>
      <c r="AF2826" s="3">
        <f t="shared" si="1023"/>
        <v>2.9265533666475081</v>
      </c>
      <c r="AG2826" t="str">
        <f t="shared" si="1024"/>
        <v>Cluster 2</v>
      </c>
      <c r="AH2826" t="str">
        <f t="shared" si="1025"/>
        <v>Not Applicable</v>
      </c>
      <c r="AI2826" t="e">
        <f t="shared" si="1026"/>
        <v>#N/A</v>
      </c>
      <c r="AJ2826">
        <f t="shared" si="1027"/>
        <v>18.12</v>
      </c>
      <c r="AK2826" t="str">
        <f t="shared" si="1028"/>
        <v>no - High</v>
      </c>
      <c r="AL2826" t="str">
        <f t="shared" si="1029"/>
        <v>Q4 - Very High</v>
      </c>
      <c r="AM2826">
        <f t="shared" si="1030"/>
        <v>0</v>
      </c>
      <c r="AN2826">
        <f t="shared" si="1031"/>
        <v>1</v>
      </c>
      <c r="AO2826">
        <f t="shared" si="1032"/>
        <v>0</v>
      </c>
      <c r="AP2826">
        <f t="shared" si="1033"/>
        <v>1</v>
      </c>
      <c r="AQ2826">
        <f t="shared" si="1034"/>
        <v>106.6</v>
      </c>
    </row>
    <row r="2827" spans="1:43" x14ac:dyDescent="0.25">
      <c r="A2827" t="s">
        <v>43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  <c r="U2827">
        <f t="shared" si="1012"/>
        <v>0</v>
      </c>
      <c r="V2827" t="str">
        <f t="shared" si="1013"/>
        <v>&lt;=3 calls</v>
      </c>
      <c r="W2827" t="str">
        <f t="shared" si="1014"/>
        <v>Q2</v>
      </c>
      <c r="X2827" t="str">
        <f t="shared" si="1015"/>
        <v>Not Applicable</v>
      </c>
      <c r="Y2827" t="str">
        <f t="shared" si="1016"/>
        <v>Medium</v>
      </c>
      <c r="Z2827" s="3">
        <f t="shared" si="1017"/>
        <v>-0.84350301958489815</v>
      </c>
      <c r="AA2827" s="3">
        <f t="shared" si="1018"/>
        <v>-0.20843793653987533</v>
      </c>
      <c r="AB2827" s="3">
        <f t="shared" si="1019"/>
        <v>0.41451135908282044</v>
      </c>
      <c r="AC2827" s="3">
        <f t="shared" si="1020"/>
        <v>0.55937409738036437</v>
      </c>
      <c r="AD2827" s="3">
        <f t="shared" si="1021"/>
        <v>2.2546733168562247</v>
      </c>
      <c r="AE2827" s="3">
        <f t="shared" si="1022"/>
        <v>1.1134014393140628</v>
      </c>
      <c r="AF2827" s="3">
        <f t="shared" si="1023"/>
        <v>2.3228804886153323</v>
      </c>
      <c r="AG2827" t="str">
        <f t="shared" si="1024"/>
        <v>Cluster 2</v>
      </c>
      <c r="AH2827" t="str">
        <f t="shared" si="1025"/>
        <v>Not Applicable</v>
      </c>
      <c r="AI2827" t="e">
        <f t="shared" si="1026"/>
        <v>#N/A</v>
      </c>
      <c r="AJ2827">
        <f t="shared" si="1027"/>
        <v>22.9</v>
      </c>
      <c r="AK2827" t="str">
        <f t="shared" si="1028"/>
        <v>no - Medium</v>
      </c>
      <c r="AL2827" t="str">
        <f t="shared" si="1029"/>
        <v>Q3 - High</v>
      </c>
      <c r="AM2827">
        <f t="shared" si="1030"/>
        <v>0</v>
      </c>
      <c r="AN2827">
        <f t="shared" si="1031"/>
        <v>1</v>
      </c>
      <c r="AO2827">
        <f t="shared" si="1032"/>
        <v>0</v>
      </c>
      <c r="AP2827">
        <f t="shared" si="1033"/>
        <v>2</v>
      </c>
      <c r="AQ2827">
        <f t="shared" si="1034"/>
        <v>134.69999999999999</v>
      </c>
    </row>
    <row r="2828" spans="1:43" x14ac:dyDescent="0.25">
      <c r="A2828" t="s">
        <v>42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  <c r="U2828">
        <f t="shared" si="1012"/>
        <v>0</v>
      </c>
      <c r="V2828" t="str">
        <f t="shared" si="1013"/>
        <v>&lt;=3 calls</v>
      </c>
      <c r="W2828" t="str">
        <f t="shared" si="1014"/>
        <v>Q4</v>
      </c>
      <c r="X2828" t="str">
        <f t="shared" si="1015"/>
        <v>Not Applicable</v>
      </c>
      <c r="Y2828" t="str">
        <f t="shared" si="1016"/>
        <v>Medium</v>
      </c>
      <c r="Z2828" s="3">
        <f t="shared" si="1017"/>
        <v>-0.4454460805188058</v>
      </c>
      <c r="AA2828" s="3">
        <f t="shared" si="1018"/>
        <v>0.30499982231848727</v>
      </c>
      <c r="AB2828" s="3">
        <f t="shared" si="1019"/>
        <v>1.5604087626675287</v>
      </c>
      <c r="AC2828" s="3">
        <f t="shared" si="1020"/>
        <v>-0.12900632786712207</v>
      </c>
      <c r="AD2828" s="3">
        <f t="shared" si="1021"/>
        <v>3.0536662546361248</v>
      </c>
      <c r="AE2828" s="3">
        <f t="shared" si="1022"/>
        <v>1.6561899774794082</v>
      </c>
      <c r="AF2828" s="3">
        <f t="shared" si="1023"/>
        <v>2.0398658995882712</v>
      </c>
      <c r="AG2828" t="str">
        <f t="shared" si="1024"/>
        <v>Cluster 2</v>
      </c>
      <c r="AH2828" t="str">
        <f t="shared" si="1025"/>
        <v>&gt;16 messages</v>
      </c>
      <c r="AI2828" t="e">
        <f t="shared" si="1026"/>
        <v>#N/A</v>
      </c>
      <c r="AJ2828">
        <f t="shared" si="1027"/>
        <v>26.55</v>
      </c>
      <c r="AK2828" t="str">
        <f t="shared" si="1028"/>
        <v>no - Medium</v>
      </c>
      <c r="AL2828" t="str">
        <f t="shared" si="1029"/>
        <v>Q2 - Medium</v>
      </c>
      <c r="AM2828">
        <f t="shared" si="1030"/>
        <v>0</v>
      </c>
      <c r="AN2828">
        <f t="shared" si="1031"/>
        <v>1</v>
      </c>
      <c r="AO2828">
        <f t="shared" si="1032"/>
        <v>0</v>
      </c>
      <c r="AP2828">
        <f t="shared" si="1033"/>
        <v>2</v>
      </c>
      <c r="AQ2828">
        <f t="shared" si="1034"/>
        <v>156.19999999999999</v>
      </c>
    </row>
    <row r="2829" spans="1:43" x14ac:dyDescent="0.25">
      <c r="A2829" t="s">
        <v>31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  <c r="U2829">
        <f t="shared" si="1012"/>
        <v>0</v>
      </c>
      <c r="V2829" t="str">
        <f t="shared" si="1013"/>
        <v>&lt;=3 calls</v>
      </c>
      <c r="W2829" t="str">
        <f t="shared" si="1014"/>
        <v>Q1</v>
      </c>
      <c r="X2829" t="str">
        <f t="shared" si="1015"/>
        <v>Not Applicable</v>
      </c>
      <c r="Y2829" t="str">
        <f t="shared" si="1016"/>
        <v>Low</v>
      </c>
      <c r="Z2829" s="3">
        <f t="shared" si="1017"/>
        <v>0.94127320953004623</v>
      </c>
      <c r="AA2829" s="3">
        <f t="shared" si="1018"/>
        <v>-0.93083292284059416</v>
      </c>
      <c r="AB2829" s="3">
        <f t="shared" si="1019"/>
        <v>-0.18326180985824894</v>
      </c>
      <c r="AC2829" s="3">
        <f t="shared" si="1020"/>
        <v>-0.23769797395883072</v>
      </c>
      <c r="AD2829" s="3">
        <f t="shared" si="1021"/>
        <v>2.2408684496740001</v>
      </c>
      <c r="AE2829" s="3">
        <f t="shared" si="1022"/>
        <v>1.3573983950924695</v>
      </c>
      <c r="AF2829" s="3">
        <f t="shared" si="1023"/>
        <v>2.5813890441494607</v>
      </c>
      <c r="AG2829" t="str">
        <f t="shared" si="1024"/>
        <v>Cluster 2</v>
      </c>
      <c r="AH2829" t="str">
        <f t="shared" si="1025"/>
        <v>Not Applicable</v>
      </c>
      <c r="AI2829" t="e">
        <f t="shared" si="1026"/>
        <v>#N/A</v>
      </c>
      <c r="AJ2829">
        <f t="shared" si="1027"/>
        <v>39.29</v>
      </c>
      <c r="AK2829" t="str">
        <f t="shared" si="1028"/>
        <v>no - Medium</v>
      </c>
      <c r="AL2829" t="str">
        <f t="shared" si="1029"/>
        <v>Q2 - Medium</v>
      </c>
      <c r="AM2829">
        <f t="shared" si="1030"/>
        <v>0</v>
      </c>
      <c r="AN2829">
        <f t="shared" si="1031"/>
        <v>1</v>
      </c>
      <c r="AO2829">
        <f t="shared" si="1032"/>
        <v>0</v>
      </c>
      <c r="AP2829">
        <f t="shared" si="1033"/>
        <v>3</v>
      </c>
      <c r="AQ2829">
        <f t="shared" si="1034"/>
        <v>231.1</v>
      </c>
    </row>
    <row r="2830" spans="1:43" x14ac:dyDescent="0.25">
      <c r="A2830" t="s">
        <v>33</v>
      </c>
      <c r="B2830">
        <v>28</v>
      </c>
      <c r="C2830" t="s">
        <v>28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  <c r="U2830">
        <f t="shared" si="1012"/>
        <v>0</v>
      </c>
      <c r="V2830" t="str">
        <f t="shared" si="1013"/>
        <v>&lt;=3 calls</v>
      </c>
      <c r="W2830" t="str">
        <f t="shared" si="1014"/>
        <v>Q1</v>
      </c>
      <c r="X2830" t="str">
        <f t="shared" si="1015"/>
        <v>Not Applicable</v>
      </c>
      <c r="Y2830" t="str">
        <f t="shared" si="1016"/>
        <v>High</v>
      </c>
      <c r="Z2830" s="3">
        <f t="shared" si="1017"/>
        <v>1.0005114877746791E-2</v>
      </c>
      <c r="AA2830" s="3">
        <f t="shared" si="1018"/>
        <v>1.7637202767494162</v>
      </c>
      <c r="AB2830" s="3">
        <f t="shared" si="1019"/>
        <v>-0.17134606562686563</v>
      </c>
      <c r="AC2830" s="3">
        <f t="shared" si="1020"/>
        <v>1.3926767174167949</v>
      </c>
      <c r="AD2830" s="3">
        <f t="shared" si="1021"/>
        <v>3.8819878048772338</v>
      </c>
      <c r="AE2830" s="3">
        <f t="shared" si="1022"/>
        <v>2.2538228036785366</v>
      </c>
      <c r="AF2830" s="3">
        <f t="shared" si="1023"/>
        <v>1.7577272665425643</v>
      </c>
      <c r="AG2830" t="str">
        <f t="shared" si="1024"/>
        <v>Cluster 3</v>
      </c>
      <c r="AH2830" t="str">
        <f t="shared" si="1025"/>
        <v>Not Applicable</v>
      </c>
      <c r="AI2830" t="e">
        <f t="shared" si="1026"/>
        <v>#N/A</v>
      </c>
      <c r="AJ2830">
        <f t="shared" si="1027"/>
        <v>30.74</v>
      </c>
      <c r="AK2830" t="str">
        <f t="shared" si="1028"/>
        <v>no - Medium</v>
      </c>
      <c r="AL2830" t="str">
        <f t="shared" si="1029"/>
        <v>Q4 - Very High</v>
      </c>
      <c r="AM2830">
        <f t="shared" si="1030"/>
        <v>0</v>
      </c>
      <c r="AN2830">
        <f t="shared" si="1031"/>
        <v>0</v>
      </c>
      <c r="AO2830">
        <f t="shared" si="1032"/>
        <v>1</v>
      </c>
      <c r="AP2830">
        <f t="shared" si="1033"/>
        <v>2</v>
      </c>
      <c r="AQ2830">
        <f t="shared" si="1034"/>
        <v>180.8</v>
      </c>
    </row>
    <row r="2831" spans="1:43" x14ac:dyDescent="0.25">
      <c r="A2831" t="s">
        <v>74</v>
      </c>
      <c r="B2831">
        <v>184</v>
      </c>
      <c r="C2831" t="s">
        <v>28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  <c r="U2831">
        <f t="shared" si="1012"/>
        <v>0</v>
      </c>
      <c r="V2831" t="str">
        <f t="shared" si="1013"/>
        <v>&lt;=3 calls</v>
      </c>
      <c r="W2831" t="str">
        <f t="shared" si="1014"/>
        <v>Q4</v>
      </c>
      <c r="X2831" t="str">
        <f t="shared" si="1015"/>
        <v>Low</v>
      </c>
      <c r="Y2831" t="str">
        <f t="shared" si="1016"/>
        <v>Low</v>
      </c>
      <c r="Z2831" s="3">
        <f t="shared" si="1017"/>
        <v>0.62097623065360941</v>
      </c>
      <c r="AA2831" s="3">
        <f t="shared" si="1018"/>
        <v>-0.80744865520796461</v>
      </c>
      <c r="AB2831" s="3">
        <f t="shared" si="1019"/>
        <v>-1.217945600616712</v>
      </c>
      <c r="AC2831" s="3">
        <f t="shared" si="1020"/>
        <v>-1.9043032140316922</v>
      </c>
      <c r="AD2831" s="3">
        <f t="shared" si="1021"/>
        <v>1.878804020769977</v>
      </c>
      <c r="AE2831" s="3">
        <f t="shared" si="1022"/>
        <v>2.4793844048204692</v>
      </c>
      <c r="AF2831" s="3">
        <f t="shared" si="1023"/>
        <v>4.0944828129169712</v>
      </c>
      <c r="AG2831" t="str">
        <f t="shared" si="1024"/>
        <v>Cluster 1</v>
      </c>
      <c r="AH2831" t="str">
        <f t="shared" si="1025"/>
        <v>Not Applicable</v>
      </c>
      <c r="AI2831" t="e">
        <f t="shared" si="1026"/>
        <v>#N/A</v>
      </c>
      <c r="AJ2831">
        <f t="shared" si="1027"/>
        <v>36.35</v>
      </c>
      <c r="AK2831" t="str">
        <f t="shared" si="1028"/>
        <v>yes - High</v>
      </c>
      <c r="AL2831" t="str">
        <f t="shared" si="1029"/>
        <v>Q1 - Low</v>
      </c>
      <c r="AM2831">
        <f t="shared" si="1030"/>
        <v>1</v>
      </c>
      <c r="AN2831">
        <f t="shared" si="1031"/>
        <v>0</v>
      </c>
      <c r="AO2831">
        <f t="shared" si="1032"/>
        <v>1</v>
      </c>
      <c r="AP2831">
        <f t="shared" si="1033"/>
        <v>2</v>
      </c>
      <c r="AQ2831">
        <f t="shared" si="1034"/>
        <v>213.8</v>
      </c>
    </row>
    <row r="2832" spans="1:43" x14ac:dyDescent="0.25">
      <c r="A2832" t="s">
        <v>71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  <c r="U2832">
        <f t="shared" si="1012"/>
        <v>0</v>
      </c>
      <c r="V2832" t="str">
        <f t="shared" si="1013"/>
        <v>&lt;=3 calls</v>
      </c>
      <c r="W2832" t="str">
        <f t="shared" si="1014"/>
        <v>Q2</v>
      </c>
      <c r="X2832" t="str">
        <f t="shared" si="1015"/>
        <v>Not Applicable</v>
      </c>
      <c r="Y2832" t="str">
        <f t="shared" si="1016"/>
        <v>High</v>
      </c>
      <c r="Z2832" s="3">
        <f t="shared" si="1017"/>
        <v>1.0023703211076327</v>
      </c>
      <c r="AA2832" s="3">
        <f t="shared" si="1018"/>
        <v>1.3079945140417992</v>
      </c>
      <c r="AB2832" s="3">
        <f t="shared" si="1019"/>
        <v>0.81170283346226857</v>
      </c>
      <c r="AC2832" s="3">
        <f t="shared" si="1020"/>
        <v>1.2477545226278501</v>
      </c>
      <c r="AD2832" s="3">
        <f t="shared" si="1021"/>
        <v>4.2036880391471598</v>
      </c>
      <c r="AE2832" s="3">
        <f t="shared" si="1022"/>
        <v>2.2206640331193261</v>
      </c>
      <c r="AF2832" s="3">
        <f t="shared" si="1023"/>
        <v>0.43784057088247252</v>
      </c>
      <c r="AG2832" t="str">
        <f t="shared" si="1024"/>
        <v>Cluster 3</v>
      </c>
      <c r="AH2832" t="str">
        <f t="shared" si="1025"/>
        <v>&gt;16 messages</v>
      </c>
      <c r="AI2832" t="e">
        <f t="shared" si="1026"/>
        <v>#N/A</v>
      </c>
      <c r="AJ2832">
        <f t="shared" si="1027"/>
        <v>39.85</v>
      </c>
      <c r="AK2832" t="str">
        <f t="shared" si="1028"/>
        <v>no - Medium</v>
      </c>
      <c r="AL2832" t="str">
        <f t="shared" si="1029"/>
        <v>Q4 - Very High</v>
      </c>
      <c r="AM2832">
        <f t="shared" si="1030"/>
        <v>0</v>
      </c>
      <c r="AN2832">
        <f t="shared" si="1031"/>
        <v>1</v>
      </c>
      <c r="AO2832">
        <f t="shared" si="1032"/>
        <v>0</v>
      </c>
      <c r="AP2832">
        <f t="shared" si="1033"/>
        <v>0</v>
      </c>
      <c r="AQ2832">
        <f t="shared" si="1034"/>
        <v>234.4</v>
      </c>
    </row>
    <row r="2833" spans="1:43" x14ac:dyDescent="0.25">
      <c r="A2833" t="s">
        <v>35</v>
      </c>
      <c r="B2833">
        <v>137</v>
      </c>
      <c r="C2833" t="s">
        <v>28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  <c r="U2833">
        <f t="shared" si="1012"/>
        <v>0</v>
      </c>
      <c r="V2833" t="str">
        <f t="shared" si="1013"/>
        <v>&lt;=3 calls</v>
      </c>
      <c r="W2833" t="str">
        <f t="shared" si="1014"/>
        <v>Q4</v>
      </c>
      <c r="X2833" t="str">
        <f t="shared" si="1015"/>
        <v>Not Applicable</v>
      </c>
      <c r="Y2833" t="str">
        <f t="shared" si="1016"/>
        <v>High</v>
      </c>
      <c r="Z2833" s="3">
        <f t="shared" si="1017"/>
        <v>0.80241613776280474</v>
      </c>
      <c r="AA2833" s="3">
        <f t="shared" si="1018"/>
        <v>0.88808999032430214</v>
      </c>
      <c r="AB2833" s="3">
        <f t="shared" si="1019"/>
        <v>-2.11162641797047</v>
      </c>
      <c r="AC2833" s="3">
        <f t="shared" si="1020"/>
        <v>-0.27392852265606671</v>
      </c>
      <c r="AD2833" s="3">
        <f t="shared" si="1021"/>
        <v>2.9285629289077724</v>
      </c>
      <c r="AE2833" s="3">
        <f t="shared" si="1022"/>
        <v>2.4426580713746509</v>
      </c>
      <c r="AF2833" s="3">
        <f t="shared" si="1023"/>
        <v>3.3699667770959683</v>
      </c>
      <c r="AG2833" t="str">
        <f t="shared" si="1024"/>
        <v>Cluster 2</v>
      </c>
      <c r="AH2833" t="str">
        <f t="shared" si="1025"/>
        <v>Not Applicable</v>
      </c>
      <c r="AI2833" t="e">
        <f t="shared" si="1026"/>
        <v>#N/A</v>
      </c>
      <c r="AJ2833">
        <f t="shared" si="1027"/>
        <v>38.01</v>
      </c>
      <c r="AK2833" t="str">
        <f t="shared" si="1028"/>
        <v>no - High</v>
      </c>
      <c r="AL2833" t="str">
        <f t="shared" si="1029"/>
        <v>Q2 - Medium</v>
      </c>
      <c r="AM2833">
        <f t="shared" si="1030"/>
        <v>0</v>
      </c>
      <c r="AN2833">
        <f t="shared" si="1031"/>
        <v>0</v>
      </c>
      <c r="AO2833">
        <f t="shared" si="1032"/>
        <v>1</v>
      </c>
      <c r="AP2833">
        <f t="shared" si="1033"/>
        <v>0</v>
      </c>
      <c r="AQ2833">
        <f t="shared" si="1034"/>
        <v>223.6</v>
      </c>
    </row>
    <row r="2834" spans="1:43" x14ac:dyDescent="0.25">
      <c r="A2834" t="s">
        <v>20</v>
      </c>
      <c r="B2834">
        <v>103</v>
      </c>
      <c r="C2834" t="s">
        <v>25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  <c r="U2834">
        <f t="shared" si="1012"/>
        <v>0</v>
      </c>
      <c r="V2834" t="str">
        <f t="shared" si="1013"/>
        <v>&lt;=3 calls</v>
      </c>
      <c r="W2834" t="str">
        <f t="shared" si="1014"/>
        <v>Q3</v>
      </c>
      <c r="X2834" t="str">
        <f t="shared" si="1015"/>
        <v>Not Applicable</v>
      </c>
      <c r="Y2834" t="str">
        <f t="shared" si="1016"/>
        <v>High</v>
      </c>
      <c r="Z2834" s="3">
        <f t="shared" si="1017"/>
        <v>2.118781178116254</v>
      </c>
      <c r="AA2834" s="3">
        <f t="shared" si="1018"/>
        <v>0.73883482786547583</v>
      </c>
      <c r="AB2834" s="3">
        <f t="shared" si="1019"/>
        <v>1.9814317255097436</v>
      </c>
      <c r="AC2834" s="3">
        <f t="shared" si="1020"/>
        <v>1.2477545226278501</v>
      </c>
      <c r="AD2834" s="3">
        <f t="shared" si="1021"/>
        <v>5.1663989512464221</v>
      </c>
      <c r="AE2834" s="3">
        <f t="shared" si="1022"/>
        <v>3.2431579695108104</v>
      </c>
      <c r="AF2834" s="3">
        <f t="shared" si="1023"/>
        <v>1.5311659305780139</v>
      </c>
      <c r="AG2834" t="str">
        <f t="shared" si="1024"/>
        <v>Cluster 3</v>
      </c>
      <c r="AH2834" t="str">
        <f t="shared" si="1025"/>
        <v>&gt;16 messages</v>
      </c>
      <c r="AI2834" t="e">
        <f t="shared" si="1026"/>
        <v>#N/A</v>
      </c>
      <c r="AJ2834">
        <f t="shared" si="1027"/>
        <v>50.1</v>
      </c>
      <c r="AK2834" t="str">
        <f t="shared" si="1028"/>
        <v>no - Medium</v>
      </c>
      <c r="AL2834" t="str">
        <f t="shared" si="1029"/>
        <v>Q4 - Very High</v>
      </c>
      <c r="AM2834">
        <f t="shared" si="1030"/>
        <v>0</v>
      </c>
      <c r="AN2834">
        <f t="shared" si="1031"/>
        <v>0</v>
      </c>
      <c r="AO2834">
        <f t="shared" si="1032"/>
        <v>0</v>
      </c>
      <c r="AP2834">
        <f t="shared" si="1033"/>
        <v>1</v>
      </c>
      <c r="AQ2834">
        <f t="shared" si="1034"/>
        <v>294.7</v>
      </c>
    </row>
    <row r="2835" spans="1:43" x14ac:dyDescent="0.25">
      <c r="A2835" t="s">
        <v>61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  <c r="U2835">
        <f t="shared" si="1012"/>
        <v>0</v>
      </c>
      <c r="V2835" t="str">
        <f t="shared" si="1013"/>
        <v>&lt;=3 calls</v>
      </c>
      <c r="W2835" t="str">
        <f t="shared" si="1014"/>
        <v>Q2</v>
      </c>
      <c r="X2835" t="str">
        <f t="shared" si="1015"/>
        <v>Not Applicable</v>
      </c>
      <c r="Y2835" t="str">
        <f t="shared" si="1016"/>
        <v>Low</v>
      </c>
      <c r="Z2835" s="3">
        <f t="shared" si="1017"/>
        <v>0.67651905936050605</v>
      </c>
      <c r="AA2835" s="3">
        <f t="shared" si="1018"/>
        <v>-1.4681515076923686</v>
      </c>
      <c r="AB2835" s="3">
        <f t="shared" si="1019"/>
        <v>0.39862370010764231</v>
      </c>
      <c r="AC2835" s="3">
        <f t="shared" si="1020"/>
        <v>1.9723654965725728</v>
      </c>
      <c r="AD2835" s="3">
        <f t="shared" si="1021"/>
        <v>3.7176587915342072</v>
      </c>
      <c r="AE2835" s="3">
        <f t="shared" si="1022"/>
        <v>2.5811380035896718</v>
      </c>
      <c r="AF2835" s="3">
        <f t="shared" si="1023"/>
        <v>2.7392626556937132</v>
      </c>
      <c r="AG2835" t="str">
        <f t="shared" si="1024"/>
        <v>Cluster 2</v>
      </c>
      <c r="AH2835" t="str">
        <f t="shared" si="1025"/>
        <v>Not Applicable</v>
      </c>
      <c r="AI2835" t="e">
        <f t="shared" si="1026"/>
        <v>#N/A</v>
      </c>
      <c r="AJ2835">
        <f t="shared" si="1027"/>
        <v>36.86</v>
      </c>
      <c r="AK2835" t="str">
        <f t="shared" si="1028"/>
        <v>no - Low</v>
      </c>
      <c r="AL2835" t="str">
        <f t="shared" si="1029"/>
        <v>Q4 - Very High</v>
      </c>
      <c r="AM2835">
        <f t="shared" si="1030"/>
        <v>0</v>
      </c>
      <c r="AN2835">
        <f t="shared" si="1031"/>
        <v>1</v>
      </c>
      <c r="AO2835">
        <f t="shared" si="1032"/>
        <v>0</v>
      </c>
      <c r="AP2835">
        <f t="shared" si="1033"/>
        <v>1</v>
      </c>
      <c r="AQ2835">
        <f t="shared" si="1034"/>
        <v>216.8</v>
      </c>
    </row>
    <row r="2836" spans="1:43" x14ac:dyDescent="0.25">
      <c r="A2836" t="s">
        <v>43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  <c r="U2836">
        <f t="shared" si="1012"/>
        <v>0</v>
      </c>
      <c r="V2836" t="str">
        <f t="shared" si="1013"/>
        <v>&lt;=3 calls</v>
      </c>
      <c r="W2836" t="str">
        <f t="shared" si="1014"/>
        <v>Q3</v>
      </c>
      <c r="X2836" t="str">
        <f t="shared" si="1015"/>
        <v>Not Applicable</v>
      </c>
      <c r="Y2836" t="str">
        <f t="shared" si="1016"/>
        <v>Low</v>
      </c>
      <c r="Z2836" s="3">
        <f t="shared" si="1017"/>
        <v>0.31734210038924121</v>
      </c>
      <c r="AA2836" s="3">
        <f t="shared" si="1018"/>
        <v>-1.5159131596791933</v>
      </c>
      <c r="AB2836" s="3">
        <f t="shared" si="1019"/>
        <v>7.8884563232186622E-2</v>
      </c>
      <c r="AC2836" s="3">
        <f t="shared" si="1020"/>
        <v>-0.92607839920631685</v>
      </c>
      <c r="AD2836" s="3">
        <f t="shared" si="1021"/>
        <v>1.7807338098752192</v>
      </c>
      <c r="AE2836" s="3">
        <f t="shared" si="1022"/>
        <v>1.8062510047501366</v>
      </c>
      <c r="AF2836" s="3">
        <f t="shared" si="1023"/>
        <v>3.369580460931159</v>
      </c>
      <c r="AG2836" t="str">
        <f t="shared" si="1024"/>
        <v>Cluster 1</v>
      </c>
      <c r="AH2836" t="str">
        <f t="shared" si="1025"/>
        <v>Not Applicable</v>
      </c>
      <c r="AI2836" t="e">
        <f t="shared" si="1026"/>
        <v>#N/A</v>
      </c>
      <c r="AJ2836">
        <f t="shared" si="1027"/>
        <v>33.56</v>
      </c>
      <c r="AK2836" t="str">
        <f t="shared" si="1028"/>
        <v>no - Medium</v>
      </c>
      <c r="AL2836" t="str">
        <f t="shared" si="1029"/>
        <v>Q1 - Low</v>
      </c>
      <c r="AM2836">
        <f t="shared" si="1030"/>
        <v>0</v>
      </c>
      <c r="AN2836">
        <f t="shared" si="1031"/>
        <v>1</v>
      </c>
      <c r="AO2836">
        <f t="shared" si="1032"/>
        <v>0</v>
      </c>
      <c r="AP2836">
        <f t="shared" si="1033"/>
        <v>2</v>
      </c>
      <c r="AQ2836">
        <f t="shared" si="1034"/>
        <v>197.4</v>
      </c>
    </row>
    <row r="2837" spans="1:43" x14ac:dyDescent="0.25">
      <c r="A2837" t="s">
        <v>34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  <c r="U2837">
        <f t="shared" si="1012"/>
        <v>0</v>
      </c>
      <c r="V2837" t="str">
        <f t="shared" si="1013"/>
        <v>&lt;=3 calls</v>
      </c>
      <c r="W2837" t="str">
        <f t="shared" si="1014"/>
        <v>Q3</v>
      </c>
      <c r="X2837" t="str">
        <f t="shared" si="1015"/>
        <v>Not Applicable</v>
      </c>
      <c r="Y2837" t="str">
        <f t="shared" si="1016"/>
        <v>Low</v>
      </c>
      <c r="Z2837" s="3">
        <f t="shared" si="1017"/>
        <v>0.85610753884613822</v>
      </c>
      <c r="AA2837" s="3">
        <f t="shared" si="1018"/>
        <v>-1.1656610451091476</v>
      </c>
      <c r="AB2837" s="3">
        <f t="shared" si="1019"/>
        <v>0.4462866770331762</v>
      </c>
      <c r="AC2837" s="3">
        <f t="shared" si="1020"/>
        <v>-1.2159227887842059</v>
      </c>
      <c r="AD2837" s="3">
        <f t="shared" si="1021"/>
        <v>2.3687436713389101</v>
      </c>
      <c r="AE2837" s="3">
        <f t="shared" si="1022"/>
        <v>1.9414751650578015</v>
      </c>
      <c r="AF2837" s="3">
        <f t="shared" si="1023"/>
        <v>3.1508260904982199</v>
      </c>
      <c r="AG2837" t="str">
        <f t="shared" si="1024"/>
        <v>Cluster 2</v>
      </c>
      <c r="AH2837" t="str">
        <f t="shared" si="1025"/>
        <v>Not Applicable</v>
      </c>
      <c r="AI2837" t="e">
        <f t="shared" si="1026"/>
        <v>#N/A</v>
      </c>
      <c r="AJ2837">
        <f t="shared" si="1027"/>
        <v>38.51</v>
      </c>
      <c r="AK2837" t="str">
        <f t="shared" si="1028"/>
        <v>no - Medium</v>
      </c>
      <c r="AL2837" t="str">
        <f t="shared" si="1029"/>
        <v>Q1 - Low</v>
      </c>
      <c r="AM2837">
        <f t="shared" si="1030"/>
        <v>0</v>
      </c>
      <c r="AN2837">
        <f t="shared" si="1031"/>
        <v>1</v>
      </c>
      <c r="AO2837">
        <f t="shared" si="1032"/>
        <v>0</v>
      </c>
      <c r="AP2837">
        <f t="shared" si="1033"/>
        <v>1</v>
      </c>
      <c r="AQ2837">
        <f t="shared" si="1034"/>
        <v>226.5</v>
      </c>
    </row>
    <row r="2838" spans="1:43" x14ac:dyDescent="0.25">
      <c r="A2838" t="s">
        <v>75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  <c r="U2838">
        <f t="shared" si="1012"/>
        <v>0</v>
      </c>
      <c r="V2838" t="str">
        <f t="shared" si="1013"/>
        <v>&lt;=3 calls</v>
      </c>
      <c r="W2838" t="str">
        <f t="shared" si="1014"/>
        <v>Q1</v>
      </c>
      <c r="X2838" t="str">
        <f t="shared" si="1015"/>
        <v>Not Applicable</v>
      </c>
      <c r="Y2838" t="str">
        <f t="shared" si="1016"/>
        <v>Medium</v>
      </c>
      <c r="Z2838" s="3">
        <f t="shared" si="1017"/>
        <v>0.71539903945533356</v>
      </c>
      <c r="AA2838" s="3">
        <f t="shared" si="1018"/>
        <v>0.28111899632507525</v>
      </c>
      <c r="AB2838" s="3">
        <f t="shared" si="1019"/>
        <v>1.1870487767508473</v>
      </c>
      <c r="AC2838" s="3">
        <f t="shared" si="1020"/>
        <v>0.95791013304996164</v>
      </c>
      <c r="AD2838" s="3">
        <f t="shared" si="1021"/>
        <v>3.6332429299864257</v>
      </c>
      <c r="AE2838" s="3">
        <f t="shared" si="1022"/>
        <v>1.7080691722333465</v>
      </c>
      <c r="AF2838" s="3">
        <f t="shared" si="1023"/>
        <v>0.79658421147514225</v>
      </c>
      <c r="AG2838" t="str">
        <f t="shared" si="1024"/>
        <v>Cluster 3</v>
      </c>
      <c r="AH2838" t="str">
        <f t="shared" si="1025"/>
        <v>&gt;16 messages</v>
      </c>
      <c r="AI2838" t="e">
        <f t="shared" si="1026"/>
        <v>#N/A</v>
      </c>
      <c r="AJ2838">
        <f t="shared" si="1027"/>
        <v>37.21</v>
      </c>
      <c r="AK2838" t="str">
        <f t="shared" si="1028"/>
        <v>no - Low</v>
      </c>
      <c r="AL2838" t="str">
        <f t="shared" si="1029"/>
        <v>Q4 - Very High</v>
      </c>
      <c r="AM2838">
        <f t="shared" si="1030"/>
        <v>0</v>
      </c>
      <c r="AN2838">
        <f t="shared" si="1031"/>
        <v>1</v>
      </c>
      <c r="AO2838">
        <f t="shared" si="1032"/>
        <v>0</v>
      </c>
      <c r="AP2838">
        <f t="shared" si="1033"/>
        <v>1</v>
      </c>
      <c r="AQ2838">
        <f t="shared" si="1034"/>
        <v>218.9</v>
      </c>
    </row>
    <row r="2839" spans="1:43" x14ac:dyDescent="0.25">
      <c r="A2839" t="s">
        <v>29</v>
      </c>
      <c r="B2839">
        <v>138</v>
      </c>
      <c r="C2839" t="s">
        <v>28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  <c r="U2839">
        <f t="shared" si="1012"/>
        <v>0</v>
      </c>
      <c r="V2839" t="str">
        <f t="shared" si="1013"/>
        <v>&lt;=3 calls</v>
      </c>
      <c r="W2839" t="str">
        <f t="shared" si="1014"/>
        <v>Q4</v>
      </c>
      <c r="X2839" t="str">
        <f t="shared" si="1015"/>
        <v>Not Applicable</v>
      </c>
      <c r="Y2839" t="str">
        <f t="shared" si="1016"/>
        <v>Low</v>
      </c>
      <c r="Z2839" s="3">
        <f t="shared" si="1017"/>
        <v>-1.6877540159297264</v>
      </c>
      <c r="AA2839" s="3">
        <f t="shared" si="1018"/>
        <v>-1.4601912323612314</v>
      </c>
      <c r="AB2839" s="3">
        <f t="shared" si="1019"/>
        <v>-0.1991494688334271</v>
      </c>
      <c r="AC2839" s="3">
        <f t="shared" si="1020"/>
        <v>-0.12900632786712207</v>
      </c>
      <c r="AD2839" s="3">
        <f t="shared" si="1021"/>
        <v>1.4438743390388626</v>
      </c>
      <c r="AE2839" s="3">
        <f t="shared" si="1022"/>
        <v>2.2443206537653944</v>
      </c>
      <c r="AF2839" s="3">
        <f t="shared" si="1023"/>
        <v>3.9986469320134956</v>
      </c>
      <c r="AG2839" t="str">
        <f t="shared" si="1024"/>
        <v>Cluster 1</v>
      </c>
      <c r="AH2839" t="str">
        <f t="shared" si="1025"/>
        <v>Not Applicable</v>
      </c>
      <c r="AI2839" t="e">
        <f t="shared" si="1026"/>
        <v>#N/A</v>
      </c>
      <c r="AJ2839">
        <f t="shared" si="1027"/>
        <v>15.15</v>
      </c>
      <c r="AK2839" t="str">
        <f t="shared" si="1028"/>
        <v>no - Medium</v>
      </c>
      <c r="AL2839" t="str">
        <f t="shared" si="1029"/>
        <v>Q2 - Medium</v>
      </c>
      <c r="AM2839">
        <f t="shared" si="1030"/>
        <v>0</v>
      </c>
      <c r="AN2839">
        <f t="shared" si="1031"/>
        <v>0</v>
      </c>
      <c r="AO2839">
        <f t="shared" si="1032"/>
        <v>1</v>
      </c>
      <c r="AP2839">
        <f t="shared" si="1033"/>
        <v>2</v>
      </c>
      <c r="AQ2839">
        <f t="shared" si="1034"/>
        <v>89.1</v>
      </c>
    </row>
    <row r="2840" spans="1:43" x14ac:dyDescent="0.25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  <c r="U2840">
        <f t="shared" si="1012"/>
        <v>0</v>
      </c>
      <c r="V2840" t="str">
        <f t="shared" si="1013"/>
        <v>&lt;=3 calls</v>
      </c>
      <c r="W2840" t="str">
        <f t="shared" si="1014"/>
        <v>Q4</v>
      </c>
      <c r="X2840" t="str">
        <f t="shared" si="1015"/>
        <v>Not Applicable</v>
      </c>
      <c r="Y2840" t="str">
        <f t="shared" si="1016"/>
        <v>Low</v>
      </c>
      <c r="Z2840" s="3">
        <f t="shared" si="1017"/>
        <v>-4.5537713829149812E-2</v>
      </c>
      <c r="AA2840" s="3">
        <f t="shared" si="1018"/>
        <v>-1.0522271216404393</v>
      </c>
      <c r="AB2840" s="3">
        <f t="shared" si="1019"/>
        <v>-0.12566904607322943</v>
      </c>
      <c r="AC2840" s="3">
        <f t="shared" si="1020"/>
        <v>0.59560464607760044</v>
      </c>
      <c r="AD2840" s="3">
        <f t="shared" si="1021"/>
        <v>2.05526998993715</v>
      </c>
      <c r="AE2840" s="3">
        <f t="shared" si="1022"/>
        <v>1.2164675098278164</v>
      </c>
      <c r="AF2840" s="3">
        <f t="shared" si="1023"/>
        <v>2.5952748743432026</v>
      </c>
      <c r="AG2840" t="str">
        <f t="shared" si="1024"/>
        <v>Cluster 2</v>
      </c>
      <c r="AH2840" t="str">
        <f t="shared" si="1025"/>
        <v>&gt;16 messages</v>
      </c>
      <c r="AI2840" t="e">
        <f t="shared" si="1026"/>
        <v>#N/A</v>
      </c>
      <c r="AJ2840">
        <f t="shared" si="1027"/>
        <v>30.23</v>
      </c>
      <c r="AK2840" t="str">
        <f t="shared" si="1028"/>
        <v>no - Low</v>
      </c>
      <c r="AL2840" t="str">
        <f t="shared" si="1029"/>
        <v>Q3 - High</v>
      </c>
      <c r="AM2840">
        <f t="shared" si="1030"/>
        <v>0</v>
      </c>
      <c r="AN2840">
        <f t="shared" si="1031"/>
        <v>1</v>
      </c>
      <c r="AO2840">
        <f t="shared" si="1032"/>
        <v>0</v>
      </c>
      <c r="AP2840">
        <f t="shared" si="1033"/>
        <v>0</v>
      </c>
      <c r="AQ2840">
        <f t="shared" si="1034"/>
        <v>177.8</v>
      </c>
    </row>
    <row r="2841" spans="1:43" x14ac:dyDescent="0.25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  <c r="U2841">
        <f t="shared" si="1012"/>
        <v>0</v>
      </c>
      <c r="V2841" t="str">
        <f t="shared" si="1013"/>
        <v>&lt;=3 calls</v>
      </c>
      <c r="W2841" t="str">
        <f t="shared" si="1014"/>
        <v>Q4</v>
      </c>
      <c r="X2841" t="str">
        <f t="shared" si="1015"/>
        <v>Not Applicable</v>
      </c>
      <c r="Y2841" t="str">
        <f t="shared" si="1016"/>
        <v>Medium</v>
      </c>
      <c r="Z2841" s="3">
        <f t="shared" si="1017"/>
        <v>-1.6118454833636342</v>
      </c>
      <c r="AA2841" s="3">
        <f t="shared" si="1018"/>
        <v>-5.1222498749911548E-2</v>
      </c>
      <c r="AB2841" s="3">
        <f t="shared" si="1019"/>
        <v>0.38273604113246468</v>
      </c>
      <c r="AC2841" s="3">
        <f t="shared" si="1020"/>
        <v>8.8376964316294535E-2</v>
      </c>
      <c r="AD2841" s="3">
        <f t="shared" si="1021"/>
        <v>2.0907073009610588</v>
      </c>
      <c r="AE2841" s="3">
        <f t="shared" si="1022"/>
        <v>1.6598093178499291</v>
      </c>
      <c r="AF2841" s="3">
        <f t="shared" si="1023"/>
        <v>3.0230575457557904</v>
      </c>
      <c r="AG2841" t="str">
        <f t="shared" si="1024"/>
        <v>Cluster 2</v>
      </c>
      <c r="AH2841" t="str">
        <f t="shared" si="1025"/>
        <v>Not Applicable</v>
      </c>
      <c r="AI2841" t="e">
        <f t="shared" si="1026"/>
        <v>#N/A</v>
      </c>
      <c r="AJ2841">
        <f t="shared" si="1027"/>
        <v>15.84</v>
      </c>
      <c r="AK2841" t="str">
        <f t="shared" si="1028"/>
        <v>no - Low</v>
      </c>
      <c r="AL2841" t="str">
        <f t="shared" si="1029"/>
        <v>Q3 - High</v>
      </c>
      <c r="AM2841">
        <f t="shared" si="1030"/>
        <v>0</v>
      </c>
      <c r="AN2841">
        <f t="shared" si="1031"/>
        <v>1</v>
      </c>
      <c r="AO2841">
        <f t="shared" si="1032"/>
        <v>0</v>
      </c>
      <c r="AP2841">
        <f t="shared" si="1033"/>
        <v>1</v>
      </c>
      <c r="AQ2841">
        <f t="shared" si="1034"/>
        <v>93.2</v>
      </c>
    </row>
    <row r="2842" spans="1:43" x14ac:dyDescent="0.25">
      <c r="A2842" t="s">
        <v>66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  <c r="U2842">
        <f t="shared" si="1012"/>
        <v>0</v>
      </c>
      <c r="V2842" t="str">
        <f t="shared" si="1013"/>
        <v>&lt;=3 calls</v>
      </c>
      <c r="W2842" t="str">
        <f t="shared" si="1014"/>
        <v>Q3</v>
      </c>
      <c r="X2842" t="str">
        <f t="shared" si="1015"/>
        <v>Not Applicable</v>
      </c>
      <c r="Y2842" t="str">
        <f t="shared" si="1016"/>
        <v>Low</v>
      </c>
      <c r="Z2842" s="3">
        <f t="shared" si="1017"/>
        <v>0.88573038082314959</v>
      </c>
      <c r="AA2842" s="3">
        <f t="shared" si="1018"/>
        <v>-0.87909113318820109</v>
      </c>
      <c r="AB2842" s="3">
        <f t="shared" si="1019"/>
        <v>0.54359858825614105</v>
      </c>
      <c r="AC2842" s="3">
        <f t="shared" si="1020"/>
        <v>0.12460751301353053</v>
      </c>
      <c r="AD2842" s="3">
        <f t="shared" si="1021"/>
        <v>2.6866404082470661</v>
      </c>
      <c r="AE2842" s="3">
        <f t="shared" si="1022"/>
        <v>1.3668745317024251</v>
      </c>
      <c r="AF2842" s="3">
        <f t="shared" si="1023"/>
        <v>2.1257128892697348</v>
      </c>
      <c r="AG2842" t="str">
        <f t="shared" si="1024"/>
        <v>Cluster 2</v>
      </c>
      <c r="AH2842" t="str">
        <f t="shared" si="1025"/>
        <v>Not Applicable</v>
      </c>
      <c r="AI2842" t="e">
        <f t="shared" si="1026"/>
        <v>#N/A</v>
      </c>
      <c r="AJ2842">
        <f t="shared" si="1027"/>
        <v>38.78</v>
      </c>
      <c r="AK2842" t="str">
        <f t="shared" si="1028"/>
        <v>no - High</v>
      </c>
      <c r="AL2842" t="str">
        <f t="shared" si="1029"/>
        <v>Q3 - High</v>
      </c>
      <c r="AM2842">
        <f t="shared" si="1030"/>
        <v>0</v>
      </c>
      <c r="AN2842">
        <f t="shared" si="1031"/>
        <v>1</v>
      </c>
      <c r="AO2842">
        <f t="shared" si="1032"/>
        <v>0</v>
      </c>
      <c r="AP2842">
        <f t="shared" si="1033"/>
        <v>1</v>
      </c>
      <c r="AQ2842">
        <f t="shared" si="1034"/>
        <v>228.1</v>
      </c>
    </row>
    <row r="2843" spans="1:43" x14ac:dyDescent="0.25">
      <c r="A2843" t="s">
        <v>60</v>
      </c>
      <c r="B2843">
        <v>96</v>
      </c>
      <c r="C2843" t="s">
        <v>25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  <c r="U2843">
        <f t="shared" si="1012"/>
        <v>0</v>
      </c>
      <c r="V2843" t="str">
        <f t="shared" si="1013"/>
        <v>&lt;=3 calls</v>
      </c>
      <c r="W2843" t="str">
        <f t="shared" si="1014"/>
        <v>Q2</v>
      </c>
      <c r="X2843" t="str">
        <f t="shared" si="1015"/>
        <v>Not Applicable</v>
      </c>
      <c r="Y2843" t="str">
        <f t="shared" si="1016"/>
        <v>Medium</v>
      </c>
      <c r="Z2843" s="3">
        <f t="shared" si="1017"/>
        <v>0.51544485611050561</v>
      </c>
      <c r="AA2843" s="3">
        <f t="shared" si="1018"/>
        <v>-0.21838828070379709</v>
      </c>
      <c r="AB2843" s="3">
        <f t="shared" si="1019"/>
        <v>1.570338549527015</v>
      </c>
      <c r="AC2843" s="3">
        <f t="shared" si="1020"/>
        <v>-1.0347700452980251</v>
      </c>
      <c r="AD2843" s="3">
        <f t="shared" si="1021"/>
        <v>3.0846943457800844</v>
      </c>
      <c r="AE2843" s="3">
        <f t="shared" si="1022"/>
        <v>1.9621643783374079</v>
      </c>
      <c r="AF2843" s="3">
        <f t="shared" si="1023"/>
        <v>2.4869336316727129</v>
      </c>
      <c r="AG2843" t="str">
        <f t="shared" si="1024"/>
        <v>Cluster 2</v>
      </c>
      <c r="AH2843" t="str">
        <f t="shared" si="1025"/>
        <v>Not Applicable</v>
      </c>
      <c r="AI2843" t="e">
        <f t="shared" si="1026"/>
        <v>#N/A</v>
      </c>
      <c r="AJ2843">
        <f t="shared" si="1027"/>
        <v>35.380000000000003</v>
      </c>
      <c r="AK2843" t="str">
        <f t="shared" si="1028"/>
        <v>no - Low</v>
      </c>
      <c r="AL2843" t="str">
        <f t="shared" si="1029"/>
        <v>Q1 - Low</v>
      </c>
      <c r="AM2843">
        <f t="shared" si="1030"/>
        <v>0</v>
      </c>
      <c r="AN2843">
        <f t="shared" si="1031"/>
        <v>0</v>
      </c>
      <c r="AO2843">
        <f t="shared" si="1032"/>
        <v>0</v>
      </c>
      <c r="AP2843">
        <f t="shared" si="1033"/>
        <v>1</v>
      </c>
      <c r="AQ2843">
        <f t="shared" si="1034"/>
        <v>208.1</v>
      </c>
    </row>
    <row r="2844" spans="1:43" x14ac:dyDescent="0.25">
      <c r="A2844" t="s">
        <v>70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  <c r="U2844">
        <f t="shared" si="1012"/>
        <v>0</v>
      </c>
      <c r="V2844" t="str">
        <f t="shared" si="1013"/>
        <v>&lt;=3 calls</v>
      </c>
      <c r="W2844" t="str">
        <f t="shared" si="1014"/>
        <v>Q4</v>
      </c>
      <c r="X2844" t="str">
        <f t="shared" si="1015"/>
        <v>Not Applicable</v>
      </c>
      <c r="Y2844" t="str">
        <f t="shared" si="1016"/>
        <v>Medium</v>
      </c>
      <c r="Z2844" s="3">
        <f t="shared" si="1017"/>
        <v>-1.2489656691452431</v>
      </c>
      <c r="AA2844" s="3">
        <f t="shared" si="1018"/>
        <v>0.64530159272461107</v>
      </c>
      <c r="AB2844" s="3">
        <f t="shared" si="1019"/>
        <v>-0.11375330184184552</v>
      </c>
      <c r="AC2844" s="3">
        <f t="shared" si="1020"/>
        <v>1.4651378148112675</v>
      </c>
      <c r="AD2844" s="3">
        <f t="shared" si="1021"/>
        <v>3.1034398482077568</v>
      </c>
      <c r="AE2844" s="3">
        <f t="shared" si="1022"/>
        <v>2.0336907381276541</v>
      </c>
      <c r="AF2844" s="3">
        <f t="shared" si="1023"/>
        <v>2.5769084471995942</v>
      </c>
      <c r="AG2844" t="str">
        <f t="shared" si="1024"/>
        <v>Cluster 2</v>
      </c>
      <c r="AH2844" t="str">
        <f t="shared" si="1025"/>
        <v>&gt;16 messages</v>
      </c>
      <c r="AI2844" t="e">
        <f t="shared" si="1026"/>
        <v>#N/A</v>
      </c>
      <c r="AJ2844">
        <f t="shared" si="1027"/>
        <v>19.18</v>
      </c>
      <c r="AK2844" t="str">
        <f t="shared" si="1028"/>
        <v>no - Low</v>
      </c>
      <c r="AL2844" t="str">
        <f t="shared" si="1029"/>
        <v>Q4 - Very High</v>
      </c>
      <c r="AM2844">
        <f t="shared" si="1030"/>
        <v>0</v>
      </c>
      <c r="AN2844">
        <f t="shared" si="1031"/>
        <v>1</v>
      </c>
      <c r="AO2844">
        <f t="shared" si="1032"/>
        <v>0</v>
      </c>
      <c r="AP2844">
        <f t="shared" si="1033"/>
        <v>1</v>
      </c>
      <c r="AQ2844">
        <f t="shared" si="1034"/>
        <v>112.8</v>
      </c>
    </row>
    <row r="2845" spans="1:43" x14ac:dyDescent="0.25">
      <c r="A2845" t="s">
        <v>60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  <c r="U2845">
        <f t="shared" si="1012"/>
        <v>0</v>
      </c>
      <c r="V2845" t="str">
        <f t="shared" si="1013"/>
        <v>&lt;=3 calls</v>
      </c>
      <c r="W2845" t="str">
        <f t="shared" si="1014"/>
        <v>Q2</v>
      </c>
      <c r="X2845" t="str">
        <f t="shared" si="1015"/>
        <v>Not Applicable</v>
      </c>
      <c r="Y2845" t="str">
        <f t="shared" si="1016"/>
        <v>Medium</v>
      </c>
      <c r="Z2845" s="3">
        <f t="shared" si="1017"/>
        <v>0.83389040736337972</v>
      </c>
      <c r="AA2845" s="3">
        <f t="shared" si="1018"/>
        <v>0.55375842641653106</v>
      </c>
      <c r="AB2845" s="3">
        <f t="shared" si="1019"/>
        <v>1.0678913344370129</v>
      </c>
      <c r="AC2845" s="3">
        <f t="shared" si="1020"/>
        <v>0.52314354868312773</v>
      </c>
      <c r="AD2845" s="3">
        <f t="shared" si="1021"/>
        <v>3.5175929433086082</v>
      </c>
      <c r="AE2845" s="3">
        <f t="shared" si="1022"/>
        <v>1.5543785513877939</v>
      </c>
      <c r="AF2845" s="3">
        <f t="shared" si="1023"/>
        <v>0.67729258612088272</v>
      </c>
      <c r="AG2845" t="str">
        <f t="shared" si="1024"/>
        <v>Cluster 3</v>
      </c>
      <c r="AH2845" t="str">
        <f t="shared" si="1025"/>
        <v>Not Applicable</v>
      </c>
      <c r="AI2845" t="e">
        <f t="shared" si="1026"/>
        <v>#N/A</v>
      </c>
      <c r="AJ2845">
        <f t="shared" si="1027"/>
        <v>38.299999999999997</v>
      </c>
      <c r="AK2845" t="str">
        <f t="shared" si="1028"/>
        <v>no - Low</v>
      </c>
      <c r="AL2845" t="str">
        <f t="shared" si="1029"/>
        <v>Q3 - High</v>
      </c>
      <c r="AM2845">
        <f t="shared" si="1030"/>
        <v>0</v>
      </c>
      <c r="AN2845">
        <f t="shared" si="1031"/>
        <v>1</v>
      </c>
      <c r="AO2845">
        <f t="shared" si="1032"/>
        <v>0</v>
      </c>
      <c r="AP2845">
        <f t="shared" si="1033"/>
        <v>1</v>
      </c>
      <c r="AQ2845">
        <f t="shared" si="1034"/>
        <v>225.3</v>
      </c>
    </row>
    <row r="2846" spans="1:43" x14ac:dyDescent="0.25">
      <c r="A2846" t="s">
        <v>58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  <c r="U2846">
        <f t="shared" si="1012"/>
        <v>0</v>
      </c>
      <c r="V2846" t="str">
        <f t="shared" si="1013"/>
        <v>&gt;3 calls</v>
      </c>
      <c r="W2846" t="str">
        <f t="shared" si="1014"/>
        <v>Q3</v>
      </c>
      <c r="X2846" t="str">
        <f t="shared" si="1015"/>
        <v>Not Applicable</v>
      </c>
      <c r="Y2846" t="str">
        <f t="shared" si="1016"/>
        <v>High</v>
      </c>
      <c r="Z2846" s="3">
        <f t="shared" si="1017"/>
        <v>-0.2010576342084604</v>
      </c>
      <c r="AA2846" s="3">
        <f t="shared" si="1018"/>
        <v>0.80251703051457479</v>
      </c>
      <c r="AB2846" s="3">
        <f t="shared" si="1019"/>
        <v>-0.81678221149346897</v>
      </c>
      <c r="AC2846" s="3">
        <f t="shared" si="1020"/>
        <v>1.320215620022323</v>
      </c>
      <c r="AD2846" s="3">
        <f t="shared" si="1021"/>
        <v>3.0503025801668362</v>
      </c>
      <c r="AE2846" s="3">
        <f t="shared" si="1022"/>
        <v>1.7591362144252851</v>
      </c>
      <c r="AF2846" s="3">
        <f t="shared" si="1023"/>
        <v>2.2101526217057015</v>
      </c>
      <c r="AG2846" t="str">
        <f t="shared" si="1024"/>
        <v>Cluster 2</v>
      </c>
      <c r="AH2846" t="str">
        <f t="shared" si="1025"/>
        <v>&gt;16 messages</v>
      </c>
      <c r="AI2846" t="e">
        <f t="shared" si="1026"/>
        <v>#N/A</v>
      </c>
      <c r="AJ2846">
        <f t="shared" si="1027"/>
        <v>28.8</v>
      </c>
      <c r="AK2846" t="str">
        <f t="shared" si="1028"/>
        <v>no - Medium</v>
      </c>
      <c r="AL2846" t="str">
        <f t="shared" si="1029"/>
        <v>Q4 - Very High</v>
      </c>
      <c r="AM2846">
        <f t="shared" si="1030"/>
        <v>0</v>
      </c>
      <c r="AN2846">
        <f t="shared" si="1031"/>
        <v>1</v>
      </c>
      <c r="AO2846">
        <f t="shared" si="1032"/>
        <v>0</v>
      </c>
      <c r="AP2846">
        <f t="shared" si="1033"/>
        <v>4</v>
      </c>
      <c r="AQ2846">
        <f t="shared" si="1034"/>
        <v>169.4</v>
      </c>
    </row>
    <row r="2847" spans="1:43" x14ac:dyDescent="0.25">
      <c r="A2847" t="s">
        <v>45</v>
      </c>
      <c r="B2847">
        <v>158</v>
      </c>
      <c r="C2847" t="s">
        <v>28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  <c r="U2847">
        <f t="shared" si="1012"/>
        <v>0</v>
      </c>
      <c r="V2847" t="str">
        <f t="shared" si="1013"/>
        <v>&lt;=3 calls</v>
      </c>
      <c r="W2847" t="str">
        <f t="shared" si="1014"/>
        <v>Q4</v>
      </c>
      <c r="X2847" t="str">
        <f t="shared" si="1015"/>
        <v>Not Applicable</v>
      </c>
      <c r="Y2847" t="str">
        <f t="shared" si="1016"/>
        <v>Medium</v>
      </c>
      <c r="Z2847" s="3">
        <f t="shared" si="1017"/>
        <v>0.24143356782314931</v>
      </c>
      <c r="AA2847" s="3">
        <f t="shared" si="1018"/>
        <v>0.15773472869244523</v>
      </c>
      <c r="AB2847" s="3">
        <f t="shared" si="1019"/>
        <v>0.54757050299993537</v>
      </c>
      <c r="AC2847" s="3">
        <f t="shared" si="1020"/>
        <v>-1.1434616913897337</v>
      </c>
      <c r="AD2847" s="3">
        <f t="shared" si="1021"/>
        <v>2.301534862649393</v>
      </c>
      <c r="AE2847" s="3">
        <f t="shared" si="1022"/>
        <v>1.3001955651897015</v>
      </c>
      <c r="AF2847" s="3">
        <f t="shared" si="1023"/>
        <v>2.4665673093364746</v>
      </c>
      <c r="AG2847" t="str">
        <f t="shared" si="1024"/>
        <v>Cluster 2</v>
      </c>
      <c r="AH2847" t="str">
        <f t="shared" si="1025"/>
        <v>Not Applicable</v>
      </c>
      <c r="AI2847" t="e">
        <f t="shared" si="1026"/>
        <v>#N/A</v>
      </c>
      <c r="AJ2847">
        <f t="shared" si="1027"/>
        <v>32.86</v>
      </c>
      <c r="AK2847" t="str">
        <f t="shared" si="1028"/>
        <v>no - High</v>
      </c>
      <c r="AL2847" t="str">
        <f t="shared" si="1029"/>
        <v>Q1 - Low</v>
      </c>
      <c r="AM2847">
        <f t="shared" si="1030"/>
        <v>0</v>
      </c>
      <c r="AN2847">
        <f t="shared" si="1031"/>
        <v>0</v>
      </c>
      <c r="AO2847">
        <f t="shared" si="1032"/>
        <v>1</v>
      </c>
      <c r="AP2847">
        <f t="shared" si="1033"/>
        <v>1</v>
      </c>
      <c r="AQ2847">
        <f t="shared" si="1034"/>
        <v>193.3</v>
      </c>
    </row>
    <row r="2848" spans="1:43" x14ac:dyDescent="0.25">
      <c r="A2848" t="s">
        <v>41</v>
      </c>
      <c r="B2848">
        <v>102</v>
      </c>
      <c r="C2848" t="s">
        <v>28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  <c r="U2848">
        <f t="shared" si="1012"/>
        <v>0</v>
      </c>
      <c r="V2848" t="str">
        <f t="shared" si="1013"/>
        <v>&lt;=3 calls</v>
      </c>
      <c r="W2848" t="str">
        <f t="shared" si="1014"/>
        <v>Q3</v>
      </c>
      <c r="X2848" t="str">
        <f t="shared" si="1015"/>
        <v>Not Applicable</v>
      </c>
      <c r="Y2848" t="str">
        <f t="shared" si="1016"/>
        <v>Medium</v>
      </c>
      <c r="Z2848" s="3">
        <f t="shared" si="1017"/>
        <v>-1.5674112203981172</v>
      </c>
      <c r="AA2848" s="3">
        <f t="shared" si="1018"/>
        <v>-0.64824314858521659</v>
      </c>
      <c r="AB2848" s="3">
        <f t="shared" si="1019"/>
        <v>-0.46129584192386269</v>
      </c>
      <c r="AC2848" s="3">
        <f t="shared" si="1020"/>
        <v>-0.16523687656435807</v>
      </c>
      <c r="AD2848" s="3">
        <f t="shared" si="1021"/>
        <v>1.1969628305538444</v>
      </c>
      <c r="AE2848" s="3">
        <f t="shared" si="1022"/>
        <v>1.7655294369311945</v>
      </c>
      <c r="AF2848" s="3">
        <f t="shared" si="1023"/>
        <v>3.5779139687272656</v>
      </c>
      <c r="AG2848" t="str">
        <f t="shared" si="1024"/>
        <v>Cluster 1</v>
      </c>
      <c r="AH2848" t="str">
        <f t="shared" si="1025"/>
        <v>Not Applicable</v>
      </c>
      <c r="AI2848" t="e">
        <f t="shared" si="1026"/>
        <v>#N/A</v>
      </c>
      <c r="AJ2848">
        <f t="shared" si="1027"/>
        <v>16.25</v>
      </c>
      <c r="AK2848" t="str">
        <f t="shared" si="1028"/>
        <v>no - Low</v>
      </c>
      <c r="AL2848" t="str">
        <f t="shared" si="1029"/>
        <v>Q2 - Medium</v>
      </c>
      <c r="AM2848">
        <f t="shared" si="1030"/>
        <v>0</v>
      </c>
      <c r="AN2848">
        <f t="shared" si="1031"/>
        <v>0</v>
      </c>
      <c r="AO2848">
        <f t="shared" si="1032"/>
        <v>1</v>
      </c>
      <c r="AP2848">
        <f t="shared" si="1033"/>
        <v>3</v>
      </c>
      <c r="AQ2848">
        <f t="shared" si="1034"/>
        <v>95.6</v>
      </c>
    </row>
    <row r="2849" spans="1:43" x14ac:dyDescent="0.25">
      <c r="A2849" t="s">
        <v>71</v>
      </c>
      <c r="B2849">
        <v>92</v>
      </c>
      <c r="C2849" t="s">
        <v>28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  <c r="U2849">
        <f t="shared" si="1012"/>
        <v>0</v>
      </c>
      <c r="V2849" t="str">
        <f t="shared" si="1013"/>
        <v>&lt;=3 calls</v>
      </c>
      <c r="W2849" t="str">
        <f t="shared" si="1014"/>
        <v>Q2</v>
      </c>
      <c r="X2849" t="str">
        <f t="shared" si="1015"/>
        <v>Not Applicable</v>
      </c>
      <c r="Y2849" t="str">
        <f t="shared" si="1016"/>
        <v>High</v>
      </c>
      <c r="Z2849" s="3">
        <f t="shared" si="1017"/>
        <v>-1.8599367849211059</v>
      </c>
      <c r="AA2849" s="3">
        <f t="shared" si="1018"/>
        <v>2.2572573472799351</v>
      </c>
      <c r="AB2849" s="3">
        <f t="shared" si="1019"/>
        <v>-1.2914260233769097</v>
      </c>
      <c r="AC2849" s="3">
        <f t="shared" si="1020"/>
        <v>-0.34638962005053869</v>
      </c>
      <c r="AD2849" s="3">
        <f t="shared" si="1021"/>
        <v>3.4440314104764678</v>
      </c>
      <c r="AE2849" s="3">
        <f t="shared" si="1022"/>
        <v>3.2159512618330779</v>
      </c>
      <c r="AF2849" s="3">
        <f t="shared" si="1023"/>
        <v>4.1016256143903487</v>
      </c>
      <c r="AG2849" t="str">
        <f t="shared" si="1024"/>
        <v>Cluster 2</v>
      </c>
      <c r="AH2849" t="str">
        <f t="shared" si="1025"/>
        <v>&gt;16 messages</v>
      </c>
      <c r="AI2849" t="e">
        <f t="shared" si="1026"/>
        <v>#N/A</v>
      </c>
      <c r="AJ2849">
        <f t="shared" si="1027"/>
        <v>13.57</v>
      </c>
      <c r="AK2849" t="str">
        <f t="shared" si="1028"/>
        <v>no - High</v>
      </c>
      <c r="AL2849" t="str">
        <f t="shared" si="1029"/>
        <v>Q2 - Medium</v>
      </c>
      <c r="AM2849">
        <f t="shared" si="1030"/>
        <v>0</v>
      </c>
      <c r="AN2849">
        <f t="shared" si="1031"/>
        <v>0</v>
      </c>
      <c r="AO2849">
        <f t="shared" si="1032"/>
        <v>1</v>
      </c>
      <c r="AP2849">
        <f t="shared" si="1033"/>
        <v>2</v>
      </c>
      <c r="AQ2849">
        <f t="shared" si="1034"/>
        <v>79.8</v>
      </c>
    </row>
    <row r="2850" spans="1:43" x14ac:dyDescent="0.25">
      <c r="A2850" t="s">
        <v>20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  <c r="U2850">
        <f t="shared" si="1012"/>
        <v>0</v>
      </c>
      <c r="V2850" t="str">
        <f t="shared" si="1013"/>
        <v>&lt;=3 calls</v>
      </c>
      <c r="W2850" t="str">
        <f t="shared" si="1014"/>
        <v>Q1</v>
      </c>
      <c r="X2850" t="str">
        <f t="shared" si="1015"/>
        <v>Not Applicable</v>
      </c>
      <c r="Y2850" t="str">
        <f t="shared" si="1016"/>
        <v>Medium</v>
      </c>
      <c r="Z2850" s="3">
        <f t="shared" si="1017"/>
        <v>0.90609608468234493</v>
      </c>
      <c r="AA2850" s="3">
        <f t="shared" si="1018"/>
        <v>-0.69401473173925632</v>
      </c>
      <c r="AB2850" s="3">
        <f t="shared" si="1019"/>
        <v>0.68658751903274218</v>
      </c>
      <c r="AC2850" s="3">
        <f t="shared" si="1020"/>
        <v>-1.8318421166372201</v>
      </c>
      <c r="AD2850" s="3">
        <f t="shared" si="1021"/>
        <v>2.695063642069047</v>
      </c>
      <c r="AE2850" s="3">
        <f t="shared" si="1022"/>
        <v>2.2648873093655792</v>
      </c>
      <c r="AF2850" s="3">
        <f t="shared" si="1023"/>
        <v>3.3160309126194876</v>
      </c>
      <c r="AG2850" t="str">
        <f t="shared" si="1024"/>
        <v>Cluster 2</v>
      </c>
      <c r="AH2850" t="str">
        <f t="shared" si="1025"/>
        <v>Not Applicable</v>
      </c>
      <c r="AI2850" t="e">
        <f t="shared" si="1026"/>
        <v>#N/A</v>
      </c>
      <c r="AJ2850">
        <f t="shared" si="1027"/>
        <v>38.96</v>
      </c>
      <c r="AK2850" t="str">
        <f t="shared" si="1028"/>
        <v>no - Medium</v>
      </c>
      <c r="AL2850" t="str">
        <f t="shared" si="1029"/>
        <v>Q1 - Low</v>
      </c>
      <c r="AM2850">
        <f t="shared" si="1030"/>
        <v>0</v>
      </c>
      <c r="AN2850">
        <f t="shared" si="1031"/>
        <v>1</v>
      </c>
      <c r="AO2850">
        <f t="shared" si="1032"/>
        <v>0</v>
      </c>
      <c r="AP2850">
        <f t="shared" si="1033"/>
        <v>1</v>
      </c>
      <c r="AQ2850">
        <f t="shared" si="1034"/>
        <v>229.2</v>
      </c>
    </row>
    <row r="2851" spans="1:43" x14ac:dyDescent="0.25">
      <c r="A2851" t="s">
        <v>52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  <c r="U2851">
        <f t="shared" si="1012"/>
        <v>0</v>
      </c>
      <c r="V2851" t="str">
        <f t="shared" si="1013"/>
        <v>&lt;=3 calls</v>
      </c>
      <c r="W2851" t="str">
        <f t="shared" si="1014"/>
        <v>Q3</v>
      </c>
      <c r="X2851" t="str">
        <f t="shared" si="1015"/>
        <v>Not Applicable</v>
      </c>
      <c r="Y2851" t="str">
        <f t="shared" si="1016"/>
        <v>High</v>
      </c>
      <c r="Z2851" s="3">
        <f t="shared" si="1017"/>
        <v>1.4633757993748746</v>
      </c>
      <c r="AA2851" s="3">
        <f t="shared" si="1018"/>
        <v>0.90401054098657652</v>
      </c>
      <c r="AB2851" s="3">
        <f t="shared" si="1019"/>
        <v>1.3657849402215989</v>
      </c>
      <c r="AC2851" s="3">
        <f t="shared" si="1020"/>
        <v>-0.38262016874777532</v>
      </c>
      <c r="AD2851" s="3">
        <f t="shared" si="1021"/>
        <v>3.9587337253912569</v>
      </c>
      <c r="AE2851" s="3">
        <f t="shared" si="1022"/>
        <v>2.2294551991191902</v>
      </c>
      <c r="AF2851" s="3">
        <f t="shared" si="1023"/>
        <v>1.5064422528623653</v>
      </c>
      <c r="AG2851" t="str">
        <f t="shared" si="1024"/>
        <v>Cluster 3</v>
      </c>
      <c r="AH2851" t="str">
        <f t="shared" si="1025"/>
        <v>&gt;16 messages</v>
      </c>
      <c r="AI2851" t="e">
        <f t="shared" si="1026"/>
        <v>#N/A</v>
      </c>
      <c r="AJ2851">
        <f t="shared" si="1027"/>
        <v>44.08</v>
      </c>
      <c r="AK2851" t="str">
        <f t="shared" si="1028"/>
        <v>no - Low</v>
      </c>
      <c r="AL2851" t="str">
        <f t="shared" si="1029"/>
        <v>Q2 - Medium</v>
      </c>
      <c r="AM2851">
        <f t="shared" si="1030"/>
        <v>0</v>
      </c>
      <c r="AN2851">
        <f t="shared" si="1031"/>
        <v>1</v>
      </c>
      <c r="AO2851">
        <f t="shared" si="1032"/>
        <v>0</v>
      </c>
      <c r="AP2851">
        <f t="shared" si="1033"/>
        <v>3</v>
      </c>
      <c r="AQ2851">
        <f t="shared" si="1034"/>
        <v>259.3</v>
      </c>
    </row>
    <row r="2852" spans="1:43" x14ac:dyDescent="0.25">
      <c r="A2852" t="s">
        <v>69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  <c r="U2852">
        <f t="shared" si="1012"/>
        <v>0</v>
      </c>
      <c r="V2852" t="str">
        <f t="shared" si="1013"/>
        <v>&lt;=3 calls</v>
      </c>
      <c r="W2852" t="str">
        <f t="shared" si="1014"/>
        <v>Q2</v>
      </c>
      <c r="X2852" t="str">
        <f t="shared" si="1015"/>
        <v>Not Applicable</v>
      </c>
      <c r="Y2852" t="str">
        <f t="shared" si="1016"/>
        <v>Medium</v>
      </c>
      <c r="Z2852" s="3">
        <f t="shared" si="1017"/>
        <v>0.59875909917085046</v>
      </c>
      <c r="AA2852" s="3">
        <f t="shared" si="1018"/>
        <v>-0.54674963811321486</v>
      </c>
      <c r="AB2852" s="3">
        <f t="shared" si="1019"/>
        <v>-0.28255967845311097</v>
      </c>
      <c r="AC2852" s="3">
        <f t="shared" si="1020"/>
        <v>-5.6545230472650088E-2</v>
      </c>
      <c r="AD2852" s="3">
        <f t="shared" si="1021"/>
        <v>2.0411501818477982</v>
      </c>
      <c r="AE2852" s="3">
        <f t="shared" si="1022"/>
        <v>0.86051435815653321</v>
      </c>
      <c r="AF2852" s="3">
        <f t="shared" si="1023"/>
        <v>2.3053580755123058</v>
      </c>
      <c r="AG2852" t="str">
        <f t="shared" si="1024"/>
        <v>Cluster 2</v>
      </c>
      <c r="AH2852" t="str">
        <f t="shared" si="1025"/>
        <v>&gt;16 messages</v>
      </c>
      <c r="AI2852" t="e">
        <f t="shared" si="1026"/>
        <v>#N/A</v>
      </c>
      <c r="AJ2852">
        <f t="shared" si="1027"/>
        <v>36.14</v>
      </c>
      <c r="AK2852" t="str">
        <f t="shared" si="1028"/>
        <v>no - Medium</v>
      </c>
      <c r="AL2852" t="str">
        <f t="shared" si="1029"/>
        <v>Q2 - Medium</v>
      </c>
      <c r="AM2852">
        <f t="shared" si="1030"/>
        <v>0</v>
      </c>
      <c r="AN2852">
        <f t="shared" si="1031"/>
        <v>1</v>
      </c>
      <c r="AO2852">
        <f t="shared" si="1032"/>
        <v>0</v>
      </c>
      <c r="AP2852">
        <f t="shared" si="1033"/>
        <v>0</v>
      </c>
      <c r="AQ2852">
        <f t="shared" si="1034"/>
        <v>212.6</v>
      </c>
    </row>
    <row r="2853" spans="1:43" x14ac:dyDescent="0.25">
      <c r="A2853" t="s">
        <v>37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  <c r="U2853">
        <f t="shared" si="1012"/>
        <v>0</v>
      </c>
      <c r="V2853" t="str">
        <f t="shared" si="1013"/>
        <v>&lt;=3 calls</v>
      </c>
      <c r="W2853" t="str">
        <f t="shared" si="1014"/>
        <v>Q1</v>
      </c>
      <c r="X2853" t="str">
        <f t="shared" si="1015"/>
        <v>High</v>
      </c>
      <c r="Y2853" t="str">
        <f t="shared" si="1016"/>
        <v>High</v>
      </c>
      <c r="Z2853" s="3">
        <f t="shared" si="1017"/>
        <v>-1.4674341287257031</v>
      </c>
      <c r="AA2853" s="3">
        <f t="shared" si="1018"/>
        <v>0.79256668635065308</v>
      </c>
      <c r="AB2853" s="3">
        <f t="shared" si="1019"/>
        <v>2.6407695729796274</v>
      </c>
      <c r="AC2853" s="3">
        <f t="shared" si="1020"/>
        <v>0.30576025649971117</v>
      </c>
      <c r="AD2853" s="3">
        <f t="shared" si="1021"/>
        <v>4.2885898522358339</v>
      </c>
      <c r="AE2853" s="3">
        <f t="shared" si="1022"/>
        <v>3.1382603694549611</v>
      </c>
      <c r="AF2853" s="3">
        <f t="shared" si="1023"/>
        <v>3.0504677300838661</v>
      </c>
      <c r="AG2853" t="str">
        <f t="shared" si="1024"/>
        <v>Cluster 3</v>
      </c>
      <c r="AH2853" t="str">
        <f t="shared" si="1025"/>
        <v>Not Applicable</v>
      </c>
      <c r="AI2853" t="e">
        <f t="shared" si="1026"/>
        <v>#N/A</v>
      </c>
      <c r="AJ2853">
        <f t="shared" si="1027"/>
        <v>17.170000000000002</v>
      </c>
      <c r="AK2853" t="str">
        <f t="shared" si="1028"/>
        <v>yes - Medium</v>
      </c>
      <c r="AL2853" t="str">
        <f t="shared" si="1029"/>
        <v>Q3 - High</v>
      </c>
      <c r="AM2853">
        <f t="shared" si="1030"/>
        <v>1</v>
      </c>
      <c r="AN2853">
        <f t="shared" si="1031"/>
        <v>1</v>
      </c>
      <c r="AO2853">
        <f t="shared" si="1032"/>
        <v>0</v>
      </c>
      <c r="AP2853">
        <f t="shared" si="1033"/>
        <v>0</v>
      </c>
      <c r="AQ2853">
        <f t="shared" si="1034"/>
        <v>101</v>
      </c>
    </row>
    <row r="2854" spans="1:43" x14ac:dyDescent="0.25">
      <c r="A2854" t="s">
        <v>44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  <c r="U2854">
        <f t="shared" si="1012"/>
        <v>0</v>
      </c>
      <c r="V2854" t="str">
        <f t="shared" si="1013"/>
        <v>&lt;=3 calls</v>
      </c>
      <c r="W2854" t="str">
        <f t="shared" si="1014"/>
        <v>Q3</v>
      </c>
      <c r="X2854" t="str">
        <f t="shared" si="1015"/>
        <v>Low</v>
      </c>
      <c r="Y2854" t="str">
        <f t="shared" si="1016"/>
        <v>Low</v>
      </c>
      <c r="Z2854" s="3">
        <f t="shared" si="1017"/>
        <v>-0.74352592791248417</v>
      </c>
      <c r="AA2854" s="3">
        <f t="shared" si="1018"/>
        <v>-0.84127982536529833</v>
      </c>
      <c r="AB2854" s="3">
        <f t="shared" si="1019"/>
        <v>0.97057942321404789</v>
      </c>
      <c r="AC2854" s="3">
        <f t="shared" si="1020"/>
        <v>-5.6545230472650088E-2</v>
      </c>
      <c r="AD2854" s="3">
        <f t="shared" si="1021"/>
        <v>2.2055070185396684</v>
      </c>
      <c r="AE2854" s="3">
        <f t="shared" si="1022"/>
        <v>1.4851950477632581</v>
      </c>
      <c r="AF2854" s="3">
        <f t="shared" si="1023"/>
        <v>2.7472436096883137</v>
      </c>
      <c r="AG2854" t="str">
        <f t="shared" si="1024"/>
        <v>Cluster 2</v>
      </c>
      <c r="AH2854" t="str">
        <f t="shared" si="1025"/>
        <v>1-16 messages</v>
      </c>
      <c r="AI2854" t="e">
        <f t="shared" si="1026"/>
        <v>#N/A</v>
      </c>
      <c r="AJ2854">
        <f t="shared" si="1027"/>
        <v>23.82</v>
      </c>
      <c r="AK2854" t="str">
        <f t="shared" si="1028"/>
        <v>yes - Low</v>
      </c>
      <c r="AL2854" t="str">
        <f t="shared" si="1029"/>
        <v>Q2 - Medium</v>
      </c>
      <c r="AM2854">
        <f t="shared" si="1030"/>
        <v>1</v>
      </c>
      <c r="AN2854">
        <f t="shared" si="1031"/>
        <v>1</v>
      </c>
      <c r="AO2854">
        <f t="shared" si="1032"/>
        <v>0</v>
      </c>
      <c r="AP2854">
        <f t="shared" si="1033"/>
        <v>1</v>
      </c>
      <c r="AQ2854">
        <f t="shared" si="1034"/>
        <v>140.1</v>
      </c>
    </row>
    <row r="2855" spans="1:43" x14ac:dyDescent="0.25">
      <c r="A2855" t="s">
        <v>49</v>
      </c>
      <c r="B2855">
        <v>68</v>
      </c>
      <c r="C2855" t="s">
        <v>25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  <c r="U2855">
        <f t="shared" si="1012"/>
        <v>0</v>
      </c>
      <c r="V2855" t="str">
        <f t="shared" si="1013"/>
        <v>&lt;=3 calls</v>
      </c>
      <c r="W2855" t="str">
        <f t="shared" si="1014"/>
        <v>Q1</v>
      </c>
      <c r="X2855" t="str">
        <f t="shared" si="1015"/>
        <v>Not Applicable</v>
      </c>
      <c r="Y2855" t="str">
        <f t="shared" si="1016"/>
        <v>Medium</v>
      </c>
      <c r="Z2855" s="3">
        <f t="shared" si="1017"/>
        <v>-0.55282888268547226</v>
      </c>
      <c r="AA2855" s="3">
        <f t="shared" si="1018"/>
        <v>-2.3361535090930533E-2</v>
      </c>
      <c r="AB2855" s="3">
        <f t="shared" si="1019"/>
        <v>-1.8038030253263977</v>
      </c>
      <c r="AC2855" s="3">
        <f t="shared" si="1020"/>
        <v>0.74052684086654508</v>
      </c>
      <c r="AD2855" s="3">
        <f t="shared" si="1021"/>
        <v>2.197570860427716</v>
      </c>
      <c r="AE2855" s="3">
        <f t="shared" si="1022"/>
        <v>2.0268820614612788</v>
      </c>
      <c r="AF2855" s="3">
        <f t="shared" si="1023"/>
        <v>3.3744901978737518</v>
      </c>
      <c r="AG2855" t="str">
        <f t="shared" si="1024"/>
        <v>Cluster 2</v>
      </c>
      <c r="AH2855" t="str">
        <f t="shared" si="1025"/>
        <v>Not Applicable</v>
      </c>
      <c r="AI2855" t="e">
        <f t="shared" si="1026"/>
        <v>#N/A</v>
      </c>
      <c r="AJ2855">
        <f t="shared" si="1027"/>
        <v>25.57</v>
      </c>
      <c r="AK2855" t="str">
        <f t="shared" si="1028"/>
        <v>no - Low</v>
      </c>
      <c r="AL2855" t="str">
        <f t="shared" si="1029"/>
        <v>Q4 - Very High</v>
      </c>
      <c r="AM2855">
        <f t="shared" si="1030"/>
        <v>0</v>
      </c>
      <c r="AN2855">
        <f t="shared" si="1031"/>
        <v>0</v>
      </c>
      <c r="AO2855">
        <f t="shared" si="1032"/>
        <v>0</v>
      </c>
      <c r="AP2855">
        <f t="shared" si="1033"/>
        <v>3</v>
      </c>
      <c r="AQ2855">
        <f t="shared" si="1034"/>
        <v>150.4</v>
      </c>
    </row>
    <row r="2856" spans="1:43" x14ac:dyDescent="0.25">
      <c r="A2856" t="s">
        <v>42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  <c r="U2856">
        <f t="shared" si="1012"/>
        <v>0</v>
      </c>
      <c r="V2856" t="str">
        <f t="shared" si="1013"/>
        <v>&lt;=3 calls</v>
      </c>
      <c r="W2856" t="str">
        <f t="shared" si="1014"/>
        <v>Q2</v>
      </c>
      <c r="X2856" t="str">
        <f t="shared" si="1015"/>
        <v>Not Applicable</v>
      </c>
      <c r="Y2856" t="str">
        <f t="shared" si="1016"/>
        <v>High</v>
      </c>
      <c r="Z2856" s="3">
        <f t="shared" si="1017"/>
        <v>-1.4711369839728297</v>
      </c>
      <c r="AA2856" s="3">
        <f t="shared" si="1018"/>
        <v>0.66918241871802353</v>
      </c>
      <c r="AB2856" s="3">
        <f t="shared" si="1019"/>
        <v>0.16229477285187049</v>
      </c>
      <c r="AC2856" s="3">
        <f t="shared" si="1020"/>
        <v>0.84921848695825297</v>
      </c>
      <c r="AD2856" s="3">
        <f t="shared" si="1021"/>
        <v>2.789028174137242</v>
      </c>
      <c r="AE2856" s="3">
        <f t="shared" si="1022"/>
        <v>1.8329104634489604</v>
      </c>
      <c r="AF2856" s="3">
        <f t="shared" si="1023"/>
        <v>2.6344721250964205</v>
      </c>
      <c r="AG2856" t="str">
        <f t="shared" si="1024"/>
        <v>Cluster 2</v>
      </c>
      <c r="AH2856" t="str">
        <f t="shared" si="1025"/>
        <v>Not Applicable</v>
      </c>
      <c r="AI2856" t="e">
        <f t="shared" si="1026"/>
        <v>#N/A</v>
      </c>
      <c r="AJ2856">
        <f t="shared" si="1027"/>
        <v>17.14</v>
      </c>
      <c r="AK2856" t="str">
        <f t="shared" si="1028"/>
        <v>no - Low</v>
      </c>
      <c r="AL2856" t="str">
        <f t="shared" si="1029"/>
        <v>Q4 - Very High</v>
      </c>
      <c r="AM2856">
        <f t="shared" si="1030"/>
        <v>0</v>
      </c>
      <c r="AN2856">
        <f t="shared" si="1031"/>
        <v>1</v>
      </c>
      <c r="AO2856">
        <f t="shared" si="1032"/>
        <v>0</v>
      </c>
      <c r="AP2856">
        <f t="shared" si="1033"/>
        <v>2</v>
      </c>
      <c r="AQ2856">
        <f t="shared" si="1034"/>
        <v>100.8</v>
      </c>
    </row>
    <row r="2857" spans="1:43" x14ac:dyDescent="0.25">
      <c r="A2857" t="s">
        <v>34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  <c r="U2857">
        <f t="shared" si="1012"/>
        <v>0</v>
      </c>
      <c r="V2857" t="str">
        <f t="shared" si="1013"/>
        <v>&lt;=3 calls</v>
      </c>
      <c r="W2857" t="str">
        <f t="shared" si="1014"/>
        <v>Q2</v>
      </c>
      <c r="X2857" t="str">
        <f t="shared" si="1015"/>
        <v>Not Applicable</v>
      </c>
      <c r="Y2857" t="str">
        <f t="shared" si="1016"/>
        <v>Medium</v>
      </c>
      <c r="Z2857" s="3">
        <f t="shared" si="1017"/>
        <v>-0.78055448038374853</v>
      </c>
      <c r="AA2857" s="3">
        <f t="shared" si="1018"/>
        <v>-0.48704757312968433</v>
      </c>
      <c r="AB2857" s="3">
        <f t="shared" si="1019"/>
        <v>-0.15545840665168803</v>
      </c>
      <c r="AC2857" s="3">
        <f t="shared" si="1020"/>
        <v>-9.277577916988608E-2</v>
      </c>
      <c r="AD2857" s="3">
        <f t="shared" si="1021"/>
        <v>1.3592581866841582</v>
      </c>
      <c r="AE2857" s="3">
        <f t="shared" si="1022"/>
        <v>0.93768613978128101</v>
      </c>
      <c r="AF2857" s="3">
        <f t="shared" si="1023"/>
        <v>2.8126371567281718</v>
      </c>
      <c r="AG2857" t="str">
        <f t="shared" si="1024"/>
        <v>Cluster 2</v>
      </c>
      <c r="AH2857" t="str">
        <f t="shared" si="1025"/>
        <v>Not Applicable</v>
      </c>
      <c r="AI2857" t="e">
        <f t="shared" si="1026"/>
        <v>#N/A</v>
      </c>
      <c r="AJ2857">
        <f t="shared" si="1027"/>
        <v>23.48</v>
      </c>
      <c r="AK2857" t="str">
        <f t="shared" si="1028"/>
        <v>no - Low</v>
      </c>
      <c r="AL2857" t="str">
        <f t="shared" si="1029"/>
        <v>Q2 - Medium</v>
      </c>
      <c r="AM2857">
        <f t="shared" si="1030"/>
        <v>0</v>
      </c>
      <c r="AN2857">
        <f t="shared" si="1031"/>
        <v>1</v>
      </c>
      <c r="AO2857">
        <f t="shared" si="1032"/>
        <v>0</v>
      </c>
      <c r="AP2857">
        <f t="shared" si="1033"/>
        <v>3</v>
      </c>
      <c r="AQ2857">
        <f t="shared" si="1034"/>
        <v>138.1</v>
      </c>
    </row>
    <row r="2858" spans="1:43" x14ac:dyDescent="0.25">
      <c r="A2858" t="s">
        <v>70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  <c r="U2858">
        <f t="shared" si="1012"/>
        <v>0</v>
      </c>
      <c r="V2858" t="str">
        <f t="shared" si="1013"/>
        <v>&lt;=3 calls</v>
      </c>
      <c r="W2858" t="str">
        <f t="shared" si="1014"/>
        <v>Q2</v>
      </c>
      <c r="X2858" t="str">
        <f t="shared" si="1015"/>
        <v>Not Applicable</v>
      </c>
      <c r="Y2858" t="str">
        <f t="shared" si="1016"/>
        <v>High</v>
      </c>
      <c r="Z2858" s="3">
        <f t="shared" si="1017"/>
        <v>0.20440501535188491</v>
      </c>
      <c r="AA2858" s="3">
        <f t="shared" si="1018"/>
        <v>1.1328684567567773</v>
      </c>
      <c r="AB2858" s="3">
        <f t="shared" si="1019"/>
        <v>-0.45335201243627415</v>
      </c>
      <c r="AC2858" s="3">
        <f t="shared" si="1020"/>
        <v>0.26952970780247515</v>
      </c>
      <c r="AD2858" s="3">
        <f t="shared" si="1021"/>
        <v>2.812516488153149</v>
      </c>
      <c r="AE2858" s="3">
        <f t="shared" si="1022"/>
        <v>1.2662332570200459</v>
      </c>
      <c r="AF2858" s="3">
        <f t="shared" si="1023"/>
        <v>1.8156112816993255</v>
      </c>
      <c r="AG2858" t="str">
        <f t="shared" si="1024"/>
        <v>Cluster 2</v>
      </c>
      <c r="AH2858" t="str">
        <f t="shared" si="1025"/>
        <v>&gt;16 messages</v>
      </c>
      <c r="AI2858" t="e">
        <f t="shared" si="1026"/>
        <v>#N/A</v>
      </c>
      <c r="AJ2858">
        <f t="shared" si="1027"/>
        <v>32.520000000000003</v>
      </c>
      <c r="AK2858" t="str">
        <f t="shared" si="1028"/>
        <v>no - Low</v>
      </c>
      <c r="AL2858" t="str">
        <f t="shared" si="1029"/>
        <v>Q3 - High</v>
      </c>
      <c r="AM2858">
        <f t="shared" si="1030"/>
        <v>0</v>
      </c>
      <c r="AN2858">
        <f t="shared" si="1031"/>
        <v>1</v>
      </c>
      <c r="AO2858">
        <f t="shared" si="1032"/>
        <v>0</v>
      </c>
      <c r="AP2858">
        <f t="shared" si="1033"/>
        <v>1</v>
      </c>
      <c r="AQ2858">
        <f t="shared" si="1034"/>
        <v>191.3</v>
      </c>
    </row>
    <row r="2859" spans="1:43" x14ac:dyDescent="0.25">
      <c r="A2859" t="s">
        <v>67</v>
      </c>
      <c r="B2859">
        <v>72</v>
      </c>
      <c r="C2859" t="s">
        <v>28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  <c r="U2859">
        <f t="shared" si="1012"/>
        <v>0</v>
      </c>
      <c r="V2859" t="str">
        <f t="shared" si="1013"/>
        <v>&lt;=3 calls</v>
      </c>
      <c r="W2859" t="str">
        <f t="shared" si="1014"/>
        <v>Q1</v>
      </c>
      <c r="X2859" t="str">
        <f t="shared" si="1015"/>
        <v>Not Applicable</v>
      </c>
      <c r="Y2859" t="str">
        <f t="shared" si="1016"/>
        <v>Medium</v>
      </c>
      <c r="Z2859" s="3">
        <f t="shared" si="1017"/>
        <v>-0.22142333806765574</v>
      </c>
      <c r="AA2859" s="3">
        <f t="shared" si="1018"/>
        <v>0.24330768850217249</v>
      </c>
      <c r="AB2859" s="3">
        <f t="shared" si="1019"/>
        <v>-6.5116037593949674E-3</v>
      </c>
      <c r="AC2859" s="3">
        <f t="shared" si="1020"/>
        <v>0.63183519477483641</v>
      </c>
      <c r="AD2859" s="3">
        <f t="shared" si="1021"/>
        <v>2.4087135411179315</v>
      </c>
      <c r="AE2859" s="3">
        <f t="shared" si="1022"/>
        <v>0.71237984268574617</v>
      </c>
      <c r="AF2859" s="3">
        <f t="shared" si="1023"/>
        <v>1.7925036003771517</v>
      </c>
      <c r="AG2859" t="str">
        <f t="shared" si="1024"/>
        <v>Cluster 2</v>
      </c>
      <c r="AH2859" t="str">
        <f t="shared" si="1025"/>
        <v>Not Applicable</v>
      </c>
      <c r="AI2859" t="e">
        <f t="shared" si="1026"/>
        <v>#N/A</v>
      </c>
      <c r="AJ2859">
        <f t="shared" si="1027"/>
        <v>28.61</v>
      </c>
      <c r="AK2859" t="str">
        <f t="shared" si="1028"/>
        <v>no - Low</v>
      </c>
      <c r="AL2859" t="str">
        <f t="shared" si="1029"/>
        <v>Q3 - High</v>
      </c>
      <c r="AM2859">
        <f t="shared" si="1030"/>
        <v>0</v>
      </c>
      <c r="AN2859">
        <f t="shared" si="1031"/>
        <v>0</v>
      </c>
      <c r="AO2859">
        <f t="shared" si="1032"/>
        <v>1</v>
      </c>
      <c r="AP2859">
        <f t="shared" si="1033"/>
        <v>2</v>
      </c>
      <c r="AQ2859">
        <f t="shared" si="1034"/>
        <v>168.3</v>
      </c>
    </row>
    <row r="2860" spans="1:43" x14ac:dyDescent="0.25">
      <c r="A2860" t="s">
        <v>56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  <c r="U2860">
        <f t="shared" si="1012"/>
        <v>1</v>
      </c>
      <c r="V2860" t="str">
        <f t="shared" si="1013"/>
        <v>&lt;=3 calls</v>
      </c>
      <c r="W2860" t="str">
        <f t="shared" si="1014"/>
        <v>Q1</v>
      </c>
      <c r="X2860" t="str">
        <f t="shared" si="1015"/>
        <v>Not Applicable</v>
      </c>
      <c r="Y2860" t="str">
        <f t="shared" si="1016"/>
        <v>Medium</v>
      </c>
      <c r="Z2860" s="3">
        <f t="shared" si="1017"/>
        <v>-0.78981161850156467</v>
      </c>
      <c r="AA2860" s="3">
        <f t="shared" si="1018"/>
        <v>-0.40744481981831032</v>
      </c>
      <c r="AB2860" s="3">
        <f t="shared" si="1019"/>
        <v>-0.55066392365923855</v>
      </c>
      <c r="AC2860" s="3">
        <f t="shared" si="1020"/>
        <v>0.16083806171076653</v>
      </c>
      <c r="AD2860" s="3">
        <f t="shared" si="1021"/>
        <v>1.3945424741809789</v>
      </c>
      <c r="AE2860" s="3">
        <f t="shared" si="1022"/>
        <v>1.057786988401493</v>
      </c>
      <c r="AF2860" s="3">
        <f t="shared" si="1023"/>
        <v>2.8797704619236923</v>
      </c>
      <c r="AG2860" t="str">
        <f t="shared" si="1024"/>
        <v>Cluster 2</v>
      </c>
      <c r="AH2860" t="str">
        <f t="shared" si="1025"/>
        <v>Not Applicable</v>
      </c>
      <c r="AI2860">
        <f t="shared" si="1026"/>
        <v>23.39</v>
      </c>
      <c r="AJ2860" t="e">
        <f t="shared" si="1027"/>
        <v>#N/A</v>
      </c>
      <c r="AK2860" t="str">
        <f t="shared" si="1028"/>
        <v>no - Low</v>
      </c>
      <c r="AL2860" t="str">
        <f t="shared" si="1029"/>
        <v>Q3 - High</v>
      </c>
      <c r="AM2860">
        <f t="shared" si="1030"/>
        <v>0</v>
      </c>
      <c r="AN2860">
        <f t="shared" si="1031"/>
        <v>1</v>
      </c>
      <c r="AO2860">
        <f t="shared" si="1032"/>
        <v>0</v>
      </c>
      <c r="AP2860">
        <f t="shared" si="1033"/>
        <v>1</v>
      </c>
      <c r="AQ2860">
        <f t="shared" si="1034"/>
        <v>137.6</v>
      </c>
    </row>
    <row r="2861" spans="1:43" x14ac:dyDescent="0.25">
      <c r="A2861" t="s">
        <v>20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  <c r="U2861">
        <f t="shared" si="1012"/>
        <v>0</v>
      </c>
      <c r="V2861" t="str">
        <f t="shared" si="1013"/>
        <v>&lt;=3 calls</v>
      </c>
      <c r="W2861" t="str">
        <f t="shared" si="1014"/>
        <v>Q1</v>
      </c>
      <c r="X2861" t="str">
        <f t="shared" si="1015"/>
        <v>Not Applicable</v>
      </c>
      <c r="Y2861" t="str">
        <f t="shared" si="1016"/>
        <v>Low</v>
      </c>
      <c r="Z2861" s="3">
        <f t="shared" si="1017"/>
        <v>1.391170122055909</v>
      </c>
      <c r="AA2861" s="3">
        <f t="shared" si="1018"/>
        <v>-3.5398131626208773</v>
      </c>
      <c r="AB2861" s="3">
        <f t="shared" si="1019"/>
        <v>-0.95182731278248156</v>
      </c>
      <c r="AC2861" s="3">
        <f t="shared" si="1020"/>
        <v>0.30576025649971117</v>
      </c>
      <c r="AD2861" s="3">
        <f t="shared" si="1021"/>
        <v>3.7250068334008573</v>
      </c>
      <c r="AE2861" s="3">
        <f t="shared" si="1022"/>
        <v>3.9325686392711012</v>
      </c>
      <c r="AF2861" s="3">
        <f t="shared" si="1023"/>
        <v>5.0054486608369126</v>
      </c>
      <c r="AG2861" t="str">
        <f t="shared" si="1024"/>
        <v>Cluster 1</v>
      </c>
      <c r="AH2861" t="str">
        <f t="shared" si="1025"/>
        <v>Not Applicable</v>
      </c>
      <c r="AI2861" t="e">
        <f t="shared" si="1026"/>
        <v>#N/A</v>
      </c>
      <c r="AJ2861">
        <f t="shared" si="1027"/>
        <v>43.42</v>
      </c>
      <c r="AK2861" t="str">
        <f t="shared" si="1028"/>
        <v>no - Medium</v>
      </c>
      <c r="AL2861" t="str">
        <f t="shared" si="1029"/>
        <v>Q3 - High</v>
      </c>
      <c r="AM2861">
        <f t="shared" si="1030"/>
        <v>0</v>
      </c>
      <c r="AN2861">
        <f t="shared" si="1031"/>
        <v>1</v>
      </c>
      <c r="AO2861">
        <f t="shared" si="1032"/>
        <v>0</v>
      </c>
      <c r="AP2861">
        <f t="shared" si="1033"/>
        <v>0</v>
      </c>
      <c r="AQ2861">
        <f t="shared" si="1034"/>
        <v>255.4</v>
      </c>
    </row>
    <row r="2862" spans="1:43" x14ac:dyDescent="0.25">
      <c r="A2862" t="s">
        <v>69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  <c r="U2862">
        <f t="shared" si="1012"/>
        <v>0</v>
      </c>
      <c r="V2862" t="str">
        <f t="shared" si="1013"/>
        <v>&lt;=3 calls</v>
      </c>
      <c r="W2862" t="str">
        <f t="shared" si="1014"/>
        <v>Q4</v>
      </c>
      <c r="X2862" t="str">
        <f t="shared" si="1015"/>
        <v>Not Applicable</v>
      </c>
      <c r="Y2862" t="str">
        <f t="shared" si="1016"/>
        <v>High</v>
      </c>
      <c r="Z2862" s="3">
        <f t="shared" si="1017"/>
        <v>-0.26030331816248375</v>
      </c>
      <c r="AA2862" s="3">
        <f t="shared" si="1018"/>
        <v>1.5766538064676865</v>
      </c>
      <c r="AB2862" s="3">
        <f t="shared" si="1019"/>
        <v>-0.38781541916366502</v>
      </c>
      <c r="AC2862" s="3">
        <f t="shared" si="1020"/>
        <v>1.1390628765361424</v>
      </c>
      <c r="AD2862" s="3">
        <f t="shared" si="1021"/>
        <v>3.4837703670441149</v>
      </c>
      <c r="AE2862" s="3">
        <f t="shared" si="1022"/>
        <v>2.0003649864310575</v>
      </c>
      <c r="AF2862" s="3">
        <f t="shared" si="1023"/>
        <v>1.9662818179457298</v>
      </c>
      <c r="AG2862" t="str">
        <f t="shared" si="1024"/>
        <v>Cluster 3</v>
      </c>
      <c r="AH2862" t="str">
        <f t="shared" si="1025"/>
        <v>Not Applicable</v>
      </c>
      <c r="AI2862" t="e">
        <f t="shared" si="1026"/>
        <v>#N/A</v>
      </c>
      <c r="AJ2862">
        <f t="shared" si="1027"/>
        <v>28.25</v>
      </c>
      <c r="AK2862" t="str">
        <f t="shared" si="1028"/>
        <v>no - Medium</v>
      </c>
      <c r="AL2862" t="str">
        <f t="shared" si="1029"/>
        <v>Q4 - Very High</v>
      </c>
      <c r="AM2862">
        <f t="shared" si="1030"/>
        <v>0</v>
      </c>
      <c r="AN2862">
        <f t="shared" si="1031"/>
        <v>1</v>
      </c>
      <c r="AO2862">
        <f t="shared" si="1032"/>
        <v>0</v>
      </c>
      <c r="AP2862">
        <f t="shared" si="1033"/>
        <v>1</v>
      </c>
      <c r="AQ2862">
        <f t="shared" si="1034"/>
        <v>166.2</v>
      </c>
    </row>
    <row r="2863" spans="1:43" x14ac:dyDescent="0.25">
      <c r="A2863" t="s">
        <v>56</v>
      </c>
      <c r="B2863">
        <v>125</v>
      </c>
      <c r="C2863" t="s">
        <v>28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  <c r="U2863">
        <f t="shared" si="1012"/>
        <v>1</v>
      </c>
      <c r="V2863" t="str">
        <f t="shared" si="1013"/>
        <v>&lt;=3 calls</v>
      </c>
      <c r="W2863" t="str">
        <f t="shared" si="1014"/>
        <v>Q3</v>
      </c>
      <c r="X2863" t="str">
        <f t="shared" si="1015"/>
        <v>Low</v>
      </c>
      <c r="Y2863" t="str">
        <f t="shared" si="1016"/>
        <v>Low</v>
      </c>
      <c r="Z2863" s="3">
        <f t="shared" si="1017"/>
        <v>-0.3991603899297253</v>
      </c>
      <c r="AA2863" s="3">
        <f t="shared" si="1018"/>
        <v>-0.88506133968655443</v>
      </c>
      <c r="AB2863" s="3">
        <f t="shared" si="1019"/>
        <v>0.90305687256954159</v>
      </c>
      <c r="AC2863" s="3">
        <f t="shared" si="1020"/>
        <v>-0.70869510702289995</v>
      </c>
      <c r="AD2863" s="3">
        <f t="shared" si="1021"/>
        <v>2.0200750316685303</v>
      </c>
      <c r="AE2863" s="3">
        <f t="shared" si="1022"/>
        <v>1.5034703394845839</v>
      </c>
      <c r="AF2863" s="3">
        <f t="shared" si="1023"/>
        <v>2.9051924187304987</v>
      </c>
      <c r="AG2863" t="str">
        <f t="shared" si="1024"/>
        <v>Cluster 2</v>
      </c>
      <c r="AH2863" t="str">
        <f t="shared" si="1025"/>
        <v>Not Applicable</v>
      </c>
      <c r="AI2863">
        <f t="shared" si="1026"/>
        <v>26.98</v>
      </c>
      <c r="AJ2863" t="e">
        <f t="shared" si="1027"/>
        <v>#N/A</v>
      </c>
      <c r="AK2863" t="str">
        <f t="shared" si="1028"/>
        <v>yes - Low</v>
      </c>
      <c r="AL2863" t="str">
        <f t="shared" si="1029"/>
        <v>Q1 - Low</v>
      </c>
      <c r="AM2863">
        <f t="shared" si="1030"/>
        <v>1</v>
      </c>
      <c r="AN2863">
        <f t="shared" si="1031"/>
        <v>0</v>
      </c>
      <c r="AO2863">
        <f t="shared" si="1032"/>
        <v>1</v>
      </c>
      <c r="AP2863">
        <f t="shared" si="1033"/>
        <v>2</v>
      </c>
      <c r="AQ2863">
        <f t="shared" si="1034"/>
        <v>158.69999999999999</v>
      </c>
    </row>
    <row r="2864" spans="1:43" x14ac:dyDescent="0.25">
      <c r="A2864" t="s">
        <v>52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  <c r="U2864">
        <f t="shared" si="1012"/>
        <v>1</v>
      </c>
      <c r="V2864" t="str">
        <f t="shared" si="1013"/>
        <v>&lt;=3 calls</v>
      </c>
      <c r="W2864" t="str">
        <f t="shared" si="1014"/>
        <v>Q4</v>
      </c>
      <c r="X2864" t="str">
        <f t="shared" si="1015"/>
        <v>Not Applicable</v>
      </c>
      <c r="Y2864" t="str">
        <f t="shared" si="1016"/>
        <v>High</v>
      </c>
      <c r="Z2864" s="3">
        <f t="shared" si="1017"/>
        <v>1.4448615231392423</v>
      </c>
      <c r="AA2864" s="3">
        <f t="shared" si="1018"/>
        <v>2.1060121159883241</v>
      </c>
      <c r="AB2864" s="3">
        <f t="shared" si="1019"/>
        <v>0.81964666294985766</v>
      </c>
      <c r="AC2864" s="3">
        <f t="shared" si="1020"/>
        <v>1.2115239739306143</v>
      </c>
      <c r="AD2864" s="3">
        <f t="shared" si="1021"/>
        <v>4.8812510074003992</v>
      </c>
      <c r="AE2864" s="3">
        <f t="shared" si="1022"/>
        <v>2.9432164115523913</v>
      </c>
      <c r="AF2864" s="3">
        <f t="shared" si="1023"/>
        <v>1.2241055073870299</v>
      </c>
      <c r="AG2864" t="str">
        <f t="shared" si="1024"/>
        <v>Cluster 3</v>
      </c>
      <c r="AH2864" t="str">
        <f t="shared" si="1025"/>
        <v>Not Applicable</v>
      </c>
      <c r="AI2864">
        <f t="shared" si="1026"/>
        <v>43.91</v>
      </c>
      <c r="AJ2864" t="e">
        <f t="shared" si="1027"/>
        <v>#N/A</v>
      </c>
      <c r="AK2864" t="str">
        <f t="shared" si="1028"/>
        <v>no - Medium</v>
      </c>
      <c r="AL2864" t="str">
        <f t="shared" si="1029"/>
        <v>Q4 - Very High</v>
      </c>
      <c r="AM2864">
        <f t="shared" si="1030"/>
        <v>0</v>
      </c>
      <c r="AN2864">
        <f t="shared" si="1031"/>
        <v>1</v>
      </c>
      <c r="AO2864">
        <f t="shared" si="1032"/>
        <v>0</v>
      </c>
      <c r="AP2864">
        <f t="shared" si="1033"/>
        <v>1</v>
      </c>
      <c r="AQ2864">
        <f t="shared" si="1034"/>
        <v>258.3</v>
      </c>
    </row>
    <row r="2865" spans="1:43" x14ac:dyDescent="0.25">
      <c r="A2865" t="s">
        <v>35</v>
      </c>
      <c r="B2865">
        <v>69</v>
      </c>
      <c r="C2865" t="s">
        <v>28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  <c r="U2865">
        <f t="shared" si="1012"/>
        <v>0</v>
      </c>
      <c r="V2865" t="str">
        <f t="shared" si="1013"/>
        <v>&lt;=3 calls</v>
      </c>
      <c r="W2865" t="str">
        <f t="shared" si="1014"/>
        <v>Q1</v>
      </c>
      <c r="X2865" t="str">
        <f t="shared" si="1015"/>
        <v>Not Applicable</v>
      </c>
      <c r="Y2865" t="str">
        <f t="shared" si="1016"/>
        <v>Low</v>
      </c>
      <c r="Z2865" s="3">
        <f t="shared" si="1017"/>
        <v>-1.911776758380876</v>
      </c>
      <c r="AA2865" s="3">
        <f t="shared" si="1018"/>
        <v>-0.76565720971949336</v>
      </c>
      <c r="AB2865" s="3">
        <f t="shared" si="1019"/>
        <v>-0.2368826588994748</v>
      </c>
      <c r="AC2865" s="3">
        <f t="shared" si="1020"/>
        <v>0.81298793826101701</v>
      </c>
      <c r="AD2865" s="3">
        <f t="shared" si="1021"/>
        <v>2.1807170245238745</v>
      </c>
      <c r="AE2865" s="3">
        <f t="shared" si="1022"/>
        <v>2.2266980303862298</v>
      </c>
      <c r="AF2865" s="3">
        <f t="shared" si="1023"/>
        <v>3.6277874105304972</v>
      </c>
      <c r="AG2865" t="str">
        <f t="shared" si="1024"/>
        <v>Cluster 1</v>
      </c>
      <c r="AH2865" t="str">
        <f t="shared" si="1025"/>
        <v>&gt;16 messages</v>
      </c>
      <c r="AI2865" t="e">
        <f t="shared" si="1026"/>
        <v>#N/A</v>
      </c>
      <c r="AJ2865">
        <f t="shared" si="1027"/>
        <v>13.09</v>
      </c>
      <c r="AK2865" t="str">
        <f t="shared" si="1028"/>
        <v>no - Medium</v>
      </c>
      <c r="AL2865" t="str">
        <f t="shared" si="1029"/>
        <v>Q4 - Very High</v>
      </c>
      <c r="AM2865">
        <f t="shared" si="1030"/>
        <v>0</v>
      </c>
      <c r="AN2865">
        <f t="shared" si="1031"/>
        <v>0</v>
      </c>
      <c r="AO2865">
        <f t="shared" si="1032"/>
        <v>1</v>
      </c>
      <c r="AP2865">
        <f t="shared" si="1033"/>
        <v>1</v>
      </c>
      <c r="AQ2865">
        <f t="shared" si="1034"/>
        <v>77</v>
      </c>
    </row>
    <row r="2866" spans="1:43" x14ac:dyDescent="0.25">
      <c r="A2866" t="s">
        <v>51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  <c r="U2866">
        <f t="shared" si="1012"/>
        <v>0</v>
      </c>
      <c r="V2866" t="str">
        <f t="shared" si="1013"/>
        <v>&lt;=3 calls</v>
      </c>
      <c r="W2866" t="str">
        <f t="shared" si="1014"/>
        <v>Q4</v>
      </c>
      <c r="X2866" t="str">
        <f t="shared" si="1015"/>
        <v>Not Applicable</v>
      </c>
      <c r="Y2866" t="str">
        <f t="shared" si="1016"/>
        <v>Medium</v>
      </c>
      <c r="Z2866" s="3">
        <f t="shared" si="1017"/>
        <v>-0.21957191044409261</v>
      </c>
      <c r="AA2866" s="3">
        <f t="shared" si="1018"/>
        <v>-0.29998110284795532</v>
      </c>
      <c r="AB2866" s="3">
        <f t="shared" si="1019"/>
        <v>0.38670795587625895</v>
      </c>
      <c r="AC2866" s="3">
        <f t="shared" si="1020"/>
        <v>0.26952970780247515</v>
      </c>
      <c r="AD2866" s="3">
        <f t="shared" si="1021"/>
        <v>2.1526168012959017</v>
      </c>
      <c r="AE2866" s="3">
        <f t="shared" si="1022"/>
        <v>0.60032473916042017</v>
      </c>
      <c r="AF2866" s="3">
        <f t="shared" si="1023"/>
        <v>2.0216380713853441</v>
      </c>
      <c r="AG2866" t="str">
        <f t="shared" si="1024"/>
        <v>Cluster 2</v>
      </c>
      <c r="AH2866" t="str">
        <f t="shared" si="1025"/>
        <v>&gt;16 messages</v>
      </c>
      <c r="AI2866" t="e">
        <f t="shared" si="1026"/>
        <v>#N/A</v>
      </c>
      <c r="AJ2866">
        <f t="shared" si="1027"/>
        <v>28.63</v>
      </c>
      <c r="AK2866" t="str">
        <f t="shared" si="1028"/>
        <v>no - Medium</v>
      </c>
      <c r="AL2866" t="str">
        <f t="shared" si="1029"/>
        <v>Q3 - High</v>
      </c>
      <c r="AM2866">
        <f t="shared" si="1030"/>
        <v>0</v>
      </c>
      <c r="AN2866">
        <f t="shared" si="1031"/>
        <v>1</v>
      </c>
      <c r="AO2866">
        <f t="shared" si="1032"/>
        <v>0</v>
      </c>
      <c r="AP2866">
        <f t="shared" si="1033"/>
        <v>2</v>
      </c>
      <c r="AQ2866">
        <f t="shared" si="1034"/>
        <v>168.4</v>
      </c>
    </row>
    <row r="2867" spans="1:43" x14ac:dyDescent="0.25">
      <c r="A2867" t="s">
        <v>57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  <c r="U2867">
        <f t="shared" si="1012"/>
        <v>1</v>
      </c>
      <c r="V2867" t="str">
        <f t="shared" si="1013"/>
        <v>&lt;=3 calls</v>
      </c>
      <c r="W2867" t="str">
        <f t="shared" si="1014"/>
        <v>Q2</v>
      </c>
      <c r="X2867" t="str">
        <f t="shared" si="1015"/>
        <v>Not Applicable</v>
      </c>
      <c r="Y2867" t="str">
        <f t="shared" si="1016"/>
        <v>Low</v>
      </c>
      <c r="Z2867" s="3">
        <f t="shared" si="1017"/>
        <v>2.3502096310616567</v>
      </c>
      <c r="AA2867" s="3">
        <f t="shared" si="1018"/>
        <v>-1.2253631100926781</v>
      </c>
      <c r="AB2867" s="3">
        <f t="shared" si="1019"/>
        <v>3.5960150688622008</v>
      </c>
      <c r="AC2867" s="3">
        <f t="shared" si="1020"/>
        <v>-2.0314681775414092E-2</v>
      </c>
      <c r="AD2867" s="3">
        <f t="shared" si="1021"/>
        <v>5.7756238571605536</v>
      </c>
      <c r="AE2867" s="3">
        <f t="shared" si="1022"/>
        <v>4.4672963997579815</v>
      </c>
      <c r="AF2867" s="3">
        <f t="shared" si="1023"/>
        <v>3.8151858810782855</v>
      </c>
      <c r="AG2867" t="str">
        <f t="shared" si="1024"/>
        <v>Cluster 3</v>
      </c>
      <c r="AH2867" t="str">
        <f t="shared" si="1025"/>
        <v>Not Applicable</v>
      </c>
      <c r="AI2867">
        <f t="shared" si="1026"/>
        <v>52.22</v>
      </c>
      <c r="AJ2867" t="e">
        <f t="shared" si="1027"/>
        <v>#N/A</v>
      </c>
      <c r="AK2867" t="str">
        <f t="shared" si="1028"/>
        <v>no - Medium</v>
      </c>
      <c r="AL2867" t="str">
        <f t="shared" si="1029"/>
        <v>Q2 - Medium</v>
      </c>
      <c r="AM2867">
        <f t="shared" si="1030"/>
        <v>0</v>
      </c>
      <c r="AN2867">
        <f t="shared" si="1031"/>
        <v>1</v>
      </c>
      <c r="AO2867">
        <f t="shared" si="1032"/>
        <v>0</v>
      </c>
      <c r="AP2867">
        <f t="shared" si="1033"/>
        <v>2</v>
      </c>
      <c r="AQ2867">
        <f t="shared" si="1034"/>
        <v>307.2</v>
      </c>
    </row>
    <row r="2868" spans="1:43" x14ac:dyDescent="0.25">
      <c r="A2868" t="s">
        <v>20</v>
      </c>
      <c r="B2868">
        <v>110</v>
      </c>
      <c r="C2868" t="s">
        <v>28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  <c r="U2868">
        <f t="shared" si="1012"/>
        <v>0</v>
      </c>
      <c r="V2868" t="str">
        <f t="shared" si="1013"/>
        <v>&lt;=3 calls</v>
      </c>
      <c r="W2868" t="str">
        <f t="shared" si="1014"/>
        <v>Q3</v>
      </c>
      <c r="X2868" t="str">
        <f t="shared" si="1015"/>
        <v>Not Applicable</v>
      </c>
      <c r="Y2868" t="str">
        <f t="shared" si="1016"/>
        <v>High</v>
      </c>
      <c r="Z2868" s="3">
        <f t="shared" si="1017"/>
        <v>-8.6269121547540975E-2</v>
      </c>
      <c r="AA2868" s="3">
        <f t="shared" si="1018"/>
        <v>0.72291427720320078</v>
      </c>
      <c r="AB2868" s="3">
        <f t="shared" si="1019"/>
        <v>-0.11176734446994839</v>
      </c>
      <c r="AC2868" s="3">
        <f t="shared" si="1020"/>
        <v>-0.27392852265606671</v>
      </c>
      <c r="AD2868" s="3">
        <f t="shared" si="1021"/>
        <v>2.2626256352721055</v>
      </c>
      <c r="AE2868" s="3">
        <f t="shared" si="1022"/>
        <v>0.78586015825413236</v>
      </c>
      <c r="AF2868" s="3">
        <f t="shared" si="1023"/>
        <v>2.0287132895685187</v>
      </c>
      <c r="AG2868" t="str">
        <f t="shared" si="1024"/>
        <v>Cluster 2</v>
      </c>
      <c r="AH2868" t="str">
        <f t="shared" si="1025"/>
        <v>Not Applicable</v>
      </c>
      <c r="AI2868" t="e">
        <f t="shared" si="1026"/>
        <v>#N/A</v>
      </c>
      <c r="AJ2868">
        <f t="shared" si="1027"/>
        <v>29.85</v>
      </c>
      <c r="AK2868" t="str">
        <f t="shared" si="1028"/>
        <v>no - High</v>
      </c>
      <c r="AL2868" t="str">
        <f t="shared" si="1029"/>
        <v>Q2 - Medium</v>
      </c>
      <c r="AM2868">
        <f t="shared" si="1030"/>
        <v>0</v>
      </c>
      <c r="AN2868">
        <f t="shared" si="1031"/>
        <v>0</v>
      </c>
      <c r="AO2868">
        <f t="shared" si="1032"/>
        <v>1</v>
      </c>
      <c r="AP2868">
        <f t="shared" si="1033"/>
        <v>0</v>
      </c>
      <c r="AQ2868">
        <f t="shared" si="1034"/>
        <v>175.6</v>
      </c>
    </row>
    <row r="2869" spans="1:43" x14ac:dyDescent="0.25">
      <c r="A2869" t="s">
        <v>66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  <c r="U2869">
        <f t="shared" si="1012"/>
        <v>0</v>
      </c>
      <c r="V2869" t="str">
        <f t="shared" si="1013"/>
        <v>&lt;=3 calls</v>
      </c>
      <c r="W2869" t="str">
        <f t="shared" si="1014"/>
        <v>Q1</v>
      </c>
      <c r="X2869" t="str">
        <f t="shared" si="1015"/>
        <v>Not Applicable</v>
      </c>
      <c r="Y2869" t="str">
        <f t="shared" si="1016"/>
        <v>Medium</v>
      </c>
      <c r="Z2869" s="3">
        <f t="shared" si="1017"/>
        <v>-0.20661191707915028</v>
      </c>
      <c r="AA2869" s="3">
        <f t="shared" si="1018"/>
        <v>0.39057278212821456</v>
      </c>
      <c r="AB2869" s="3">
        <f t="shared" si="1019"/>
        <v>-0.13957074767650987</v>
      </c>
      <c r="AC2869" s="3">
        <f t="shared" si="1020"/>
        <v>0.16083806171076653</v>
      </c>
      <c r="AD2869" s="3">
        <f t="shared" si="1021"/>
        <v>2.156627185279596</v>
      </c>
      <c r="AE2869" s="3">
        <f t="shared" si="1022"/>
        <v>0.49049409590774051</v>
      </c>
      <c r="AF2869" s="3">
        <f t="shared" si="1023"/>
        <v>1.957071306813758</v>
      </c>
      <c r="AG2869" t="str">
        <f t="shared" si="1024"/>
        <v>Cluster 2</v>
      </c>
      <c r="AH2869" t="str">
        <f t="shared" si="1025"/>
        <v>Not Applicable</v>
      </c>
      <c r="AI2869" t="e">
        <f t="shared" si="1026"/>
        <v>#N/A</v>
      </c>
      <c r="AJ2869">
        <f t="shared" si="1027"/>
        <v>28.75</v>
      </c>
      <c r="AK2869" t="str">
        <f t="shared" si="1028"/>
        <v>no - High</v>
      </c>
      <c r="AL2869" t="str">
        <f t="shared" si="1029"/>
        <v>Q3 - High</v>
      </c>
      <c r="AM2869">
        <f t="shared" si="1030"/>
        <v>0</v>
      </c>
      <c r="AN2869">
        <f t="shared" si="1031"/>
        <v>1</v>
      </c>
      <c r="AO2869">
        <f t="shared" si="1032"/>
        <v>0</v>
      </c>
      <c r="AP2869">
        <f t="shared" si="1033"/>
        <v>3</v>
      </c>
      <c r="AQ2869">
        <f t="shared" si="1034"/>
        <v>169.1</v>
      </c>
    </row>
    <row r="2870" spans="1:43" x14ac:dyDescent="0.25">
      <c r="A2870" t="s">
        <v>61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  <c r="U2870">
        <f t="shared" si="1012"/>
        <v>0</v>
      </c>
      <c r="V2870" t="str">
        <f t="shared" si="1013"/>
        <v>&lt;=3 calls</v>
      </c>
      <c r="W2870" t="str">
        <f t="shared" si="1014"/>
        <v>Q1</v>
      </c>
      <c r="X2870" t="str">
        <f t="shared" si="1015"/>
        <v>Not Applicable</v>
      </c>
      <c r="Y2870" t="str">
        <f t="shared" si="1016"/>
        <v>High</v>
      </c>
      <c r="Z2870" s="3">
        <f t="shared" si="1017"/>
        <v>0.19329644961050516</v>
      </c>
      <c r="AA2870" s="3">
        <f t="shared" si="1018"/>
        <v>0.82440778767520251</v>
      </c>
      <c r="AB2870" s="3">
        <f t="shared" si="1019"/>
        <v>1.5405491889485563</v>
      </c>
      <c r="AC2870" s="3">
        <f t="shared" si="1020"/>
        <v>-2.1216865062151089</v>
      </c>
      <c r="AD2870" s="3">
        <f t="shared" si="1021"/>
        <v>3.53057941308154</v>
      </c>
      <c r="AE2870" s="3">
        <f t="shared" si="1022"/>
        <v>2.7553324939173636</v>
      </c>
      <c r="AF2870" s="3">
        <f t="shared" si="1023"/>
        <v>3.2739461376141437</v>
      </c>
      <c r="AG2870" t="str">
        <f t="shared" si="1024"/>
        <v>Cluster 2</v>
      </c>
      <c r="AH2870" t="str">
        <f t="shared" si="1025"/>
        <v>Not Applicable</v>
      </c>
      <c r="AI2870" t="e">
        <f t="shared" si="1026"/>
        <v>#N/A</v>
      </c>
      <c r="AJ2870">
        <f t="shared" si="1027"/>
        <v>32.42</v>
      </c>
      <c r="AK2870" t="str">
        <f t="shared" si="1028"/>
        <v>no - Low</v>
      </c>
      <c r="AL2870" t="str">
        <f t="shared" si="1029"/>
        <v>Q1 - Low</v>
      </c>
      <c r="AM2870">
        <f t="shared" si="1030"/>
        <v>0</v>
      </c>
      <c r="AN2870">
        <f t="shared" si="1031"/>
        <v>1</v>
      </c>
      <c r="AO2870">
        <f t="shared" si="1032"/>
        <v>0</v>
      </c>
      <c r="AP2870">
        <f t="shared" si="1033"/>
        <v>1</v>
      </c>
      <c r="AQ2870">
        <f t="shared" si="1034"/>
        <v>190.7</v>
      </c>
    </row>
    <row r="2871" spans="1:43" x14ac:dyDescent="0.25">
      <c r="A2871" t="s">
        <v>31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  <c r="U2871">
        <f t="shared" si="1012"/>
        <v>0</v>
      </c>
      <c r="V2871" t="str">
        <f t="shared" si="1013"/>
        <v>&lt;=3 calls</v>
      </c>
      <c r="W2871" t="str">
        <f t="shared" si="1014"/>
        <v>Q1</v>
      </c>
      <c r="X2871" t="str">
        <f t="shared" si="1015"/>
        <v>Not Applicable</v>
      </c>
      <c r="Y2871" t="str">
        <f t="shared" si="1016"/>
        <v>Medium</v>
      </c>
      <c r="Z2871" s="3">
        <f t="shared" si="1017"/>
        <v>1.09864455753292</v>
      </c>
      <c r="AA2871" s="3">
        <f t="shared" si="1018"/>
        <v>0.59953000957057134</v>
      </c>
      <c r="AB2871" s="3">
        <f t="shared" si="1019"/>
        <v>-0.94388348329489247</v>
      </c>
      <c r="AC2871" s="3">
        <f t="shared" si="1020"/>
        <v>-0.60000346093119195</v>
      </c>
      <c r="AD2871" s="3">
        <f t="shared" si="1021"/>
        <v>2.6694477940378452</v>
      </c>
      <c r="AE2871" s="3">
        <f t="shared" si="1022"/>
        <v>1.6785041791245867</v>
      </c>
      <c r="AF2871" s="3">
        <f t="shared" si="1023"/>
        <v>2.5512351976217107</v>
      </c>
      <c r="AG2871" t="str">
        <f t="shared" si="1024"/>
        <v>Cluster 2</v>
      </c>
      <c r="AH2871" t="str">
        <f t="shared" si="1025"/>
        <v>Not Applicable</v>
      </c>
      <c r="AI2871" t="e">
        <f t="shared" si="1026"/>
        <v>#N/A</v>
      </c>
      <c r="AJ2871">
        <f t="shared" si="1027"/>
        <v>40.729999999999997</v>
      </c>
      <c r="AK2871" t="str">
        <f t="shared" si="1028"/>
        <v>no - Low</v>
      </c>
      <c r="AL2871" t="str">
        <f t="shared" si="1029"/>
        <v>Q2 - Medium</v>
      </c>
      <c r="AM2871">
        <f t="shared" si="1030"/>
        <v>0</v>
      </c>
      <c r="AN2871">
        <f t="shared" si="1031"/>
        <v>1</v>
      </c>
      <c r="AO2871">
        <f t="shared" si="1032"/>
        <v>0</v>
      </c>
      <c r="AP2871">
        <f t="shared" si="1033"/>
        <v>1</v>
      </c>
      <c r="AQ2871">
        <f t="shared" si="1034"/>
        <v>239.6</v>
      </c>
    </row>
    <row r="2872" spans="1:43" x14ac:dyDescent="0.25">
      <c r="A2872" t="s">
        <v>60</v>
      </c>
      <c r="B2872">
        <v>79</v>
      </c>
      <c r="C2872" t="s">
        <v>28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  <c r="U2872">
        <f t="shared" si="1012"/>
        <v>0</v>
      </c>
      <c r="V2872" t="str">
        <f t="shared" si="1013"/>
        <v>&lt;=3 calls</v>
      </c>
      <c r="W2872" t="str">
        <f t="shared" si="1014"/>
        <v>Q2</v>
      </c>
      <c r="X2872" t="str">
        <f t="shared" si="1015"/>
        <v>Not Applicable</v>
      </c>
      <c r="Y2872" t="str">
        <f t="shared" si="1016"/>
        <v>High</v>
      </c>
      <c r="Z2872" s="3">
        <f t="shared" si="1017"/>
        <v>-1.0915943211423695</v>
      </c>
      <c r="AA2872" s="3">
        <f t="shared" si="1018"/>
        <v>1.644316146782355</v>
      </c>
      <c r="AB2872" s="3">
        <f t="shared" si="1019"/>
        <v>-1.5376847374921676</v>
      </c>
      <c r="AC2872" s="3">
        <f t="shared" si="1020"/>
        <v>-1.0347700452980251</v>
      </c>
      <c r="AD2872" s="3">
        <f t="shared" si="1021"/>
        <v>2.7002057767476648</v>
      </c>
      <c r="AE2872" s="3">
        <f t="shared" si="1022"/>
        <v>2.707503859846164</v>
      </c>
      <c r="AF2872" s="3">
        <f t="shared" si="1023"/>
        <v>3.9204646491688058</v>
      </c>
      <c r="AG2872" t="str">
        <f t="shared" si="1024"/>
        <v>Cluster 1</v>
      </c>
      <c r="AH2872" t="str">
        <f t="shared" si="1025"/>
        <v>Not Applicable</v>
      </c>
      <c r="AI2872" t="e">
        <f t="shared" si="1026"/>
        <v>#N/A</v>
      </c>
      <c r="AJ2872">
        <f t="shared" si="1027"/>
        <v>20.62</v>
      </c>
      <c r="AK2872" t="str">
        <f t="shared" si="1028"/>
        <v>no - Medium</v>
      </c>
      <c r="AL2872" t="str">
        <f t="shared" si="1029"/>
        <v>Q1 - Low</v>
      </c>
      <c r="AM2872">
        <f t="shared" si="1030"/>
        <v>0</v>
      </c>
      <c r="AN2872">
        <f t="shared" si="1031"/>
        <v>0</v>
      </c>
      <c r="AO2872">
        <f t="shared" si="1032"/>
        <v>1</v>
      </c>
      <c r="AP2872">
        <f t="shared" si="1033"/>
        <v>1</v>
      </c>
      <c r="AQ2872">
        <f t="shared" si="1034"/>
        <v>121.3</v>
      </c>
    </row>
    <row r="2873" spans="1:43" x14ac:dyDescent="0.25">
      <c r="A2873" t="s">
        <v>53</v>
      </c>
      <c r="B2873">
        <v>61</v>
      </c>
      <c r="C2873" t="s">
        <v>25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  <c r="U2873">
        <f t="shared" si="1012"/>
        <v>1</v>
      </c>
      <c r="V2873" t="str">
        <f t="shared" si="1013"/>
        <v>&lt;=3 calls</v>
      </c>
      <c r="W2873" t="str">
        <f t="shared" si="1014"/>
        <v>Q1</v>
      </c>
      <c r="X2873" t="str">
        <f t="shared" si="1015"/>
        <v>Not Applicable</v>
      </c>
      <c r="Y2873" t="str">
        <f t="shared" si="1016"/>
        <v>High</v>
      </c>
      <c r="Z2873" s="3">
        <f t="shared" si="1017"/>
        <v>0.52099913898119543</v>
      </c>
      <c r="AA2873" s="3">
        <f t="shared" si="1018"/>
        <v>2.5060159513779792</v>
      </c>
      <c r="AB2873" s="3">
        <f t="shared" si="1019"/>
        <v>2.7249671562858468E-2</v>
      </c>
      <c r="AC2873" s="3">
        <f t="shared" si="1020"/>
        <v>-5.6545230472650088E-2</v>
      </c>
      <c r="AD2873" s="3">
        <f t="shared" si="1021"/>
        <v>4.0682840389982946</v>
      </c>
      <c r="AE2873" s="3">
        <f t="shared" si="1022"/>
        <v>2.5603702777273281</v>
      </c>
      <c r="AF2873" s="3">
        <f t="shared" si="1023"/>
        <v>2.1354289724012707</v>
      </c>
      <c r="AG2873" t="str">
        <f t="shared" si="1024"/>
        <v>Cluster 3</v>
      </c>
      <c r="AH2873" t="str">
        <f t="shared" si="1025"/>
        <v>Not Applicable</v>
      </c>
      <c r="AI2873">
        <f t="shared" si="1026"/>
        <v>35.43</v>
      </c>
      <c r="AJ2873" t="e">
        <f t="shared" si="1027"/>
        <v>#N/A</v>
      </c>
      <c r="AK2873" t="str">
        <f t="shared" si="1028"/>
        <v>no - High</v>
      </c>
      <c r="AL2873" t="str">
        <f t="shared" si="1029"/>
        <v>Q2 - Medium</v>
      </c>
      <c r="AM2873">
        <f t="shared" si="1030"/>
        <v>0</v>
      </c>
      <c r="AN2873">
        <f t="shared" si="1031"/>
        <v>0</v>
      </c>
      <c r="AO2873">
        <f t="shared" si="1032"/>
        <v>0</v>
      </c>
      <c r="AP2873">
        <f t="shared" si="1033"/>
        <v>1</v>
      </c>
      <c r="AQ2873">
        <f t="shared" si="1034"/>
        <v>208.4</v>
      </c>
    </row>
    <row r="2874" spans="1:43" x14ac:dyDescent="0.25">
      <c r="A2874" t="s">
        <v>41</v>
      </c>
      <c r="B2874">
        <v>97</v>
      </c>
      <c r="C2874" t="s">
        <v>28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  <c r="U2874">
        <f t="shared" si="1012"/>
        <v>0</v>
      </c>
      <c r="V2874" t="str">
        <f t="shared" si="1013"/>
        <v>&lt;=3 calls</v>
      </c>
      <c r="W2874" t="str">
        <f t="shared" si="1014"/>
        <v>Q2</v>
      </c>
      <c r="X2874" t="str">
        <f t="shared" si="1015"/>
        <v>Low</v>
      </c>
      <c r="Y2874" t="str">
        <f t="shared" si="1016"/>
        <v>High</v>
      </c>
      <c r="Z2874" s="3">
        <f t="shared" si="1017"/>
        <v>0.93201607141223008</v>
      </c>
      <c r="AA2874" s="3">
        <f t="shared" si="1018"/>
        <v>1.2164513477337198</v>
      </c>
      <c r="AB2874" s="3">
        <f t="shared" si="1019"/>
        <v>-0.86245923104710565</v>
      </c>
      <c r="AC2874" s="3">
        <f t="shared" si="1020"/>
        <v>-1.2521533374814422</v>
      </c>
      <c r="AD2874" s="3">
        <f t="shared" si="1021"/>
        <v>2.9542920380004674</v>
      </c>
      <c r="AE2874" s="3">
        <f t="shared" si="1022"/>
        <v>2.1587338290206484</v>
      </c>
      <c r="AF2874" s="3">
        <f t="shared" si="1023"/>
        <v>2.9312833440872526</v>
      </c>
      <c r="AG2874" t="str">
        <f t="shared" si="1024"/>
        <v>Cluster 2</v>
      </c>
      <c r="AH2874" t="str">
        <f t="shared" si="1025"/>
        <v>Not Applicable</v>
      </c>
      <c r="AI2874" t="e">
        <f t="shared" si="1026"/>
        <v>#N/A</v>
      </c>
      <c r="AJ2874">
        <f t="shared" si="1027"/>
        <v>39.200000000000003</v>
      </c>
      <c r="AK2874" t="str">
        <f t="shared" si="1028"/>
        <v>yes - Medium</v>
      </c>
      <c r="AL2874" t="str">
        <f t="shared" si="1029"/>
        <v>Q1 - Low</v>
      </c>
      <c r="AM2874">
        <f t="shared" si="1030"/>
        <v>1</v>
      </c>
      <c r="AN2874">
        <f t="shared" si="1031"/>
        <v>0</v>
      </c>
      <c r="AO2874">
        <f t="shared" si="1032"/>
        <v>1</v>
      </c>
      <c r="AP2874">
        <f t="shared" si="1033"/>
        <v>0</v>
      </c>
      <c r="AQ2874">
        <f t="shared" si="1034"/>
        <v>230.6</v>
      </c>
    </row>
    <row r="2875" spans="1:43" x14ac:dyDescent="0.25">
      <c r="A2875" t="s">
        <v>45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  <c r="U2875">
        <f t="shared" si="1012"/>
        <v>0</v>
      </c>
      <c r="V2875" t="str">
        <f t="shared" si="1013"/>
        <v>&lt;=3 calls</v>
      </c>
      <c r="W2875" t="str">
        <f t="shared" si="1014"/>
        <v>Q1</v>
      </c>
      <c r="X2875" t="str">
        <f t="shared" si="1015"/>
        <v>Not Applicable</v>
      </c>
      <c r="Y2875" t="str">
        <f t="shared" si="1016"/>
        <v>Medium</v>
      </c>
      <c r="Z2875" s="3">
        <f t="shared" si="1017"/>
        <v>-1.2545199520159327</v>
      </c>
      <c r="AA2875" s="3">
        <f t="shared" si="1018"/>
        <v>0.21942686250875995</v>
      </c>
      <c r="AB2875" s="3">
        <f t="shared" si="1019"/>
        <v>0.53565475876855206</v>
      </c>
      <c r="AC2875" s="3">
        <f t="shared" si="1020"/>
        <v>0.30576025649971117</v>
      </c>
      <c r="AD2875" s="3">
        <f t="shared" si="1021"/>
        <v>2.369604959600828</v>
      </c>
      <c r="AE2875" s="3">
        <f t="shared" si="1022"/>
        <v>1.4150561165701738</v>
      </c>
      <c r="AF2875" s="3">
        <f t="shared" si="1023"/>
        <v>2.5277934966132976</v>
      </c>
      <c r="AG2875" t="str">
        <f t="shared" si="1024"/>
        <v>Cluster 2</v>
      </c>
      <c r="AH2875" t="str">
        <f t="shared" si="1025"/>
        <v>Not Applicable</v>
      </c>
      <c r="AI2875" t="e">
        <f t="shared" si="1026"/>
        <v>#N/A</v>
      </c>
      <c r="AJ2875">
        <f t="shared" si="1027"/>
        <v>19.13</v>
      </c>
      <c r="AK2875" t="str">
        <f t="shared" si="1028"/>
        <v>no - High</v>
      </c>
      <c r="AL2875" t="str">
        <f t="shared" si="1029"/>
        <v>Q3 - High</v>
      </c>
      <c r="AM2875">
        <f t="shared" si="1030"/>
        <v>0</v>
      </c>
      <c r="AN2875">
        <f t="shared" si="1031"/>
        <v>1</v>
      </c>
      <c r="AO2875">
        <f t="shared" si="1032"/>
        <v>0</v>
      </c>
      <c r="AP2875">
        <f t="shared" si="1033"/>
        <v>0</v>
      </c>
      <c r="AQ2875">
        <f t="shared" si="1034"/>
        <v>112.5</v>
      </c>
    </row>
    <row r="2876" spans="1:43" x14ac:dyDescent="0.25">
      <c r="A2876" t="s">
        <v>64</v>
      </c>
      <c r="B2876">
        <v>105</v>
      </c>
      <c r="C2876" t="s">
        <v>28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  <c r="U2876">
        <f t="shared" si="1012"/>
        <v>0</v>
      </c>
      <c r="V2876" t="str">
        <f t="shared" si="1013"/>
        <v>&lt;=3 calls</v>
      </c>
      <c r="W2876" t="str">
        <f t="shared" si="1014"/>
        <v>Q3</v>
      </c>
      <c r="X2876" t="str">
        <f t="shared" si="1015"/>
        <v>Not Applicable</v>
      </c>
      <c r="Y2876" t="str">
        <f t="shared" si="1016"/>
        <v>High</v>
      </c>
      <c r="Z2876" s="3">
        <f t="shared" si="1017"/>
        <v>-0.23253190380903546</v>
      </c>
      <c r="AA2876" s="3">
        <f t="shared" si="1018"/>
        <v>0.67515262521637631</v>
      </c>
      <c r="AB2876" s="3">
        <f t="shared" si="1019"/>
        <v>-0.61222860218805342</v>
      </c>
      <c r="AC2876" s="3">
        <f t="shared" si="1020"/>
        <v>-1.2159227887842059</v>
      </c>
      <c r="AD2876" s="3">
        <f t="shared" si="1021"/>
        <v>1.8952923004427789</v>
      </c>
      <c r="AE2876" s="3">
        <f t="shared" si="1022"/>
        <v>1.537268435650559</v>
      </c>
      <c r="AF2876" s="3">
        <f t="shared" si="1023"/>
        <v>3.0222931000115381</v>
      </c>
      <c r="AG2876" t="str">
        <f t="shared" si="1024"/>
        <v>Cluster 2</v>
      </c>
      <c r="AH2876" t="str">
        <f t="shared" si="1025"/>
        <v>Not Applicable</v>
      </c>
      <c r="AI2876" t="e">
        <f t="shared" si="1026"/>
        <v>#N/A</v>
      </c>
      <c r="AJ2876">
        <f t="shared" si="1027"/>
        <v>28.51</v>
      </c>
      <c r="AK2876" t="str">
        <f t="shared" si="1028"/>
        <v>no - Medium</v>
      </c>
      <c r="AL2876" t="str">
        <f t="shared" si="1029"/>
        <v>Q1 - Low</v>
      </c>
      <c r="AM2876">
        <f t="shared" si="1030"/>
        <v>0</v>
      </c>
      <c r="AN2876">
        <f t="shared" si="1031"/>
        <v>0</v>
      </c>
      <c r="AO2876">
        <f t="shared" si="1032"/>
        <v>1</v>
      </c>
      <c r="AP2876">
        <f t="shared" si="1033"/>
        <v>3</v>
      </c>
      <c r="AQ2876">
        <f t="shared" si="1034"/>
        <v>167.7</v>
      </c>
    </row>
    <row r="2877" spans="1:43" x14ac:dyDescent="0.25">
      <c r="A2877" t="s">
        <v>52</v>
      </c>
      <c r="B2877">
        <v>159</v>
      </c>
      <c r="C2877" t="s">
        <v>25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  <c r="U2877">
        <f t="shared" si="1012"/>
        <v>0</v>
      </c>
      <c r="V2877" t="str">
        <f t="shared" si="1013"/>
        <v>&lt;=3 calls</v>
      </c>
      <c r="W2877" t="str">
        <f t="shared" si="1014"/>
        <v>Q4</v>
      </c>
      <c r="X2877" t="str">
        <f t="shared" si="1015"/>
        <v>Not Applicable</v>
      </c>
      <c r="Y2877" t="str">
        <f t="shared" si="1016"/>
        <v>Medium</v>
      </c>
      <c r="Z2877" s="3">
        <f t="shared" si="1017"/>
        <v>-2.9548784871960662E-3</v>
      </c>
      <c r="AA2877" s="3">
        <f t="shared" si="1018"/>
        <v>-0.13480538972685402</v>
      </c>
      <c r="AB2877" s="3">
        <f t="shared" si="1019"/>
        <v>1.0063266559081978</v>
      </c>
      <c r="AC2877" s="3">
        <f t="shared" si="1020"/>
        <v>1.1390628765361424</v>
      </c>
      <c r="AD2877" s="3">
        <f t="shared" si="1021"/>
        <v>3.2161463474103646</v>
      </c>
      <c r="AE2877" s="3">
        <f t="shared" si="1022"/>
        <v>1.5258895109084571</v>
      </c>
      <c r="AF2877" s="3">
        <f t="shared" si="1023"/>
        <v>1.5208814125499299</v>
      </c>
      <c r="AG2877" t="str">
        <f t="shared" si="1024"/>
        <v>Cluster 3</v>
      </c>
      <c r="AH2877" t="str">
        <f t="shared" si="1025"/>
        <v>Not Applicable</v>
      </c>
      <c r="AI2877" t="e">
        <f t="shared" si="1026"/>
        <v>#N/A</v>
      </c>
      <c r="AJ2877">
        <f t="shared" si="1027"/>
        <v>30.62</v>
      </c>
      <c r="AK2877" t="str">
        <f t="shared" si="1028"/>
        <v>no - Medium</v>
      </c>
      <c r="AL2877" t="str">
        <f t="shared" si="1029"/>
        <v>Q4 - Very High</v>
      </c>
      <c r="AM2877">
        <f t="shared" si="1030"/>
        <v>0</v>
      </c>
      <c r="AN2877">
        <f t="shared" si="1031"/>
        <v>0</v>
      </c>
      <c r="AO2877">
        <f t="shared" si="1032"/>
        <v>0</v>
      </c>
      <c r="AP2877">
        <f t="shared" si="1033"/>
        <v>0</v>
      </c>
      <c r="AQ2877">
        <f t="shared" si="1034"/>
        <v>180.1</v>
      </c>
    </row>
    <row r="2878" spans="1:43" x14ac:dyDescent="0.25">
      <c r="A2878" t="s">
        <v>61</v>
      </c>
      <c r="B2878">
        <v>83</v>
      </c>
      <c r="C2878" t="s">
        <v>28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  <c r="U2878">
        <f t="shared" si="1012"/>
        <v>0</v>
      </c>
      <c r="V2878" t="str">
        <f t="shared" si="1013"/>
        <v>&lt;=3 calls</v>
      </c>
      <c r="W2878" t="str">
        <f t="shared" si="1014"/>
        <v>Q2</v>
      </c>
      <c r="X2878" t="str">
        <f t="shared" si="1015"/>
        <v>Not Applicable</v>
      </c>
      <c r="Y2878" t="str">
        <f t="shared" si="1016"/>
        <v>Medium</v>
      </c>
      <c r="Z2878" s="3">
        <f t="shared" si="1017"/>
        <v>-0.9379258283866222</v>
      </c>
      <c r="AA2878" s="3">
        <f t="shared" si="1018"/>
        <v>-0.20843793653987533</v>
      </c>
      <c r="AB2878" s="3">
        <f t="shared" si="1019"/>
        <v>0.36684838215728655</v>
      </c>
      <c r="AC2878" s="3">
        <f t="shared" si="1020"/>
        <v>-0.16523687656435807</v>
      </c>
      <c r="AD2878" s="3">
        <f t="shared" si="1021"/>
        <v>1.7876038921262054</v>
      </c>
      <c r="AE2878" s="3">
        <f t="shared" si="1022"/>
        <v>1.0416487862095822</v>
      </c>
      <c r="AF2878" s="3">
        <f t="shared" si="1023"/>
        <v>2.6409348179156247</v>
      </c>
      <c r="AG2878" t="str">
        <f t="shared" si="1024"/>
        <v>Cluster 2</v>
      </c>
      <c r="AH2878" t="str">
        <f t="shared" si="1025"/>
        <v>Not Applicable</v>
      </c>
      <c r="AI2878" t="e">
        <f t="shared" si="1026"/>
        <v>#N/A</v>
      </c>
      <c r="AJ2878">
        <f t="shared" si="1027"/>
        <v>22.03</v>
      </c>
      <c r="AK2878" t="str">
        <f t="shared" si="1028"/>
        <v>no - Medium</v>
      </c>
      <c r="AL2878" t="str">
        <f t="shared" si="1029"/>
        <v>Q2 - Medium</v>
      </c>
      <c r="AM2878">
        <f t="shared" si="1030"/>
        <v>0</v>
      </c>
      <c r="AN2878">
        <f t="shared" si="1031"/>
        <v>0</v>
      </c>
      <c r="AO2878">
        <f t="shared" si="1032"/>
        <v>1</v>
      </c>
      <c r="AP2878">
        <f t="shared" si="1033"/>
        <v>2</v>
      </c>
      <c r="AQ2878">
        <f t="shared" si="1034"/>
        <v>129.6</v>
      </c>
    </row>
    <row r="2879" spans="1:43" x14ac:dyDescent="0.25">
      <c r="A2879" t="s">
        <v>57</v>
      </c>
      <c r="B2879">
        <v>93</v>
      </c>
      <c r="C2879" t="s">
        <v>28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  <c r="U2879">
        <f t="shared" si="1012"/>
        <v>0</v>
      </c>
      <c r="V2879" t="str">
        <f t="shared" si="1013"/>
        <v>&lt;=3 calls</v>
      </c>
      <c r="W2879" t="str">
        <f t="shared" si="1014"/>
        <v>Q2</v>
      </c>
      <c r="X2879" t="str">
        <f t="shared" si="1015"/>
        <v>Not Applicable</v>
      </c>
      <c r="Y2879" t="str">
        <f t="shared" si="1016"/>
        <v>Medium</v>
      </c>
      <c r="Z2879" s="3">
        <f t="shared" si="1017"/>
        <v>0.65245050025418394</v>
      </c>
      <c r="AA2879" s="3">
        <f t="shared" si="1018"/>
        <v>0.61147042256727724</v>
      </c>
      <c r="AB2879" s="3">
        <f t="shared" si="1019"/>
        <v>-1.120633689393747</v>
      </c>
      <c r="AC2879" s="3">
        <f t="shared" si="1020"/>
        <v>1.0666017791416695</v>
      </c>
      <c r="AD2879" s="3">
        <f t="shared" si="1021"/>
        <v>3.1004556083207713</v>
      </c>
      <c r="AE2879" s="3">
        <f t="shared" si="1022"/>
        <v>1.7869098897339382</v>
      </c>
      <c r="AF2879" s="3">
        <f t="shared" si="1023"/>
        <v>2.1847812084715001</v>
      </c>
      <c r="AG2879" t="str">
        <f t="shared" si="1024"/>
        <v>Cluster 2</v>
      </c>
      <c r="AH2879" t="str">
        <f t="shared" si="1025"/>
        <v>Not Applicable</v>
      </c>
      <c r="AI2879" t="e">
        <f t="shared" si="1026"/>
        <v>#N/A</v>
      </c>
      <c r="AJ2879">
        <f t="shared" si="1027"/>
        <v>36.64</v>
      </c>
      <c r="AK2879" t="str">
        <f t="shared" si="1028"/>
        <v>no - Medium</v>
      </c>
      <c r="AL2879" t="str">
        <f t="shared" si="1029"/>
        <v>Q4 - Very High</v>
      </c>
      <c r="AM2879">
        <f t="shared" si="1030"/>
        <v>0</v>
      </c>
      <c r="AN2879">
        <f t="shared" si="1031"/>
        <v>0</v>
      </c>
      <c r="AO2879">
        <f t="shared" si="1032"/>
        <v>1</v>
      </c>
      <c r="AP2879">
        <f t="shared" si="1033"/>
        <v>0</v>
      </c>
      <c r="AQ2879">
        <f t="shared" si="1034"/>
        <v>215.5</v>
      </c>
    </row>
    <row r="2880" spans="1:43" x14ac:dyDescent="0.25">
      <c r="A2880" t="s">
        <v>55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  <c r="U2880">
        <f t="shared" si="1012"/>
        <v>0</v>
      </c>
      <c r="V2880" t="str">
        <f t="shared" si="1013"/>
        <v>&lt;=3 calls</v>
      </c>
      <c r="W2880" t="str">
        <f t="shared" si="1014"/>
        <v>Q2</v>
      </c>
      <c r="X2880" t="str">
        <f t="shared" si="1015"/>
        <v>Not Applicable</v>
      </c>
      <c r="Y2880" t="str">
        <f t="shared" si="1016"/>
        <v>Medium</v>
      </c>
      <c r="Z2880" s="3">
        <f t="shared" si="1017"/>
        <v>0.5857991058059081</v>
      </c>
      <c r="AA2880" s="3">
        <f t="shared" si="1018"/>
        <v>0.486096086101863</v>
      </c>
      <c r="AB2880" s="3">
        <f t="shared" si="1019"/>
        <v>0.64488241422290027</v>
      </c>
      <c r="AC2880" s="3">
        <f t="shared" si="1020"/>
        <v>-0.12900632786712207</v>
      </c>
      <c r="AD2880" s="3">
        <f t="shared" si="1021"/>
        <v>2.8613822734156593</v>
      </c>
      <c r="AE2880" s="3">
        <f t="shared" si="1022"/>
        <v>1.0059651873152802</v>
      </c>
      <c r="AF2880" s="3">
        <f t="shared" si="1023"/>
        <v>1.3551470036727264</v>
      </c>
      <c r="AG2880" t="str">
        <f t="shared" si="1024"/>
        <v>Cluster 2</v>
      </c>
      <c r="AH2880" t="str">
        <f t="shared" si="1025"/>
        <v>Not Applicable</v>
      </c>
      <c r="AI2880" t="e">
        <f t="shared" si="1026"/>
        <v>#N/A</v>
      </c>
      <c r="AJ2880">
        <f t="shared" si="1027"/>
        <v>36.020000000000003</v>
      </c>
      <c r="AK2880" t="str">
        <f t="shared" si="1028"/>
        <v>no - Low</v>
      </c>
      <c r="AL2880" t="str">
        <f t="shared" si="1029"/>
        <v>Q2 - Medium</v>
      </c>
      <c r="AM2880">
        <f t="shared" si="1030"/>
        <v>0</v>
      </c>
      <c r="AN2880">
        <f t="shared" si="1031"/>
        <v>1</v>
      </c>
      <c r="AO2880">
        <f t="shared" si="1032"/>
        <v>0</v>
      </c>
      <c r="AP2880">
        <f t="shared" si="1033"/>
        <v>2</v>
      </c>
      <c r="AQ2880">
        <f t="shared" si="1034"/>
        <v>211.9</v>
      </c>
    </row>
    <row r="2881" spans="1:43" x14ac:dyDescent="0.25">
      <c r="A2881" t="s">
        <v>24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  <c r="U2881">
        <f t="shared" si="1012"/>
        <v>0</v>
      </c>
      <c r="V2881" t="str">
        <f t="shared" si="1013"/>
        <v>&lt;=3 calls</v>
      </c>
      <c r="W2881" t="str">
        <f t="shared" si="1014"/>
        <v>Q4</v>
      </c>
      <c r="X2881" t="str">
        <f t="shared" si="1015"/>
        <v>Not Applicable</v>
      </c>
      <c r="Y2881" t="str">
        <f t="shared" si="1016"/>
        <v>Low</v>
      </c>
      <c r="Z2881" s="3">
        <f t="shared" si="1017"/>
        <v>-1.819205377202715</v>
      </c>
      <c r="AA2881" s="3">
        <f t="shared" si="1018"/>
        <v>-1.492032333685781</v>
      </c>
      <c r="AB2881" s="3">
        <f t="shared" si="1019"/>
        <v>-0.58045328423769715</v>
      </c>
      <c r="AC2881" s="3">
        <f t="shared" si="1020"/>
        <v>-0.81738675311460851</v>
      </c>
      <c r="AD2881" s="3">
        <f t="shared" si="1021"/>
        <v>1.0595094676665602</v>
      </c>
      <c r="AE2881" s="3">
        <f t="shared" si="1022"/>
        <v>2.5574823183272808</v>
      </c>
      <c r="AF2881" s="3">
        <f t="shared" si="1023"/>
        <v>4.4675352606373782</v>
      </c>
      <c r="AG2881" t="str">
        <f t="shared" si="1024"/>
        <v>Cluster 1</v>
      </c>
      <c r="AH2881" t="str">
        <f t="shared" si="1025"/>
        <v>Not Applicable</v>
      </c>
      <c r="AI2881" t="e">
        <f t="shared" si="1026"/>
        <v>#N/A</v>
      </c>
      <c r="AJ2881">
        <f t="shared" si="1027"/>
        <v>13.94</v>
      </c>
      <c r="AK2881" t="str">
        <f t="shared" si="1028"/>
        <v>no - Medium</v>
      </c>
      <c r="AL2881" t="str">
        <f t="shared" si="1029"/>
        <v>Q1 - Low</v>
      </c>
      <c r="AM2881">
        <f t="shared" si="1030"/>
        <v>0</v>
      </c>
      <c r="AN2881">
        <f t="shared" si="1031"/>
        <v>1</v>
      </c>
      <c r="AO2881">
        <f t="shared" si="1032"/>
        <v>0</v>
      </c>
      <c r="AP2881">
        <f t="shared" si="1033"/>
        <v>1</v>
      </c>
      <c r="AQ2881">
        <f t="shared" si="1034"/>
        <v>82</v>
      </c>
    </row>
    <row r="2882" spans="1:43" x14ac:dyDescent="0.25">
      <c r="A2882" t="s">
        <v>27</v>
      </c>
      <c r="B2882">
        <v>169</v>
      </c>
      <c r="C2882" t="s">
        <v>25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  <c r="U2882">
        <f t="shared" ref="U2882:U2945" si="1035">IF(T2882="yes",1,0)</f>
        <v>0</v>
      </c>
      <c r="V2882" t="str">
        <f t="shared" ref="V2882:V2945" si="1036">IF(S2882&gt;3,"&gt;3 calls","&lt;=3 calls")</f>
        <v>&lt;=3 calls</v>
      </c>
      <c r="W2882" t="str">
        <f t="shared" ref="W2882:W2945" si="1037">IF(B2882&lt;=_xlfn.QUARTILE.INC($B$2:$B$4251,1),"Q1",
IF(B2882&lt;=_xlfn.QUARTILE.INC($B$2:$B$4251,2),"Q2",
IF(B2882&lt;=_xlfn.QUARTILE.INC($B$2:$B$4251,3),"Q3","Q4")))</f>
        <v>Q4</v>
      </c>
      <c r="X2882" t="str">
        <f t="shared" ref="X2882:X2945" si="1038">IF(D2882="no","Not Applicable",IF(R2882&gt;2.84,"High","Low"))</f>
        <v>Not Applicable</v>
      </c>
      <c r="Y2882" t="str">
        <f t="shared" ref="Y2882:Y2945" si="1039">IF(J2882&lt;=165,"Low",IF(J2882&lt;=233,"Medium","High"))</f>
        <v>Medium</v>
      </c>
      <c r="Z2882" s="3">
        <f t="shared" ref="Z2882:Z2945" si="1040">(G2882-AVERAGE($G$2:$G$4251))/_xlfn.STDEV.S($G$2:$G$4251)</f>
        <v>-0.57689744179179436</v>
      </c>
      <c r="AA2882" s="3">
        <f t="shared" ref="AA2882:AA2945" si="1041">(J2882-AVERAGE($J$2:$J$4251))/_xlfn.STDEV.S($J$2:$J$4251)</f>
        <v>0.13982410919738594</v>
      </c>
      <c r="AB2882" s="3">
        <f t="shared" ref="AB2882:AB2945" si="1042">(M2882-AVERAGE($M$2:$M$4251))/_xlfn.STDEV.S($M$2:$M$4251)</f>
        <v>1.2883326027176059</v>
      </c>
      <c r="AC2882" s="3">
        <f t="shared" ref="AC2882:AC2945" si="1043">(P2882-AVERAGE($P$2:$P$4251))/_xlfn.STDEV.S($P$2:$P$4251)</f>
        <v>0.41445190259141979</v>
      </c>
      <c r="AD2882" s="3">
        <f t="shared" ref="AD2882:AD2945" si="1044">SQRT((Z2882-$BQ$13)^2+(AA2882-$BR$13)^2+(AB2882-$BS$13)^2+(AC2882-$BT$13)^2)</f>
        <v>2.9521780197126941</v>
      </c>
      <c r="AE2882" s="3">
        <f t="shared" ref="AE2882:AE2945" si="1045">SQRT((Z2882-$BQ$14)^2+(AA2882-$BR$14)^2+(AB2882-$BS$14)^2+(AC2882-$BT$14)^2)</f>
        <v>1.4778134911569618</v>
      </c>
      <c r="AF2882" s="3">
        <f t="shared" ref="AF2882:AF2945" si="1046">SQRT((Z2882-$BQ$15)^2+(AA2882-$BR$15)^2+(AB2882-$BS$15)^2+(AC2882-$BT$15)^2)</f>
        <v>1.9111541981787585</v>
      </c>
      <c r="AG2882" t="str">
        <f t="shared" ref="AG2882:AG2945" si="1047">IF(AD2882=MIN(AD2882:AF2882),"Cluster 1",IF(AE2882=MIN(AD2882:AF2882),"Cluster 2","Cluster 3"))</f>
        <v>Cluster 2</v>
      </c>
      <c r="AH2882" t="str">
        <f t="shared" ref="AH2882:AH2945" si="1048">IF(E2882="no","Not Applicable",IF(F2882=0,"0 messages",IF(F2882&lt;=16,"1-16 messages","&gt;16 messages")))</f>
        <v>&gt;16 messages</v>
      </c>
      <c r="AI2882" t="e">
        <f t="shared" ref="AI2882:AI2945" si="1049">IF(T2882="yes",I2882,NA())</f>
        <v>#N/A</v>
      </c>
      <c r="AJ2882">
        <f t="shared" ref="AJ2882:AJ2945" si="1050">IF(T2882="no",I2882,NA())</f>
        <v>25.35</v>
      </c>
      <c r="AK2882" t="str">
        <f t="shared" ref="AK2882:AK2945" si="1051">D2882&amp;" - "&amp;IF(Q2882&lt;=3,"Low",IF(Q2882&lt;=6,"Medium","High"))</f>
        <v>no - High</v>
      </c>
      <c r="AL2882" t="str">
        <f t="shared" ref="AL2882:AL2945" si="1052">IF(P2882&lt;=8.5,"Q1 - Low",IF(P2882&lt;=10.3,"Q2 - Medium",IF(P2882&lt;=12,"Q3 - High","Q4 - Very High")))</f>
        <v>Q3 - High</v>
      </c>
      <c r="AM2882">
        <f t="shared" ref="AM2882:AM2945" si="1053">IF(D2882="yes",1,0)</f>
        <v>0</v>
      </c>
      <c r="AN2882">
        <f t="shared" ref="AN2882:AN2945" si="1054">IF(C2882="area_code_415",1,0)</f>
        <v>0</v>
      </c>
      <c r="AO2882">
        <f t="shared" ref="AO2882:AO2945" si="1055">IF(C2882="area_code_510",1,0)</f>
        <v>0</v>
      </c>
      <c r="AP2882">
        <f t="shared" ref="AP2882:AP2945" si="1056">S2882</f>
        <v>2</v>
      </c>
      <c r="AQ2882">
        <f t="shared" ref="AQ2882:AQ2945" si="1057">G2882</f>
        <v>149.1</v>
      </c>
    </row>
    <row r="2883" spans="1:43" x14ac:dyDescent="0.25">
      <c r="A2883" t="s">
        <v>62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  <c r="U2883">
        <f t="shared" si="1035"/>
        <v>1</v>
      </c>
      <c r="V2883" t="str">
        <f t="shared" si="1036"/>
        <v>&lt;=3 calls</v>
      </c>
      <c r="W2883" t="str">
        <f t="shared" si="1037"/>
        <v>Q3</v>
      </c>
      <c r="X2883" t="str">
        <f t="shared" si="1038"/>
        <v>Not Applicable</v>
      </c>
      <c r="Y2883" t="str">
        <f t="shared" si="1039"/>
        <v>Low</v>
      </c>
      <c r="Z2883" s="3">
        <f t="shared" si="1040"/>
        <v>2.3020725128490134</v>
      </c>
      <c r="AA2883" s="3">
        <f t="shared" si="1041"/>
        <v>-0.84725003186365166</v>
      </c>
      <c r="AB2883" s="3">
        <f t="shared" si="1042"/>
        <v>-0.24482648838706386</v>
      </c>
      <c r="AC2883" s="3">
        <f t="shared" si="1043"/>
        <v>0.77675738956378104</v>
      </c>
      <c r="AD2883" s="3">
        <f t="shared" si="1044"/>
        <v>3.8280764473675246</v>
      </c>
      <c r="AE2883" s="3">
        <f t="shared" si="1045"/>
        <v>2.5846977623246032</v>
      </c>
      <c r="AF2883" s="3">
        <f t="shared" si="1046"/>
        <v>2.5898177075311017</v>
      </c>
      <c r="AG2883" t="str">
        <f t="shared" si="1047"/>
        <v>Cluster 2</v>
      </c>
      <c r="AH2883" t="str">
        <f t="shared" si="1048"/>
        <v>Not Applicable</v>
      </c>
      <c r="AI2883">
        <f t="shared" si="1049"/>
        <v>51.78</v>
      </c>
      <c r="AJ2883" t="e">
        <f t="shared" si="1050"/>
        <v>#N/A</v>
      </c>
      <c r="AK2883" t="str">
        <f t="shared" si="1051"/>
        <v>no - Low</v>
      </c>
      <c r="AL2883" t="str">
        <f t="shared" si="1052"/>
        <v>Q4 - Very High</v>
      </c>
      <c r="AM2883">
        <f t="shared" si="1053"/>
        <v>0</v>
      </c>
      <c r="AN2883">
        <f t="shared" si="1054"/>
        <v>1</v>
      </c>
      <c r="AO2883">
        <f t="shared" si="1055"/>
        <v>0</v>
      </c>
      <c r="AP2883">
        <f t="shared" si="1056"/>
        <v>1</v>
      </c>
      <c r="AQ2883">
        <f t="shared" si="1057"/>
        <v>304.60000000000002</v>
      </c>
    </row>
    <row r="2884" spans="1:43" x14ac:dyDescent="0.25">
      <c r="A2884" t="s">
        <v>71</v>
      </c>
      <c r="B2884">
        <v>163</v>
      </c>
      <c r="C2884" t="s">
        <v>28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  <c r="U2884">
        <f t="shared" si="1035"/>
        <v>0</v>
      </c>
      <c r="V2884" t="str">
        <f t="shared" si="1036"/>
        <v>&lt;=3 calls</v>
      </c>
      <c r="W2884" t="str">
        <f t="shared" si="1037"/>
        <v>Q4</v>
      </c>
      <c r="X2884" t="str">
        <f t="shared" si="1038"/>
        <v>Not Applicable</v>
      </c>
      <c r="Y2884" t="str">
        <f t="shared" si="1039"/>
        <v>Low</v>
      </c>
      <c r="Z2884" s="3">
        <f t="shared" si="1040"/>
        <v>1.8040384821105067</v>
      </c>
      <c r="AA2884" s="3">
        <f t="shared" si="1041"/>
        <v>-1.6890491481314318</v>
      </c>
      <c r="AB2884" s="3">
        <f t="shared" si="1042"/>
        <v>-0.60031285795666955</v>
      </c>
      <c r="AC2884" s="3">
        <f t="shared" si="1043"/>
        <v>5.2146415619058542E-2</v>
      </c>
      <c r="AD2884" s="3">
        <f t="shared" si="1044"/>
        <v>3.0990615400653216</v>
      </c>
      <c r="AE2884" s="3">
        <f t="shared" si="1045"/>
        <v>2.5437249548308318</v>
      </c>
      <c r="AF2884" s="3">
        <f t="shared" si="1046"/>
        <v>3.3670299764846452</v>
      </c>
      <c r="AG2884" t="str">
        <f t="shared" si="1047"/>
        <v>Cluster 2</v>
      </c>
      <c r="AH2884" t="str">
        <f t="shared" si="1048"/>
        <v>Not Applicable</v>
      </c>
      <c r="AI2884" t="e">
        <f t="shared" si="1049"/>
        <v>#N/A</v>
      </c>
      <c r="AJ2884">
        <f t="shared" si="1050"/>
        <v>47.21</v>
      </c>
      <c r="AK2884" t="str">
        <f t="shared" si="1051"/>
        <v>no - High</v>
      </c>
      <c r="AL2884" t="str">
        <f t="shared" si="1052"/>
        <v>Q3 - High</v>
      </c>
      <c r="AM2884">
        <f t="shared" si="1053"/>
        <v>0</v>
      </c>
      <c r="AN2884">
        <f t="shared" si="1054"/>
        <v>0</v>
      </c>
      <c r="AO2884">
        <f t="shared" si="1055"/>
        <v>1</v>
      </c>
      <c r="AP2884">
        <f t="shared" si="1056"/>
        <v>0</v>
      </c>
      <c r="AQ2884">
        <f t="shared" si="1057"/>
        <v>277.7</v>
      </c>
    </row>
    <row r="2885" spans="1:43" x14ac:dyDescent="0.25">
      <c r="A2885" t="s">
        <v>30</v>
      </c>
      <c r="B2885">
        <v>85</v>
      </c>
      <c r="C2885" t="s">
        <v>25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  <c r="U2885">
        <f t="shared" si="1035"/>
        <v>0</v>
      </c>
      <c r="V2885" t="str">
        <f t="shared" si="1036"/>
        <v>&lt;=3 calls</v>
      </c>
      <c r="W2885" t="str">
        <f t="shared" si="1037"/>
        <v>Q2</v>
      </c>
      <c r="X2885" t="str">
        <f t="shared" si="1038"/>
        <v>Not Applicable</v>
      </c>
      <c r="Y2885" t="str">
        <f t="shared" si="1039"/>
        <v>Low</v>
      </c>
      <c r="Z2885" s="3">
        <f t="shared" si="1040"/>
        <v>0.53395913234613779</v>
      </c>
      <c r="AA2885" s="3">
        <f t="shared" si="1041"/>
        <v>-1.7805923144395117</v>
      </c>
      <c r="AB2885" s="3">
        <f t="shared" si="1042"/>
        <v>-1.7323085599380972</v>
      </c>
      <c r="AC2885" s="3">
        <f t="shared" si="1043"/>
        <v>0.92167958435272568</v>
      </c>
      <c r="AD2885" s="3">
        <f t="shared" si="1044"/>
        <v>2.6816940975709413</v>
      </c>
      <c r="AE2885" s="3">
        <f t="shared" si="1045"/>
        <v>2.7029627352785157</v>
      </c>
      <c r="AF2885" s="3">
        <f t="shared" si="1046"/>
        <v>3.9268985043748974</v>
      </c>
      <c r="AG2885" t="str">
        <f t="shared" si="1047"/>
        <v>Cluster 1</v>
      </c>
      <c r="AH2885" t="str">
        <f t="shared" si="1048"/>
        <v>Not Applicable</v>
      </c>
      <c r="AI2885" t="e">
        <f t="shared" si="1049"/>
        <v>#N/A</v>
      </c>
      <c r="AJ2885">
        <f t="shared" si="1050"/>
        <v>35.549999999999997</v>
      </c>
      <c r="AK2885" t="str">
        <f t="shared" si="1051"/>
        <v>no - Medium</v>
      </c>
      <c r="AL2885" t="str">
        <f t="shared" si="1052"/>
        <v>Q4 - Very High</v>
      </c>
      <c r="AM2885">
        <f t="shared" si="1053"/>
        <v>0</v>
      </c>
      <c r="AN2885">
        <f t="shared" si="1054"/>
        <v>0</v>
      </c>
      <c r="AO2885">
        <f t="shared" si="1055"/>
        <v>0</v>
      </c>
      <c r="AP2885">
        <f t="shared" si="1056"/>
        <v>1</v>
      </c>
      <c r="AQ2885">
        <f t="shared" si="1057"/>
        <v>209.1</v>
      </c>
    </row>
    <row r="2886" spans="1:43" x14ac:dyDescent="0.25">
      <c r="A2886" t="s">
        <v>40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  <c r="U2886">
        <f t="shared" si="1035"/>
        <v>0</v>
      </c>
      <c r="V2886" t="str">
        <f t="shared" si="1036"/>
        <v>&lt;=3 calls</v>
      </c>
      <c r="W2886" t="str">
        <f t="shared" si="1037"/>
        <v>Q4</v>
      </c>
      <c r="X2886" t="str">
        <f t="shared" si="1038"/>
        <v>Not Applicable</v>
      </c>
      <c r="Y2886" t="str">
        <f t="shared" si="1039"/>
        <v>Medium</v>
      </c>
      <c r="Z2886" s="3">
        <f t="shared" si="1040"/>
        <v>0.29327354128291916</v>
      </c>
      <c r="AA2886" s="3">
        <f t="shared" si="1041"/>
        <v>0.55972863291488428</v>
      </c>
      <c r="AB2886" s="3">
        <f t="shared" si="1042"/>
        <v>0.8553938956440077</v>
      </c>
      <c r="AC2886" s="3">
        <f t="shared" si="1043"/>
        <v>-0.96230894790355315</v>
      </c>
      <c r="AD2886" s="3">
        <f t="shared" si="1044"/>
        <v>2.7475838448204231</v>
      </c>
      <c r="AE2886" s="3">
        <f t="shared" si="1045"/>
        <v>1.4342394292591683</v>
      </c>
      <c r="AF2886" s="3">
        <f t="shared" si="1046"/>
        <v>2.1365552875049003</v>
      </c>
      <c r="AG2886" t="str">
        <f t="shared" si="1047"/>
        <v>Cluster 2</v>
      </c>
      <c r="AH2886" t="str">
        <f t="shared" si="1048"/>
        <v>Not Applicable</v>
      </c>
      <c r="AI2886" t="e">
        <f t="shared" si="1049"/>
        <v>#N/A</v>
      </c>
      <c r="AJ2886">
        <f t="shared" si="1050"/>
        <v>33.340000000000003</v>
      </c>
      <c r="AK2886" t="str">
        <f t="shared" si="1051"/>
        <v>no - Low</v>
      </c>
      <c r="AL2886" t="str">
        <f t="shared" si="1052"/>
        <v>Q1 - Low</v>
      </c>
      <c r="AM2886">
        <f t="shared" si="1053"/>
        <v>0</v>
      </c>
      <c r="AN2886">
        <f t="shared" si="1054"/>
        <v>1</v>
      </c>
      <c r="AO2886">
        <f t="shared" si="1055"/>
        <v>0</v>
      </c>
      <c r="AP2886">
        <f t="shared" si="1056"/>
        <v>3</v>
      </c>
      <c r="AQ2886">
        <f t="shared" si="1057"/>
        <v>196.1</v>
      </c>
    </row>
    <row r="2887" spans="1:43" x14ac:dyDescent="0.25">
      <c r="A2887" t="s">
        <v>40</v>
      </c>
      <c r="B2887">
        <v>39</v>
      </c>
      <c r="C2887" t="s">
        <v>28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  <c r="U2887">
        <f t="shared" si="1035"/>
        <v>0</v>
      </c>
      <c r="V2887" t="str">
        <f t="shared" si="1036"/>
        <v>&lt;=3 calls</v>
      </c>
      <c r="W2887" t="str">
        <f t="shared" si="1037"/>
        <v>Q1</v>
      </c>
      <c r="X2887" t="str">
        <f t="shared" si="1038"/>
        <v>Not Applicable</v>
      </c>
      <c r="Y2887" t="str">
        <f t="shared" si="1039"/>
        <v>High</v>
      </c>
      <c r="Z2887" s="3">
        <f t="shared" si="1040"/>
        <v>-1.0860400382716799</v>
      </c>
      <c r="AA2887" s="3">
        <f t="shared" si="1041"/>
        <v>1.3418256841991341</v>
      </c>
      <c r="AB2887" s="3">
        <f t="shared" si="1042"/>
        <v>-2.0023987625161217</v>
      </c>
      <c r="AC2887" s="3">
        <f t="shared" si="1043"/>
        <v>-1.1434616913897337</v>
      </c>
      <c r="AD2887" s="3">
        <f t="shared" si="1044"/>
        <v>2.5528288151285796</v>
      </c>
      <c r="AE2887" s="3">
        <f t="shared" si="1045"/>
        <v>2.8804660343957522</v>
      </c>
      <c r="AF2887" s="3">
        <f t="shared" si="1046"/>
        <v>4.2517330809052911</v>
      </c>
      <c r="AG2887" t="str">
        <f t="shared" si="1047"/>
        <v>Cluster 1</v>
      </c>
      <c r="AH2887" t="str">
        <f t="shared" si="1048"/>
        <v>Not Applicable</v>
      </c>
      <c r="AI2887" t="e">
        <f t="shared" si="1049"/>
        <v>#N/A</v>
      </c>
      <c r="AJ2887">
        <f t="shared" si="1050"/>
        <v>20.67</v>
      </c>
      <c r="AK2887" t="str">
        <f t="shared" si="1051"/>
        <v>no - Low</v>
      </c>
      <c r="AL2887" t="str">
        <f t="shared" si="1052"/>
        <v>Q1 - Low</v>
      </c>
      <c r="AM2887">
        <f t="shared" si="1053"/>
        <v>0</v>
      </c>
      <c r="AN2887">
        <f t="shared" si="1054"/>
        <v>0</v>
      </c>
      <c r="AO2887">
        <f t="shared" si="1055"/>
        <v>1</v>
      </c>
      <c r="AP2887">
        <f t="shared" si="1056"/>
        <v>1</v>
      </c>
      <c r="AQ2887">
        <f t="shared" si="1057"/>
        <v>121.6</v>
      </c>
    </row>
    <row r="2888" spans="1:43" x14ac:dyDescent="0.25">
      <c r="A2888" t="s">
        <v>43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  <c r="U2888">
        <f t="shared" si="1035"/>
        <v>0</v>
      </c>
      <c r="V2888" t="str">
        <f t="shared" si="1036"/>
        <v>&lt;=3 calls</v>
      </c>
      <c r="W2888" t="str">
        <f t="shared" si="1037"/>
        <v>Q2</v>
      </c>
      <c r="X2888" t="str">
        <f t="shared" si="1038"/>
        <v>Not Applicable</v>
      </c>
      <c r="Y2888" t="str">
        <f t="shared" si="1039"/>
        <v>Low</v>
      </c>
      <c r="Z2888" s="3">
        <f t="shared" si="1040"/>
        <v>0.44138775116797679</v>
      </c>
      <c r="AA2888" s="3">
        <f t="shared" si="1041"/>
        <v>-0.71192535123431555</v>
      </c>
      <c r="AB2888" s="3">
        <f t="shared" si="1042"/>
        <v>-0.70358264129532644</v>
      </c>
      <c r="AC2888" s="3">
        <f t="shared" si="1043"/>
        <v>-3.7158306488934985</v>
      </c>
      <c r="AD2888" s="3">
        <f t="shared" si="1044"/>
        <v>3.1022870622315537</v>
      </c>
      <c r="AE2888" s="3">
        <f t="shared" si="1045"/>
        <v>3.8735109134994845</v>
      </c>
      <c r="AF2888" s="3">
        <f t="shared" si="1046"/>
        <v>5.3276625810490232</v>
      </c>
      <c r="AG2888" t="str">
        <f t="shared" si="1047"/>
        <v>Cluster 1</v>
      </c>
      <c r="AH2888" t="str">
        <f t="shared" si="1048"/>
        <v>Not Applicable</v>
      </c>
      <c r="AI2888" t="e">
        <f t="shared" si="1049"/>
        <v>#N/A</v>
      </c>
      <c r="AJ2888">
        <f t="shared" si="1050"/>
        <v>34.700000000000003</v>
      </c>
      <c r="AK2888" t="str">
        <f t="shared" si="1051"/>
        <v>no - Low</v>
      </c>
      <c r="AL2888" t="str">
        <f t="shared" si="1052"/>
        <v>Q1 - Low</v>
      </c>
      <c r="AM2888">
        <f t="shared" si="1053"/>
        <v>0</v>
      </c>
      <c r="AN2888">
        <f t="shared" si="1054"/>
        <v>1</v>
      </c>
      <c r="AO2888">
        <f t="shared" si="1055"/>
        <v>0</v>
      </c>
      <c r="AP2888">
        <f t="shared" si="1056"/>
        <v>1</v>
      </c>
      <c r="AQ2888">
        <f t="shared" si="1057"/>
        <v>204.1</v>
      </c>
    </row>
    <row r="2889" spans="1:43" x14ac:dyDescent="0.25">
      <c r="A2889" t="s">
        <v>37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  <c r="U2889">
        <f t="shared" si="1035"/>
        <v>0</v>
      </c>
      <c r="V2889" t="str">
        <f t="shared" si="1036"/>
        <v>&gt;3 calls</v>
      </c>
      <c r="W2889" t="str">
        <f t="shared" si="1037"/>
        <v>Q1</v>
      </c>
      <c r="X2889" t="str">
        <f t="shared" si="1038"/>
        <v>Not Applicable</v>
      </c>
      <c r="Y2889" t="str">
        <f t="shared" si="1039"/>
        <v>High</v>
      </c>
      <c r="Z2889" s="3">
        <f t="shared" si="1040"/>
        <v>0.58950196105303443</v>
      </c>
      <c r="AA2889" s="3">
        <f t="shared" si="1041"/>
        <v>0.71097386420649478</v>
      </c>
      <c r="AB2889" s="3">
        <f t="shared" si="1042"/>
        <v>0.14243519913289809</v>
      </c>
      <c r="AC2889" s="3">
        <f t="shared" si="1043"/>
        <v>0.37822135389418376</v>
      </c>
      <c r="AD2889" s="3">
        <f t="shared" si="1044"/>
        <v>2.942549971153742</v>
      </c>
      <c r="AE2889" s="3">
        <f t="shared" si="1045"/>
        <v>1.0081347013984125</v>
      </c>
      <c r="AF2889" s="3">
        <f t="shared" si="1046"/>
        <v>1.1722076691399201</v>
      </c>
      <c r="AG2889" t="str">
        <f t="shared" si="1047"/>
        <v>Cluster 2</v>
      </c>
      <c r="AH2889" t="str">
        <f t="shared" si="1048"/>
        <v>Not Applicable</v>
      </c>
      <c r="AI2889" t="e">
        <f t="shared" si="1049"/>
        <v>#N/A</v>
      </c>
      <c r="AJ2889">
        <f t="shared" si="1050"/>
        <v>36.06</v>
      </c>
      <c r="AK2889" t="str">
        <f t="shared" si="1051"/>
        <v>no - Medium</v>
      </c>
      <c r="AL2889" t="str">
        <f t="shared" si="1052"/>
        <v>Q3 - High</v>
      </c>
      <c r="AM2889">
        <f t="shared" si="1053"/>
        <v>0</v>
      </c>
      <c r="AN2889">
        <f t="shared" si="1054"/>
        <v>1</v>
      </c>
      <c r="AO2889">
        <f t="shared" si="1055"/>
        <v>0</v>
      </c>
      <c r="AP2889">
        <f t="shared" si="1056"/>
        <v>4</v>
      </c>
      <c r="AQ2889">
        <f t="shared" si="1057"/>
        <v>212.1</v>
      </c>
    </row>
    <row r="2890" spans="1:43" x14ac:dyDescent="0.25">
      <c r="A2890" t="s">
        <v>44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  <c r="U2890">
        <f t="shared" si="1035"/>
        <v>0</v>
      </c>
      <c r="V2890" t="str">
        <f t="shared" si="1036"/>
        <v>&lt;=3 calls</v>
      </c>
      <c r="W2890" t="str">
        <f t="shared" si="1037"/>
        <v>Q3</v>
      </c>
      <c r="X2890" t="str">
        <f t="shared" si="1038"/>
        <v>Not Applicable</v>
      </c>
      <c r="Y2890" t="str">
        <f t="shared" si="1039"/>
        <v>Medium</v>
      </c>
      <c r="Z2890" s="3">
        <f t="shared" si="1040"/>
        <v>-3.6280575711333717E-2</v>
      </c>
      <c r="AA2890" s="3">
        <f t="shared" si="1041"/>
        <v>-0.47112702246740934</v>
      </c>
      <c r="AB2890" s="3">
        <f t="shared" si="1042"/>
        <v>-0.2666720194779334</v>
      </c>
      <c r="AC2890" s="3">
        <f t="shared" si="1043"/>
        <v>1.2839850713250869</v>
      </c>
      <c r="AD2890" s="3">
        <f t="shared" si="1044"/>
        <v>2.6387154996641642</v>
      </c>
      <c r="AE2890" s="3">
        <f t="shared" si="1045"/>
        <v>1.3939184268927218</v>
      </c>
      <c r="AF2890" s="3">
        <f t="shared" si="1046"/>
        <v>2.2188279954728936</v>
      </c>
      <c r="AG2890" t="str">
        <f t="shared" si="1047"/>
        <v>Cluster 2</v>
      </c>
      <c r="AH2890" t="str">
        <f t="shared" si="1048"/>
        <v>Not Applicable</v>
      </c>
      <c r="AI2890" t="e">
        <f t="shared" si="1049"/>
        <v>#N/A</v>
      </c>
      <c r="AJ2890">
        <f t="shared" si="1050"/>
        <v>30.31</v>
      </c>
      <c r="AK2890" t="str">
        <f t="shared" si="1051"/>
        <v>no - Low</v>
      </c>
      <c r="AL2890" t="str">
        <f t="shared" si="1052"/>
        <v>Q4 - Very High</v>
      </c>
      <c r="AM2890">
        <f t="shared" si="1053"/>
        <v>0</v>
      </c>
      <c r="AN2890">
        <f t="shared" si="1054"/>
        <v>1</v>
      </c>
      <c r="AO2890">
        <f t="shared" si="1055"/>
        <v>0</v>
      </c>
      <c r="AP2890">
        <f t="shared" si="1056"/>
        <v>1</v>
      </c>
      <c r="AQ2890">
        <f t="shared" si="1057"/>
        <v>178.3</v>
      </c>
    </row>
    <row r="2891" spans="1:43" x14ac:dyDescent="0.25">
      <c r="A2891" t="s">
        <v>69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  <c r="U2891">
        <f t="shared" si="1035"/>
        <v>0</v>
      </c>
      <c r="V2891" t="str">
        <f t="shared" si="1036"/>
        <v>&lt;=3 calls</v>
      </c>
      <c r="W2891" t="str">
        <f t="shared" si="1037"/>
        <v>Q4</v>
      </c>
      <c r="X2891" t="str">
        <f t="shared" si="1038"/>
        <v>Not Applicable</v>
      </c>
      <c r="Y2891" t="str">
        <f t="shared" si="1039"/>
        <v>Low</v>
      </c>
      <c r="Z2891" s="3">
        <f t="shared" si="1040"/>
        <v>2.8519391113378992E-2</v>
      </c>
      <c r="AA2891" s="3">
        <f t="shared" si="1041"/>
        <v>-0.80744865520796461</v>
      </c>
      <c r="AB2891" s="3">
        <f t="shared" si="1042"/>
        <v>0.63296666999151696</v>
      </c>
      <c r="AC2891" s="3">
        <f t="shared" si="1043"/>
        <v>-1.1796922400869698</v>
      </c>
      <c r="AD2891" s="3">
        <f t="shared" si="1044"/>
        <v>1.9477673384488494</v>
      </c>
      <c r="AE2891" s="3">
        <f t="shared" si="1045"/>
        <v>1.563683878892467</v>
      </c>
      <c r="AF2891" s="3">
        <f t="shared" si="1046"/>
        <v>3.0160266811631939</v>
      </c>
      <c r="AG2891" t="str">
        <f t="shared" si="1047"/>
        <v>Cluster 2</v>
      </c>
      <c r="AH2891" t="str">
        <f t="shared" si="1048"/>
        <v>Not Applicable</v>
      </c>
      <c r="AI2891" t="e">
        <f t="shared" si="1049"/>
        <v>#N/A</v>
      </c>
      <c r="AJ2891">
        <f t="shared" si="1050"/>
        <v>30.91</v>
      </c>
      <c r="AK2891" t="str">
        <f t="shared" si="1051"/>
        <v>no - Medium</v>
      </c>
      <c r="AL2891" t="str">
        <f t="shared" si="1052"/>
        <v>Q1 - Low</v>
      </c>
      <c r="AM2891">
        <f t="shared" si="1053"/>
        <v>0</v>
      </c>
      <c r="AN2891">
        <f t="shared" si="1054"/>
        <v>1</v>
      </c>
      <c r="AO2891">
        <f t="shared" si="1055"/>
        <v>0</v>
      </c>
      <c r="AP2891">
        <f t="shared" si="1056"/>
        <v>0</v>
      </c>
      <c r="AQ2891">
        <f t="shared" si="1057"/>
        <v>181.8</v>
      </c>
    </row>
    <row r="2892" spans="1:43" x14ac:dyDescent="0.25">
      <c r="A2892" t="s">
        <v>41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  <c r="U2892">
        <f t="shared" si="1035"/>
        <v>0</v>
      </c>
      <c r="V2892" t="str">
        <f t="shared" si="1036"/>
        <v>&lt;=3 calls</v>
      </c>
      <c r="W2892" t="str">
        <f t="shared" si="1037"/>
        <v>Q2</v>
      </c>
      <c r="X2892" t="str">
        <f t="shared" si="1038"/>
        <v>Not Applicable</v>
      </c>
      <c r="Y2892" t="str">
        <f t="shared" si="1039"/>
        <v>Medium</v>
      </c>
      <c r="Z2892" s="3">
        <f t="shared" si="1040"/>
        <v>-1.104554314507312</v>
      </c>
      <c r="AA2892" s="3">
        <f t="shared" si="1041"/>
        <v>0.10599293904005223</v>
      </c>
      <c r="AB2892" s="3">
        <f t="shared" si="1042"/>
        <v>-0.35802605858520636</v>
      </c>
      <c r="AC2892" s="3">
        <f t="shared" si="1043"/>
        <v>-0.23769797395883072</v>
      </c>
      <c r="AD2892" s="3">
        <f t="shared" si="1044"/>
        <v>1.4924432673474268</v>
      </c>
      <c r="AE2892" s="3">
        <f t="shared" si="1045"/>
        <v>1.1899402179409084</v>
      </c>
      <c r="AF2892" s="3">
        <f t="shared" si="1046"/>
        <v>2.9333476674775274</v>
      </c>
      <c r="AG2892" t="str">
        <f t="shared" si="1047"/>
        <v>Cluster 2</v>
      </c>
      <c r="AH2892" t="str">
        <f t="shared" si="1048"/>
        <v>Not Applicable</v>
      </c>
      <c r="AI2892" t="e">
        <f t="shared" si="1049"/>
        <v>#N/A</v>
      </c>
      <c r="AJ2892">
        <f t="shared" si="1050"/>
        <v>20.5</v>
      </c>
      <c r="AK2892" t="str">
        <f t="shared" si="1051"/>
        <v>no - Medium</v>
      </c>
      <c r="AL2892" t="str">
        <f t="shared" si="1052"/>
        <v>Q2 - Medium</v>
      </c>
      <c r="AM2892">
        <f t="shared" si="1053"/>
        <v>0</v>
      </c>
      <c r="AN2892">
        <f t="shared" si="1054"/>
        <v>1</v>
      </c>
      <c r="AO2892">
        <f t="shared" si="1055"/>
        <v>0</v>
      </c>
      <c r="AP2892">
        <f t="shared" si="1056"/>
        <v>2</v>
      </c>
      <c r="AQ2892">
        <f t="shared" si="1057"/>
        <v>120.6</v>
      </c>
    </row>
    <row r="2893" spans="1:43" x14ac:dyDescent="0.25">
      <c r="A2893" t="s">
        <v>38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  <c r="U2893">
        <f t="shared" si="1035"/>
        <v>0</v>
      </c>
      <c r="V2893" t="str">
        <f t="shared" si="1036"/>
        <v>&lt;=3 calls</v>
      </c>
      <c r="W2893" t="str">
        <f t="shared" si="1037"/>
        <v>Q2</v>
      </c>
      <c r="X2893" t="str">
        <f t="shared" si="1038"/>
        <v>Not Applicable</v>
      </c>
      <c r="Y2893" t="str">
        <f t="shared" si="1039"/>
        <v>Low</v>
      </c>
      <c r="Z2893" s="3">
        <f t="shared" si="1040"/>
        <v>-0.14551480550156382</v>
      </c>
      <c r="AA2893" s="3">
        <f t="shared" si="1041"/>
        <v>-1.3626778595547984</v>
      </c>
      <c r="AB2893" s="3">
        <f t="shared" si="1042"/>
        <v>-0.35206818646951443</v>
      </c>
      <c r="AC2893" s="3">
        <f t="shared" si="1043"/>
        <v>-0.52754236353671935</v>
      </c>
      <c r="AD2893" s="3">
        <f t="shared" si="1044"/>
        <v>1.2266670414850371</v>
      </c>
      <c r="AE2893" s="3">
        <f t="shared" si="1045"/>
        <v>1.5100723362775854</v>
      </c>
      <c r="AF2893" s="3">
        <f t="shared" si="1046"/>
        <v>3.3250450960725386</v>
      </c>
      <c r="AG2893" t="str">
        <f t="shared" si="1047"/>
        <v>Cluster 1</v>
      </c>
      <c r="AH2893" t="str">
        <f t="shared" si="1048"/>
        <v>Not Applicable</v>
      </c>
      <c r="AI2893" t="e">
        <f t="shared" si="1049"/>
        <v>#N/A</v>
      </c>
      <c r="AJ2893">
        <f t="shared" si="1050"/>
        <v>29.31</v>
      </c>
      <c r="AK2893" t="str">
        <f t="shared" si="1051"/>
        <v>no - High</v>
      </c>
      <c r="AL2893" t="str">
        <f t="shared" si="1052"/>
        <v>Q2 - Medium</v>
      </c>
      <c r="AM2893">
        <f t="shared" si="1053"/>
        <v>0</v>
      </c>
      <c r="AN2893">
        <f t="shared" si="1054"/>
        <v>1</v>
      </c>
      <c r="AO2893">
        <f t="shared" si="1055"/>
        <v>0</v>
      </c>
      <c r="AP2893">
        <f t="shared" si="1056"/>
        <v>1</v>
      </c>
      <c r="AQ2893">
        <f t="shared" si="1057"/>
        <v>172.4</v>
      </c>
    </row>
    <row r="2894" spans="1:43" x14ac:dyDescent="0.25">
      <c r="A2894" t="s">
        <v>31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  <c r="U2894">
        <f t="shared" si="1035"/>
        <v>1</v>
      </c>
      <c r="V2894" t="str">
        <f t="shared" si="1036"/>
        <v>&lt;=3 calls</v>
      </c>
      <c r="W2894" t="str">
        <f t="shared" si="1037"/>
        <v>Q1</v>
      </c>
      <c r="X2894" t="str">
        <f t="shared" si="1038"/>
        <v>Not Applicable</v>
      </c>
      <c r="Y2894" t="str">
        <f t="shared" si="1039"/>
        <v>Medium</v>
      </c>
      <c r="Z2894" s="3">
        <f t="shared" si="1040"/>
        <v>-0.363983265082024</v>
      </c>
      <c r="AA2894" s="3">
        <f t="shared" si="1041"/>
        <v>-0.56267018877548935</v>
      </c>
      <c r="AB2894" s="3">
        <f t="shared" si="1042"/>
        <v>-1.8931711070617736</v>
      </c>
      <c r="AC2894" s="3">
        <f t="shared" si="1043"/>
        <v>-1.0710005939952616</v>
      </c>
      <c r="AD2894" s="3">
        <f t="shared" si="1044"/>
        <v>1.1826116698726692</v>
      </c>
      <c r="AE2894" s="3">
        <f t="shared" si="1045"/>
        <v>2.2760098135878324</v>
      </c>
      <c r="AF2894" s="3">
        <f t="shared" si="1046"/>
        <v>4.1184792073503562</v>
      </c>
      <c r="AG2894" t="str">
        <f t="shared" si="1047"/>
        <v>Cluster 1</v>
      </c>
      <c r="AH2894" t="str">
        <f t="shared" si="1048"/>
        <v>Not Applicable</v>
      </c>
      <c r="AI2894">
        <f t="shared" si="1049"/>
        <v>27.3</v>
      </c>
      <c r="AJ2894" t="e">
        <f t="shared" si="1050"/>
        <v>#N/A</v>
      </c>
      <c r="AK2894" t="str">
        <f t="shared" si="1051"/>
        <v>no - Low</v>
      </c>
      <c r="AL2894" t="str">
        <f t="shared" si="1052"/>
        <v>Q1 - Low</v>
      </c>
      <c r="AM2894">
        <f t="shared" si="1053"/>
        <v>0</v>
      </c>
      <c r="AN2894">
        <f t="shared" si="1054"/>
        <v>1</v>
      </c>
      <c r="AO2894">
        <f t="shared" si="1055"/>
        <v>0</v>
      </c>
      <c r="AP2894">
        <f t="shared" si="1056"/>
        <v>0</v>
      </c>
      <c r="AQ2894">
        <f t="shared" si="1057"/>
        <v>160.6</v>
      </c>
    </row>
    <row r="2895" spans="1:43" x14ac:dyDescent="0.25">
      <c r="A2895" t="s">
        <v>42</v>
      </c>
      <c r="B2895">
        <v>76</v>
      </c>
      <c r="C2895" t="s">
        <v>25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  <c r="U2895">
        <f t="shared" si="1035"/>
        <v>0</v>
      </c>
      <c r="V2895" t="str">
        <f t="shared" si="1036"/>
        <v>&lt;=3 calls</v>
      </c>
      <c r="W2895" t="str">
        <f t="shared" si="1037"/>
        <v>Q2</v>
      </c>
      <c r="X2895" t="str">
        <f t="shared" si="1038"/>
        <v>Not Applicable</v>
      </c>
      <c r="Y2895" t="str">
        <f t="shared" si="1039"/>
        <v>Medium</v>
      </c>
      <c r="Z2895" s="3">
        <f t="shared" si="1040"/>
        <v>-1.5155712469383467</v>
      </c>
      <c r="AA2895" s="3">
        <f t="shared" si="1041"/>
        <v>-0.25221945086113079</v>
      </c>
      <c r="AB2895" s="3">
        <f t="shared" si="1042"/>
        <v>-0.46725371403955462</v>
      </c>
      <c r="AC2895" s="3">
        <f t="shared" si="1043"/>
        <v>1.7549822043891561</v>
      </c>
      <c r="AD2895" s="3">
        <f t="shared" si="1044"/>
        <v>2.9493617974140736</v>
      </c>
      <c r="AE2895" s="3">
        <f t="shared" si="1045"/>
        <v>2.378835729289714</v>
      </c>
      <c r="AF2895" s="3">
        <f t="shared" si="1046"/>
        <v>3.2586782353962285</v>
      </c>
      <c r="AG2895" t="str">
        <f t="shared" si="1047"/>
        <v>Cluster 2</v>
      </c>
      <c r="AH2895" t="str">
        <f t="shared" si="1048"/>
        <v>1-16 messages</v>
      </c>
      <c r="AI2895" t="e">
        <f t="shared" si="1049"/>
        <v>#N/A</v>
      </c>
      <c r="AJ2895">
        <f t="shared" si="1050"/>
        <v>16.73</v>
      </c>
      <c r="AK2895" t="str">
        <f t="shared" si="1051"/>
        <v>no - Low</v>
      </c>
      <c r="AL2895" t="str">
        <f t="shared" si="1052"/>
        <v>Q4 - Very High</v>
      </c>
      <c r="AM2895">
        <f t="shared" si="1053"/>
        <v>0</v>
      </c>
      <c r="AN2895">
        <f t="shared" si="1054"/>
        <v>0</v>
      </c>
      <c r="AO2895">
        <f t="shared" si="1055"/>
        <v>0</v>
      </c>
      <c r="AP2895">
        <f t="shared" si="1056"/>
        <v>1</v>
      </c>
      <c r="AQ2895">
        <f t="shared" si="1057"/>
        <v>98.4</v>
      </c>
    </row>
    <row r="2896" spans="1:43" x14ac:dyDescent="0.25">
      <c r="A2896" t="s">
        <v>70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  <c r="U2896">
        <f t="shared" si="1035"/>
        <v>0</v>
      </c>
      <c r="V2896" t="str">
        <f t="shared" si="1036"/>
        <v>&lt;=3 calls</v>
      </c>
      <c r="W2896" t="str">
        <f t="shared" si="1037"/>
        <v>Q3</v>
      </c>
      <c r="X2896" t="str">
        <f t="shared" si="1038"/>
        <v>Not Applicable</v>
      </c>
      <c r="Y2896" t="str">
        <f t="shared" si="1039"/>
        <v>Medium</v>
      </c>
      <c r="Z2896" s="3">
        <f t="shared" si="1040"/>
        <v>-1.3193199188406455</v>
      </c>
      <c r="AA2896" s="3">
        <f t="shared" si="1041"/>
        <v>0.24927789500052522</v>
      </c>
      <c r="AB2896" s="3">
        <f t="shared" si="1042"/>
        <v>0.15435094336428198</v>
      </c>
      <c r="AC2896" s="3">
        <f t="shared" si="1043"/>
        <v>-0.85361730181184459</v>
      </c>
      <c r="AD2896" s="3">
        <f t="shared" si="1044"/>
        <v>1.7368403681053111</v>
      </c>
      <c r="AE2896" s="3">
        <f t="shared" si="1045"/>
        <v>1.5985090643645277</v>
      </c>
      <c r="AF2896" s="3">
        <f t="shared" si="1046"/>
        <v>3.1770816787471681</v>
      </c>
      <c r="AG2896" t="str">
        <f t="shared" si="1047"/>
        <v>Cluster 2</v>
      </c>
      <c r="AH2896" t="str">
        <f t="shared" si="1048"/>
        <v>Not Applicable</v>
      </c>
      <c r="AI2896" t="e">
        <f t="shared" si="1049"/>
        <v>#N/A</v>
      </c>
      <c r="AJ2896">
        <f t="shared" si="1050"/>
        <v>18.53</v>
      </c>
      <c r="AK2896" t="str">
        <f t="shared" si="1051"/>
        <v>no - Low</v>
      </c>
      <c r="AL2896" t="str">
        <f t="shared" si="1052"/>
        <v>Q1 - Low</v>
      </c>
      <c r="AM2896">
        <f t="shared" si="1053"/>
        <v>0</v>
      </c>
      <c r="AN2896">
        <f t="shared" si="1054"/>
        <v>1</v>
      </c>
      <c r="AO2896">
        <f t="shared" si="1055"/>
        <v>0</v>
      </c>
      <c r="AP2896">
        <f t="shared" si="1056"/>
        <v>1</v>
      </c>
      <c r="AQ2896">
        <f t="shared" si="1057"/>
        <v>109</v>
      </c>
    </row>
    <row r="2897" spans="1:43" x14ac:dyDescent="0.25">
      <c r="A2897" t="s">
        <v>57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  <c r="U2897">
        <f t="shared" si="1035"/>
        <v>1</v>
      </c>
      <c r="V2897" t="str">
        <f t="shared" si="1036"/>
        <v>&gt;3 calls</v>
      </c>
      <c r="W2897" t="str">
        <f t="shared" si="1037"/>
        <v>Q4</v>
      </c>
      <c r="X2897" t="str">
        <f t="shared" si="1038"/>
        <v>Not Applicable</v>
      </c>
      <c r="Y2897" t="str">
        <f t="shared" si="1039"/>
        <v>Medium</v>
      </c>
      <c r="Z2897" s="3">
        <f t="shared" si="1040"/>
        <v>-0.66206311247570238</v>
      </c>
      <c r="AA2897" s="3">
        <f t="shared" si="1041"/>
        <v>-0.65421335508356937</v>
      </c>
      <c r="AB2897" s="3">
        <f t="shared" si="1042"/>
        <v>-0.50498690410560232</v>
      </c>
      <c r="AC2897" s="3">
        <f t="shared" si="1043"/>
        <v>-1.5057671783620949</v>
      </c>
      <c r="AD2897" s="3">
        <f t="shared" si="1044"/>
        <v>0.85709284652684092</v>
      </c>
      <c r="AE2897" s="3">
        <f t="shared" si="1045"/>
        <v>1.840833845739865</v>
      </c>
      <c r="AF2897" s="3">
        <f t="shared" si="1046"/>
        <v>3.7473631192713843</v>
      </c>
      <c r="AG2897" t="str">
        <f t="shared" si="1047"/>
        <v>Cluster 1</v>
      </c>
      <c r="AH2897" t="str">
        <f t="shared" si="1048"/>
        <v>Not Applicable</v>
      </c>
      <c r="AI2897">
        <f t="shared" si="1049"/>
        <v>24.57</v>
      </c>
      <c r="AJ2897" t="e">
        <f t="shared" si="1050"/>
        <v>#N/A</v>
      </c>
      <c r="AK2897" t="str">
        <f t="shared" si="1051"/>
        <v>no - Medium</v>
      </c>
      <c r="AL2897" t="str">
        <f t="shared" si="1052"/>
        <v>Q1 - Low</v>
      </c>
      <c r="AM2897">
        <f t="shared" si="1053"/>
        <v>0</v>
      </c>
      <c r="AN2897">
        <f t="shared" si="1054"/>
        <v>1</v>
      </c>
      <c r="AO2897">
        <f t="shared" si="1055"/>
        <v>0</v>
      </c>
      <c r="AP2897">
        <f t="shared" si="1056"/>
        <v>5</v>
      </c>
      <c r="AQ2897">
        <f t="shared" si="1057"/>
        <v>144.5</v>
      </c>
    </row>
    <row r="2898" spans="1:43" x14ac:dyDescent="0.25">
      <c r="A2898" t="s">
        <v>37</v>
      </c>
      <c r="B2898">
        <v>140</v>
      </c>
      <c r="C2898" t="s">
        <v>28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  <c r="U2898">
        <f t="shared" si="1035"/>
        <v>0</v>
      </c>
      <c r="V2898" t="str">
        <f t="shared" si="1036"/>
        <v>&lt;=3 calls</v>
      </c>
      <c r="W2898" t="str">
        <f t="shared" si="1037"/>
        <v>Q4</v>
      </c>
      <c r="X2898" t="str">
        <f t="shared" si="1038"/>
        <v>Not Applicable</v>
      </c>
      <c r="Y2898" t="str">
        <f t="shared" si="1039"/>
        <v>High</v>
      </c>
      <c r="Z2898" s="3">
        <f t="shared" si="1040"/>
        <v>0.23773071257602255</v>
      </c>
      <c r="AA2898" s="3">
        <f t="shared" si="1041"/>
        <v>1.1965506594058763</v>
      </c>
      <c r="AB2898" s="3">
        <f t="shared" si="1042"/>
        <v>0.80971687609037146</v>
      </c>
      <c r="AC2898" s="3">
        <f t="shared" si="1043"/>
        <v>1.1028323278389063</v>
      </c>
      <c r="AD2898" s="3">
        <f t="shared" si="1044"/>
        <v>3.7488386317366378</v>
      </c>
      <c r="AE2898" s="3">
        <f t="shared" si="1045"/>
        <v>1.8330657203108327</v>
      </c>
      <c r="AF2898" s="3">
        <f t="shared" si="1046"/>
        <v>0.81637539352697219</v>
      </c>
      <c r="AG2898" t="str">
        <f t="shared" si="1047"/>
        <v>Cluster 3</v>
      </c>
      <c r="AH2898" t="str">
        <f t="shared" si="1048"/>
        <v>Not Applicable</v>
      </c>
      <c r="AI2898" t="e">
        <f t="shared" si="1049"/>
        <v>#N/A</v>
      </c>
      <c r="AJ2898">
        <f t="shared" si="1050"/>
        <v>32.83</v>
      </c>
      <c r="AK2898" t="str">
        <f t="shared" si="1051"/>
        <v>no - Medium</v>
      </c>
      <c r="AL2898" t="str">
        <f t="shared" si="1052"/>
        <v>Q4 - Very High</v>
      </c>
      <c r="AM2898">
        <f t="shared" si="1053"/>
        <v>0</v>
      </c>
      <c r="AN2898">
        <f t="shared" si="1054"/>
        <v>0</v>
      </c>
      <c r="AO2898">
        <f t="shared" si="1055"/>
        <v>1</v>
      </c>
      <c r="AP2898">
        <f t="shared" si="1056"/>
        <v>2</v>
      </c>
      <c r="AQ2898">
        <f t="shared" si="1057"/>
        <v>193.1</v>
      </c>
    </row>
    <row r="2899" spans="1:43" x14ac:dyDescent="0.25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  <c r="U2899">
        <f t="shared" si="1035"/>
        <v>0</v>
      </c>
      <c r="V2899" t="str">
        <f t="shared" si="1036"/>
        <v>&lt;=3 calls</v>
      </c>
      <c r="W2899" t="str">
        <f t="shared" si="1037"/>
        <v>Q3</v>
      </c>
      <c r="X2899" t="str">
        <f t="shared" si="1038"/>
        <v>Not Applicable</v>
      </c>
      <c r="Y2899" t="str">
        <f t="shared" si="1039"/>
        <v>Medium</v>
      </c>
      <c r="Z2899" s="3">
        <f t="shared" si="1040"/>
        <v>4.7033667349011196E-2</v>
      </c>
      <c r="AA2899" s="3">
        <f t="shared" si="1041"/>
        <v>-0.12883518322850132</v>
      </c>
      <c r="AB2899" s="3">
        <f t="shared" si="1042"/>
        <v>0.37677816901677275</v>
      </c>
      <c r="AC2899" s="3">
        <f t="shared" si="1043"/>
        <v>-0.92607839920631685</v>
      </c>
      <c r="AD2899" s="3">
        <f t="shared" si="1044"/>
        <v>1.9380893086459967</v>
      </c>
      <c r="AE2899" s="3">
        <f t="shared" si="1045"/>
        <v>1.0091549238972106</v>
      </c>
      <c r="AF2899" s="3">
        <f t="shared" si="1046"/>
        <v>2.5061119593035053</v>
      </c>
      <c r="AG2899" t="str">
        <f t="shared" si="1047"/>
        <v>Cluster 2</v>
      </c>
      <c r="AH2899" t="str">
        <f t="shared" si="1048"/>
        <v>Not Applicable</v>
      </c>
      <c r="AI2899" t="e">
        <f t="shared" si="1049"/>
        <v>#N/A</v>
      </c>
      <c r="AJ2899">
        <f t="shared" si="1050"/>
        <v>31.08</v>
      </c>
      <c r="AK2899" t="str">
        <f t="shared" si="1051"/>
        <v>no - Low</v>
      </c>
      <c r="AL2899" t="str">
        <f t="shared" si="1052"/>
        <v>Q1 - Low</v>
      </c>
      <c r="AM2899">
        <f t="shared" si="1053"/>
        <v>0</v>
      </c>
      <c r="AN2899">
        <f t="shared" si="1054"/>
        <v>1</v>
      </c>
      <c r="AO2899">
        <f t="shared" si="1055"/>
        <v>0</v>
      </c>
      <c r="AP2899">
        <f t="shared" si="1056"/>
        <v>2</v>
      </c>
      <c r="AQ2899">
        <f t="shared" si="1057"/>
        <v>182.8</v>
      </c>
    </row>
    <row r="2900" spans="1:43" x14ac:dyDescent="0.25">
      <c r="A2900" t="s">
        <v>57</v>
      </c>
      <c r="B2900">
        <v>166</v>
      </c>
      <c r="C2900" t="s">
        <v>28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  <c r="U2900">
        <f t="shared" si="1035"/>
        <v>0</v>
      </c>
      <c r="V2900" t="str">
        <f t="shared" si="1036"/>
        <v>&lt;=3 calls</v>
      </c>
      <c r="W2900" t="str">
        <f t="shared" si="1037"/>
        <v>Q4</v>
      </c>
      <c r="X2900" t="str">
        <f t="shared" si="1038"/>
        <v>Not Applicable</v>
      </c>
      <c r="Y2900" t="str">
        <f t="shared" si="1039"/>
        <v>Medium</v>
      </c>
      <c r="Z2900" s="3">
        <f t="shared" si="1040"/>
        <v>-0.58985743515673661</v>
      </c>
      <c r="AA2900" s="3">
        <f t="shared" si="1041"/>
        <v>-0.58854108360168611</v>
      </c>
      <c r="AB2900" s="3">
        <f t="shared" si="1042"/>
        <v>1.9305842075269392E-2</v>
      </c>
      <c r="AC2900" s="3">
        <f t="shared" si="1043"/>
        <v>0.37822135389418376</v>
      </c>
      <c r="AD2900" s="3">
        <f t="shared" si="1044"/>
        <v>1.8099706802593725</v>
      </c>
      <c r="AE2900" s="3">
        <f t="shared" si="1045"/>
        <v>0.91527947042229418</v>
      </c>
      <c r="AF2900" s="3">
        <f t="shared" si="1046"/>
        <v>2.5297191849204239</v>
      </c>
      <c r="AG2900" t="str">
        <f t="shared" si="1047"/>
        <v>Cluster 2</v>
      </c>
      <c r="AH2900" t="str">
        <f t="shared" si="1048"/>
        <v>&gt;16 messages</v>
      </c>
      <c r="AI2900" t="e">
        <f t="shared" si="1049"/>
        <v>#N/A</v>
      </c>
      <c r="AJ2900">
        <f t="shared" si="1050"/>
        <v>25.23</v>
      </c>
      <c r="AK2900" t="str">
        <f t="shared" si="1051"/>
        <v>no - High</v>
      </c>
      <c r="AL2900" t="str">
        <f t="shared" si="1052"/>
        <v>Q3 - High</v>
      </c>
      <c r="AM2900">
        <f t="shared" si="1053"/>
        <v>0</v>
      </c>
      <c r="AN2900">
        <f t="shared" si="1054"/>
        <v>0</v>
      </c>
      <c r="AO2900">
        <f t="shared" si="1055"/>
        <v>1</v>
      </c>
      <c r="AP2900">
        <f t="shared" si="1056"/>
        <v>1</v>
      </c>
      <c r="AQ2900">
        <f t="shared" si="1057"/>
        <v>148.4</v>
      </c>
    </row>
    <row r="2901" spans="1:43" x14ac:dyDescent="0.25">
      <c r="A2901" t="s">
        <v>71</v>
      </c>
      <c r="B2901">
        <v>137</v>
      </c>
      <c r="C2901" t="s">
        <v>25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  <c r="U2901">
        <f t="shared" si="1035"/>
        <v>0</v>
      </c>
      <c r="V2901" t="str">
        <f t="shared" si="1036"/>
        <v>&lt;=3 calls</v>
      </c>
      <c r="W2901" t="str">
        <f t="shared" si="1037"/>
        <v>Q4</v>
      </c>
      <c r="X2901" t="str">
        <f t="shared" si="1038"/>
        <v>Not Applicable</v>
      </c>
      <c r="Y2901" t="str">
        <f t="shared" si="1039"/>
        <v>High</v>
      </c>
      <c r="Z2901" s="3">
        <f t="shared" si="1040"/>
        <v>-1.9339938898636346</v>
      </c>
      <c r="AA2901" s="3">
        <f t="shared" si="1041"/>
        <v>1.1288883190912078</v>
      </c>
      <c r="AB2901" s="3">
        <f t="shared" si="1042"/>
        <v>7.6898605860289487E-2</v>
      </c>
      <c r="AC2901" s="3">
        <f t="shared" si="1043"/>
        <v>8.8376964316294535E-2</v>
      </c>
      <c r="AD2901" s="3">
        <f t="shared" si="1044"/>
        <v>2.7836639677273869</v>
      </c>
      <c r="AE2901" s="3">
        <f t="shared" si="1045"/>
        <v>2.2424194715564405</v>
      </c>
      <c r="AF2901" s="3">
        <f t="shared" si="1046"/>
        <v>3.2106237848130306</v>
      </c>
      <c r="AG2901" t="str">
        <f t="shared" si="1047"/>
        <v>Cluster 2</v>
      </c>
      <c r="AH2901" t="str">
        <f t="shared" si="1048"/>
        <v>Not Applicable</v>
      </c>
      <c r="AI2901" t="e">
        <f t="shared" si="1049"/>
        <v>#N/A</v>
      </c>
      <c r="AJ2901">
        <f t="shared" si="1050"/>
        <v>12.89</v>
      </c>
      <c r="AK2901" t="str">
        <f t="shared" si="1051"/>
        <v>no - Low</v>
      </c>
      <c r="AL2901" t="str">
        <f t="shared" si="1052"/>
        <v>Q3 - High</v>
      </c>
      <c r="AM2901">
        <f t="shared" si="1053"/>
        <v>0</v>
      </c>
      <c r="AN2901">
        <f t="shared" si="1054"/>
        <v>0</v>
      </c>
      <c r="AO2901">
        <f t="shared" si="1055"/>
        <v>0</v>
      </c>
      <c r="AP2901">
        <f t="shared" si="1056"/>
        <v>2</v>
      </c>
      <c r="AQ2901">
        <f t="shared" si="1057"/>
        <v>75.8</v>
      </c>
    </row>
    <row r="2902" spans="1:43" x14ac:dyDescent="0.25">
      <c r="A2902" t="s">
        <v>71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  <c r="U2902">
        <f t="shared" si="1035"/>
        <v>0</v>
      </c>
      <c r="V2902" t="str">
        <f t="shared" si="1036"/>
        <v>&lt;=3 calls</v>
      </c>
      <c r="W2902" t="str">
        <f t="shared" si="1037"/>
        <v>Q4</v>
      </c>
      <c r="X2902" t="str">
        <f t="shared" si="1038"/>
        <v>Not Applicable</v>
      </c>
      <c r="Y2902" t="str">
        <f t="shared" si="1039"/>
        <v>Medium</v>
      </c>
      <c r="Z2902" s="3">
        <f t="shared" si="1040"/>
        <v>0.32845066613062046</v>
      </c>
      <c r="AA2902" s="3">
        <f t="shared" si="1041"/>
        <v>-0.27411020802175856</v>
      </c>
      <c r="AB2902" s="3">
        <f t="shared" si="1042"/>
        <v>0.37082029690108081</v>
      </c>
      <c r="AC2902" s="3">
        <f t="shared" si="1043"/>
        <v>-0.34638962005053869</v>
      </c>
      <c r="AD2902" s="3">
        <f t="shared" si="1044"/>
        <v>2.1443068758027035</v>
      </c>
      <c r="AE2902" s="3">
        <f t="shared" si="1045"/>
        <v>0.66370905349855092</v>
      </c>
      <c r="AF2902" s="3">
        <f t="shared" si="1046"/>
        <v>2.0695331448848879</v>
      </c>
      <c r="AG2902" t="str">
        <f t="shared" si="1047"/>
        <v>Cluster 2</v>
      </c>
      <c r="AH2902" t="str">
        <f t="shared" si="1048"/>
        <v>Not Applicable</v>
      </c>
      <c r="AI2902" t="e">
        <f t="shared" si="1049"/>
        <v>#N/A</v>
      </c>
      <c r="AJ2902">
        <f t="shared" si="1050"/>
        <v>33.659999999999997</v>
      </c>
      <c r="AK2902" t="str">
        <f t="shared" si="1051"/>
        <v>no - Low</v>
      </c>
      <c r="AL2902" t="str">
        <f t="shared" si="1052"/>
        <v>Q2 - Medium</v>
      </c>
      <c r="AM2902">
        <f t="shared" si="1053"/>
        <v>0</v>
      </c>
      <c r="AN2902">
        <f t="shared" si="1054"/>
        <v>1</v>
      </c>
      <c r="AO2902">
        <f t="shared" si="1055"/>
        <v>0</v>
      </c>
      <c r="AP2902">
        <f t="shared" si="1056"/>
        <v>1</v>
      </c>
      <c r="AQ2902">
        <f t="shared" si="1057"/>
        <v>198</v>
      </c>
    </row>
    <row r="2903" spans="1:43" x14ac:dyDescent="0.25">
      <c r="A2903" t="s">
        <v>54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  <c r="U2903">
        <f t="shared" si="1035"/>
        <v>1</v>
      </c>
      <c r="V2903" t="str">
        <f t="shared" si="1036"/>
        <v>&gt;3 calls</v>
      </c>
      <c r="W2903" t="str">
        <f t="shared" si="1037"/>
        <v>Q3</v>
      </c>
      <c r="X2903" t="str">
        <f t="shared" si="1038"/>
        <v>Not Applicable</v>
      </c>
      <c r="Y2903" t="str">
        <f t="shared" si="1039"/>
        <v>Medium</v>
      </c>
      <c r="Z2903" s="3">
        <f t="shared" si="1040"/>
        <v>1.3504387143375178</v>
      </c>
      <c r="AA2903" s="3">
        <f t="shared" si="1041"/>
        <v>0.21146658717762301</v>
      </c>
      <c r="AB2903" s="3">
        <f t="shared" si="1042"/>
        <v>1.0599475049494238</v>
      </c>
      <c r="AC2903" s="3">
        <f t="shared" si="1043"/>
        <v>-0.27392852265606671</v>
      </c>
      <c r="AD2903" s="3">
        <f t="shared" si="1044"/>
        <v>3.429690504267719</v>
      </c>
      <c r="AE2903" s="3">
        <f t="shared" si="1045"/>
        <v>1.751264796496282</v>
      </c>
      <c r="AF2903" s="3">
        <f t="shared" si="1046"/>
        <v>1.5398311010725063</v>
      </c>
      <c r="AG2903" t="str">
        <f t="shared" si="1047"/>
        <v>Cluster 3</v>
      </c>
      <c r="AH2903" t="str">
        <f t="shared" si="1048"/>
        <v>Not Applicable</v>
      </c>
      <c r="AI2903">
        <f t="shared" si="1049"/>
        <v>43.04</v>
      </c>
      <c r="AJ2903" t="e">
        <f t="shared" si="1050"/>
        <v>#N/A</v>
      </c>
      <c r="AK2903" t="str">
        <f t="shared" si="1051"/>
        <v>no - Medium</v>
      </c>
      <c r="AL2903" t="str">
        <f t="shared" si="1052"/>
        <v>Q2 - Medium</v>
      </c>
      <c r="AM2903">
        <f t="shared" si="1053"/>
        <v>0</v>
      </c>
      <c r="AN2903">
        <f t="shared" si="1054"/>
        <v>1</v>
      </c>
      <c r="AO2903">
        <f t="shared" si="1055"/>
        <v>0</v>
      </c>
      <c r="AP2903">
        <f t="shared" si="1056"/>
        <v>5</v>
      </c>
      <c r="AQ2903">
        <f t="shared" si="1057"/>
        <v>253.2</v>
      </c>
    </row>
    <row r="2904" spans="1:43" x14ac:dyDescent="0.25">
      <c r="A2904" t="s">
        <v>71</v>
      </c>
      <c r="B2904">
        <v>187</v>
      </c>
      <c r="C2904" t="s">
        <v>28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  <c r="U2904">
        <f t="shared" si="1035"/>
        <v>0</v>
      </c>
      <c r="V2904" t="str">
        <f t="shared" si="1036"/>
        <v>&lt;=3 calls</v>
      </c>
      <c r="W2904" t="str">
        <f t="shared" si="1037"/>
        <v>Q4</v>
      </c>
      <c r="X2904" t="str">
        <f t="shared" si="1038"/>
        <v>Not Applicable</v>
      </c>
      <c r="Y2904" t="str">
        <f t="shared" si="1039"/>
        <v>Low</v>
      </c>
      <c r="Z2904" s="3">
        <f t="shared" si="1040"/>
        <v>0.36362779097832176</v>
      </c>
      <c r="AA2904" s="3">
        <f t="shared" si="1041"/>
        <v>-1.3049658634040522</v>
      </c>
      <c r="AB2904" s="3">
        <f t="shared" si="1042"/>
        <v>0.19605604817412395</v>
      </c>
      <c r="AC2904" s="3">
        <f t="shared" si="1043"/>
        <v>0.52314354868312773</v>
      </c>
      <c r="AD2904" s="3">
        <f t="shared" si="1044"/>
        <v>2.3880957414725086</v>
      </c>
      <c r="AE2904" s="3">
        <f t="shared" si="1045"/>
        <v>1.465359417199783</v>
      </c>
      <c r="AF2904" s="3">
        <f t="shared" si="1046"/>
        <v>2.5674024173691676</v>
      </c>
      <c r="AG2904" t="str">
        <f t="shared" si="1047"/>
        <v>Cluster 2</v>
      </c>
      <c r="AH2904" t="str">
        <f t="shared" si="1048"/>
        <v>&gt;16 messages</v>
      </c>
      <c r="AI2904" t="e">
        <f t="shared" si="1049"/>
        <v>#N/A</v>
      </c>
      <c r="AJ2904">
        <f t="shared" si="1050"/>
        <v>33.979999999999997</v>
      </c>
      <c r="AK2904" t="str">
        <f t="shared" si="1051"/>
        <v>no - Medium</v>
      </c>
      <c r="AL2904" t="str">
        <f t="shared" si="1052"/>
        <v>Q3 - High</v>
      </c>
      <c r="AM2904">
        <f t="shared" si="1053"/>
        <v>0</v>
      </c>
      <c r="AN2904">
        <f t="shared" si="1054"/>
        <v>0</v>
      </c>
      <c r="AO2904">
        <f t="shared" si="1055"/>
        <v>1</v>
      </c>
      <c r="AP2904">
        <f t="shared" si="1056"/>
        <v>3</v>
      </c>
      <c r="AQ2904">
        <f t="shared" si="1057"/>
        <v>199.9</v>
      </c>
    </row>
    <row r="2905" spans="1:43" x14ac:dyDescent="0.25">
      <c r="A2905" t="s">
        <v>52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  <c r="U2905">
        <f t="shared" si="1035"/>
        <v>0</v>
      </c>
      <c r="V2905" t="str">
        <f t="shared" si="1036"/>
        <v>&lt;=3 calls</v>
      </c>
      <c r="W2905" t="str">
        <f t="shared" si="1037"/>
        <v>Q3</v>
      </c>
      <c r="X2905" t="str">
        <f t="shared" si="1038"/>
        <v>Not Applicable</v>
      </c>
      <c r="Y2905" t="str">
        <f t="shared" si="1039"/>
        <v>High</v>
      </c>
      <c r="Z2905" s="3">
        <f t="shared" si="1040"/>
        <v>0.13405076565648233</v>
      </c>
      <c r="AA2905" s="3">
        <f t="shared" si="1041"/>
        <v>1.4353589193399985</v>
      </c>
      <c r="AB2905" s="3">
        <f t="shared" si="1042"/>
        <v>0.31521349048795838</v>
      </c>
      <c r="AC2905" s="3">
        <f t="shared" si="1043"/>
        <v>0.52314354868312773</v>
      </c>
      <c r="AD2905" s="3">
        <f t="shared" si="1044"/>
        <v>3.3566049813094616</v>
      </c>
      <c r="AE2905" s="3">
        <f t="shared" si="1045"/>
        <v>1.5656511591719133</v>
      </c>
      <c r="AF2905" s="3">
        <f t="shared" si="1046"/>
        <v>1.2789566465995719</v>
      </c>
      <c r="AG2905" t="str">
        <f t="shared" si="1047"/>
        <v>Cluster 3</v>
      </c>
      <c r="AH2905" t="str">
        <f t="shared" si="1048"/>
        <v>&gt;16 messages</v>
      </c>
      <c r="AI2905" t="e">
        <f t="shared" si="1049"/>
        <v>#N/A</v>
      </c>
      <c r="AJ2905">
        <f t="shared" si="1050"/>
        <v>31.88</v>
      </c>
      <c r="AK2905" t="str">
        <f t="shared" si="1051"/>
        <v>no - Low</v>
      </c>
      <c r="AL2905" t="str">
        <f t="shared" si="1052"/>
        <v>Q3 - High</v>
      </c>
      <c r="AM2905">
        <f t="shared" si="1053"/>
        <v>0</v>
      </c>
      <c r="AN2905">
        <f t="shared" si="1054"/>
        <v>1</v>
      </c>
      <c r="AO2905">
        <f t="shared" si="1055"/>
        <v>0</v>
      </c>
      <c r="AP2905">
        <f t="shared" si="1056"/>
        <v>2</v>
      </c>
      <c r="AQ2905">
        <f t="shared" si="1057"/>
        <v>187.5</v>
      </c>
    </row>
    <row r="2906" spans="1:43" x14ac:dyDescent="0.25">
      <c r="A2906" t="s">
        <v>34</v>
      </c>
      <c r="B2906">
        <v>82</v>
      </c>
      <c r="C2906" t="s">
        <v>25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  <c r="U2906">
        <f t="shared" si="1035"/>
        <v>0</v>
      </c>
      <c r="V2906" t="str">
        <f t="shared" si="1036"/>
        <v>&lt;=3 calls</v>
      </c>
      <c r="W2906" t="str">
        <f t="shared" si="1037"/>
        <v>Q2</v>
      </c>
      <c r="X2906" t="str">
        <f t="shared" si="1038"/>
        <v>Not Applicable</v>
      </c>
      <c r="Y2906" t="str">
        <f t="shared" si="1039"/>
        <v>High</v>
      </c>
      <c r="Z2906" s="3">
        <f t="shared" si="1040"/>
        <v>6.1845088337516639E-2</v>
      </c>
      <c r="AA2906" s="3">
        <f t="shared" si="1041"/>
        <v>2.0562603951687155</v>
      </c>
      <c r="AB2906" s="3">
        <f t="shared" si="1042"/>
        <v>-0.21305117043670757</v>
      </c>
      <c r="AC2906" s="3">
        <f t="shared" si="1043"/>
        <v>1.591586692182255E-2</v>
      </c>
      <c r="AD2906" s="3">
        <f t="shared" si="1044"/>
        <v>3.4813239010063248</v>
      </c>
      <c r="AE2906" s="3">
        <f t="shared" si="1045"/>
        <v>2.0682542744390018</v>
      </c>
      <c r="AF2906" s="3">
        <f t="shared" si="1046"/>
        <v>2.1061185588072928</v>
      </c>
      <c r="AG2906" t="str">
        <f t="shared" si="1047"/>
        <v>Cluster 2</v>
      </c>
      <c r="AH2906" t="str">
        <f t="shared" si="1048"/>
        <v>Not Applicable</v>
      </c>
      <c r="AI2906" t="e">
        <f t="shared" si="1049"/>
        <v>#N/A</v>
      </c>
      <c r="AJ2906">
        <f t="shared" si="1050"/>
        <v>31.21</v>
      </c>
      <c r="AK2906" t="str">
        <f t="shared" si="1051"/>
        <v>no - Medium</v>
      </c>
      <c r="AL2906" t="str">
        <f t="shared" si="1052"/>
        <v>Q2 - Medium</v>
      </c>
      <c r="AM2906">
        <f t="shared" si="1053"/>
        <v>0</v>
      </c>
      <c r="AN2906">
        <f t="shared" si="1054"/>
        <v>0</v>
      </c>
      <c r="AO2906">
        <f t="shared" si="1055"/>
        <v>0</v>
      </c>
      <c r="AP2906">
        <f t="shared" si="1056"/>
        <v>0</v>
      </c>
      <c r="AQ2906">
        <f t="shared" si="1057"/>
        <v>183.6</v>
      </c>
    </row>
    <row r="2907" spans="1:43" x14ac:dyDescent="0.25">
      <c r="A2907" t="s">
        <v>53</v>
      </c>
      <c r="B2907">
        <v>100</v>
      </c>
      <c r="C2907" t="s">
        <v>28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  <c r="U2907">
        <f t="shared" si="1035"/>
        <v>0</v>
      </c>
      <c r="V2907" t="str">
        <f t="shared" si="1036"/>
        <v>&lt;=3 calls</v>
      </c>
      <c r="W2907" t="str">
        <f t="shared" si="1037"/>
        <v>Q2</v>
      </c>
      <c r="X2907" t="str">
        <f t="shared" si="1038"/>
        <v>Not Applicable</v>
      </c>
      <c r="Y2907" t="str">
        <f t="shared" si="1039"/>
        <v>Medium</v>
      </c>
      <c r="Z2907" s="3">
        <f t="shared" si="1040"/>
        <v>-1.743296844636623</v>
      </c>
      <c r="AA2907" s="3">
        <f t="shared" si="1041"/>
        <v>-0.20445779887430629</v>
      </c>
      <c r="AB2907" s="3">
        <f t="shared" si="1042"/>
        <v>1.5333927331475134E-2</v>
      </c>
      <c r="AC2907" s="3">
        <f t="shared" si="1043"/>
        <v>0.52314354868312773</v>
      </c>
      <c r="AD2907" s="3">
        <f t="shared" si="1044"/>
        <v>2.1298466721583651</v>
      </c>
      <c r="AE2907" s="3">
        <f t="shared" si="1045"/>
        <v>1.8316116351172034</v>
      </c>
      <c r="AF2907" s="3">
        <f t="shared" si="1046"/>
        <v>3.1895698012254514</v>
      </c>
      <c r="AG2907" t="str">
        <f t="shared" si="1047"/>
        <v>Cluster 2</v>
      </c>
      <c r="AH2907" t="str">
        <f t="shared" si="1048"/>
        <v>&gt;16 messages</v>
      </c>
      <c r="AI2907" t="e">
        <f t="shared" si="1049"/>
        <v>#N/A</v>
      </c>
      <c r="AJ2907">
        <f t="shared" si="1050"/>
        <v>14.64</v>
      </c>
      <c r="AK2907" t="str">
        <f t="shared" si="1051"/>
        <v>no - Medium</v>
      </c>
      <c r="AL2907" t="str">
        <f t="shared" si="1052"/>
        <v>Q3 - High</v>
      </c>
      <c r="AM2907">
        <f t="shared" si="1053"/>
        <v>0</v>
      </c>
      <c r="AN2907">
        <f t="shared" si="1054"/>
        <v>0</v>
      </c>
      <c r="AO2907">
        <f t="shared" si="1055"/>
        <v>1</v>
      </c>
      <c r="AP2907">
        <f t="shared" si="1056"/>
        <v>0</v>
      </c>
      <c r="AQ2907">
        <f t="shared" si="1057"/>
        <v>86.1</v>
      </c>
    </row>
    <row r="2908" spans="1:43" x14ac:dyDescent="0.25">
      <c r="A2908" t="s">
        <v>50</v>
      </c>
      <c r="B2908">
        <v>45</v>
      </c>
      <c r="C2908" t="s">
        <v>25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  <c r="U2908">
        <f t="shared" si="1035"/>
        <v>0</v>
      </c>
      <c r="V2908" t="str">
        <f t="shared" si="1036"/>
        <v>&lt;=3 calls</v>
      </c>
      <c r="W2908" t="str">
        <f t="shared" si="1037"/>
        <v>Q1</v>
      </c>
      <c r="X2908" t="str">
        <f t="shared" si="1038"/>
        <v>Not Applicable</v>
      </c>
      <c r="Y2908" t="str">
        <f t="shared" si="1039"/>
        <v>Low</v>
      </c>
      <c r="Z2908" s="3">
        <f t="shared" si="1040"/>
        <v>-0.9897658018463924</v>
      </c>
      <c r="AA2908" s="3">
        <f t="shared" si="1041"/>
        <v>-0.84326989419808263</v>
      </c>
      <c r="AB2908" s="3">
        <f t="shared" si="1042"/>
        <v>-0.83862774258433848</v>
      </c>
      <c r="AC2908" s="3">
        <f t="shared" si="1043"/>
        <v>0.26952970780247515</v>
      </c>
      <c r="AD2908" s="3">
        <f t="shared" si="1044"/>
        <v>1.2893470244014962</v>
      </c>
      <c r="AE2908" s="3">
        <f t="shared" si="1045"/>
        <v>1.5705677989140325</v>
      </c>
      <c r="AF2908" s="3">
        <f t="shared" si="1046"/>
        <v>3.3572236554388728</v>
      </c>
      <c r="AG2908" t="str">
        <f t="shared" si="1047"/>
        <v>Cluster 1</v>
      </c>
      <c r="AH2908" t="str">
        <f t="shared" si="1048"/>
        <v>Not Applicable</v>
      </c>
      <c r="AI2908" t="e">
        <f t="shared" si="1049"/>
        <v>#N/A</v>
      </c>
      <c r="AJ2908">
        <f t="shared" si="1050"/>
        <v>21.56</v>
      </c>
      <c r="AK2908" t="str">
        <f t="shared" si="1051"/>
        <v>no - Medium</v>
      </c>
      <c r="AL2908" t="str">
        <f t="shared" si="1052"/>
        <v>Q3 - High</v>
      </c>
      <c r="AM2908">
        <f t="shared" si="1053"/>
        <v>0</v>
      </c>
      <c r="AN2908">
        <f t="shared" si="1054"/>
        <v>0</v>
      </c>
      <c r="AO2908">
        <f t="shared" si="1055"/>
        <v>0</v>
      </c>
      <c r="AP2908">
        <f t="shared" si="1056"/>
        <v>3</v>
      </c>
      <c r="AQ2908">
        <f t="shared" si="1057"/>
        <v>126.8</v>
      </c>
    </row>
    <row r="2909" spans="1:43" x14ac:dyDescent="0.25">
      <c r="A2909" t="s">
        <v>71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  <c r="U2909">
        <f t="shared" si="1035"/>
        <v>0</v>
      </c>
      <c r="V2909" t="str">
        <f t="shared" si="1036"/>
        <v>&lt;=3 calls</v>
      </c>
      <c r="W2909" t="str">
        <f t="shared" si="1037"/>
        <v>Q3</v>
      </c>
      <c r="X2909" t="str">
        <f t="shared" si="1038"/>
        <v>Not Applicable</v>
      </c>
      <c r="Y2909" t="str">
        <f t="shared" si="1039"/>
        <v>Medium</v>
      </c>
      <c r="Z2909" s="3">
        <f t="shared" si="1040"/>
        <v>-1.3322799122055882</v>
      </c>
      <c r="AA2909" s="3">
        <f t="shared" si="1041"/>
        <v>-0.63431266675572584</v>
      </c>
      <c r="AB2909" s="3">
        <f t="shared" si="1042"/>
        <v>-0.94189752592299536</v>
      </c>
      <c r="AC2909" s="3">
        <f t="shared" si="1043"/>
        <v>-0.41885071744501134</v>
      </c>
      <c r="AD2909" s="3">
        <f t="shared" si="1044"/>
        <v>0.76501473963493627</v>
      </c>
      <c r="AE2909" s="3">
        <f t="shared" si="1045"/>
        <v>1.7999803322584809</v>
      </c>
      <c r="AF2909" s="3">
        <f t="shared" si="1046"/>
        <v>3.7275475639052535</v>
      </c>
      <c r="AG2909" t="str">
        <f t="shared" si="1047"/>
        <v>Cluster 1</v>
      </c>
      <c r="AH2909" t="str">
        <f t="shared" si="1048"/>
        <v>Not Applicable</v>
      </c>
      <c r="AI2909" t="e">
        <f t="shared" si="1049"/>
        <v>#N/A</v>
      </c>
      <c r="AJ2909">
        <f t="shared" si="1050"/>
        <v>18.41</v>
      </c>
      <c r="AK2909" t="str">
        <f t="shared" si="1051"/>
        <v>no - Low</v>
      </c>
      <c r="AL2909" t="str">
        <f t="shared" si="1052"/>
        <v>Q2 - Medium</v>
      </c>
      <c r="AM2909">
        <f t="shared" si="1053"/>
        <v>0</v>
      </c>
      <c r="AN2909">
        <f t="shared" si="1054"/>
        <v>1</v>
      </c>
      <c r="AO2909">
        <f t="shared" si="1055"/>
        <v>0</v>
      </c>
      <c r="AP2909">
        <f t="shared" si="1056"/>
        <v>1</v>
      </c>
      <c r="AQ2909">
        <f t="shared" si="1057"/>
        <v>108.3</v>
      </c>
    </row>
    <row r="2910" spans="1:43" x14ac:dyDescent="0.25">
      <c r="A2910" t="s">
        <v>31</v>
      </c>
      <c r="B2910">
        <v>43</v>
      </c>
      <c r="C2910" t="s">
        <v>25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  <c r="U2910">
        <f t="shared" si="1035"/>
        <v>1</v>
      </c>
      <c r="V2910" t="str">
        <f t="shared" si="1036"/>
        <v>&lt;=3 calls</v>
      </c>
      <c r="W2910" t="str">
        <f t="shared" si="1037"/>
        <v>Q1</v>
      </c>
      <c r="X2910" t="str">
        <f t="shared" si="1038"/>
        <v>High</v>
      </c>
      <c r="Y2910" t="str">
        <f t="shared" si="1039"/>
        <v>High</v>
      </c>
      <c r="Z2910" s="3">
        <f t="shared" si="1040"/>
        <v>-0.36583469270558711</v>
      </c>
      <c r="AA2910" s="3">
        <f t="shared" si="1041"/>
        <v>0.70898379537371059</v>
      </c>
      <c r="AB2910" s="3">
        <f t="shared" si="1042"/>
        <v>-1.7620979205165557</v>
      </c>
      <c r="AC2910" s="3">
        <f t="shared" si="1043"/>
        <v>1.2839850713250869</v>
      </c>
      <c r="AD2910" s="3">
        <f t="shared" si="1044"/>
        <v>3.0199623004794729</v>
      </c>
      <c r="AE2910" s="3">
        <f t="shared" si="1045"/>
        <v>2.3216588443102406</v>
      </c>
      <c r="AF2910" s="3">
        <f t="shared" si="1046"/>
        <v>3.1080584425667825</v>
      </c>
      <c r="AG2910" t="str">
        <f t="shared" si="1047"/>
        <v>Cluster 2</v>
      </c>
      <c r="AH2910" t="str">
        <f t="shared" si="1048"/>
        <v>Not Applicable</v>
      </c>
      <c r="AI2910">
        <f t="shared" si="1049"/>
        <v>27.29</v>
      </c>
      <c r="AJ2910" t="e">
        <f t="shared" si="1050"/>
        <v>#N/A</v>
      </c>
      <c r="AK2910" t="str">
        <f t="shared" si="1051"/>
        <v>yes - Medium</v>
      </c>
      <c r="AL2910" t="str">
        <f t="shared" si="1052"/>
        <v>Q4 - Very High</v>
      </c>
      <c r="AM2910">
        <f t="shared" si="1053"/>
        <v>1</v>
      </c>
      <c r="AN2910">
        <f t="shared" si="1054"/>
        <v>0</v>
      </c>
      <c r="AO2910">
        <f t="shared" si="1055"/>
        <v>0</v>
      </c>
      <c r="AP2910">
        <f t="shared" si="1056"/>
        <v>1</v>
      </c>
      <c r="AQ2910">
        <f t="shared" si="1057"/>
        <v>160.5</v>
      </c>
    </row>
    <row r="2911" spans="1:43" x14ac:dyDescent="0.25">
      <c r="A2911" t="s">
        <v>72</v>
      </c>
      <c r="B2911">
        <v>103</v>
      </c>
      <c r="C2911" t="s">
        <v>25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  <c r="U2911">
        <f t="shared" si="1035"/>
        <v>0</v>
      </c>
      <c r="V2911" t="str">
        <f t="shared" si="1036"/>
        <v>&lt;=3 calls</v>
      </c>
      <c r="W2911" t="str">
        <f t="shared" si="1037"/>
        <v>Q3</v>
      </c>
      <c r="X2911" t="str">
        <f t="shared" si="1038"/>
        <v>Not Applicable</v>
      </c>
      <c r="Y2911" t="str">
        <f t="shared" si="1039"/>
        <v>Low</v>
      </c>
      <c r="Z2911" s="3">
        <f t="shared" si="1040"/>
        <v>-0.61022313901593195</v>
      </c>
      <c r="AA2911" s="3">
        <f t="shared" si="1041"/>
        <v>-0.83132948120137662</v>
      </c>
      <c r="AB2911" s="3">
        <f t="shared" si="1042"/>
        <v>-0.13361287556081794</v>
      </c>
      <c r="AC2911" s="3">
        <f t="shared" si="1043"/>
        <v>0.26952970780247515</v>
      </c>
      <c r="AD2911" s="3">
        <f t="shared" si="1044"/>
        <v>1.5945871169859061</v>
      </c>
      <c r="AE2911" s="3">
        <f t="shared" si="1045"/>
        <v>1.074234448157722</v>
      </c>
      <c r="AF2911" s="3">
        <f t="shared" si="1046"/>
        <v>2.7866200360939111</v>
      </c>
      <c r="AG2911" t="str">
        <f t="shared" si="1047"/>
        <v>Cluster 2</v>
      </c>
      <c r="AH2911" t="str">
        <f t="shared" si="1048"/>
        <v>Not Applicable</v>
      </c>
      <c r="AI2911" t="e">
        <f t="shared" si="1049"/>
        <v>#N/A</v>
      </c>
      <c r="AJ2911">
        <f t="shared" si="1050"/>
        <v>25.04</v>
      </c>
      <c r="AK2911" t="str">
        <f t="shared" si="1051"/>
        <v>no - Low</v>
      </c>
      <c r="AL2911" t="str">
        <f t="shared" si="1052"/>
        <v>Q3 - High</v>
      </c>
      <c r="AM2911">
        <f t="shared" si="1053"/>
        <v>0</v>
      </c>
      <c r="AN2911">
        <f t="shared" si="1054"/>
        <v>0</v>
      </c>
      <c r="AO2911">
        <f t="shared" si="1055"/>
        <v>0</v>
      </c>
      <c r="AP2911">
        <f t="shared" si="1056"/>
        <v>2</v>
      </c>
      <c r="AQ2911">
        <f t="shared" si="1057"/>
        <v>147.30000000000001</v>
      </c>
    </row>
    <row r="2912" spans="1:43" x14ac:dyDescent="0.25">
      <c r="A2912" t="s">
        <v>54</v>
      </c>
      <c r="B2912">
        <v>57</v>
      </c>
      <c r="C2912" t="s">
        <v>28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  <c r="U2912">
        <f t="shared" si="1035"/>
        <v>0</v>
      </c>
      <c r="V2912" t="str">
        <f t="shared" si="1036"/>
        <v>&lt;=3 calls</v>
      </c>
      <c r="W2912" t="str">
        <f t="shared" si="1037"/>
        <v>Q1</v>
      </c>
      <c r="X2912" t="str">
        <f t="shared" si="1038"/>
        <v>Not Applicable</v>
      </c>
      <c r="Y2912" t="str">
        <f t="shared" si="1039"/>
        <v>High</v>
      </c>
      <c r="Z2912" s="3">
        <f t="shared" si="1040"/>
        <v>-0.28066902202167909</v>
      </c>
      <c r="AA2912" s="3">
        <f t="shared" si="1041"/>
        <v>0.80848723701292813</v>
      </c>
      <c r="AB2912" s="3">
        <f t="shared" si="1042"/>
        <v>1.5187036578576862</v>
      </c>
      <c r="AC2912" s="3">
        <f t="shared" si="1043"/>
        <v>-0.27392852265606671</v>
      </c>
      <c r="AD2912" s="3">
        <f t="shared" si="1044"/>
        <v>3.2648294057478702</v>
      </c>
      <c r="AE2912" s="3">
        <f t="shared" si="1045"/>
        <v>1.7646315049466434</v>
      </c>
      <c r="AF2912" s="3">
        <f t="shared" si="1046"/>
        <v>1.8891102794343475</v>
      </c>
      <c r="AG2912" t="str">
        <f t="shared" si="1047"/>
        <v>Cluster 2</v>
      </c>
      <c r="AH2912" t="str">
        <f t="shared" si="1048"/>
        <v>Not Applicable</v>
      </c>
      <c r="AI2912" t="e">
        <f t="shared" si="1049"/>
        <v>#N/A</v>
      </c>
      <c r="AJ2912">
        <f t="shared" si="1050"/>
        <v>28.07</v>
      </c>
      <c r="AK2912" t="str">
        <f t="shared" si="1051"/>
        <v>no - Low</v>
      </c>
      <c r="AL2912" t="str">
        <f t="shared" si="1052"/>
        <v>Q2 - Medium</v>
      </c>
      <c r="AM2912">
        <f t="shared" si="1053"/>
        <v>0</v>
      </c>
      <c r="AN2912">
        <f t="shared" si="1054"/>
        <v>0</v>
      </c>
      <c r="AO2912">
        <f t="shared" si="1055"/>
        <v>1</v>
      </c>
      <c r="AP2912">
        <f t="shared" si="1056"/>
        <v>2</v>
      </c>
      <c r="AQ2912">
        <f t="shared" si="1057"/>
        <v>165.1</v>
      </c>
    </row>
    <row r="2913" spans="1:43" x14ac:dyDescent="0.25">
      <c r="A2913" t="s">
        <v>58</v>
      </c>
      <c r="B2913">
        <v>52</v>
      </c>
      <c r="C2913" t="s">
        <v>25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  <c r="U2913">
        <f t="shared" si="1035"/>
        <v>0</v>
      </c>
      <c r="V2913" t="str">
        <f t="shared" si="1036"/>
        <v>&lt;=3 calls</v>
      </c>
      <c r="W2913" t="str">
        <f t="shared" si="1037"/>
        <v>Q1</v>
      </c>
      <c r="X2913" t="str">
        <f t="shared" si="1038"/>
        <v>Not Applicable</v>
      </c>
      <c r="Y2913" t="str">
        <f t="shared" si="1039"/>
        <v>Low</v>
      </c>
      <c r="Z2913" s="3">
        <f t="shared" si="1040"/>
        <v>-1.0749314725303003</v>
      </c>
      <c r="AA2913" s="3">
        <f t="shared" si="1041"/>
        <v>-1.2174028347615407</v>
      </c>
      <c r="AB2913" s="3">
        <f t="shared" si="1042"/>
        <v>-1.164324751575486</v>
      </c>
      <c r="AC2913" s="3">
        <f t="shared" si="1043"/>
        <v>-1.6506893731510393</v>
      </c>
      <c r="AD2913" s="3">
        <f t="shared" si="1044"/>
        <v>0.70942089231284311</v>
      </c>
      <c r="AE2913" s="3">
        <f t="shared" si="1045"/>
        <v>2.591905643823996</v>
      </c>
      <c r="AF2913" s="3">
        <f t="shared" si="1046"/>
        <v>4.5752236809278974</v>
      </c>
      <c r="AG2913" t="str">
        <f t="shared" si="1047"/>
        <v>Cluster 1</v>
      </c>
      <c r="AH2913" t="str">
        <f t="shared" si="1048"/>
        <v>&gt;16 messages</v>
      </c>
      <c r="AI2913" t="e">
        <f t="shared" si="1049"/>
        <v>#N/A</v>
      </c>
      <c r="AJ2913">
        <f t="shared" si="1050"/>
        <v>20.77</v>
      </c>
      <c r="AK2913" t="str">
        <f t="shared" si="1051"/>
        <v>no - High</v>
      </c>
      <c r="AL2913" t="str">
        <f t="shared" si="1052"/>
        <v>Q1 - Low</v>
      </c>
      <c r="AM2913">
        <f t="shared" si="1053"/>
        <v>0</v>
      </c>
      <c r="AN2913">
        <f t="shared" si="1054"/>
        <v>0</v>
      </c>
      <c r="AO2913">
        <f t="shared" si="1055"/>
        <v>0</v>
      </c>
      <c r="AP2913">
        <f t="shared" si="1056"/>
        <v>3</v>
      </c>
      <c r="AQ2913">
        <f t="shared" si="1057"/>
        <v>122.2</v>
      </c>
    </row>
    <row r="2914" spans="1:43" x14ac:dyDescent="0.25">
      <c r="A2914" t="s">
        <v>34</v>
      </c>
      <c r="B2914">
        <v>74</v>
      </c>
      <c r="C2914" t="s">
        <v>25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  <c r="U2914">
        <f t="shared" si="1035"/>
        <v>0</v>
      </c>
      <c r="V2914" t="str">
        <f t="shared" si="1036"/>
        <v>&lt;=3 calls</v>
      </c>
      <c r="W2914" t="str">
        <f t="shared" si="1037"/>
        <v>Q2</v>
      </c>
      <c r="X2914" t="str">
        <f t="shared" si="1038"/>
        <v>Not Applicable</v>
      </c>
      <c r="Y2914" t="str">
        <f t="shared" si="1039"/>
        <v>High</v>
      </c>
      <c r="Z2914" s="3">
        <f t="shared" si="1040"/>
        <v>-0.44359465289524214</v>
      </c>
      <c r="AA2914" s="3">
        <f t="shared" si="1041"/>
        <v>1.4512794700022733</v>
      </c>
      <c r="AB2914" s="3">
        <f t="shared" si="1042"/>
        <v>0.30329774625657507</v>
      </c>
      <c r="AC2914" s="3">
        <f t="shared" si="1043"/>
        <v>-0.45508126614224731</v>
      </c>
      <c r="AD2914" s="3">
        <f t="shared" si="1044"/>
        <v>2.8833798556985162</v>
      </c>
      <c r="AE2914" s="3">
        <f t="shared" si="1045"/>
        <v>1.6130954087732314</v>
      </c>
      <c r="AF2914" s="3">
        <f t="shared" si="1046"/>
        <v>2.2113964374038773</v>
      </c>
      <c r="AG2914" t="str">
        <f t="shared" si="1047"/>
        <v>Cluster 2</v>
      </c>
      <c r="AH2914" t="str">
        <f t="shared" si="1048"/>
        <v>Not Applicable</v>
      </c>
      <c r="AI2914" t="e">
        <f t="shared" si="1049"/>
        <v>#N/A</v>
      </c>
      <c r="AJ2914">
        <f t="shared" si="1050"/>
        <v>26.57</v>
      </c>
      <c r="AK2914" t="str">
        <f t="shared" si="1051"/>
        <v>no - Medium</v>
      </c>
      <c r="AL2914" t="str">
        <f t="shared" si="1052"/>
        <v>Q2 - Medium</v>
      </c>
      <c r="AM2914">
        <f t="shared" si="1053"/>
        <v>0</v>
      </c>
      <c r="AN2914">
        <f t="shared" si="1054"/>
        <v>0</v>
      </c>
      <c r="AO2914">
        <f t="shared" si="1055"/>
        <v>0</v>
      </c>
      <c r="AP2914">
        <f t="shared" si="1056"/>
        <v>3</v>
      </c>
      <c r="AQ2914">
        <f t="shared" si="1057"/>
        <v>156.30000000000001</v>
      </c>
    </row>
    <row r="2915" spans="1:43" x14ac:dyDescent="0.25">
      <c r="A2915" t="s">
        <v>68</v>
      </c>
      <c r="B2915">
        <v>74</v>
      </c>
      <c r="C2915" t="s">
        <v>25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  <c r="U2915">
        <f t="shared" si="1035"/>
        <v>0</v>
      </c>
      <c r="V2915" t="str">
        <f t="shared" si="1036"/>
        <v>&lt;=3 calls</v>
      </c>
      <c r="W2915" t="str">
        <f t="shared" si="1037"/>
        <v>Q2</v>
      </c>
      <c r="X2915" t="str">
        <f t="shared" si="1038"/>
        <v>Not Applicable</v>
      </c>
      <c r="Y2915" t="str">
        <f t="shared" si="1039"/>
        <v>High</v>
      </c>
      <c r="Z2915" s="3">
        <f t="shared" si="1040"/>
        <v>1.8040384821105067</v>
      </c>
      <c r="AA2915" s="3">
        <f t="shared" si="1041"/>
        <v>1.3895873361859581</v>
      </c>
      <c r="AB2915" s="3">
        <f t="shared" si="1042"/>
        <v>-0.69961072655153156</v>
      </c>
      <c r="AC2915" s="3">
        <f t="shared" si="1043"/>
        <v>5.2146415619058542E-2</v>
      </c>
      <c r="AD2915" s="3">
        <f t="shared" si="1044"/>
        <v>3.8431764520926994</v>
      </c>
      <c r="AE2915" s="3">
        <f t="shared" si="1045"/>
        <v>2.3827887500136988</v>
      </c>
      <c r="AF2915" s="3">
        <f t="shared" si="1046"/>
        <v>2.1413451876014435</v>
      </c>
      <c r="AG2915" t="str">
        <f t="shared" si="1047"/>
        <v>Cluster 3</v>
      </c>
      <c r="AH2915" t="str">
        <f t="shared" si="1048"/>
        <v>&gt;16 messages</v>
      </c>
      <c r="AI2915" t="e">
        <f t="shared" si="1049"/>
        <v>#N/A</v>
      </c>
      <c r="AJ2915">
        <f t="shared" si="1050"/>
        <v>47.21</v>
      </c>
      <c r="AK2915" t="str">
        <f t="shared" si="1051"/>
        <v>no - Low</v>
      </c>
      <c r="AL2915" t="str">
        <f t="shared" si="1052"/>
        <v>Q3 - High</v>
      </c>
      <c r="AM2915">
        <f t="shared" si="1053"/>
        <v>0</v>
      </c>
      <c r="AN2915">
        <f t="shared" si="1054"/>
        <v>0</v>
      </c>
      <c r="AO2915">
        <f t="shared" si="1055"/>
        <v>0</v>
      </c>
      <c r="AP2915">
        <f t="shared" si="1056"/>
        <v>1</v>
      </c>
      <c r="AQ2915">
        <f t="shared" si="1057"/>
        <v>277.7</v>
      </c>
    </row>
    <row r="2916" spans="1:43" x14ac:dyDescent="0.25">
      <c r="A2916" t="s">
        <v>45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  <c r="U2916">
        <f t="shared" si="1035"/>
        <v>0</v>
      </c>
      <c r="V2916" t="str">
        <f t="shared" si="1036"/>
        <v>&lt;=3 calls</v>
      </c>
      <c r="W2916" t="str">
        <f t="shared" si="1037"/>
        <v>Q1</v>
      </c>
      <c r="X2916" t="str">
        <f t="shared" si="1038"/>
        <v>High</v>
      </c>
      <c r="Y2916" t="str">
        <f t="shared" si="1039"/>
        <v>High</v>
      </c>
      <c r="Z2916" s="3">
        <f t="shared" si="1040"/>
        <v>-0.6083717113923689</v>
      </c>
      <c r="AA2916" s="3">
        <f t="shared" si="1041"/>
        <v>1.2463023802254851</v>
      </c>
      <c r="AB2916" s="3">
        <f t="shared" si="1042"/>
        <v>2.9235628934755595E-2</v>
      </c>
      <c r="AC2916" s="3">
        <f t="shared" si="1043"/>
        <v>0.23329915910523916</v>
      </c>
      <c r="AD2916" s="3">
        <f t="shared" si="1044"/>
        <v>2.7891934130789195</v>
      </c>
      <c r="AE2916" s="3">
        <f t="shared" si="1045"/>
        <v>1.4066516917192444</v>
      </c>
      <c r="AF2916" s="3">
        <f t="shared" si="1046"/>
        <v>2.0439515816355311</v>
      </c>
      <c r="AG2916" t="str">
        <f t="shared" si="1047"/>
        <v>Cluster 2</v>
      </c>
      <c r="AH2916" t="str">
        <f t="shared" si="1048"/>
        <v>&gt;16 messages</v>
      </c>
      <c r="AI2916" t="e">
        <f t="shared" si="1049"/>
        <v>#N/A</v>
      </c>
      <c r="AJ2916">
        <f t="shared" si="1050"/>
        <v>25.06</v>
      </c>
      <c r="AK2916" t="str">
        <f t="shared" si="1051"/>
        <v>yes - Medium</v>
      </c>
      <c r="AL2916" t="str">
        <f t="shared" si="1052"/>
        <v>Q3 - High</v>
      </c>
      <c r="AM2916">
        <f t="shared" si="1053"/>
        <v>1</v>
      </c>
      <c r="AN2916">
        <f t="shared" si="1054"/>
        <v>1</v>
      </c>
      <c r="AO2916">
        <f t="shared" si="1055"/>
        <v>0</v>
      </c>
      <c r="AP2916">
        <f t="shared" si="1056"/>
        <v>0</v>
      </c>
      <c r="AQ2916">
        <f t="shared" si="1057"/>
        <v>147.4</v>
      </c>
    </row>
    <row r="2917" spans="1:43" x14ac:dyDescent="0.25">
      <c r="A2917" t="s">
        <v>73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  <c r="U2917">
        <f t="shared" si="1035"/>
        <v>0</v>
      </c>
      <c r="V2917" t="str">
        <f t="shared" si="1036"/>
        <v>&lt;=3 calls</v>
      </c>
      <c r="W2917" t="str">
        <f t="shared" si="1037"/>
        <v>Q2</v>
      </c>
      <c r="X2917" t="str">
        <f t="shared" si="1038"/>
        <v>Not Applicable</v>
      </c>
      <c r="Y2917" t="str">
        <f t="shared" si="1039"/>
        <v>Low</v>
      </c>
      <c r="Z2917" s="3">
        <f t="shared" si="1040"/>
        <v>0.89128466369383952</v>
      </c>
      <c r="AA2917" s="3">
        <f t="shared" si="1041"/>
        <v>-0.73381610839494338</v>
      </c>
      <c r="AB2917" s="3">
        <f t="shared" si="1042"/>
        <v>0.94277602000748639</v>
      </c>
      <c r="AC2917" s="3">
        <f t="shared" si="1043"/>
        <v>-0.88984785050908088</v>
      </c>
      <c r="AD2917" s="3">
        <f t="shared" si="1044"/>
        <v>2.7265956251756753</v>
      </c>
      <c r="AE2917" s="3">
        <f t="shared" si="1045"/>
        <v>1.7359522613345473</v>
      </c>
      <c r="AF2917" s="3">
        <f t="shared" si="1046"/>
        <v>2.5676325290114872</v>
      </c>
      <c r="AG2917" t="str">
        <f t="shared" si="1047"/>
        <v>Cluster 2</v>
      </c>
      <c r="AH2917" t="str">
        <f t="shared" si="1048"/>
        <v>Not Applicable</v>
      </c>
      <c r="AI2917" t="e">
        <f t="shared" si="1049"/>
        <v>#N/A</v>
      </c>
      <c r="AJ2917">
        <f t="shared" si="1050"/>
        <v>38.83</v>
      </c>
      <c r="AK2917" t="str">
        <f t="shared" si="1051"/>
        <v>no - Medium</v>
      </c>
      <c r="AL2917" t="str">
        <f t="shared" si="1052"/>
        <v>Q1 - Low</v>
      </c>
      <c r="AM2917">
        <f t="shared" si="1053"/>
        <v>0</v>
      </c>
      <c r="AN2917">
        <f t="shared" si="1054"/>
        <v>1</v>
      </c>
      <c r="AO2917">
        <f t="shared" si="1055"/>
        <v>0</v>
      </c>
      <c r="AP2917">
        <f t="shared" si="1056"/>
        <v>1</v>
      </c>
      <c r="AQ2917">
        <f t="shared" si="1057"/>
        <v>228.4</v>
      </c>
    </row>
    <row r="2918" spans="1:43" x14ac:dyDescent="0.25">
      <c r="A2918" t="s">
        <v>33</v>
      </c>
      <c r="B2918">
        <v>102</v>
      </c>
      <c r="C2918" t="s">
        <v>28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  <c r="U2918">
        <f t="shared" si="1035"/>
        <v>0</v>
      </c>
      <c r="V2918" t="str">
        <f t="shared" si="1036"/>
        <v>&lt;=3 calls</v>
      </c>
      <c r="W2918" t="str">
        <f t="shared" si="1037"/>
        <v>Q3</v>
      </c>
      <c r="X2918" t="str">
        <f t="shared" si="1038"/>
        <v>Not Applicable</v>
      </c>
      <c r="Y2918" t="str">
        <f t="shared" si="1039"/>
        <v>Medium</v>
      </c>
      <c r="Z2918" s="3">
        <f t="shared" si="1040"/>
        <v>8.0359364573148837E-2</v>
      </c>
      <c r="AA2918" s="3">
        <f t="shared" si="1041"/>
        <v>-0.66416369924749108</v>
      </c>
      <c r="AB2918" s="3">
        <f t="shared" si="1042"/>
        <v>0.48997773921491528</v>
      </c>
      <c r="AC2918" s="3">
        <f t="shared" si="1043"/>
        <v>-1.2521533374814422</v>
      </c>
      <c r="AD2918" s="3">
        <f t="shared" si="1044"/>
        <v>1.8877439832993899</v>
      </c>
      <c r="AE2918" s="3">
        <f t="shared" si="1045"/>
        <v>1.5018446032678567</v>
      </c>
      <c r="AF2918" s="3">
        <f t="shared" si="1046"/>
        <v>2.991236713843711</v>
      </c>
      <c r="AG2918" t="str">
        <f t="shared" si="1047"/>
        <v>Cluster 2</v>
      </c>
      <c r="AH2918" t="str">
        <f t="shared" si="1048"/>
        <v>Not Applicable</v>
      </c>
      <c r="AI2918" t="e">
        <f t="shared" si="1049"/>
        <v>#N/A</v>
      </c>
      <c r="AJ2918">
        <f t="shared" si="1050"/>
        <v>31.38</v>
      </c>
      <c r="AK2918" t="str">
        <f t="shared" si="1051"/>
        <v>no - High</v>
      </c>
      <c r="AL2918" t="str">
        <f t="shared" si="1052"/>
        <v>Q1 - Low</v>
      </c>
      <c r="AM2918">
        <f t="shared" si="1053"/>
        <v>0</v>
      </c>
      <c r="AN2918">
        <f t="shared" si="1054"/>
        <v>0</v>
      </c>
      <c r="AO2918">
        <f t="shared" si="1055"/>
        <v>1</v>
      </c>
      <c r="AP2918">
        <f t="shared" si="1056"/>
        <v>1</v>
      </c>
      <c r="AQ2918">
        <f t="shared" si="1057"/>
        <v>184.6</v>
      </c>
    </row>
    <row r="2919" spans="1:43" x14ac:dyDescent="0.25">
      <c r="A2919" t="s">
        <v>63</v>
      </c>
      <c r="B2919">
        <v>79</v>
      </c>
      <c r="C2919" t="s">
        <v>25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  <c r="U2919">
        <f t="shared" si="1035"/>
        <v>0</v>
      </c>
      <c r="V2919" t="str">
        <f t="shared" si="1036"/>
        <v>&gt;3 calls</v>
      </c>
      <c r="W2919" t="str">
        <f t="shared" si="1037"/>
        <v>Q2</v>
      </c>
      <c r="X2919" t="str">
        <f t="shared" si="1038"/>
        <v>Not Applicable</v>
      </c>
      <c r="Y2919" t="str">
        <f t="shared" si="1039"/>
        <v>High</v>
      </c>
      <c r="Z2919" s="3">
        <f t="shared" si="1040"/>
        <v>0.71725046707889673</v>
      </c>
      <c r="AA2919" s="3">
        <f t="shared" si="1041"/>
        <v>0.83037799417355584</v>
      </c>
      <c r="AB2919" s="3">
        <f t="shared" si="1042"/>
        <v>5.7039032141317079E-2</v>
      </c>
      <c r="AC2919" s="3">
        <f t="shared" si="1043"/>
        <v>-1.6869199218482758</v>
      </c>
      <c r="AD2919" s="3">
        <f t="shared" si="1044"/>
        <v>2.8086337003496542</v>
      </c>
      <c r="AE2919" s="3">
        <f t="shared" si="1045"/>
        <v>2.0131885454792364</v>
      </c>
      <c r="AF2919" s="3">
        <f t="shared" si="1046"/>
        <v>2.8666065262881504</v>
      </c>
      <c r="AG2919" t="str">
        <f t="shared" si="1047"/>
        <v>Cluster 2</v>
      </c>
      <c r="AH2919" t="str">
        <f t="shared" si="1048"/>
        <v>&gt;16 messages</v>
      </c>
      <c r="AI2919" t="e">
        <f t="shared" si="1049"/>
        <v>#N/A</v>
      </c>
      <c r="AJ2919">
        <f t="shared" si="1050"/>
        <v>37.229999999999997</v>
      </c>
      <c r="AK2919" t="str">
        <f t="shared" si="1051"/>
        <v>no - Medium</v>
      </c>
      <c r="AL2919" t="str">
        <f t="shared" si="1052"/>
        <v>Q1 - Low</v>
      </c>
      <c r="AM2919">
        <f t="shared" si="1053"/>
        <v>0</v>
      </c>
      <c r="AN2919">
        <f t="shared" si="1054"/>
        <v>0</v>
      </c>
      <c r="AO2919">
        <f t="shared" si="1055"/>
        <v>0</v>
      </c>
      <c r="AP2919">
        <f t="shared" si="1056"/>
        <v>4</v>
      </c>
      <c r="AQ2919">
        <f t="shared" si="1057"/>
        <v>219</v>
      </c>
    </row>
    <row r="2920" spans="1:43" x14ac:dyDescent="0.25">
      <c r="A2920" t="s">
        <v>71</v>
      </c>
      <c r="B2920">
        <v>110</v>
      </c>
      <c r="C2920" t="s">
        <v>28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  <c r="U2920">
        <f t="shared" si="1035"/>
        <v>1</v>
      </c>
      <c r="V2920" t="str">
        <f t="shared" si="1036"/>
        <v>&lt;=3 calls</v>
      </c>
      <c r="W2920" t="str">
        <f t="shared" si="1037"/>
        <v>Q3</v>
      </c>
      <c r="X2920" t="str">
        <f t="shared" si="1038"/>
        <v>Not Applicable</v>
      </c>
      <c r="Y2920" t="str">
        <f t="shared" si="1039"/>
        <v>High</v>
      </c>
      <c r="Z2920" s="3">
        <f t="shared" si="1040"/>
        <v>0.75242759192659803</v>
      </c>
      <c r="AA2920" s="3">
        <f t="shared" si="1041"/>
        <v>1.5806339441332562</v>
      </c>
      <c r="AB2920" s="3">
        <f t="shared" si="1042"/>
        <v>0.77992751551191286</v>
      </c>
      <c r="AC2920" s="3">
        <f t="shared" si="1043"/>
        <v>1.1752934252333782</v>
      </c>
      <c r="AD2920" s="3">
        <f t="shared" si="1044"/>
        <v>4.198894790882286</v>
      </c>
      <c r="AE2920" s="3">
        <f t="shared" si="1045"/>
        <v>2.248144237207236</v>
      </c>
      <c r="AF2920" s="3">
        <f t="shared" si="1046"/>
        <v>0.69107709966241371</v>
      </c>
      <c r="AG2920" t="str">
        <f t="shared" si="1047"/>
        <v>Cluster 3</v>
      </c>
      <c r="AH2920" t="str">
        <f t="shared" si="1048"/>
        <v>Not Applicable</v>
      </c>
      <c r="AI2920">
        <f t="shared" si="1049"/>
        <v>37.549999999999997</v>
      </c>
      <c r="AJ2920" t="e">
        <f t="shared" si="1050"/>
        <v>#N/A</v>
      </c>
      <c r="AK2920" t="str">
        <f t="shared" si="1051"/>
        <v>no - High</v>
      </c>
      <c r="AL2920" t="str">
        <f t="shared" si="1052"/>
        <v>Q4 - Very High</v>
      </c>
      <c r="AM2920">
        <f t="shared" si="1053"/>
        <v>0</v>
      </c>
      <c r="AN2920">
        <f t="shared" si="1054"/>
        <v>0</v>
      </c>
      <c r="AO2920">
        <f t="shared" si="1055"/>
        <v>1</v>
      </c>
      <c r="AP2920">
        <f t="shared" si="1056"/>
        <v>1</v>
      </c>
      <c r="AQ2920">
        <f t="shared" si="1057"/>
        <v>220.9</v>
      </c>
    </row>
    <row r="2921" spans="1:43" x14ac:dyDescent="0.25">
      <c r="A2921" t="s">
        <v>68</v>
      </c>
      <c r="B2921">
        <v>69</v>
      </c>
      <c r="C2921" t="s">
        <v>25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  <c r="U2921">
        <f t="shared" si="1035"/>
        <v>0</v>
      </c>
      <c r="V2921" t="str">
        <f t="shared" si="1036"/>
        <v>&lt;=3 calls</v>
      </c>
      <c r="W2921" t="str">
        <f t="shared" si="1037"/>
        <v>Q1</v>
      </c>
      <c r="X2921" t="str">
        <f t="shared" si="1038"/>
        <v>Not Applicable</v>
      </c>
      <c r="Y2921" t="str">
        <f t="shared" si="1039"/>
        <v>High</v>
      </c>
      <c r="Z2921" s="3">
        <f t="shared" si="1040"/>
        <v>0.15071361426855143</v>
      </c>
      <c r="AA2921" s="3">
        <f t="shared" si="1041"/>
        <v>2.3965621655748399</v>
      </c>
      <c r="AB2921" s="3">
        <f t="shared" si="1042"/>
        <v>-0.77110519193983273</v>
      </c>
      <c r="AC2921" s="3">
        <f t="shared" si="1043"/>
        <v>-0.20146742526159472</v>
      </c>
      <c r="AD2921" s="3">
        <f t="shared" si="1044"/>
        <v>3.6811443156649926</v>
      </c>
      <c r="AE2921" s="3">
        <f t="shared" si="1045"/>
        <v>2.5301022009928293</v>
      </c>
      <c r="AF2921" s="3">
        <f t="shared" si="1046"/>
        <v>2.6929557779853779</v>
      </c>
      <c r="AG2921" t="str">
        <f t="shared" si="1047"/>
        <v>Cluster 2</v>
      </c>
      <c r="AH2921" t="str">
        <f t="shared" si="1048"/>
        <v>&gt;16 messages</v>
      </c>
      <c r="AI2921" t="e">
        <f t="shared" si="1049"/>
        <v>#N/A</v>
      </c>
      <c r="AJ2921">
        <f t="shared" si="1050"/>
        <v>32.03</v>
      </c>
      <c r="AK2921" t="str">
        <f t="shared" si="1051"/>
        <v>no - High</v>
      </c>
      <c r="AL2921" t="str">
        <f t="shared" si="1052"/>
        <v>Q2 - Medium</v>
      </c>
      <c r="AM2921">
        <f t="shared" si="1053"/>
        <v>0</v>
      </c>
      <c r="AN2921">
        <f t="shared" si="1054"/>
        <v>0</v>
      </c>
      <c r="AO2921">
        <f t="shared" si="1055"/>
        <v>0</v>
      </c>
      <c r="AP2921">
        <f t="shared" si="1056"/>
        <v>1</v>
      </c>
      <c r="AQ2921">
        <f t="shared" si="1057"/>
        <v>188.4</v>
      </c>
    </row>
    <row r="2922" spans="1:43" x14ac:dyDescent="0.25">
      <c r="A2922" t="s">
        <v>32</v>
      </c>
      <c r="B2922">
        <v>56</v>
      </c>
      <c r="C2922" t="s">
        <v>28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  <c r="U2922">
        <f t="shared" si="1035"/>
        <v>0</v>
      </c>
      <c r="V2922" t="str">
        <f t="shared" si="1036"/>
        <v>&gt;3 calls</v>
      </c>
      <c r="W2922" t="str">
        <f t="shared" si="1037"/>
        <v>Q1</v>
      </c>
      <c r="X2922" t="str">
        <f t="shared" si="1038"/>
        <v>Not Applicable</v>
      </c>
      <c r="Y2922" t="str">
        <f t="shared" si="1039"/>
        <v>Medium</v>
      </c>
      <c r="Z2922" s="3">
        <f t="shared" si="1040"/>
        <v>1.3800615563145298</v>
      </c>
      <c r="AA2922" s="3">
        <f t="shared" si="1041"/>
        <v>-0.12286497673014804</v>
      </c>
      <c r="AB2922" s="3">
        <f t="shared" si="1042"/>
        <v>-0.28454563582500869</v>
      </c>
      <c r="AC2922" s="3">
        <f t="shared" si="1043"/>
        <v>1.1752934252333782</v>
      </c>
      <c r="AD2922" s="3">
        <f t="shared" si="1044"/>
        <v>3.4172847838559708</v>
      </c>
      <c r="AE2922" s="3">
        <f t="shared" si="1045"/>
        <v>1.8390069483251135</v>
      </c>
      <c r="AF2922" s="3">
        <f t="shared" si="1046"/>
        <v>1.7567179107649993</v>
      </c>
      <c r="AG2922" t="str">
        <f t="shared" si="1047"/>
        <v>Cluster 3</v>
      </c>
      <c r="AH2922" t="str">
        <f t="shared" si="1048"/>
        <v>Not Applicable</v>
      </c>
      <c r="AI2922" t="e">
        <f t="shared" si="1049"/>
        <v>#N/A</v>
      </c>
      <c r="AJ2922">
        <f t="shared" si="1050"/>
        <v>43.32</v>
      </c>
      <c r="AK2922" t="str">
        <f t="shared" si="1051"/>
        <v>no - Low</v>
      </c>
      <c r="AL2922" t="str">
        <f t="shared" si="1052"/>
        <v>Q4 - Very High</v>
      </c>
      <c r="AM2922">
        <f t="shared" si="1053"/>
        <v>0</v>
      </c>
      <c r="AN2922">
        <f t="shared" si="1054"/>
        <v>0</v>
      </c>
      <c r="AO2922">
        <f t="shared" si="1055"/>
        <v>1</v>
      </c>
      <c r="AP2922">
        <f t="shared" si="1056"/>
        <v>4</v>
      </c>
      <c r="AQ2922">
        <f t="shared" si="1057"/>
        <v>254.8</v>
      </c>
    </row>
    <row r="2923" spans="1:43" x14ac:dyDescent="0.25">
      <c r="A2923" t="s">
        <v>55</v>
      </c>
      <c r="B2923">
        <v>133</v>
      </c>
      <c r="C2923" t="s">
        <v>28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  <c r="U2923">
        <f t="shared" si="1035"/>
        <v>1</v>
      </c>
      <c r="V2923" t="str">
        <f t="shared" si="1036"/>
        <v>&lt;=3 calls</v>
      </c>
      <c r="W2923" t="str">
        <f t="shared" si="1037"/>
        <v>Q4</v>
      </c>
      <c r="X2923" t="str">
        <f t="shared" si="1038"/>
        <v>Not Applicable</v>
      </c>
      <c r="Y2923" t="str">
        <f t="shared" si="1039"/>
        <v>High</v>
      </c>
      <c r="Z2923" s="3">
        <f t="shared" si="1040"/>
        <v>2.9278550496133811</v>
      </c>
      <c r="AA2923" s="3">
        <f t="shared" si="1041"/>
        <v>0.68510296938029802</v>
      </c>
      <c r="AB2923" s="3">
        <f t="shared" si="1042"/>
        <v>1.276416858486223</v>
      </c>
      <c r="AC2923" s="3">
        <f t="shared" si="1043"/>
        <v>1.6462905582974481</v>
      </c>
      <c r="AD2923" s="3">
        <f t="shared" si="1044"/>
        <v>5.5183824387878504</v>
      </c>
      <c r="AE2923" s="3">
        <f t="shared" si="1045"/>
        <v>3.6580341536359988</v>
      </c>
      <c r="AF2923" s="3">
        <f t="shared" si="1046"/>
        <v>2.0760257699779974</v>
      </c>
      <c r="AG2923" t="str">
        <f t="shared" si="1047"/>
        <v>Cluster 3</v>
      </c>
      <c r="AH2923" t="str">
        <f t="shared" si="1048"/>
        <v>Not Applicable</v>
      </c>
      <c r="AI2923">
        <f t="shared" si="1049"/>
        <v>57.53</v>
      </c>
      <c r="AJ2923" t="e">
        <f t="shared" si="1050"/>
        <v>#N/A</v>
      </c>
      <c r="AK2923" t="str">
        <f t="shared" si="1051"/>
        <v>no - Medium</v>
      </c>
      <c r="AL2923" t="str">
        <f t="shared" si="1052"/>
        <v>Q4 - Very High</v>
      </c>
      <c r="AM2923">
        <f t="shared" si="1053"/>
        <v>0</v>
      </c>
      <c r="AN2923">
        <f t="shared" si="1054"/>
        <v>0</v>
      </c>
      <c r="AO2923">
        <f t="shared" si="1055"/>
        <v>1</v>
      </c>
      <c r="AP2923">
        <f t="shared" si="1056"/>
        <v>3</v>
      </c>
      <c r="AQ2923">
        <f t="shared" si="1057"/>
        <v>338.4</v>
      </c>
    </row>
    <row r="2924" spans="1:43" x14ac:dyDescent="0.25">
      <c r="A2924" t="s">
        <v>38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  <c r="U2924">
        <f t="shared" si="1035"/>
        <v>0</v>
      </c>
      <c r="V2924" t="str">
        <f t="shared" si="1036"/>
        <v>&lt;=3 calls</v>
      </c>
      <c r="W2924" t="str">
        <f t="shared" si="1037"/>
        <v>Q4</v>
      </c>
      <c r="X2924" t="str">
        <f t="shared" si="1038"/>
        <v>Not Applicable</v>
      </c>
      <c r="Y2924" t="str">
        <f t="shared" si="1039"/>
        <v>Low</v>
      </c>
      <c r="Z2924" s="3">
        <f t="shared" si="1040"/>
        <v>-0.68798309920558753</v>
      </c>
      <c r="AA2924" s="3">
        <f t="shared" si="1041"/>
        <v>-1.2353134542566</v>
      </c>
      <c r="AB2924" s="3">
        <f t="shared" si="1042"/>
        <v>-2.2399262734572555E-2</v>
      </c>
      <c r="AC2924" s="3">
        <f t="shared" si="1043"/>
        <v>-0.49131181483948333</v>
      </c>
      <c r="AD2924" s="3">
        <f t="shared" si="1044"/>
        <v>1.1692706441877907</v>
      </c>
      <c r="AE2924" s="3">
        <f t="shared" si="1045"/>
        <v>1.497066832653712</v>
      </c>
      <c r="AF2924" s="3">
        <f t="shared" si="1046"/>
        <v>3.3339502641017762</v>
      </c>
      <c r="AG2924" t="str">
        <f t="shared" si="1047"/>
        <v>Cluster 1</v>
      </c>
      <c r="AH2924" t="str">
        <f t="shared" si="1048"/>
        <v>Not Applicable</v>
      </c>
      <c r="AI2924" t="e">
        <f t="shared" si="1049"/>
        <v>#N/A</v>
      </c>
      <c r="AJ2924">
        <f t="shared" si="1050"/>
        <v>24.33</v>
      </c>
      <c r="AK2924" t="str">
        <f t="shared" si="1051"/>
        <v>no - Low</v>
      </c>
      <c r="AL2924" t="str">
        <f t="shared" si="1052"/>
        <v>Q2 - Medium</v>
      </c>
      <c r="AM2924">
        <f t="shared" si="1053"/>
        <v>0</v>
      </c>
      <c r="AN2924">
        <f t="shared" si="1054"/>
        <v>1</v>
      </c>
      <c r="AO2924">
        <f t="shared" si="1055"/>
        <v>0</v>
      </c>
      <c r="AP2924">
        <f t="shared" si="1056"/>
        <v>3</v>
      </c>
      <c r="AQ2924">
        <f t="shared" si="1057"/>
        <v>143.1</v>
      </c>
    </row>
    <row r="2925" spans="1:43" x14ac:dyDescent="0.25">
      <c r="A2925" t="s">
        <v>74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  <c r="U2925">
        <f t="shared" si="1035"/>
        <v>0</v>
      </c>
      <c r="V2925" t="str">
        <f t="shared" si="1036"/>
        <v>&lt;=3 calls</v>
      </c>
      <c r="W2925" t="str">
        <f t="shared" si="1037"/>
        <v>Q1</v>
      </c>
      <c r="X2925" t="str">
        <f t="shared" si="1038"/>
        <v>Not Applicable</v>
      </c>
      <c r="Y2925" t="str">
        <f t="shared" si="1039"/>
        <v>High</v>
      </c>
      <c r="Z2925" s="3">
        <f t="shared" si="1040"/>
        <v>-1.1471371498492662</v>
      </c>
      <c r="AA2925" s="3">
        <f t="shared" si="1041"/>
        <v>1.0671961852748937</v>
      </c>
      <c r="AB2925" s="3">
        <f t="shared" si="1042"/>
        <v>-0.55066392365923855</v>
      </c>
      <c r="AC2925" s="3">
        <f t="shared" si="1043"/>
        <v>-0.31015907135330267</v>
      </c>
      <c r="AD2925" s="3">
        <f t="shared" si="1044"/>
        <v>2.2299625166397496</v>
      </c>
      <c r="AE2925" s="3">
        <f t="shared" si="1045"/>
        <v>1.6894557540202448</v>
      </c>
      <c r="AF2925" s="3">
        <f t="shared" si="1046"/>
        <v>2.9556367611677086</v>
      </c>
      <c r="AG2925" t="str">
        <f t="shared" si="1047"/>
        <v>Cluster 2</v>
      </c>
      <c r="AH2925" t="str">
        <f t="shared" si="1048"/>
        <v>&gt;16 messages</v>
      </c>
      <c r="AI2925" t="e">
        <f t="shared" si="1049"/>
        <v>#N/A</v>
      </c>
      <c r="AJ2925">
        <f t="shared" si="1050"/>
        <v>20.11</v>
      </c>
      <c r="AK2925" t="str">
        <f t="shared" si="1051"/>
        <v>no - Medium</v>
      </c>
      <c r="AL2925" t="str">
        <f t="shared" si="1052"/>
        <v>Q2 - Medium</v>
      </c>
      <c r="AM2925">
        <f t="shared" si="1053"/>
        <v>0</v>
      </c>
      <c r="AN2925">
        <f t="shared" si="1054"/>
        <v>1</v>
      </c>
      <c r="AO2925">
        <f t="shared" si="1055"/>
        <v>0</v>
      </c>
      <c r="AP2925">
        <f t="shared" si="1056"/>
        <v>1</v>
      </c>
      <c r="AQ2925">
        <f t="shared" si="1057"/>
        <v>118.3</v>
      </c>
    </row>
    <row r="2926" spans="1:43" x14ac:dyDescent="0.25">
      <c r="A2926" t="s">
        <v>73</v>
      </c>
      <c r="B2926">
        <v>92</v>
      </c>
      <c r="C2926" t="s">
        <v>28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  <c r="U2926">
        <f t="shared" si="1035"/>
        <v>0</v>
      </c>
      <c r="V2926" t="str">
        <f t="shared" si="1036"/>
        <v>&lt;=3 calls</v>
      </c>
      <c r="W2926" t="str">
        <f t="shared" si="1037"/>
        <v>Q2</v>
      </c>
      <c r="X2926" t="str">
        <f t="shared" si="1038"/>
        <v>Not Applicable</v>
      </c>
      <c r="Y2926" t="str">
        <f t="shared" si="1039"/>
        <v>Medium</v>
      </c>
      <c r="Z2926" s="3">
        <f t="shared" si="1040"/>
        <v>0.10442792367947092</v>
      </c>
      <c r="AA2926" s="3">
        <f t="shared" si="1041"/>
        <v>0.33087071714468402</v>
      </c>
      <c r="AB2926" s="3">
        <f t="shared" si="1042"/>
        <v>0.60516326678495547</v>
      </c>
      <c r="AC2926" s="3">
        <f t="shared" si="1043"/>
        <v>-0.63623400962842791</v>
      </c>
      <c r="AD2926" s="3">
        <f t="shared" si="1044"/>
        <v>2.3874364312255341</v>
      </c>
      <c r="AE2926" s="3">
        <f t="shared" si="1045"/>
        <v>0.94413818754541889</v>
      </c>
      <c r="AF2926" s="3">
        <f t="shared" si="1046"/>
        <v>2.0206288925035647</v>
      </c>
      <c r="AG2926" t="str">
        <f t="shared" si="1047"/>
        <v>Cluster 2</v>
      </c>
      <c r="AH2926" t="str">
        <f t="shared" si="1048"/>
        <v>Not Applicable</v>
      </c>
      <c r="AI2926" t="e">
        <f t="shared" si="1049"/>
        <v>#N/A</v>
      </c>
      <c r="AJ2926">
        <f t="shared" si="1050"/>
        <v>31.6</v>
      </c>
      <c r="AK2926" t="str">
        <f t="shared" si="1051"/>
        <v>no - Low</v>
      </c>
      <c r="AL2926" t="str">
        <f t="shared" si="1052"/>
        <v>Q1 - Low</v>
      </c>
      <c r="AM2926">
        <f t="shared" si="1053"/>
        <v>0</v>
      </c>
      <c r="AN2926">
        <f t="shared" si="1054"/>
        <v>0</v>
      </c>
      <c r="AO2926">
        <f t="shared" si="1055"/>
        <v>1</v>
      </c>
      <c r="AP2926">
        <f t="shared" si="1056"/>
        <v>1</v>
      </c>
      <c r="AQ2926">
        <f t="shared" si="1057"/>
        <v>185.9</v>
      </c>
    </row>
    <row r="2927" spans="1:43" x14ac:dyDescent="0.25">
      <c r="A2927" t="s">
        <v>53</v>
      </c>
      <c r="B2927">
        <v>52</v>
      </c>
      <c r="C2927" t="s">
        <v>28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  <c r="U2927">
        <f t="shared" si="1035"/>
        <v>0</v>
      </c>
      <c r="V2927" t="str">
        <f t="shared" si="1036"/>
        <v>&lt;=3 calls</v>
      </c>
      <c r="W2927" t="str">
        <f t="shared" si="1037"/>
        <v>Q1</v>
      </c>
      <c r="X2927" t="str">
        <f t="shared" si="1038"/>
        <v>Not Applicable</v>
      </c>
      <c r="Y2927" t="str">
        <f t="shared" si="1039"/>
        <v>Low</v>
      </c>
      <c r="Z2927" s="3">
        <f t="shared" si="1040"/>
        <v>0.71725046707889673</v>
      </c>
      <c r="AA2927" s="3">
        <f t="shared" si="1041"/>
        <v>-1.0203860203158899</v>
      </c>
      <c r="AB2927" s="3">
        <f t="shared" si="1042"/>
        <v>-0.96771497175765908</v>
      </c>
      <c r="AC2927" s="3">
        <f t="shared" si="1043"/>
        <v>0.59560464607760044</v>
      </c>
      <c r="AD2927" s="3">
        <f t="shared" si="1044"/>
        <v>2.3444319708918924</v>
      </c>
      <c r="AE2927" s="3">
        <f t="shared" si="1045"/>
        <v>1.6872619903186779</v>
      </c>
      <c r="AF2927" s="3">
        <f t="shared" si="1046"/>
        <v>2.863100553911484</v>
      </c>
      <c r="AG2927" t="str">
        <f t="shared" si="1047"/>
        <v>Cluster 2</v>
      </c>
      <c r="AH2927" t="str">
        <f t="shared" si="1048"/>
        <v>Not Applicable</v>
      </c>
      <c r="AI2927" t="e">
        <f t="shared" si="1049"/>
        <v>#N/A</v>
      </c>
      <c r="AJ2927">
        <f t="shared" si="1050"/>
        <v>37.229999999999997</v>
      </c>
      <c r="AK2927" t="str">
        <f t="shared" si="1051"/>
        <v>no - High</v>
      </c>
      <c r="AL2927" t="str">
        <f t="shared" si="1052"/>
        <v>Q3 - High</v>
      </c>
      <c r="AM2927">
        <f t="shared" si="1053"/>
        <v>0</v>
      </c>
      <c r="AN2927">
        <f t="shared" si="1054"/>
        <v>0</v>
      </c>
      <c r="AO2927">
        <f t="shared" si="1055"/>
        <v>1</v>
      </c>
      <c r="AP2927">
        <f t="shared" si="1056"/>
        <v>3</v>
      </c>
      <c r="AQ2927">
        <f t="shared" si="1057"/>
        <v>219</v>
      </c>
    </row>
    <row r="2928" spans="1:43" x14ac:dyDescent="0.25">
      <c r="A2928" t="s">
        <v>58</v>
      </c>
      <c r="B2928">
        <v>135</v>
      </c>
      <c r="C2928" t="s">
        <v>28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  <c r="U2928">
        <f t="shared" si="1035"/>
        <v>0</v>
      </c>
      <c r="V2928" t="str">
        <f t="shared" si="1036"/>
        <v>&lt;=3 calls</v>
      </c>
      <c r="W2928" t="str">
        <f t="shared" si="1037"/>
        <v>Q4</v>
      </c>
      <c r="X2928" t="str">
        <f t="shared" si="1038"/>
        <v>Not Applicable</v>
      </c>
      <c r="Y2928" t="str">
        <f t="shared" si="1039"/>
        <v>Low</v>
      </c>
      <c r="Z2928" s="3">
        <f t="shared" si="1040"/>
        <v>-2.9548784871960662E-3</v>
      </c>
      <c r="AA2928" s="3">
        <f t="shared" si="1041"/>
        <v>-0.94874354233565339</v>
      </c>
      <c r="AB2928" s="3">
        <f t="shared" si="1042"/>
        <v>1.1453436719410048</v>
      </c>
      <c r="AC2928" s="3">
        <f t="shared" si="1043"/>
        <v>0.88544903565548905</v>
      </c>
      <c r="AD2928" s="3">
        <f t="shared" si="1044"/>
        <v>3.0255815532846415</v>
      </c>
      <c r="AE2928" s="3">
        <f t="shared" si="1045"/>
        <v>1.7308827695800248</v>
      </c>
      <c r="AF2928" s="3">
        <f t="shared" si="1046"/>
        <v>2.1994923479025177</v>
      </c>
      <c r="AG2928" t="str">
        <f t="shared" si="1047"/>
        <v>Cluster 2</v>
      </c>
      <c r="AH2928" t="str">
        <f t="shared" si="1048"/>
        <v>&gt;16 messages</v>
      </c>
      <c r="AI2928" t="e">
        <f t="shared" si="1049"/>
        <v>#N/A</v>
      </c>
      <c r="AJ2928">
        <f t="shared" si="1050"/>
        <v>30.62</v>
      </c>
      <c r="AK2928" t="str">
        <f t="shared" si="1051"/>
        <v>no - High</v>
      </c>
      <c r="AL2928" t="str">
        <f t="shared" si="1052"/>
        <v>Q4 - Very High</v>
      </c>
      <c r="AM2928">
        <f t="shared" si="1053"/>
        <v>0</v>
      </c>
      <c r="AN2928">
        <f t="shared" si="1054"/>
        <v>0</v>
      </c>
      <c r="AO2928">
        <f t="shared" si="1055"/>
        <v>1</v>
      </c>
      <c r="AP2928">
        <f t="shared" si="1056"/>
        <v>1</v>
      </c>
      <c r="AQ2928">
        <f t="shared" si="1057"/>
        <v>180.1</v>
      </c>
    </row>
    <row r="2929" spans="1:43" x14ac:dyDescent="0.25">
      <c r="A2929" t="s">
        <v>48</v>
      </c>
      <c r="B2929">
        <v>107</v>
      </c>
      <c r="C2929" t="s">
        <v>25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  <c r="U2929">
        <f t="shared" si="1035"/>
        <v>0</v>
      </c>
      <c r="V2929" t="str">
        <f t="shared" si="1036"/>
        <v>&lt;=3 calls</v>
      </c>
      <c r="W2929" t="str">
        <f t="shared" si="1037"/>
        <v>Q3</v>
      </c>
      <c r="X2929" t="str">
        <f t="shared" si="1038"/>
        <v>Not Applicable</v>
      </c>
      <c r="Y2929" t="str">
        <f t="shared" si="1039"/>
        <v>High</v>
      </c>
      <c r="Z2929" s="3">
        <f t="shared" si="1040"/>
        <v>-1.2100856890504155</v>
      </c>
      <c r="AA2929" s="3">
        <f t="shared" si="1041"/>
        <v>0.78659647985229975</v>
      </c>
      <c r="AB2929" s="3">
        <f t="shared" si="1042"/>
        <v>-0.69961072655153156</v>
      </c>
      <c r="AC2929" s="3">
        <f t="shared" si="1043"/>
        <v>0.84921848695825297</v>
      </c>
      <c r="AD2929" s="3">
        <f t="shared" si="1044"/>
        <v>2.5972881447146916</v>
      </c>
      <c r="AE2929" s="3">
        <f t="shared" si="1045"/>
        <v>1.8148467164634796</v>
      </c>
      <c r="AF2929" s="3">
        <f t="shared" si="1046"/>
        <v>2.8002556136612</v>
      </c>
      <c r="AG2929" t="str">
        <f t="shared" si="1047"/>
        <v>Cluster 2</v>
      </c>
      <c r="AH2929" t="str">
        <f t="shared" si="1048"/>
        <v>Not Applicable</v>
      </c>
      <c r="AI2929" t="e">
        <f t="shared" si="1049"/>
        <v>#N/A</v>
      </c>
      <c r="AJ2929">
        <f t="shared" si="1050"/>
        <v>19.53</v>
      </c>
      <c r="AK2929" t="str">
        <f t="shared" si="1051"/>
        <v>no - Medium</v>
      </c>
      <c r="AL2929" t="str">
        <f t="shared" si="1052"/>
        <v>Q4 - Very High</v>
      </c>
      <c r="AM2929">
        <f t="shared" si="1053"/>
        <v>0</v>
      </c>
      <c r="AN2929">
        <f t="shared" si="1054"/>
        <v>0</v>
      </c>
      <c r="AO2929">
        <f t="shared" si="1055"/>
        <v>0</v>
      </c>
      <c r="AP2929">
        <f t="shared" si="1056"/>
        <v>2</v>
      </c>
      <c r="AQ2929">
        <f t="shared" si="1057"/>
        <v>114.9</v>
      </c>
    </row>
    <row r="2930" spans="1:43" x14ac:dyDescent="0.25">
      <c r="A2930" t="s">
        <v>73</v>
      </c>
      <c r="B2930">
        <v>110</v>
      </c>
      <c r="C2930" t="s">
        <v>28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  <c r="U2930">
        <f t="shared" si="1035"/>
        <v>0</v>
      </c>
      <c r="V2930" t="str">
        <f t="shared" si="1036"/>
        <v>&lt;=3 calls</v>
      </c>
      <c r="W2930" t="str">
        <f t="shared" si="1037"/>
        <v>Q3</v>
      </c>
      <c r="X2930" t="str">
        <f t="shared" si="1038"/>
        <v>Not Applicable</v>
      </c>
      <c r="Y2930" t="str">
        <f t="shared" si="1039"/>
        <v>Medium</v>
      </c>
      <c r="Z2930" s="3">
        <f t="shared" si="1040"/>
        <v>-0.40101181755328841</v>
      </c>
      <c r="AA2930" s="3">
        <f t="shared" si="1041"/>
        <v>8.410218187942449E-2</v>
      </c>
      <c r="AB2930" s="3">
        <f t="shared" si="1042"/>
        <v>-0.35802605858520636</v>
      </c>
      <c r="AC2930" s="3">
        <f t="shared" si="1043"/>
        <v>0.37822135389418376</v>
      </c>
      <c r="AD2930" s="3">
        <f t="shared" si="1044"/>
        <v>1.9610428412587282</v>
      </c>
      <c r="AE2930" s="3">
        <f t="shared" si="1045"/>
        <v>0.66265957020319166</v>
      </c>
      <c r="AF2930" s="3">
        <f t="shared" si="1046"/>
        <v>2.2433337662308861</v>
      </c>
      <c r="AG2930" t="str">
        <f t="shared" si="1047"/>
        <v>Cluster 2</v>
      </c>
      <c r="AH2930" t="str">
        <f t="shared" si="1048"/>
        <v>Not Applicable</v>
      </c>
      <c r="AI2930" t="e">
        <f t="shared" si="1049"/>
        <v>#N/A</v>
      </c>
      <c r="AJ2930">
        <f t="shared" si="1050"/>
        <v>26.96</v>
      </c>
      <c r="AK2930" t="str">
        <f t="shared" si="1051"/>
        <v>no - Low</v>
      </c>
      <c r="AL2930" t="str">
        <f t="shared" si="1052"/>
        <v>Q3 - High</v>
      </c>
      <c r="AM2930">
        <f t="shared" si="1053"/>
        <v>0</v>
      </c>
      <c r="AN2930">
        <f t="shared" si="1054"/>
        <v>0</v>
      </c>
      <c r="AO2930">
        <f t="shared" si="1055"/>
        <v>1</v>
      </c>
      <c r="AP2930">
        <f t="shared" si="1056"/>
        <v>2</v>
      </c>
      <c r="AQ2930">
        <f t="shared" si="1057"/>
        <v>158.6</v>
      </c>
    </row>
    <row r="2931" spans="1:43" x14ac:dyDescent="0.25">
      <c r="A2931" t="s">
        <v>54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  <c r="U2931">
        <f t="shared" si="1035"/>
        <v>1</v>
      </c>
      <c r="V2931" t="str">
        <f t="shared" si="1036"/>
        <v>&lt;=3 calls</v>
      </c>
      <c r="W2931" t="str">
        <f t="shared" si="1037"/>
        <v>Q3</v>
      </c>
      <c r="X2931" t="str">
        <f t="shared" si="1038"/>
        <v>High</v>
      </c>
      <c r="Y2931" t="str">
        <f t="shared" si="1039"/>
        <v>Medium</v>
      </c>
      <c r="Z2931" s="3">
        <f t="shared" si="1040"/>
        <v>1.1838102282168279</v>
      </c>
      <c r="AA2931" s="3">
        <f t="shared" si="1041"/>
        <v>-9.4310532614403104E-3</v>
      </c>
      <c r="AB2931" s="3">
        <f t="shared" si="1042"/>
        <v>-1.1146758172780551</v>
      </c>
      <c r="AC2931" s="3">
        <f t="shared" si="1043"/>
        <v>1.8636738504808648</v>
      </c>
      <c r="AD2931" s="3">
        <f t="shared" si="1044"/>
        <v>3.736847925204271</v>
      </c>
      <c r="AE2931" s="3">
        <f t="shared" si="1045"/>
        <v>2.4733131624982452</v>
      </c>
      <c r="AF2931" s="3">
        <f t="shared" si="1046"/>
        <v>2.5041013524757094</v>
      </c>
      <c r="AG2931" t="str">
        <f t="shared" si="1047"/>
        <v>Cluster 2</v>
      </c>
      <c r="AH2931" t="str">
        <f t="shared" si="1048"/>
        <v>&gt;16 messages</v>
      </c>
      <c r="AI2931">
        <f t="shared" si="1049"/>
        <v>41.51</v>
      </c>
      <c r="AJ2931" t="e">
        <f t="shared" si="1050"/>
        <v>#N/A</v>
      </c>
      <c r="AK2931" t="str">
        <f t="shared" si="1051"/>
        <v>yes - Low</v>
      </c>
      <c r="AL2931" t="str">
        <f t="shared" si="1052"/>
        <v>Q4 - Very High</v>
      </c>
      <c r="AM2931">
        <f t="shared" si="1053"/>
        <v>1</v>
      </c>
      <c r="AN2931">
        <f t="shared" si="1054"/>
        <v>1</v>
      </c>
      <c r="AO2931">
        <f t="shared" si="1055"/>
        <v>0</v>
      </c>
      <c r="AP2931">
        <f t="shared" si="1056"/>
        <v>2</v>
      </c>
      <c r="AQ2931">
        <f t="shared" si="1057"/>
        <v>244.2</v>
      </c>
    </row>
    <row r="2932" spans="1:43" x14ac:dyDescent="0.25">
      <c r="A2932" t="s">
        <v>36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  <c r="U2932">
        <f t="shared" si="1035"/>
        <v>0</v>
      </c>
      <c r="V2932" t="str">
        <f t="shared" si="1036"/>
        <v>&lt;=3 calls</v>
      </c>
      <c r="W2932" t="str">
        <f t="shared" si="1037"/>
        <v>Q2</v>
      </c>
      <c r="X2932" t="str">
        <f t="shared" si="1038"/>
        <v>Not Applicable</v>
      </c>
      <c r="Y2932" t="str">
        <f t="shared" si="1039"/>
        <v>Medium</v>
      </c>
      <c r="Z2932" s="3">
        <f t="shared" si="1040"/>
        <v>-4.8063061107591811E-3</v>
      </c>
      <c r="AA2932" s="3">
        <f t="shared" si="1041"/>
        <v>0.581619390075512</v>
      </c>
      <c r="AB2932" s="3">
        <f t="shared" si="1042"/>
        <v>-0.76117540508034653</v>
      </c>
      <c r="AC2932" s="3">
        <f t="shared" si="1043"/>
        <v>1.0666017791416695</v>
      </c>
      <c r="AD2932" s="3">
        <f t="shared" si="1044"/>
        <v>2.7963924052446214</v>
      </c>
      <c r="AE2932" s="3">
        <f t="shared" si="1045"/>
        <v>1.4336427616591398</v>
      </c>
      <c r="AF2932" s="3">
        <f t="shared" si="1046"/>
        <v>2.0714373396280887</v>
      </c>
      <c r="AG2932" t="str">
        <f t="shared" si="1047"/>
        <v>Cluster 2</v>
      </c>
      <c r="AH2932" t="str">
        <f t="shared" si="1048"/>
        <v>Not Applicable</v>
      </c>
      <c r="AI2932" t="e">
        <f t="shared" si="1049"/>
        <v>#N/A</v>
      </c>
      <c r="AJ2932">
        <f t="shared" si="1050"/>
        <v>30.6</v>
      </c>
      <c r="AK2932" t="str">
        <f t="shared" si="1051"/>
        <v>no - High</v>
      </c>
      <c r="AL2932" t="str">
        <f t="shared" si="1052"/>
        <v>Q4 - Very High</v>
      </c>
      <c r="AM2932">
        <f t="shared" si="1053"/>
        <v>0</v>
      </c>
      <c r="AN2932">
        <f t="shared" si="1054"/>
        <v>1</v>
      </c>
      <c r="AO2932">
        <f t="shared" si="1055"/>
        <v>0</v>
      </c>
      <c r="AP2932">
        <f t="shared" si="1056"/>
        <v>1</v>
      </c>
      <c r="AQ2932">
        <f t="shared" si="1057"/>
        <v>180</v>
      </c>
    </row>
    <row r="2933" spans="1:43" x14ac:dyDescent="0.25">
      <c r="A2933" t="s">
        <v>69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  <c r="U2933">
        <f t="shared" si="1035"/>
        <v>0</v>
      </c>
      <c r="V2933" t="str">
        <f t="shared" si="1036"/>
        <v>&lt;=3 calls</v>
      </c>
      <c r="W2933" t="str">
        <f t="shared" si="1037"/>
        <v>Q3</v>
      </c>
      <c r="X2933" t="str">
        <f t="shared" si="1038"/>
        <v>Not Applicable</v>
      </c>
      <c r="Y2933" t="str">
        <f t="shared" si="1039"/>
        <v>Low</v>
      </c>
      <c r="Z2933" s="3">
        <f t="shared" si="1040"/>
        <v>-0.83054302621995524</v>
      </c>
      <c r="AA2933" s="3">
        <f t="shared" si="1041"/>
        <v>-1.221382972427109</v>
      </c>
      <c r="AB2933" s="3">
        <f t="shared" si="1042"/>
        <v>0.15832285810807625</v>
      </c>
      <c r="AC2933" s="3">
        <f t="shared" si="1043"/>
        <v>-1.7593810192427477</v>
      </c>
      <c r="AD2933" s="3">
        <f t="shared" si="1044"/>
        <v>1.4128331332627961</v>
      </c>
      <c r="AE2933" s="3">
        <f t="shared" si="1045"/>
        <v>2.3026215021163687</v>
      </c>
      <c r="AF2933" s="3">
        <f t="shared" si="1046"/>
        <v>4.075295584564647</v>
      </c>
      <c r="AG2933" t="str">
        <f t="shared" si="1047"/>
        <v>Cluster 1</v>
      </c>
      <c r="AH2933" t="str">
        <f t="shared" si="1048"/>
        <v>Not Applicable</v>
      </c>
      <c r="AI2933" t="e">
        <f t="shared" si="1049"/>
        <v>#N/A</v>
      </c>
      <c r="AJ2933">
        <f t="shared" si="1050"/>
        <v>23.02</v>
      </c>
      <c r="AK2933" t="str">
        <f t="shared" si="1051"/>
        <v>no - Low</v>
      </c>
      <c r="AL2933" t="str">
        <f t="shared" si="1052"/>
        <v>Q1 - Low</v>
      </c>
      <c r="AM2933">
        <f t="shared" si="1053"/>
        <v>0</v>
      </c>
      <c r="AN2933">
        <f t="shared" si="1054"/>
        <v>1</v>
      </c>
      <c r="AO2933">
        <f t="shared" si="1055"/>
        <v>0</v>
      </c>
      <c r="AP2933">
        <f t="shared" si="1056"/>
        <v>1</v>
      </c>
      <c r="AQ2933">
        <f t="shared" si="1057"/>
        <v>135.4</v>
      </c>
    </row>
    <row r="2934" spans="1:43" x14ac:dyDescent="0.25">
      <c r="A2934" t="s">
        <v>66</v>
      </c>
      <c r="B2934">
        <v>73</v>
      </c>
      <c r="C2934" t="s">
        <v>25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  <c r="U2934">
        <f t="shared" si="1035"/>
        <v>1</v>
      </c>
      <c r="V2934" t="str">
        <f t="shared" si="1036"/>
        <v>&lt;=3 calls</v>
      </c>
      <c r="W2934" t="str">
        <f t="shared" si="1037"/>
        <v>Q1</v>
      </c>
      <c r="X2934" t="str">
        <f t="shared" si="1038"/>
        <v>Not Applicable</v>
      </c>
      <c r="Y2934" t="str">
        <f t="shared" si="1039"/>
        <v>High</v>
      </c>
      <c r="Z2934" s="3">
        <f t="shared" si="1040"/>
        <v>1.7059128180616558</v>
      </c>
      <c r="AA2934" s="3">
        <f t="shared" si="1041"/>
        <v>1.0353550839503436</v>
      </c>
      <c r="AB2934" s="3">
        <f t="shared" si="1042"/>
        <v>1.0897368655278823</v>
      </c>
      <c r="AC2934" s="3">
        <f t="shared" si="1043"/>
        <v>0.23329915910523916</v>
      </c>
      <c r="AD2934" s="3">
        <f t="shared" si="1044"/>
        <v>4.1656525874956101</v>
      </c>
      <c r="AE2934" s="3">
        <f t="shared" si="1045"/>
        <v>2.2856188716447519</v>
      </c>
      <c r="AF2934" s="3">
        <f t="shared" si="1046"/>
        <v>1.0466354537891343</v>
      </c>
      <c r="AG2934" t="str">
        <f t="shared" si="1047"/>
        <v>Cluster 3</v>
      </c>
      <c r="AH2934" t="str">
        <f t="shared" si="1048"/>
        <v>Not Applicable</v>
      </c>
      <c r="AI2934">
        <f t="shared" si="1049"/>
        <v>46.31</v>
      </c>
      <c r="AJ2934" t="e">
        <f t="shared" si="1050"/>
        <v>#N/A</v>
      </c>
      <c r="AK2934" t="str">
        <f t="shared" si="1051"/>
        <v>no - Medium</v>
      </c>
      <c r="AL2934" t="str">
        <f t="shared" si="1052"/>
        <v>Q3 - High</v>
      </c>
      <c r="AM2934">
        <f t="shared" si="1053"/>
        <v>0</v>
      </c>
      <c r="AN2934">
        <f t="shared" si="1054"/>
        <v>0</v>
      </c>
      <c r="AO2934">
        <f t="shared" si="1055"/>
        <v>0</v>
      </c>
      <c r="AP2934">
        <f t="shared" si="1056"/>
        <v>1</v>
      </c>
      <c r="AQ2934">
        <f t="shared" si="1057"/>
        <v>272.39999999999998</v>
      </c>
    </row>
    <row r="2935" spans="1:43" x14ac:dyDescent="0.25">
      <c r="A2935" t="s">
        <v>24</v>
      </c>
      <c r="B2935">
        <v>127</v>
      </c>
      <c r="C2935" t="s">
        <v>28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  <c r="U2935">
        <f t="shared" si="1035"/>
        <v>0</v>
      </c>
      <c r="V2935" t="str">
        <f t="shared" si="1036"/>
        <v>&lt;=3 calls</v>
      </c>
      <c r="W2935" t="str">
        <f t="shared" si="1037"/>
        <v>Q3</v>
      </c>
      <c r="X2935" t="str">
        <f t="shared" si="1038"/>
        <v>Not Applicable</v>
      </c>
      <c r="Y2935" t="str">
        <f t="shared" si="1039"/>
        <v>Medium</v>
      </c>
      <c r="Z2935" s="3">
        <f t="shared" si="1040"/>
        <v>1.53002719382315</v>
      </c>
      <c r="AA2935" s="3">
        <f t="shared" si="1041"/>
        <v>-0.48306743546411529</v>
      </c>
      <c r="AB2935" s="3">
        <f t="shared" si="1042"/>
        <v>3.1221586306652723E-2</v>
      </c>
      <c r="AC2935" s="3">
        <f t="shared" si="1043"/>
        <v>-0.99853949660078922</v>
      </c>
      <c r="AD2935" s="3">
        <f t="shared" si="1044"/>
        <v>2.7805893207910581</v>
      </c>
      <c r="AE2935" s="3">
        <f t="shared" si="1045"/>
        <v>1.8900775843249085</v>
      </c>
      <c r="AF2935" s="3">
        <f t="shared" si="1046"/>
        <v>2.7227026239818564</v>
      </c>
      <c r="AG2935" t="str">
        <f t="shared" si="1047"/>
        <v>Cluster 2</v>
      </c>
      <c r="AH2935" t="str">
        <f t="shared" si="1048"/>
        <v>Not Applicable</v>
      </c>
      <c r="AI2935" t="e">
        <f t="shared" si="1049"/>
        <v>#N/A</v>
      </c>
      <c r="AJ2935">
        <f t="shared" si="1050"/>
        <v>44.69</v>
      </c>
      <c r="AK2935" t="str">
        <f t="shared" si="1051"/>
        <v>no - Medium</v>
      </c>
      <c r="AL2935" t="str">
        <f t="shared" si="1052"/>
        <v>Q1 - Low</v>
      </c>
      <c r="AM2935">
        <f t="shared" si="1053"/>
        <v>0</v>
      </c>
      <c r="AN2935">
        <f t="shared" si="1054"/>
        <v>0</v>
      </c>
      <c r="AO2935">
        <f t="shared" si="1055"/>
        <v>1</v>
      </c>
      <c r="AP2935">
        <f t="shared" si="1056"/>
        <v>1</v>
      </c>
      <c r="AQ2935">
        <f t="shared" si="1057"/>
        <v>262.89999999999998</v>
      </c>
    </row>
    <row r="2936" spans="1:43" x14ac:dyDescent="0.25">
      <c r="A2936" t="s">
        <v>54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  <c r="U2936">
        <f t="shared" si="1035"/>
        <v>0</v>
      </c>
      <c r="V2936" t="str">
        <f t="shared" si="1036"/>
        <v>&lt;=3 calls</v>
      </c>
      <c r="W2936" t="str">
        <f t="shared" si="1037"/>
        <v>Q2</v>
      </c>
      <c r="X2936" t="str">
        <f t="shared" si="1038"/>
        <v>Not Applicable</v>
      </c>
      <c r="Y2936" t="str">
        <f t="shared" si="1039"/>
        <v>Medium</v>
      </c>
      <c r="Z2936" s="3">
        <f t="shared" si="1040"/>
        <v>-2.1024738036078876</v>
      </c>
      <c r="AA2936" s="3">
        <f t="shared" si="1041"/>
        <v>7.6141906548286981E-2</v>
      </c>
      <c r="AB2936" s="3">
        <f t="shared" si="1042"/>
        <v>1.0758351639246013</v>
      </c>
      <c r="AC2936" s="3">
        <f t="shared" si="1043"/>
        <v>1.7549822043891561</v>
      </c>
      <c r="AD2936" s="3">
        <f t="shared" si="1044"/>
        <v>3.7779026542458496</v>
      </c>
      <c r="AE2936" s="3">
        <f t="shared" si="1045"/>
        <v>2.9433955769569136</v>
      </c>
      <c r="AF2936" s="3">
        <f t="shared" si="1046"/>
        <v>3.3248468505994691</v>
      </c>
      <c r="AG2936" t="str">
        <f t="shared" si="1047"/>
        <v>Cluster 2</v>
      </c>
      <c r="AH2936" t="str">
        <f t="shared" si="1048"/>
        <v>Not Applicable</v>
      </c>
      <c r="AI2936" t="e">
        <f t="shared" si="1049"/>
        <v>#N/A</v>
      </c>
      <c r="AJ2936">
        <f t="shared" si="1050"/>
        <v>11.34</v>
      </c>
      <c r="AK2936" t="str">
        <f t="shared" si="1051"/>
        <v>no - Low</v>
      </c>
      <c r="AL2936" t="str">
        <f t="shared" si="1052"/>
        <v>Q4 - Very High</v>
      </c>
      <c r="AM2936">
        <f t="shared" si="1053"/>
        <v>0</v>
      </c>
      <c r="AN2936">
        <f t="shared" si="1054"/>
        <v>1</v>
      </c>
      <c r="AO2936">
        <f t="shared" si="1055"/>
        <v>0</v>
      </c>
      <c r="AP2936">
        <f t="shared" si="1056"/>
        <v>1</v>
      </c>
      <c r="AQ2936">
        <f t="shared" si="1057"/>
        <v>66.7</v>
      </c>
    </row>
    <row r="2937" spans="1:43" x14ac:dyDescent="0.25">
      <c r="A2937" t="s">
        <v>74</v>
      </c>
      <c r="B2937">
        <v>133</v>
      </c>
      <c r="C2937" t="s">
        <v>25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  <c r="U2937">
        <f t="shared" si="1035"/>
        <v>0</v>
      </c>
      <c r="V2937" t="str">
        <f t="shared" si="1036"/>
        <v>&lt;=3 calls</v>
      </c>
      <c r="W2937" t="str">
        <f t="shared" si="1037"/>
        <v>Q4</v>
      </c>
      <c r="X2937" t="str">
        <f t="shared" si="1038"/>
        <v>Not Applicable</v>
      </c>
      <c r="Y2937" t="str">
        <f t="shared" si="1039"/>
        <v>Medium</v>
      </c>
      <c r="Z2937" s="3">
        <f t="shared" si="1040"/>
        <v>1.1208616890156788</v>
      </c>
      <c r="AA2937" s="3">
        <f t="shared" si="1041"/>
        <v>5.0271011722090198E-2</v>
      </c>
      <c r="AB2937" s="3">
        <f t="shared" si="1042"/>
        <v>0.24570498247155498</v>
      </c>
      <c r="AC2937" s="3">
        <f t="shared" si="1043"/>
        <v>-0.92607839920631685</v>
      </c>
      <c r="AD2937" s="3">
        <f t="shared" si="1044"/>
        <v>2.6755128122318044</v>
      </c>
      <c r="AE2937" s="3">
        <f t="shared" si="1045"/>
        <v>1.4754152772729867</v>
      </c>
      <c r="AF2937" s="3">
        <f t="shared" si="1046"/>
        <v>2.279327021821246</v>
      </c>
      <c r="AG2937" t="str">
        <f t="shared" si="1047"/>
        <v>Cluster 2</v>
      </c>
      <c r="AH2937" t="str">
        <f t="shared" si="1048"/>
        <v>Not Applicable</v>
      </c>
      <c r="AI2937" t="e">
        <f t="shared" si="1049"/>
        <v>#N/A</v>
      </c>
      <c r="AJ2937">
        <f t="shared" si="1050"/>
        <v>40.94</v>
      </c>
      <c r="AK2937" t="str">
        <f t="shared" si="1051"/>
        <v>no - Medium</v>
      </c>
      <c r="AL2937" t="str">
        <f t="shared" si="1052"/>
        <v>Q1 - Low</v>
      </c>
      <c r="AM2937">
        <f t="shared" si="1053"/>
        <v>0</v>
      </c>
      <c r="AN2937">
        <f t="shared" si="1054"/>
        <v>0</v>
      </c>
      <c r="AO2937">
        <f t="shared" si="1055"/>
        <v>0</v>
      </c>
      <c r="AP2937">
        <f t="shared" si="1056"/>
        <v>1</v>
      </c>
      <c r="AQ2937">
        <f t="shared" si="1057"/>
        <v>240.8</v>
      </c>
    </row>
    <row r="2938" spans="1:43" x14ac:dyDescent="0.25">
      <c r="A2938" t="s">
        <v>65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  <c r="U2938">
        <f t="shared" si="1035"/>
        <v>0</v>
      </c>
      <c r="V2938" t="str">
        <f t="shared" si="1036"/>
        <v>&lt;=3 calls</v>
      </c>
      <c r="W2938" t="str">
        <f t="shared" si="1037"/>
        <v>Q1</v>
      </c>
      <c r="X2938" t="str">
        <f t="shared" si="1038"/>
        <v>Not Applicable</v>
      </c>
      <c r="Y2938" t="str">
        <f t="shared" si="1039"/>
        <v>Medium</v>
      </c>
      <c r="Z2938" s="3">
        <f t="shared" si="1040"/>
        <v>-0.40656610042397773</v>
      </c>
      <c r="AA2938" s="3">
        <f t="shared" si="1041"/>
        <v>0.25922823916444698</v>
      </c>
      <c r="AB2938" s="3">
        <f t="shared" si="1042"/>
        <v>-1.5396706948640646</v>
      </c>
      <c r="AC2938" s="3">
        <f t="shared" si="1043"/>
        <v>1.3564461687195588</v>
      </c>
      <c r="AD2938" s="3">
        <f t="shared" si="1044"/>
        <v>2.7896061651142348</v>
      </c>
      <c r="AE2938" s="3">
        <f t="shared" si="1045"/>
        <v>2.1078489820789867</v>
      </c>
      <c r="AF2938" s="3">
        <f t="shared" si="1046"/>
        <v>3.0173087521928368</v>
      </c>
      <c r="AG2938" t="str">
        <f t="shared" si="1047"/>
        <v>Cluster 2</v>
      </c>
      <c r="AH2938" t="str">
        <f t="shared" si="1048"/>
        <v>&gt;16 messages</v>
      </c>
      <c r="AI2938" t="e">
        <f t="shared" si="1049"/>
        <v>#N/A</v>
      </c>
      <c r="AJ2938">
        <f t="shared" si="1050"/>
        <v>26.91</v>
      </c>
      <c r="AK2938" t="str">
        <f t="shared" si="1051"/>
        <v>no - Low</v>
      </c>
      <c r="AL2938" t="str">
        <f t="shared" si="1052"/>
        <v>Q4 - Very High</v>
      </c>
      <c r="AM2938">
        <f t="shared" si="1053"/>
        <v>0</v>
      </c>
      <c r="AN2938">
        <f t="shared" si="1054"/>
        <v>1</v>
      </c>
      <c r="AO2938">
        <f t="shared" si="1055"/>
        <v>0</v>
      </c>
      <c r="AP2938">
        <f t="shared" si="1056"/>
        <v>2</v>
      </c>
      <c r="AQ2938">
        <f t="shared" si="1057"/>
        <v>158.30000000000001</v>
      </c>
    </row>
    <row r="2939" spans="1:43" x14ac:dyDescent="0.25">
      <c r="A2939" t="s">
        <v>41</v>
      </c>
      <c r="B2939">
        <v>53</v>
      </c>
      <c r="C2939" t="s">
        <v>28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  <c r="U2939">
        <f t="shared" si="1035"/>
        <v>0</v>
      </c>
      <c r="V2939" t="str">
        <f t="shared" si="1036"/>
        <v>&lt;=3 calls</v>
      </c>
      <c r="W2939" t="str">
        <f t="shared" si="1037"/>
        <v>Q1</v>
      </c>
      <c r="X2939" t="str">
        <f t="shared" si="1038"/>
        <v>Not Applicable</v>
      </c>
      <c r="Y2939" t="str">
        <f t="shared" si="1039"/>
        <v>High</v>
      </c>
      <c r="Z2939" s="3">
        <f t="shared" si="1040"/>
        <v>0.3969534882024594</v>
      </c>
      <c r="AA2939" s="3">
        <f t="shared" si="1041"/>
        <v>1.0254047397864219</v>
      </c>
      <c r="AB2939" s="3">
        <f t="shared" si="1042"/>
        <v>1.9238389617247229</v>
      </c>
      <c r="AC2939" s="3">
        <f t="shared" si="1043"/>
        <v>-0.85361730181184459</v>
      </c>
      <c r="AD2939" s="3">
        <f t="shared" si="1044"/>
        <v>3.8241346179990412</v>
      </c>
      <c r="AE2939" s="3">
        <f t="shared" si="1045"/>
        <v>2.3746254022003455</v>
      </c>
      <c r="AF2939" s="3">
        <f t="shared" si="1046"/>
        <v>2.1572403725527747</v>
      </c>
      <c r="AG2939" t="str">
        <f t="shared" si="1047"/>
        <v>Cluster 3</v>
      </c>
      <c r="AH2939" t="str">
        <f t="shared" si="1048"/>
        <v>&gt;16 messages</v>
      </c>
      <c r="AI2939" t="e">
        <f t="shared" si="1049"/>
        <v>#N/A</v>
      </c>
      <c r="AJ2939">
        <f t="shared" si="1050"/>
        <v>34.29</v>
      </c>
      <c r="AK2939" t="str">
        <f t="shared" si="1051"/>
        <v>no - Medium</v>
      </c>
      <c r="AL2939" t="str">
        <f t="shared" si="1052"/>
        <v>Q1 - Low</v>
      </c>
      <c r="AM2939">
        <f t="shared" si="1053"/>
        <v>0</v>
      </c>
      <c r="AN2939">
        <f t="shared" si="1054"/>
        <v>0</v>
      </c>
      <c r="AO2939">
        <f t="shared" si="1055"/>
        <v>1</v>
      </c>
      <c r="AP2939">
        <f t="shared" si="1056"/>
        <v>0</v>
      </c>
      <c r="AQ2939">
        <f t="shared" si="1057"/>
        <v>201.7</v>
      </c>
    </row>
    <row r="2940" spans="1:43" x14ac:dyDescent="0.25">
      <c r="A2940" t="s">
        <v>46</v>
      </c>
      <c r="B2940">
        <v>148</v>
      </c>
      <c r="C2940" t="s">
        <v>28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  <c r="U2940">
        <f t="shared" si="1035"/>
        <v>0</v>
      </c>
      <c r="V2940" t="str">
        <f t="shared" si="1036"/>
        <v>&lt;=3 calls</v>
      </c>
      <c r="W2940" t="str">
        <f t="shared" si="1037"/>
        <v>Q4</v>
      </c>
      <c r="X2940" t="str">
        <f t="shared" si="1038"/>
        <v>Not Applicable</v>
      </c>
      <c r="Y2940" t="str">
        <f t="shared" si="1039"/>
        <v>High</v>
      </c>
      <c r="Z2940" s="3">
        <f t="shared" si="1040"/>
        <v>-0.21216619994983962</v>
      </c>
      <c r="AA2940" s="3">
        <f t="shared" si="1041"/>
        <v>0.95376226180618529</v>
      </c>
      <c r="AB2940" s="3">
        <f t="shared" si="1042"/>
        <v>0.99639686904871172</v>
      </c>
      <c r="AC2940" s="3">
        <f t="shared" si="1043"/>
        <v>0.12460751301353053</v>
      </c>
      <c r="AD2940" s="3">
        <f t="shared" si="1044"/>
        <v>3.1125892098433861</v>
      </c>
      <c r="AE2940" s="3">
        <f t="shared" si="1045"/>
        <v>1.401074837899924</v>
      </c>
      <c r="AF2940" s="3">
        <f t="shared" si="1046"/>
        <v>1.4959310858322059</v>
      </c>
      <c r="AG2940" t="str">
        <f t="shared" si="1047"/>
        <v>Cluster 2</v>
      </c>
      <c r="AH2940" t="str">
        <f t="shared" si="1048"/>
        <v>Not Applicable</v>
      </c>
      <c r="AI2940" t="e">
        <f t="shared" si="1049"/>
        <v>#N/A</v>
      </c>
      <c r="AJ2940">
        <f t="shared" si="1050"/>
        <v>28.7</v>
      </c>
      <c r="AK2940" t="str">
        <f t="shared" si="1051"/>
        <v>no - Medium</v>
      </c>
      <c r="AL2940" t="str">
        <f t="shared" si="1052"/>
        <v>Q3 - High</v>
      </c>
      <c r="AM2940">
        <f t="shared" si="1053"/>
        <v>0</v>
      </c>
      <c r="AN2940">
        <f t="shared" si="1054"/>
        <v>0</v>
      </c>
      <c r="AO2940">
        <f t="shared" si="1055"/>
        <v>1</v>
      </c>
      <c r="AP2940">
        <f t="shared" si="1056"/>
        <v>1</v>
      </c>
      <c r="AQ2940">
        <f t="shared" si="1057"/>
        <v>168.8</v>
      </c>
    </row>
    <row r="2941" spans="1:43" x14ac:dyDescent="0.25">
      <c r="A2941" t="s">
        <v>27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  <c r="U2941">
        <f t="shared" si="1035"/>
        <v>0</v>
      </c>
      <c r="V2941" t="str">
        <f t="shared" si="1036"/>
        <v>&lt;=3 calls</v>
      </c>
      <c r="W2941" t="str">
        <f t="shared" si="1037"/>
        <v>Q1</v>
      </c>
      <c r="X2941" t="str">
        <f t="shared" si="1038"/>
        <v>Not Applicable</v>
      </c>
      <c r="Y2941" t="str">
        <f t="shared" si="1039"/>
        <v>Medium</v>
      </c>
      <c r="Z2941" s="3">
        <f t="shared" si="1040"/>
        <v>-0.71020023068834592</v>
      </c>
      <c r="AA2941" s="3">
        <f t="shared" si="1041"/>
        <v>-0.24027903786442481</v>
      </c>
      <c r="AB2941" s="3">
        <f t="shared" si="1042"/>
        <v>-1.6945753698720494</v>
      </c>
      <c r="AC2941" s="3">
        <f t="shared" si="1043"/>
        <v>0.63183519477483641</v>
      </c>
      <c r="AD2941" s="3">
        <f t="shared" si="1044"/>
        <v>1.9510204750181415</v>
      </c>
      <c r="AE2941" s="3">
        <f t="shared" si="1045"/>
        <v>1.9577844062204555</v>
      </c>
      <c r="AF2941" s="3">
        <f t="shared" si="1046"/>
        <v>3.4437419573103831</v>
      </c>
      <c r="AG2941" t="str">
        <f t="shared" si="1047"/>
        <v>Cluster 1</v>
      </c>
      <c r="AH2941" t="str">
        <f t="shared" si="1048"/>
        <v>Not Applicable</v>
      </c>
      <c r="AI2941" t="e">
        <f t="shared" si="1049"/>
        <v>#N/A</v>
      </c>
      <c r="AJ2941">
        <f t="shared" si="1050"/>
        <v>24.12</v>
      </c>
      <c r="AK2941" t="str">
        <f t="shared" si="1051"/>
        <v>no - Medium</v>
      </c>
      <c r="AL2941" t="str">
        <f t="shared" si="1052"/>
        <v>Q3 - High</v>
      </c>
      <c r="AM2941">
        <f t="shared" si="1053"/>
        <v>0</v>
      </c>
      <c r="AN2941">
        <f t="shared" si="1054"/>
        <v>1</v>
      </c>
      <c r="AO2941">
        <f t="shared" si="1055"/>
        <v>0</v>
      </c>
      <c r="AP2941">
        <f t="shared" si="1056"/>
        <v>2</v>
      </c>
      <c r="AQ2941">
        <f t="shared" si="1057"/>
        <v>141.9</v>
      </c>
    </row>
    <row r="2942" spans="1:43" x14ac:dyDescent="0.25">
      <c r="A2942" t="s">
        <v>30</v>
      </c>
      <c r="B2942">
        <v>96</v>
      </c>
      <c r="C2942" t="s">
        <v>28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  <c r="U2942">
        <f t="shared" si="1035"/>
        <v>1</v>
      </c>
      <c r="V2942" t="str">
        <f t="shared" si="1036"/>
        <v>&gt;3 calls</v>
      </c>
      <c r="W2942" t="str">
        <f t="shared" si="1037"/>
        <v>Q2</v>
      </c>
      <c r="X2942" t="str">
        <f t="shared" si="1038"/>
        <v>Not Applicable</v>
      </c>
      <c r="Y2942" t="str">
        <f t="shared" si="1039"/>
        <v>Medium</v>
      </c>
      <c r="Z2942" s="3">
        <f t="shared" si="1040"/>
        <v>4.3330812101884435E-2</v>
      </c>
      <c r="AA2942" s="3">
        <f t="shared" si="1041"/>
        <v>-0.23032869370050307</v>
      </c>
      <c r="AB2942" s="3">
        <f t="shared" si="1042"/>
        <v>-1.2477349611951705</v>
      </c>
      <c r="AC2942" s="3">
        <f t="shared" si="1043"/>
        <v>-0.27392852265606671</v>
      </c>
      <c r="AD2942" s="3">
        <f t="shared" si="1044"/>
        <v>1.5064811663053495</v>
      </c>
      <c r="AE2942" s="3">
        <f t="shared" si="1045"/>
        <v>1.2987718180390417</v>
      </c>
      <c r="AF2942" s="3">
        <f t="shared" si="1046"/>
        <v>3.0173052490976366</v>
      </c>
      <c r="AG2942" t="str">
        <f t="shared" si="1047"/>
        <v>Cluster 2</v>
      </c>
      <c r="AH2942" t="str">
        <f t="shared" si="1048"/>
        <v>Not Applicable</v>
      </c>
      <c r="AI2942">
        <f t="shared" si="1049"/>
        <v>31.04</v>
      </c>
      <c r="AJ2942" t="e">
        <f t="shared" si="1050"/>
        <v>#N/A</v>
      </c>
      <c r="AK2942" t="str">
        <f t="shared" si="1051"/>
        <v>no - Low</v>
      </c>
      <c r="AL2942" t="str">
        <f t="shared" si="1052"/>
        <v>Q2 - Medium</v>
      </c>
      <c r="AM2942">
        <f t="shared" si="1053"/>
        <v>0</v>
      </c>
      <c r="AN2942">
        <f t="shared" si="1054"/>
        <v>0</v>
      </c>
      <c r="AO2942">
        <f t="shared" si="1055"/>
        <v>1</v>
      </c>
      <c r="AP2942">
        <f t="shared" si="1056"/>
        <v>5</v>
      </c>
      <c r="AQ2942">
        <f t="shared" si="1057"/>
        <v>182.6</v>
      </c>
    </row>
    <row r="2943" spans="1:43" x14ac:dyDescent="0.25">
      <c r="A2943" t="s">
        <v>72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  <c r="U2943">
        <f t="shared" si="1035"/>
        <v>0</v>
      </c>
      <c r="V2943" t="str">
        <f t="shared" si="1036"/>
        <v>&lt;=3 calls</v>
      </c>
      <c r="W2943" t="str">
        <f t="shared" si="1037"/>
        <v>Q1</v>
      </c>
      <c r="X2943" t="str">
        <f t="shared" si="1038"/>
        <v>Not Applicable</v>
      </c>
      <c r="Y2943" t="str">
        <f t="shared" si="1039"/>
        <v>Medium</v>
      </c>
      <c r="Z2943" s="3">
        <f t="shared" si="1040"/>
        <v>0.43398204067372381</v>
      </c>
      <c r="AA2943" s="3">
        <f t="shared" si="1041"/>
        <v>0.59753994073778649</v>
      </c>
      <c r="AB2943" s="3">
        <f t="shared" si="1042"/>
        <v>-1.5932915439052904</v>
      </c>
      <c r="AC2943" s="3">
        <f t="shared" si="1043"/>
        <v>-0.31015907135330267</v>
      </c>
      <c r="AD2943" s="3">
        <f t="shared" si="1044"/>
        <v>2.3315903838652554</v>
      </c>
      <c r="AE2943" s="3">
        <f t="shared" si="1045"/>
        <v>1.783303391413557</v>
      </c>
      <c r="AF2943" s="3">
        <f t="shared" si="1046"/>
        <v>2.9873112080131961</v>
      </c>
      <c r="AG2943" t="str">
        <f t="shared" si="1047"/>
        <v>Cluster 2</v>
      </c>
      <c r="AH2943" t="str">
        <f t="shared" si="1048"/>
        <v>Not Applicable</v>
      </c>
      <c r="AI2943" t="e">
        <f t="shared" si="1049"/>
        <v>#N/A</v>
      </c>
      <c r="AJ2943">
        <f t="shared" si="1050"/>
        <v>34.630000000000003</v>
      </c>
      <c r="AK2943" t="str">
        <f t="shared" si="1051"/>
        <v>no - Low</v>
      </c>
      <c r="AL2943" t="str">
        <f t="shared" si="1052"/>
        <v>Q2 - Medium</v>
      </c>
      <c r="AM2943">
        <f t="shared" si="1053"/>
        <v>0</v>
      </c>
      <c r="AN2943">
        <f t="shared" si="1054"/>
        <v>1</v>
      </c>
      <c r="AO2943">
        <f t="shared" si="1055"/>
        <v>0</v>
      </c>
      <c r="AP2943">
        <f t="shared" si="1056"/>
        <v>3</v>
      </c>
      <c r="AQ2943">
        <f t="shared" si="1057"/>
        <v>203.7</v>
      </c>
    </row>
    <row r="2944" spans="1:43" x14ac:dyDescent="0.25">
      <c r="A2944" t="s">
        <v>53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  <c r="U2944">
        <f t="shared" si="1035"/>
        <v>0</v>
      </c>
      <c r="V2944" t="str">
        <f t="shared" si="1036"/>
        <v>&lt;=3 calls</v>
      </c>
      <c r="W2944" t="str">
        <f t="shared" si="1037"/>
        <v>Q4</v>
      </c>
      <c r="X2944" t="str">
        <f t="shared" si="1038"/>
        <v>Not Applicable</v>
      </c>
      <c r="Y2944" t="str">
        <f t="shared" si="1039"/>
        <v>Low</v>
      </c>
      <c r="Z2944" s="3">
        <f t="shared" si="1040"/>
        <v>0.20995929822257425</v>
      </c>
      <c r="AA2944" s="3">
        <f t="shared" si="1041"/>
        <v>-1.9019865132393572</v>
      </c>
      <c r="AB2944" s="3">
        <f t="shared" si="1042"/>
        <v>-9.389372812287311E-2</v>
      </c>
      <c r="AC2944" s="3">
        <f t="shared" si="1043"/>
        <v>0.16083806171076653</v>
      </c>
      <c r="AD2944" s="3">
        <f t="shared" si="1044"/>
        <v>2.1085907034966347</v>
      </c>
      <c r="AE2944" s="3">
        <f t="shared" si="1045"/>
        <v>1.922581732392725</v>
      </c>
      <c r="AF2944" s="3">
        <f t="shared" si="1046"/>
        <v>3.3085474578110543</v>
      </c>
      <c r="AG2944" t="str">
        <f t="shared" si="1047"/>
        <v>Cluster 2</v>
      </c>
      <c r="AH2944" t="str">
        <f t="shared" si="1048"/>
        <v>Not Applicable</v>
      </c>
      <c r="AI2944" t="e">
        <f t="shared" si="1049"/>
        <v>#N/A</v>
      </c>
      <c r="AJ2944">
        <f t="shared" si="1050"/>
        <v>32.57</v>
      </c>
      <c r="AK2944" t="str">
        <f t="shared" si="1051"/>
        <v>no - High</v>
      </c>
      <c r="AL2944" t="str">
        <f t="shared" si="1052"/>
        <v>Q3 - High</v>
      </c>
      <c r="AM2944">
        <f t="shared" si="1053"/>
        <v>0</v>
      </c>
      <c r="AN2944">
        <f t="shared" si="1054"/>
        <v>1</v>
      </c>
      <c r="AO2944">
        <f t="shared" si="1055"/>
        <v>0</v>
      </c>
      <c r="AP2944">
        <f t="shared" si="1056"/>
        <v>3</v>
      </c>
      <c r="AQ2944">
        <f t="shared" si="1057"/>
        <v>191.6</v>
      </c>
    </row>
    <row r="2945" spans="1:43" x14ac:dyDescent="0.25">
      <c r="A2945" t="s">
        <v>32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  <c r="U2945">
        <f t="shared" si="1035"/>
        <v>0</v>
      </c>
      <c r="V2945" t="str">
        <f t="shared" si="1036"/>
        <v>&lt;=3 calls</v>
      </c>
      <c r="W2945" t="str">
        <f t="shared" si="1037"/>
        <v>Q1</v>
      </c>
      <c r="X2945" t="str">
        <f t="shared" si="1038"/>
        <v>Not Applicable</v>
      </c>
      <c r="Y2945" t="str">
        <f t="shared" si="1039"/>
        <v>Medium</v>
      </c>
      <c r="Z2945" s="3">
        <f t="shared" si="1040"/>
        <v>-0.81202874998432306</v>
      </c>
      <c r="AA2945" s="3">
        <f t="shared" si="1041"/>
        <v>0.39256285096099874</v>
      </c>
      <c r="AB2945" s="3">
        <f t="shared" si="1042"/>
        <v>-2.0023987625161217</v>
      </c>
      <c r="AC2945" s="3">
        <f t="shared" si="1043"/>
        <v>-1.1796922400869698</v>
      </c>
      <c r="AD2945" s="3">
        <f t="shared" si="1044"/>
        <v>1.7354126497609745</v>
      </c>
      <c r="AE2945" s="3">
        <f t="shared" si="1045"/>
        <v>2.4929442168254061</v>
      </c>
      <c r="AF2945" s="3">
        <f t="shared" si="1046"/>
        <v>4.1734739332426738</v>
      </c>
      <c r="AG2945" t="str">
        <f t="shared" si="1047"/>
        <v>Cluster 1</v>
      </c>
      <c r="AH2945" t="str">
        <f t="shared" si="1048"/>
        <v>Not Applicable</v>
      </c>
      <c r="AI2945" t="e">
        <f t="shared" si="1049"/>
        <v>#N/A</v>
      </c>
      <c r="AJ2945">
        <f t="shared" si="1050"/>
        <v>23.19</v>
      </c>
      <c r="AK2945" t="str">
        <f t="shared" si="1051"/>
        <v>no - Low</v>
      </c>
      <c r="AL2945" t="str">
        <f t="shared" si="1052"/>
        <v>Q1 - Low</v>
      </c>
      <c r="AM2945">
        <f t="shared" si="1053"/>
        <v>0</v>
      </c>
      <c r="AN2945">
        <f t="shared" si="1054"/>
        <v>1</v>
      </c>
      <c r="AO2945">
        <f t="shared" si="1055"/>
        <v>0</v>
      </c>
      <c r="AP2945">
        <f t="shared" si="1056"/>
        <v>0</v>
      </c>
      <c r="AQ2945">
        <f t="shared" si="1057"/>
        <v>136.4</v>
      </c>
    </row>
    <row r="2946" spans="1:43" x14ac:dyDescent="0.25">
      <c r="A2946" t="s">
        <v>41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  <c r="U2946">
        <f t="shared" ref="U2946:U3009" si="1058">IF(T2946="yes",1,0)</f>
        <v>0</v>
      </c>
      <c r="V2946" t="str">
        <f t="shared" ref="V2946:V3009" si="1059">IF(S2946&gt;3,"&gt;3 calls","&lt;=3 calls")</f>
        <v>&lt;=3 calls</v>
      </c>
      <c r="W2946" t="str">
        <f t="shared" ref="W2946:W3009" si="1060">IF(B2946&lt;=_xlfn.QUARTILE.INC($B$2:$B$4251,1),"Q1",
IF(B2946&lt;=_xlfn.QUARTILE.INC($B$2:$B$4251,2),"Q2",
IF(B2946&lt;=_xlfn.QUARTILE.INC($B$2:$B$4251,3),"Q3","Q4")))</f>
        <v>Q2</v>
      </c>
      <c r="X2946" t="str">
        <f t="shared" ref="X2946:X3009" si="1061">IF(D2946="no","Not Applicable",IF(R2946&gt;2.84,"High","Low"))</f>
        <v>Not Applicable</v>
      </c>
      <c r="Y2946" t="str">
        <f t="shared" ref="Y2946:Y3009" si="1062">IF(J2946&lt;=165,"Low",IF(J2946&lt;=233,"Medium","High"))</f>
        <v>Medium</v>
      </c>
      <c r="Z2946" s="3">
        <f t="shared" ref="Z2946:Z3009" si="1063">(G2946-AVERAGE($G$2:$G$4251))/_xlfn.STDEV.S($G$2:$G$4251)</f>
        <v>-0.22327476569121937</v>
      </c>
      <c r="AA2946" s="3">
        <f t="shared" ref="AA2946:AA3009" si="1064">(J2946-AVERAGE($J$2:$J$4251))/_xlfn.STDEV.S($J$2:$J$4251)</f>
        <v>0.41246353928884227</v>
      </c>
      <c r="AB2946" s="3">
        <f t="shared" ref="AB2946:AB3009" si="1065">(M2946-AVERAGE($M$2:$M$4251))/_xlfn.STDEV.S($M$2:$M$4251)</f>
        <v>0.47210412286784054</v>
      </c>
      <c r="AC2946" s="3">
        <f t="shared" ref="AC2946:AC3009" si="1066">(P2946-AVERAGE($P$2:$P$4251))/_xlfn.STDEV.S($P$2:$P$4251)</f>
        <v>-0.74492565572013658</v>
      </c>
      <c r="AD2946" s="3">
        <f t="shared" ref="AD2946:AD3009" si="1067">SQRT((Z2946-$BQ$13)^2+(AA2946-$BR$13)^2+(AB2946-$BS$13)^2+(AC2946-$BT$13)^2)</f>
        <v>2.197841852615126</v>
      </c>
      <c r="AE2946" s="3">
        <f t="shared" ref="AE2946:AE3009" si="1068">SQRT((Z2946-$BQ$14)^2+(AA2946-$BR$14)^2+(AB2946-$BS$14)^2+(AC2946-$BT$14)^2)</f>
        <v>0.99888654391579212</v>
      </c>
      <c r="AF2946" s="3">
        <f t="shared" ref="AF2946:AF3009" si="1069">SQRT((Z2946-$BQ$15)^2+(AA2946-$BR$15)^2+(AB2946-$BS$15)^2+(AC2946-$BT$15)^2)</f>
        <v>2.2726724018488413</v>
      </c>
      <c r="AG2946" t="str">
        <f t="shared" ref="AG2946:AG3009" si="1070">IF(AD2946=MIN(AD2946:AF2946),"Cluster 1",IF(AE2946=MIN(AD2946:AF2946),"Cluster 2","Cluster 3"))</f>
        <v>Cluster 2</v>
      </c>
      <c r="AH2946" t="str">
        <f t="shared" ref="AH2946:AH3009" si="1071">IF(E2946="no","Not Applicable",IF(F2946=0,"0 messages",IF(F2946&lt;=16,"1-16 messages","&gt;16 messages")))</f>
        <v>&gt;16 messages</v>
      </c>
      <c r="AI2946" t="e">
        <f t="shared" ref="AI2946:AI3009" si="1072">IF(T2946="yes",I2946,NA())</f>
        <v>#N/A</v>
      </c>
      <c r="AJ2946">
        <f t="shared" ref="AJ2946:AJ3009" si="1073">IF(T2946="no",I2946,NA())</f>
        <v>28.59</v>
      </c>
      <c r="AK2946" t="str">
        <f t="shared" ref="AK2946:AK3009" si="1074">D2946&amp;" - "&amp;IF(Q2946&lt;=3,"Low",IF(Q2946&lt;=6,"Medium","High"))</f>
        <v>no - Low</v>
      </c>
      <c r="AL2946" t="str">
        <f t="shared" ref="AL2946:AL3009" si="1075">IF(P2946&lt;=8.5,"Q1 - Low",IF(P2946&lt;=10.3,"Q2 - Medium",IF(P2946&lt;=12,"Q3 - High","Q4 - Very High")))</f>
        <v>Q1 - Low</v>
      </c>
      <c r="AM2946">
        <f t="shared" ref="AM2946:AM3009" si="1076">IF(D2946="yes",1,0)</f>
        <v>0</v>
      </c>
      <c r="AN2946">
        <f t="shared" ref="AN2946:AN3009" si="1077">IF(C2946="area_code_415",1,0)</f>
        <v>1</v>
      </c>
      <c r="AO2946">
        <f t="shared" ref="AO2946:AO3009" si="1078">IF(C2946="area_code_510",1,0)</f>
        <v>0</v>
      </c>
      <c r="AP2946">
        <f t="shared" ref="AP2946:AP3009" si="1079">S2946</f>
        <v>0</v>
      </c>
      <c r="AQ2946">
        <f t="shared" ref="AQ2946:AQ3009" si="1080">G2946</f>
        <v>168.2</v>
      </c>
    </row>
    <row r="2947" spans="1:43" x14ac:dyDescent="0.25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  <c r="U2947">
        <f t="shared" si="1058"/>
        <v>0</v>
      </c>
      <c r="V2947" t="str">
        <f t="shared" si="1059"/>
        <v>&lt;=3 calls</v>
      </c>
      <c r="W2947" t="str">
        <f t="shared" si="1060"/>
        <v>Q1</v>
      </c>
      <c r="X2947" t="str">
        <f t="shared" si="1061"/>
        <v>Not Applicable</v>
      </c>
      <c r="Y2947" t="str">
        <f t="shared" si="1062"/>
        <v>High</v>
      </c>
      <c r="Z2947" s="3">
        <f t="shared" si="1063"/>
        <v>0.69688476321970139</v>
      </c>
      <c r="AA2947" s="3">
        <f t="shared" si="1064"/>
        <v>0.76868586035724107</v>
      </c>
      <c r="AB2947" s="3">
        <f t="shared" si="1065"/>
        <v>-0.1216971313294346</v>
      </c>
      <c r="AC2947" s="3">
        <f t="shared" si="1066"/>
        <v>-1.3246144348759143</v>
      </c>
      <c r="AD2947" s="3">
        <f t="shared" si="1067"/>
        <v>2.623825076623739</v>
      </c>
      <c r="AE2947" s="3">
        <f t="shared" si="1068"/>
        <v>1.6869913805281824</v>
      </c>
      <c r="AF2947" s="3">
        <f t="shared" si="1069"/>
        <v>2.6091036398029872</v>
      </c>
      <c r="AG2947" t="str">
        <f t="shared" si="1070"/>
        <v>Cluster 2</v>
      </c>
      <c r="AH2947" t="str">
        <f t="shared" si="1071"/>
        <v>Not Applicable</v>
      </c>
      <c r="AI2947" t="e">
        <f t="shared" si="1072"/>
        <v>#N/A</v>
      </c>
      <c r="AJ2947">
        <f t="shared" si="1073"/>
        <v>37.04</v>
      </c>
      <c r="AK2947" t="str">
        <f t="shared" si="1074"/>
        <v>no - Medium</v>
      </c>
      <c r="AL2947" t="str">
        <f t="shared" si="1075"/>
        <v>Q1 - Low</v>
      </c>
      <c r="AM2947">
        <f t="shared" si="1076"/>
        <v>0</v>
      </c>
      <c r="AN2947">
        <f t="shared" si="1077"/>
        <v>1</v>
      </c>
      <c r="AO2947">
        <f t="shared" si="1078"/>
        <v>0</v>
      </c>
      <c r="AP2947">
        <f t="shared" si="1079"/>
        <v>0</v>
      </c>
      <c r="AQ2947">
        <f t="shared" si="1080"/>
        <v>217.9</v>
      </c>
    </row>
    <row r="2948" spans="1:43" x14ac:dyDescent="0.25">
      <c r="A2948" t="s">
        <v>34</v>
      </c>
      <c r="B2948">
        <v>93</v>
      </c>
      <c r="C2948" t="s">
        <v>25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  <c r="U2948">
        <f t="shared" si="1058"/>
        <v>0</v>
      </c>
      <c r="V2948" t="str">
        <f t="shared" si="1059"/>
        <v>&lt;=3 calls</v>
      </c>
      <c r="W2948" t="str">
        <f t="shared" si="1060"/>
        <v>Q2</v>
      </c>
      <c r="X2948" t="str">
        <f t="shared" si="1061"/>
        <v>Not Applicable</v>
      </c>
      <c r="Y2948" t="str">
        <f t="shared" si="1062"/>
        <v>High</v>
      </c>
      <c r="Z2948" s="3">
        <f t="shared" si="1063"/>
        <v>0.33030209375418357</v>
      </c>
      <c r="AA2948" s="3">
        <f t="shared" si="1064"/>
        <v>0.71495400187206326</v>
      </c>
      <c r="AB2948" s="3">
        <f t="shared" si="1065"/>
        <v>-1.4542745278724833</v>
      </c>
      <c r="AC2948" s="3">
        <f t="shared" si="1066"/>
        <v>0.84921848695825297</v>
      </c>
      <c r="AD2948" s="3">
        <f t="shared" si="1067"/>
        <v>2.887342246489963</v>
      </c>
      <c r="AE2948" s="3">
        <f t="shared" si="1068"/>
        <v>1.8591248314574453</v>
      </c>
      <c r="AF2948" s="3">
        <f t="shared" si="1069"/>
        <v>2.5643605498286783</v>
      </c>
      <c r="AG2948" t="str">
        <f t="shared" si="1070"/>
        <v>Cluster 2</v>
      </c>
      <c r="AH2948" t="str">
        <f t="shared" si="1071"/>
        <v>Not Applicable</v>
      </c>
      <c r="AI2948" t="e">
        <f t="shared" si="1072"/>
        <v>#N/A</v>
      </c>
      <c r="AJ2948">
        <f t="shared" si="1073"/>
        <v>33.68</v>
      </c>
      <c r="AK2948" t="str">
        <f t="shared" si="1074"/>
        <v>no - Medium</v>
      </c>
      <c r="AL2948" t="str">
        <f t="shared" si="1075"/>
        <v>Q4 - Very High</v>
      </c>
      <c r="AM2948">
        <f t="shared" si="1076"/>
        <v>0</v>
      </c>
      <c r="AN2948">
        <f t="shared" si="1077"/>
        <v>0</v>
      </c>
      <c r="AO2948">
        <f t="shared" si="1078"/>
        <v>0</v>
      </c>
      <c r="AP2948">
        <f t="shared" si="1079"/>
        <v>2</v>
      </c>
      <c r="AQ2948">
        <f t="shared" si="1080"/>
        <v>198.1</v>
      </c>
    </row>
    <row r="2949" spans="1:43" x14ac:dyDescent="0.25">
      <c r="A2949" t="s">
        <v>55</v>
      </c>
      <c r="B2949">
        <v>117</v>
      </c>
      <c r="C2949" t="s">
        <v>25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  <c r="U2949">
        <f t="shared" si="1058"/>
        <v>0</v>
      </c>
      <c r="V2949" t="str">
        <f t="shared" si="1059"/>
        <v>&lt;=3 calls</v>
      </c>
      <c r="W2949" t="str">
        <f t="shared" si="1060"/>
        <v>Q3</v>
      </c>
      <c r="X2949" t="str">
        <f t="shared" si="1061"/>
        <v>Low</v>
      </c>
      <c r="Y2949" t="str">
        <f t="shared" si="1062"/>
        <v>High</v>
      </c>
      <c r="Z2949" s="3">
        <f t="shared" si="1063"/>
        <v>-2.7023437593517614E-2</v>
      </c>
      <c r="AA2949" s="3">
        <f t="shared" si="1064"/>
        <v>1.7099884182642389</v>
      </c>
      <c r="AB2949" s="3">
        <f t="shared" si="1065"/>
        <v>0.57338794883459976</v>
      </c>
      <c r="AC2949" s="3">
        <f t="shared" si="1066"/>
        <v>-1.1434616913897337</v>
      </c>
      <c r="AD2949" s="3">
        <f t="shared" si="1067"/>
        <v>3.2843342571292888</v>
      </c>
      <c r="AE2949" s="3">
        <f t="shared" si="1068"/>
        <v>2.1356659468001604</v>
      </c>
      <c r="AF2949" s="3">
        <f t="shared" si="1069"/>
        <v>2.5169995153139482</v>
      </c>
      <c r="AG2949" t="str">
        <f t="shared" si="1070"/>
        <v>Cluster 2</v>
      </c>
      <c r="AH2949" t="str">
        <f t="shared" si="1071"/>
        <v>1-16 messages</v>
      </c>
      <c r="AI2949" t="e">
        <f t="shared" si="1072"/>
        <v>#N/A</v>
      </c>
      <c r="AJ2949">
        <f t="shared" si="1073"/>
        <v>30.4</v>
      </c>
      <c r="AK2949" t="str">
        <f t="shared" si="1074"/>
        <v>yes - Medium</v>
      </c>
      <c r="AL2949" t="str">
        <f t="shared" si="1075"/>
        <v>Q1 - Low</v>
      </c>
      <c r="AM2949">
        <f t="shared" si="1076"/>
        <v>1</v>
      </c>
      <c r="AN2949">
        <f t="shared" si="1077"/>
        <v>0</v>
      </c>
      <c r="AO2949">
        <f t="shared" si="1078"/>
        <v>0</v>
      </c>
      <c r="AP2949">
        <f t="shared" si="1079"/>
        <v>1</v>
      </c>
      <c r="AQ2949">
        <f t="shared" si="1080"/>
        <v>178.8</v>
      </c>
    </row>
    <row r="2950" spans="1:43" x14ac:dyDescent="0.25">
      <c r="A2950" t="s">
        <v>68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  <c r="U2950">
        <f t="shared" si="1058"/>
        <v>0</v>
      </c>
      <c r="V2950" t="str">
        <f t="shared" si="1059"/>
        <v>&lt;=3 calls</v>
      </c>
      <c r="W2950" t="str">
        <f t="shared" si="1060"/>
        <v>Q2</v>
      </c>
      <c r="X2950" t="str">
        <f t="shared" si="1061"/>
        <v>Not Applicable</v>
      </c>
      <c r="Y2950" t="str">
        <f t="shared" si="1062"/>
        <v>Medium</v>
      </c>
      <c r="Z2950" s="3">
        <f t="shared" si="1063"/>
        <v>1.53002719382315</v>
      </c>
      <c r="AA2950" s="3">
        <f t="shared" si="1064"/>
        <v>-0.19848759237595359</v>
      </c>
      <c r="AB2950" s="3">
        <f t="shared" si="1065"/>
        <v>1.846386624220731</v>
      </c>
      <c r="AC2950" s="3">
        <f t="shared" si="1066"/>
        <v>0.55937409738036437</v>
      </c>
      <c r="AD2950" s="3">
        <f t="shared" si="1067"/>
        <v>4.1924961694894192</v>
      </c>
      <c r="AE2950" s="3">
        <f t="shared" si="1068"/>
        <v>2.4703083785403939</v>
      </c>
      <c r="AF2950" s="3">
        <f t="shared" si="1069"/>
        <v>1.6210560875522744</v>
      </c>
      <c r="AG2950" t="str">
        <f t="shared" si="1070"/>
        <v>Cluster 3</v>
      </c>
      <c r="AH2950" t="str">
        <f t="shared" si="1071"/>
        <v>&gt;16 messages</v>
      </c>
      <c r="AI2950" t="e">
        <f t="shared" si="1072"/>
        <v>#N/A</v>
      </c>
      <c r="AJ2950">
        <f t="shared" si="1073"/>
        <v>44.69</v>
      </c>
      <c r="AK2950" t="str">
        <f t="shared" si="1074"/>
        <v>no - Medium</v>
      </c>
      <c r="AL2950" t="str">
        <f t="shared" si="1075"/>
        <v>Q3 - High</v>
      </c>
      <c r="AM2950">
        <f t="shared" si="1076"/>
        <v>0</v>
      </c>
      <c r="AN2950">
        <f t="shared" si="1077"/>
        <v>1</v>
      </c>
      <c r="AO2950">
        <f t="shared" si="1078"/>
        <v>0</v>
      </c>
      <c r="AP2950">
        <f t="shared" si="1079"/>
        <v>3</v>
      </c>
      <c r="AQ2950">
        <f t="shared" si="1080"/>
        <v>262.89999999999998</v>
      </c>
    </row>
    <row r="2951" spans="1:43" x14ac:dyDescent="0.25">
      <c r="A2951" t="s">
        <v>62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  <c r="U2951">
        <f t="shared" si="1058"/>
        <v>0</v>
      </c>
      <c r="V2951" t="str">
        <f t="shared" si="1059"/>
        <v>&lt;=3 calls</v>
      </c>
      <c r="W2951" t="str">
        <f t="shared" si="1060"/>
        <v>Q1</v>
      </c>
      <c r="X2951" t="str">
        <f t="shared" si="1061"/>
        <v>Not Applicable</v>
      </c>
      <c r="Y2951" t="str">
        <f t="shared" si="1062"/>
        <v>Medium</v>
      </c>
      <c r="Z2951" s="3">
        <f t="shared" si="1063"/>
        <v>0.30993638989498823</v>
      </c>
      <c r="AA2951" s="3">
        <f t="shared" si="1064"/>
        <v>0.378632369131508</v>
      </c>
      <c r="AB2951" s="3">
        <f t="shared" si="1065"/>
        <v>-1.9408340839873075</v>
      </c>
      <c r="AC2951" s="3">
        <f t="shared" si="1066"/>
        <v>0.84921848695825297</v>
      </c>
      <c r="AD2951" s="3">
        <f t="shared" si="1067"/>
        <v>2.8144872252132669</v>
      </c>
      <c r="AE2951" s="3">
        <f t="shared" si="1068"/>
        <v>2.1742658569949058</v>
      </c>
      <c r="AF2951" s="3">
        <f t="shared" si="1069"/>
        <v>3.087640797259116</v>
      </c>
      <c r="AG2951" t="str">
        <f t="shared" si="1070"/>
        <v>Cluster 2</v>
      </c>
      <c r="AH2951" t="str">
        <f t="shared" si="1071"/>
        <v>Not Applicable</v>
      </c>
      <c r="AI2951" t="e">
        <f t="shared" si="1072"/>
        <v>#N/A</v>
      </c>
      <c r="AJ2951">
        <f t="shared" si="1073"/>
        <v>33.49</v>
      </c>
      <c r="AK2951" t="str">
        <f t="shared" si="1074"/>
        <v>no - Medium</v>
      </c>
      <c r="AL2951" t="str">
        <f t="shared" si="1075"/>
        <v>Q4 - Very High</v>
      </c>
      <c r="AM2951">
        <f t="shared" si="1076"/>
        <v>0</v>
      </c>
      <c r="AN2951">
        <f t="shared" si="1077"/>
        <v>1</v>
      </c>
      <c r="AO2951">
        <f t="shared" si="1078"/>
        <v>0</v>
      </c>
      <c r="AP2951">
        <f t="shared" si="1079"/>
        <v>1</v>
      </c>
      <c r="AQ2951">
        <f t="shared" si="1080"/>
        <v>197</v>
      </c>
    </row>
    <row r="2952" spans="1:43" x14ac:dyDescent="0.25">
      <c r="A2952" t="s">
        <v>34</v>
      </c>
      <c r="B2952">
        <v>157</v>
      </c>
      <c r="C2952" t="s">
        <v>28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  <c r="U2952">
        <f t="shared" si="1058"/>
        <v>0</v>
      </c>
      <c r="V2952" t="str">
        <f t="shared" si="1059"/>
        <v>&lt;=3 calls</v>
      </c>
      <c r="W2952" t="str">
        <f t="shared" si="1060"/>
        <v>Q4</v>
      </c>
      <c r="X2952" t="str">
        <f t="shared" si="1061"/>
        <v>Not Applicable</v>
      </c>
      <c r="Y2952" t="str">
        <f t="shared" si="1062"/>
        <v>Medium</v>
      </c>
      <c r="Z2952" s="3">
        <f t="shared" si="1063"/>
        <v>-1.4322570038780018</v>
      </c>
      <c r="AA2952" s="3">
        <f t="shared" si="1064"/>
        <v>0.57564918357715877</v>
      </c>
      <c r="AB2952" s="3">
        <f t="shared" si="1065"/>
        <v>-3.6300964337853583E-2</v>
      </c>
      <c r="AC2952" s="3">
        <f t="shared" si="1066"/>
        <v>1.2115239739306143</v>
      </c>
      <c r="AD2952" s="3">
        <f t="shared" si="1067"/>
        <v>2.9136009654231922</v>
      </c>
      <c r="AE2952" s="3">
        <f t="shared" si="1068"/>
        <v>1.9626105592121748</v>
      </c>
      <c r="AF2952" s="3">
        <f t="shared" si="1069"/>
        <v>2.6860025741885081</v>
      </c>
      <c r="AG2952" t="str">
        <f t="shared" si="1070"/>
        <v>Cluster 2</v>
      </c>
      <c r="AH2952" t="str">
        <f t="shared" si="1071"/>
        <v>Not Applicable</v>
      </c>
      <c r="AI2952" t="e">
        <f t="shared" si="1072"/>
        <v>#N/A</v>
      </c>
      <c r="AJ2952">
        <f t="shared" si="1073"/>
        <v>17.489999999999998</v>
      </c>
      <c r="AK2952" t="str">
        <f t="shared" si="1074"/>
        <v>no - Low</v>
      </c>
      <c r="AL2952" t="str">
        <f t="shared" si="1075"/>
        <v>Q4 - Very High</v>
      </c>
      <c r="AM2952">
        <f t="shared" si="1076"/>
        <v>0</v>
      </c>
      <c r="AN2952">
        <f t="shared" si="1077"/>
        <v>0</v>
      </c>
      <c r="AO2952">
        <f t="shared" si="1078"/>
        <v>1</v>
      </c>
      <c r="AP2952">
        <f t="shared" si="1079"/>
        <v>1</v>
      </c>
      <c r="AQ2952">
        <f t="shared" si="1080"/>
        <v>102.9</v>
      </c>
    </row>
    <row r="2953" spans="1:43" x14ac:dyDescent="0.25">
      <c r="A2953" t="s">
        <v>55</v>
      </c>
      <c r="B2953">
        <v>89</v>
      </c>
      <c r="C2953" t="s">
        <v>25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  <c r="U2953">
        <f t="shared" si="1058"/>
        <v>1</v>
      </c>
      <c r="V2953" t="str">
        <f t="shared" si="1059"/>
        <v>&gt;3 calls</v>
      </c>
      <c r="W2953" t="str">
        <f t="shared" si="1060"/>
        <v>Q2</v>
      </c>
      <c r="X2953" t="str">
        <f t="shared" si="1061"/>
        <v>Not Applicable</v>
      </c>
      <c r="Y2953" t="str">
        <f t="shared" si="1062"/>
        <v>Low</v>
      </c>
      <c r="Z2953" s="3">
        <f t="shared" si="1063"/>
        <v>-0.6676173953463922</v>
      </c>
      <c r="AA2953" s="3">
        <f t="shared" si="1064"/>
        <v>-0.70595514473596288</v>
      </c>
      <c r="AB2953" s="3">
        <f t="shared" si="1065"/>
        <v>1.5623947200394253</v>
      </c>
      <c r="AC2953" s="3">
        <f t="shared" si="1066"/>
        <v>0.66806574347207237</v>
      </c>
      <c r="AD2953" s="3">
        <f t="shared" si="1067"/>
        <v>3.0895388974108298</v>
      </c>
      <c r="AE2953" s="3">
        <f t="shared" si="1068"/>
        <v>1.9574153242876797</v>
      </c>
      <c r="AF2953" s="3">
        <f t="shared" si="1069"/>
        <v>2.4733982503628398</v>
      </c>
      <c r="AG2953" t="str">
        <f t="shared" si="1070"/>
        <v>Cluster 2</v>
      </c>
      <c r="AH2953" t="str">
        <f t="shared" si="1071"/>
        <v>Not Applicable</v>
      </c>
      <c r="AI2953">
        <f t="shared" si="1072"/>
        <v>24.51</v>
      </c>
      <c r="AJ2953" t="e">
        <f t="shared" si="1073"/>
        <v>#N/A</v>
      </c>
      <c r="AK2953" t="str">
        <f t="shared" si="1074"/>
        <v>no - High</v>
      </c>
      <c r="AL2953" t="str">
        <f t="shared" si="1075"/>
        <v>Q4 - Very High</v>
      </c>
      <c r="AM2953">
        <f t="shared" si="1076"/>
        <v>0</v>
      </c>
      <c r="AN2953">
        <f t="shared" si="1077"/>
        <v>0</v>
      </c>
      <c r="AO2953">
        <f t="shared" si="1078"/>
        <v>0</v>
      </c>
      <c r="AP2953">
        <f t="shared" si="1079"/>
        <v>4</v>
      </c>
      <c r="AQ2953">
        <f t="shared" si="1080"/>
        <v>144.19999999999999</v>
      </c>
    </row>
    <row r="2954" spans="1:43" x14ac:dyDescent="0.25">
      <c r="A2954" t="s">
        <v>73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  <c r="U2954">
        <f t="shared" si="1058"/>
        <v>0</v>
      </c>
      <c r="V2954" t="str">
        <f t="shared" si="1059"/>
        <v>&lt;=3 calls</v>
      </c>
      <c r="W2954" t="str">
        <f t="shared" si="1060"/>
        <v>Q2</v>
      </c>
      <c r="X2954" t="str">
        <f t="shared" si="1061"/>
        <v>Not Applicable</v>
      </c>
      <c r="Y2954" t="str">
        <f t="shared" si="1062"/>
        <v>Low</v>
      </c>
      <c r="Z2954" s="3">
        <f t="shared" si="1063"/>
        <v>-0.74908021078317344</v>
      </c>
      <c r="AA2954" s="3">
        <f t="shared" si="1064"/>
        <v>-0.85919044486035767</v>
      </c>
      <c r="AB2954" s="3">
        <f t="shared" si="1065"/>
        <v>0.35890455266969745</v>
      </c>
      <c r="AC2954" s="3">
        <f t="shared" si="1066"/>
        <v>1.2115239739306143</v>
      </c>
      <c r="AD2954" s="3">
        <f t="shared" si="1067"/>
        <v>2.6115604419533405</v>
      </c>
      <c r="AE2954" s="3">
        <f t="shared" si="1068"/>
        <v>1.7017438702877605</v>
      </c>
      <c r="AF2954" s="3">
        <f t="shared" si="1069"/>
        <v>2.6403818773329748</v>
      </c>
      <c r="AG2954" t="str">
        <f t="shared" si="1070"/>
        <v>Cluster 2</v>
      </c>
      <c r="AH2954" t="str">
        <f t="shared" si="1071"/>
        <v>Not Applicable</v>
      </c>
      <c r="AI2954" t="e">
        <f t="shared" si="1072"/>
        <v>#N/A</v>
      </c>
      <c r="AJ2954">
        <f t="shared" si="1073"/>
        <v>23.77</v>
      </c>
      <c r="AK2954" t="str">
        <f t="shared" si="1074"/>
        <v>no - Medium</v>
      </c>
      <c r="AL2954" t="str">
        <f t="shared" si="1075"/>
        <v>Q4 - Very High</v>
      </c>
      <c r="AM2954">
        <f t="shared" si="1076"/>
        <v>0</v>
      </c>
      <c r="AN2954">
        <f t="shared" si="1077"/>
        <v>1</v>
      </c>
      <c r="AO2954">
        <f t="shared" si="1078"/>
        <v>0</v>
      </c>
      <c r="AP2954">
        <f t="shared" si="1079"/>
        <v>3</v>
      </c>
      <c r="AQ2954">
        <f t="shared" si="1080"/>
        <v>139.80000000000001</v>
      </c>
    </row>
    <row r="2955" spans="1:43" x14ac:dyDescent="0.25">
      <c r="A2955" t="s">
        <v>38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  <c r="U2955">
        <f t="shared" si="1058"/>
        <v>0</v>
      </c>
      <c r="V2955" t="str">
        <f t="shared" si="1059"/>
        <v>&lt;=3 calls</v>
      </c>
      <c r="W2955" t="str">
        <f t="shared" si="1060"/>
        <v>Q3</v>
      </c>
      <c r="X2955" t="str">
        <f t="shared" si="1061"/>
        <v>Not Applicable</v>
      </c>
      <c r="Y2955" t="str">
        <f t="shared" si="1062"/>
        <v>Medium</v>
      </c>
      <c r="Z2955" s="3">
        <f t="shared" si="1063"/>
        <v>-0.75093163840673716</v>
      </c>
      <c r="AA2955" s="3">
        <f t="shared" si="1064"/>
        <v>-7.4409844286555072E-3</v>
      </c>
      <c r="AB2955" s="3">
        <f t="shared" si="1065"/>
        <v>-0.22298095729619377</v>
      </c>
      <c r="AC2955" s="3">
        <f t="shared" si="1066"/>
        <v>1.591586692182255E-2</v>
      </c>
      <c r="AD2955" s="3">
        <f t="shared" si="1067"/>
        <v>1.6380024693285924</v>
      </c>
      <c r="AE2955" s="3">
        <f t="shared" si="1068"/>
        <v>0.78353526783808158</v>
      </c>
      <c r="AF2955" s="3">
        <f t="shared" si="1069"/>
        <v>2.5582812477062844</v>
      </c>
      <c r="AG2955" t="str">
        <f t="shared" si="1070"/>
        <v>Cluster 2</v>
      </c>
      <c r="AH2955" t="str">
        <f t="shared" si="1071"/>
        <v>Not Applicable</v>
      </c>
      <c r="AI2955" t="e">
        <f t="shared" si="1072"/>
        <v>#N/A</v>
      </c>
      <c r="AJ2955">
        <f t="shared" si="1073"/>
        <v>23.75</v>
      </c>
      <c r="AK2955" t="str">
        <f t="shared" si="1074"/>
        <v>no - Low</v>
      </c>
      <c r="AL2955" t="str">
        <f t="shared" si="1075"/>
        <v>Q2 - Medium</v>
      </c>
      <c r="AM2955">
        <f t="shared" si="1076"/>
        <v>0</v>
      </c>
      <c r="AN2955">
        <f t="shared" si="1077"/>
        <v>1</v>
      </c>
      <c r="AO2955">
        <f t="shared" si="1078"/>
        <v>0</v>
      </c>
      <c r="AP2955">
        <f t="shared" si="1079"/>
        <v>2</v>
      </c>
      <c r="AQ2955">
        <f t="shared" si="1080"/>
        <v>139.69999999999999</v>
      </c>
    </row>
    <row r="2956" spans="1:43" x14ac:dyDescent="0.25">
      <c r="A2956" t="s">
        <v>43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  <c r="U2956">
        <f t="shared" si="1058"/>
        <v>1</v>
      </c>
      <c r="V2956" t="str">
        <f t="shared" si="1059"/>
        <v>&lt;=3 calls</v>
      </c>
      <c r="W2956" t="str">
        <f t="shared" si="1060"/>
        <v>Q1</v>
      </c>
      <c r="X2956" t="str">
        <f t="shared" si="1061"/>
        <v>Not Applicable</v>
      </c>
      <c r="Y2956" t="str">
        <f t="shared" si="1062"/>
        <v>High</v>
      </c>
      <c r="Z2956" s="3">
        <f t="shared" si="1063"/>
        <v>2.3909410387800474</v>
      </c>
      <c r="AA2956" s="3">
        <f t="shared" si="1064"/>
        <v>1.4154582310121548</v>
      </c>
      <c r="AB2956" s="3">
        <f t="shared" si="1065"/>
        <v>-6.8076282288209319E-2</v>
      </c>
      <c r="AC2956" s="3">
        <f t="shared" si="1066"/>
        <v>0.34199080519694713</v>
      </c>
      <c r="AD2956" s="3">
        <f t="shared" si="1067"/>
        <v>4.4723976490372577</v>
      </c>
      <c r="AE2956" s="3">
        <f t="shared" si="1068"/>
        <v>2.8003059021671386</v>
      </c>
      <c r="AF2956" s="3">
        <f t="shared" si="1069"/>
        <v>1.918615532176843</v>
      </c>
      <c r="AG2956" t="str">
        <f t="shared" si="1070"/>
        <v>Cluster 3</v>
      </c>
      <c r="AH2956" t="str">
        <f t="shared" si="1071"/>
        <v>Not Applicable</v>
      </c>
      <c r="AI2956">
        <f t="shared" si="1072"/>
        <v>52.6</v>
      </c>
      <c r="AJ2956" t="e">
        <f t="shared" si="1073"/>
        <v>#N/A</v>
      </c>
      <c r="AK2956" t="str">
        <f t="shared" si="1074"/>
        <v>no - Medium</v>
      </c>
      <c r="AL2956" t="str">
        <f t="shared" si="1075"/>
        <v>Q3 - High</v>
      </c>
      <c r="AM2956">
        <f t="shared" si="1076"/>
        <v>0</v>
      </c>
      <c r="AN2956">
        <f t="shared" si="1077"/>
        <v>1</v>
      </c>
      <c r="AO2956">
        <f t="shared" si="1078"/>
        <v>0</v>
      </c>
      <c r="AP2956">
        <f t="shared" si="1079"/>
        <v>3</v>
      </c>
      <c r="AQ2956">
        <f t="shared" si="1080"/>
        <v>309.39999999999998</v>
      </c>
    </row>
    <row r="2957" spans="1:43" x14ac:dyDescent="0.25">
      <c r="A2957" t="s">
        <v>31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  <c r="U2957">
        <f t="shared" si="1058"/>
        <v>1</v>
      </c>
      <c r="V2957" t="str">
        <f t="shared" si="1059"/>
        <v>&gt;3 calls</v>
      </c>
      <c r="W2957" t="str">
        <f t="shared" si="1060"/>
        <v>Q4</v>
      </c>
      <c r="X2957" t="str">
        <f t="shared" si="1061"/>
        <v>Not Applicable</v>
      </c>
      <c r="Y2957" t="str">
        <f t="shared" si="1062"/>
        <v>Medium</v>
      </c>
      <c r="Z2957" s="3">
        <f t="shared" si="1063"/>
        <v>-0.38249754131765618</v>
      </c>
      <c r="AA2957" s="3">
        <f t="shared" si="1064"/>
        <v>0.24728782616774098</v>
      </c>
      <c r="AB2957" s="3">
        <f t="shared" si="1065"/>
        <v>-0.97565880124524818</v>
      </c>
      <c r="AC2957" s="3">
        <f t="shared" si="1066"/>
        <v>0.84921848695825297</v>
      </c>
      <c r="AD2957" s="3">
        <f t="shared" si="1067"/>
        <v>2.3145707408178255</v>
      </c>
      <c r="AE2957" s="3">
        <f t="shared" si="1068"/>
        <v>1.3713270117385561</v>
      </c>
      <c r="AF2957" s="3">
        <f t="shared" si="1069"/>
        <v>2.5305805326046471</v>
      </c>
      <c r="AG2957" t="str">
        <f t="shared" si="1070"/>
        <v>Cluster 2</v>
      </c>
      <c r="AH2957" t="str">
        <f t="shared" si="1071"/>
        <v>Not Applicable</v>
      </c>
      <c r="AI2957">
        <f t="shared" si="1072"/>
        <v>27.13</v>
      </c>
      <c r="AJ2957" t="e">
        <f t="shared" si="1073"/>
        <v>#N/A</v>
      </c>
      <c r="AK2957" t="str">
        <f t="shared" si="1074"/>
        <v>no - High</v>
      </c>
      <c r="AL2957" t="str">
        <f t="shared" si="1075"/>
        <v>Q4 - Very High</v>
      </c>
      <c r="AM2957">
        <f t="shared" si="1076"/>
        <v>0</v>
      </c>
      <c r="AN2957">
        <f t="shared" si="1077"/>
        <v>1</v>
      </c>
      <c r="AO2957">
        <f t="shared" si="1078"/>
        <v>0</v>
      </c>
      <c r="AP2957">
        <f t="shared" si="1079"/>
        <v>5</v>
      </c>
      <c r="AQ2957">
        <f t="shared" si="1080"/>
        <v>159.6</v>
      </c>
    </row>
    <row r="2958" spans="1:43" x14ac:dyDescent="0.25">
      <c r="A2958" t="s">
        <v>65</v>
      </c>
      <c r="B2958">
        <v>131</v>
      </c>
      <c r="C2958" t="s">
        <v>25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  <c r="U2958">
        <f t="shared" si="1058"/>
        <v>0</v>
      </c>
      <c r="V2958" t="str">
        <f t="shared" si="1059"/>
        <v>&lt;=3 calls</v>
      </c>
      <c r="W2958" t="str">
        <f t="shared" si="1060"/>
        <v>Q4</v>
      </c>
      <c r="X2958" t="str">
        <f t="shared" si="1061"/>
        <v>Not Applicable</v>
      </c>
      <c r="Y2958" t="str">
        <f t="shared" si="1062"/>
        <v>Medium</v>
      </c>
      <c r="Z2958" s="3">
        <f t="shared" si="1063"/>
        <v>1.1004959851564831</v>
      </c>
      <c r="AA2958" s="3">
        <f t="shared" si="1064"/>
        <v>0.25126796383331002</v>
      </c>
      <c r="AB2958" s="3">
        <f t="shared" si="1065"/>
        <v>-0.25475627524655009</v>
      </c>
      <c r="AC2958" s="3">
        <f t="shared" si="1066"/>
        <v>8.8376964316294535E-2</v>
      </c>
      <c r="AD2958" s="3">
        <f t="shared" si="1067"/>
        <v>2.7780762276641746</v>
      </c>
      <c r="AE2958" s="3">
        <f t="shared" si="1068"/>
        <v>1.1605766888033446</v>
      </c>
      <c r="AF2958" s="3">
        <f t="shared" si="1069"/>
        <v>1.7251576665553385</v>
      </c>
      <c r="AG2958" t="str">
        <f t="shared" si="1070"/>
        <v>Cluster 2</v>
      </c>
      <c r="AH2958" t="str">
        <f t="shared" si="1071"/>
        <v>&gt;16 messages</v>
      </c>
      <c r="AI2958" t="e">
        <f t="shared" si="1072"/>
        <v>#N/A</v>
      </c>
      <c r="AJ2958">
        <f t="shared" si="1073"/>
        <v>40.75</v>
      </c>
      <c r="AK2958" t="str">
        <f t="shared" si="1074"/>
        <v>no - Low</v>
      </c>
      <c r="AL2958" t="str">
        <f t="shared" si="1075"/>
        <v>Q3 - High</v>
      </c>
      <c r="AM2958">
        <f t="shared" si="1076"/>
        <v>0</v>
      </c>
      <c r="AN2958">
        <f t="shared" si="1077"/>
        <v>0</v>
      </c>
      <c r="AO2958">
        <f t="shared" si="1078"/>
        <v>0</v>
      </c>
      <c r="AP2958">
        <f t="shared" si="1079"/>
        <v>1</v>
      </c>
      <c r="AQ2958">
        <f t="shared" si="1080"/>
        <v>239.7</v>
      </c>
    </row>
    <row r="2959" spans="1:43" x14ac:dyDescent="0.25">
      <c r="A2959" t="s">
        <v>63</v>
      </c>
      <c r="B2959">
        <v>79</v>
      </c>
      <c r="C2959" t="s">
        <v>28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  <c r="U2959">
        <f t="shared" si="1058"/>
        <v>0</v>
      </c>
      <c r="V2959" t="str">
        <f t="shared" si="1059"/>
        <v>&lt;=3 calls</v>
      </c>
      <c r="W2959" t="str">
        <f t="shared" si="1060"/>
        <v>Q2</v>
      </c>
      <c r="X2959" t="str">
        <f t="shared" si="1061"/>
        <v>Not Applicable</v>
      </c>
      <c r="Y2959" t="str">
        <f t="shared" si="1062"/>
        <v>Medium</v>
      </c>
      <c r="Z2959" s="3">
        <f t="shared" si="1063"/>
        <v>-0.35472612696420791</v>
      </c>
      <c r="AA2959" s="3">
        <f t="shared" si="1064"/>
        <v>-0.58854108360168611</v>
      </c>
      <c r="AB2959" s="3">
        <f t="shared" si="1065"/>
        <v>1.4670687661883575</v>
      </c>
      <c r="AC2959" s="3">
        <f t="shared" si="1066"/>
        <v>-0.96230894790355315</v>
      </c>
      <c r="AD2959" s="3">
        <f t="shared" si="1067"/>
        <v>2.5833168066686225</v>
      </c>
      <c r="AE2959" s="3">
        <f t="shared" si="1068"/>
        <v>1.8842877986599464</v>
      </c>
      <c r="AF2959" s="3">
        <f t="shared" si="1069"/>
        <v>2.9030251967113423</v>
      </c>
      <c r="AG2959" t="str">
        <f t="shared" si="1070"/>
        <v>Cluster 2</v>
      </c>
      <c r="AH2959" t="str">
        <f t="shared" si="1071"/>
        <v>Not Applicable</v>
      </c>
      <c r="AI2959" t="e">
        <f t="shared" si="1072"/>
        <v>#N/A</v>
      </c>
      <c r="AJ2959">
        <f t="shared" si="1073"/>
        <v>27.39</v>
      </c>
      <c r="AK2959" t="str">
        <f t="shared" si="1074"/>
        <v>no - Low</v>
      </c>
      <c r="AL2959" t="str">
        <f t="shared" si="1075"/>
        <v>Q1 - Low</v>
      </c>
      <c r="AM2959">
        <f t="shared" si="1076"/>
        <v>0</v>
      </c>
      <c r="AN2959">
        <f t="shared" si="1077"/>
        <v>0</v>
      </c>
      <c r="AO2959">
        <f t="shared" si="1078"/>
        <v>1</v>
      </c>
      <c r="AP2959">
        <f t="shared" si="1079"/>
        <v>2</v>
      </c>
      <c r="AQ2959">
        <f t="shared" si="1080"/>
        <v>161.1</v>
      </c>
    </row>
    <row r="2960" spans="1:43" x14ac:dyDescent="0.25">
      <c r="A2960" t="s">
        <v>45</v>
      </c>
      <c r="B2960">
        <v>161</v>
      </c>
      <c r="C2960" t="s">
        <v>25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  <c r="U2960">
        <f t="shared" si="1058"/>
        <v>0</v>
      </c>
      <c r="V2960" t="str">
        <f t="shared" si="1059"/>
        <v>&gt;3 calls</v>
      </c>
      <c r="W2960" t="str">
        <f t="shared" si="1060"/>
        <v>Q4</v>
      </c>
      <c r="X2960" t="str">
        <f t="shared" si="1061"/>
        <v>Not Applicable</v>
      </c>
      <c r="Y2960" t="str">
        <f t="shared" si="1062"/>
        <v>Medium</v>
      </c>
      <c r="Z2960" s="3">
        <f t="shared" si="1063"/>
        <v>-0.27511473915098922</v>
      </c>
      <c r="AA2960" s="3">
        <f t="shared" si="1064"/>
        <v>0.18957583001699471</v>
      </c>
      <c r="AB2960" s="3">
        <f t="shared" si="1065"/>
        <v>1.39358834342816</v>
      </c>
      <c r="AC2960" s="3">
        <f t="shared" si="1066"/>
        <v>8.8376964316294535E-2</v>
      </c>
      <c r="AD2960" s="3">
        <f t="shared" si="1067"/>
        <v>2.9756308358071362</v>
      </c>
      <c r="AE2960" s="3">
        <f t="shared" si="1068"/>
        <v>1.4358015440113427</v>
      </c>
      <c r="AF2960" s="3">
        <f t="shared" si="1069"/>
        <v>1.8079472549176969</v>
      </c>
      <c r="AG2960" t="str">
        <f t="shared" si="1070"/>
        <v>Cluster 2</v>
      </c>
      <c r="AH2960" t="str">
        <f t="shared" si="1071"/>
        <v>Not Applicable</v>
      </c>
      <c r="AI2960" t="e">
        <f t="shared" si="1072"/>
        <v>#N/A</v>
      </c>
      <c r="AJ2960">
        <f t="shared" si="1073"/>
        <v>28.12</v>
      </c>
      <c r="AK2960" t="str">
        <f t="shared" si="1074"/>
        <v>no - Low</v>
      </c>
      <c r="AL2960" t="str">
        <f t="shared" si="1075"/>
        <v>Q3 - High</v>
      </c>
      <c r="AM2960">
        <f t="shared" si="1076"/>
        <v>0</v>
      </c>
      <c r="AN2960">
        <f t="shared" si="1077"/>
        <v>0</v>
      </c>
      <c r="AO2960">
        <f t="shared" si="1078"/>
        <v>0</v>
      </c>
      <c r="AP2960">
        <f t="shared" si="1079"/>
        <v>4</v>
      </c>
      <c r="AQ2960">
        <f t="shared" si="1080"/>
        <v>165.4</v>
      </c>
    </row>
    <row r="2961" spans="1:43" x14ac:dyDescent="0.25">
      <c r="A2961" t="s">
        <v>67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  <c r="U2961">
        <f t="shared" si="1058"/>
        <v>0</v>
      </c>
      <c r="V2961" t="str">
        <f t="shared" si="1059"/>
        <v>&lt;=3 calls</v>
      </c>
      <c r="W2961" t="str">
        <f t="shared" si="1060"/>
        <v>Q3</v>
      </c>
      <c r="X2961" t="str">
        <f t="shared" si="1061"/>
        <v>Not Applicable</v>
      </c>
      <c r="Y2961" t="str">
        <f t="shared" si="1062"/>
        <v>Low</v>
      </c>
      <c r="Z2961" s="3">
        <f t="shared" si="1063"/>
        <v>0.75983330242085101</v>
      </c>
      <c r="AA2961" s="3">
        <f t="shared" si="1064"/>
        <v>-0.87909113318820109</v>
      </c>
      <c r="AB2961" s="3">
        <f t="shared" si="1065"/>
        <v>-0.81876816886536607</v>
      </c>
      <c r="AC2961" s="3">
        <f t="shared" si="1066"/>
        <v>-0.56377291223395598</v>
      </c>
      <c r="AD2961" s="3">
        <f t="shared" si="1067"/>
        <v>1.8261356069855406</v>
      </c>
      <c r="AE2961" s="3">
        <f t="shared" si="1068"/>
        <v>1.5291726778993249</v>
      </c>
      <c r="AF2961" s="3">
        <f t="shared" si="1069"/>
        <v>3.0564631361374439</v>
      </c>
      <c r="AG2961" t="str">
        <f t="shared" si="1070"/>
        <v>Cluster 2</v>
      </c>
      <c r="AH2961" t="str">
        <f t="shared" si="1071"/>
        <v>&gt;16 messages</v>
      </c>
      <c r="AI2961" t="e">
        <f t="shared" si="1072"/>
        <v>#N/A</v>
      </c>
      <c r="AJ2961">
        <f t="shared" si="1073"/>
        <v>37.619999999999997</v>
      </c>
      <c r="AK2961" t="str">
        <f t="shared" si="1074"/>
        <v>no - Low</v>
      </c>
      <c r="AL2961" t="str">
        <f t="shared" si="1075"/>
        <v>Q2 - Medium</v>
      </c>
      <c r="AM2961">
        <f t="shared" si="1076"/>
        <v>0</v>
      </c>
      <c r="AN2961">
        <f t="shared" si="1077"/>
        <v>1</v>
      </c>
      <c r="AO2961">
        <f t="shared" si="1078"/>
        <v>0</v>
      </c>
      <c r="AP2961">
        <f t="shared" si="1079"/>
        <v>0</v>
      </c>
      <c r="AQ2961">
        <f t="shared" si="1080"/>
        <v>221.3</v>
      </c>
    </row>
    <row r="2962" spans="1:43" x14ac:dyDescent="0.25">
      <c r="A2962" t="s">
        <v>31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  <c r="U2962">
        <f t="shared" si="1058"/>
        <v>1</v>
      </c>
      <c r="V2962" t="str">
        <f t="shared" si="1059"/>
        <v>&lt;=3 calls</v>
      </c>
      <c r="W2962" t="str">
        <f t="shared" si="1060"/>
        <v>Q1</v>
      </c>
      <c r="X2962" t="str">
        <f t="shared" si="1061"/>
        <v>High</v>
      </c>
      <c r="Y2962" t="str">
        <f t="shared" si="1062"/>
        <v>Medium</v>
      </c>
      <c r="Z2962" s="3">
        <f t="shared" si="1063"/>
        <v>-6.4051990064782016E-2</v>
      </c>
      <c r="AA2962" s="3">
        <f t="shared" si="1064"/>
        <v>-8.3063600074461036E-2</v>
      </c>
      <c r="AB2962" s="3">
        <f t="shared" si="1065"/>
        <v>0.63693858473531118</v>
      </c>
      <c r="AC2962" s="3">
        <f t="shared" si="1066"/>
        <v>1.0303712304444337</v>
      </c>
      <c r="AD2962" s="3">
        <f t="shared" si="1067"/>
        <v>2.9186891411080058</v>
      </c>
      <c r="AE2962" s="3">
        <f t="shared" si="1068"/>
        <v>1.2158774002097361</v>
      </c>
      <c r="AF2962" s="3">
        <f t="shared" si="1069"/>
        <v>1.5613998213973841</v>
      </c>
      <c r="AG2962" t="str">
        <f t="shared" si="1070"/>
        <v>Cluster 2</v>
      </c>
      <c r="AH2962" t="str">
        <f t="shared" si="1071"/>
        <v>Not Applicable</v>
      </c>
      <c r="AI2962">
        <f t="shared" si="1072"/>
        <v>30.06</v>
      </c>
      <c r="AJ2962" t="e">
        <f t="shared" si="1073"/>
        <v>#N/A</v>
      </c>
      <c r="AK2962" t="str">
        <f t="shared" si="1074"/>
        <v>yes - Medium</v>
      </c>
      <c r="AL2962" t="str">
        <f t="shared" si="1075"/>
        <v>Q4 - Very High</v>
      </c>
      <c r="AM2962">
        <f t="shared" si="1076"/>
        <v>1</v>
      </c>
      <c r="AN2962">
        <f t="shared" si="1077"/>
        <v>1</v>
      </c>
      <c r="AO2962">
        <f t="shared" si="1078"/>
        <v>0</v>
      </c>
      <c r="AP2962">
        <f t="shared" si="1079"/>
        <v>1</v>
      </c>
      <c r="AQ2962">
        <f t="shared" si="1080"/>
        <v>176.8</v>
      </c>
    </row>
    <row r="2963" spans="1:43" x14ac:dyDescent="0.25">
      <c r="A2963" t="s">
        <v>58</v>
      </c>
      <c r="B2963">
        <v>80</v>
      </c>
      <c r="C2963" t="s">
        <v>25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  <c r="U2963">
        <f t="shared" si="1058"/>
        <v>0</v>
      </c>
      <c r="V2963" t="str">
        <f t="shared" si="1059"/>
        <v>&lt;=3 calls</v>
      </c>
      <c r="W2963" t="str">
        <f t="shared" si="1060"/>
        <v>Q2</v>
      </c>
      <c r="X2963" t="str">
        <f t="shared" si="1061"/>
        <v>Not Applicable</v>
      </c>
      <c r="Y2963" t="str">
        <f t="shared" si="1062"/>
        <v>High</v>
      </c>
      <c r="Z2963" s="3">
        <f t="shared" si="1063"/>
        <v>0.29142211365935605</v>
      </c>
      <c r="AA2963" s="3">
        <f t="shared" si="1064"/>
        <v>0.74878517202939754</v>
      </c>
      <c r="AB2963" s="3">
        <f t="shared" si="1065"/>
        <v>0.38869391324815611</v>
      </c>
      <c r="AC2963" s="3">
        <f t="shared" si="1066"/>
        <v>1.320215620022323</v>
      </c>
      <c r="AD2963" s="3">
        <f t="shared" si="1067"/>
        <v>3.4695665380053367</v>
      </c>
      <c r="AE2963" s="3">
        <f t="shared" si="1068"/>
        <v>1.5936305480656028</v>
      </c>
      <c r="AF2963" s="3">
        <f t="shared" si="1069"/>
        <v>1.0205021733486936</v>
      </c>
      <c r="AG2963" t="str">
        <f t="shared" si="1070"/>
        <v>Cluster 3</v>
      </c>
      <c r="AH2963" t="str">
        <f t="shared" si="1071"/>
        <v>Not Applicable</v>
      </c>
      <c r="AI2963" t="e">
        <f t="shared" si="1072"/>
        <v>#N/A</v>
      </c>
      <c r="AJ2963">
        <f t="shared" si="1073"/>
        <v>33.32</v>
      </c>
      <c r="AK2963" t="str">
        <f t="shared" si="1074"/>
        <v>no - Medium</v>
      </c>
      <c r="AL2963" t="str">
        <f t="shared" si="1075"/>
        <v>Q4 - Very High</v>
      </c>
      <c r="AM2963">
        <f t="shared" si="1076"/>
        <v>0</v>
      </c>
      <c r="AN2963">
        <f t="shared" si="1077"/>
        <v>0</v>
      </c>
      <c r="AO2963">
        <f t="shared" si="1078"/>
        <v>0</v>
      </c>
      <c r="AP2963">
        <f t="shared" si="1079"/>
        <v>1</v>
      </c>
      <c r="AQ2963">
        <f t="shared" si="1080"/>
        <v>196</v>
      </c>
    </row>
    <row r="2964" spans="1:43" x14ac:dyDescent="0.25">
      <c r="A2964" t="s">
        <v>66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  <c r="U2964">
        <f t="shared" si="1058"/>
        <v>0</v>
      </c>
      <c r="V2964" t="str">
        <f t="shared" si="1059"/>
        <v>&gt;3 calls</v>
      </c>
      <c r="W2964" t="str">
        <f t="shared" si="1060"/>
        <v>Q4</v>
      </c>
      <c r="X2964" t="str">
        <f t="shared" si="1061"/>
        <v>Not Applicable</v>
      </c>
      <c r="Y2964" t="str">
        <f t="shared" si="1062"/>
        <v>Medium</v>
      </c>
      <c r="Z2964" s="3">
        <f t="shared" si="1063"/>
        <v>-0.11033768065386253</v>
      </c>
      <c r="AA2964" s="3">
        <f t="shared" si="1064"/>
        <v>1.0469635066403192E-2</v>
      </c>
      <c r="AB2964" s="3">
        <f t="shared" si="1065"/>
        <v>1.6021138674773701</v>
      </c>
      <c r="AC2964" s="3">
        <f t="shared" si="1066"/>
        <v>0.48691299998589177</v>
      </c>
      <c r="AD2964" s="3">
        <f t="shared" si="1067"/>
        <v>3.2854915575451811</v>
      </c>
      <c r="AE2964" s="3">
        <f t="shared" si="1068"/>
        <v>1.6781350157091217</v>
      </c>
      <c r="AF2964" s="3">
        <f t="shared" si="1069"/>
        <v>1.6845828822582312</v>
      </c>
      <c r="AG2964" t="str">
        <f t="shared" si="1070"/>
        <v>Cluster 2</v>
      </c>
      <c r="AH2964" t="str">
        <f t="shared" si="1071"/>
        <v>Not Applicable</v>
      </c>
      <c r="AI2964" t="e">
        <f t="shared" si="1072"/>
        <v>#N/A</v>
      </c>
      <c r="AJ2964">
        <f t="shared" si="1073"/>
        <v>29.63</v>
      </c>
      <c r="AK2964" t="str">
        <f t="shared" si="1074"/>
        <v>no - Low</v>
      </c>
      <c r="AL2964" t="str">
        <f t="shared" si="1075"/>
        <v>Q3 - High</v>
      </c>
      <c r="AM2964">
        <f t="shared" si="1076"/>
        <v>0</v>
      </c>
      <c r="AN2964">
        <f t="shared" si="1077"/>
        <v>1</v>
      </c>
      <c r="AO2964">
        <f t="shared" si="1078"/>
        <v>0</v>
      </c>
      <c r="AP2964">
        <f t="shared" si="1079"/>
        <v>4</v>
      </c>
      <c r="AQ2964">
        <f t="shared" si="1080"/>
        <v>174.3</v>
      </c>
    </row>
    <row r="2965" spans="1:43" x14ac:dyDescent="0.25">
      <c r="A2965" t="s">
        <v>44</v>
      </c>
      <c r="B2965">
        <v>113</v>
      </c>
      <c r="C2965" t="s">
        <v>25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  <c r="U2965">
        <f t="shared" si="1058"/>
        <v>0</v>
      </c>
      <c r="V2965" t="str">
        <f t="shared" si="1059"/>
        <v>&lt;=3 calls</v>
      </c>
      <c r="W2965" t="str">
        <f t="shared" si="1060"/>
        <v>Q3</v>
      </c>
      <c r="X2965" t="str">
        <f t="shared" si="1061"/>
        <v>Not Applicable</v>
      </c>
      <c r="Y2965" t="str">
        <f t="shared" si="1062"/>
        <v>Low</v>
      </c>
      <c r="Z2965" s="3">
        <f t="shared" si="1063"/>
        <v>-0.40471467280041462</v>
      </c>
      <c r="AA2965" s="3">
        <f t="shared" si="1064"/>
        <v>-1.1537206321124416</v>
      </c>
      <c r="AB2965" s="3">
        <f t="shared" si="1065"/>
        <v>-0.51293073359319141</v>
      </c>
      <c r="AC2965" s="3">
        <f t="shared" si="1066"/>
        <v>1.6825211069946842</v>
      </c>
      <c r="AD2965" s="3">
        <f t="shared" si="1067"/>
        <v>2.7948435758135406</v>
      </c>
      <c r="AE2965" s="3">
        <f t="shared" si="1068"/>
        <v>2.1421579018104491</v>
      </c>
      <c r="AF2965" s="3">
        <f t="shared" si="1069"/>
        <v>3.0604787761576899</v>
      </c>
      <c r="AG2965" t="str">
        <f t="shared" si="1070"/>
        <v>Cluster 2</v>
      </c>
      <c r="AH2965" t="str">
        <f t="shared" si="1071"/>
        <v>Not Applicable</v>
      </c>
      <c r="AI2965" t="e">
        <f t="shared" si="1072"/>
        <v>#N/A</v>
      </c>
      <c r="AJ2965">
        <f t="shared" si="1073"/>
        <v>26.93</v>
      </c>
      <c r="AK2965" t="str">
        <f t="shared" si="1074"/>
        <v>no - Low</v>
      </c>
      <c r="AL2965" t="str">
        <f t="shared" si="1075"/>
        <v>Q4 - Very High</v>
      </c>
      <c r="AM2965">
        <f t="shared" si="1076"/>
        <v>0</v>
      </c>
      <c r="AN2965">
        <f t="shared" si="1077"/>
        <v>0</v>
      </c>
      <c r="AO2965">
        <f t="shared" si="1078"/>
        <v>0</v>
      </c>
      <c r="AP2965">
        <f t="shared" si="1079"/>
        <v>0</v>
      </c>
      <c r="AQ2965">
        <f t="shared" si="1080"/>
        <v>158.4</v>
      </c>
    </row>
    <row r="2966" spans="1:43" x14ac:dyDescent="0.25">
      <c r="A2966" t="s">
        <v>66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  <c r="U2966">
        <f t="shared" si="1058"/>
        <v>0</v>
      </c>
      <c r="V2966" t="str">
        <f t="shared" si="1059"/>
        <v>&lt;=3 calls</v>
      </c>
      <c r="W2966" t="str">
        <f t="shared" si="1060"/>
        <v>Q1</v>
      </c>
      <c r="X2966" t="str">
        <f t="shared" si="1061"/>
        <v>Not Applicable</v>
      </c>
      <c r="Y2966" t="str">
        <f t="shared" si="1062"/>
        <v>Medium</v>
      </c>
      <c r="Z2966" s="3">
        <f t="shared" si="1063"/>
        <v>-0.57134315892110443</v>
      </c>
      <c r="AA2966" s="3">
        <f t="shared" si="1064"/>
        <v>-0.20644786770709053</v>
      </c>
      <c r="AB2966" s="3">
        <f t="shared" si="1065"/>
        <v>-1.4522885705005859</v>
      </c>
      <c r="AC2966" s="3">
        <f t="shared" si="1066"/>
        <v>-1.541997727059331</v>
      </c>
      <c r="AD2966" s="3">
        <f t="shared" si="1067"/>
        <v>1.145337575221081</v>
      </c>
      <c r="AE2966" s="3">
        <f t="shared" si="1068"/>
        <v>2.2036226558985841</v>
      </c>
      <c r="AF2966" s="3">
        <f t="shared" si="1069"/>
        <v>4.0497046136682302</v>
      </c>
      <c r="AG2966" t="str">
        <f t="shared" si="1070"/>
        <v>Cluster 1</v>
      </c>
      <c r="AH2966" t="str">
        <f t="shared" si="1071"/>
        <v>&gt;16 messages</v>
      </c>
      <c r="AI2966" t="e">
        <f t="shared" si="1072"/>
        <v>#N/A</v>
      </c>
      <c r="AJ2966">
        <f t="shared" si="1073"/>
        <v>25.4</v>
      </c>
      <c r="AK2966" t="str">
        <f t="shared" si="1074"/>
        <v>no - Low</v>
      </c>
      <c r="AL2966" t="str">
        <f t="shared" si="1075"/>
        <v>Q1 - Low</v>
      </c>
      <c r="AM2966">
        <f t="shared" si="1076"/>
        <v>0</v>
      </c>
      <c r="AN2966">
        <f t="shared" si="1077"/>
        <v>1</v>
      </c>
      <c r="AO2966">
        <f t="shared" si="1078"/>
        <v>0</v>
      </c>
      <c r="AP2966">
        <f t="shared" si="1079"/>
        <v>1</v>
      </c>
      <c r="AQ2966">
        <f t="shared" si="1080"/>
        <v>149.4</v>
      </c>
    </row>
    <row r="2967" spans="1:43" x14ac:dyDescent="0.25">
      <c r="A2967" t="s">
        <v>65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  <c r="U2967">
        <f t="shared" si="1058"/>
        <v>0</v>
      </c>
      <c r="V2967" t="str">
        <f t="shared" si="1059"/>
        <v>&lt;=3 calls</v>
      </c>
      <c r="W2967" t="str">
        <f t="shared" si="1060"/>
        <v>Q2</v>
      </c>
      <c r="X2967" t="str">
        <f t="shared" si="1061"/>
        <v>Not Applicable</v>
      </c>
      <c r="Y2967" t="str">
        <f t="shared" si="1062"/>
        <v>Low</v>
      </c>
      <c r="Z2967" s="3">
        <f t="shared" si="1063"/>
        <v>-0.64354883624007009</v>
      </c>
      <c r="AA2967" s="3">
        <f t="shared" si="1064"/>
        <v>-1.1298398061190291</v>
      </c>
      <c r="AB2967" s="3">
        <f t="shared" si="1065"/>
        <v>1.7987236472951977</v>
      </c>
      <c r="AC2967" s="3">
        <f t="shared" si="1066"/>
        <v>-0.27392852265606671</v>
      </c>
      <c r="AD2967" s="3">
        <f t="shared" si="1067"/>
        <v>2.9161532284056286</v>
      </c>
      <c r="AE2967" s="3">
        <f t="shared" si="1068"/>
        <v>2.2363221339915476</v>
      </c>
      <c r="AF2967" s="3">
        <f t="shared" si="1069"/>
        <v>3.0819350613568162</v>
      </c>
      <c r="AG2967" t="str">
        <f t="shared" si="1070"/>
        <v>Cluster 2</v>
      </c>
      <c r="AH2967" t="str">
        <f t="shared" si="1071"/>
        <v>Not Applicable</v>
      </c>
      <c r="AI2967" t="e">
        <f t="shared" si="1072"/>
        <v>#N/A</v>
      </c>
      <c r="AJ2967">
        <f t="shared" si="1073"/>
        <v>24.74</v>
      </c>
      <c r="AK2967" t="str">
        <f t="shared" si="1074"/>
        <v>no - Medium</v>
      </c>
      <c r="AL2967" t="str">
        <f t="shared" si="1075"/>
        <v>Q2 - Medium</v>
      </c>
      <c r="AM2967">
        <f t="shared" si="1076"/>
        <v>0</v>
      </c>
      <c r="AN2967">
        <f t="shared" si="1077"/>
        <v>1</v>
      </c>
      <c r="AO2967">
        <f t="shared" si="1078"/>
        <v>0</v>
      </c>
      <c r="AP2967">
        <f t="shared" si="1079"/>
        <v>3</v>
      </c>
      <c r="AQ2967">
        <f t="shared" si="1080"/>
        <v>145.5</v>
      </c>
    </row>
    <row r="2968" spans="1:43" x14ac:dyDescent="0.25">
      <c r="A2968" t="s">
        <v>48</v>
      </c>
      <c r="B2968">
        <v>120</v>
      </c>
      <c r="C2968" t="s">
        <v>28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  <c r="U2968">
        <f t="shared" si="1058"/>
        <v>0</v>
      </c>
      <c r="V2968" t="str">
        <f t="shared" si="1059"/>
        <v>&lt;=3 calls</v>
      </c>
      <c r="W2968" t="str">
        <f t="shared" si="1060"/>
        <v>Q3</v>
      </c>
      <c r="X2968" t="str">
        <f t="shared" si="1061"/>
        <v>Not Applicable</v>
      </c>
      <c r="Y2968" t="str">
        <f t="shared" si="1062"/>
        <v>Low</v>
      </c>
      <c r="Z2968" s="3">
        <f t="shared" si="1063"/>
        <v>-0.60281742852167952</v>
      </c>
      <c r="AA2968" s="3">
        <f t="shared" si="1064"/>
        <v>-1.1159093242895388</v>
      </c>
      <c r="AB2968" s="3">
        <f t="shared" si="1065"/>
        <v>0.72432070909878987</v>
      </c>
      <c r="AC2968" s="3">
        <f t="shared" si="1066"/>
        <v>0.30576025649971117</v>
      </c>
      <c r="AD2968" s="3">
        <f t="shared" si="1067"/>
        <v>2.2021536553620717</v>
      </c>
      <c r="AE2968" s="3">
        <f t="shared" si="1068"/>
        <v>1.492237345816666</v>
      </c>
      <c r="AF2968" s="3">
        <f t="shared" si="1069"/>
        <v>2.7575467123288049</v>
      </c>
      <c r="AG2968" t="str">
        <f t="shared" si="1070"/>
        <v>Cluster 2</v>
      </c>
      <c r="AH2968" t="str">
        <f t="shared" si="1071"/>
        <v>Not Applicable</v>
      </c>
      <c r="AI2968" t="e">
        <f t="shared" si="1072"/>
        <v>#N/A</v>
      </c>
      <c r="AJ2968">
        <f t="shared" si="1073"/>
        <v>25.11</v>
      </c>
      <c r="AK2968" t="str">
        <f t="shared" si="1074"/>
        <v>no - Medium</v>
      </c>
      <c r="AL2968" t="str">
        <f t="shared" si="1075"/>
        <v>Q3 - High</v>
      </c>
      <c r="AM2968">
        <f t="shared" si="1076"/>
        <v>0</v>
      </c>
      <c r="AN2968">
        <f t="shared" si="1077"/>
        <v>0</v>
      </c>
      <c r="AO2968">
        <f t="shared" si="1078"/>
        <v>1</v>
      </c>
      <c r="AP2968">
        <f t="shared" si="1079"/>
        <v>0</v>
      </c>
      <c r="AQ2968">
        <f t="shared" si="1080"/>
        <v>147.69999999999999</v>
      </c>
    </row>
    <row r="2969" spans="1:43" x14ac:dyDescent="0.25">
      <c r="A2969" t="s">
        <v>32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  <c r="U2969">
        <f t="shared" si="1058"/>
        <v>0</v>
      </c>
      <c r="V2969" t="str">
        <f t="shared" si="1059"/>
        <v>&lt;=3 calls</v>
      </c>
      <c r="W2969" t="str">
        <f t="shared" si="1060"/>
        <v>Q4</v>
      </c>
      <c r="X2969" t="str">
        <f t="shared" si="1061"/>
        <v>Not Applicable</v>
      </c>
      <c r="Y2969" t="str">
        <f t="shared" si="1062"/>
        <v>High</v>
      </c>
      <c r="Z2969" s="3">
        <f t="shared" si="1063"/>
        <v>-1.6821997330590366</v>
      </c>
      <c r="AA2969" s="3">
        <f t="shared" si="1064"/>
        <v>1.7657103455821999</v>
      </c>
      <c r="AB2969" s="3">
        <f t="shared" si="1065"/>
        <v>-0.74727370347706545</v>
      </c>
      <c r="AC2969" s="3">
        <f t="shared" si="1066"/>
        <v>5.2146415619058542E-2</v>
      </c>
      <c r="AD2969" s="3">
        <f t="shared" si="1067"/>
        <v>3.0472008224435196</v>
      </c>
      <c r="AE2969" s="3">
        <f t="shared" si="1068"/>
        <v>2.5512087729094519</v>
      </c>
      <c r="AF2969" s="3">
        <f t="shared" si="1069"/>
        <v>3.4251860611709604</v>
      </c>
      <c r="AG2969" t="str">
        <f t="shared" si="1070"/>
        <v>Cluster 2</v>
      </c>
      <c r="AH2969" t="str">
        <f t="shared" si="1071"/>
        <v>Not Applicable</v>
      </c>
      <c r="AI2969" t="e">
        <f t="shared" si="1072"/>
        <v>#N/A</v>
      </c>
      <c r="AJ2969">
        <f t="shared" si="1073"/>
        <v>15.2</v>
      </c>
      <c r="AK2969" t="str">
        <f t="shared" si="1074"/>
        <v>no - Low</v>
      </c>
      <c r="AL2969" t="str">
        <f t="shared" si="1075"/>
        <v>Q3 - High</v>
      </c>
      <c r="AM2969">
        <f t="shared" si="1076"/>
        <v>0</v>
      </c>
      <c r="AN2969">
        <f t="shared" si="1077"/>
        <v>1</v>
      </c>
      <c r="AO2969">
        <f t="shared" si="1078"/>
        <v>0</v>
      </c>
      <c r="AP2969">
        <f t="shared" si="1079"/>
        <v>3</v>
      </c>
      <c r="AQ2969">
        <f t="shared" si="1080"/>
        <v>89.4</v>
      </c>
    </row>
    <row r="2970" spans="1:43" x14ac:dyDescent="0.25">
      <c r="A2970" t="s">
        <v>38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  <c r="U2970">
        <f t="shared" si="1058"/>
        <v>0</v>
      </c>
      <c r="V2970" t="str">
        <f t="shared" si="1059"/>
        <v>&lt;=3 calls</v>
      </c>
      <c r="W2970" t="str">
        <f t="shared" si="1060"/>
        <v>Q4</v>
      </c>
      <c r="X2970" t="str">
        <f t="shared" si="1061"/>
        <v>Not Applicable</v>
      </c>
      <c r="Y2970" t="str">
        <f t="shared" si="1062"/>
        <v>Medium</v>
      </c>
      <c r="Z2970" s="3">
        <f t="shared" si="1063"/>
        <v>-0.76944591464236933</v>
      </c>
      <c r="AA2970" s="3">
        <f t="shared" si="1064"/>
        <v>0.10798300787283646</v>
      </c>
      <c r="AB2970" s="3">
        <f t="shared" si="1065"/>
        <v>0.60913518152874968</v>
      </c>
      <c r="AC2970" s="3">
        <f t="shared" si="1066"/>
        <v>1.2115239739306143</v>
      </c>
      <c r="AD2970" s="3">
        <f t="shared" si="1067"/>
        <v>2.9598878106633446</v>
      </c>
      <c r="AE2970" s="3">
        <f t="shared" si="1068"/>
        <v>1.5628638310274467</v>
      </c>
      <c r="AF2970" s="3">
        <f t="shared" si="1069"/>
        <v>2.0308005458326344</v>
      </c>
      <c r="AG2970" t="str">
        <f t="shared" si="1070"/>
        <v>Cluster 2</v>
      </c>
      <c r="AH2970" t="str">
        <f t="shared" si="1071"/>
        <v>Not Applicable</v>
      </c>
      <c r="AI2970" t="e">
        <f t="shared" si="1072"/>
        <v>#N/A</v>
      </c>
      <c r="AJ2970">
        <f t="shared" si="1073"/>
        <v>23.58</v>
      </c>
      <c r="AK2970" t="str">
        <f t="shared" si="1074"/>
        <v>no - Low</v>
      </c>
      <c r="AL2970" t="str">
        <f t="shared" si="1075"/>
        <v>Q4 - Very High</v>
      </c>
      <c r="AM2970">
        <f t="shared" si="1076"/>
        <v>0</v>
      </c>
      <c r="AN2970">
        <f t="shared" si="1077"/>
        <v>1</v>
      </c>
      <c r="AO2970">
        <f t="shared" si="1078"/>
        <v>0</v>
      </c>
      <c r="AP2970">
        <f t="shared" si="1079"/>
        <v>2</v>
      </c>
      <c r="AQ2970">
        <f t="shared" si="1080"/>
        <v>138.69999999999999</v>
      </c>
    </row>
    <row r="2971" spans="1:43" x14ac:dyDescent="0.25">
      <c r="A2971" t="s">
        <v>63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  <c r="U2971">
        <f t="shared" si="1058"/>
        <v>0</v>
      </c>
      <c r="V2971" t="str">
        <f t="shared" si="1059"/>
        <v>&gt;3 calls</v>
      </c>
      <c r="W2971" t="str">
        <f t="shared" si="1060"/>
        <v>Q1</v>
      </c>
      <c r="X2971" t="str">
        <f t="shared" si="1061"/>
        <v>Not Applicable</v>
      </c>
      <c r="Y2971" t="str">
        <f t="shared" si="1062"/>
        <v>Low</v>
      </c>
      <c r="Z2971" s="3">
        <f t="shared" si="1063"/>
        <v>0.46545631027429885</v>
      </c>
      <c r="AA2971" s="3">
        <f t="shared" si="1064"/>
        <v>-1.6950193546297847</v>
      </c>
      <c r="AB2971" s="3">
        <f t="shared" si="1065"/>
        <v>0.28145221516570496</v>
      </c>
      <c r="AC2971" s="3">
        <f t="shared" si="1066"/>
        <v>-0.31015907135330267</v>
      </c>
      <c r="AD2971" s="3">
        <f t="shared" si="1067"/>
        <v>2.1791315672124973</v>
      </c>
      <c r="AE2971" s="3">
        <f t="shared" si="1068"/>
        <v>1.8069737652517708</v>
      </c>
      <c r="AF2971" s="3">
        <f t="shared" si="1069"/>
        <v>3.1275699815342786</v>
      </c>
      <c r="AG2971" t="str">
        <f t="shared" si="1070"/>
        <v>Cluster 2</v>
      </c>
      <c r="AH2971" t="str">
        <f t="shared" si="1071"/>
        <v>&gt;16 messages</v>
      </c>
      <c r="AI2971" t="e">
        <f t="shared" si="1072"/>
        <v>#N/A</v>
      </c>
      <c r="AJ2971">
        <f t="shared" si="1073"/>
        <v>34.92</v>
      </c>
      <c r="AK2971" t="str">
        <f t="shared" si="1074"/>
        <v>no - Low</v>
      </c>
      <c r="AL2971" t="str">
        <f t="shared" si="1075"/>
        <v>Q2 - Medium</v>
      </c>
      <c r="AM2971">
        <f t="shared" si="1076"/>
        <v>0</v>
      </c>
      <c r="AN2971">
        <f t="shared" si="1077"/>
        <v>1</v>
      </c>
      <c r="AO2971">
        <f t="shared" si="1078"/>
        <v>0</v>
      </c>
      <c r="AP2971">
        <f t="shared" si="1079"/>
        <v>5</v>
      </c>
      <c r="AQ2971">
        <f t="shared" si="1080"/>
        <v>205.4</v>
      </c>
    </row>
    <row r="2972" spans="1:43" x14ac:dyDescent="0.25">
      <c r="A2972" t="s">
        <v>37</v>
      </c>
      <c r="B2972">
        <v>139</v>
      </c>
      <c r="C2972" t="s">
        <v>25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  <c r="U2972">
        <f t="shared" si="1058"/>
        <v>0</v>
      </c>
      <c r="V2972" t="str">
        <f t="shared" si="1059"/>
        <v>&lt;=3 calls</v>
      </c>
      <c r="W2972" t="str">
        <f t="shared" si="1060"/>
        <v>Q4</v>
      </c>
      <c r="X2972" t="str">
        <f t="shared" si="1061"/>
        <v>Not Applicable</v>
      </c>
      <c r="Y2972" t="str">
        <f t="shared" si="1062"/>
        <v>Medium</v>
      </c>
      <c r="Z2972" s="3">
        <f t="shared" si="1063"/>
        <v>0.13219933803291922</v>
      </c>
      <c r="AA2972" s="3">
        <f t="shared" si="1064"/>
        <v>-0.61441197842788231</v>
      </c>
      <c r="AB2972" s="3">
        <f t="shared" si="1065"/>
        <v>-0.93593965380730337</v>
      </c>
      <c r="AC2972" s="3">
        <f t="shared" si="1066"/>
        <v>0.52314354868312773</v>
      </c>
      <c r="AD2972" s="3">
        <f t="shared" si="1067"/>
        <v>1.9376850779400248</v>
      </c>
      <c r="AE2972" s="3">
        <f t="shared" si="1068"/>
        <v>1.2428358509110193</v>
      </c>
      <c r="AF2972" s="3">
        <f t="shared" si="1069"/>
        <v>2.7082574551449121</v>
      </c>
      <c r="AG2972" t="str">
        <f t="shared" si="1070"/>
        <v>Cluster 2</v>
      </c>
      <c r="AH2972" t="str">
        <f t="shared" si="1071"/>
        <v>Not Applicable</v>
      </c>
      <c r="AI2972" t="e">
        <f t="shared" si="1072"/>
        <v>#N/A</v>
      </c>
      <c r="AJ2972">
        <f t="shared" si="1073"/>
        <v>31.86</v>
      </c>
      <c r="AK2972" t="str">
        <f t="shared" si="1074"/>
        <v>no - Low</v>
      </c>
      <c r="AL2972" t="str">
        <f t="shared" si="1075"/>
        <v>Q3 - High</v>
      </c>
      <c r="AM2972">
        <f t="shared" si="1076"/>
        <v>0</v>
      </c>
      <c r="AN2972">
        <f t="shared" si="1077"/>
        <v>0</v>
      </c>
      <c r="AO2972">
        <f t="shared" si="1078"/>
        <v>0</v>
      </c>
      <c r="AP2972">
        <f t="shared" si="1079"/>
        <v>1</v>
      </c>
      <c r="AQ2972">
        <f t="shared" si="1080"/>
        <v>187.4</v>
      </c>
    </row>
    <row r="2973" spans="1:43" x14ac:dyDescent="0.25">
      <c r="A2973" t="s">
        <v>54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  <c r="U2973">
        <f t="shared" si="1058"/>
        <v>0</v>
      </c>
      <c r="V2973" t="str">
        <f t="shared" si="1059"/>
        <v>&lt;=3 calls</v>
      </c>
      <c r="W2973" t="str">
        <f t="shared" si="1060"/>
        <v>Q1</v>
      </c>
      <c r="X2973" t="str">
        <f t="shared" si="1061"/>
        <v>Not Applicable</v>
      </c>
      <c r="Y2973" t="str">
        <f t="shared" si="1062"/>
        <v>High</v>
      </c>
      <c r="Z2973" s="3">
        <f t="shared" si="1063"/>
        <v>0.4784163036392412</v>
      </c>
      <c r="AA2973" s="3">
        <f t="shared" si="1064"/>
        <v>0.92391122931442005</v>
      </c>
      <c r="AB2973" s="3">
        <f t="shared" si="1065"/>
        <v>1.0738492065527041</v>
      </c>
      <c r="AC2973" s="3">
        <f t="shared" si="1066"/>
        <v>0.66806574347207237</v>
      </c>
      <c r="AD2973" s="3">
        <f t="shared" si="1067"/>
        <v>3.6014501303242774</v>
      </c>
      <c r="AE2973" s="3">
        <f t="shared" si="1068"/>
        <v>1.6376684875932255</v>
      </c>
      <c r="AF2973" s="3">
        <f t="shared" si="1069"/>
        <v>0.62727434930738801</v>
      </c>
      <c r="AG2973" t="str">
        <f t="shared" si="1070"/>
        <v>Cluster 3</v>
      </c>
      <c r="AH2973" t="str">
        <f t="shared" si="1071"/>
        <v>Not Applicable</v>
      </c>
      <c r="AI2973" t="e">
        <f t="shared" si="1072"/>
        <v>#N/A</v>
      </c>
      <c r="AJ2973">
        <f t="shared" si="1073"/>
        <v>35.04</v>
      </c>
      <c r="AK2973" t="str">
        <f t="shared" si="1074"/>
        <v>no - High</v>
      </c>
      <c r="AL2973" t="str">
        <f t="shared" si="1075"/>
        <v>Q4 - Very High</v>
      </c>
      <c r="AM2973">
        <f t="shared" si="1076"/>
        <v>0</v>
      </c>
      <c r="AN2973">
        <f t="shared" si="1077"/>
        <v>1</v>
      </c>
      <c r="AO2973">
        <f t="shared" si="1078"/>
        <v>0</v>
      </c>
      <c r="AP2973">
        <f t="shared" si="1079"/>
        <v>2</v>
      </c>
      <c r="AQ2973">
        <f t="shared" si="1080"/>
        <v>206.1</v>
      </c>
    </row>
    <row r="2974" spans="1:43" x14ac:dyDescent="0.25">
      <c r="A2974" t="s">
        <v>60</v>
      </c>
      <c r="B2974">
        <v>42</v>
      </c>
      <c r="C2974" t="s">
        <v>25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  <c r="U2974">
        <f t="shared" si="1058"/>
        <v>0</v>
      </c>
      <c r="V2974" t="str">
        <f t="shared" si="1059"/>
        <v>&lt;=3 calls</v>
      </c>
      <c r="W2974" t="str">
        <f t="shared" si="1060"/>
        <v>Q1</v>
      </c>
      <c r="X2974" t="str">
        <f t="shared" si="1061"/>
        <v>Not Applicable</v>
      </c>
      <c r="Y2974" t="str">
        <f t="shared" si="1062"/>
        <v>Medium</v>
      </c>
      <c r="Z2974" s="3">
        <f t="shared" si="1063"/>
        <v>-0.902748703538921</v>
      </c>
      <c r="AA2974" s="3">
        <f t="shared" si="1064"/>
        <v>-0.29600096518238628</v>
      </c>
      <c r="AB2974" s="3">
        <f t="shared" si="1065"/>
        <v>-0.46129584192386269</v>
      </c>
      <c r="AC2974" s="3">
        <f t="shared" si="1066"/>
        <v>0.23329915910523916</v>
      </c>
      <c r="AD2974" s="3">
        <f t="shared" si="1067"/>
        <v>1.5219400255810682</v>
      </c>
      <c r="AE2974" s="3">
        <f t="shared" si="1068"/>
        <v>1.0815702217357706</v>
      </c>
      <c r="AF2974" s="3">
        <f t="shared" si="1069"/>
        <v>2.8325407053783755</v>
      </c>
      <c r="AG2974" t="str">
        <f t="shared" si="1070"/>
        <v>Cluster 2</v>
      </c>
      <c r="AH2974" t="str">
        <f t="shared" si="1071"/>
        <v>&gt;16 messages</v>
      </c>
      <c r="AI2974" t="e">
        <f t="shared" si="1072"/>
        <v>#N/A</v>
      </c>
      <c r="AJ2974">
        <f t="shared" si="1073"/>
        <v>22.36</v>
      </c>
      <c r="AK2974" t="str">
        <f t="shared" si="1074"/>
        <v>no - Medium</v>
      </c>
      <c r="AL2974" t="str">
        <f t="shared" si="1075"/>
        <v>Q3 - High</v>
      </c>
      <c r="AM2974">
        <f t="shared" si="1076"/>
        <v>0</v>
      </c>
      <c r="AN2974">
        <f t="shared" si="1077"/>
        <v>0</v>
      </c>
      <c r="AO2974">
        <f t="shared" si="1078"/>
        <v>0</v>
      </c>
      <c r="AP2974">
        <f t="shared" si="1079"/>
        <v>0</v>
      </c>
      <c r="AQ2974">
        <f t="shared" si="1080"/>
        <v>131.5</v>
      </c>
    </row>
    <row r="2975" spans="1:43" x14ac:dyDescent="0.25">
      <c r="A2975" t="s">
        <v>44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  <c r="U2975">
        <f t="shared" si="1058"/>
        <v>0</v>
      </c>
      <c r="V2975" t="str">
        <f t="shared" si="1059"/>
        <v>&lt;=3 calls</v>
      </c>
      <c r="W2975" t="str">
        <f t="shared" si="1060"/>
        <v>Q1</v>
      </c>
      <c r="X2975" t="str">
        <f t="shared" si="1061"/>
        <v>Not Applicable</v>
      </c>
      <c r="Y2975" t="str">
        <f t="shared" si="1062"/>
        <v>Medium</v>
      </c>
      <c r="Z2975" s="3">
        <f t="shared" si="1063"/>
        <v>-1.1138114526251282</v>
      </c>
      <c r="AA2975" s="3">
        <f t="shared" si="1064"/>
        <v>-0.41739516398223209</v>
      </c>
      <c r="AB2975" s="3">
        <f t="shared" si="1065"/>
        <v>-1.4542745278724833</v>
      </c>
      <c r="AC2975" s="3">
        <f t="shared" si="1066"/>
        <v>-1.4333060809676228</v>
      </c>
      <c r="AD2975" s="3">
        <f t="shared" si="1067"/>
        <v>0.86400286352373834</v>
      </c>
      <c r="AE2975" s="3">
        <f t="shared" si="1068"/>
        <v>2.3630648317539138</v>
      </c>
      <c r="AF2975" s="3">
        <f t="shared" si="1069"/>
        <v>4.2920449496675923</v>
      </c>
      <c r="AG2975" t="str">
        <f t="shared" si="1070"/>
        <v>Cluster 1</v>
      </c>
      <c r="AH2975" t="str">
        <f t="shared" si="1071"/>
        <v>Not Applicable</v>
      </c>
      <c r="AI2975" t="e">
        <f t="shared" si="1072"/>
        <v>#N/A</v>
      </c>
      <c r="AJ2975">
        <f t="shared" si="1073"/>
        <v>20.420000000000002</v>
      </c>
      <c r="AK2975" t="str">
        <f t="shared" si="1074"/>
        <v>no - Medium</v>
      </c>
      <c r="AL2975" t="str">
        <f t="shared" si="1075"/>
        <v>Q1 - Low</v>
      </c>
      <c r="AM2975">
        <f t="shared" si="1076"/>
        <v>0</v>
      </c>
      <c r="AN2975">
        <f t="shared" si="1077"/>
        <v>1</v>
      </c>
      <c r="AO2975">
        <f t="shared" si="1078"/>
        <v>0</v>
      </c>
      <c r="AP2975">
        <f t="shared" si="1079"/>
        <v>1</v>
      </c>
      <c r="AQ2975">
        <f t="shared" si="1080"/>
        <v>120.1</v>
      </c>
    </row>
    <row r="2976" spans="1:43" x14ac:dyDescent="0.25">
      <c r="A2976" t="s">
        <v>36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  <c r="U2976">
        <f t="shared" si="1058"/>
        <v>0</v>
      </c>
      <c r="V2976" t="str">
        <f t="shared" si="1059"/>
        <v>&lt;=3 calls</v>
      </c>
      <c r="W2976" t="str">
        <f t="shared" si="1060"/>
        <v>Q4</v>
      </c>
      <c r="X2976" t="str">
        <f t="shared" si="1061"/>
        <v>Not Applicable</v>
      </c>
      <c r="Y2976" t="str">
        <f t="shared" si="1062"/>
        <v>Medium</v>
      </c>
      <c r="Z2976" s="3">
        <f t="shared" si="1063"/>
        <v>-0.21586905519696639</v>
      </c>
      <c r="AA2976" s="3">
        <f t="shared" si="1064"/>
        <v>-0.47510716013297782</v>
      </c>
      <c r="AB2976" s="3">
        <f t="shared" si="1065"/>
        <v>1.6239593985682403</v>
      </c>
      <c r="AC2976" s="3">
        <f t="shared" si="1066"/>
        <v>1.1028323278389063</v>
      </c>
      <c r="AD2976" s="3">
        <f t="shared" si="1067"/>
        <v>3.4924834367939903</v>
      </c>
      <c r="AE2976" s="3">
        <f t="shared" si="1068"/>
        <v>2.0312088849072012</v>
      </c>
      <c r="AF2976" s="3">
        <f t="shared" si="1069"/>
        <v>2.0134990717583041</v>
      </c>
      <c r="AG2976" t="str">
        <f t="shared" si="1070"/>
        <v>Cluster 3</v>
      </c>
      <c r="AH2976" t="str">
        <f t="shared" si="1071"/>
        <v>Not Applicable</v>
      </c>
      <c r="AI2976" t="e">
        <f t="shared" si="1072"/>
        <v>#N/A</v>
      </c>
      <c r="AJ2976">
        <f t="shared" si="1073"/>
        <v>28.66</v>
      </c>
      <c r="AK2976" t="str">
        <f t="shared" si="1074"/>
        <v>no - High</v>
      </c>
      <c r="AL2976" t="str">
        <f t="shared" si="1075"/>
        <v>Q4 - Very High</v>
      </c>
      <c r="AM2976">
        <f t="shared" si="1076"/>
        <v>0</v>
      </c>
      <c r="AN2976">
        <f t="shared" si="1077"/>
        <v>1</v>
      </c>
      <c r="AO2976">
        <f t="shared" si="1078"/>
        <v>0</v>
      </c>
      <c r="AP2976">
        <f t="shared" si="1079"/>
        <v>1</v>
      </c>
      <c r="AQ2976">
        <f t="shared" si="1080"/>
        <v>168.6</v>
      </c>
    </row>
    <row r="2977" spans="1:43" x14ac:dyDescent="0.25">
      <c r="A2977" t="s">
        <v>50</v>
      </c>
      <c r="B2977">
        <v>156</v>
      </c>
      <c r="C2977" t="s">
        <v>28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  <c r="U2977">
        <f t="shared" si="1058"/>
        <v>0</v>
      </c>
      <c r="V2977" t="str">
        <f t="shared" si="1059"/>
        <v>&lt;=3 calls</v>
      </c>
      <c r="W2977" t="str">
        <f t="shared" si="1060"/>
        <v>Q4</v>
      </c>
      <c r="X2977" t="str">
        <f t="shared" si="1061"/>
        <v>Not Applicable</v>
      </c>
      <c r="Y2977" t="str">
        <f t="shared" si="1062"/>
        <v>Low</v>
      </c>
      <c r="Z2977" s="3">
        <f t="shared" si="1063"/>
        <v>0.16922789050418363</v>
      </c>
      <c r="AA2977" s="3">
        <f t="shared" si="1064"/>
        <v>-1.0840682229649894</v>
      </c>
      <c r="AB2977" s="3">
        <f t="shared" si="1065"/>
        <v>-0.15347244927979034</v>
      </c>
      <c r="AC2977" s="3">
        <f t="shared" si="1066"/>
        <v>-2.085455957517873</v>
      </c>
      <c r="AD2977" s="3">
        <f t="shared" si="1067"/>
        <v>1.8080334222255832</v>
      </c>
      <c r="AE2977" s="3">
        <f t="shared" si="1068"/>
        <v>2.3614661408543829</v>
      </c>
      <c r="AF2977" s="3">
        <f t="shared" si="1069"/>
        <v>3.9854811269053365</v>
      </c>
      <c r="AG2977" t="str">
        <f t="shared" si="1070"/>
        <v>Cluster 1</v>
      </c>
      <c r="AH2977" t="str">
        <f t="shared" si="1071"/>
        <v>Not Applicable</v>
      </c>
      <c r="AI2977" t="e">
        <f t="shared" si="1072"/>
        <v>#N/A</v>
      </c>
      <c r="AJ2977">
        <f t="shared" si="1073"/>
        <v>32.200000000000003</v>
      </c>
      <c r="AK2977" t="str">
        <f t="shared" si="1074"/>
        <v>no - High</v>
      </c>
      <c r="AL2977" t="str">
        <f t="shared" si="1075"/>
        <v>Q1 - Low</v>
      </c>
      <c r="AM2977">
        <f t="shared" si="1076"/>
        <v>0</v>
      </c>
      <c r="AN2977">
        <f t="shared" si="1077"/>
        <v>0</v>
      </c>
      <c r="AO2977">
        <f t="shared" si="1078"/>
        <v>1</v>
      </c>
      <c r="AP2977">
        <f t="shared" si="1079"/>
        <v>0</v>
      </c>
      <c r="AQ2977">
        <f t="shared" si="1080"/>
        <v>189.4</v>
      </c>
    </row>
    <row r="2978" spans="1:43" x14ac:dyDescent="0.25">
      <c r="A2978" t="s">
        <v>39</v>
      </c>
      <c r="B2978">
        <v>98</v>
      </c>
      <c r="C2978" t="s">
        <v>25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  <c r="U2978">
        <f t="shared" si="1058"/>
        <v>0</v>
      </c>
      <c r="V2978" t="str">
        <f t="shared" si="1059"/>
        <v>&lt;=3 calls</v>
      </c>
      <c r="W2978" t="str">
        <f t="shared" si="1060"/>
        <v>Q2</v>
      </c>
      <c r="X2978" t="str">
        <f t="shared" si="1061"/>
        <v>Not Applicable</v>
      </c>
      <c r="Y2978" t="str">
        <f t="shared" si="1062"/>
        <v>High</v>
      </c>
      <c r="Z2978" s="3">
        <f t="shared" si="1063"/>
        <v>-0.40286324517685151</v>
      </c>
      <c r="AA2978" s="3">
        <f t="shared" si="1064"/>
        <v>1.0791365982715997</v>
      </c>
      <c r="AB2978" s="3">
        <f t="shared" si="1065"/>
        <v>-0.43945031083299313</v>
      </c>
      <c r="AC2978" s="3">
        <f t="shared" si="1066"/>
        <v>1.6462905582974481</v>
      </c>
      <c r="AD2978" s="3">
        <f t="shared" si="1067"/>
        <v>3.4635893190724221</v>
      </c>
      <c r="AE2978" s="3">
        <f t="shared" si="1068"/>
        <v>2.0567507797674858</v>
      </c>
      <c r="AF2978" s="3">
        <f t="shared" si="1069"/>
        <v>2.1128172114396824</v>
      </c>
      <c r="AG2978" t="str">
        <f t="shared" si="1070"/>
        <v>Cluster 2</v>
      </c>
      <c r="AH2978" t="str">
        <f t="shared" si="1071"/>
        <v>Not Applicable</v>
      </c>
      <c r="AI2978" t="e">
        <f t="shared" si="1072"/>
        <v>#N/A</v>
      </c>
      <c r="AJ2978">
        <f t="shared" si="1073"/>
        <v>26.95</v>
      </c>
      <c r="AK2978" t="str">
        <f t="shared" si="1074"/>
        <v>no - Medium</v>
      </c>
      <c r="AL2978" t="str">
        <f t="shared" si="1075"/>
        <v>Q4 - Very High</v>
      </c>
      <c r="AM2978">
        <f t="shared" si="1076"/>
        <v>0</v>
      </c>
      <c r="AN2978">
        <f t="shared" si="1077"/>
        <v>0</v>
      </c>
      <c r="AO2978">
        <f t="shared" si="1078"/>
        <v>0</v>
      </c>
      <c r="AP2978">
        <f t="shared" si="1079"/>
        <v>2</v>
      </c>
      <c r="AQ2978">
        <f t="shared" si="1080"/>
        <v>158.5</v>
      </c>
    </row>
    <row r="2979" spans="1:43" x14ac:dyDescent="0.25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  <c r="U2979">
        <f t="shared" si="1058"/>
        <v>0</v>
      </c>
      <c r="V2979" t="str">
        <f t="shared" si="1059"/>
        <v>&lt;=3 calls</v>
      </c>
      <c r="W2979" t="str">
        <f t="shared" si="1060"/>
        <v>Q4</v>
      </c>
      <c r="X2979" t="str">
        <f t="shared" si="1061"/>
        <v>Not Applicable</v>
      </c>
      <c r="Y2979" t="str">
        <f t="shared" si="1062"/>
        <v>Medium</v>
      </c>
      <c r="Z2979" s="3">
        <f t="shared" si="1063"/>
        <v>-7.8863411053287993E-2</v>
      </c>
      <c r="AA2979" s="3">
        <f t="shared" si="1064"/>
        <v>2.2410048063109745E-2</v>
      </c>
      <c r="AB2979" s="3">
        <f t="shared" si="1065"/>
        <v>-0.64797583488220345</v>
      </c>
      <c r="AC2979" s="3">
        <f t="shared" si="1066"/>
        <v>-1.1434616913897337</v>
      </c>
      <c r="AD2979" s="3">
        <f t="shared" si="1067"/>
        <v>1.4276964633983229</v>
      </c>
      <c r="AE2979" s="3">
        <f t="shared" si="1068"/>
        <v>1.3168519165511019</v>
      </c>
      <c r="AF2979" s="3">
        <f t="shared" si="1069"/>
        <v>3.070811089703914</v>
      </c>
      <c r="AG2979" t="str">
        <f t="shared" si="1070"/>
        <v>Cluster 2</v>
      </c>
      <c r="AH2979" t="str">
        <f t="shared" si="1071"/>
        <v>&gt;16 messages</v>
      </c>
      <c r="AI2979" t="e">
        <f t="shared" si="1072"/>
        <v>#N/A</v>
      </c>
      <c r="AJ2979">
        <f t="shared" si="1073"/>
        <v>29.92</v>
      </c>
      <c r="AK2979" t="str">
        <f t="shared" si="1074"/>
        <v>no - Medium</v>
      </c>
      <c r="AL2979" t="str">
        <f t="shared" si="1075"/>
        <v>Q1 - Low</v>
      </c>
      <c r="AM2979">
        <f t="shared" si="1076"/>
        <v>0</v>
      </c>
      <c r="AN2979">
        <f t="shared" si="1077"/>
        <v>1</v>
      </c>
      <c r="AO2979">
        <f t="shared" si="1078"/>
        <v>0</v>
      </c>
      <c r="AP2979">
        <f t="shared" si="1079"/>
        <v>3</v>
      </c>
      <c r="AQ2979">
        <f t="shared" si="1080"/>
        <v>176</v>
      </c>
    </row>
    <row r="2980" spans="1:43" x14ac:dyDescent="0.25">
      <c r="A2980" t="s">
        <v>55</v>
      </c>
      <c r="B2980">
        <v>102</v>
      </c>
      <c r="C2980" t="s">
        <v>28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  <c r="U2980">
        <f t="shared" si="1058"/>
        <v>0</v>
      </c>
      <c r="V2980" t="str">
        <f t="shared" si="1059"/>
        <v>&lt;=3 calls</v>
      </c>
      <c r="W2980" t="str">
        <f t="shared" si="1060"/>
        <v>Q3</v>
      </c>
      <c r="X2980" t="str">
        <f t="shared" si="1061"/>
        <v>Not Applicable</v>
      </c>
      <c r="Y2980" t="str">
        <f t="shared" si="1062"/>
        <v>High</v>
      </c>
      <c r="Z2980" s="3">
        <f t="shared" si="1063"/>
        <v>-0.94533153888087529</v>
      </c>
      <c r="AA2980" s="3">
        <f t="shared" si="1064"/>
        <v>0.78062627335394708</v>
      </c>
      <c r="AB2980" s="3">
        <f t="shared" si="1065"/>
        <v>0.45423050652076524</v>
      </c>
      <c r="AC2980" s="3">
        <f t="shared" si="1066"/>
        <v>-0.56377291223395598</v>
      </c>
      <c r="AD2980" s="3">
        <f t="shared" si="1067"/>
        <v>2.3406620867173427</v>
      </c>
      <c r="AE2980" s="3">
        <f t="shared" si="1068"/>
        <v>1.4237957531458723</v>
      </c>
      <c r="AF2980" s="3">
        <f t="shared" si="1069"/>
        <v>2.5643107629841708</v>
      </c>
      <c r="AG2980" t="str">
        <f t="shared" si="1070"/>
        <v>Cluster 2</v>
      </c>
      <c r="AH2980" t="str">
        <f t="shared" si="1071"/>
        <v>&gt;16 messages</v>
      </c>
      <c r="AI2980" t="e">
        <f t="shared" si="1072"/>
        <v>#N/A</v>
      </c>
      <c r="AJ2980">
        <f t="shared" si="1073"/>
        <v>21.96</v>
      </c>
      <c r="AK2980" t="str">
        <f t="shared" si="1074"/>
        <v>no - Medium</v>
      </c>
      <c r="AL2980" t="str">
        <f t="shared" si="1075"/>
        <v>Q2 - Medium</v>
      </c>
      <c r="AM2980">
        <f t="shared" si="1076"/>
        <v>0</v>
      </c>
      <c r="AN2980">
        <f t="shared" si="1077"/>
        <v>0</v>
      </c>
      <c r="AO2980">
        <f t="shared" si="1078"/>
        <v>1</v>
      </c>
      <c r="AP2980">
        <f t="shared" si="1079"/>
        <v>0</v>
      </c>
      <c r="AQ2980">
        <f t="shared" si="1080"/>
        <v>129.19999999999999</v>
      </c>
    </row>
    <row r="2981" spans="1:43" x14ac:dyDescent="0.25">
      <c r="A2981" t="s">
        <v>38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  <c r="U2981">
        <f t="shared" si="1058"/>
        <v>0</v>
      </c>
      <c r="V2981" t="str">
        <f t="shared" si="1059"/>
        <v>&lt;=3 calls</v>
      </c>
      <c r="W2981" t="str">
        <f t="shared" si="1060"/>
        <v>Q1</v>
      </c>
      <c r="X2981" t="str">
        <f t="shared" si="1061"/>
        <v>Not Applicable</v>
      </c>
      <c r="Y2981" t="str">
        <f t="shared" si="1062"/>
        <v>Medium</v>
      </c>
      <c r="Z2981" s="3">
        <f t="shared" si="1063"/>
        <v>-0.11589196352455239</v>
      </c>
      <c r="AA2981" s="3">
        <f t="shared" si="1064"/>
        <v>-0.62834246025737306</v>
      </c>
      <c r="AB2981" s="3">
        <f t="shared" si="1065"/>
        <v>-1.358948574021416</v>
      </c>
      <c r="AC2981" s="3">
        <f t="shared" si="1066"/>
        <v>-0.88984785050908088</v>
      </c>
      <c r="AD2981" s="3">
        <f t="shared" si="1067"/>
        <v>1.0299290858294523</v>
      </c>
      <c r="AE2981" s="3">
        <f t="shared" si="1068"/>
        <v>1.7455129957872948</v>
      </c>
      <c r="AF2981" s="3">
        <f t="shared" si="1069"/>
        <v>3.6101076597640658</v>
      </c>
      <c r="AG2981" t="str">
        <f t="shared" si="1070"/>
        <v>Cluster 1</v>
      </c>
      <c r="AH2981" t="str">
        <f t="shared" si="1071"/>
        <v>&gt;16 messages</v>
      </c>
      <c r="AI2981" t="e">
        <f t="shared" si="1072"/>
        <v>#N/A</v>
      </c>
      <c r="AJ2981">
        <f t="shared" si="1073"/>
        <v>29.58</v>
      </c>
      <c r="AK2981" t="str">
        <f t="shared" si="1074"/>
        <v>no - Medium</v>
      </c>
      <c r="AL2981" t="str">
        <f t="shared" si="1075"/>
        <v>Q1 - Low</v>
      </c>
      <c r="AM2981">
        <f t="shared" si="1076"/>
        <v>0</v>
      </c>
      <c r="AN2981">
        <f t="shared" si="1077"/>
        <v>1</v>
      </c>
      <c r="AO2981">
        <f t="shared" si="1078"/>
        <v>0</v>
      </c>
      <c r="AP2981">
        <f t="shared" si="1079"/>
        <v>1</v>
      </c>
      <c r="AQ2981">
        <f t="shared" si="1080"/>
        <v>174</v>
      </c>
    </row>
    <row r="2982" spans="1:43" x14ac:dyDescent="0.25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  <c r="U2982">
        <f t="shared" si="1058"/>
        <v>1</v>
      </c>
      <c r="V2982" t="str">
        <f t="shared" si="1059"/>
        <v>&lt;=3 calls</v>
      </c>
      <c r="W2982" t="str">
        <f t="shared" si="1060"/>
        <v>Q3</v>
      </c>
      <c r="X2982" t="str">
        <f t="shared" si="1061"/>
        <v>Not Applicable</v>
      </c>
      <c r="Y2982" t="str">
        <f t="shared" si="1062"/>
        <v>Medium</v>
      </c>
      <c r="Z2982" s="3">
        <f t="shared" si="1063"/>
        <v>1.4985529242225755</v>
      </c>
      <c r="AA2982" s="3">
        <f t="shared" si="1064"/>
        <v>0.17763541702028873</v>
      </c>
      <c r="AB2982" s="3">
        <f t="shared" si="1065"/>
        <v>1.6001279101054735</v>
      </c>
      <c r="AC2982" s="3">
        <f t="shared" si="1066"/>
        <v>0.37822135389418376</v>
      </c>
      <c r="AD2982" s="3">
        <f t="shared" si="1067"/>
        <v>4.036056384616189</v>
      </c>
      <c r="AE2982" s="3">
        <f t="shared" si="1068"/>
        <v>2.2317428008881453</v>
      </c>
      <c r="AF2982" s="3">
        <f t="shared" si="1069"/>
        <v>1.2929039867024237</v>
      </c>
      <c r="AG2982" t="str">
        <f t="shared" si="1070"/>
        <v>Cluster 3</v>
      </c>
      <c r="AH2982" t="str">
        <f t="shared" si="1071"/>
        <v>Not Applicable</v>
      </c>
      <c r="AI2982">
        <f t="shared" si="1072"/>
        <v>44.4</v>
      </c>
      <c r="AJ2982" t="e">
        <f t="shared" si="1073"/>
        <v>#N/A</v>
      </c>
      <c r="AK2982" t="str">
        <f t="shared" si="1074"/>
        <v>no - Low</v>
      </c>
      <c r="AL2982" t="str">
        <f t="shared" si="1075"/>
        <v>Q3 - High</v>
      </c>
      <c r="AM2982">
        <f t="shared" si="1076"/>
        <v>0</v>
      </c>
      <c r="AN2982">
        <f t="shared" si="1077"/>
        <v>1</v>
      </c>
      <c r="AO2982">
        <f t="shared" si="1078"/>
        <v>0</v>
      </c>
      <c r="AP2982">
        <f t="shared" si="1079"/>
        <v>2</v>
      </c>
      <c r="AQ2982">
        <f t="shared" si="1080"/>
        <v>261.2</v>
      </c>
    </row>
    <row r="2983" spans="1:43" x14ac:dyDescent="0.25">
      <c r="A2983" t="s">
        <v>71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  <c r="U2983">
        <f t="shared" si="1058"/>
        <v>0</v>
      </c>
      <c r="V2983" t="str">
        <f t="shared" si="1059"/>
        <v>&lt;=3 calls</v>
      </c>
      <c r="W2983" t="str">
        <f t="shared" si="1060"/>
        <v>Q2</v>
      </c>
      <c r="X2983" t="str">
        <f t="shared" si="1061"/>
        <v>Not Applicable</v>
      </c>
      <c r="Y2983" t="str">
        <f t="shared" si="1062"/>
        <v>High</v>
      </c>
      <c r="Z2983" s="3">
        <f t="shared" si="1063"/>
        <v>1.5615014634237254</v>
      </c>
      <c r="AA2983" s="3">
        <f t="shared" si="1064"/>
        <v>1.2721732750516819</v>
      </c>
      <c r="AB2983" s="3">
        <f t="shared" si="1065"/>
        <v>-2.4512251285648983</v>
      </c>
      <c r="AC2983" s="3">
        <f t="shared" si="1066"/>
        <v>-0.78115620441737255</v>
      </c>
      <c r="AD2983" s="3">
        <f t="shared" si="1067"/>
        <v>3.7253198680951125</v>
      </c>
      <c r="AE2983" s="3">
        <f t="shared" si="1068"/>
        <v>3.2673263241736228</v>
      </c>
      <c r="AF2983" s="3">
        <f t="shared" si="1069"/>
        <v>3.9335524017930208</v>
      </c>
      <c r="AG2983" t="str">
        <f t="shared" si="1070"/>
        <v>Cluster 2</v>
      </c>
      <c r="AH2983" t="str">
        <f t="shared" si="1071"/>
        <v>Not Applicable</v>
      </c>
      <c r="AI2983" t="e">
        <f t="shared" si="1072"/>
        <v>#N/A</v>
      </c>
      <c r="AJ2983">
        <f t="shared" si="1073"/>
        <v>44.98</v>
      </c>
      <c r="AK2983" t="str">
        <f t="shared" si="1074"/>
        <v>no - Medium</v>
      </c>
      <c r="AL2983" t="str">
        <f t="shared" si="1075"/>
        <v>Q1 - Low</v>
      </c>
      <c r="AM2983">
        <f t="shared" si="1076"/>
        <v>0</v>
      </c>
      <c r="AN2983">
        <f t="shared" si="1077"/>
        <v>1</v>
      </c>
      <c r="AO2983">
        <f t="shared" si="1078"/>
        <v>0</v>
      </c>
      <c r="AP2983">
        <f t="shared" si="1079"/>
        <v>0</v>
      </c>
      <c r="AQ2983">
        <f t="shared" si="1080"/>
        <v>264.60000000000002</v>
      </c>
    </row>
    <row r="2984" spans="1:43" x14ac:dyDescent="0.25">
      <c r="A2984" t="s">
        <v>73</v>
      </c>
      <c r="B2984">
        <v>90</v>
      </c>
      <c r="C2984" t="s">
        <v>25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  <c r="U2984">
        <f t="shared" si="1058"/>
        <v>0</v>
      </c>
      <c r="V2984" t="str">
        <f t="shared" si="1059"/>
        <v>&lt;=3 calls</v>
      </c>
      <c r="W2984" t="str">
        <f t="shared" si="1060"/>
        <v>Q2</v>
      </c>
      <c r="X2984" t="str">
        <f t="shared" si="1061"/>
        <v>Not Applicable</v>
      </c>
      <c r="Y2984" t="str">
        <f t="shared" si="1062"/>
        <v>Low</v>
      </c>
      <c r="Z2984" s="3">
        <f t="shared" si="1063"/>
        <v>-0.35842898221133412</v>
      </c>
      <c r="AA2984" s="3">
        <f t="shared" si="1064"/>
        <v>-1.2691446244139337</v>
      </c>
      <c r="AB2984" s="3">
        <f t="shared" si="1065"/>
        <v>0.16825264496756245</v>
      </c>
      <c r="AC2984" s="3">
        <f t="shared" si="1066"/>
        <v>-0.41885071744501134</v>
      </c>
      <c r="AD2984" s="3">
        <f t="shared" si="1067"/>
        <v>1.4787159736762114</v>
      </c>
      <c r="AE2984" s="3">
        <f t="shared" si="1068"/>
        <v>1.3938953651585972</v>
      </c>
      <c r="AF2984" s="3">
        <f t="shared" si="1069"/>
        <v>3.1143679370324975</v>
      </c>
      <c r="AG2984" t="str">
        <f t="shared" si="1070"/>
        <v>Cluster 2</v>
      </c>
      <c r="AH2984" t="str">
        <f t="shared" si="1071"/>
        <v>Not Applicable</v>
      </c>
      <c r="AI2984" t="e">
        <f t="shared" si="1072"/>
        <v>#N/A</v>
      </c>
      <c r="AJ2984">
        <f t="shared" si="1073"/>
        <v>27.35</v>
      </c>
      <c r="AK2984" t="str">
        <f t="shared" si="1074"/>
        <v>no - Medium</v>
      </c>
      <c r="AL2984" t="str">
        <f t="shared" si="1075"/>
        <v>Q2 - Medium</v>
      </c>
      <c r="AM2984">
        <f t="shared" si="1076"/>
        <v>0</v>
      </c>
      <c r="AN2984">
        <f t="shared" si="1077"/>
        <v>0</v>
      </c>
      <c r="AO2984">
        <f t="shared" si="1078"/>
        <v>0</v>
      </c>
      <c r="AP2984">
        <f t="shared" si="1079"/>
        <v>2</v>
      </c>
      <c r="AQ2984">
        <f t="shared" si="1080"/>
        <v>160.9</v>
      </c>
    </row>
    <row r="2985" spans="1:43" x14ac:dyDescent="0.25">
      <c r="A2985" t="s">
        <v>74</v>
      </c>
      <c r="B2985">
        <v>106</v>
      </c>
      <c r="C2985" t="s">
        <v>28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  <c r="U2985">
        <f t="shared" si="1058"/>
        <v>0</v>
      </c>
      <c r="V2985" t="str">
        <f t="shared" si="1059"/>
        <v>&lt;=3 calls</v>
      </c>
      <c r="W2985" t="str">
        <f t="shared" si="1060"/>
        <v>Q3</v>
      </c>
      <c r="X2985" t="str">
        <f t="shared" si="1061"/>
        <v>Not Applicable</v>
      </c>
      <c r="Y2985" t="str">
        <f t="shared" si="1062"/>
        <v>High</v>
      </c>
      <c r="Z2985" s="3">
        <f t="shared" si="1063"/>
        <v>-1.0267943543176568</v>
      </c>
      <c r="AA2985" s="3">
        <f t="shared" si="1064"/>
        <v>0.82639785650798681</v>
      </c>
      <c r="AB2985" s="3">
        <f t="shared" si="1065"/>
        <v>0.36684838215728655</v>
      </c>
      <c r="AC2985" s="3">
        <f t="shared" si="1066"/>
        <v>0.37822135389418376</v>
      </c>
      <c r="AD2985" s="3">
        <f t="shared" si="1067"/>
        <v>2.6653734574757393</v>
      </c>
      <c r="AE2985" s="3">
        <f t="shared" si="1068"/>
        <v>1.4194608805221005</v>
      </c>
      <c r="AF2985" s="3">
        <f t="shared" si="1069"/>
        <v>2.2193518681923727</v>
      </c>
      <c r="AG2985" t="str">
        <f t="shared" si="1070"/>
        <v>Cluster 2</v>
      </c>
      <c r="AH2985" t="str">
        <f t="shared" si="1071"/>
        <v>&gt;16 messages</v>
      </c>
      <c r="AI2985" t="e">
        <f t="shared" si="1072"/>
        <v>#N/A</v>
      </c>
      <c r="AJ2985">
        <f t="shared" si="1073"/>
        <v>21.22</v>
      </c>
      <c r="AK2985" t="str">
        <f t="shared" si="1074"/>
        <v>no - Low</v>
      </c>
      <c r="AL2985" t="str">
        <f t="shared" si="1075"/>
        <v>Q3 - High</v>
      </c>
      <c r="AM2985">
        <f t="shared" si="1076"/>
        <v>0</v>
      </c>
      <c r="AN2985">
        <f t="shared" si="1077"/>
        <v>0</v>
      </c>
      <c r="AO2985">
        <f t="shared" si="1078"/>
        <v>1</v>
      </c>
      <c r="AP2985">
        <f t="shared" si="1079"/>
        <v>1</v>
      </c>
      <c r="AQ2985">
        <f t="shared" si="1080"/>
        <v>124.8</v>
      </c>
    </row>
    <row r="2986" spans="1:43" x14ac:dyDescent="0.25">
      <c r="A2986" t="s">
        <v>54</v>
      </c>
      <c r="B2986">
        <v>148</v>
      </c>
      <c r="C2986" t="s">
        <v>28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  <c r="U2986">
        <f t="shared" si="1058"/>
        <v>0</v>
      </c>
      <c r="V2986" t="str">
        <f t="shared" si="1059"/>
        <v>&lt;=3 calls</v>
      </c>
      <c r="W2986" t="str">
        <f t="shared" si="1060"/>
        <v>Q4</v>
      </c>
      <c r="X2986" t="str">
        <f t="shared" si="1061"/>
        <v>Not Applicable</v>
      </c>
      <c r="Y2986" t="str">
        <f t="shared" si="1062"/>
        <v>Medium</v>
      </c>
      <c r="Z2986" s="3">
        <f t="shared" si="1063"/>
        <v>0.93201607141223008</v>
      </c>
      <c r="AA2986" s="3">
        <f t="shared" si="1064"/>
        <v>-0.29003075868403355</v>
      </c>
      <c r="AB2986" s="3">
        <f t="shared" si="1065"/>
        <v>-0.34412435698192589</v>
      </c>
      <c r="AC2986" s="3">
        <f t="shared" si="1066"/>
        <v>-1.4695366296648587</v>
      </c>
      <c r="AD2986" s="3">
        <f t="shared" si="1067"/>
        <v>2.2107419409581306</v>
      </c>
      <c r="AE2986" s="3">
        <f t="shared" si="1068"/>
        <v>1.7974235108478189</v>
      </c>
      <c r="AF2986" s="3">
        <f t="shared" si="1069"/>
        <v>3.0942014519396883</v>
      </c>
      <c r="AG2986" t="str">
        <f t="shared" si="1070"/>
        <v>Cluster 2</v>
      </c>
      <c r="AH2986" t="str">
        <f t="shared" si="1071"/>
        <v>Not Applicable</v>
      </c>
      <c r="AI2986" t="e">
        <f t="shared" si="1072"/>
        <v>#N/A</v>
      </c>
      <c r="AJ2986">
        <f t="shared" si="1073"/>
        <v>39.200000000000003</v>
      </c>
      <c r="AK2986" t="str">
        <f t="shared" si="1074"/>
        <v>no - Medium</v>
      </c>
      <c r="AL2986" t="str">
        <f t="shared" si="1075"/>
        <v>Q1 - Low</v>
      </c>
      <c r="AM2986">
        <f t="shared" si="1076"/>
        <v>0</v>
      </c>
      <c r="AN2986">
        <f t="shared" si="1077"/>
        <v>0</v>
      </c>
      <c r="AO2986">
        <f t="shared" si="1078"/>
        <v>1</v>
      </c>
      <c r="AP2986">
        <f t="shared" si="1079"/>
        <v>2</v>
      </c>
      <c r="AQ2986">
        <f t="shared" si="1080"/>
        <v>230.6</v>
      </c>
    </row>
    <row r="2987" spans="1:43" x14ac:dyDescent="0.25">
      <c r="A2987" t="s">
        <v>55</v>
      </c>
      <c r="B2987">
        <v>95</v>
      </c>
      <c r="C2987" t="s">
        <v>25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  <c r="U2987">
        <f t="shared" si="1058"/>
        <v>0</v>
      </c>
      <c r="V2987" t="str">
        <f t="shared" si="1059"/>
        <v>&lt;=3 calls</v>
      </c>
      <c r="W2987" t="str">
        <f t="shared" si="1060"/>
        <v>Q2</v>
      </c>
      <c r="X2987" t="str">
        <f t="shared" si="1061"/>
        <v>Not Applicable</v>
      </c>
      <c r="Y2987" t="str">
        <f t="shared" si="1062"/>
        <v>Low</v>
      </c>
      <c r="Z2987" s="3">
        <f t="shared" si="1063"/>
        <v>0.90424465705878176</v>
      </c>
      <c r="AA2987" s="3">
        <f t="shared" si="1064"/>
        <v>-1.0343165021453806</v>
      </c>
      <c r="AB2987" s="3">
        <f t="shared" si="1065"/>
        <v>0.95071984949507549</v>
      </c>
      <c r="AC2987" s="3">
        <f t="shared" si="1066"/>
        <v>-2.3028392497012895</v>
      </c>
      <c r="AD2987" s="3">
        <f t="shared" si="1067"/>
        <v>3.0215928544449402</v>
      </c>
      <c r="AE2987" s="3">
        <f t="shared" si="1068"/>
        <v>2.8450669357008711</v>
      </c>
      <c r="AF2987" s="3">
        <f t="shared" si="1069"/>
        <v>3.8805654690011315</v>
      </c>
      <c r="AG2987" t="str">
        <f t="shared" si="1070"/>
        <v>Cluster 2</v>
      </c>
      <c r="AH2987" t="str">
        <f t="shared" si="1071"/>
        <v>&gt;16 messages</v>
      </c>
      <c r="AI2987" t="e">
        <f t="shared" si="1072"/>
        <v>#N/A</v>
      </c>
      <c r="AJ2987">
        <f t="shared" si="1073"/>
        <v>38.950000000000003</v>
      </c>
      <c r="AK2987" t="str">
        <f t="shared" si="1074"/>
        <v>no - Low</v>
      </c>
      <c r="AL2987" t="str">
        <f t="shared" si="1075"/>
        <v>Q1 - Low</v>
      </c>
      <c r="AM2987">
        <f t="shared" si="1076"/>
        <v>0</v>
      </c>
      <c r="AN2987">
        <f t="shared" si="1077"/>
        <v>0</v>
      </c>
      <c r="AO2987">
        <f t="shared" si="1078"/>
        <v>0</v>
      </c>
      <c r="AP2987">
        <f t="shared" si="1079"/>
        <v>0</v>
      </c>
      <c r="AQ2987">
        <f t="shared" si="1080"/>
        <v>229.1</v>
      </c>
    </row>
    <row r="2988" spans="1:43" x14ac:dyDescent="0.25">
      <c r="A2988" t="s">
        <v>26</v>
      </c>
      <c r="B2988">
        <v>127</v>
      </c>
      <c r="C2988" t="s">
        <v>25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  <c r="U2988">
        <f t="shared" si="1058"/>
        <v>0</v>
      </c>
      <c r="V2988" t="str">
        <f t="shared" si="1059"/>
        <v>&lt;=3 calls</v>
      </c>
      <c r="W2988" t="str">
        <f t="shared" si="1060"/>
        <v>Q3</v>
      </c>
      <c r="X2988" t="str">
        <f t="shared" si="1061"/>
        <v>Not Applicable</v>
      </c>
      <c r="Y2988" t="str">
        <f t="shared" si="1062"/>
        <v>High</v>
      </c>
      <c r="Z2988" s="3">
        <f t="shared" si="1063"/>
        <v>0.60431338204154039</v>
      </c>
      <c r="AA2988" s="3">
        <f t="shared" si="1064"/>
        <v>1.192570521740308</v>
      </c>
      <c r="AB2988" s="3">
        <f t="shared" si="1065"/>
        <v>-0.45533796980817132</v>
      </c>
      <c r="AC2988" s="3">
        <f t="shared" si="1066"/>
        <v>-0.60000346093119195</v>
      </c>
      <c r="AD2988" s="3">
        <f t="shared" si="1067"/>
        <v>2.7996144161298071</v>
      </c>
      <c r="AE2988" s="3">
        <f t="shared" si="1068"/>
        <v>1.5345214019090352</v>
      </c>
      <c r="AF2988" s="3">
        <f t="shared" si="1069"/>
        <v>2.2071862148065122</v>
      </c>
      <c r="AG2988" t="str">
        <f t="shared" si="1070"/>
        <v>Cluster 2</v>
      </c>
      <c r="AH2988" t="str">
        <f t="shared" si="1071"/>
        <v>Not Applicable</v>
      </c>
      <c r="AI2988" t="e">
        <f t="shared" si="1072"/>
        <v>#N/A</v>
      </c>
      <c r="AJ2988">
        <f t="shared" si="1073"/>
        <v>36.19</v>
      </c>
      <c r="AK2988" t="str">
        <f t="shared" si="1074"/>
        <v>no - Low</v>
      </c>
      <c r="AL2988" t="str">
        <f t="shared" si="1075"/>
        <v>Q2 - Medium</v>
      </c>
      <c r="AM2988">
        <f t="shared" si="1076"/>
        <v>0</v>
      </c>
      <c r="AN2988">
        <f t="shared" si="1077"/>
        <v>0</v>
      </c>
      <c r="AO2988">
        <f t="shared" si="1078"/>
        <v>0</v>
      </c>
      <c r="AP2988">
        <f t="shared" si="1079"/>
        <v>2</v>
      </c>
      <c r="AQ2988">
        <f t="shared" si="1080"/>
        <v>212.9</v>
      </c>
    </row>
    <row r="2989" spans="1:43" x14ac:dyDescent="0.25">
      <c r="A2989" t="s">
        <v>46</v>
      </c>
      <c r="B2989">
        <v>79</v>
      </c>
      <c r="C2989" t="s">
        <v>25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  <c r="U2989">
        <f t="shared" si="1058"/>
        <v>0</v>
      </c>
      <c r="V2989" t="str">
        <f t="shared" si="1059"/>
        <v>&lt;=3 calls</v>
      </c>
      <c r="W2989" t="str">
        <f t="shared" si="1060"/>
        <v>Q2</v>
      </c>
      <c r="X2989" t="str">
        <f t="shared" si="1061"/>
        <v>Not Applicable</v>
      </c>
      <c r="Y2989" t="str">
        <f t="shared" si="1062"/>
        <v>Medium</v>
      </c>
      <c r="Z2989" s="3">
        <f t="shared" si="1063"/>
        <v>-1.0267943543176568</v>
      </c>
      <c r="AA2989" s="3">
        <f t="shared" si="1064"/>
        <v>0.14778438452852347</v>
      </c>
      <c r="AB2989" s="3">
        <f t="shared" si="1065"/>
        <v>-0.50697286147749943</v>
      </c>
      <c r="AC2989" s="3">
        <f t="shared" si="1066"/>
        <v>-2.0492254088206368</v>
      </c>
      <c r="AD2989" s="3">
        <f t="shared" si="1067"/>
        <v>1.631587156306809</v>
      </c>
      <c r="AE2989" s="3">
        <f t="shared" si="1068"/>
        <v>2.3521252366317311</v>
      </c>
      <c r="AF2989" s="3">
        <f t="shared" si="1069"/>
        <v>4.050050568693484</v>
      </c>
      <c r="AG2989" t="str">
        <f t="shared" si="1070"/>
        <v>Cluster 1</v>
      </c>
      <c r="AH2989" t="str">
        <f t="shared" si="1071"/>
        <v>&gt;16 messages</v>
      </c>
      <c r="AI2989" t="e">
        <f t="shared" si="1072"/>
        <v>#N/A</v>
      </c>
      <c r="AJ2989">
        <f t="shared" si="1073"/>
        <v>21.22</v>
      </c>
      <c r="AK2989" t="str">
        <f t="shared" si="1074"/>
        <v>no - Low</v>
      </c>
      <c r="AL2989" t="str">
        <f t="shared" si="1075"/>
        <v>Q1 - Low</v>
      </c>
      <c r="AM2989">
        <f t="shared" si="1076"/>
        <v>0</v>
      </c>
      <c r="AN2989">
        <f t="shared" si="1077"/>
        <v>0</v>
      </c>
      <c r="AO2989">
        <f t="shared" si="1078"/>
        <v>0</v>
      </c>
      <c r="AP2989">
        <f t="shared" si="1079"/>
        <v>1</v>
      </c>
      <c r="AQ2989">
        <f t="shared" si="1080"/>
        <v>124.8</v>
      </c>
    </row>
    <row r="2990" spans="1:43" x14ac:dyDescent="0.25">
      <c r="A2990" t="s">
        <v>29</v>
      </c>
      <c r="B2990">
        <v>83</v>
      </c>
      <c r="C2990" t="s">
        <v>28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  <c r="U2990">
        <f t="shared" si="1058"/>
        <v>0</v>
      </c>
      <c r="V2990" t="str">
        <f t="shared" si="1059"/>
        <v>&lt;=3 calls</v>
      </c>
      <c r="W2990" t="str">
        <f t="shared" si="1060"/>
        <v>Q2</v>
      </c>
      <c r="X2990" t="str">
        <f t="shared" si="1061"/>
        <v>Not Applicable</v>
      </c>
      <c r="Y2990" t="str">
        <f t="shared" si="1062"/>
        <v>Medium</v>
      </c>
      <c r="Z2990" s="3">
        <f t="shared" si="1063"/>
        <v>-0.85831444057340356</v>
      </c>
      <c r="AA2990" s="3">
        <f t="shared" si="1064"/>
        <v>-0.60844177192952964</v>
      </c>
      <c r="AB2990" s="3">
        <f t="shared" si="1065"/>
        <v>0.44231476228938194</v>
      </c>
      <c r="AC2990" s="3">
        <f t="shared" si="1066"/>
        <v>0.52314354868312773</v>
      </c>
      <c r="AD2990" s="3">
        <f t="shared" si="1067"/>
        <v>2.1386048693324864</v>
      </c>
      <c r="AE2990" s="3">
        <f t="shared" si="1068"/>
        <v>1.255478629923054</v>
      </c>
      <c r="AF2990" s="3">
        <f t="shared" si="1069"/>
        <v>2.5649215179522193</v>
      </c>
      <c r="AG2990" t="str">
        <f t="shared" si="1070"/>
        <v>Cluster 2</v>
      </c>
      <c r="AH2990" t="str">
        <f t="shared" si="1071"/>
        <v>Not Applicable</v>
      </c>
      <c r="AI2990" t="e">
        <f t="shared" si="1072"/>
        <v>#N/A</v>
      </c>
      <c r="AJ2990">
        <f t="shared" si="1073"/>
        <v>22.76</v>
      </c>
      <c r="AK2990" t="str">
        <f t="shared" si="1074"/>
        <v>no - Medium</v>
      </c>
      <c r="AL2990" t="str">
        <f t="shared" si="1075"/>
        <v>Q3 - High</v>
      </c>
      <c r="AM2990">
        <f t="shared" si="1076"/>
        <v>0</v>
      </c>
      <c r="AN2990">
        <f t="shared" si="1077"/>
        <v>0</v>
      </c>
      <c r="AO2990">
        <f t="shared" si="1078"/>
        <v>1</v>
      </c>
      <c r="AP2990">
        <f t="shared" si="1079"/>
        <v>0</v>
      </c>
      <c r="AQ2990">
        <f t="shared" si="1080"/>
        <v>133.9</v>
      </c>
    </row>
    <row r="2991" spans="1:43" x14ac:dyDescent="0.25">
      <c r="A2991" t="s">
        <v>62</v>
      </c>
      <c r="B2991">
        <v>83</v>
      </c>
      <c r="C2991" t="s">
        <v>28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  <c r="U2991">
        <f t="shared" si="1058"/>
        <v>0</v>
      </c>
      <c r="V2991" t="str">
        <f t="shared" si="1059"/>
        <v>&lt;=3 calls</v>
      </c>
      <c r="W2991" t="str">
        <f t="shared" si="1060"/>
        <v>Q2</v>
      </c>
      <c r="X2991" t="str">
        <f t="shared" si="1061"/>
        <v>Not Applicable</v>
      </c>
      <c r="Y2991" t="str">
        <f t="shared" si="1062"/>
        <v>Medium</v>
      </c>
      <c r="Z2991" s="3">
        <f t="shared" si="1063"/>
        <v>-0.93422297313949554</v>
      </c>
      <c r="AA2991" s="3">
        <f t="shared" si="1064"/>
        <v>-0.33381227300528904</v>
      </c>
      <c r="AB2991" s="3">
        <f t="shared" si="1065"/>
        <v>-0.61818647430374485</v>
      </c>
      <c r="AC2991" s="3">
        <f t="shared" si="1066"/>
        <v>1.4651378148112675</v>
      </c>
      <c r="AD2991" s="3">
        <f t="shared" si="1067"/>
        <v>2.5827928138505545</v>
      </c>
      <c r="AE2991" s="3">
        <f t="shared" si="1068"/>
        <v>1.8742962760867308</v>
      </c>
      <c r="AF2991" s="3">
        <f t="shared" si="1069"/>
        <v>2.8905283845392544</v>
      </c>
      <c r="AG2991" t="str">
        <f t="shared" si="1070"/>
        <v>Cluster 2</v>
      </c>
      <c r="AH2991" t="str">
        <f t="shared" si="1071"/>
        <v>&gt;16 messages</v>
      </c>
      <c r="AI2991" t="e">
        <f t="shared" si="1072"/>
        <v>#N/A</v>
      </c>
      <c r="AJ2991">
        <f t="shared" si="1073"/>
        <v>22.07</v>
      </c>
      <c r="AK2991" t="str">
        <f t="shared" si="1074"/>
        <v>no - Medium</v>
      </c>
      <c r="AL2991" t="str">
        <f t="shared" si="1075"/>
        <v>Q4 - Very High</v>
      </c>
      <c r="AM2991">
        <f t="shared" si="1076"/>
        <v>0</v>
      </c>
      <c r="AN2991">
        <f t="shared" si="1077"/>
        <v>0</v>
      </c>
      <c r="AO2991">
        <f t="shared" si="1078"/>
        <v>1</v>
      </c>
      <c r="AP2991">
        <f t="shared" si="1079"/>
        <v>1</v>
      </c>
      <c r="AQ2991">
        <f t="shared" si="1080"/>
        <v>129.80000000000001</v>
      </c>
    </row>
    <row r="2992" spans="1:43" x14ac:dyDescent="0.25">
      <c r="A2992" t="s">
        <v>45</v>
      </c>
      <c r="B2992">
        <v>17</v>
      </c>
      <c r="C2992" t="s">
        <v>25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  <c r="U2992">
        <f t="shared" si="1058"/>
        <v>0</v>
      </c>
      <c r="V2992" t="str">
        <f t="shared" si="1059"/>
        <v>&lt;=3 calls</v>
      </c>
      <c r="W2992" t="str">
        <f t="shared" si="1060"/>
        <v>Q1</v>
      </c>
      <c r="X2992" t="str">
        <f t="shared" si="1061"/>
        <v>Not Applicable</v>
      </c>
      <c r="Y2992" t="str">
        <f t="shared" si="1062"/>
        <v>High</v>
      </c>
      <c r="Z2992" s="3">
        <f t="shared" si="1063"/>
        <v>-0.2177204828205295</v>
      </c>
      <c r="AA2992" s="3">
        <f t="shared" si="1064"/>
        <v>1.9308860587033012</v>
      </c>
      <c r="AB2992" s="3">
        <f t="shared" si="1065"/>
        <v>0.8772394267348772</v>
      </c>
      <c r="AC2992" s="3">
        <f t="shared" si="1066"/>
        <v>-0.52754236353671935</v>
      </c>
      <c r="AD2992" s="3">
        <f t="shared" si="1067"/>
        <v>3.5985133618815803</v>
      </c>
      <c r="AE2992" s="3">
        <f t="shared" si="1068"/>
        <v>2.1962634490148072</v>
      </c>
      <c r="AF2992" s="3">
        <f t="shared" si="1069"/>
        <v>2.167451927798298</v>
      </c>
      <c r="AG2992" t="str">
        <f t="shared" si="1070"/>
        <v>Cluster 3</v>
      </c>
      <c r="AH2992" t="str">
        <f t="shared" si="1071"/>
        <v>Not Applicable</v>
      </c>
      <c r="AI2992" t="e">
        <f t="shared" si="1072"/>
        <v>#N/A</v>
      </c>
      <c r="AJ2992">
        <f t="shared" si="1073"/>
        <v>28.65</v>
      </c>
      <c r="AK2992" t="str">
        <f t="shared" si="1074"/>
        <v>no - Medium</v>
      </c>
      <c r="AL2992" t="str">
        <f t="shared" si="1075"/>
        <v>Q2 - Medium</v>
      </c>
      <c r="AM2992">
        <f t="shared" si="1076"/>
        <v>0</v>
      </c>
      <c r="AN2992">
        <f t="shared" si="1077"/>
        <v>0</v>
      </c>
      <c r="AO2992">
        <f t="shared" si="1078"/>
        <v>0</v>
      </c>
      <c r="AP2992">
        <f t="shared" si="1079"/>
        <v>3</v>
      </c>
      <c r="AQ2992">
        <f t="shared" si="1080"/>
        <v>168.5</v>
      </c>
    </row>
    <row r="2993" spans="1:43" x14ac:dyDescent="0.25">
      <c r="A2993" t="s">
        <v>63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  <c r="U2993">
        <f t="shared" si="1058"/>
        <v>0</v>
      </c>
      <c r="V2993" t="str">
        <f t="shared" si="1059"/>
        <v>&lt;=3 calls</v>
      </c>
      <c r="W2993" t="str">
        <f t="shared" si="1060"/>
        <v>Q4</v>
      </c>
      <c r="X2993" t="str">
        <f t="shared" si="1061"/>
        <v>High</v>
      </c>
      <c r="Y2993" t="str">
        <f t="shared" si="1062"/>
        <v>High</v>
      </c>
      <c r="Z2993" s="3">
        <f t="shared" si="1063"/>
        <v>-1.8303139429440942</v>
      </c>
      <c r="AA2993" s="3">
        <f t="shared" si="1064"/>
        <v>1.2642129997205438</v>
      </c>
      <c r="AB2993" s="3">
        <f t="shared" si="1065"/>
        <v>0.38075008376056702</v>
      </c>
      <c r="AC2993" s="3">
        <f t="shared" si="1066"/>
        <v>0.70429629216930834</v>
      </c>
      <c r="AD2993" s="3">
        <f t="shared" si="1067"/>
        <v>3.2599353363614036</v>
      </c>
      <c r="AE2993" s="3">
        <f t="shared" si="1068"/>
        <v>2.3641674077452906</v>
      </c>
      <c r="AF2993" s="3">
        <f t="shared" si="1069"/>
        <v>2.9242771186111001</v>
      </c>
      <c r="AG2993" t="str">
        <f t="shared" si="1070"/>
        <v>Cluster 2</v>
      </c>
      <c r="AH2993" t="str">
        <f t="shared" si="1071"/>
        <v>Not Applicable</v>
      </c>
      <c r="AI2993" t="e">
        <f t="shared" si="1072"/>
        <v>#N/A</v>
      </c>
      <c r="AJ2993">
        <f t="shared" si="1073"/>
        <v>13.84</v>
      </c>
      <c r="AK2993" t="str">
        <f t="shared" si="1074"/>
        <v>yes - Low</v>
      </c>
      <c r="AL2993" t="str">
        <f t="shared" si="1075"/>
        <v>Q4 - Very High</v>
      </c>
      <c r="AM2993">
        <f t="shared" si="1076"/>
        <v>1</v>
      </c>
      <c r="AN2993">
        <f t="shared" si="1077"/>
        <v>1</v>
      </c>
      <c r="AO2993">
        <f t="shared" si="1078"/>
        <v>0</v>
      </c>
      <c r="AP2993">
        <f t="shared" si="1079"/>
        <v>1</v>
      </c>
      <c r="AQ2993">
        <f t="shared" si="1080"/>
        <v>81.400000000000006</v>
      </c>
    </row>
    <row r="2994" spans="1:43" x14ac:dyDescent="0.25">
      <c r="A2994" t="s">
        <v>26</v>
      </c>
      <c r="B2994">
        <v>149</v>
      </c>
      <c r="C2994" t="s">
        <v>28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  <c r="U2994">
        <f t="shared" si="1058"/>
        <v>0</v>
      </c>
      <c r="V2994" t="str">
        <f t="shared" si="1059"/>
        <v>&lt;=3 calls</v>
      </c>
      <c r="W2994" t="str">
        <f t="shared" si="1060"/>
        <v>Q4</v>
      </c>
      <c r="X2994" t="str">
        <f t="shared" si="1061"/>
        <v>Not Applicable</v>
      </c>
      <c r="Y2994" t="str">
        <f t="shared" si="1062"/>
        <v>Medium</v>
      </c>
      <c r="Z2994" s="3">
        <f t="shared" si="1063"/>
        <v>-1.1675028537084613</v>
      </c>
      <c r="AA2994" s="3">
        <f t="shared" si="1064"/>
        <v>0.54778821991817772</v>
      </c>
      <c r="AB2994" s="3">
        <f t="shared" si="1065"/>
        <v>0.42046923119851182</v>
      </c>
      <c r="AC2994" s="3">
        <f t="shared" si="1066"/>
        <v>-0.45508126614224731</v>
      </c>
      <c r="AD2994" s="3">
        <f t="shared" si="1067"/>
        <v>2.1767808440467284</v>
      </c>
      <c r="AE2994" s="3">
        <f t="shared" si="1068"/>
        <v>1.4307439255425218</v>
      </c>
      <c r="AF2994" s="3">
        <f t="shared" si="1069"/>
        <v>2.712135969663922</v>
      </c>
      <c r="AG2994" t="str">
        <f t="shared" si="1070"/>
        <v>Cluster 2</v>
      </c>
      <c r="AH2994" t="str">
        <f t="shared" si="1071"/>
        <v>Not Applicable</v>
      </c>
      <c r="AI2994" t="e">
        <f t="shared" si="1072"/>
        <v>#N/A</v>
      </c>
      <c r="AJ2994">
        <f t="shared" si="1073"/>
        <v>19.920000000000002</v>
      </c>
      <c r="AK2994" t="str">
        <f t="shared" si="1074"/>
        <v>no - High</v>
      </c>
      <c r="AL2994" t="str">
        <f t="shared" si="1075"/>
        <v>Q2 - Medium</v>
      </c>
      <c r="AM2994">
        <f t="shared" si="1076"/>
        <v>0</v>
      </c>
      <c r="AN2994">
        <f t="shared" si="1077"/>
        <v>0</v>
      </c>
      <c r="AO2994">
        <f t="shared" si="1078"/>
        <v>1</v>
      </c>
      <c r="AP2994">
        <f t="shared" si="1079"/>
        <v>1</v>
      </c>
      <c r="AQ2994">
        <f t="shared" si="1080"/>
        <v>117.2</v>
      </c>
    </row>
    <row r="2995" spans="1:43" x14ac:dyDescent="0.25">
      <c r="A2995" t="s">
        <v>66</v>
      </c>
      <c r="B2995">
        <v>79</v>
      </c>
      <c r="C2995" t="s">
        <v>28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  <c r="U2995">
        <f t="shared" si="1058"/>
        <v>1</v>
      </c>
      <c r="V2995" t="str">
        <f t="shared" si="1059"/>
        <v>&lt;=3 calls</v>
      </c>
      <c r="W2995" t="str">
        <f t="shared" si="1060"/>
        <v>Q2</v>
      </c>
      <c r="X2995" t="str">
        <f t="shared" si="1061"/>
        <v>High</v>
      </c>
      <c r="Y2995" t="str">
        <f t="shared" si="1062"/>
        <v>Medium</v>
      </c>
      <c r="Z2995" s="3">
        <f t="shared" si="1063"/>
        <v>2.2243125526593577</v>
      </c>
      <c r="AA2995" s="3">
        <f t="shared" si="1064"/>
        <v>0.21146658717762301</v>
      </c>
      <c r="AB2995" s="3">
        <f t="shared" si="1065"/>
        <v>-0.53874817942785513</v>
      </c>
      <c r="AC2995" s="3">
        <f t="shared" si="1066"/>
        <v>0.59560464607760044</v>
      </c>
      <c r="AD2995" s="3">
        <f t="shared" si="1067"/>
        <v>3.8239443193710398</v>
      </c>
      <c r="AE2995" s="3">
        <f t="shared" si="1068"/>
        <v>2.3742954628008266</v>
      </c>
      <c r="AF2995" s="3">
        <f t="shared" si="1069"/>
        <v>2.1568513466864472</v>
      </c>
      <c r="AG2995" t="str">
        <f t="shared" si="1070"/>
        <v>Cluster 3</v>
      </c>
      <c r="AH2995" t="str">
        <f t="shared" si="1071"/>
        <v>Not Applicable</v>
      </c>
      <c r="AI2995">
        <f t="shared" si="1072"/>
        <v>51.07</v>
      </c>
      <c r="AJ2995" t="e">
        <f t="shared" si="1073"/>
        <v>#N/A</v>
      </c>
      <c r="AK2995" t="str">
        <f t="shared" si="1074"/>
        <v>yes - Low</v>
      </c>
      <c r="AL2995" t="str">
        <f t="shared" si="1075"/>
        <v>Q3 - High</v>
      </c>
      <c r="AM2995">
        <f t="shared" si="1076"/>
        <v>1</v>
      </c>
      <c r="AN2995">
        <f t="shared" si="1077"/>
        <v>0</v>
      </c>
      <c r="AO2995">
        <f t="shared" si="1078"/>
        <v>1</v>
      </c>
      <c r="AP2995">
        <f t="shared" si="1079"/>
        <v>2</v>
      </c>
      <c r="AQ2995">
        <f t="shared" si="1080"/>
        <v>300.39999999999998</v>
      </c>
    </row>
    <row r="2996" spans="1:43" x14ac:dyDescent="0.25">
      <c r="A2996" t="s">
        <v>42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  <c r="U2996">
        <f t="shared" si="1058"/>
        <v>0</v>
      </c>
      <c r="V2996" t="str">
        <f t="shared" si="1059"/>
        <v>&lt;=3 calls</v>
      </c>
      <c r="W2996" t="str">
        <f t="shared" si="1060"/>
        <v>Q2</v>
      </c>
      <c r="X2996" t="str">
        <f t="shared" si="1061"/>
        <v>Not Applicable</v>
      </c>
      <c r="Y2996" t="str">
        <f t="shared" si="1062"/>
        <v>High</v>
      </c>
      <c r="Z2996" s="3">
        <f t="shared" si="1063"/>
        <v>0.27475926504728698</v>
      </c>
      <c r="AA2996" s="3">
        <f t="shared" si="1064"/>
        <v>1.4373489881727821</v>
      </c>
      <c r="AB2996" s="3">
        <f t="shared" si="1065"/>
        <v>-1.1484370926003085</v>
      </c>
      <c r="AC2996" s="3">
        <f t="shared" si="1066"/>
        <v>0.45068245128865581</v>
      </c>
      <c r="AD2996" s="3">
        <f t="shared" si="1067"/>
        <v>3.1132289377601641</v>
      </c>
      <c r="AE2996" s="3">
        <f t="shared" si="1068"/>
        <v>1.9140238230206141</v>
      </c>
      <c r="AF2996" s="3">
        <f t="shared" si="1069"/>
        <v>2.3737691486902457</v>
      </c>
      <c r="AG2996" t="str">
        <f t="shared" si="1070"/>
        <v>Cluster 2</v>
      </c>
      <c r="AH2996" t="str">
        <f t="shared" si="1071"/>
        <v>Not Applicable</v>
      </c>
      <c r="AI2996" t="e">
        <f t="shared" si="1072"/>
        <v>#N/A</v>
      </c>
      <c r="AJ2996">
        <f t="shared" si="1073"/>
        <v>33.17</v>
      </c>
      <c r="AK2996" t="str">
        <f t="shared" si="1074"/>
        <v>no - High</v>
      </c>
      <c r="AL2996" t="str">
        <f t="shared" si="1075"/>
        <v>Q3 - High</v>
      </c>
      <c r="AM2996">
        <f t="shared" si="1076"/>
        <v>0</v>
      </c>
      <c r="AN2996">
        <f t="shared" si="1077"/>
        <v>1</v>
      </c>
      <c r="AO2996">
        <f t="shared" si="1078"/>
        <v>0</v>
      </c>
      <c r="AP2996">
        <f t="shared" si="1079"/>
        <v>1</v>
      </c>
      <c r="AQ2996">
        <f t="shared" si="1080"/>
        <v>195.1</v>
      </c>
    </row>
    <row r="2997" spans="1:43" x14ac:dyDescent="0.25">
      <c r="A2997" t="s">
        <v>60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  <c r="U2997">
        <f t="shared" si="1058"/>
        <v>0</v>
      </c>
      <c r="V2997" t="str">
        <f t="shared" si="1059"/>
        <v>&lt;=3 calls</v>
      </c>
      <c r="W2997" t="str">
        <f t="shared" si="1060"/>
        <v>Q2</v>
      </c>
      <c r="X2997" t="str">
        <f t="shared" si="1061"/>
        <v>Not Applicable</v>
      </c>
      <c r="Y2997" t="str">
        <f t="shared" si="1062"/>
        <v>Medium</v>
      </c>
      <c r="Z2997" s="3">
        <f t="shared" si="1063"/>
        <v>-0.1529205159958168</v>
      </c>
      <c r="AA2997" s="3">
        <f t="shared" si="1064"/>
        <v>0.37664230029872375</v>
      </c>
      <c r="AB2997" s="3">
        <f t="shared" si="1065"/>
        <v>-0.61024264481615575</v>
      </c>
      <c r="AC2997" s="3">
        <f t="shared" si="1066"/>
        <v>1.591586692182255E-2</v>
      </c>
      <c r="AD2997" s="3">
        <f t="shared" si="1067"/>
        <v>1.9485080240471113</v>
      </c>
      <c r="AE2997" s="3">
        <f t="shared" si="1068"/>
        <v>0.73341223534846411</v>
      </c>
      <c r="AF2997" s="3">
        <f t="shared" si="1069"/>
        <v>2.2976299732858823</v>
      </c>
      <c r="AG2997" t="str">
        <f t="shared" si="1070"/>
        <v>Cluster 2</v>
      </c>
      <c r="AH2997" t="str">
        <f t="shared" si="1071"/>
        <v>Not Applicable</v>
      </c>
      <c r="AI2997" t="e">
        <f t="shared" si="1072"/>
        <v>#N/A</v>
      </c>
      <c r="AJ2997">
        <f t="shared" si="1073"/>
        <v>29.24</v>
      </c>
      <c r="AK2997" t="str">
        <f t="shared" si="1074"/>
        <v>no - Low</v>
      </c>
      <c r="AL2997" t="str">
        <f t="shared" si="1075"/>
        <v>Q2 - Medium</v>
      </c>
      <c r="AM2997">
        <f t="shared" si="1076"/>
        <v>0</v>
      </c>
      <c r="AN2997">
        <f t="shared" si="1077"/>
        <v>1</v>
      </c>
      <c r="AO2997">
        <f t="shared" si="1078"/>
        <v>0</v>
      </c>
      <c r="AP2997">
        <f t="shared" si="1079"/>
        <v>0</v>
      </c>
      <c r="AQ2997">
        <f t="shared" si="1080"/>
        <v>172</v>
      </c>
    </row>
    <row r="2998" spans="1:43" x14ac:dyDescent="0.25">
      <c r="A2998" t="s">
        <v>44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  <c r="U2998">
        <f t="shared" si="1058"/>
        <v>0</v>
      </c>
      <c r="V2998" t="str">
        <f t="shared" si="1059"/>
        <v>&lt;=3 calls</v>
      </c>
      <c r="W2998" t="str">
        <f t="shared" si="1060"/>
        <v>Q3</v>
      </c>
      <c r="X2998" t="str">
        <f t="shared" si="1061"/>
        <v>High</v>
      </c>
      <c r="Y2998" t="str">
        <f t="shared" si="1062"/>
        <v>Low</v>
      </c>
      <c r="Z2998" s="3">
        <f t="shared" si="1063"/>
        <v>-0.27881759439811599</v>
      </c>
      <c r="AA2998" s="3">
        <f t="shared" si="1064"/>
        <v>-1.2771048997450711</v>
      </c>
      <c r="AB2998" s="3">
        <f t="shared" si="1065"/>
        <v>-0.31234903903156963</v>
      </c>
      <c r="AC2998" s="3">
        <f t="shared" si="1066"/>
        <v>0.59560464607760044</v>
      </c>
      <c r="AD2998" s="3">
        <f t="shared" si="1067"/>
        <v>1.9015018323203574</v>
      </c>
      <c r="AE2998" s="3">
        <f t="shared" si="1068"/>
        <v>1.470048636104258</v>
      </c>
      <c r="AF2998" s="3">
        <f t="shared" si="1069"/>
        <v>2.9506570059405925</v>
      </c>
      <c r="AG2998" t="str">
        <f t="shared" si="1070"/>
        <v>Cluster 2</v>
      </c>
      <c r="AH2998" t="str">
        <f t="shared" si="1071"/>
        <v>&gt;16 messages</v>
      </c>
      <c r="AI2998" t="e">
        <f t="shared" si="1072"/>
        <v>#N/A</v>
      </c>
      <c r="AJ2998">
        <f t="shared" si="1073"/>
        <v>28.08</v>
      </c>
      <c r="AK2998" t="str">
        <f t="shared" si="1074"/>
        <v>yes - Medium</v>
      </c>
      <c r="AL2998" t="str">
        <f t="shared" si="1075"/>
        <v>Q3 - High</v>
      </c>
      <c r="AM2998">
        <f t="shared" si="1076"/>
        <v>1</v>
      </c>
      <c r="AN2998">
        <f t="shared" si="1077"/>
        <v>1</v>
      </c>
      <c r="AO2998">
        <f t="shared" si="1078"/>
        <v>0</v>
      </c>
      <c r="AP2998">
        <f t="shared" si="1079"/>
        <v>1</v>
      </c>
      <c r="AQ2998">
        <f t="shared" si="1080"/>
        <v>165.2</v>
      </c>
    </row>
    <row r="2999" spans="1:43" x14ac:dyDescent="0.25">
      <c r="A2999" t="s">
        <v>59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  <c r="U2999">
        <f t="shared" si="1058"/>
        <v>0</v>
      </c>
      <c r="V2999" t="str">
        <f t="shared" si="1059"/>
        <v>&lt;=3 calls</v>
      </c>
      <c r="W2999" t="str">
        <f t="shared" si="1060"/>
        <v>Q3</v>
      </c>
      <c r="X2999" t="str">
        <f t="shared" si="1061"/>
        <v>Not Applicable</v>
      </c>
      <c r="Y2999" t="str">
        <f t="shared" si="1062"/>
        <v>Low</v>
      </c>
      <c r="Z2999" s="3">
        <f t="shared" si="1063"/>
        <v>-0.56578887605041506</v>
      </c>
      <c r="AA2999" s="3">
        <f t="shared" si="1064"/>
        <v>-1.9039765820721415</v>
      </c>
      <c r="AB2999" s="3">
        <f t="shared" si="1065"/>
        <v>0.54359858825614105</v>
      </c>
      <c r="AC2999" s="3">
        <f t="shared" si="1066"/>
        <v>-0.45508126614224731</v>
      </c>
      <c r="AD2999" s="3">
        <f t="shared" si="1067"/>
        <v>1.9197254984168648</v>
      </c>
      <c r="AE2999" s="3">
        <f t="shared" si="1068"/>
        <v>2.108990815838041</v>
      </c>
      <c r="AF2999" s="3">
        <f t="shared" si="1069"/>
        <v>3.6346029402544828</v>
      </c>
      <c r="AG2999" t="str">
        <f t="shared" si="1070"/>
        <v>Cluster 1</v>
      </c>
      <c r="AH2999" t="str">
        <f t="shared" si="1071"/>
        <v>Not Applicable</v>
      </c>
      <c r="AI2999" t="e">
        <f t="shared" si="1072"/>
        <v>#N/A</v>
      </c>
      <c r="AJ2999">
        <f t="shared" si="1073"/>
        <v>25.45</v>
      </c>
      <c r="AK2999" t="str">
        <f t="shared" si="1074"/>
        <v>no - Low</v>
      </c>
      <c r="AL2999" t="str">
        <f t="shared" si="1075"/>
        <v>Q2 - Medium</v>
      </c>
      <c r="AM2999">
        <f t="shared" si="1076"/>
        <v>0</v>
      </c>
      <c r="AN2999">
        <f t="shared" si="1077"/>
        <v>1</v>
      </c>
      <c r="AO2999">
        <f t="shared" si="1078"/>
        <v>0</v>
      </c>
      <c r="AP2999">
        <f t="shared" si="1079"/>
        <v>2</v>
      </c>
      <c r="AQ2999">
        <f t="shared" si="1080"/>
        <v>149.69999999999999</v>
      </c>
    </row>
    <row r="3000" spans="1:43" x14ac:dyDescent="0.25">
      <c r="A3000" t="s">
        <v>68</v>
      </c>
      <c r="B3000">
        <v>92</v>
      </c>
      <c r="C3000" t="s">
        <v>25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  <c r="U3000">
        <f t="shared" si="1058"/>
        <v>0</v>
      </c>
      <c r="V3000" t="str">
        <f t="shared" si="1059"/>
        <v>&lt;=3 calls</v>
      </c>
      <c r="W3000" t="str">
        <f t="shared" si="1060"/>
        <v>Q2</v>
      </c>
      <c r="X3000" t="str">
        <f t="shared" si="1061"/>
        <v>Not Applicable</v>
      </c>
      <c r="Y3000" t="str">
        <f t="shared" si="1062"/>
        <v>Low</v>
      </c>
      <c r="Z3000" s="3">
        <f t="shared" si="1063"/>
        <v>0.1025764960559078</v>
      </c>
      <c r="AA3000" s="3">
        <f t="shared" si="1064"/>
        <v>-1.6333272208134699</v>
      </c>
      <c r="AB3000" s="3">
        <f t="shared" si="1065"/>
        <v>1.1314419703377243</v>
      </c>
      <c r="AC3000" s="3">
        <f t="shared" si="1066"/>
        <v>0.55937409738036437</v>
      </c>
      <c r="AD3000" s="3">
        <f t="shared" si="1067"/>
        <v>2.9311210733738422</v>
      </c>
      <c r="AE3000" s="3">
        <f t="shared" si="1068"/>
        <v>2.0667220569914981</v>
      </c>
      <c r="AF3000" s="3">
        <f t="shared" si="1069"/>
        <v>2.8197888883627651</v>
      </c>
      <c r="AG3000" t="str">
        <f t="shared" si="1070"/>
        <v>Cluster 2</v>
      </c>
      <c r="AH3000" t="str">
        <f t="shared" si="1071"/>
        <v>Not Applicable</v>
      </c>
      <c r="AI3000" t="e">
        <f t="shared" si="1072"/>
        <v>#N/A</v>
      </c>
      <c r="AJ3000">
        <f t="shared" si="1073"/>
        <v>31.59</v>
      </c>
      <c r="AK3000" t="str">
        <f t="shared" si="1074"/>
        <v>no - Medium</v>
      </c>
      <c r="AL3000" t="str">
        <f t="shared" si="1075"/>
        <v>Q3 - High</v>
      </c>
      <c r="AM3000">
        <f t="shared" si="1076"/>
        <v>0</v>
      </c>
      <c r="AN3000">
        <f t="shared" si="1077"/>
        <v>0</v>
      </c>
      <c r="AO3000">
        <f t="shared" si="1078"/>
        <v>0</v>
      </c>
      <c r="AP3000">
        <f t="shared" si="1079"/>
        <v>1</v>
      </c>
      <c r="AQ3000">
        <f t="shared" si="1080"/>
        <v>185.8</v>
      </c>
    </row>
    <row r="3001" spans="1:43" x14ac:dyDescent="0.25">
      <c r="A3001" t="s">
        <v>61</v>
      </c>
      <c r="B3001">
        <v>124</v>
      </c>
      <c r="C3001" t="s">
        <v>25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  <c r="U3001">
        <f t="shared" si="1058"/>
        <v>0</v>
      </c>
      <c r="V3001" t="str">
        <f t="shared" si="1059"/>
        <v>&lt;=3 calls</v>
      </c>
      <c r="W3001" t="str">
        <f t="shared" si="1060"/>
        <v>Q3</v>
      </c>
      <c r="X3001" t="str">
        <f t="shared" si="1061"/>
        <v>Not Applicable</v>
      </c>
      <c r="Y3001" t="str">
        <f t="shared" si="1062"/>
        <v>Low</v>
      </c>
      <c r="Z3001" s="3">
        <f t="shared" si="1063"/>
        <v>1.191215938711081</v>
      </c>
      <c r="AA3001" s="3">
        <f t="shared" si="1064"/>
        <v>-1.4940224025185656</v>
      </c>
      <c r="AB3001" s="3">
        <f t="shared" si="1065"/>
        <v>2.0429964040385573</v>
      </c>
      <c r="AC3001" s="3">
        <f t="shared" si="1066"/>
        <v>0.63183519477483641</v>
      </c>
      <c r="AD3001" s="3">
        <f t="shared" si="1067"/>
        <v>4.1192473392780284</v>
      </c>
      <c r="AE3001" s="3">
        <f t="shared" si="1068"/>
        <v>2.86777760158233</v>
      </c>
      <c r="AF3001" s="3">
        <f t="shared" si="1069"/>
        <v>2.7349768010214421</v>
      </c>
      <c r="AG3001" t="str">
        <f t="shared" si="1070"/>
        <v>Cluster 3</v>
      </c>
      <c r="AH3001" t="str">
        <f t="shared" si="1071"/>
        <v>Not Applicable</v>
      </c>
      <c r="AI3001" t="e">
        <f t="shared" si="1072"/>
        <v>#N/A</v>
      </c>
      <c r="AJ3001">
        <f t="shared" si="1073"/>
        <v>41.58</v>
      </c>
      <c r="AK3001" t="str">
        <f t="shared" si="1074"/>
        <v>no - Medium</v>
      </c>
      <c r="AL3001" t="str">
        <f t="shared" si="1075"/>
        <v>Q3 - High</v>
      </c>
      <c r="AM3001">
        <f t="shared" si="1076"/>
        <v>0</v>
      </c>
      <c r="AN3001">
        <f t="shared" si="1077"/>
        <v>0</v>
      </c>
      <c r="AO3001">
        <f t="shared" si="1078"/>
        <v>0</v>
      </c>
      <c r="AP3001">
        <f t="shared" si="1079"/>
        <v>0</v>
      </c>
      <c r="AQ3001">
        <f t="shared" si="1080"/>
        <v>244.6</v>
      </c>
    </row>
    <row r="3002" spans="1:43" x14ac:dyDescent="0.25">
      <c r="A3002" t="s">
        <v>27</v>
      </c>
      <c r="B3002">
        <v>117</v>
      </c>
      <c r="C3002" t="s">
        <v>25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  <c r="U3002">
        <f t="shared" si="1058"/>
        <v>1</v>
      </c>
      <c r="V3002" t="str">
        <f t="shared" si="1059"/>
        <v>&lt;=3 calls</v>
      </c>
      <c r="W3002" t="str">
        <f t="shared" si="1060"/>
        <v>Q3</v>
      </c>
      <c r="X3002" t="str">
        <f t="shared" si="1061"/>
        <v>Not Applicable</v>
      </c>
      <c r="Y3002" t="str">
        <f t="shared" si="1062"/>
        <v>Medium</v>
      </c>
      <c r="Z3002" s="3">
        <f t="shared" si="1063"/>
        <v>2.2650439603777492</v>
      </c>
      <c r="AA3002" s="3">
        <f t="shared" si="1064"/>
        <v>-0.65819349274913841</v>
      </c>
      <c r="AB3002" s="3">
        <f t="shared" si="1065"/>
        <v>0.18414030394274061</v>
      </c>
      <c r="AC3002" s="3">
        <f t="shared" si="1066"/>
        <v>5.2146415619058542E-2</v>
      </c>
      <c r="AD3002" s="3">
        <f t="shared" si="1067"/>
        <v>3.645071205192004</v>
      </c>
      <c r="AE3002" s="3">
        <f t="shared" si="1068"/>
        <v>2.3664889005738163</v>
      </c>
      <c r="AF3002" s="3">
        <f t="shared" si="1069"/>
        <v>2.4318707494762646</v>
      </c>
      <c r="AG3002" t="str">
        <f t="shared" si="1070"/>
        <v>Cluster 2</v>
      </c>
      <c r="AH3002" t="str">
        <f t="shared" si="1071"/>
        <v>Not Applicable</v>
      </c>
      <c r="AI3002">
        <f t="shared" si="1072"/>
        <v>51.44</v>
      </c>
      <c r="AJ3002" t="e">
        <f t="shared" si="1073"/>
        <v>#N/A</v>
      </c>
      <c r="AK3002" t="str">
        <f t="shared" si="1074"/>
        <v>no - High</v>
      </c>
      <c r="AL3002" t="str">
        <f t="shared" si="1075"/>
        <v>Q3 - High</v>
      </c>
      <c r="AM3002">
        <f t="shared" si="1076"/>
        <v>0</v>
      </c>
      <c r="AN3002">
        <f t="shared" si="1077"/>
        <v>0</v>
      </c>
      <c r="AO3002">
        <f t="shared" si="1078"/>
        <v>0</v>
      </c>
      <c r="AP3002">
        <f t="shared" si="1079"/>
        <v>1</v>
      </c>
      <c r="AQ3002">
        <f t="shared" si="1080"/>
        <v>302.60000000000002</v>
      </c>
    </row>
    <row r="3003" spans="1:43" x14ac:dyDescent="0.25">
      <c r="A3003" t="s">
        <v>66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  <c r="U3003">
        <f t="shared" si="1058"/>
        <v>1</v>
      </c>
      <c r="V3003" t="str">
        <f t="shared" si="1059"/>
        <v>&gt;3 calls</v>
      </c>
      <c r="W3003" t="str">
        <f t="shared" si="1060"/>
        <v>Q4</v>
      </c>
      <c r="X3003" t="str">
        <f t="shared" si="1061"/>
        <v>Not Applicable</v>
      </c>
      <c r="Y3003" t="str">
        <f t="shared" si="1062"/>
        <v>Low</v>
      </c>
      <c r="Z3003" s="3">
        <f t="shared" si="1063"/>
        <v>0.27661069267085009</v>
      </c>
      <c r="AA3003" s="3">
        <f t="shared" si="1064"/>
        <v>-1.4681515076923686</v>
      </c>
      <c r="AB3003" s="3">
        <f t="shared" si="1065"/>
        <v>0.40656752959523135</v>
      </c>
      <c r="AC3003" s="3">
        <f t="shared" si="1066"/>
        <v>-0.45508126614224731</v>
      </c>
      <c r="AD3003" s="3">
        <f t="shared" si="1067"/>
        <v>2.0308297163024167</v>
      </c>
      <c r="AE3003" s="3">
        <f t="shared" si="1068"/>
        <v>1.6138086750770744</v>
      </c>
      <c r="AF3003" s="3">
        <f t="shared" si="1069"/>
        <v>3.0140483643915026</v>
      </c>
      <c r="AG3003" t="str">
        <f t="shared" si="1070"/>
        <v>Cluster 2</v>
      </c>
      <c r="AH3003" t="str">
        <f t="shared" si="1071"/>
        <v>&gt;16 messages</v>
      </c>
      <c r="AI3003">
        <f t="shared" si="1072"/>
        <v>33.18</v>
      </c>
      <c r="AJ3003" t="e">
        <f t="shared" si="1073"/>
        <v>#N/A</v>
      </c>
      <c r="AK3003" t="str">
        <f t="shared" si="1074"/>
        <v>no - Medium</v>
      </c>
      <c r="AL3003" t="str">
        <f t="shared" si="1075"/>
        <v>Q2 - Medium</v>
      </c>
      <c r="AM3003">
        <f t="shared" si="1076"/>
        <v>0</v>
      </c>
      <c r="AN3003">
        <f t="shared" si="1077"/>
        <v>1</v>
      </c>
      <c r="AO3003">
        <f t="shared" si="1078"/>
        <v>0</v>
      </c>
      <c r="AP3003">
        <f t="shared" si="1079"/>
        <v>5</v>
      </c>
      <c r="AQ3003">
        <f t="shared" si="1080"/>
        <v>195.2</v>
      </c>
    </row>
    <row r="3004" spans="1:43" x14ac:dyDescent="0.25">
      <c r="A3004" t="s">
        <v>57</v>
      </c>
      <c r="B3004">
        <v>87</v>
      </c>
      <c r="C3004" t="s">
        <v>28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  <c r="U3004">
        <f t="shared" si="1058"/>
        <v>0</v>
      </c>
      <c r="V3004" t="str">
        <f t="shared" si="1059"/>
        <v>&lt;=3 calls</v>
      </c>
      <c r="W3004" t="str">
        <f t="shared" si="1060"/>
        <v>Q2</v>
      </c>
      <c r="X3004" t="str">
        <f t="shared" si="1061"/>
        <v>High</v>
      </c>
      <c r="Y3004" t="str">
        <f t="shared" si="1062"/>
        <v>Medium</v>
      </c>
      <c r="Z3004" s="3">
        <f t="shared" si="1063"/>
        <v>0.50989057323981624</v>
      </c>
      <c r="AA3004" s="3">
        <f t="shared" si="1064"/>
        <v>-0.35769309899870161</v>
      </c>
      <c r="AB3004" s="3">
        <f t="shared" si="1065"/>
        <v>-0.73734391661757925</v>
      </c>
      <c r="AC3004" s="3">
        <f t="shared" si="1066"/>
        <v>0.99414068174719761</v>
      </c>
      <c r="AD3004" s="3">
        <f t="shared" si="1067"/>
        <v>2.595749020026652</v>
      </c>
      <c r="AE3004" s="3">
        <f t="shared" si="1068"/>
        <v>1.3856134007102623</v>
      </c>
      <c r="AF3004" s="3">
        <f t="shared" si="1069"/>
        <v>2.2587465589318318</v>
      </c>
      <c r="AG3004" t="str">
        <f t="shared" si="1070"/>
        <v>Cluster 2</v>
      </c>
      <c r="AH3004" t="str">
        <f t="shared" si="1071"/>
        <v>Not Applicable</v>
      </c>
      <c r="AI3004" t="e">
        <f t="shared" si="1072"/>
        <v>#N/A</v>
      </c>
      <c r="AJ3004">
        <f t="shared" si="1073"/>
        <v>35.33</v>
      </c>
      <c r="AK3004" t="str">
        <f t="shared" si="1074"/>
        <v>yes - Low</v>
      </c>
      <c r="AL3004" t="str">
        <f t="shared" si="1075"/>
        <v>Q4 - Very High</v>
      </c>
      <c r="AM3004">
        <f t="shared" si="1076"/>
        <v>1</v>
      </c>
      <c r="AN3004">
        <f t="shared" si="1077"/>
        <v>0</v>
      </c>
      <c r="AO3004">
        <f t="shared" si="1078"/>
        <v>1</v>
      </c>
      <c r="AP3004">
        <f t="shared" si="1079"/>
        <v>1</v>
      </c>
      <c r="AQ3004">
        <f t="shared" si="1080"/>
        <v>207.8</v>
      </c>
    </row>
    <row r="3005" spans="1:43" x14ac:dyDescent="0.25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  <c r="U3005">
        <f t="shared" si="1058"/>
        <v>1</v>
      </c>
      <c r="V3005" t="str">
        <f t="shared" si="1059"/>
        <v>&lt;=3 calls</v>
      </c>
      <c r="W3005" t="str">
        <f t="shared" si="1060"/>
        <v>Q1</v>
      </c>
      <c r="X3005" t="str">
        <f t="shared" si="1061"/>
        <v>Not Applicable</v>
      </c>
      <c r="Y3005" t="str">
        <f t="shared" si="1062"/>
        <v>Low</v>
      </c>
      <c r="Z3005" s="3">
        <f t="shared" si="1063"/>
        <v>-1.1341771564843235</v>
      </c>
      <c r="AA3005" s="3">
        <f t="shared" si="1064"/>
        <v>-1.3069559322368365</v>
      </c>
      <c r="AB3005" s="3">
        <f t="shared" si="1065"/>
        <v>1.9476704501874909</v>
      </c>
      <c r="AC3005" s="3">
        <f t="shared" si="1066"/>
        <v>-0.45508126614224731</v>
      </c>
      <c r="AD3005" s="3">
        <f t="shared" si="1067"/>
        <v>3.0162763406351325</v>
      </c>
      <c r="AE3005" s="3">
        <f t="shared" si="1068"/>
        <v>2.6448082676116806</v>
      </c>
      <c r="AF3005" s="3">
        <f t="shared" si="1069"/>
        <v>3.5905568623514279</v>
      </c>
      <c r="AG3005" t="str">
        <f t="shared" si="1070"/>
        <v>Cluster 2</v>
      </c>
      <c r="AH3005" t="str">
        <f t="shared" si="1071"/>
        <v>Not Applicable</v>
      </c>
      <c r="AI3005">
        <f t="shared" si="1072"/>
        <v>20.23</v>
      </c>
      <c r="AJ3005" t="e">
        <f t="shared" si="1073"/>
        <v>#N/A</v>
      </c>
      <c r="AK3005" t="str">
        <f t="shared" si="1074"/>
        <v>no - Medium</v>
      </c>
      <c r="AL3005" t="str">
        <f t="shared" si="1075"/>
        <v>Q2 - Medium</v>
      </c>
      <c r="AM3005">
        <f t="shared" si="1076"/>
        <v>0</v>
      </c>
      <c r="AN3005">
        <f t="shared" si="1077"/>
        <v>1</v>
      </c>
      <c r="AO3005">
        <f t="shared" si="1078"/>
        <v>0</v>
      </c>
      <c r="AP3005">
        <f t="shared" si="1079"/>
        <v>2</v>
      </c>
      <c r="AQ3005">
        <f t="shared" si="1080"/>
        <v>119</v>
      </c>
    </row>
    <row r="3006" spans="1:43" x14ac:dyDescent="0.25">
      <c r="A3006" t="s">
        <v>45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  <c r="U3006">
        <f t="shared" si="1058"/>
        <v>0</v>
      </c>
      <c r="V3006" t="str">
        <f t="shared" si="1059"/>
        <v>&lt;=3 calls</v>
      </c>
      <c r="W3006" t="str">
        <f t="shared" si="1060"/>
        <v>Q3</v>
      </c>
      <c r="X3006" t="str">
        <f t="shared" si="1061"/>
        <v>Not Applicable</v>
      </c>
      <c r="Y3006" t="str">
        <f t="shared" si="1062"/>
        <v>Low</v>
      </c>
      <c r="Z3006" s="3">
        <f t="shared" si="1063"/>
        <v>1.2134330701938398</v>
      </c>
      <c r="AA3006" s="3">
        <f t="shared" si="1064"/>
        <v>-1.2890453127417771</v>
      </c>
      <c r="AB3006" s="3">
        <f t="shared" si="1065"/>
        <v>-0.19120563934583804</v>
      </c>
      <c r="AC3006" s="3">
        <f t="shared" si="1066"/>
        <v>-0.12900632786712207</v>
      </c>
      <c r="AD3006" s="3">
        <f t="shared" si="1067"/>
        <v>2.5289546148096864</v>
      </c>
      <c r="AE3006" s="3">
        <f t="shared" si="1068"/>
        <v>1.7852898541382587</v>
      </c>
      <c r="AF3006" s="3">
        <f t="shared" si="1069"/>
        <v>2.8246961399079371</v>
      </c>
      <c r="AG3006" t="str">
        <f t="shared" si="1070"/>
        <v>Cluster 2</v>
      </c>
      <c r="AH3006" t="str">
        <f t="shared" si="1071"/>
        <v>Not Applicable</v>
      </c>
      <c r="AI3006" t="e">
        <f t="shared" si="1072"/>
        <v>#N/A</v>
      </c>
      <c r="AJ3006">
        <f t="shared" si="1073"/>
        <v>41.79</v>
      </c>
      <c r="AK3006" t="str">
        <f t="shared" si="1074"/>
        <v>no - High</v>
      </c>
      <c r="AL3006" t="str">
        <f t="shared" si="1075"/>
        <v>Q2 - Medium</v>
      </c>
      <c r="AM3006">
        <f t="shared" si="1076"/>
        <v>0</v>
      </c>
      <c r="AN3006">
        <f t="shared" si="1077"/>
        <v>1</v>
      </c>
      <c r="AO3006">
        <f t="shared" si="1078"/>
        <v>0</v>
      </c>
      <c r="AP3006">
        <f t="shared" si="1079"/>
        <v>1</v>
      </c>
      <c r="AQ3006">
        <f t="shared" si="1080"/>
        <v>245.8</v>
      </c>
    </row>
    <row r="3007" spans="1:43" x14ac:dyDescent="0.25">
      <c r="A3007" t="s">
        <v>40</v>
      </c>
      <c r="B3007">
        <v>101</v>
      </c>
      <c r="C3007" t="s">
        <v>25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  <c r="U3007">
        <f t="shared" si="1058"/>
        <v>0</v>
      </c>
      <c r="V3007" t="str">
        <f t="shared" si="1059"/>
        <v>&lt;=3 calls</v>
      </c>
      <c r="W3007" t="str">
        <f t="shared" si="1060"/>
        <v>Q3</v>
      </c>
      <c r="X3007" t="str">
        <f t="shared" si="1061"/>
        <v>Not Applicable</v>
      </c>
      <c r="Y3007" t="str">
        <f t="shared" si="1062"/>
        <v>High</v>
      </c>
      <c r="Z3007" s="3">
        <f t="shared" si="1063"/>
        <v>-0.91200584165673704</v>
      </c>
      <c r="AA3007" s="3">
        <f t="shared" si="1064"/>
        <v>0.7467951031966128</v>
      </c>
      <c r="AB3007" s="3">
        <f t="shared" si="1065"/>
        <v>1.6040998248492679</v>
      </c>
      <c r="AC3007" s="3">
        <f t="shared" si="1066"/>
        <v>0.84921848695825297</v>
      </c>
      <c r="AD3007" s="3">
        <f t="shared" si="1067"/>
        <v>3.641425684363524</v>
      </c>
      <c r="AE3007" s="3">
        <f t="shared" si="1068"/>
        <v>2.1642009768151316</v>
      </c>
      <c r="AF3007" s="3">
        <f t="shared" si="1069"/>
        <v>2.0267093332179571</v>
      </c>
      <c r="AG3007" t="str">
        <f t="shared" si="1070"/>
        <v>Cluster 3</v>
      </c>
      <c r="AH3007" t="str">
        <f t="shared" si="1071"/>
        <v>Not Applicable</v>
      </c>
      <c r="AI3007" t="e">
        <f t="shared" si="1072"/>
        <v>#N/A</v>
      </c>
      <c r="AJ3007">
        <f t="shared" si="1073"/>
        <v>22.27</v>
      </c>
      <c r="AK3007" t="str">
        <f t="shared" si="1074"/>
        <v>no - Medium</v>
      </c>
      <c r="AL3007" t="str">
        <f t="shared" si="1075"/>
        <v>Q4 - Very High</v>
      </c>
      <c r="AM3007">
        <f t="shared" si="1076"/>
        <v>0</v>
      </c>
      <c r="AN3007">
        <f t="shared" si="1077"/>
        <v>0</v>
      </c>
      <c r="AO3007">
        <f t="shared" si="1078"/>
        <v>0</v>
      </c>
      <c r="AP3007">
        <f t="shared" si="1079"/>
        <v>3</v>
      </c>
      <c r="AQ3007">
        <f t="shared" si="1080"/>
        <v>131</v>
      </c>
    </row>
    <row r="3008" spans="1:43" x14ac:dyDescent="0.25">
      <c r="A3008" t="s">
        <v>51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  <c r="U3008">
        <f t="shared" si="1058"/>
        <v>1</v>
      </c>
      <c r="V3008" t="str">
        <f t="shared" si="1059"/>
        <v>&gt;3 calls</v>
      </c>
      <c r="W3008" t="str">
        <f t="shared" si="1060"/>
        <v>Q1</v>
      </c>
      <c r="X3008" t="str">
        <f t="shared" si="1061"/>
        <v>Not Applicable</v>
      </c>
      <c r="Y3008" t="str">
        <f t="shared" si="1062"/>
        <v>Medium</v>
      </c>
      <c r="Z3008" s="3">
        <f t="shared" si="1063"/>
        <v>-0.93422297313949554</v>
      </c>
      <c r="AA3008" s="3">
        <f t="shared" si="1064"/>
        <v>-0.22833862486771883</v>
      </c>
      <c r="AB3008" s="3">
        <f t="shared" si="1065"/>
        <v>0.23776115298396588</v>
      </c>
      <c r="AC3008" s="3">
        <f t="shared" si="1066"/>
        <v>-0.70869510702289995</v>
      </c>
      <c r="AD3008" s="3">
        <f t="shared" si="1067"/>
        <v>1.4888583235628052</v>
      </c>
      <c r="AE3008" s="3">
        <f t="shared" si="1068"/>
        <v>1.2180682295070928</v>
      </c>
      <c r="AF3008" s="3">
        <f t="shared" si="1069"/>
        <v>2.9581550527020792</v>
      </c>
      <c r="AG3008" t="str">
        <f t="shared" si="1070"/>
        <v>Cluster 2</v>
      </c>
      <c r="AH3008" t="str">
        <f t="shared" si="1071"/>
        <v>Not Applicable</v>
      </c>
      <c r="AI3008">
        <f t="shared" si="1072"/>
        <v>22.07</v>
      </c>
      <c r="AJ3008" t="e">
        <f t="shared" si="1073"/>
        <v>#N/A</v>
      </c>
      <c r="AK3008" t="str">
        <f t="shared" si="1074"/>
        <v>no - Medium</v>
      </c>
      <c r="AL3008" t="str">
        <f t="shared" si="1075"/>
        <v>Q1 - Low</v>
      </c>
      <c r="AM3008">
        <f t="shared" si="1076"/>
        <v>0</v>
      </c>
      <c r="AN3008">
        <f t="shared" si="1077"/>
        <v>1</v>
      </c>
      <c r="AO3008">
        <f t="shared" si="1078"/>
        <v>0</v>
      </c>
      <c r="AP3008">
        <f t="shared" si="1079"/>
        <v>4</v>
      </c>
      <c r="AQ3008">
        <f t="shared" si="1080"/>
        <v>129.80000000000001</v>
      </c>
    </row>
    <row r="3009" spans="1:43" x14ac:dyDescent="0.25">
      <c r="A3009" t="s">
        <v>57</v>
      </c>
      <c r="B3009">
        <v>108</v>
      </c>
      <c r="C3009" t="s">
        <v>28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  <c r="U3009">
        <f t="shared" si="1058"/>
        <v>1</v>
      </c>
      <c r="V3009" t="str">
        <f t="shared" si="1059"/>
        <v>&lt;=3 calls</v>
      </c>
      <c r="W3009" t="str">
        <f t="shared" si="1060"/>
        <v>Q3</v>
      </c>
      <c r="X3009" t="str">
        <f t="shared" si="1061"/>
        <v>Low</v>
      </c>
      <c r="Y3009" t="str">
        <f t="shared" si="1062"/>
        <v>Medium</v>
      </c>
      <c r="Z3009" s="3">
        <f t="shared" si="1063"/>
        <v>1.7707127848863686</v>
      </c>
      <c r="AA3009" s="3">
        <f t="shared" si="1064"/>
        <v>5.6241218220443472E-2</v>
      </c>
      <c r="AB3009" s="3">
        <f t="shared" si="1065"/>
        <v>0.21591562189309635</v>
      </c>
      <c r="AC3009" s="3">
        <f t="shared" si="1066"/>
        <v>-1.2883838861786781</v>
      </c>
      <c r="AD3009" s="3">
        <f t="shared" si="1067"/>
        <v>3.2177804326541262</v>
      </c>
      <c r="AE3009" s="3">
        <f t="shared" si="1068"/>
        <v>2.201167743523722</v>
      </c>
      <c r="AF3009" s="3">
        <f t="shared" si="1069"/>
        <v>2.7085361281487188</v>
      </c>
      <c r="AG3009" t="str">
        <f t="shared" si="1070"/>
        <v>Cluster 2</v>
      </c>
      <c r="AH3009" t="str">
        <f t="shared" si="1071"/>
        <v>Not Applicable</v>
      </c>
      <c r="AI3009">
        <f t="shared" si="1072"/>
        <v>46.9</v>
      </c>
      <c r="AJ3009" t="e">
        <f t="shared" si="1073"/>
        <v>#N/A</v>
      </c>
      <c r="AK3009" t="str">
        <f t="shared" si="1074"/>
        <v>yes - Medium</v>
      </c>
      <c r="AL3009" t="str">
        <f t="shared" si="1075"/>
        <v>Q1 - Low</v>
      </c>
      <c r="AM3009">
        <f t="shared" si="1076"/>
        <v>1</v>
      </c>
      <c r="AN3009">
        <f t="shared" si="1077"/>
        <v>0</v>
      </c>
      <c r="AO3009">
        <f t="shared" si="1078"/>
        <v>1</v>
      </c>
      <c r="AP3009">
        <f t="shared" si="1079"/>
        <v>2</v>
      </c>
      <c r="AQ3009">
        <f t="shared" si="1080"/>
        <v>275.89999999999998</v>
      </c>
    </row>
    <row r="3010" spans="1:43" x14ac:dyDescent="0.25">
      <c r="A3010" t="s">
        <v>46</v>
      </c>
      <c r="B3010">
        <v>80</v>
      </c>
      <c r="C3010" t="s">
        <v>28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  <c r="U3010">
        <f t="shared" ref="U3010:U3073" si="1081">IF(T3010="yes",1,0)</f>
        <v>0</v>
      </c>
      <c r="V3010" t="str">
        <f t="shared" ref="V3010:V3073" si="1082">IF(S3010&gt;3,"&gt;3 calls","&lt;=3 calls")</f>
        <v>&lt;=3 calls</v>
      </c>
      <c r="W3010" t="str">
        <f t="shared" ref="W3010:W3073" si="1083">IF(B3010&lt;=_xlfn.QUARTILE.INC($B$2:$B$4251,1),"Q1",
IF(B3010&lt;=_xlfn.QUARTILE.INC($B$2:$B$4251,2),"Q2",
IF(B3010&lt;=_xlfn.QUARTILE.INC($B$2:$B$4251,3),"Q3","Q4")))</f>
        <v>Q2</v>
      </c>
      <c r="X3010" t="str">
        <f t="shared" ref="X3010:X3073" si="1084">IF(D3010="no","Not Applicable",IF(R3010&gt;2.84,"High","Low"))</f>
        <v>Not Applicable</v>
      </c>
      <c r="Y3010" t="str">
        <f t="shared" ref="Y3010:Y3073" si="1085">IF(J3010&lt;=165,"Low",IF(J3010&lt;=233,"Medium","High"))</f>
        <v>Medium</v>
      </c>
      <c r="Z3010" s="3">
        <f t="shared" ref="Z3010:Z3073" si="1086">(G3010-AVERAGE($G$2:$G$4251))/_xlfn.STDEV.S($G$2:$G$4251)</f>
        <v>0.61171909253579337</v>
      </c>
      <c r="AA3010" s="3">
        <f t="shared" ref="AA3010:AA3073" si="1087">(J3010-AVERAGE($J$2:$J$4251))/_xlfn.STDEV.S($J$2:$J$4251)</f>
        <v>-0.21042800537265957</v>
      </c>
      <c r="AB3010" s="3">
        <f t="shared" ref="AB3010:AB3073" si="1088">(M3010-AVERAGE($M$2:$M$4251))/_xlfn.STDEV.S($M$2:$M$4251)</f>
        <v>-0.13559883293271563</v>
      </c>
      <c r="AC3010" s="3">
        <f t="shared" ref="AC3010:AC3073" si="1089">(P3010-AVERAGE($P$2:$P$4251))/_xlfn.STDEV.S($P$2:$P$4251)</f>
        <v>0.66806574347207237</v>
      </c>
      <c r="AD3010" s="3">
        <f t="shared" ref="AD3010:AD3073" si="1090">SQRT((Z3010-$BQ$13)^2+(AA3010-$BR$13)^2+(AB3010-$BS$13)^2+(AC3010-$BT$13)^2)</f>
        <v>2.5982099742161946</v>
      </c>
      <c r="AE3010" s="3">
        <f t="shared" ref="AE3010:AE3073" si="1091">SQRT((Z3010-$BQ$14)^2+(AA3010-$BR$14)^2+(AB3010-$BS$14)^2+(AC3010-$BT$14)^2)</f>
        <v>0.93977607689892706</v>
      </c>
      <c r="AF3010" s="3">
        <f t="shared" ref="AF3010:AF3073" si="1092">SQRT((Z3010-$BQ$15)^2+(AA3010-$BR$15)^2+(AB3010-$BS$15)^2+(AC3010-$BT$15)^2)</f>
        <v>1.7365664626804689</v>
      </c>
      <c r="AG3010" t="str">
        <f t="shared" ref="AG3010:AG3073" si="1093">IF(AD3010=MIN(AD3010:AF3010),"Cluster 1",IF(AE3010=MIN(AD3010:AF3010),"Cluster 2","Cluster 3"))</f>
        <v>Cluster 2</v>
      </c>
      <c r="AH3010" t="str">
        <f t="shared" ref="AH3010:AH3073" si="1094">IF(E3010="no","Not Applicable",IF(F3010=0,"0 messages",IF(F3010&lt;=16,"1-16 messages","&gt;16 messages")))</f>
        <v>Not Applicable</v>
      </c>
      <c r="AI3010" t="e">
        <f t="shared" ref="AI3010:AI3073" si="1095">IF(T3010="yes",I3010,NA())</f>
        <v>#N/A</v>
      </c>
      <c r="AJ3010">
        <f t="shared" ref="AJ3010:AJ3073" si="1096">IF(T3010="no",I3010,NA())</f>
        <v>36.26</v>
      </c>
      <c r="AK3010" t="str">
        <f t="shared" ref="AK3010:AK3073" si="1097">D3010&amp;" - "&amp;IF(Q3010&lt;=3,"Low",IF(Q3010&lt;=6,"Medium","High"))</f>
        <v>no - Low</v>
      </c>
      <c r="AL3010" t="str">
        <f t="shared" ref="AL3010:AL3073" si="1098">IF(P3010&lt;=8.5,"Q1 - Low",IF(P3010&lt;=10.3,"Q2 - Medium",IF(P3010&lt;=12,"Q3 - High","Q4 - Very High")))</f>
        <v>Q4 - Very High</v>
      </c>
      <c r="AM3010">
        <f t="shared" ref="AM3010:AM3073" si="1099">IF(D3010="yes",1,0)</f>
        <v>0</v>
      </c>
      <c r="AN3010">
        <f t="shared" ref="AN3010:AN3073" si="1100">IF(C3010="area_code_415",1,0)</f>
        <v>0</v>
      </c>
      <c r="AO3010">
        <f t="shared" ref="AO3010:AO3073" si="1101">IF(C3010="area_code_510",1,0)</f>
        <v>1</v>
      </c>
      <c r="AP3010">
        <f t="shared" ref="AP3010:AP3073" si="1102">S3010</f>
        <v>1</v>
      </c>
      <c r="AQ3010">
        <f t="shared" ref="AQ3010:AQ3073" si="1103">G3010</f>
        <v>213.3</v>
      </c>
    </row>
    <row r="3011" spans="1:43" x14ac:dyDescent="0.25">
      <c r="A3011" t="s">
        <v>24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  <c r="U3011">
        <f t="shared" si="1081"/>
        <v>0</v>
      </c>
      <c r="V3011" t="str">
        <f t="shared" si="1082"/>
        <v>&lt;=3 calls</v>
      </c>
      <c r="W3011" t="str">
        <f t="shared" si="1083"/>
        <v>Q3</v>
      </c>
      <c r="X3011" t="str">
        <f t="shared" si="1084"/>
        <v>Not Applicable</v>
      </c>
      <c r="Y3011" t="str">
        <f t="shared" si="1085"/>
        <v>Medium</v>
      </c>
      <c r="Z3011" s="3">
        <f t="shared" si="1086"/>
        <v>-0.95644010462225448</v>
      </c>
      <c r="AA3011" s="3">
        <f t="shared" si="1087"/>
        <v>-0.16863655988418833</v>
      </c>
      <c r="AB3011" s="3">
        <f t="shared" si="1088"/>
        <v>-1.5654881406987289</v>
      </c>
      <c r="AC3011" s="3">
        <f t="shared" si="1089"/>
        <v>0.77675738956378104</v>
      </c>
      <c r="AD3011" s="3">
        <f t="shared" si="1090"/>
        <v>2.0419858698548636</v>
      </c>
      <c r="AE3011" s="3">
        <f t="shared" si="1091"/>
        <v>1.9993301688239753</v>
      </c>
      <c r="AF3011" s="3">
        <f t="shared" si="1092"/>
        <v>3.4387404605832765</v>
      </c>
      <c r="AG3011" t="str">
        <f t="shared" si="1093"/>
        <v>Cluster 2</v>
      </c>
      <c r="AH3011" t="str">
        <f t="shared" si="1094"/>
        <v>Not Applicable</v>
      </c>
      <c r="AI3011" t="e">
        <f t="shared" si="1095"/>
        <v>#N/A</v>
      </c>
      <c r="AJ3011">
        <f t="shared" si="1096"/>
        <v>21.86</v>
      </c>
      <c r="AK3011" t="str">
        <f t="shared" si="1097"/>
        <v>no - High</v>
      </c>
      <c r="AL3011" t="str">
        <f t="shared" si="1098"/>
        <v>Q4 - Very High</v>
      </c>
      <c r="AM3011">
        <f t="shared" si="1099"/>
        <v>0</v>
      </c>
      <c r="AN3011">
        <f t="shared" si="1100"/>
        <v>1</v>
      </c>
      <c r="AO3011">
        <f t="shared" si="1101"/>
        <v>0</v>
      </c>
      <c r="AP3011">
        <f t="shared" si="1102"/>
        <v>2</v>
      </c>
      <c r="AQ3011">
        <f t="shared" si="1103"/>
        <v>128.6</v>
      </c>
    </row>
    <row r="3012" spans="1:43" x14ac:dyDescent="0.25">
      <c r="A3012" t="s">
        <v>75</v>
      </c>
      <c r="B3012">
        <v>51</v>
      </c>
      <c r="C3012" t="s">
        <v>28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  <c r="U3012">
        <f t="shared" si="1081"/>
        <v>0</v>
      </c>
      <c r="V3012" t="str">
        <f t="shared" si="1082"/>
        <v>&lt;=3 calls</v>
      </c>
      <c r="W3012" t="str">
        <f t="shared" si="1083"/>
        <v>Q1</v>
      </c>
      <c r="X3012" t="str">
        <f t="shared" si="1084"/>
        <v>Not Applicable</v>
      </c>
      <c r="Y3012" t="str">
        <f t="shared" si="1085"/>
        <v>Medium</v>
      </c>
      <c r="Z3012" s="3">
        <f t="shared" si="1086"/>
        <v>-1.5729655032688068</v>
      </c>
      <c r="AA3012" s="3">
        <f t="shared" si="1087"/>
        <v>-0.21639821187101227</v>
      </c>
      <c r="AB3012" s="3">
        <f t="shared" si="1088"/>
        <v>0.7580819844210428</v>
      </c>
      <c r="AC3012" s="3">
        <f t="shared" si="1089"/>
        <v>1.2115239739306143</v>
      </c>
      <c r="AD3012" s="3">
        <f t="shared" si="1090"/>
        <v>2.9873084510158487</v>
      </c>
      <c r="AE3012" s="3">
        <f t="shared" si="1091"/>
        <v>2.1362413943857179</v>
      </c>
      <c r="AF3012" s="3">
        <f t="shared" si="1092"/>
        <v>2.8640954608153963</v>
      </c>
      <c r="AG3012" t="str">
        <f t="shared" si="1093"/>
        <v>Cluster 2</v>
      </c>
      <c r="AH3012" t="str">
        <f t="shared" si="1094"/>
        <v>Not Applicable</v>
      </c>
      <c r="AI3012" t="e">
        <f t="shared" si="1095"/>
        <v>#N/A</v>
      </c>
      <c r="AJ3012">
        <f t="shared" si="1096"/>
        <v>16.2</v>
      </c>
      <c r="AK3012" t="str">
        <f t="shared" si="1097"/>
        <v>no - Medium</v>
      </c>
      <c r="AL3012" t="str">
        <f t="shared" si="1098"/>
        <v>Q4 - Very High</v>
      </c>
      <c r="AM3012">
        <f t="shared" si="1099"/>
        <v>0</v>
      </c>
      <c r="AN3012">
        <f t="shared" si="1100"/>
        <v>0</v>
      </c>
      <c r="AO3012">
        <f t="shared" si="1101"/>
        <v>1</v>
      </c>
      <c r="AP3012">
        <f t="shared" si="1102"/>
        <v>1</v>
      </c>
      <c r="AQ3012">
        <f t="shared" si="1103"/>
        <v>95.3</v>
      </c>
    </row>
    <row r="3013" spans="1:43" x14ac:dyDescent="0.25">
      <c r="A3013" t="s">
        <v>27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  <c r="U3013">
        <f t="shared" si="1081"/>
        <v>0</v>
      </c>
      <c r="V3013" t="str">
        <f t="shared" si="1082"/>
        <v>&lt;=3 calls</v>
      </c>
      <c r="W3013" t="str">
        <f t="shared" si="1083"/>
        <v>Q4</v>
      </c>
      <c r="X3013" t="str">
        <f t="shared" si="1084"/>
        <v>Not Applicable</v>
      </c>
      <c r="Y3013" t="str">
        <f t="shared" si="1085"/>
        <v>High</v>
      </c>
      <c r="Z3013" s="3">
        <f t="shared" si="1086"/>
        <v>0.63763907926567798</v>
      </c>
      <c r="AA3013" s="3">
        <f t="shared" si="1087"/>
        <v>1.2482924490582687</v>
      </c>
      <c r="AB3013" s="3">
        <f t="shared" si="1088"/>
        <v>0.56345816197511356</v>
      </c>
      <c r="AC3013" s="3">
        <f t="shared" si="1089"/>
        <v>0.48691299998589177</v>
      </c>
      <c r="AD3013" s="3">
        <f t="shared" si="1090"/>
        <v>3.5202261836711872</v>
      </c>
      <c r="AE3013" s="3">
        <f t="shared" si="1091"/>
        <v>1.5872576991888578</v>
      </c>
      <c r="AF3013" s="3">
        <f t="shared" si="1092"/>
        <v>0.80422734538462592</v>
      </c>
      <c r="AG3013" t="str">
        <f t="shared" si="1093"/>
        <v>Cluster 3</v>
      </c>
      <c r="AH3013" t="str">
        <f t="shared" si="1094"/>
        <v>Not Applicable</v>
      </c>
      <c r="AI3013" t="e">
        <f t="shared" si="1095"/>
        <v>#N/A</v>
      </c>
      <c r="AJ3013">
        <f t="shared" si="1096"/>
        <v>36.5</v>
      </c>
      <c r="AK3013" t="str">
        <f t="shared" si="1097"/>
        <v>no - Low</v>
      </c>
      <c r="AL3013" t="str">
        <f t="shared" si="1098"/>
        <v>Q3 - High</v>
      </c>
      <c r="AM3013">
        <f t="shared" si="1099"/>
        <v>0</v>
      </c>
      <c r="AN3013">
        <f t="shared" si="1100"/>
        <v>1</v>
      </c>
      <c r="AO3013">
        <f t="shared" si="1101"/>
        <v>0</v>
      </c>
      <c r="AP3013">
        <f t="shared" si="1102"/>
        <v>1</v>
      </c>
      <c r="AQ3013">
        <f t="shared" si="1103"/>
        <v>214.7</v>
      </c>
    </row>
    <row r="3014" spans="1:43" x14ac:dyDescent="0.25">
      <c r="A3014" t="s">
        <v>31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  <c r="U3014">
        <f t="shared" si="1081"/>
        <v>0</v>
      </c>
      <c r="V3014" t="str">
        <f t="shared" si="1082"/>
        <v>&lt;=3 calls</v>
      </c>
      <c r="W3014" t="str">
        <f t="shared" si="1083"/>
        <v>Q1</v>
      </c>
      <c r="X3014" t="str">
        <f t="shared" si="1084"/>
        <v>Not Applicable</v>
      </c>
      <c r="Y3014" t="str">
        <f t="shared" si="1085"/>
        <v>Low</v>
      </c>
      <c r="Z3014" s="3">
        <f t="shared" si="1086"/>
        <v>2.5994043834938049E-3</v>
      </c>
      <c r="AA3014" s="3">
        <f t="shared" si="1087"/>
        <v>-1.2950155192401305</v>
      </c>
      <c r="AB3014" s="3">
        <f t="shared" si="1088"/>
        <v>0.10867392381064522</v>
      </c>
      <c r="AC3014" s="3">
        <f t="shared" si="1089"/>
        <v>-0.27392852265606671</v>
      </c>
      <c r="AD3014" s="3">
        <f t="shared" si="1090"/>
        <v>1.6877729058770776</v>
      </c>
      <c r="AE3014" s="3">
        <f t="shared" si="1091"/>
        <v>1.3281260517047586</v>
      </c>
      <c r="AF3014" s="3">
        <f t="shared" si="1092"/>
        <v>2.9460584238302179</v>
      </c>
      <c r="AG3014" t="str">
        <f t="shared" si="1093"/>
        <v>Cluster 2</v>
      </c>
      <c r="AH3014" t="str">
        <f t="shared" si="1094"/>
        <v>Not Applicable</v>
      </c>
      <c r="AI3014" t="e">
        <f t="shared" si="1095"/>
        <v>#N/A</v>
      </c>
      <c r="AJ3014">
        <f t="shared" si="1096"/>
        <v>30.67</v>
      </c>
      <c r="AK3014" t="str">
        <f t="shared" si="1097"/>
        <v>no - Medium</v>
      </c>
      <c r="AL3014" t="str">
        <f t="shared" si="1098"/>
        <v>Q2 - Medium</v>
      </c>
      <c r="AM3014">
        <f t="shared" si="1099"/>
        <v>0</v>
      </c>
      <c r="AN3014">
        <f t="shared" si="1100"/>
        <v>1</v>
      </c>
      <c r="AO3014">
        <f t="shared" si="1101"/>
        <v>0</v>
      </c>
      <c r="AP3014">
        <f t="shared" si="1102"/>
        <v>1</v>
      </c>
      <c r="AQ3014">
        <f t="shared" si="1103"/>
        <v>180.4</v>
      </c>
    </row>
    <row r="3015" spans="1:43" x14ac:dyDescent="0.25">
      <c r="A3015" t="s">
        <v>53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  <c r="U3015">
        <f t="shared" si="1081"/>
        <v>0</v>
      </c>
      <c r="V3015" t="str">
        <f t="shared" si="1082"/>
        <v>&lt;=3 calls</v>
      </c>
      <c r="W3015" t="str">
        <f t="shared" si="1083"/>
        <v>Q2</v>
      </c>
      <c r="X3015" t="str">
        <f t="shared" si="1084"/>
        <v>Not Applicable</v>
      </c>
      <c r="Y3015" t="str">
        <f t="shared" si="1085"/>
        <v>High</v>
      </c>
      <c r="Z3015" s="3">
        <f t="shared" si="1086"/>
        <v>-0.29918329825731127</v>
      </c>
      <c r="AA3015" s="3">
        <f t="shared" si="1087"/>
        <v>2.3388501694240929</v>
      </c>
      <c r="AB3015" s="3">
        <f t="shared" si="1088"/>
        <v>0.81368879083416579</v>
      </c>
      <c r="AC3015" s="3">
        <f t="shared" si="1089"/>
        <v>1.1028323278389063</v>
      </c>
      <c r="AD3015" s="3">
        <f t="shared" si="1090"/>
        <v>4.3989129716677375</v>
      </c>
      <c r="AE3015" s="3">
        <f t="shared" si="1091"/>
        <v>2.7272805782733425</v>
      </c>
      <c r="AF3015" s="3">
        <f t="shared" si="1092"/>
        <v>1.8776803170261096</v>
      </c>
      <c r="AG3015" t="str">
        <f t="shared" si="1093"/>
        <v>Cluster 3</v>
      </c>
      <c r="AH3015" t="str">
        <f t="shared" si="1094"/>
        <v>Not Applicable</v>
      </c>
      <c r="AI3015" t="e">
        <f t="shared" si="1095"/>
        <v>#N/A</v>
      </c>
      <c r="AJ3015">
        <f t="shared" si="1096"/>
        <v>27.9</v>
      </c>
      <c r="AK3015" t="str">
        <f t="shared" si="1097"/>
        <v>no - Medium</v>
      </c>
      <c r="AL3015" t="str">
        <f t="shared" si="1098"/>
        <v>Q4 - Very High</v>
      </c>
      <c r="AM3015">
        <f t="shared" si="1099"/>
        <v>0</v>
      </c>
      <c r="AN3015">
        <f t="shared" si="1100"/>
        <v>1</v>
      </c>
      <c r="AO3015">
        <f t="shared" si="1101"/>
        <v>0</v>
      </c>
      <c r="AP3015">
        <f t="shared" si="1102"/>
        <v>1</v>
      </c>
      <c r="AQ3015">
        <f t="shared" si="1103"/>
        <v>164.1</v>
      </c>
    </row>
    <row r="3016" spans="1:43" x14ac:dyDescent="0.25">
      <c r="A3016" t="s">
        <v>33</v>
      </c>
      <c r="B3016">
        <v>127</v>
      </c>
      <c r="C3016" t="s">
        <v>28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  <c r="U3016">
        <f t="shared" si="1081"/>
        <v>0</v>
      </c>
      <c r="V3016" t="str">
        <f t="shared" si="1082"/>
        <v>&lt;=3 calls</v>
      </c>
      <c r="W3016" t="str">
        <f t="shared" si="1083"/>
        <v>Q3</v>
      </c>
      <c r="X3016" t="str">
        <f t="shared" si="1084"/>
        <v>Not Applicable</v>
      </c>
      <c r="Y3016" t="str">
        <f t="shared" si="1085"/>
        <v>High</v>
      </c>
      <c r="Z3016" s="3">
        <f t="shared" si="1086"/>
        <v>0.57098768481740214</v>
      </c>
      <c r="AA3016" s="3">
        <f t="shared" si="1087"/>
        <v>0.69704338237700403</v>
      </c>
      <c r="AB3016" s="3">
        <f t="shared" si="1088"/>
        <v>0.53565475876855206</v>
      </c>
      <c r="AC3016" s="3">
        <f t="shared" si="1089"/>
        <v>1.9361349478753367</v>
      </c>
      <c r="AD3016" s="3">
        <f t="shared" si="1090"/>
        <v>4.0406784724574321</v>
      </c>
      <c r="AE3016" s="3">
        <f t="shared" si="1091"/>
        <v>2.2016904800866857</v>
      </c>
      <c r="AF3016" s="3">
        <f t="shared" si="1092"/>
        <v>1.1695295731309021</v>
      </c>
      <c r="AG3016" t="str">
        <f t="shared" si="1093"/>
        <v>Cluster 3</v>
      </c>
      <c r="AH3016" t="str">
        <f t="shared" si="1094"/>
        <v>Not Applicable</v>
      </c>
      <c r="AI3016" t="e">
        <f t="shared" si="1095"/>
        <v>#N/A</v>
      </c>
      <c r="AJ3016">
        <f t="shared" si="1096"/>
        <v>35.89</v>
      </c>
      <c r="AK3016" t="str">
        <f t="shared" si="1097"/>
        <v>no - Low</v>
      </c>
      <c r="AL3016" t="str">
        <f t="shared" si="1098"/>
        <v>Q4 - Very High</v>
      </c>
      <c r="AM3016">
        <f t="shared" si="1099"/>
        <v>0</v>
      </c>
      <c r="AN3016">
        <f t="shared" si="1100"/>
        <v>0</v>
      </c>
      <c r="AO3016">
        <f t="shared" si="1101"/>
        <v>1</v>
      </c>
      <c r="AP3016">
        <f t="shared" si="1102"/>
        <v>2</v>
      </c>
      <c r="AQ3016">
        <f t="shared" si="1103"/>
        <v>211.1</v>
      </c>
    </row>
    <row r="3017" spans="1:43" x14ac:dyDescent="0.25">
      <c r="A3017" t="s">
        <v>36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  <c r="U3017">
        <f t="shared" si="1081"/>
        <v>0</v>
      </c>
      <c r="V3017" t="str">
        <f t="shared" si="1082"/>
        <v>&lt;=3 calls</v>
      </c>
      <c r="W3017" t="str">
        <f t="shared" si="1083"/>
        <v>Q3</v>
      </c>
      <c r="X3017" t="str">
        <f t="shared" si="1084"/>
        <v>Not Applicable</v>
      </c>
      <c r="Y3017" t="str">
        <f t="shared" si="1085"/>
        <v>High</v>
      </c>
      <c r="Z3017" s="3">
        <f t="shared" si="1086"/>
        <v>2.4464838674869438</v>
      </c>
      <c r="AA3017" s="3">
        <f t="shared" si="1087"/>
        <v>1.4174482998449385</v>
      </c>
      <c r="AB3017" s="3">
        <f t="shared" si="1088"/>
        <v>-0.75323157559275744</v>
      </c>
      <c r="AC3017" s="3">
        <f t="shared" si="1089"/>
        <v>-5.6545230472650088E-2</v>
      </c>
      <c r="AD3017" s="3">
        <f t="shared" si="1090"/>
        <v>4.3212624184026689</v>
      </c>
      <c r="AE3017" s="3">
        <f t="shared" si="1091"/>
        <v>2.9266018120281299</v>
      </c>
      <c r="AF3017" s="3">
        <f t="shared" si="1092"/>
        <v>2.5410012679322662</v>
      </c>
      <c r="AG3017" t="str">
        <f t="shared" si="1093"/>
        <v>Cluster 3</v>
      </c>
      <c r="AH3017" t="str">
        <f t="shared" si="1094"/>
        <v>&gt;16 messages</v>
      </c>
      <c r="AI3017" t="e">
        <f t="shared" si="1095"/>
        <v>#N/A</v>
      </c>
      <c r="AJ3017">
        <f t="shared" si="1096"/>
        <v>53.11</v>
      </c>
      <c r="AK3017" t="str">
        <f t="shared" si="1097"/>
        <v>no - Medium</v>
      </c>
      <c r="AL3017" t="str">
        <f t="shared" si="1098"/>
        <v>Q2 - Medium</v>
      </c>
      <c r="AM3017">
        <f t="shared" si="1099"/>
        <v>0</v>
      </c>
      <c r="AN3017">
        <f t="shared" si="1100"/>
        <v>1</v>
      </c>
      <c r="AO3017">
        <f t="shared" si="1101"/>
        <v>0</v>
      </c>
      <c r="AP3017">
        <f t="shared" si="1102"/>
        <v>0</v>
      </c>
      <c r="AQ3017">
        <f t="shared" si="1103"/>
        <v>312.39999999999998</v>
      </c>
    </row>
    <row r="3018" spans="1:43" x14ac:dyDescent="0.25">
      <c r="A3018" t="s">
        <v>57</v>
      </c>
      <c r="B3018">
        <v>106</v>
      </c>
      <c r="C3018" t="s">
        <v>25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  <c r="U3018">
        <f t="shared" si="1081"/>
        <v>0</v>
      </c>
      <c r="V3018" t="str">
        <f t="shared" si="1082"/>
        <v>&lt;=3 calls</v>
      </c>
      <c r="W3018" t="str">
        <f t="shared" si="1083"/>
        <v>Q3</v>
      </c>
      <c r="X3018" t="str">
        <f t="shared" si="1084"/>
        <v>Not Applicable</v>
      </c>
      <c r="Y3018" t="str">
        <f t="shared" si="1085"/>
        <v>Medium</v>
      </c>
      <c r="Z3018" s="3">
        <f t="shared" si="1086"/>
        <v>0.79686185489211536</v>
      </c>
      <c r="AA3018" s="3">
        <f t="shared" si="1087"/>
        <v>0.24529775733495673</v>
      </c>
      <c r="AB3018" s="3">
        <f t="shared" si="1088"/>
        <v>-0.91210816534453665</v>
      </c>
      <c r="AC3018" s="3">
        <f t="shared" si="1089"/>
        <v>0.48691299998589177</v>
      </c>
      <c r="AD3018" s="3">
        <f t="shared" si="1090"/>
        <v>2.6453949183658674</v>
      </c>
      <c r="AE3018" s="3">
        <f t="shared" si="1091"/>
        <v>1.3282264040362621</v>
      </c>
      <c r="AF3018" s="3">
        <f t="shared" si="1092"/>
        <v>2.1284399184948222</v>
      </c>
      <c r="AG3018" t="str">
        <f t="shared" si="1093"/>
        <v>Cluster 2</v>
      </c>
      <c r="AH3018" t="str">
        <f t="shared" si="1094"/>
        <v>&gt;16 messages</v>
      </c>
      <c r="AI3018" t="e">
        <f t="shared" si="1095"/>
        <v>#N/A</v>
      </c>
      <c r="AJ3018">
        <f t="shared" si="1096"/>
        <v>37.96</v>
      </c>
      <c r="AK3018" t="str">
        <f t="shared" si="1097"/>
        <v>no - Low</v>
      </c>
      <c r="AL3018" t="str">
        <f t="shared" si="1098"/>
        <v>Q3 - High</v>
      </c>
      <c r="AM3018">
        <f t="shared" si="1099"/>
        <v>0</v>
      </c>
      <c r="AN3018">
        <f t="shared" si="1100"/>
        <v>0</v>
      </c>
      <c r="AO3018">
        <f t="shared" si="1101"/>
        <v>0</v>
      </c>
      <c r="AP3018">
        <f t="shared" si="1102"/>
        <v>1</v>
      </c>
      <c r="AQ3018">
        <f t="shared" si="1103"/>
        <v>223.3</v>
      </c>
    </row>
    <row r="3019" spans="1:43" x14ac:dyDescent="0.25">
      <c r="A3019" t="s">
        <v>62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  <c r="U3019">
        <f t="shared" si="1081"/>
        <v>0</v>
      </c>
      <c r="V3019" t="str">
        <f t="shared" si="1082"/>
        <v>&lt;=3 calls</v>
      </c>
      <c r="W3019" t="str">
        <f t="shared" si="1083"/>
        <v>Q1</v>
      </c>
      <c r="X3019" t="str">
        <f t="shared" si="1084"/>
        <v>Not Applicable</v>
      </c>
      <c r="Y3019" t="str">
        <f t="shared" si="1085"/>
        <v>Low</v>
      </c>
      <c r="Z3019" s="3">
        <f t="shared" si="1086"/>
        <v>1.0468045840731501</v>
      </c>
      <c r="AA3019" s="3">
        <f t="shared" si="1087"/>
        <v>-0.83132948120137662</v>
      </c>
      <c r="AB3019" s="3">
        <f t="shared" si="1088"/>
        <v>0.23378923824017164</v>
      </c>
      <c r="AC3019" s="3">
        <f t="shared" si="1089"/>
        <v>-0.81738675311460851</v>
      </c>
      <c r="AD3019" s="3">
        <f t="shared" si="1090"/>
        <v>2.4027988329508454</v>
      </c>
      <c r="AE3019" s="3">
        <f t="shared" si="1091"/>
        <v>1.5841991843310843</v>
      </c>
      <c r="AF3019" s="3">
        <f t="shared" si="1092"/>
        <v>2.691826866579758</v>
      </c>
      <c r="AG3019" t="str">
        <f t="shared" si="1093"/>
        <v>Cluster 2</v>
      </c>
      <c r="AH3019" t="str">
        <f t="shared" si="1094"/>
        <v>&gt;16 messages</v>
      </c>
      <c r="AI3019" t="e">
        <f t="shared" si="1095"/>
        <v>#N/A</v>
      </c>
      <c r="AJ3019">
        <f t="shared" si="1096"/>
        <v>40.26</v>
      </c>
      <c r="AK3019" t="str">
        <f t="shared" si="1097"/>
        <v>no - Low</v>
      </c>
      <c r="AL3019" t="str">
        <f t="shared" si="1098"/>
        <v>Q1 - Low</v>
      </c>
      <c r="AM3019">
        <f t="shared" si="1099"/>
        <v>0</v>
      </c>
      <c r="AN3019">
        <f t="shared" si="1100"/>
        <v>1</v>
      </c>
      <c r="AO3019">
        <f t="shared" si="1101"/>
        <v>0</v>
      </c>
      <c r="AP3019">
        <f t="shared" si="1102"/>
        <v>2</v>
      </c>
      <c r="AQ3019">
        <f t="shared" si="1103"/>
        <v>236.8</v>
      </c>
    </row>
    <row r="3020" spans="1:43" x14ac:dyDescent="0.25">
      <c r="A3020" t="s">
        <v>63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  <c r="U3020">
        <f t="shared" si="1081"/>
        <v>0</v>
      </c>
      <c r="V3020" t="str">
        <f t="shared" si="1082"/>
        <v>&lt;=3 calls</v>
      </c>
      <c r="W3020" t="str">
        <f t="shared" si="1083"/>
        <v>Q4</v>
      </c>
      <c r="X3020" t="str">
        <f t="shared" si="1084"/>
        <v>Not Applicable</v>
      </c>
      <c r="Y3020" t="str">
        <f t="shared" si="1085"/>
        <v>Low</v>
      </c>
      <c r="Z3020" s="3">
        <f t="shared" si="1086"/>
        <v>-0.56578887605041506</v>
      </c>
      <c r="AA3020" s="3">
        <f t="shared" si="1087"/>
        <v>-0.79948837987682708</v>
      </c>
      <c r="AB3020" s="3">
        <f t="shared" si="1088"/>
        <v>1.1115823966187519</v>
      </c>
      <c r="AC3020" s="3">
        <f t="shared" si="1089"/>
        <v>-0.27392852265606671</v>
      </c>
      <c r="AD3020" s="3">
        <f t="shared" si="1090"/>
        <v>2.2835726872356341</v>
      </c>
      <c r="AE3020" s="3">
        <f t="shared" si="1091"/>
        <v>1.506635649988971</v>
      </c>
      <c r="AF3020" s="3">
        <f t="shared" si="1092"/>
        <v>2.7065102522892466</v>
      </c>
      <c r="AG3020" t="str">
        <f t="shared" si="1093"/>
        <v>Cluster 2</v>
      </c>
      <c r="AH3020" t="str">
        <f t="shared" si="1094"/>
        <v>Not Applicable</v>
      </c>
      <c r="AI3020" t="e">
        <f t="shared" si="1095"/>
        <v>#N/A</v>
      </c>
      <c r="AJ3020">
        <f t="shared" si="1096"/>
        <v>25.45</v>
      </c>
      <c r="AK3020" t="str">
        <f t="shared" si="1097"/>
        <v>no - Medium</v>
      </c>
      <c r="AL3020" t="str">
        <f t="shared" si="1098"/>
        <v>Q2 - Medium</v>
      </c>
      <c r="AM3020">
        <f t="shared" si="1099"/>
        <v>0</v>
      </c>
      <c r="AN3020">
        <f t="shared" si="1100"/>
        <v>1</v>
      </c>
      <c r="AO3020">
        <f t="shared" si="1101"/>
        <v>0</v>
      </c>
      <c r="AP3020">
        <f t="shared" si="1102"/>
        <v>1</v>
      </c>
      <c r="AQ3020">
        <f t="shared" si="1103"/>
        <v>149.69999999999999</v>
      </c>
    </row>
    <row r="3021" spans="1:43" x14ac:dyDescent="0.25">
      <c r="A3021" t="s">
        <v>50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  <c r="U3021">
        <f t="shared" si="1081"/>
        <v>0</v>
      </c>
      <c r="V3021" t="str">
        <f t="shared" si="1082"/>
        <v>&lt;=3 calls</v>
      </c>
      <c r="W3021" t="str">
        <f t="shared" si="1083"/>
        <v>Q2</v>
      </c>
      <c r="X3021" t="str">
        <f t="shared" si="1084"/>
        <v>Not Applicable</v>
      </c>
      <c r="Y3021" t="str">
        <f t="shared" si="1085"/>
        <v>Low</v>
      </c>
      <c r="Z3021" s="3">
        <f t="shared" si="1086"/>
        <v>1.6263014302484382</v>
      </c>
      <c r="AA3021" s="3">
        <f t="shared" si="1087"/>
        <v>-0.8771010643554169</v>
      </c>
      <c r="AB3021" s="3">
        <f t="shared" si="1088"/>
        <v>-0.79692263777449646</v>
      </c>
      <c r="AC3021" s="3">
        <f t="shared" si="1089"/>
        <v>1.2115239739306143</v>
      </c>
      <c r="AD3021" s="3">
        <f t="shared" si="1090"/>
        <v>3.4416045753726401</v>
      </c>
      <c r="AE3021" s="3">
        <f t="shared" si="1091"/>
        <v>2.3488377230297561</v>
      </c>
      <c r="AF3021" s="3">
        <f t="shared" si="1092"/>
        <v>2.6813122244582654</v>
      </c>
      <c r="AG3021" t="str">
        <f t="shared" si="1093"/>
        <v>Cluster 2</v>
      </c>
      <c r="AH3021" t="str">
        <f t="shared" si="1094"/>
        <v>&gt;16 messages</v>
      </c>
      <c r="AI3021" t="e">
        <f t="shared" si="1095"/>
        <v>#N/A</v>
      </c>
      <c r="AJ3021">
        <f t="shared" si="1096"/>
        <v>45.58</v>
      </c>
      <c r="AK3021" t="str">
        <f t="shared" si="1097"/>
        <v>no - Medium</v>
      </c>
      <c r="AL3021" t="str">
        <f t="shared" si="1098"/>
        <v>Q4 - Very High</v>
      </c>
      <c r="AM3021">
        <f t="shared" si="1099"/>
        <v>0</v>
      </c>
      <c r="AN3021">
        <f t="shared" si="1100"/>
        <v>1</v>
      </c>
      <c r="AO3021">
        <f t="shared" si="1101"/>
        <v>0</v>
      </c>
      <c r="AP3021">
        <f t="shared" si="1102"/>
        <v>2</v>
      </c>
      <c r="AQ3021">
        <f t="shared" si="1103"/>
        <v>268.10000000000002</v>
      </c>
    </row>
    <row r="3022" spans="1:43" x14ac:dyDescent="0.25">
      <c r="A3022" t="s">
        <v>41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  <c r="U3022">
        <f t="shared" si="1081"/>
        <v>0</v>
      </c>
      <c r="V3022" t="str">
        <f t="shared" si="1082"/>
        <v>&lt;=3 calls</v>
      </c>
      <c r="W3022" t="str">
        <f t="shared" si="1083"/>
        <v>Q1</v>
      </c>
      <c r="X3022" t="str">
        <f t="shared" si="1084"/>
        <v>Low</v>
      </c>
      <c r="Y3022" t="str">
        <f t="shared" si="1085"/>
        <v>Medium</v>
      </c>
      <c r="Z3022" s="3">
        <f t="shared" si="1086"/>
        <v>1.1986216492053339</v>
      </c>
      <c r="AA3022" s="3">
        <f t="shared" si="1087"/>
        <v>-9.3013944238382787E-2</v>
      </c>
      <c r="AB3022" s="3">
        <f t="shared" si="1088"/>
        <v>-0.69166689706394302</v>
      </c>
      <c r="AC3022" s="3">
        <f t="shared" si="1089"/>
        <v>-0.88984785050908088</v>
      </c>
      <c r="AD3022" s="3">
        <f t="shared" si="1090"/>
        <v>2.4007839678121909</v>
      </c>
      <c r="AE3022" s="3">
        <f t="shared" si="1091"/>
        <v>1.6479010119895523</v>
      </c>
      <c r="AF3022" s="3">
        <f t="shared" si="1092"/>
        <v>2.7690055670814995</v>
      </c>
      <c r="AG3022" t="str">
        <f t="shared" si="1093"/>
        <v>Cluster 2</v>
      </c>
      <c r="AH3022" t="str">
        <f t="shared" si="1094"/>
        <v>Not Applicable</v>
      </c>
      <c r="AI3022" t="e">
        <f t="shared" si="1095"/>
        <v>#N/A</v>
      </c>
      <c r="AJ3022">
        <f t="shared" si="1096"/>
        <v>41.65</v>
      </c>
      <c r="AK3022" t="str">
        <f t="shared" si="1097"/>
        <v>yes - High</v>
      </c>
      <c r="AL3022" t="str">
        <f t="shared" si="1098"/>
        <v>Q1 - Low</v>
      </c>
      <c r="AM3022">
        <f t="shared" si="1099"/>
        <v>1</v>
      </c>
      <c r="AN3022">
        <f t="shared" si="1100"/>
        <v>1</v>
      </c>
      <c r="AO3022">
        <f t="shared" si="1101"/>
        <v>0</v>
      </c>
      <c r="AP3022">
        <f t="shared" si="1102"/>
        <v>1</v>
      </c>
      <c r="AQ3022">
        <f t="shared" si="1103"/>
        <v>245</v>
      </c>
    </row>
    <row r="3023" spans="1:43" x14ac:dyDescent="0.25">
      <c r="A3023" t="s">
        <v>63</v>
      </c>
      <c r="B3023">
        <v>108</v>
      </c>
      <c r="C3023" t="s">
        <v>28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  <c r="U3023">
        <f t="shared" si="1081"/>
        <v>0</v>
      </c>
      <c r="V3023" t="str">
        <f t="shared" si="1082"/>
        <v>&lt;=3 calls</v>
      </c>
      <c r="W3023" t="str">
        <f t="shared" si="1083"/>
        <v>Q3</v>
      </c>
      <c r="X3023" t="str">
        <f t="shared" si="1084"/>
        <v>High</v>
      </c>
      <c r="Y3023" t="str">
        <f t="shared" si="1085"/>
        <v>High</v>
      </c>
      <c r="Z3023" s="3">
        <f t="shared" si="1086"/>
        <v>-0.48988034348432263</v>
      </c>
      <c r="AA3023" s="3">
        <f t="shared" si="1087"/>
        <v>0.91595095398328252</v>
      </c>
      <c r="AB3023" s="3">
        <f t="shared" si="1088"/>
        <v>-0.98558858810473438</v>
      </c>
      <c r="AC3023" s="3">
        <f t="shared" si="1089"/>
        <v>0.30576025649971117</v>
      </c>
      <c r="AD3023" s="3">
        <f t="shared" si="1090"/>
        <v>2.3740909119661211</v>
      </c>
      <c r="AE3023" s="3">
        <f t="shared" si="1091"/>
        <v>1.4641800095931703</v>
      </c>
      <c r="AF3023" s="3">
        <f t="shared" si="1092"/>
        <v>2.5790189108853743</v>
      </c>
      <c r="AG3023" t="str">
        <f t="shared" si="1093"/>
        <v>Cluster 2</v>
      </c>
      <c r="AH3023" t="str">
        <f t="shared" si="1094"/>
        <v>&gt;16 messages</v>
      </c>
      <c r="AI3023" t="e">
        <f t="shared" si="1095"/>
        <v>#N/A</v>
      </c>
      <c r="AJ3023">
        <f t="shared" si="1096"/>
        <v>26.15</v>
      </c>
      <c r="AK3023" t="str">
        <f t="shared" si="1097"/>
        <v>yes - Medium</v>
      </c>
      <c r="AL3023" t="str">
        <f t="shared" si="1098"/>
        <v>Q3 - High</v>
      </c>
      <c r="AM3023">
        <f t="shared" si="1099"/>
        <v>1</v>
      </c>
      <c r="AN3023">
        <f t="shared" si="1100"/>
        <v>0</v>
      </c>
      <c r="AO3023">
        <f t="shared" si="1101"/>
        <v>1</v>
      </c>
      <c r="AP3023">
        <f t="shared" si="1102"/>
        <v>1</v>
      </c>
      <c r="AQ3023">
        <f t="shared" si="1103"/>
        <v>153.80000000000001</v>
      </c>
    </row>
    <row r="3024" spans="1:43" x14ac:dyDescent="0.25">
      <c r="A3024" t="s">
        <v>40</v>
      </c>
      <c r="B3024">
        <v>133</v>
      </c>
      <c r="C3024" t="s">
        <v>25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  <c r="U3024">
        <f t="shared" si="1081"/>
        <v>0</v>
      </c>
      <c r="V3024" t="str">
        <f t="shared" si="1082"/>
        <v>&lt;=3 calls</v>
      </c>
      <c r="W3024" t="str">
        <f t="shared" si="1083"/>
        <v>Q4</v>
      </c>
      <c r="X3024" t="str">
        <f t="shared" si="1084"/>
        <v>Not Applicable</v>
      </c>
      <c r="Y3024" t="str">
        <f t="shared" si="1085"/>
        <v>Medium</v>
      </c>
      <c r="Z3024" s="3">
        <f t="shared" si="1086"/>
        <v>0.9097989399294717</v>
      </c>
      <c r="AA3024" s="3">
        <f t="shared" si="1087"/>
        <v>0.38460257562986128</v>
      </c>
      <c r="AB3024" s="3">
        <f t="shared" si="1088"/>
        <v>-0.56059371051872475</v>
      </c>
      <c r="AC3024" s="3">
        <f t="shared" si="1089"/>
        <v>0.63183519477483641</v>
      </c>
      <c r="AD3024" s="3">
        <f t="shared" si="1090"/>
        <v>2.9017960427187348</v>
      </c>
      <c r="AE3024" s="3">
        <f t="shared" si="1091"/>
        <v>1.2996669857725942</v>
      </c>
      <c r="AF3024" s="3">
        <f t="shared" si="1092"/>
        <v>1.7198396071367619</v>
      </c>
      <c r="AG3024" t="str">
        <f t="shared" si="1093"/>
        <v>Cluster 2</v>
      </c>
      <c r="AH3024" t="str">
        <f t="shared" si="1094"/>
        <v>&gt;16 messages</v>
      </c>
      <c r="AI3024" t="e">
        <f t="shared" si="1095"/>
        <v>#N/A</v>
      </c>
      <c r="AJ3024">
        <f t="shared" si="1096"/>
        <v>39</v>
      </c>
      <c r="AK3024" t="str">
        <f t="shared" si="1097"/>
        <v>no - Medium</v>
      </c>
      <c r="AL3024" t="str">
        <f t="shared" si="1098"/>
        <v>Q3 - High</v>
      </c>
      <c r="AM3024">
        <f t="shared" si="1099"/>
        <v>0</v>
      </c>
      <c r="AN3024">
        <f t="shared" si="1100"/>
        <v>0</v>
      </c>
      <c r="AO3024">
        <f t="shared" si="1101"/>
        <v>0</v>
      </c>
      <c r="AP3024">
        <f t="shared" si="1102"/>
        <v>3</v>
      </c>
      <c r="AQ3024">
        <f t="shared" si="1103"/>
        <v>229.4</v>
      </c>
    </row>
    <row r="3025" spans="1:43" x14ac:dyDescent="0.25">
      <c r="A3025" t="s">
        <v>48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  <c r="U3025">
        <f t="shared" si="1081"/>
        <v>0</v>
      </c>
      <c r="V3025" t="str">
        <f t="shared" si="1082"/>
        <v>&lt;=3 calls</v>
      </c>
      <c r="W3025" t="str">
        <f t="shared" si="1083"/>
        <v>Q2</v>
      </c>
      <c r="X3025" t="str">
        <f t="shared" si="1084"/>
        <v>Not Applicable</v>
      </c>
      <c r="Y3025" t="str">
        <f t="shared" si="1085"/>
        <v>Medium</v>
      </c>
      <c r="Z3025" s="3">
        <f t="shared" si="1086"/>
        <v>-2.06359382351306</v>
      </c>
      <c r="AA3025" s="3">
        <f t="shared" si="1087"/>
        <v>-0.63829280442129488</v>
      </c>
      <c r="AB3025" s="3">
        <f t="shared" si="1088"/>
        <v>1.6120436543368564</v>
      </c>
      <c r="AC3025" s="3">
        <f t="shared" si="1089"/>
        <v>-0.16523687656435807</v>
      </c>
      <c r="AD3025" s="3">
        <f t="shared" si="1090"/>
        <v>2.9633874942636189</v>
      </c>
      <c r="AE3025" s="3">
        <f t="shared" si="1091"/>
        <v>2.7003379680109902</v>
      </c>
      <c r="AF3025" s="3">
        <f t="shared" si="1092"/>
        <v>3.7151022653226433</v>
      </c>
      <c r="AG3025" t="str">
        <f t="shared" si="1093"/>
        <v>Cluster 2</v>
      </c>
      <c r="AH3025" t="str">
        <f t="shared" si="1094"/>
        <v>Not Applicable</v>
      </c>
      <c r="AI3025" t="e">
        <f t="shared" si="1095"/>
        <v>#N/A</v>
      </c>
      <c r="AJ3025">
        <f t="shared" si="1096"/>
        <v>11.7</v>
      </c>
      <c r="AK3025" t="str">
        <f t="shared" si="1097"/>
        <v>no - Medium</v>
      </c>
      <c r="AL3025" t="str">
        <f t="shared" si="1098"/>
        <v>Q2 - Medium</v>
      </c>
      <c r="AM3025">
        <f t="shared" si="1099"/>
        <v>0</v>
      </c>
      <c r="AN3025">
        <f t="shared" si="1100"/>
        <v>1</v>
      </c>
      <c r="AO3025">
        <f t="shared" si="1101"/>
        <v>0</v>
      </c>
      <c r="AP3025">
        <f t="shared" si="1102"/>
        <v>1</v>
      </c>
      <c r="AQ3025">
        <f t="shared" si="1103"/>
        <v>68.8</v>
      </c>
    </row>
    <row r="3026" spans="1:43" x14ac:dyDescent="0.25">
      <c r="A3026" t="s">
        <v>74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  <c r="U3026">
        <f t="shared" si="1081"/>
        <v>0</v>
      </c>
      <c r="V3026" t="str">
        <f t="shared" si="1082"/>
        <v>&lt;=3 calls</v>
      </c>
      <c r="W3026" t="str">
        <f t="shared" si="1083"/>
        <v>Q2</v>
      </c>
      <c r="X3026" t="str">
        <f t="shared" si="1084"/>
        <v>Not Applicable</v>
      </c>
      <c r="Y3026" t="str">
        <f t="shared" si="1085"/>
        <v>Low</v>
      </c>
      <c r="Z3026" s="3">
        <f t="shared" si="1086"/>
        <v>0.36918207384901108</v>
      </c>
      <c r="AA3026" s="3">
        <f t="shared" si="1087"/>
        <v>-1.4183997868727598</v>
      </c>
      <c r="AB3026" s="3">
        <f t="shared" si="1088"/>
        <v>1.5564368479237334</v>
      </c>
      <c r="AC3026" s="3">
        <f t="shared" si="1089"/>
        <v>5.2146415619058542E-2</v>
      </c>
      <c r="AD3026" s="3">
        <f t="shared" si="1090"/>
        <v>3.1132136724495663</v>
      </c>
      <c r="AE3026" s="3">
        <f t="shared" si="1091"/>
        <v>2.1385434924940925</v>
      </c>
      <c r="AF3026" s="3">
        <f t="shared" si="1092"/>
        <v>2.7303181441456128</v>
      </c>
      <c r="AG3026" t="str">
        <f t="shared" si="1093"/>
        <v>Cluster 2</v>
      </c>
      <c r="AH3026" t="str">
        <f t="shared" si="1094"/>
        <v>Not Applicable</v>
      </c>
      <c r="AI3026" t="e">
        <f t="shared" si="1095"/>
        <v>#N/A</v>
      </c>
      <c r="AJ3026">
        <f t="shared" si="1096"/>
        <v>34.03</v>
      </c>
      <c r="AK3026" t="str">
        <f t="shared" si="1097"/>
        <v>no - Medium</v>
      </c>
      <c r="AL3026" t="str">
        <f t="shared" si="1098"/>
        <v>Q3 - High</v>
      </c>
      <c r="AM3026">
        <f t="shared" si="1099"/>
        <v>0</v>
      </c>
      <c r="AN3026">
        <f t="shared" si="1100"/>
        <v>1</v>
      </c>
      <c r="AO3026">
        <f t="shared" si="1101"/>
        <v>0</v>
      </c>
      <c r="AP3026">
        <f t="shared" si="1102"/>
        <v>0</v>
      </c>
      <c r="AQ3026">
        <f t="shared" si="1103"/>
        <v>200.2</v>
      </c>
    </row>
    <row r="3027" spans="1:43" x14ac:dyDescent="0.25">
      <c r="A3027" t="s">
        <v>72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  <c r="U3027">
        <f t="shared" si="1081"/>
        <v>0</v>
      </c>
      <c r="V3027" t="str">
        <f t="shared" si="1082"/>
        <v>&lt;=3 calls</v>
      </c>
      <c r="W3027" t="str">
        <f t="shared" si="1083"/>
        <v>Q1</v>
      </c>
      <c r="X3027" t="str">
        <f t="shared" si="1084"/>
        <v>Not Applicable</v>
      </c>
      <c r="Y3027" t="str">
        <f t="shared" si="1085"/>
        <v>Medium</v>
      </c>
      <c r="Z3027" s="3">
        <f t="shared" si="1086"/>
        <v>-0.8453544472084612</v>
      </c>
      <c r="AA3027" s="3">
        <f t="shared" si="1087"/>
        <v>0.131863833866249</v>
      </c>
      <c r="AB3027" s="3">
        <f t="shared" si="1088"/>
        <v>-1.2338332595918895</v>
      </c>
      <c r="AC3027" s="3">
        <f t="shared" si="1089"/>
        <v>-0.31015907135330267</v>
      </c>
      <c r="AD3027" s="3">
        <f t="shared" si="1090"/>
        <v>1.3548392840260095</v>
      </c>
      <c r="AE3027" s="3">
        <f t="shared" si="1091"/>
        <v>1.5331521040375995</v>
      </c>
      <c r="AF3027" s="3">
        <f t="shared" si="1092"/>
        <v>3.2962890138289951</v>
      </c>
      <c r="AG3027" t="str">
        <f t="shared" si="1093"/>
        <v>Cluster 1</v>
      </c>
      <c r="AH3027" t="str">
        <f t="shared" si="1094"/>
        <v>Not Applicable</v>
      </c>
      <c r="AI3027" t="e">
        <f t="shared" si="1095"/>
        <v>#N/A</v>
      </c>
      <c r="AJ3027">
        <f t="shared" si="1096"/>
        <v>22.88</v>
      </c>
      <c r="AK3027" t="str">
        <f t="shared" si="1097"/>
        <v>no - Low</v>
      </c>
      <c r="AL3027" t="str">
        <f t="shared" si="1098"/>
        <v>Q2 - Medium</v>
      </c>
      <c r="AM3027">
        <f t="shared" si="1099"/>
        <v>0</v>
      </c>
      <c r="AN3027">
        <f t="shared" si="1100"/>
        <v>1</v>
      </c>
      <c r="AO3027">
        <f t="shared" si="1101"/>
        <v>0</v>
      </c>
      <c r="AP3027">
        <f t="shared" si="1102"/>
        <v>2</v>
      </c>
      <c r="AQ3027">
        <f t="shared" si="1103"/>
        <v>134.6</v>
      </c>
    </row>
    <row r="3028" spans="1:43" x14ac:dyDescent="0.25">
      <c r="A3028" t="s">
        <v>59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  <c r="U3028">
        <f t="shared" si="1081"/>
        <v>0</v>
      </c>
      <c r="V3028" t="str">
        <f t="shared" si="1082"/>
        <v>&lt;=3 calls</v>
      </c>
      <c r="W3028" t="str">
        <f t="shared" si="1083"/>
        <v>Q4</v>
      </c>
      <c r="X3028" t="str">
        <f t="shared" si="1084"/>
        <v>Not Applicable</v>
      </c>
      <c r="Y3028" t="str">
        <f t="shared" si="1085"/>
        <v>Medium</v>
      </c>
      <c r="Z3028" s="3">
        <f t="shared" si="1086"/>
        <v>0.96534176863636834</v>
      </c>
      <c r="AA3028" s="3">
        <f t="shared" si="1087"/>
        <v>-0.36167323666427009</v>
      </c>
      <c r="AB3028" s="3">
        <f t="shared" si="1088"/>
        <v>1.41543387451903</v>
      </c>
      <c r="AC3028" s="3">
        <f t="shared" si="1089"/>
        <v>-0.27392852265606671</v>
      </c>
      <c r="AD3028" s="3">
        <f t="shared" si="1090"/>
        <v>3.2606026922524327</v>
      </c>
      <c r="AE3028" s="3">
        <f t="shared" si="1091"/>
        <v>1.7723380459307669</v>
      </c>
      <c r="AF3028" s="3">
        <f t="shared" si="1092"/>
        <v>1.9107156725644885</v>
      </c>
      <c r="AG3028" t="str">
        <f t="shared" si="1093"/>
        <v>Cluster 2</v>
      </c>
      <c r="AH3028" t="str">
        <f t="shared" si="1094"/>
        <v>Not Applicable</v>
      </c>
      <c r="AI3028" t="e">
        <f t="shared" si="1095"/>
        <v>#N/A</v>
      </c>
      <c r="AJ3028">
        <f t="shared" si="1096"/>
        <v>39.51</v>
      </c>
      <c r="AK3028" t="str">
        <f t="shared" si="1097"/>
        <v>no - Low</v>
      </c>
      <c r="AL3028" t="str">
        <f t="shared" si="1098"/>
        <v>Q2 - Medium</v>
      </c>
      <c r="AM3028">
        <f t="shared" si="1099"/>
        <v>0</v>
      </c>
      <c r="AN3028">
        <f t="shared" si="1100"/>
        <v>1</v>
      </c>
      <c r="AO3028">
        <f t="shared" si="1101"/>
        <v>0</v>
      </c>
      <c r="AP3028">
        <f t="shared" si="1102"/>
        <v>0</v>
      </c>
      <c r="AQ3028">
        <f t="shared" si="1103"/>
        <v>232.4</v>
      </c>
    </row>
    <row r="3029" spans="1:43" x14ac:dyDescent="0.25">
      <c r="A3029" t="s">
        <v>60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  <c r="U3029">
        <f t="shared" si="1081"/>
        <v>0</v>
      </c>
      <c r="V3029" t="str">
        <f t="shared" si="1082"/>
        <v>&lt;=3 calls</v>
      </c>
      <c r="W3029" t="str">
        <f t="shared" si="1083"/>
        <v>Q3</v>
      </c>
      <c r="X3029" t="str">
        <f t="shared" si="1084"/>
        <v>Not Applicable</v>
      </c>
      <c r="Y3029" t="str">
        <f t="shared" si="1085"/>
        <v>Low</v>
      </c>
      <c r="Z3029" s="3">
        <f t="shared" si="1086"/>
        <v>-1.0045772228348981</v>
      </c>
      <c r="AA3029" s="3">
        <f t="shared" si="1087"/>
        <v>-1.0581973281387926</v>
      </c>
      <c r="AB3029" s="3">
        <f t="shared" si="1088"/>
        <v>1.5822542937583977</v>
      </c>
      <c r="AC3029" s="3">
        <f t="shared" si="1089"/>
        <v>-1.6869199218482758</v>
      </c>
      <c r="AD3029" s="3">
        <f t="shared" si="1090"/>
        <v>2.6726960352118416</v>
      </c>
      <c r="AE3029" s="3">
        <f t="shared" si="1091"/>
        <v>2.7346269315510363</v>
      </c>
      <c r="AF3029" s="3">
        <f t="shared" si="1092"/>
        <v>3.9765644484770233</v>
      </c>
      <c r="AG3029" t="str">
        <f t="shared" si="1093"/>
        <v>Cluster 1</v>
      </c>
      <c r="AH3029" t="str">
        <f t="shared" si="1094"/>
        <v>Not Applicable</v>
      </c>
      <c r="AI3029" t="e">
        <f t="shared" si="1095"/>
        <v>#N/A</v>
      </c>
      <c r="AJ3029">
        <f t="shared" si="1096"/>
        <v>21.42</v>
      </c>
      <c r="AK3029" t="str">
        <f t="shared" si="1097"/>
        <v>no - Medium</v>
      </c>
      <c r="AL3029" t="str">
        <f t="shared" si="1098"/>
        <v>Q1 - Low</v>
      </c>
      <c r="AM3029">
        <f t="shared" si="1099"/>
        <v>0</v>
      </c>
      <c r="AN3029">
        <f t="shared" si="1100"/>
        <v>1</v>
      </c>
      <c r="AO3029">
        <f t="shared" si="1101"/>
        <v>0</v>
      </c>
      <c r="AP3029">
        <f t="shared" si="1102"/>
        <v>0</v>
      </c>
      <c r="AQ3029">
        <f t="shared" si="1103"/>
        <v>126</v>
      </c>
    </row>
    <row r="3030" spans="1:43" x14ac:dyDescent="0.25">
      <c r="A3030" t="s">
        <v>62</v>
      </c>
      <c r="B3030">
        <v>94</v>
      </c>
      <c r="C3030" t="s">
        <v>28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  <c r="U3030">
        <f t="shared" si="1081"/>
        <v>0</v>
      </c>
      <c r="V3030" t="str">
        <f t="shared" si="1082"/>
        <v>&lt;=3 calls</v>
      </c>
      <c r="W3030" t="str">
        <f t="shared" si="1083"/>
        <v>Q2</v>
      </c>
      <c r="X3030" t="str">
        <f t="shared" si="1084"/>
        <v>Not Applicable</v>
      </c>
      <c r="Y3030" t="str">
        <f t="shared" si="1085"/>
        <v>Medium</v>
      </c>
      <c r="Z3030" s="3">
        <f t="shared" si="1086"/>
        <v>-8.07148386768511E-2</v>
      </c>
      <c r="AA3030" s="3">
        <f t="shared" si="1087"/>
        <v>0.43634436528225423</v>
      </c>
      <c r="AB3030" s="3">
        <f t="shared" si="1088"/>
        <v>-0.17333202299876274</v>
      </c>
      <c r="AC3030" s="3">
        <f t="shared" si="1089"/>
        <v>0.23329915910523916</v>
      </c>
      <c r="AD3030" s="3">
        <f t="shared" si="1090"/>
        <v>2.2611008609869701</v>
      </c>
      <c r="AE3030" s="3">
        <f t="shared" si="1091"/>
        <v>0.53045619812785549</v>
      </c>
      <c r="AF3030" s="3">
        <f t="shared" si="1092"/>
        <v>1.8574688295388699</v>
      </c>
      <c r="AG3030" t="str">
        <f t="shared" si="1093"/>
        <v>Cluster 2</v>
      </c>
      <c r="AH3030" t="str">
        <f t="shared" si="1094"/>
        <v>Not Applicable</v>
      </c>
      <c r="AI3030" t="e">
        <f t="shared" si="1095"/>
        <v>#N/A</v>
      </c>
      <c r="AJ3030">
        <f t="shared" si="1096"/>
        <v>29.9</v>
      </c>
      <c r="AK3030" t="str">
        <f t="shared" si="1097"/>
        <v>no - Medium</v>
      </c>
      <c r="AL3030" t="str">
        <f t="shared" si="1098"/>
        <v>Q3 - High</v>
      </c>
      <c r="AM3030">
        <f t="shared" si="1099"/>
        <v>0</v>
      </c>
      <c r="AN3030">
        <f t="shared" si="1100"/>
        <v>0</v>
      </c>
      <c r="AO3030">
        <f t="shared" si="1101"/>
        <v>1</v>
      </c>
      <c r="AP3030">
        <f t="shared" si="1102"/>
        <v>1</v>
      </c>
      <c r="AQ3030">
        <f t="shared" si="1103"/>
        <v>175.9</v>
      </c>
    </row>
    <row r="3031" spans="1:43" x14ac:dyDescent="0.25">
      <c r="A3031" t="s">
        <v>55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  <c r="U3031">
        <f t="shared" si="1081"/>
        <v>0</v>
      </c>
      <c r="V3031" t="str">
        <f t="shared" si="1082"/>
        <v>&lt;=3 calls</v>
      </c>
      <c r="W3031" t="str">
        <f t="shared" si="1083"/>
        <v>Q1</v>
      </c>
      <c r="X3031" t="str">
        <f t="shared" si="1084"/>
        <v>High</v>
      </c>
      <c r="Y3031" t="str">
        <f t="shared" si="1085"/>
        <v>Medium</v>
      </c>
      <c r="Z3031" s="3">
        <f t="shared" si="1086"/>
        <v>-0.34361756122282866</v>
      </c>
      <c r="AA3031" s="3">
        <f t="shared" si="1087"/>
        <v>0.31694023531519322</v>
      </c>
      <c r="AB3031" s="3">
        <f t="shared" si="1088"/>
        <v>-0.47321158615524656</v>
      </c>
      <c r="AC3031" s="3">
        <f t="shared" si="1089"/>
        <v>0.77675738956378104</v>
      </c>
      <c r="AD3031" s="3">
        <f t="shared" si="1090"/>
        <v>2.3663352137129001</v>
      </c>
      <c r="AE3031" s="3">
        <f t="shared" si="1091"/>
        <v>1.022646267609616</v>
      </c>
      <c r="AF3031" s="3">
        <f t="shared" si="1092"/>
        <v>2.1194500309405928</v>
      </c>
      <c r="AG3031" t="str">
        <f t="shared" si="1093"/>
        <v>Cluster 2</v>
      </c>
      <c r="AH3031" t="str">
        <f t="shared" si="1094"/>
        <v>Not Applicable</v>
      </c>
      <c r="AI3031" t="e">
        <f t="shared" si="1095"/>
        <v>#N/A</v>
      </c>
      <c r="AJ3031">
        <f t="shared" si="1096"/>
        <v>27.49</v>
      </c>
      <c r="AK3031" t="str">
        <f t="shared" si="1097"/>
        <v>yes - Medium</v>
      </c>
      <c r="AL3031" t="str">
        <f t="shared" si="1098"/>
        <v>Q4 - Very High</v>
      </c>
      <c r="AM3031">
        <f t="shared" si="1099"/>
        <v>1</v>
      </c>
      <c r="AN3031">
        <f t="shared" si="1100"/>
        <v>1</v>
      </c>
      <c r="AO3031">
        <f t="shared" si="1101"/>
        <v>0</v>
      </c>
      <c r="AP3031">
        <f t="shared" si="1102"/>
        <v>1</v>
      </c>
      <c r="AQ3031">
        <f t="shared" si="1103"/>
        <v>161.69999999999999</v>
      </c>
    </row>
    <row r="3032" spans="1:43" x14ac:dyDescent="0.25">
      <c r="A3032" t="s">
        <v>67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  <c r="U3032">
        <f t="shared" si="1081"/>
        <v>1</v>
      </c>
      <c r="V3032" t="str">
        <f t="shared" si="1082"/>
        <v>&gt;3 calls</v>
      </c>
      <c r="W3032" t="str">
        <f t="shared" si="1083"/>
        <v>Q3</v>
      </c>
      <c r="X3032" t="str">
        <f t="shared" si="1084"/>
        <v>Not Applicable</v>
      </c>
      <c r="Y3032" t="str">
        <f t="shared" si="1085"/>
        <v>Low</v>
      </c>
      <c r="Z3032" s="3">
        <f t="shared" si="1086"/>
        <v>-1.2526685243923696</v>
      </c>
      <c r="AA3032" s="3">
        <f t="shared" si="1087"/>
        <v>-1.5079528843480556</v>
      </c>
      <c r="AB3032" s="3">
        <f t="shared" si="1088"/>
        <v>0.68261560428894796</v>
      </c>
      <c r="AC3032" s="3">
        <f t="shared" si="1089"/>
        <v>-0.78115620441737255</v>
      </c>
      <c r="AD3032" s="3">
        <f t="shared" si="1090"/>
        <v>1.7891186083090742</v>
      </c>
      <c r="AE3032" s="3">
        <f t="shared" si="1091"/>
        <v>2.2179426079895528</v>
      </c>
      <c r="AF3032" s="3">
        <f t="shared" si="1092"/>
        <v>3.825910797453751</v>
      </c>
      <c r="AG3032" t="str">
        <f t="shared" si="1093"/>
        <v>Cluster 1</v>
      </c>
      <c r="AH3032" t="str">
        <f t="shared" si="1094"/>
        <v>Not Applicable</v>
      </c>
      <c r="AI3032">
        <f t="shared" si="1095"/>
        <v>19.14</v>
      </c>
      <c r="AJ3032" t="e">
        <f t="shared" si="1096"/>
        <v>#N/A</v>
      </c>
      <c r="AK3032" t="str">
        <f t="shared" si="1097"/>
        <v>no - Low</v>
      </c>
      <c r="AL3032" t="str">
        <f t="shared" si="1098"/>
        <v>Q1 - Low</v>
      </c>
      <c r="AM3032">
        <f t="shared" si="1099"/>
        <v>0</v>
      </c>
      <c r="AN3032">
        <f t="shared" si="1100"/>
        <v>1</v>
      </c>
      <c r="AO3032">
        <f t="shared" si="1101"/>
        <v>0</v>
      </c>
      <c r="AP3032">
        <f t="shared" si="1102"/>
        <v>6</v>
      </c>
      <c r="AQ3032">
        <f t="shared" si="1103"/>
        <v>112.6</v>
      </c>
    </row>
    <row r="3033" spans="1:43" x14ac:dyDescent="0.25">
      <c r="A3033" t="s">
        <v>20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  <c r="U3033">
        <f t="shared" si="1081"/>
        <v>0</v>
      </c>
      <c r="V3033" t="str">
        <f t="shared" si="1082"/>
        <v>&lt;=3 calls</v>
      </c>
      <c r="W3033" t="str">
        <f t="shared" si="1083"/>
        <v>Q3</v>
      </c>
      <c r="X3033" t="str">
        <f t="shared" si="1084"/>
        <v>Not Applicable</v>
      </c>
      <c r="Y3033" t="str">
        <f t="shared" si="1085"/>
        <v>Medium</v>
      </c>
      <c r="Z3033" s="3">
        <f t="shared" si="1086"/>
        <v>0.99496461061337971</v>
      </c>
      <c r="AA3033" s="3">
        <f t="shared" si="1087"/>
        <v>0.47216560427237275</v>
      </c>
      <c r="AB3033" s="3">
        <f t="shared" si="1088"/>
        <v>0.91298665942902779</v>
      </c>
      <c r="AC3033" s="3">
        <f t="shared" si="1089"/>
        <v>1.2839850713250869</v>
      </c>
      <c r="AD3033" s="3">
        <f t="shared" si="1090"/>
        <v>3.875985181755953</v>
      </c>
      <c r="AE3033" s="3">
        <f t="shared" si="1091"/>
        <v>1.9222531669663059</v>
      </c>
      <c r="AF3033" s="3">
        <f t="shared" si="1092"/>
        <v>0.60568419711286747</v>
      </c>
      <c r="AG3033" t="str">
        <f t="shared" si="1093"/>
        <v>Cluster 3</v>
      </c>
      <c r="AH3033" t="str">
        <f t="shared" si="1094"/>
        <v>&gt;16 messages</v>
      </c>
      <c r="AI3033" t="e">
        <f t="shared" si="1095"/>
        <v>#N/A</v>
      </c>
      <c r="AJ3033">
        <f t="shared" si="1096"/>
        <v>39.78</v>
      </c>
      <c r="AK3033" t="str">
        <f t="shared" si="1097"/>
        <v>no - Low</v>
      </c>
      <c r="AL3033" t="str">
        <f t="shared" si="1098"/>
        <v>Q4 - Very High</v>
      </c>
      <c r="AM3033">
        <f t="shared" si="1099"/>
        <v>0</v>
      </c>
      <c r="AN3033">
        <f t="shared" si="1100"/>
        <v>1</v>
      </c>
      <c r="AO3033">
        <f t="shared" si="1101"/>
        <v>0</v>
      </c>
      <c r="AP3033">
        <f t="shared" si="1102"/>
        <v>1</v>
      </c>
      <c r="AQ3033">
        <f t="shared" si="1103"/>
        <v>234</v>
      </c>
    </row>
    <row r="3034" spans="1:43" x14ac:dyDescent="0.25">
      <c r="A3034" t="s">
        <v>31</v>
      </c>
      <c r="B3034">
        <v>78</v>
      </c>
      <c r="C3034" t="s">
        <v>25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  <c r="U3034">
        <f t="shared" si="1081"/>
        <v>1</v>
      </c>
      <c r="V3034" t="str">
        <f t="shared" si="1082"/>
        <v>&lt;=3 calls</v>
      </c>
      <c r="W3034" t="str">
        <f t="shared" si="1083"/>
        <v>Q2</v>
      </c>
      <c r="X3034" t="str">
        <f t="shared" si="1084"/>
        <v>Not Applicable</v>
      </c>
      <c r="Y3034" t="str">
        <f t="shared" si="1085"/>
        <v>High</v>
      </c>
      <c r="Z3034" s="3">
        <f t="shared" si="1086"/>
        <v>0.852404683599012</v>
      </c>
      <c r="AA3034" s="3">
        <f t="shared" si="1087"/>
        <v>2.1099922536538926</v>
      </c>
      <c r="AB3034" s="3">
        <f t="shared" si="1088"/>
        <v>7.3900978438860574E-3</v>
      </c>
      <c r="AC3034" s="3">
        <f t="shared" si="1089"/>
        <v>-0.88984785050908088</v>
      </c>
      <c r="AD3034" s="3">
        <f t="shared" si="1090"/>
        <v>3.7590455217884977</v>
      </c>
      <c r="AE3034" s="3">
        <f t="shared" si="1091"/>
        <v>2.4434698413736844</v>
      </c>
      <c r="AF3034" s="3">
        <f t="shared" si="1092"/>
        <v>2.4105324093501252</v>
      </c>
      <c r="AG3034" t="str">
        <f t="shared" si="1093"/>
        <v>Cluster 3</v>
      </c>
      <c r="AH3034" t="str">
        <f t="shared" si="1094"/>
        <v>Not Applicable</v>
      </c>
      <c r="AI3034">
        <f t="shared" si="1095"/>
        <v>38.47</v>
      </c>
      <c r="AJ3034" t="e">
        <f t="shared" si="1096"/>
        <v>#N/A</v>
      </c>
      <c r="AK3034" t="str">
        <f t="shared" si="1097"/>
        <v>no - High</v>
      </c>
      <c r="AL3034" t="str">
        <f t="shared" si="1098"/>
        <v>Q1 - Low</v>
      </c>
      <c r="AM3034">
        <f t="shared" si="1099"/>
        <v>0</v>
      </c>
      <c r="AN3034">
        <f t="shared" si="1100"/>
        <v>0</v>
      </c>
      <c r="AO3034">
        <f t="shared" si="1101"/>
        <v>0</v>
      </c>
      <c r="AP3034">
        <f t="shared" si="1102"/>
        <v>1</v>
      </c>
      <c r="AQ3034">
        <f t="shared" si="1103"/>
        <v>226.3</v>
      </c>
    </row>
    <row r="3035" spans="1:43" x14ac:dyDescent="0.25">
      <c r="A3035" t="s">
        <v>55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  <c r="U3035">
        <f t="shared" si="1081"/>
        <v>0</v>
      </c>
      <c r="V3035" t="str">
        <f t="shared" si="1082"/>
        <v>&lt;=3 calls</v>
      </c>
      <c r="W3035" t="str">
        <f t="shared" si="1083"/>
        <v>Q2</v>
      </c>
      <c r="X3035" t="str">
        <f t="shared" si="1084"/>
        <v>Not Applicable</v>
      </c>
      <c r="Y3035" t="str">
        <f t="shared" si="1085"/>
        <v>Medium</v>
      </c>
      <c r="Z3035" s="3">
        <f t="shared" si="1086"/>
        <v>-0.11404053590098928</v>
      </c>
      <c r="AA3035" s="3">
        <f t="shared" si="1087"/>
        <v>-0.46515681596905606</v>
      </c>
      <c r="AB3035" s="3">
        <f t="shared" si="1088"/>
        <v>0.78389943025570719</v>
      </c>
      <c r="AC3035" s="3">
        <f t="shared" si="1089"/>
        <v>0.16083806171076653</v>
      </c>
      <c r="AD3035" s="3">
        <f t="shared" si="1090"/>
        <v>2.3666059212116433</v>
      </c>
      <c r="AE3035" s="3">
        <f t="shared" si="1091"/>
        <v>0.93260029279491108</v>
      </c>
      <c r="AF3035" s="3">
        <f t="shared" si="1092"/>
        <v>2.0343704249541914</v>
      </c>
      <c r="AG3035" t="str">
        <f t="shared" si="1093"/>
        <v>Cluster 2</v>
      </c>
      <c r="AH3035" t="str">
        <f t="shared" si="1094"/>
        <v>Not Applicable</v>
      </c>
      <c r="AI3035" t="e">
        <f t="shared" si="1095"/>
        <v>#N/A</v>
      </c>
      <c r="AJ3035">
        <f t="shared" si="1096"/>
        <v>29.6</v>
      </c>
      <c r="AK3035" t="str">
        <f t="shared" si="1097"/>
        <v>no - Low</v>
      </c>
      <c r="AL3035" t="str">
        <f t="shared" si="1098"/>
        <v>Q3 - High</v>
      </c>
      <c r="AM3035">
        <f t="shared" si="1099"/>
        <v>0</v>
      </c>
      <c r="AN3035">
        <f t="shared" si="1100"/>
        <v>1</v>
      </c>
      <c r="AO3035">
        <f t="shared" si="1101"/>
        <v>0</v>
      </c>
      <c r="AP3035">
        <f t="shared" si="1102"/>
        <v>0</v>
      </c>
      <c r="AQ3035">
        <f t="shared" si="1103"/>
        <v>174.1</v>
      </c>
    </row>
    <row r="3036" spans="1:43" x14ac:dyDescent="0.25">
      <c r="A3036" t="s">
        <v>74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  <c r="U3036">
        <f t="shared" si="1081"/>
        <v>0</v>
      </c>
      <c r="V3036" t="str">
        <f t="shared" si="1082"/>
        <v>&lt;=3 calls</v>
      </c>
      <c r="W3036" t="str">
        <f t="shared" si="1083"/>
        <v>Q2</v>
      </c>
      <c r="X3036" t="str">
        <f t="shared" si="1084"/>
        <v>Not Applicable</v>
      </c>
      <c r="Y3036" t="str">
        <f t="shared" si="1085"/>
        <v>Medium</v>
      </c>
      <c r="Z3036" s="3">
        <f t="shared" si="1086"/>
        <v>0.28401640316510307</v>
      </c>
      <c r="AA3036" s="3">
        <f t="shared" si="1087"/>
        <v>0.42440395228554828</v>
      </c>
      <c r="AB3036" s="3">
        <f t="shared" si="1088"/>
        <v>-0.36795584544469256</v>
      </c>
      <c r="AC3036" s="3">
        <f t="shared" si="1089"/>
        <v>0.19706861040800316</v>
      </c>
      <c r="AD3036" s="3">
        <f t="shared" si="1090"/>
        <v>2.3473554937877261</v>
      </c>
      <c r="AE3036" s="3">
        <f t="shared" si="1091"/>
        <v>0.65955407161770752</v>
      </c>
      <c r="AF3036" s="3">
        <f t="shared" si="1092"/>
        <v>1.8330153661547883</v>
      </c>
      <c r="AG3036" t="str">
        <f t="shared" si="1093"/>
        <v>Cluster 2</v>
      </c>
      <c r="AH3036" t="str">
        <f t="shared" si="1094"/>
        <v>Not Applicable</v>
      </c>
      <c r="AI3036" t="e">
        <f t="shared" si="1095"/>
        <v>#N/A</v>
      </c>
      <c r="AJ3036">
        <f t="shared" si="1096"/>
        <v>33.25</v>
      </c>
      <c r="AK3036" t="str">
        <f t="shared" si="1097"/>
        <v>no - Low</v>
      </c>
      <c r="AL3036" t="str">
        <f t="shared" si="1098"/>
        <v>Q3 - High</v>
      </c>
      <c r="AM3036">
        <f t="shared" si="1099"/>
        <v>0</v>
      </c>
      <c r="AN3036">
        <f t="shared" si="1100"/>
        <v>1</v>
      </c>
      <c r="AO3036">
        <f t="shared" si="1101"/>
        <v>0</v>
      </c>
      <c r="AP3036">
        <f t="shared" si="1102"/>
        <v>1</v>
      </c>
      <c r="AQ3036">
        <f t="shared" si="1103"/>
        <v>195.6</v>
      </c>
    </row>
    <row r="3037" spans="1:43" x14ac:dyDescent="0.25">
      <c r="A3037" t="s">
        <v>46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  <c r="U3037">
        <f t="shared" si="1081"/>
        <v>0</v>
      </c>
      <c r="V3037" t="str">
        <f t="shared" si="1082"/>
        <v>&lt;=3 calls</v>
      </c>
      <c r="W3037" t="str">
        <f t="shared" si="1083"/>
        <v>Q3</v>
      </c>
      <c r="X3037" t="str">
        <f t="shared" si="1084"/>
        <v>Not Applicable</v>
      </c>
      <c r="Y3037" t="str">
        <f t="shared" si="1085"/>
        <v>Medium</v>
      </c>
      <c r="Z3037" s="3">
        <f t="shared" si="1086"/>
        <v>0.38029063959039083</v>
      </c>
      <c r="AA3037" s="3">
        <f t="shared" si="1087"/>
        <v>-0.37361364966097604</v>
      </c>
      <c r="AB3037" s="3">
        <f t="shared" si="1088"/>
        <v>-2.2009944997058457</v>
      </c>
      <c r="AC3037" s="3">
        <f t="shared" si="1089"/>
        <v>-0.20146742526159472</v>
      </c>
      <c r="AD3037" s="3">
        <f t="shared" si="1090"/>
        <v>2.092272489632728</v>
      </c>
      <c r="AE3037" s="3">
        <f t="shared" si="1091"/>
        <v>2.2735817647381817</v>
      </c>
      <c r="AF3037" s="3">
        <f t="shared" si="1092"/>
        <v>3.7364078887383316</v>
      </c>
      <c r="AG3037" t="str">
        <f t="shared" si="1093"/>
        <v>Cluster 1</v>
      </c>
      <c r="AH3037" t="str">
        <f t="shared" si="1094"/>
        <v>Not Applicable</v>
      </c>
      <c r="AI3037" t="e">
        <f t="shared" si="1095"/>
        <v>#N/A</v>
      </c>
      <c r="AJ3037">
        <f t="shared" si="1096"/>
        <v>34.14</v>
      </c>
      <c r="AK3037" t="str">
        <f t="shared" si="1097"/>
        <v>no - Medium</v>
      </c>
      <c r="AL3037" t="str">
        <f t="shared" si="1098"/>
        <v>Q2 - Medium</v>
      </c>
      <c r="AM3037">
        <f t="shared" si="1099"/>
        <v>0</v>
      </c>
      <c r="AN3037">
        <f t="shared" si="1100"/>
        <v>1</v>
      </c>
      <c r="AO3037">
        <f t="shared" si="1101"/>
        <v>0</v>
      </c>
      <c r="AP3037">
        <f t="shared" si="1102"/>
        <v>0</v>
      </c>
      <c r="AQ3037">
        <f t="shared" si="1103"/>
        <v>200.8</v>
      </c>
    </row>
    <row r="3038" spans="1:43" x14ac:dyDescent="0.25">
      <c r="A3038" t="s">
        <v>54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  <c r="U3038">
        <f t="shared" si="1081"/>
        <v>0</v>
      </c>
      <c r="V3038" t="str">
        <f t="shared" si="1082"/>
        <v>&lt;=3 calls</v>
      </c>
      <c r="W3038" t="str">
        <f t="shared" si="1083"/>
        <v>Q1</v>
      </c>
      <c r="X3038" t="str">
        <f t="shared" si="1084"/>
        <v>Not Applicable</v>
      </c>
      <c r="Y3038" t="str">
        <f t="shared" si="1085"/>
        <v>Low</v>
      </c>
      <c r="Z3038" s="3">
        <f t="shared" si="1086"/>
        <v>0.83944469023406909</v>
      </c>
      <c r="AA3038" s="3">
        <f t="shared" si="1087"/>
        <v>-1.2890453127417771</v>
      </c>
      <c r="AB3038" s="3">
        <f t="shared" si="1088"/>
        <v>-0.20709329832101619</v>
      </c>
      <c r="AC3038" s="3">
        <f t="shared" si="1089"/>
        <v>0.66806574347207237</v>
      </c>
      <c r="AD3038" s="3">
        <f t="shared" si="1090"/>
        <v>2.6226414782354039</v>
      </c>
      <c r="AE3038" s="3">
        <f t="shared" si="1091"/>
        <v>1.6898238600736137</v>
      </c>
      <c r="AF3038" s="3">
        <f t="shared" si="1092"/>
        <v>2.6139550556173288</v>
      </c>
      <c r="AG3038" t="str">
        <f t="shared" si="1093"/>
        <v>Cluster 2</v>
      </c>
      <c r="AH3038" t="str">
        <f t="shared" si="1094"/>
        <v>Not Applicable</v>
      </c>
      <c r="AI3038" t="e">
        <f t="shared" si="1095"/>
        <v>#N/A</v>
      </c>
      <c r="AJ3038">
        <f t="shared" si="1096"/>
        <v>38.35</v>
      </c>
      <c r="AK3038" t="str">
        <f t="shared" si="1097"/>
        <v>no - Medium</v>
      </c>
      <c r="AL3038" t="str">
        <f t="shared" si="1098"/>
        <v>Q4 - Very High</v>
      </c>
      <c r="AM3038">
        <f t="shared" si="1099"/>
        <v>0</v>
      </c>
      <c r="AN3038">
        <f t="shared" si="1100"/>
        <v>1</v>
      </c>
      <c r="AO3038">
        <f t="shared" si="1101"/>
        <v>0</v>
      </c>
      <c r="AP3038">
        <f t="shared" si="1102"/>
        <v>1</v>
      </c>
      <c r="AQ3038">
        <f t="shared" si="1103"/>
        <v>225.6</v>
      </c>
    </row>
    <row r="3039" spans="1:43" x14ac:dyDescent="0.25">
      <c r="A3039" t="s">
        <v>41</v>
      </c>
      <c r="B3039">
        <v>69</v>
      </c>
      <c r="C3039" t="s">
        <v>25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  <c r="U3039">
        <f t="shared" si="1081"/>
        <v>0</v>
      </c>
      <c r="V3039" t="str">
        <f t="shared" si="1082"/>
        <v>&lt;=3 calls</v>
      </c>
      <c r="W3039" t="str">
        <f t="shared" si="1083"/>
        <v>Q1</v>
      </c>
      <c r="X3039" t="str">
        <f t="shared" si="1084"/>
        <v>Not Applicable</v>
      </c>
      <c r="Y3039" t="str">
        <f t="shared" si="1085"/>
        <v>Medium</v>
      </c>
      <c r="Z3039" s="3">
        <f t="shared" si="1086"/>
        <v>1.715169956179472</v>
      </c>
      <c r="AA3039" s="3">
        <f t="shared" si="1087"/>
        <v>-0.23430883136607153</v>
      </c>
      <c r="AB3039" s="3">
        <f t="shared" si="1088"/>
        <v>-1.3529907019057239</v>
      </c>
      <c r="AC3039" s="3">
        <f t="shared" si="1089"/>
        <v>8.8376964316294535E-2</v>
      </c>
      <c r="AD3039" s="3">
        <f t="shared" si="1090"/>
        <v>3.0442729359815743</v>
      </c>
      <c r="AE3039" s="3">
        <f t="shared" si="1091"/>
        <v>2.1988867488576878</v>
      </c>
      <c r="AF3039" s="3">
        <f t="shared" si="1092"/>
        <v>2.8987252646385775</v>
      </c>
      <c r="AG3039" t="str">
        <f t="shared" si="1093"/>
        <v>Cluster 2</v>
      </c>
      <c r="AH3039" t="str">
        <f t="shared" si="1094"/>
        <v>&gt;16 messages</v>
      </c>
      <c r="AI3039" t="e">
        <f t="shared" si="1095"/>
        <v>#N/A</v>
      </c>
      <c r="AJ3039">
        <f t="shared" si="1096"/>
        <v>46.39</v>
      </c>
      <c r="AK3039" t="str">
        <f t="shared" si="1097"/>
        <v>no - Low</v>
      </c>
      <c r="AL3039" t="str">
        <f t="shared" si="1098"/>
        <v>Q3 - High</v>
      </c>
      <c r="AM3039">
        <f t="shared" si="1099"/>
        <v>0</v>
      </c>
      <c r="AN3039">
        <f t="shared" si="1100"/>
        <v>0</v>
      </c>
      <c r="AO3039">
        <f t="shared" si="1101"/>
        <v>0</v>
      </c>
      <c r="AP3039">
        <f t="shared" si="1102"/>
        <v>2</v>
      </c>
      <c r="AQ3039">
        <f t="shared" si="1103"/>
        <v>272.89999999999998</v>
      </c>
    </row>
    <row r="3040" spans="1:43" x14ac:dyDescent="0.25">
      <c r="A3040" t="s">
        <v>37</v>
      </c>
      <c r="B3040">
        <v>69</v>
      </c>
      <c r="C3040" t="s">
        <v>28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  <c r="U3040">
        <f t="shared" si="1081"/>
        <v>1</v>
      </c>
      <c r="V3040" t="str">
        <f t="shared" si="1082"/>
        <v>&gt;3 calls</v>
      </c>
      <c r="W3040" t="str">
        <f t="shared" si="1083"/>
        <v>Q1</v>
      </c>
      <c r="X3040" t="str">
        <f t="shared" si="1084"/>
        <v>High</v>
      </c>
      <c r="Y3040" t="str">
        <f t="shared" si="1085"/>
        <v>Medium</v>
      </c>
      <c r="Z3040" s="3">
        <f t="shared" si="1086"/>
        <v>0.35992493573119499</v>
      </c>
      <c r="AA3040" s="3">
        <f t="shared" si="1087"/>
        <v>-0.21440814303822803</v>
      </c>
      <c r="AB3040" s="3">
        <f t="shared" si="1088"/>
        <v>1.260529199511045</v>
      </c>
      <c r="AC3040" s="3">
        <f t="shared" si="1089"/>
        <v>0.30576025649971117</v>
      </c>
      <c r="AD3040" s="3">
        <f t="shared" si="1090"/>
        <v>3.0465640491944983</v>
      </c>
      <c r="AE3040" s="3">
        <f t="shared" si="1091"/>
        <v>1.3630627309250778</v>
      </c>
      <c r="AF3040" s="3">
        <f t="shared" si="1092"/>
        <v>1.5602331591879097</v>
      </c>
      <c r="AG3040" t="str">
        <f t="shared" si="1093"/>
        <v>Cluster 2</v>
      </c>
      <c r="AH3040" t="str">
        <f t="shared" si="1094"/>
        <v>Not Applicable</v>
      </c>
      <c r="AI3040">
        <f t="shared" si="1095"/>
        <v>33.950000000000003</v>
      </c>
      <c r="AJ3040" t="e">
        <f t="shared" si="1096"/>
        <v>#N/A</v>
      </c>
      <c r="AK3040" t="str">
        <f t="shared" si="1097"/>
        <v>yes - Medium</v>
      </c>
      <c r="AL3040" t="str">
        <f t="shared" si="1098"/>
        <v>Q3 - High</v>
      </c>
      <c r="AM3040">
        <f t="shared" si="1099"/>
        <v>1</v>
      </c>
      <c r="AN3040">
        <f t="shared" si="1100"/>
        <v>0</v>
      </c>
      <c r="AO3040">
        <f t="shared" si="1101"/>
        <v>1</v>
      </c>
      <c r="AP3040">
        <f t="shared" si="1102"/>
        <v>6</v>
      </c>
      <c r="AQ3040">
        <f t="shared" si="1103"/>
        <v>199.7</v>
      </c>
    </row>
    <row r="3041" spans="1:43" x14ac:dyDescent="0.25">
      <c r="A3041" t="s">
        <v>54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  <c r="U3041">
        <f t="shared" si="1081"/>
        <v>0</v>
      </c>
      <c r="V3041" t="str">
        <f t="shared" si="1082"/>
        <v>&lt;=3 calls</v>
      </c>
      <c r="W3041" t="str">
        <f t="shared" si="1083"/>
        <v>Q1</v>
      </c>
      <c r="X3041" t="str">
        <f t="shared" si="1084"/>
        <v>Not Applicable</v>
      </c>
      <c r="Y3041" t="str">
        <f t="shared" si="1085"/>
        <v>High</v>
      </c>
      <c r="Z3041" s="3">
        <f t="shared" si="1086"/>
        <v>1.8817984423001617</v>
      </c>
      <c r="AA3041" s="3">
        <f t="shared" si="1087"/>
        <v>0.80450709934735909</v>
      </c>
      <c r="AB3041" s="3">
        <f t="shared" si="1088"/>
        <v>0.23180328086827395</v>
      </c>
      <c r="AC3041" s="3">
        <f t="shared" si="1089"/>
        <v>-1.1796922400869698</v>
      </c>
      <c r="AD3041" s="3">
        <f t="shared" si="1090"/>
        <v>3.6208613281295343</v>
      </c>
      <c r="AE3041" s="3">
        <f t="shared" si="1091"/>
        <v>2.3735634798096985</v>
      </c>
      <c r="AF3041" s="3">
        <f t="shared" si="1092"/>
        <v>2.4813243294314988</v>
      </c>
      <c r="AG3041" t="str">
        <f t="shared" si="1093"/>
        <v>Cluster 2</v>
      </c>
      <c r="AH3041" t="str">
        <f t="shared" si="1094"/>
        <v>&gt;16 messages</v>
      </c>
      <c r="AI3041" t="e">
        <f t="shared" si="1095"/>
        <v>#N/A</v>
      </c>
      <c r="AJ3041">
        <f t="shared" si="1096"/>
        <v>47.92</v>
      </c>
      <c r="AK3041" t="str">
        <f t="shared" si="1097"/>
        <v>no - Medium</v>
      </c>
      <c r="AL3041" t="str">
        <f t="shared" si="1098"/>
        <v>Q1 - Low</v>
      </c>
      <c r="AM3041">
        <f t="shared" si="1099"/>
        <v>0</v>
      </c>
      <c r="AN3041">
        <f t="shared" si="1100"/>
        <v>1</v>
      </c>
      <c r="AO3041">
        <f t="shared" si="1101"/>
        <v>0</v>
      </c>
      <c r="AP3041">
        <f t="shared" si="1102"/>
        <v>3</v>
      </c>
      <c r="AQ3041">
        <f t="shared" si="1103"/>
        <v>281.89999999999998</v>
      </c>
    </row>
    <row r="3042" spans="1:43" x14ac:dyDescent="0.25">
      <c r="A3042" t="s">
        <v>73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  <c r="U3042">
        <f t="shared" si="1081"/>
        <v>0</v>
      </c>
      <c r="V3042" t="str">
        <f t="shared" si="1082"/>
        <v>&lt;=3 calls</v>
      </c>
      <c r="W3042" t="str">
        <f t="shared" si="1083"/>
        <v>Q4</v>
      </c>
      <c r="X3042" t="str">
        <f t="shared" si="1084"/>
        <v>Low</v>
      </c>
      <c r="Y3042" t="str">
        <f t="shared" si="1085"/>
        <v>High</v>
      </c>
      <c r="Z3042" s="3">
        <f t="shared" si="1086"/>
        <v>1.7410825371999249E-2</v>
      </c>
      <c r="AA3042" s="3">
        <f t="shared" si="1087"/>
        <v>1.2403321737271318</v>
      </c>
      <c r="AB3042" s="3">
        <f t="shared" si="1088"/>
        <v>0.26755051356242449</v>
      </c>
      <c r="AC3042" s="3">
        <f t="shared" si="1089"/>
        <v>-0.67246455832566399</v>
      </c>
      <c r="AD3042" s="3">
        <f t="shared" si="1090"/>
        <v>2.7871449202017171</v>
      </c>
      <c r="AE3042" s="3">
        <f t="shared" si="1091"/>
        <v>1.4361472408964389</v>
      </c>
      <c r="AF3042" s="3">
        <f t="shared" si="1092"/>
        <v>2.0873095095990606</v>
      </c>
      <c r="AG3042" t="str">
        <f t="shared" si="1093"/>
        <v>Cluster 2</v>
      </c>
      <c r="AH3042" t="str">
        <f t="shared" si="1094"/>
        <v>Not Applicable</v>
      </c>
      <c r="AI3042" t="e">
        <f t="shared" si="1095"/>
        <v>#N/A</v>
      </c>
      <c r="AJ3042">
        <f t="shared" si="1096"/>
        <v>30.8</v>
      </c>
      <c r="AK3042" t="str">
        <f t="shared" si="1097"/>
        <v>yes - Medium</v>
      </c>
      <c r="AL3042" t="str">
        <f t="shared" si="1098"/>
        <v>Q1 - Low</v>
      </c>
      <c r="AM3042">
        <f t="shared" si="1099"/>
        <v>1</v>
      </c>
      <c r="AN3042">
        <f t="shared" si="1100"/>
        <v>1</v>
      </c>
      <c r="AO3042">
        <f t="shared" si="1101"/>
        <v>0</v>
      </c>
      <c r="AP3042">
        <f t="shared" si="1102"/>
        <v>0</v>
      </c>
      <c r="AQ3042">
        <f t="shared" si="1103"/>
        <v>181.2</v>
      </c>
    </row>
    <row r="3043" spans="1:43" x14ac:dyDescent="0.25">
      <c r="A3043" t="s">
        <v>24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  <c r="U3043">
        <f t="shared" si="1081"/>
        <v>0</v>
      </c>
      <c r="V3043" t="str">
        <f t="shared" si="1082"/>
        <v>&lt;=3 calls</v>
      </c>
      <c r="W3043" t="str">
        <f t="shared" si="1083"/>
        <v>Q4</v>
      </c>
      <c r="X3043" t="str">
        <f t="shared" si="1084"/>
        <v>Not Applicable</v>
      </c>
      <c r="Y3043" t="str">
        <f t="shared" si="1085"/>
        <v>Medium</v>
      </c>
      <c r="Z3043" s="3">
        <f t="shared" si="1086"/>
        <v>-2.1654223428090371</v>
      </c>
      <c r="AA3043" s="3">
        <f t="shared" si="1087"/>
        <v>-0.45520647180513429</v>
      </c>
      <c r="AB3043" s="3">
        <f t="shared" si="1088"/>
        <v>-0.57449541212200572</v>
      </c>
      <c r="AC3043" s="3">
        <f t="shared" si="1089"/>
        <v>1.428907266114031</v>
      </c>
      <c r="AD3043" s="3">
        <f t="shared" si="1090"/>
        <v>2.7813043499711196</v>
      </c>
      <c r="AE3043" s="3">
        <f t="shared" si="1091"/>
        <v>2.6959391329205791</v>
      </c>
      <c r="AF3043" s="3">
        <f t="shared" si="1092"/>
        <v>3.8471446203199662</v>
      </c>
      <c r="AG3043" t="str">
        <f t="shared" si="1093"/>
        <v>Cluster 2</v>
      </c>
      <c r="AH3043" t="str">
        <f t="shared" si="1094"/>
        <v>Not Applicable</v>
      </c>
      <c r="AI3043" t="e">
        <f t="shared" si="1095"/>
        <v>#N/A</v>
      </c>
      <c r="AJ3043">
        <f t="shared" si="1096"/>
        <v>10.76</v>
      </c>
      <c r="AK3043" t="str">
        <f t="shared" si="1097"/>
        <v>no - Medium</v>
      </c>
      <c r="AL3043" t="str">
        <f t="shared" si="1098"/>
        <v>Q4 - Very High</v>
      </c>
      <c r="AM3043">
        <f t="shared" si="1099"/>
        <v>0</v>
      </c>
      <c r="AN3043">
        <f t="shared" si="1100"/>
        <v>1</v>
      </c>
      <c r="AO3043">
        <f t="shared" si="1101"/>
        <v>0</v>
      </c>
      <c r="AP3043">
        <f t="shared" si="1102"/>
        <v>1</v>
      </c>
      <c r="AQ3043">
        <f t="shared" si="1103"/>
        <v>63.3</v>
      </c>
    </row>
    <row r="3044" spans="1:43" x14ac:dyDescent="0.25">
      <c r="A3044" t="s">
        <v>29</v>
      </c>
      <c r="B3044">
        <v>104</v>
      </c>
      <c r="C3044" t="s">
        <v>28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  <c r="U3044">
        <f t="shared" si="1081"/>
        <v>0</v>
      </c>
      <c r="V3044" t="str">
        <f t="shared" si="1082"/>
        <v>&lt;=3 calls</v>
      </c>
      <c r="W3044" t="str">
        <f t="shared" si="1083"/>
        <v>Q3</v>
      </c>
      <c r="X3044" t="str">
        <f t="shared" si="1084"/>
        <v>Not Applicable</v>
      </c>
      <c r="Y3044" t="str">
        <f t="shared" si="1085"/>
        <v>Low</v>
      </c>
      <c r="Z3044" s="3">
        <f t="shared" si="1086"/>
        <v>0.1673764628806205</v>
      </c>
      <c r="AA3044" s="3">
        <f t="shared" si="1087"/>
        <v>-0.87511099552263261</v>
      </c>
      <c r="AB3044" s="3">
        <f t="shared" si="1088"/>
        <v>0.62899475524772208</v>
      </c>
      <c r="AC3044" s="3">
        <f t="shared" si="1089"/>
        <v>-0.99853949660078922</v>
      </c>
      <c r="AD3044" s="3">
        <f t="shared" si="1090"/>
        <v>2.0079818513178305</v>
      </c>
      <c r="AE3044" s="3">
        <f t="shared" si="1091"/>
        <v>1.478698638402004</v>
      </c>
      <c r="AF3044" s="3">
        <f t="shared" si="1092"/>
        <v>2.8880976803429101</v>
      </c>
      <c r="AG3044" t="str">
        <f t="shared" si="1093"/>
        <v>Cluster 2</v>
      </c>
      <c r="AH3044" t="str">
        <f t="shared" si="1094"/>
        <v>Not Applicable</v>
      </c>
      <c r="AI3044" t="e">
        <f t="shared" si="1095"/>
        <v>#N/A</v>
      </c>
      <c r="AJ3044">
        <f t="shared" si="1096"/>
        <v>32.18</v>
      </c>
      <c r="AK3044" t="str">
        <f t="shared" si="1097"/>
        <v>no - High</v>
      </c>
      <c r="AL3044" t="str">
        <f t="shared" si="1098"/>
        <v>Q1 - Low</v>
      </c>
      <c r="AM3044">
        <f t="shared" si="1099"/>
        <v>0</v>
      </c>
      <c r="AN3044">
        <f t="shared" si="1100"/>
        <v>0</v>
      </c>
      <c r="AO3044">
        <f t="shared" si="1101"/>
        <v>1</v>
      </c>
      <c r="AP3044">
        <f t="shared" si="1102"/>
        <v>3</v>
      </c>
      <c r="AQ3044">
        <f t="shared" si="1103"/>
        <v>189.3</v>
      </c>
    </row>
    <row r="3045" spans="1:43" x14ac:dyDescent="0.25">
      <c r="A3045" t="s">
        <v>26</v>
      </c>
      <c r="B3045">
        <v>78</v>
      </c>
      <c r="C3045" t="s">
        <v>28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  <c r="U3045">
        <f t="shared" si="1081"/>
        <v>0</v>
      </c>
      <c r="V3045" t="str">
        <f t="shared" si="1082"/>
        <v>&lt;=3 calls</v>
      </c>
      <c r="W3045" t="str">
        <f t="shared" si="1083"/>
        <v>Q2</v>
      </c>
      <c r="X3045" t="str">
        <f t="shared" si="1084"/>
        <v>Not Applicable</v>
      </c>
      <c r="Y3045" t="str">
        <f t="shared" si="1085"/>
        <v>Medium</v>
      </c>
      <c r="Z3045" s="3">
        <f t="shared" si="1086"/>
        <v>-0.74537735553604723</v>
      </c>
      <c r="AA3045" s="3">
        <f t="shared" si="1087"/>
        <v>0.33087071714468402</v>
      </c>
      <c r="AB3045" s="3">
        <f t="shared" si="1088"/>
        <v>0.47607603761163481</v>
      </c>
      <c r="AC3045" s="3">
        <f t="shared" si="1089"/>
        <v>-0.45508126614224731</v>
      </c>
      <c r="AD3045" s="3">
        <f t="shared" si="1090"/>
        <v>2.0764841564884193</v>
      </c>
      <c r="AE3045" s="3">
        <f t="shared" si="1091"/>
        <v>1.0482414731307734</v>
      </c>
      <c r="AF3045" s="3">
        <f t="shared" si="1092"/>
        <v>2.426073766363118</v>
      </c>
      <c r="AG3045" t="str">
        <f t="shared" si="1093"/>
        <v>Cluster 2</v>
      </c>
      <c r="AH3045" t="str">
        <f t="shared" si="1094"/>
        <v>Not Applicable</v>
      </c>
      <c r="AI3045" t="e">
        <f t="shared" si="1095"/>
        <v>#N/A</v>
      </c>
      <c r="AJ3045">
        <f t="shared" si="1096"/>
        <v>23.8</v>
      </c>
      <c r="AK3045" t="str">
        <f t="shared" si="1097"/>
        <v>no - Medium</v>
      </c>
      <c r="AL3045" t="str">
        <f t="shared" si="1098"/>
        <v>Q2 - Medium</v>
      </c>
      <c r="AM3045">
        <f t="shared" si="1099"/>
        <v>0</v>
      </c>
      <c r="AN3045">
        <f t="shared" si="1100"/>
        <v>0</v>
      </c>
      <c r="AO3045">
        <f t="shared" si="1101"/>
        <v>1</v>
      </c>
      <c r="AP3045">
        <f t="shared" si="1102"/>
        <v>2</v>
      </c>
      <c r="AQ3045">
        <f t="shared" si="1103"/>
        <v>140</v>
      </c>
    </row>
    <row r="3046" spans="1:43" x14ac:dyDescent="0.25">
      <c r="A3046" t="s">
        <v>33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  <c r="U3046">
        <f t="shared" si="1081"/>
        <v>1</v>
      </c>
      <c r="V3046" t="str">
        <f t="shared" si="1082"/>
        <v>&lt;=3 calls</v>
      </c>
      <c r="W3046" t="str">
        <f t="shared" si="1083"/>
        <v>Q1</v>
      </c>
      <c r="X3046" t="str">
        <f t="shared" si="1084"/>
        <v>Not Applicable</v>
      </c>
      <c r="Y3046" t="str">
        <f t="shared" si="1085"/>
        <v>High</v>
      </c>
      <c r="Z3046" s="3">
        <f t="shared" si="1086"/>
        <v>0.75427901955016108</v>
      </c>
      <c r="AA3046" s="3">
        <f t="shared" si="1087"/>
        <v>2.1497936303095795</v>
      </c>
      <c r="AB3046" s="3">
        <f t="shared" si="1088"/>
        <v>0.64885432896669448</v>
      </c>
      <c r="AC3046" s="3">
        <f t="shared" si="1089"/>
        <v>-5.6545230472650088E-2</v>
      </c>
      <c r="AD3046" s="3">
        <f t="shared" si="1090"/>
        <v>4.0752327899481751</v>
      </c>
      <c r="AE3046" s="3">
        <f t="shared" si="1091"/>
        <v>2.3695482260467329</v>
      </c>
      <c r="AF3046" s="3">
        <f t="shared" si="1092"/>
        <v>1.6192576381952464</v>
      </c>
      <c r="AG3046" t="str">
        <f t="shared" si="1093"/>
        <v>Cluster 3</v>
      </c>
      <c r="AH3046" t="str">
        <f t="shared" si="1094"/>
        <v>Not Applicable</v>
      </c>
      <c r="AI3046">
        <f t="shared" si="1095"/>
        <v>37.57</v>
      </c>
      <c r="AJ3046" t="e">
        <f t="shared" si="1096"/>
        <v>#N/A</v>
      </c>
      <c r="AK3046" t="str">
        <f t="shared" si="1097"/>
        <v>no - Medium</v>
      </c>
      <c r="AL3046" t="str">
        <f t="shared" si="1098"/>
        <v>Q2 - Medium</v>
      </c>
      <c r="AM3046">
        <f t="shared" si="1099"/>
        <v>0</v>
      </c>
      <c r="AN3046">
        <f t="shared" si="1100"/>
        <v>1</v>
      </c>
      <c r="AO3046">
        <f t="shared" si="1101"/>
        <v>0</v>
      </c>
      <c r="AP3046">
        <f t="shared" si="1102"/>
        <v>1</v>
      </c>
      <c r="AQ3046">
        <f t="shared" si="1103"/>
        <v>221</v>
      </c>
    </row>
    <row r="3047" spans="1:43" x14ac:dyDescent="0.25">
      <c r="A3047" t="s">
        <v>67</v>
      </c>
      <c r="B3047">
        <v>171</v>
      </c>
      <c r="C3047" t="s">
        <v>28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  <c r="U3047">
        <f t="shared" si="1081"/>
        <v>0</v>
      </c>
      <c r="V3047" t="str">
        <f t="shared" si="1082"/>
        <v>&lt;=3 calls</v>
      </c>
      <c r="W3047" t="str">
        <f t="shared" si="1083"/>
        <v>Q4</v>
      </c>
      <c r="X3047" t="str">
        <f t="shared" si="1084"/>
        <v>Low</v>
      </c>
      <c r="Y3047" t="str">
        <f t="shared" si="1085"/>
        <v>Medium</v>
      </c>
      <c r="Z3047" s="3">
        <f t="shared" si="1086"/>
        <v>0.20995929822257425</v>
      </c>
      <c r="AA3047" s="3">
        <f t="shared" si="1087"/>
        <v>-0.37958385615932932</v>
      </c>
      <c r="AB3047" s="3">
        <f t="shared" si="1088"/>
        <v>-0.10382351498235932</v>
      </c>
      <c r="AC3047" s="3">
        <f t="shared" si="1089"/>
        <v>-0.60000346093119195</v>
      </c>
      <c r="AD3047" s="3">
        <f t="shared" si="1090"/>
        <v>1.6769159843173389</v>
      </c>
      <c r="AE3047" s="3">
        <f t="shared" si="1091"/>
        <v>0.74762977880740067</v>
      </c>
      <c r="AF3047" s="3">
        <f t="shared" si="1092"/>
        <v>2.5111458248895495</v>
      </c>
      <c r="AG3047" t="str">
        <f t="shared" si="1093"/>
        <v>Cluster 2</v>
      </c>
      <c r="AH3047" t="str">
        <f t="shared" si="1094"/>
        <v>Not Applicable</v>
      </c>
      <c r="AI3047" t="e">
        <f t="shared" si="1095"/>
        <v>#N/A</v>
      </c>
      <c r="AJ3047">
        <f t="shared" si="1096"/>
        <v>32.57</v>
      </c>
      <c r="AK3047" t="str">
        <f t="shared" si="1097"/>
        <v>yes - Low</v>
      </c>
      <c r="AL3047" t="str">
        <f t="shared" si="1098"/>
        <v>Q2 - Medium</v>
      </c>
      <c r="AM3047">
        <f t="shared" si="1099"/>
        <v>1</v>
      </c>
      <c r="AN3047">
        <f t="shared" si="1100"/>
        <v>0</v>
      </c>
      <c r="AO3047">
        <f t="shared" si="1101"/>
        <v>1</v>
      </c>
      <c r="AP3047">
        <f t="shared" si="1102"/>
        <v>3</v>
      </c>
      <c r="AQ3047">
        <f t="shared" si="1103"/>
        <v>191.6</v>
      </c>
    </row>
    <row r="3048" spans="1:43" x14ac:dyDescent="0.25">
      <c r="A3048" t="s">
        <v>38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  <c r="U3048">
        <f t="shared" si="1081"/>
        <v>1</v>
      </c>
      <c r="V3048" t="str">
        <f t="shared" si="1082"/>
        <v>&lt;=3 calls</v>
      </c>
      <c r="W3048" t="str">
        <f t="shared" si="1083"/>
        <v>Q2</v>
      </c>
      <c r="X3048" t="str">
        <f t="shared" si="1084"/>
        <v>Not Applicable</v>
      </c>
      <c r="Y3048" t="str">
        <f t="shared" si="1085"/>
        <v>Medium</v>
      </c>
      <c r="Z3048" s="3">
        <f t="shared" si="1086"/>
        <v>2.1113754676220018</v>
      </c>
      <c r="AA3048" s="3">
        <f t="shared" si="1087"/>
        <v>-0.55869005110992087</v>
      </c>
      <c r="AB3048" s="3">
        <f t="shared" si="1088"/>
        <v>-0.46129584192386269</v>
      </c>
      <c r="AC3048" s="3">
        <f t="shared" si="1089"/>
        <v>-1.6144588244538034</v>
      </c>
      <c r="AD3048" s="3">
        <f t="shared" si="1090"/>
        <v>3.2470253445864978</v>
      </c>
      <c r="AE3048" s="3">
        <f t="shared" si="1091"/>
        <v>2.7548706118651443</v>
      </c>
      <c r="AF3048" s="3">
        <f t="shared" si="1092"/>
        <v>3.5546378982745073</v>
      </c>
      <c r="AG3048" t="str">
        <f t="shared" si="1093"/>
        <v>Cluster 2</v>
      </c>
      <c r="AH3048" t="str">
        <f t="shared" si="1094"/>
        <v>Not Applicable</v>
      </c>
      <c r="AI3048">
        <f t="shared" si="1095"/>
        <v>50.03</v>
      </c>
      <c r="AJ3048" t="e">
        <f t="shared" si="1096"/>
        <v>#N/A</v>
      </c>
      <c r="AK3048" t="str">
        <f t="shared" si="1097"/>
        <v>no - High</v>
      </c>
      <c r="AL3048" t="str">
        <f t="shared" si="1098"/>
        <v>Q1 - Low</v>
      </c>
      <c r="AM3048">
        <f t="shared" si="1099"/>
        <v>0</v>
      </c>
      <c r="AN3048">
        <f t="shared" si="1100"/>
        <v>1</v>
      </c>
      <c r="AO3048">
        <f t="shared" si="1101"/>
        <v>0</v>
      </c>
      <c r="AP3048">
        <f t="shared" si="1102"/>
        <v>2</v>
      </c>
      <c r="AQ3048">
        <f t="shared" si="1103"/>
        <v>294.3</v>
      </c>
    </row>
    <row r="3049" spans="1:43" x14ac:dyDescent="0.25">
      <c r="A3049" t="s">
        <v>72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  <c r="U3049">
        <f t="shared" si="1081"/>
        <v>0</v>
      </c>
      <c r="V3049" t="str">
        <f t="shared" si="1082"/>
        <v>&lt;=3 calls</v>
      </c>
      <c r="W3049" t="str">
        <f t="shared" si="1083"/>
        <v>Q4</v>
      </c>
      <c r="X3049" t="str">
        <f t="shared" si="1084"/>
        <v>Not Applicable</v>
      </c>
      <c r="Y3049" t="str">
        <f t="shared" si="1085"/>
        <v>High</v>
      </c>
      <c r="Z3049" s="3">
        <f t="shared" si="1086"/>
        <v>-0.32695471261075959</v>
      </c>
      <c r="AA3049" s="3">
        <f t="shared" si="1087"/>
        <v>1.1945605905730916</v>
      </c>
      <c r="AB3049" s="3">
        <f t="shared" si="1088"/>
        <v>0.28145221516570496</v>
      </c>
      <c r="AC3049" s="3">
        <f t="shared" si="1089"/>
        <v>0.23329915910523916</v>
      </c>
      <c r="AD3049" s="3">
        <f t="shared" si="1090"/>
        <v>2.9038307010182542</v>
      </c>
      <c r="AE3049" s="3">
        <f t="shared" si="1091"/>
        <v>1.2913242178901516</v>
      </c>
      <c r="AF3049" s="3">
        <f t="shared" si="1092"/>
        <v>1.7037616415576033</v>
      </c>
      <c r="AG3049" t="str">
        <f t="shared" si="1093"/>
        <v>Cluster 2</v>
      </c>
      <c r="AH3049" t="str">
        <f t="shared" si="1094"/>
        <v>Not Applicable</v>
      </c>
      <c r="AI3049" t="e">
        <f t="shared" si="1095"/>
        <v>#N/A</v>
      </c>
      <c r="AJ3049">
        <f t="shared" si="1096"/>
        <v>27.64</v>
      </c>
      <c r="AK3049" t="str">
        <f t="shared" si="1097"/>
        <v>no - Low</v>
      </c>
      <c r="AL3049" t="str">
        <f t="shared" si="1098"/>
        <v>Q3 - High</v>
      </c>
      <c r="AM3049">
        <f t="shared" si="1099"/>
        <v>0</v>
      </c>
      <c r="AN3049">
        <f t="shared" si="1100"/>
        <v>1</v>
      </c>
      <c r="AO3049">
        <f t="shared" si="1101"/>
        <v>0</v>
      </c>
      <c r="AP3049">
        <f t="shared" si="1102"/>
        <v>0</v>
      </c>
      <c r="AQ3049">
        <f t="shared" si="1103"/>
        <v>162.6</v>
      </c>
    </row>
    <row r="3050" spans="1:43" x14ac:dyDescent="0.25">
      <c r="A3050" t="s">
        <v>67</v>
      </c>
      <c r="B3050">
        <v>92</v>
      </c>
      <c r="C3050" t="s">
        <v>28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  <c r="U3050">
        <f t="shared" si="1081"/>
        <v>0</v>
      </c>
      <c r="V3050" t="str">
        <f t="shared" si="1082"/>
        <v>&lt;=3 calls</v>
      </c>
      <c r="W3050" t="str">
        <f t="shared" si="1083"/>
        <v>Q2</v>
      </c>
      <c r="X3050" t="str">
        <f t="shared" si="1084"/>
        <v>Not Applicable</v>
      </c>
      <c r="Y3050" t="str">
        <f t="shared" si="1085"/>
        <v>Low</v>
      </c>
      <c r="Z3050" s="3">
        <f t="shared" si="1086"/>
        <v>0.98755890011912673</v>
      </c>
      <c r="AA3050" s="3">
        <f t="shared" si="1087"/>
        <v>-0.94078326700451587</v>
      </c>
      <c r="AB3050" s="3">
        <f t="shared" si="1088"/>
        <v>1.2227960094449979</v>
      </c>
      <c r="AC3050" s="3">
        <f t="shared" si="1089"/>
        <v>0.92167958435272568</v>
      </c>
      <c r="AD3050" s="3">
        <f t="shared" si="1090"/>
        <v>3.5478967751940136</v>
      </c>
      <c r="AE3050" s="3">
        <f t="shared" si="1091"/>
        <v>2.0506265075843073</v>
      </c>
      <c r="AF3050" s="3">
        <f t="shared" si="1092"/>
        <v>1.9551385167764317</v>
      </c>
      <c r="AG3050" t="str">
        <f t="shared" si="1093"/>
        <v>Cluster 3</v>
      </c>
      <c r="AH3050" t="str">
        <f t="shared" si="1094"/>
        <v>&gt;16 messages</v>
      </c>
      <c r="AI3050" t="e">
        <f t="shared" si="1095"/>
        <v>#N/A</v>
      </c>
      <c r="AJ3050">
        <f t="shared" si="1096"/>
        <v>39.71</v>
      </c>
      <c r="AK3050" t="str">
        <f t="shared" si="1097"/>
        <v>no - Medium</v>
      </c>
      <c r="AL3050" t="str">
        <f t="shared" si="1098"/>
        <v>Q4 - Very High</v>
      </c>
      <c r="AM3050">
        <f t="shared" si="1099"/>
        <v>0</v>
      </c>
      <c r="AN3050">
        <f t="shared" si="1100"/>
        <v>0</v>
      </c>
      <c r="AO3050">
        <f t="shared" si="1101"/>
        <v>1</v>
      </c>
      <c r="AP3050">
        <f t="shared" si="1102"/>
        <v>1</v>
      </c>
      <c r="AQ3050">
        <f t="shared" si="1103"/>
        <v>233.6</v>
      </c>
    </row>
    <row r="3051" spans="1:43" x14ac:dyDescent="0.25">
      <c r="A3051" t="s">
        <v>26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  <c r="U3051">
        <f t="shared" si="1081"/>
        <v>1</v>
      </c>
      <c r="V3051" t="str">
        <f t="shared" si="1082"/>
        <v>&lt;=3 calls</v>
      </c>
      <c r="W3051" t="str">
        <f t="shared" si="1083"/>
        <v>Q2</v>
      </c>
      <c r="X3051" t="str">
        <f t="shared" si="1084"/>
        <v>Not Applicable</v>
      </c>
      <c r="Y3051" t="str">
        <f t="shared" si="1085"/>
        <v>Low</v>
      </c>
      <c r="Z3051" s="3">
        <f t="shared" si="1086"/>
        <v>2.0410212179265992</v>
      </c>
      <c r="AA3051" s="3">
        <f t="shared" si="1087"/>
        <v>-0.83132948120137662</v>
      </c>
      <c r="AB3051" s="3">
        <f t="shared" si="1088"/>
        <v>1.0937087802716765</v>
      </c>
      <c r="AC3051" s="3">
        <f t="shared" si="1089"/>
        <v>-0.60000346093119195</v>
      </c>
      <c r="AD3051" s="3">
        <f t="shared" si="1090"/>
        <v>3.7175090423084796</v>
      </c>
      <c r="AE3051" s="3">
        <f t="shared" si="1091"/>
        <v>2.5324058457352163</v>
      </c>
      <c r="AF3051" s="3">
        <f t="shared" si="1092"/>
        <v>2.6469388461735344</v>
      </c>
      <c r="AG3051" t="str">
        <f t="shared" si="1093"/>
        <v>Cluster 2</v>
      </c>
      <c r="AH3051" t="str">
        <f t="shared" si="1094"/>
        <v>Not Applicable</v>
      </c>
      <c r="AI3051">
        <f t="shared" si="1095"/>
        <v>49.39</v>
      </c>
      <c r="AJ3051" t="e">
        <f t="shared" si="1096"/>
        <v>#N/A</v>
      </c>
      <c r="AK3051" t="str">
        <f t="shared" si="1097"/>
        <v>no - Medium</v>
      </c>
      <c r="AL3051" t="str">
        <f t="shared" si="1098"/>
        <v>Q2 - Medium</v>
      </c>
      <c r="AM3051">
        <f t="shared" si="1099"/>
        <v>0</v>
      </c>
      <c r="AN3051">
        <f t="shared" si="1100"/>
        <v>1</v>
      </c>
      <c r="AO3051">
        <f t="shared" si="1101"/>
        <v>0</v>
      </c>
      <c r="AP3051">
        <f t="shared" si="1102"/>
        <v>2</v>
      </c>
      <c r="AQ3051">
        <f t="shared" si="1103"/>
        <v>290.5</v>
      </c>
    </row>
    <row r="3052" spans="1:43" x14ac:dyDescent="0.25">
      <c r="A3052" t="s">
        <v>71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  <c r="U3052">
        <f t="shared" si="1081"/>
        <v>1</v>
      </c>
      <c r="V3052" t="str">
        <f t="shared" si="1082"/>
        <v>&lt;=3 calls</v>
      </c>
      <c r="W3052" t="str">
        <f t="shared" si="1083"/>
        <v>Q3</v>
      </c>
      <c r="X3052" t="str">
        <f t="shared" si="1084"/>
        <v>Not Applicable</v>
      </c>
      <c r="Y3052" t="str">
        <f t="shared" si="1085"/>
        <v>Medium</v>
      </c>
      <c r="Z3052" s="3">
        <f t="shared" si="1086"/>
        <v>5.443937784326365E-2</v>
      </c>
      <c r="AA3052" s="3">
        <f t="shared" si="1087"/>
        <v>-0.25221945086113079</v>
      </c>
      <c r="AB3052" s="3">
        <f t="shared" si="1088"/>
        <v>0.63098071261961985</v>
      </c>
      <c r="AC3052" s="3">
        <f t="shared" si="1089"/>
        <v>-0.38262016874777532</v>
      </c>
      <c r="AD3052" s="3">
        <f t="shared" si="1090"/>
        <v>2.170777301381039</v>
      </c>
      <c r="AE3052" s="3">
        <f t="shared" si="1091"/>
        <v>0.78173726435624868</v>
      </c>
      <c r="AF3052" s="3">
        <f t="shared" si="1092"/>
        <v>2.1236648061253067</v>
      </c>
      <c r="AG3052" t="str">
        <f t="shared" si="1093"/>
        <v>Cluster 2</v>
      </c>
      <c r="AH3052" t="str">
        <f t="shared" si="1094"/>
        <v>Not Applicable</v>
      </c>
      <c r="AI3052">
        <f t="shared" si="1095"/>
        <v>31.14</v>
      </c>
      <c r="AJ3052" t="e">
        <f t="shared" si="1096"/>
        <v>#N/A</v>
      </c>
      <c r="AK3052" t="str">
        <f t="shared" si="1097"/>
        <v>no - Medium</v>
      </c>
      <c r="AL3052" t="str">
        <f t="shared" si="1098"/>
        <v>Q2 - Medium</v>
      </c>
      <c r="AM3052">
        <f t="shared" si="1099"/>
        <v>0</v>
      </c>
      <c r="AN3052">
        <f t="shared" si="1100"/>
        <v>1</v>
      </c>
      <c r="AO3052">
        <f t="shared" si="1101"/>
        <v>0</v>
      </c>
      <c r="AP3052">
        <f t="shared" si="1102"/>
        <v>1</v>
      </c>
      <c r="AQ3052">
        <f t="shared" si="1103"/>
        <v>183.2</v>
      </c>
    </row>
    <row r="3053" spans="1:43" x14ac:dyDescent="0.25">
      <c r="A3053" t="s">
        <v>31</v>
      </c>
      <c r="B3053">
        <v>131</v>
      </c>
      <c r="C3053" t="s">
        <v>25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  <c r="U3053">
        <f t="shared" si="1081"/>
        <v>0</v>
      </c>
      <c r="V3053" t="str">
        <f t="shared" si="1082"/>
        <v>&lt;=3 calls</v>
      </c>
      <c r="W3053" t="str">
        <f t="shared" si="1083"/>
        <v>Q4</v>
      </c>
      <c r="X3053" t="str">
        <f t="shared" si="1084"/>
        <v>Not Applicable</v>
      </c>
      <c r="Y3053" t="str">
        <f t="shared" si="1085"/>
        <v>Medium</v>
      </c>
      <c r="Z3053" s="3">
        <f t="shared" si="1086"/>
        <v>-0.45655464626018499</v>
      </c>
      <c r="AA3053" s="3">
        <f t="shared" si="1087"/>
        <v>-0.69600480057204117</v>
      </c>
      <c r="AB3053" s="3">
        <f t="shared" si="1088"/>
        <v>-0.32625074063485066</v>
      </c>
      <c r="AC3053" s="3">
        <f t="shared" si="1089"/>
        <v>-0.56377291223395598</v>
      </c>
      <c r="AD3053" s="3">
        <f t="shared" si="1090"/>
        <v>1.0158632144007225</v>
      </c>
      <c r="AE3053" s="3">
        <f t="shared" si="1091"/>
        <v>1.0569504575781374</v>
      </c>
      <c r="AF3053" s="3">
        <f t="shared" si="1092"/>
        <v>3.0335310232757964</v>
      </c>
      <c r="AG3053" t="str">
        <f t="shared" si="1093"/>
        <v>Cluster 1</v>
      </c>
      <c r="AH3053" t="str">
        <f t="shared" si="1094"/>
        <v>Not Applicable</v>
      </c>
      <c r="AI3053" t="e">
        <f t="shared" si="1095"/>
        <v>#N/A</v>
      </c>
      <c r="AJ3053">
        <f t="shared" si="1096"/>
        <v>26.45</v>
      </c>
      <c r="AK3053" t="str">
        <f t="shared" si="1097"/>
        <v>no - Low</v>
      </c>
      <c r="AL3053" t="str">
        <f t="shared" si="1098"/>
        <v>Q2 - Medium</v>
      </c>
      <c r="AM3053">
        <f t="shared" si="1099"/>
        <v>0</v>
      </c>
      <c r="AN3053">
        <f t="shared" si="1100"/>
        <v>0</v>
      </c>
      <c r="AO3053">
        <f t="shared" si="1101"/>
        <v>0</v>
      </c>
      <c r="AP3053">
        <f t="shared" si="1102"/>
        <v>2</v>
      </c>
      <c r="AQ3053">
        <f t="shared" si="1103"/>
        <v>155.6</v>
      </c>
    </row>
    <row r="3054" spans="1:43" x14ac:dyDescent="0.25">
      <c r="A3054" t="s">
        <v>40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  <c r="U3054">
        <f t="shared" si="1081"/>
        <v>1</v>
      </c>
      <c r="V3054" t="str">
        <f t="shared" si="1082"/>
        <v>&lt;=3 calls</v>
      </c>
      <c r="W3054" t="str">
        <f t="shared" si="1083"/>
        <v>Q2</v>
      </c>
      <c r="X3054" t="str">
        <f t="shared" si="1084"/>
        <v>Not Applicable</v>
      </c>
      <c r="Y3054" t="str">
        <f t="shared" si="1085"/>
        <v>Medium</v>
      </c>
      <c r="Z3054" s="3">
        <f t="shared" si="1086"/>
        <v>2.2724496708720014</v>
      </c>
      <c r="AA3054" s="3">
        <f t="shared" si="1087"/>
        <v>-0.48903764196246857</v>
      </c>
      <c r="AB3054" s="3">
        <f t="shared" si="1088"/>
        <v>-1.2973838954926016</v>
      </c>
      <c r="AC3054" s="3">
        <f t="shared" si="1089"/>
        <v>5.2146415619058542E-2</v>
      </c>
      <c r="AD3054" s="3">
        <f t="shared" si="1090"/>
        <v>3.4879017533353678</v>
      </c>
      <c r="AE3054" s="3">
        <f t="shared" si="1091"/>
        <v>2.6625381767869456</v>
      </c>
      <c r="AF3054" s="3">
        <f t="shared" si="1092"/>
        <v>3.1642946204132092</v>
      </c>
      <c r="AG3054" t="str">
        <f t="shared" si="1093"/>
        <v>Cluster 2</v>
      </c>
      <c r="AH3054" t="str">
        <f t="shared" si="1094"/>
        <v>Not Applicable</v>
      </c>
      <c r="AI3054">
        <f t="shared" si="1095"/>
        <v>51.51</v>
      </c>
      <c r="AJ3054" t="e">
        <f t="shared" si="1096"/>
        <v>#N/A</v>
      </c>
      <c r="AK3054" t="str">
        <f t="shared" si="1097"/>
        <v>no - Medium</v>
      </c>
      <c r="AL3054" t="str">
        <f t="shared" si="1098"/>
        <v>Q3 - High</v>
      </c>
      <c r="AM3054">
        <f t="shared" si="1099"/>
        <v>0</v>
      </c>
      <c r="AN3054">
        <f t="shared" si="1100"/>
        <v>1</v>
      </c>
      <c r="AO3054">
        <f t="shared" si="1101"/>
        <v>0</v>
      </c>
      <c r="AP3054">
        <f t="shared" si="1102"/>
        <v>1</v>
      </c>
      <c r="AQ3054">
        <f t="shared" si="1103"/>
        <v>303</v>
      </c>
    </row>
    <row r="3055" spans="1:43" x14ac:dyDescent="0.25">
      <c r="A3055" t="s">
        <v>46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  <c r="U3055">
        <f t="shared" si="1081"/>
        <v>0</v>
      </c>
      <c r="V3055" t="str">
        <f t="shared" si="1082"/>
        <v>&lt;=3 calls</v>
      </c>
      <c r="W3055" t="str">
        <f t="shared" si="1083"/>
        <v>Q2</v>
      </c>
      <c r="X3055" t="str">
        <f t="shared" si="1084"/>
        <v>Not Applicable</v>
      </c>
      <c r="Y3055" t="str">
        <f t="shared" si="1085"/>
        <v>Medium</v>
      </c>
      <c r="Z3055" s="3">
        <f t="shared" si="1086"/>
        <v>-1.2193428271682316</v>
      </c>
      <c r="AA3055" s="3">
        <f t="shared" si="1087"/>
        <v>-0.32386192884136727</v>
      </c>
      <c r="AB3055" s="3">
        <f t="shared" si="1088"/>
        <v>9.2786264835467078E-2</v>
      </c>
      <c r="AC3055" s="3">
        <f t="shared" si="1089"/>
        <v>-1.5782282757565671</v>
      </c>
      <c r="AD3055" s="3">
        <f t="shared" si="1090"/>
        <v>1.4261149065197143</v>
      </c>
      <c r="AE3055" s="3">
        <f t="shared" si="1091"/>
        <v>2.0226461036125749</v>
      </c>
      <c r="AF3055" s="3">
        <f t="shared" si="1092"/>
        <v>3.7614346723451852</v>
      </c>
      <c r="AG3055" t="str">
        <f t="shared" si="1093"/>
        <v>Cluster 1</v>
      </c>
      <c r="AH3055" t="str">
        <f t="shared" si="1094"/>
        <v>Not Applicable</v>
      </c>
      <c r="AI3055" t="e">
        <f t="shared" si="1095"/>
        <v>#N/A</v>
      </c>
      <c r="AJ3055">
        <f t="shared" si="1096"/>
        <v>19.45</v>
      </c>
      <c r="AK3055" t="str">
        <f t="shared" si="1097"/>
        <v>no - Low</v>
      </c>
      <c r="AL3055" t="str">
        <f t="shared" si="1098"/>
        <v>Q1 - Low</v>
      </c>
      <c r="AM3055">
        <f t="shared" si="1099"/>
        <v>0</v>
      </c>
      <c r="AN3055">
        <f t="shared" si="1100"/>
        <v>1</v>
      </c>
      <c r="AO3055">
        <f t="shared" si="1101"/>
        <v>0</v>
      </c>
      <c r="AP3055">
        <f t="shared" si="1102"/>
        <v>3</v>
      </c>
      <c r="AQ3055">
        <f t="shared" si="1103"/>
        <v>114.4</v>
      </c>
    </row>
    <row r="3056" spans="1:43" x14ac:dyDescent="0.25">
      <c r="A3056" t="s">
        <v>36</v>
      </c>
      <c r="B3056">
        <v>81</v>
      </c>
      <c r="C3056" t="s">
        <v>25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  <c r="U3056">
        <f t="shared" si="1081"/>
        <v>0</v>
      </c>
      <c r="V3056" t="str">
        <f t="shared" si="1082"/>
        <v>&lt;=3 calls</v>
      </c>
      <c r="W3056" t="str">
        <f t="shared" si="1083"/>
        <v>Q2</v>
      </c>
      <c r="X3056" t="str">
        <f t="shared" si="1084"/>
        <v>Not Applicable</v>
      </c>
      <c r="Y3056" t="str">
        <f t="shared" si="1085"/>
        <v>Medium</v>
      </c>
      <c r="Z3056" s="3">
        <f t="shared" si="1086"/>
        <v>-0.28622330489236841</v>
      </c>
      <c r="AA3056" s="3">
        <f t="shared" si="1087"/>
        <v>0.19952617418091645</v>
      </c>
      <c r="AB3056" s="3">
        <f t="shared" si="1088"/>
        <v>-0.53477626468406092</v>
      </c>
      <c r="AC3056" s="3">
        <f t="shared" si="1089"/>
        <v>-2.1579170549123452</v>
      </c>
      <c r="AD3056" s="3">
        <f t="shared" si="1090"/>
        <v>1.8723101353627485</v>
      </c>
      <c r="AE3056" s="3">
        <f t="shared" si="1091"/>
        <v>2.2504057730991072</v>
      </c>
      <c r="AF3056" s="3">
        <f t="shared" si="1092"/>
        <v>3.8240171344037548</v>
      </c>
      <c r="AG3056" t="str">
        <f t="shared" si="1093"/>
        <v>Cluster 1</v>
      </c>
      <c r="AH3056" t="str">
        <f t="shared" si="1094"/>
        <v>&gt;16 messages</v>
      </c>
      <c r="AI3056" t="e">
        <f t="shared" si="1095"/>
        <v>#N/A</v>
      </c>
      <c r="AJ3056">
        <f t="shared" si="1096"/>
        <v>28.02</v>
      </c>
      <c r="AK3056" t="str">
        <f t="shared" si="1097"/>
        <v>no - Low</v>
      </c>
      <c r="AL3056" t="str">
        <f t="shared" si="1098"/>
        <v>Q1 - Low</v>
      </c>
      <c r="AM3056">
        <f t="shared" si="1099"/>
        <v>0</v>
      </c>
      <c r="AN3056">
        <f t="shared" si="1100"/>
        <v>0</v>
      </c>
      <c r="AO3056">
        <f t="shared" si="1101"/>
        <v>0</v>
      </c>
      <c r="AP3056">
        <f t="shared" si="1102"/>
        <v>2</v>
      </c>
      <c r="AQ3056">
        <f t="shared" si="1103"/>
        <v>164.8</v>
      </c>
    </row>
    <row r="3057" spans="1:43" x14ac:dyDescent="0.25">
      <c r="A3057" t="s">
        <v>69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  <c r="U3057">
        <f t="shared" si="1081"/>
        <v>0</v>
      </c>
      <c r="V3057" t="str">
        <f t="shared" si="1082"/>
        <v>&lt;=3 calls</v>
      </c>
      <c r="W3057" t="str">
        <f t="shared" si="1083"/>
        <v>Q2</v>
      </c>
      <c r="X3057" t="str">
        <f t="shared" si="1084"/>
        <v>Not Applicable</v>
      </c>
      <c r="Y3057" t="str">
        <f t="shared" si="1085"/>
        <v>Low</v>
      </c>
      <c r="Z3057" s="3">
        <f t="shared" si="1086"/>
        <v>0.74131902618521872</v>
      </c>
      <c r="AA3057" s="3">
        <f t="shared" si="1087"/>
        <v>-1.4741217141907219</v>
      </c>
      <c r="AB3057" s="3">
        <f t="shared" si="1088"/>
        <v>0.82361857769365199</v>
      </c>
      <c r="AC3057" s="3">
        <f t="shared" si="1089"/>
        <v>-2.0314681775414092E-2</v>
      </c>
      <c r="AD3057" s="3">
        <f t="shared" si="1090"/>
        <v>2.7463341731253341</v>
      </c>
      <c r="AE3057" s="3">
        <f t="shared" si="1091"/>
        <v>1.8442746472937657</v>
      </c>
      <c r="AF3057" s="3">
        <f t="shared" si="1092"/>
        <v>2.6945030263158132</v>
      </c>
      <c r="AG3057" t="str">
        <f t="shared" si="1093"/>
        <v>Cluster 2</v>
      </c>
      <c r="AH3057" t="str">
        <f t="shared" si="1094"/>
        <v>Not Applicable</v>
      </c>
      <c r="AI3057" t="e">
        <f t="shared" si="1095"/>
        <v>#N/A</v>
      </c>
      <c r="AJ3057">
        <f t="shared" si="1096"/>
        <v>37.450000000000003</v>
      </c>
      <c r="AK3057" t="str">
        <f t="shared" si="1097"/>
        <v>no - Low</v>
      </c>
      <c r="AL3057" t="str">
        <f t="shared" si="1098"/>
        <v>Q2 - Medium</v>
      </c>
      <c r="AM3057">
        <f t="shared" si="1099"/>
        <v>0</v>
      </c>
      <c r="AN3057">
        <f t="shared" si="1100"/>
        <v>1</v>
      </c>
      <c r="AO3057">
        <f t="shared" si="1101"/>
        <v>0</v>
      </c>
      <c r="AP3057">
        <f t="shared" si="1102"/>
        <v>3</v>
      </c>
      <c r="AQ3057">
        <f t="shared" si="1103"/>
        <v>220.3</v>
      </c>
    </row>
    <row r="3058" spans="1:43" x14ac:dyDescent="0.25">
      <c r="A3058" t="s">
        <v>31</v>
      </c>
      <c r="B3058">
        <v>78</v>
      </c>
      <c r="C3058" t="s">
        <v>28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  <c r="U3058">
        <f t="shared" si="1081"/>
        <v>0</v>
      </c>
      <c r="V3058" t="str">
        <f t="shared" si="1082"/>
        <v>&lt;=3 calls</v>
      </c>
      <c r="W3058" t="str">
        <f t="shared" si="1083"/>
        <v>Q2</v>
      </c>
      <c r="X3058" t="str">
        <f t="shared" si="1084"/>
        <v>Not Applicable</v>
      </c>
      <c r="Y3058" t="str">
        <f t="shared" si="1085"/>
        <v>Medium</v>
      </c>
      <c r="Z3058" s="3">
        <f t="shared" si="1086"/>
        <v>0.16182218000993062</v>
      </c>
      <c r="AA3058" s="3">
        <f t="shared" si="1087"/>
        <v>-0.16863655988418833</v>
      </c>
      <c r="AB3058" s="3">
        <f t="shared" si="1088"/>
        <v>0.32712923471934174</v>
      </c>
      <c r="AC3058" s="3">
        <f t="shared" si="1089"/>
        <v>0.37822135389418376</v>
      </c>
      <c r="AD3058" s="3">
        <f t="shared" si="1090"/>
        <v>2.3878362702456983</v>
      </c>
      <c r="AE3058" s="3">
        <f t="shared" si="1091"/>
        <v>0.55198698899734167</v>
      </c>
      <c r="AF3058" s="3">
        <f t="shared" si="1092"/>
        <v>1.705173662283058</v>
      </c>
      <c r="AG3058" t="str">
        <f t="shared" si="1093"/>
        <v>Cluster 2</v>
      </c>
      <c r="AH3058" t="str">
        <f t="shared" si="1094"/>
        <v>&gt;16 messages</v>
      </c>
      <c r="AI3058" t="e">
        <f t="shared" si="1095"/>
        <v>#N/A</v>
      </c>
      <c r="AJ3058">
        <f t="shared" si="1096"/>
        <v>32.130000000000003</v>
      </c>
      <c r="AK3058" t="str">
        <f t="shared" si="1097"/>
        <v>no - Low</v>
      </c>
      <c r="AL3058" t="str">
        <f t="shared" si="1098"/>
        <v>Q3 - High</v>
      </c>
      <c r="AM3058">
        <f t="shared" si="1099"/>
        <v>0</v>
      </c>
      <c r="AN3058">
        <f t="shared" si="1100"/>
        <v>0</v>
      </c>
      <c r="AO3058">
        <f t="shared" si="1101"/>
        <v>1</v>
      </c>
      <c r="AP3058">
        <f t="shared" si="1102"/>
        <v>0</v>
      </c>
      <c r="AQ3058">
        <f t="shared" si="1103"/>
        <v>189</v>
      </c>
    </row>
    <row r="3059" spans="1:43" x14ac:dyDescent="0.25">
      <c r="A3059" t="s">
        <v>62</v>
      </c>
      <c r="B3059">
        <v>139</v>
      </c>
      <c r="C3059" t="s">
        <v>28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  <c r="U3059">
        <f t="shared" si="1081"/>
        <v>0</v>
      </c>
      <c r="V3059" t="str">
        <f t="shared" si="1082"/>
        <v>&lt;=3 calls</v>
      </c>
      <c r="W3059" t="str">
        <f t="shared" si="1083"/>
        <v>Q4</v>
      </c>
      <c r="X3059" t="str">
        <f t="shared" si="1084"/>
        <v>Low</v>
      </c>
      <c r="Y3059" t="str">
        <f t="shared" si="1085"/>
        <v>High</v>
      </c>
      <c r="Z3059" s="3">
        <f t="shared" si="1086"/>
        <v>-0.14181195025443757</v>
      </c>
      <c r="AA3059" s="3">
        <f t="shared" si="1087"/>
        <v>1.6224253896217269</v>
      </c>
      <c r="AB3059" s="3">
        <f t="shared" si="1088"/>
        <v>1.0500177180899375</v>
      </c>
      <c r="AC3059" s="3">
        <f t="shared" si="1089"/>
        <v>8.8376964316294535E-2</v>
      </c>
      <c r="AD3059" s="3">
        <f t="shared" si="1090"/>
        <v>3.6056537151806167</v>
      </c>
      <c r="AE3059" s="3">
        <f t="shared" si="1091"/>
        <v>1.9397738193533653</v>
      </c>
      <c r="AF3059" s="3">
        <f t="shared" si="1092"/>
        <v>1.5889324172858013</v>
      </c>
      <c r="AG3059" t="str">
        <f t="shared" si="1093"/>
        <v>Cluster 3</v>
      </c>
      <c r="AH3059" t="str">
        <f t="shared" si="1094"/>
        <v>Not Applicable</v>
      </c>
      <c r="AI3059" t="e">
        <f t="shared" si="1095"/>
        <v>#N/A</v>
      </c>
      <c r="AJ3059">
        <f t="shared" si="1096"/>
        <v>29.34</v>
      </c>
      <c r="AK3059" t="str">
        <f t="shared" si="1097"/>
        <v>yes - Low</v>
      </c>
      <c r="AL3059" t="str">
        <f t="shared" si="1098"/>
        <v>Q3 - High</v>
      </c>
      <c r="AM3059">
        <f t="shared" si="1099"/>
        <v>1</v>
      </c>
      <c r="AN3059">
        <f t="shared" si="1100"/>
        <v>0</v>
      </c>
      <c r="AO3059">
        <f t="shared" si="1101"/>
        <v>1</v>
      </c>
      <c r="AP3059">
        <f t="shared" si="1102"/>
        <v>3</v>
      </c>
      <c r="AQ3059">
        <f t="shared" si="1103"/>
        <v>172.6</v>
      </c>
    </row>
    <row r="3060" spans="1:43" x14ac:dyDescent="0.25">
      <c r="A3060" t="s">
        <v>74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  <c r="U3060">
        <f t="shared" si="1081"/>
        <v>0</v>
      </c>
      <c r="V3060" t="str">
        <f t="shared" si="1082"/>
        <v>&lt;=3 calls</v>
      </c>
      <c r="W3060" t="str">
        <f t="shared" si="1083"/>
        <v>Q2</v>
      </c>
      <c r="X3060" t="str">
        <f t="shared" si="1084"/>
        <v>Not Applicable</v>
      </c>
      <c r="Y3060" t="str">
        <f t="shared" si="1085"/>
        <v>Medium</v>
      </c>
      <c r="Z3060" s="3">
        <f t="shared" si="1086"/>
        <v>-0.21216619994983962</v>
      </c>
      <c r="AA3060" s="3">
        <f t="shared" si="1087"/>
        <v>0.22539706900711323</v>
      </c>
      <c r="AB3060" s="3">
        <f t="shared" si="1088"/>
        <v>-2.2566013061189687</v>
      </c>
      <c r="AC3060" s="3">
        <f t="shared" si="1089"/>
        <v>8.8376964316294535E-2</v>
      </c>
      <c r="AD3060" s="3">
        <f t="shared" si="1090"/>
        <v>2.2104052416303555</v>
      </c>
      <c r="AE3060" s="3">
        <f t="shared" si="1091"/>
        <v>2.2794469236456791</v>
      </c>
      <c r="AF3060" s="3">
        <f t="shared" si="1092"/>
        <v>3.6750326832844022</v>
      </c>
      <c r="AG3060" t="str">
        <f t="shared" si="1093"/>
        <v>Cluster 1</v>
      </c>
      <c r="AH3060" t="str">
        <f t="shared" si="1094"/>
        <v>Not Applicable</v>
      </c>
      <c r="AI3060" t="e">
        <f t="shared" si="1095"/>
        <v>#N/A</v>
      </c>
      <c r="AJ3060">
        <f t="shared" si="1096"/>
        <v>28.7</v>
      </c>
      <c r="AK3060" t="str">
        <f t="shared" si="1097"/>
        <v>no - High</v>
      </c>
      <c r="AL3060" t="str">
        <f t="shared" si="1098"/>
        <v>Q3 - High</v>
      </c>
      <c r="AM3060">
        <f t="shared" si="1099"/>
        <v>0</v>
      </c>
      <c r="AN3060">
        <f t="shared" si="1100"/>
        <v>1</v>
      </c>
      <c r="AO3060">
        <f t="shared" si="1101"/>
        <v>0</v>
      </c>
      <c r="AP3060">
        <f t="shared" si="1102"/>
        <v>3</v>
      </c>
      <c r="AQ3060">
        <f t="shared" si="1103"/>
        <v>168.8</v>
      </c>
    </row>
    <row r="3061" spans="1:43" x14ac:dyDescent="0.25">
      <c r="A3061" t="s">
        <v>70</v>
      </c>
      <c r="B3061">
        <v>152</v>
      </c>
      <c r="C3061" t="s">
        <v>25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  <c r="U3061">
        <f t="shared" si="1081"/>
        <v>0</v>
      </c>
      <c r="V3061" t="str">
        <f t="shared" si="1082"/>
        <v>&lt;=3 calls</v>
      </c>
      <c r="W3061" t="str">
        <f t="shared" si="1083"/>
        <v>Q4</v>
      </c>
      <c r="X3061" t="str">
        <f t="shared" si="1084"/>
        <v>Not Applicable</v>
      </c>
      <c r="Y3061" t="str">
        <f t="shared" si="1085"/>
        <v>High</v>
      </c>
      <c r="Z3061" s="3">
        <f t="shared" si="1086"/>
        <v>1.1634445243576326</v>
      </c>
      <c r="AA3061" s="3">
        <f t="shared" si="1087"/>
        <v>0.72689441486876927</v>
      </c>
      <c r="AB3061" s="3">
        <f t="shared" si="1088"/>
        <v>-0.18524776723014666</v>
      </c>
      <c r="AC3061" s="3">
        <f t="shared" si="1089"/>
        <v>-0.12900632786712207</v>
      </c>
      <c r="AD3061" s="3">
        <f t="shared" si="1090"/>
        <v>3.0141512416892664</v>
      </c>
      <c r="AE3061" s="3">
        <f t="shared" si="1091"/>
        <v>1.3903014131902054</v>
      </c>
      <c r="AF3061" s="3">
        <f t="shared" si="1092"/>
        <v>1.6675635913692815</v>
      </c>
      <c r="AG3061" t="str">
        <f t="shared" si="1093"/>
        <v>Cluster 2</v>
      </c>
      <c r="AH3061" t="str">
        <f t="shared" si="1094"/>
        <v>&gt;16 messages</v>
      </c>
      <c r="AI3061" t="e">
        <f t="shared" si="1095"/>
        <v>#N/A</v>
      </c>
      <c r="AJ3061">
        <f t="shared" si="1096"/>
        <v>41.33</v>
      </c>
      <c r="AK3061" t="str">
        <f t="shared" si="1097"/>
        <v>no - Low</v>
      </c>
      <c r="AL3061" t="str">
        <f t="shared" si="1098"/>
        <v>Q2 - Medium</v>
      </c>
      <c r="AM3061">
        <f t="shared" si="1099"/>
        <v>0</v>
      </c>
      <c r="AN3061">
        <f t="shared" si="1100"/>
        <v>0</v>
      </c>
      <c r="AO3061">
        <f t="shared" si="1101"/>
        <v>0</v>
      </c>
      <c r="AP3061">
        <f t="shared" si="1102"/>
        <v>1</v>
      </c>
      <c r="AQ3061">
        <f t="shared" si="1103"/>
        <v>243.1</v>
      </c>
    </row>
    <row r="3062" spans="1:43" x14ac:dyDescent="0.25">
      <c r="A3062" t="s">
        <v>46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  <c r="U3062">
        <f t="shared" si="1081"/>
        <v>1</v>
      </c>
      <c r="V3062" t="str">
        <f t="shared" si="1082"/>
        <v>&lt;=3 calls</v>
      </c>
      <c r="W3062" t="str">
        <f t="shared" si="1083"/>
        <v>Q3</v>
      </c>
      <c r="X3062" t="str">
        <f t="shared" si="1084"/>
        <v>High</v>
      </c>
      <c r="Y3062" t="str">
        <f t="shared" si="1085"/>
        <v>Low</v>
      </c>
      <c r="Z3062" s="3">
        <f t="shared" si="1086"/>
        <v>2.6668037546909678</v>
      </c>
      <c r="AA3062" s="3">
        <f t="shared" si="1087"/>
        <v>-1.1656610451091476</v>
      </c>
      <c r="AB3062" s="3">
        <f t="shared" si="1088"/>
        <v>0.14044924176100096</v>
      </c>
      <c r="AC3062" s="3">
        <f t="shared" si="1089"/>
        <v>0.92167958435272568</v>
      </c>
      <c r="AD3062" s="3">
        <f t="shared" si="1090"/>
        <v>4.2972514768435115</v>
      </c>
      <c r="AE3062" s="3">
        <f t="shared" si="1091"/>
        <v>3.0561130842694033</v>
      </c>
      <c r="AF3062" s="3">
        <f t="shared" si="1092"/>
        <v>2.8658827806544274</v>
      </c>
      <c r="AG3062" t="str">
        <f t="shared" si="1093"/>
        <v>Cluster 3</v>
      </c>
      <c r="AH3062" t="str">
        <f t="shared" si="1094"/>
        <v>Not Applicable</v>
      </c>
      <c r="AI3062">
        <f t="shared" si="1095"/>
        <v>55.13</v>
      </c>
      <c r="AJ3062" t="e">
        <f t="shared" si="1096"/>
        <v>#N/A</v>
      </c>
      <c r="AK3062" t="str">
        <f t="shared" si="1097"/>
        <v>yes - High</v>
      </c>
      <c r="AL3062" t="str">
        <f t="shared" si="1098"/>
        <v>Q4 - Very High</v>
      </c>
      <c r="AM3062">
        <f t="shared" si="1099"/>
        <v>1</v>
      </c>
      <c r="AN3062">
        <f t="shared" si="1100"/>
        <v>1</v>
      </c>
      <c r="AO3062">
        <f t="shared" si="1101"/>
        <v>0</v>
      </c>
      <c r="AP3062">
        <f t="shared" si="1102"/>
        <v>1</v>
      </c>
      <c r="AQ3062">
        <f t="shared" si="1103"/>
        <v>324.3</v>
      </c>
    </row>
    <row r="3063" spans="1:43" x14ac:dyDescent="0.25">
      <c r="A3063" t="s">
        <v>75</v>
      </c>
      <c r="B3063">
        <v>102</v>
      </c>
      <c r="C3063" t="s">
        <v>28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  <c r="U3063">
        <f t="shared" si="1081"/>
        <v>0</v>
      </c>
      <c r="V3063" t="str">
        <f t="shared" si="1082"/>
        <v>&lt;=3 calls</v>
      </c>
      <c r="W3063" t="str">
        <f t="shared" si="1083"/>
        <v>Q3</v>
      </c>
      <c r="X3063" t="str">
        <f t="shared" si="1084"/>
        <v>Not Applicable</v>
      </c>
      <c r="Y3063" t="str">
        <f t="shared" si="1085"/>
        <v>Medium</v>
      </c>
      <c r="Z3063" s="3">
        <f t="shared" si="1086"/>
        <v>-2.0469309749009912</v>
      </c>
      <c r="AA3063" s="3">
        <f t="shared" si="1087"/>
        <v>0.52390739392476582</v>
      </c>
      <c r="AB3063" s="3">
        <f t="shared" si="1088"/>
        <v>-1.4304430394097165</v>
      </c>
      <c r="AC3063" s="3">
        <f t="shared" si="1089"/>
        <v>0.30576025649971117</v>
      </c>
      <c r="AD3063" s="3">
        <f t="shared" si="1090"/>
        <v>2.3040506220776003</v>
      </c>
      <c r="AE3063" s="3">
        <f t="shared" si="1091"/>
        <v>2.5698369591996761</v>
      </c>
      <c r="AF3063" s="3">
        <f t="shared" si="1092"/>
        <v>3.9874145413589872</v>
      </c>
      <c r="AG3063" t="str">
        <f t="shared" si="1093"/>
        <v>Cluster 1</v>
      </c>
      <c r="AH3063" t="str">
        <f t="shared" si="1094"/>
        <v>Not Applicable</v>
      </c>
      <c r="AI3063" t="e">
        <f t="shared" si="1095"/>
        <v>#N/A</v>
      </c>
      <c r="AJ3063">
        <f t="shared" si="1096"/>
        <v>11.85</v>
      </c>
      <c r="AK3063" t="str">
        <f t="shared" si="1097"/>
        <v>no - Low</v>
      </c>
      <c r="AL3063" t="str">
        <f t="shared" si="1098"/>
        <v>Q3 - High</v>
      </c>
      <c r="AM3063">
        <f t="shared" si="1099"/>
        <v>0</v>
      </c>
      <c r="AN3063">
        <f t="shared" si="1100"/>
        <v>0</v>
      </c>
      <c r="AO3063">
        <f t="shared" si="1101"/>
        <v>1</v>
      </c>
      <c r="AP3063">
        <f t="shared" si="1102"/>
        <v>2</v>
      </c>
      <c r="AQ3063">
        <f t="shared" si="1103"/>
        <v>69.7</v>
      </c>
    </row>
    <row r="3064" spans="1:43" x14ac:dyDescent="0.25">
      <c r="A3064" t="s">
        <v>50</v>
      </c>
      <c r="B3064">
        <v>49</v>
      </c>
      <c r="C3064" t="s">
        <v>25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  <c r="U3064">
        <f t="shared" si="1081"/>
        <v>1</v>
      </c>
      <c r="V3064" t="str">
        <f t="shared" si="1082"/>
        <v>&lt;=3 calls</v>
      </c>
      <c r="W3064" t="str">
        <f t="shared" si="1083"/>
        <v>Q1</v>
      </c>
      <c r="X3064" t="str">
        <f t="shared" si="1084"/>
        <v>High</v>
      </c>
      <c r="Y3064" t="str">
        <f t="shared" si="1085"/>
        <v>Medium</v>
      </c>
      <c r="Z3064" s="3">
        <f t="shared" si="1086"/>
        <v>-6.2200562441218903E-2</v>
      </c>
      <c r="AA3064" s="3">
        <f t="shared" si="1087"/>
        <v>0.53385773808868753</v>
      </c>
      <c r="AB3064" s="3">
        <f t="shared" si="1088"/>
        <v>7.6898605860289487E-2</v>
      </c>
      <c r="AC3064" s="3">
        <f t="shared" si="1089"/>
        <v>1.7549822043891561</v>
      </c>
      <c r="AD3064" s="3">
        <f t="shared" si="1090"/>
        <v>3.4614772712795445</v>
      </c>
      <c r="AE3064" s="3">
        <f t="shared" si="1091"/>
        <v>1.8370489726164219</v>
      </c>
      <c r="AF3064" s="3">
        <f t="shared" si="1092"/>
        <v>1.6636324582062059</v>
      </c>
      <c r="AG3064" t="str">
        <f t="shared" si="1093"/>
        <v>Cluster 3</v>
      </c>
      <c r="AH3064" t="str">
        <f t="shared" si="1094"/>
        <v>&gt;16 messages</v>
      </c>
      <c r="AI3064">
        <f t="shared" si="1095"/>
        <v>30.07</v>
      </c>
      <c r="AJ3064" t="e">
        <f t="shared" si="1096"/>
        <v>#N/A</v>
      </c>
      <c r="AK3064" t="str">
        <f t="shared" si="1097"/>
        <v>yes - Low</v>
      </c>
      <c r="AL3064" t="str">
        <f t="shared" si="1098"/>
        <v>Q4 - Very High</v>
      </c>
      <c r="AM3064">
        <f t="shared" si="1099"/>
        <v>1</v>
      </c>
      <c r="AN3064">
        <f t="shared" si="1100"/>
        <v>0</v>
      </c>
      <c r="AO3064">
        <f t="shared" si="1101"/>
        <v>0</v>
      </c>
      <c r="AP3064">
        <f t="shared" si="1102"/>
        <v>3</v>
      </c>
      <c r="AQ3064">
        <f t="shared" si="1103"/>
        <v>176.9</v>
      </c>
    </row>
    <row r="3065" spans="1:43" x14ac:dyDescent="0.25">
      <c r="A3065" t="s">
        <v>27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  <c r="U3065">
        <f t="shared" si="1081"/>
        <v>0</v>
      </c>
      <c r="V3065" t="str">
        <f t="shared" si="1082"/>
        <v>&lt;=3 calls</v>
      </c>
      <c r="W3065" t="str">
        <f t="shared" si="1083"/>
        <v>Q1</v>
      </c>
      <c r="X3065" t="str">
        <f t="shared" si="1084"/>
        <v>Not Applicable</v>
      </c>
      <c r="Y3065" t="str">
        <f t="shared" si="1085"/>
        <v>Medium</v>
      </c>
      <c r="Z3065" s="3">
        <f t="shared" si="1086"/>
        <v>-0.73797164504179424</v>
      </c>
      <c r="AA3065" s="3">
        <f t="shared" si="1087"/>
        <v>8.6092250712208732E-2</v>
      </c>
      <c r="AB3065" s="3">
        <f t="shared" si="1088"/>
        <v>1.0083126132800955</v>
      </c>
      <c r="AC3065" s="3">
        <f t="shared" si="1089"/>
        <v>-0.56377291223395598</v>
      </c>
      <c r="AD3065" s="3">
        <f t="shared" si="1090"/>
        <v>2.3392026121351663</v>
      </c>
      <c r="AE3065" s="3">
        <f t="shared" si="1091"/>
        <v>1.3735167444144527</v>
      </c>
      <c r="AF3065" s="3">
        <f t="shared" si="1092"/>
        <v>2.5102246181873382</v>
      </c>
      <c r="AG3065" t="str">
        <f t="shared" si="1093"/>
        <v>Cluster 2</v>
      </c>
      <c r="AH3065" t="str">
        <f t="shared" si="1094"/>
        <v>Not Applicable</v>
      </c>
      <c r="AI3065" t="e">
        <f t="shared" si="1095"/>
        <v>#N/A</v>
      </c>
      <c r="AJ3065">
        <f t="shared" si="1096"/>
        <v>23.87</v>
      </c>
      <c r="AK3065" t="str">
        <f t="shared" si="1097"/>
        <v>no - Medium</v>
      </c>
      <c r="AL3065" t="str">
        <f t="shared" si="1098"/>
        <v>Q2 - Medium</v>
      </c>
      <c r="AM3065">
        <f t="shared" si="1099"/>
        <v>0</v>
      </c>
      <c r="AN3065">
        <f t="shared" si="1100"/>
        <v>1</v>
      </c>
      <c r="AO3065">
        <f t="shared" si="1101"/>
        <v>0</v>
      </c>
      <c r="AP3065">
        <f t="shared" si="1102"/>
        <v>2</v>
      </c>
      <c r="AQ3065">
        <f t="shared" si="1103"/>
        <v>140.4</v>
      </c>
    </row>
    <row r="3066" spans="1:43" x14ac:dyDescent="0.25">
      <c r="A3066" t="s">
        <v>51</v>
      </c>
      <c r="B3066">
        <v>13</v>
      </c>
      <c r="C3066" t="s">
        <v>28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  <c r="U3066">
        <f t="shared" si="1081"/>
        <v>0</v>
      </c>
      <c r="V3066" t="str">
        <f t="shared" si="1082"/>
        <v>&lt;=3 calls</v>
      </c>
      <c r="W3066" t="str">
        <f t="shared" si="1083"/>
        <v>Q1</v>
      </c>
      <c r="X3066" t="str">
        <f t="shared" si="1084"/>
        <v>Not Applicable</v>
      </c>
      <c r="Y3066" t="str">
        <f t="shared" si="1085"/>
        <v>Medium</v>
      </c>
      <c r="Z3066" s="3">
        <f t="shared" si="1086"/>
        <v>-0.23808618667972481</v>
      </c>
      <c r="AA3066" s="3">
        <f t="shared" si="1087"/>
        <v>0.46420532894123528</v>
      </c>
      <c r="AB3066" s="3">
        <f t="shared" si="1088"/>
        <v>0.30329774625657507</v>
      </c>
      <c r="AC3066" s="3">
        <f t="shared" si="1089"/>
        <v>-0.45508126614224731</v>
      </c>
      <c r="AD3066" s="3">
        <f t="shared" si="1090"/>
        <v>2.1725402979311474</v>
      </c>
      <c r="AE3066" s="3">
        <f t="shared" si="1091"/>
        <v>0.75581750534310987</v>
      </c>
      <c r="AF3066" s="3">
        <f t="shared" si="1092"/>
        <v>2.102995210796117</v>
      </c>
      <c r="AG3066" t="str">
        <f t="shared" si="1093"/>
        <v>Cluster 2</v>
      </c>
      <c r="AH3066" t="str">
        <f t="shared" si="1094"/>
        <v>Not Applicable</v>
      </c>
      <c r="AI3066" t="e">
        <f t="shared" si="1095"/>
        <v>#N/A</v>
      </c>
      <c r="AJ3066">
        <f t="shared" si="1096"/>
        <v>28.46</v>
      </c>
      <c r="AK3066" t="str">
        <f t="shared" si="1097"/>
        <v>no - Low</v>
      </c>
      <c r="AL3066" t="str">
        <f t="shared" si="1098"/>
        <v>Q2 - Medium</v>
      </c>
      <c r="AM3066">
        <f t="shared" si="1099"/>
        <v>0</v>
      </c>
      <c r="AN3066">
        <f t="shared" si="1100"/>
        <v>0</v>
      </c>
      <c r="AO3066">
        <f t="shared" si="1101"/>
        <v>1</v>
      </c>
      <c r="AP3066">
        <f t="shared" si="1102"/>
        <v>1</v>
      </c>
      <c r="AQ3066">
        <f t="shared" si="1103"/>
        <v>167.4</v>
      </c>
    </row>
    <row r="3067" spans="1:43" x14ac:dyDescent="0.25">
      <c r="A3067" t="s">
        <v>68</v>
      </c>
      <c r="B3067">
        <v>151</v>
      </c>
      <c r="C3067" t="s">
        <v>25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  <c r="U3067">
        <f t="shared" si="1081"/>
        <v>0</v>
      </c>
      <c r="V3067" t="str">
        <f t="shared" si="1082"/>
        <v>&lt;=3 calls</v>
      </c>
      <c r="W3067" t="str">
        <f t="shared" si="1083"/>
        <v>Q4</v>
      </c>
      <c r="X3067" t="str">
        <f t="shared" si="1084"/>
        <v>Not Applicable</v>
      </c>
      <c r="Y3067" t="str">
        <f t="shared" si="1085"/>
        <v>High</v>
      </c>
      <c r="Z3067" s="3">
        <f t="shared" si="1086"/>
        <v>-0.25660046291535704</v>
      </c>
      <c r="AA3067" s="3">
        <f t="shared" si="1087"/>
        <v>0.67913276288194535</v>
      </c>
      <c r="AB3067" s="3">
        <f t="shared" si="1088"/>
        <v>-0.78302093617121604</v>
      </c>
      <c r="AC3067" s="3">
        <f t="shared" si="1089"/>
        <v>-1.7231504705455116</v>
      </c>
      <c r="AD3067" s="3">
        <f t="shared" si="1090"/>
        <v>1.9854863948945676</v>
      </c>
      <c r="AE3067" s="3">
        <f t="shared" si="1091"/>
        <v>2.0271740028452676</v>
      </c>
      <c r="AF3067" s="3">
        <f t="shared" si="1092"/>
        <v>3.5038140149431429</v>
      </c>
      <c r="AG3067" t="str">
        <f t="shared" si="1093"/>
        <v>Cluster 1</v>
      </c>
      <c r="AH3067" t="str">
        <f t="shared" si="1094"/>
        <v>&gt;16 messages</v>
      </c>
      <c r="AI3067" t="e">
        <f t="shared" si="1095"/>
        <v>#N/A</v>
      </c>
      <c r="AJ3067">
        <f t="shared" si="1096"/>
        <v>28.29</v>
      </c>
      <c r="AK3067" t="str">
        <f t="shared" si="1097"/>
        <v>no - Low</v>
      </c>
      <c r="AL3067" t="str">
        <f t="shared" si="1098"/>
        <v>Q1 - Low</v>
      </c>
      <c r="AM3067">
        <f t="shared" si="1099"/>
        <v>0</v>
      </c>
      <c r="AN3067">
        <f t="shared" si="1100"/>
        <v>0</v>
      </c>
      <c r="AO3067">
        <f t="shared" si="1101"/>
        <v>0</v>
      </c>
      <c r="AP3067">
        <f t="shared" si="1102"/>
        <v>0</v>
      </c>
      <c r="AQ3067">
        <f t="shared" si="1103"/>
        <v>166.4</v>
      </c>
    </row>
    <row r="3068" spans="1:43" x14ac:dyDescent="0.25">
      <c r="A3068" t="s">
        <v>31</v>
      </c>
      <c r="B3068">
        <v>111</v>
      </c>
      <c r="C3068" t="s">
        <v>25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  <c r="U3068">
        <f t="shared" si="1081"/>
        <v>0</v>
      </c>
      <c r="V3068" t="str">
        <f t="shared" si="1082"/>
        <v>&lt;=3 calls</v>
      </c>
      <c r="W3068" t="str">
        <f t="shared" si="1083"/>
        <v>Q3</v>
      </c>
      <c r="X3068" t="str">
        <f t="shared" si="1084"/>
        <v>Not Applicable</v>
      </c>
      <c r="Y3068" t="str">
        <f t="shared" si="1085"/>
        <v>Medium</v>
      </c>
      <c r="Z3068" s="3">
        <f t="shared" si="1086"/>
        <v>-0.16217765411363289</v>
      </c>
      <c r="AA3068" s="3">
        <f t="shared" si="1087"/>
        <v>8.410218187942449E-2</v>
      </c>
      <c r="AB3068" s="3">
        <f t="shared" si="1088"/>
        <v>0.76006794179294046</v>
      </c>
      <c r="AC3068" s="3">
        <f t="shared" si="1089"/>
        <v>0.16083806171076653</v>
      </c>
      <c r="AD3068" s="3">
        <f t="shared" si="1090"/>
        <v>2.5144796657093713</v>
      </c>
      <c r="AE3068" s="3">
        <f t="shared" si="1091"/>
        <v>0.79808954806269328</v>
      </c>
      <c r="AF3068" s="3">
        <f t="shared" si="1092"/>
        <v>1.7179306924867246</v>
      </c>
      <c r="AG3068" t="str">
        <f t="shared" si="1093"/>
        <v>Cluster 2</v>
      </c>
      <c r="AH3068" t="str">
        <f t="shared" si="1094"/>
        <v>Not Applicable</v>
      </c>
      <c r="AI3068" t="e">
        <f t="shared" si="1095"/>
        <v>#N/A</v>
      </c>
      <c r="AJ3068">
        <f t="shared" si="1096"/>
        <v>29.16</v>
      </c>
      <c r="AK3068" t="str">
        <f t="shared" si="1097"/>
        <v>no - Medium</v>
      </c>
      <c r="AL3068" t="str">
        <f t="shared" si="1098"/>
        <v>Q3 - High</v>
      </c>
      <c r="AM3068">
        <f t="shared" si="1099"/>
        <v>0</v>
      </c>
      <c r="AN3068">
        <f t="shared" si="1100"/>
        <v>0</v>
      </c>
      <c r="AO3068">
        <f t="shared" si="1101"/>
        <v>0</v>
      </c>
      <c r="AP3068">
        <f t="shared" si="1102"/>
        <v>3</v>
      </c>
      <c r="AQ3068">
        <f t="shared" si="1103"/>
        <v>171.5</v>
      </c>
    </row>
    <row r="3069" spans="1:43" x14ac:dyDescent="0.25">
      <c r="A3069" t="s">
        <v>41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  <c r="U3069">
        <f t="shared" si="1081"/>
        <v>0</v>
      </c>
      <c r="V3069" t="str">
        <f t="shared" si="1082"/>
        <v>&lt;=3 calls</v>
      </c>
      <c r="W3069" t="str">
        <f t="shared" si="1083"/>
        <v>Q4</v>
      </c>
      <c r="X3069" t="str">
        <f t="shared" si="1084"/>
        <v>High</v>
      </c>
      <c r="Y3069" t="str">
        <f t="shared" si="1085"/>
        <v>Medium</v>
      </c>
      <c r="Z3069" s="3">
        <f t="shared" si="1086"/>
        <v>-5.6646279570529555E-2</v>
      </c>
      <c r="AA3069" s="3">
        <f t="shared" si="1087"/>
        <v>0.18161555468585777</v>
      </c>
      <c r="AB3069" s="3">
        <f t="shared" si="1088"/>
        <v>0.71041900749550946</v>
      </c>
      <c r="AC3069" s="3">
        <f t="shared" si="1089"/>
        <v>0.30576025649971117</v>
      </c>
      <c r="AD3069" s="3">
        <f t="shared" si="1090"/>
        <v>2.6299571459588091</v>
      </c>
      <c r="AE3069" s="3">
        <f t="shared" si="1091"/>
        <v>0.79647819264478814</v>
      </c>
      <c r="AF3069" s="3">
        <f t="shared" si="1092"/>
        <v>1.533649384030656</v>
      </c>
      <c r="AG3069" t="str">
        <f t="shared" si="1093"/>
        <v>Cluster 2</v>
      </c>
      <c r="AH3069" t="str">
        <f t="shared" si="1094"/>
        <v>Not Applicable</v>
      </c>
      <c r="AI3069" t="e">
        <f t="shared" si="1095"/>
        <v>#N/A</v>
      </c>
      <c r="AJ3069">
        <f t="shared" si="1096"/>
        <v>30.12</v>
      </c>
      <c r="AK3069" t="str">
        <f t="shared" si="1097"/>
        <v>yes - Medium</v>
      </c>
      <c r="AL3069" t="str">
        <f t="shared" si="1098"/>
        <v>Q3 - High</v>
      </c>
      <c r="AM3069">
        <f t="shared" si="1099"/>
        <v>1</v>
      </c>
      <c r="AN3069">
        <f t="shared" si="1100"/>
        <v>1</v>
      </c>
      <c r="AO3069">
        <f t="shared" si="1101"/>
        <v>0</v>
      </c>
      <c r="AP3069">
        <f t="shared" si="1102"/>
        <v>2</v>
      </c>
      <c r="AQ3069">
        <f t="shared" si="1103"/>
        <v>177.2</v>
      </c>
    </row>
    <row r="3070" spans="1:43" x14ac:dyDescent="0.25">
      <c r="A3070" t="s">
        <v>38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  <c r="U3070">
        <f t="shared" si="1081"/>
        <v>0</v>
      </c>
      <c r="V3070" t="str">
        <f t="shared" si="1082"/>
        <v>&lt;=3 calls</v>
      </c>
      <c r="W3070" t="str">
        <f t="shared" si="1083"/>
        <v>Q3</v>
      </c>
      <c r="X3070" t="str">
        <f t="shared" si="1084"/>
        <v>Not Applicable</v>
      </c>
      <c r="Y3070" t="str">
        <f t="shared" si="1085"/>
        <v>Medium</v>
      </c>
      <c r="Z3070" s="3">
        <f t="shared" si="1086"/>
        <v>-1.2174913995446683</v>
      </c>
      <c r="AA3070" s="3">
        <f t="shared" si="1087"/>
        <v>0.57962932124272781</v>
      </c>
      <c r="AB3070" s="3">
        <f t="shared" si="1088"/>
        <v>1.7530466277415608</v>
      </c>
      <c r="AC3070" s="3">
        <f t="shared" si="1089"/>
        <v>5.2146415619058542E-2</v>
      </c>
      <c r="AD3070" s="3">
        <f t="shared" si="1090"/>
        <v>3.3509415267689873</v>
      </c>
      <c r="AE3070" s="3">
        <f t="shared" si="1091"/>
        <v>2.2122719511189204</v>
      </c>
      <c r="AF3070" s="3">
        <f t="shared" si="1092"/>
        <v>2.5611492060382108</v>
      </c>
      <c r="AG3070" t="str">
        <f t="shared" si="1093"/>
        <v>Cluster 2</v>
      </c>
      <c r="AH3070" t="str">
        <f t="shared" si="1094"/>
        <v>&gt;16 messages</v>
      </c>
      <c r="AI3070" t="e">
        <f t="shared" si="1095"/>
        <v>#N/A</v>
      </c>
      <c r="AJ3070">
        <f t="shared" si="1096"/>
        <v>19.47</v>
      </c>
      <c r="AK3070" t="str">
        <f t="shared" si="1097"/>
        <v>no - High</v>
      </c>
      <c r="AL3070" t="str">
        <f t="shared" si="1098"/>
        <v>Q3 - High</v>
      </c>
      <c r="AM3070">
        <f t="shared" si="1099"/>
        <v>0</v>
      </c>
      <c r="AN3070">
        <f t="shared" si="1100"/>
        <v>1</v>
      </c>
      <c r="AO3070">
        <f t="shared" si="1101"/>
        <v>0</v>
      </c>
      <c r="AP3070">
        <f t="shared" si="1102"/>
        <v>0</v>
      </c>
      <c r="AQ3070">
        <f t="shared" si="1103"/>
        <v>114.5</v>
      </c>
    </row>
    <row r="3071" spans="1:43" x14ac:dyDescent="0.25">
      <c r="A3071" t="s">
        <v>46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  <c r="U3071">
        <f t="shared" si="1081"/>
        <v>0</v>
      </c>
      <c r="V3071" t="str">
        <f t="shared" si="1082"/>
        <v>&lt;=3 calls</v>
      </c>
      <c r="W3071" t="str">
        <f t="shared" si="1083"/>
        <v>Q3</v>
      </c>
      <c r="X3071" t="str">
        <f t="shared" si="1084"/>
        <v>Not Applicable</v>
      </c>
      <c r="Y3071" t="str">
        <f t="shared" si="1085"/>
        <v>Medium</v>
      </c>
      <c r="Z3071" s="3">
        <f t="shared" si="1086"/>
        <v>0.45990202740360897</v>
      </c>
      <c r="AA3071" s="3">
        <f t="shared" si="1087"/>
        <v>6.2211424718796753E-2</v>
      </c>
      <c r="AB3071" s="3">
        <f t="shared" si="1088"/>
        <v>-1.4661902721038667</v>
      </c>
      <c r="AC3071" s="3">
        <f t="shared" si="1089"/>
        <v>0.16083806171076653</v>
      </c>
      <c r="AD3071" s="3">
        <f t="shared" si="1090"/>
        <v>2.1964711279097187</v>
      </c>
      <c r="AE3071" s="3">
        <f t="shared" si="1091"/>
        <v>1.5462738865680876</v>
      </c>
      <c r="AF3071" s="3">
        <f t="shared" si="1092"/>
        <v>2.8208935550324772</v>
      </c>
      <c r="AG3071" t="str">
        <f t="shared" si="1093"/>
        <v>Cluster 2</v>
      </c>
      <c r="AH3071" t="str">
        <f t="shared" si="1094"/>
        <v>&gt;16 messages</v>
      </c>
      <c r="AI3071" t="e">
        <f t="shared" si="1095"/>
        <v>#N/A</v>
      </c>
      <c r="AJ3071">
        <f t="shared" si="1096"/>
        <v>34.869999999999997</v>
      </c>
      <c r="AK3071" t="str">
        <f t="shared" si="1097"/>
        <v>no - Low</v>
      </c>
      <c r="AL3071" t="str">
        <f t="shared" si="1098"/>
        <v>Q3 - High</v>
      </c>
      <c r="AM3071">
        <f t="shared" si="1099"/>
        <v>0</v>
      </c>
      <c r="AN3071">
        <f t="shared" si="1100"/>
        <v>1</v>
      </c>
      <c r="AO3071">
        <f t="shared" si="1101"/>
        <v>0</v>
      </c>
      <c r="AP3071">
        <f t="shared" si="1102"/>
        <v>2</v>
      </c>
      <c r="AQ3071">
        <f t="shared" si="1103"/>
        <v>205.1</v>
      </c>
    </row>
    <row r="3072" spans="1:43" x14ac:dyDescent="0.25">
      <c r="A3072" t="s">
        <v>71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  <c r="U3072">
        <f t="shared" si="1081"/>
        <v>1</v>
      </c>
      <c r="V3072" t="str">
        <f t="shared" si="1082"/>
        <v>&lt;=3 calls</v>
      </c>
      <c r="W3072" t="str">
        <f t="shared" si="1083"/>
        <v>Q2</v>
      </c>
      <c r="X3072" t="str">
        <f t="shared" si="1084"/>
        <v>Not Applicable</v>
      </c>
      <c r="Y3072" t="str">
        <f t="shared" si="1085"/>
        <v>Medium</v>
      </c>
      <c r="Z3072" s="3">
        <f t="shared" si="1086"/>
        <v>0.52099913898119543</v>
      </c>
      <c r="AA3072" s="3">
        <f t="shared" si="1087"/>
        <v>-0.21241807420544381</v>
      </c>
      <c r="AB3072" s="3">
        <f t="shared" si="1088"/>
        <v>1.2684730289986335</v>
      </c>
      <c r="AC3072" s="3">
        <f t="shared" si="1089"/>
        <v>2.3709015322421707</v>
      </c>
      <c r="AD3072" s="3">
        <f t="shared" si="1090"/>
        <v>4.4093843894569513</v>
      </c>
      <c r="AE3072" s="3">
        <f t="shared" si="1091"/>
        <v>2.7471365896062645</v>
      </c>
      <c r="AF3072" s="3">
        <f t="shared" si="1092"/>
        <v>1.910719286007347</v>
      </c>
      <c r="AG3072" t="str">
        <f t="shared" si="1093"/>
        <v>Cluster 3</v>
      </c>
      <c r="AH3072" t="str">
        <f t="shared" si="1094"/>
        <v>Not Applicable</v>
      </c>
      <c r="AI3072">
        <f t="shared" si="1095"/>
        <v>35.43</v>
      </c>
      <c r="AJ3072" t="e">
        <f t="shared" si="1096"/>
        <v>#N/A</v>
      </c>
      <c r="AK3072" t="str">
        <f t="shared" si="1097"/>
        <v>no - Low</v>
      </c>
      <c r="AL3072" t="str">
        <f t="shared" si="1098"/>
        <v>Q4 - Very High</v>
      </c>
      <c r="AM3072">
        <f t="shared" si="1099"/>
        <v>0</v>
      </c>
      <c r="AN3072">
        <f t="shared" si="1100"/>
        <v>1</v>
      </c>
      <c r="AO3072">
        <f t="shared" si="1101"/>
        <v>0</v>
      </c>
      <c r="AP3072">
        <f t="shared" si="1102"/>
        <v>0</v>
      </c>
      <c r="AQ3072">
        <f t="shared" si="1103"/>
        <v>208.4</v>
      </c>
    </row>
    <row r="3073" spans="1:43" x14ac:dyDescent="0.25">
      <c r="A3073" t="s">
        <v>55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  <c r="U3073">
        <f t="shared" si="1081"/>
        <v>0</v>
      </c>
      <c r="V3073" t="str">
        <f t="shared" si="1082"/>
        <v>&lt;=3 calls</v>
      </c>
      <c r="W3073" t="str">
        <f t="shared" si="1083"/>
        <v>Q2</v>
      </c>
      <c r="X3073" t="str">
        <f t="shared" si="1084"/>
        <v>Not Applicable</v>
      </c>
      <c r="Y3073" t="str">
        <f t="shared" si="1085"/>
        <v>High</v>
      </c>
      <c r="Z3073" s="3">
        <f t="shared" si="1086"/>
        <v>-1.0082800780820245</v>
      </c>
      <c r="AA3073" s="3">
        <f t="shared" si="1087"/>
        <v>0.88012971499316461</v>
      </c>
      <c r="AB3073" s="3">
        <f t="shared" si="1088"/>
        <v>-0.65194774962599822</v>
      </c>
      <c r="AC3073" s="3">
        <f t="shared" si="1089"/>
        <v>-0.45508126614224731</v>
      </c>
      <c r="AD3073" s="3">
        <f t="shared" si="1090"/>
        <v>1.9882236042238475</v>
      </c>
      <c r="AE3073" s="3">
        <f t="shared" si="1091"/>
        <v>1.5567247213644024</v>
      </c>
      <c r="AF3073" s="3">
        <f t="shared" si="1092"/>
        <v>2.9822391949374696</v>
      </c>
      <c r="AG3073" t="str">
        <f t="shared" si="1093"/>
        <v>Cluster 2</v>
      </c>
      <c r="AH3073" t="str">
        <f t="shared" si="1094"/>
        <v>Not Applicable</v>
      </c>
      <c r="AI3073" t="e">
        <f t="shared" si="1095"/>
        <v>#N/A</v>
      </c>
      <c r="AJ3073">
        <f t="shared" si="1096"/>
        <v>21.39</v>
      </c>
      <c r="AK3073" t="str">
        <f t="shared" si="1097"/>
        <v>no - Low</v>
      </c>
      <c r="AL3073" t="str">
        <f t="shared" si="1098"/>
        <v>Q2 - Medium</v>
      </c>
      <c r="AM3073">
        <f t="shared" si="1099"/>
        <v>0</v>
      </c>
      <c r="AN3073">
        <f t="shared" si="1100"/>
        <v>1</v>
      </c>
      <c r="AO3073">
        <f t="shared" si="1101"/>
        <v>0</v>
      </c>
      <c r="AP3073">
        <f t="shared" si="1102"/>
        <v>2</v>
      </c>
      <c r="AQ3073">
        <f t="shared" si="1103"/>
        <v>125.8</v>
      </c>
    </row>
    <row r="3074" spans="1:43" x14ac:dyDescent="0.25">
      <c r="A3074" t="s">
        <v>27</v>
      </c>
      <c r="B3074">
        <v>106</v>
      </c>
      <c r="C3074" t="s">
        <v>25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  <c r="U3074">
        <f t="shared" ref="U3074:U3137" si="1104">IF(T3074="yes",1,0)</f>
        <v>0</v>
      </c>
      <c r="V3074" t="str">
        <f t="shared" ref="V3074:V3137" si="1105">IF(S3074&gt;3,"&gt;3 calls","&lt;=3 calls")</f>
        <v>&lt;=3 calls</v>
      </c>
      <c r="W3074" t="str">
        <f t="shared" ref="W3074:W3137" si="1106">IF(B3074&lt;=_xlfn.QUARTILE.INC($B$2:$B$4251,1),"Q1",
IF(B3074&lt;=_xlfn.QUARTILE.INC($B$2:$B$4251,2),"Q2",
IF(B3074&lt;=_xlfn.QUARTILE.INC($B$2:$B$4251,3),"Q3","Q4")))</f>
        <v>Q3</v>
      </c>
      <c r="X3074" t="str">
        <f t="shared" ref="X3074:X3137" si="1107">IF(D3074="no","Not Applicable",IF(R3074&gt;2.84,"High","Low"))</f>
        <v>Not Applicable</v>
      </c>
      <c r="Y3074" t="str">
        <f t="shared" ref="Y3074:Y3137" si="1108">IF(J3074&lt;=165,"Low",IF(J3074&lt;=233,"Medium","High"))</f>
        <v>High</v>
      </c>
      <c r="Z3074" s="3">
        <f t="shared" ref="Z3074:Z3137" si="1109">(G3074-AVERAGE($G$2:$G$4251))/_xlfn.STDEV.S($G$2:$G$4251)</f>
        <v>0.10998220655016026</v>
      </c>
      <c r="AA3074" s="3">
        <f t="shared" ref="AA3074:AA3137" si="1110">(J3074-AVERAGE($J$2:$J$4251))/_xlfn.STDEV.S($J$2:$J$4251)</f>
        <v>1.1448088697534828</v>
      </c>
      <c r="AB3074" s="3">
        <f t="shared" ref="AB3074:AB3137" si="1111">(M3074-AVERAGE($M$2:$M$4251))/_xlfn.STDEV.S($M$2:$M$4251)</f>
        <v>-0.71947030027050396</v>
      </c>
      <c r="AC3074" s="3">
        <f t="shared" ref="AC3074:AC3137" si="1112">(P3074-AVERAGE($P$2:$P$4251))/_xlfn.STDEV.S($P$2:$P$4251)</f>
        <v>0.26952970780247515</v>
      </c>
      <c r="AD3074" s="3">
        <f t="shared" ref="AD3074:AD3137" si="1113">SQRT((Z3074-$BQ$13)^2+(AA3074-$BR$13)^2+(AB3074-$BS$13)^2+(AC3074-$BT$13)^2)</f>
        <v>2.742748289226435</v>
      </c>
      <c r="AE3074" s="3">
        <f t="shared" ref="AE3074:AE3137" si="1114">SQRT((Z3074-$BQ$14)^2+(AA3074-$BR$14)^2+(AB3074-$BS$14)^2+(AC3074-$BT$14)^2)</f>
        <v>1.3831005785492629</v>
      </c>
      <c r="AF3074" s="3">
        <f t="shared" ref="AF3074:AF3137" si="1115">SQRT((Z3074-$BQ$15)^2+(AA3074-$BR$15)^2+(AB3074-$BS$15)^2+(AC3074-$BT$15)^2)</f>
        <v>2.0744315468850925</v>
      </c>
      <c r="AG3074" t="str">
        <f t="shared" ref="AG3074:AG3137" si="1116">IF(AD3074=MIN(AD3074:AF3074),"Cluster 1",IF(AE3074=MIN(AD3074:AF3074),"Cluster 2","Cluster 3"))</f>
        <v>Cluster 2</v>
      </c>
      <c r="AH3074" t="str">
        <f t="shared" ref="AH3074:AH3137" si="1117">IF(E3074="no","Not Applicable",IF(F3074=0,"0 messages",IF(F3074&lt;=16,"1-16 messages","&gt;16 messages")))</f>
        <v>Not Applicable</v>
      </c>
      <c r="AI3074" t="e">
        <f t="shared" ref="AI3074:AI3137" si="1118">IF(T3074="yes",I3074,NA())</f>
        <v>#N/A</v>
      </c>
      <c r="AJ3074">
        <f t="shared" ref="AJ3074:AJ3137" si="1119">IF(T3074="no",I3074,NA())</f>
        <v>31.65</v>
      </c>
      <c r="AK3074" t="str">
        <f t="shared" ref="AK3074:AK3137" si="1120">D3074&amp;" - "&amp;IF(Q3074&lt;=3,"Low",IF(Q3074&lt;=6,"Medium","High"))</f>
        <v>no - Medium</v>
      </c>
      <c r="AL3074" t="str">
        <f t="shared" ref="AL3074:AL3137" si="1121">IF(P3074&lt;=8.5,"Q1 - Low",IF(P3074&lt;=10.3,"Q2 - Medium",IF(P3074&lt;=12,"Q3 - High","Q4 - Very High")))</f>
        <v>Q3 - High</v>
      </c>
      <c r="AM3074">
        <f t="shared" ref="AM3074:AM3137" si="1122">IF(D3074="yes",1,0)</f>
        <v>0</v>
      </c>
      <c r="AN3074">
        <f t="shared" ref="AN3074:AN3137" si="1123">IF(C3074="area_code_415",1,0)</f>
        <v>0</v>
      </c>
      <c r="AO3074">
        <f t="shared" ref="AO3074:AO3137" si="1124">IF(C3074="area_code_510",1,0)</f>
        <v>0</v>
      </c>
      <c r="AP3074">
        <f t="shared" ref="AP3074:AP3137" si="1125">S3074</f>
        <v>2</v>
      </c>
      <c r="AQ3074">
        <f t="shared" ref="AQ3074:AQ3137" si="1126">G3074</f>
        <v>186.2</v>
      </c>
    </row>
    <row r="3075" spans="1:43" x14ac:dyDescent="0.25">
      <c r="A3075" t="s">
        <v>65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  <c r="U3075">
        <f t="shared" si="1104"/>
        <v>0</v>
      </c>
      <c r="V3075" t="str">
        <f t="shared" si="1105"/>
        <v>&lt;=3 calls</v>
      </c>
      <c r="W3075" t="str">
        <f t="shared" si="1106"/>
        <v>Q3</v>
      </c>
      <c r="X3075" t="str">
        <f t="shared" si="1107"/>
        <v>Not Applicable</v>
      </c>
      <c r="Y3075" t="str">
        <f t="shared" si="1108"/>
        <v>High</v>
      </c>
      <c r="Z3075" s="3">
        <f t="shared" si="1109"/>
        <v>-0.95088582175156455</v>
      </c>
      <c r="AA3075" s="3">
        <f t="shared" si="1110"/>
        <v>0.88012971499316461</v>
      </c>
      <c r="AB3075" s="3">
        <f t="shared" si="1111"/>
        <v>-1.0292796502864741</v>
      </c>
      <c r="AC3075" s="3">
        <f t="shared" si="1112"/>
        <v>0.16083806171076653</v>
      </c>
      <c r="AD3075" s="3">
        <f t="shared" si="1113"/>
        <v>2.2103624705334202</v>
      </c>
      <c r="AE3075" s="3">
        <f t="shared" si="1114"/>
        <v>1.6625575604504104</v>
      </c>
      <c r="AF3075" s="3">
        <f t="shared" si="1115"/>
        <v>2.9398117341896293</v>
      </c>
      <c r="AG3075" t="str">
        <f t="shared" si="1116"/>
        <v>Cluster 2</v>
      </c>
      <c r="AH3075" t="str">
        <f t="shared" si="1117"/>
        <v>Not Applicable</v>
      </c>
      <c r="AI3075" t="e">
        <f t="shared" si="1118"/>
        <v>#N/A</v>
      </c>
      <c r="AJ3075">
        <f t="shared" si="1119"/>
        <v>21.91</v>
      </c>
      <c r="AK3075" t="str">
        <f t="shared" si="1120"/>
        <v>no - Medium</v>
      </c>
      <c r="AL3075" t="str">
        <f t="shared" si="1121"/>
        <v>Q3 - High</v>
      </c>
      <c r="AM3075">
        <f t="shared" si="1122"/>
        <v>0</v>
      </c>
      <c r="AN3075">
        <f t="shared" si="1123"/>
        <v>1</v>
      </c>
      <c r="AO3075">
        <f t="shared" si="1124"/>
        <v>0</v>
      </c>
      <c r="AP3075">
        <f t="shared" si="1125"/>
        <v>0</v>
      </c>
      <c r="AQ3075">
        <f t="shared" si="1126"/>
        <v>128.9</v>
      </c>
    </row>
    <row r="3076" spans="1:43" x14ac:dyDescent="0.25">
      <c r="A3076" t="s">
        <v>44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  <c r="U3076">
        <f t="shared" si="1104"/>
        <v>0</v>
      </c>
      <c r="V3076" t="str">
        <f t="shared" si="1105"/>
        <v>&lt;=3 calls</v>
      </c>
      <c r="W3076" t="str">
        <f t="shared" si="1106"/>
        <v>Q2</v>
      </c>
      <c r="X3076" t="str">
        <f t="shared" si="1107"/>
        <v>Not Applicable</v>
      </c>
      <c r="Y3076" t="str">
        <f t="shared" si="1108"/>
        <v>Medium</v>
      </c>
      <c r="Z3076" s="3">
        <f t="shared" si="1109"/>
        <v>1.4281986745271729</v>
      </c>
      <c r="AA3076" s="3">
        <f t="shared" si="1110"/>
        <v>0.63336117972790507</v>
      </c>
      <c r="AB3076" s="3">
        <f t="shared" si="1111"/>
        <v>-1.1385073057408224</v>
      </c>
      <c r="AC3076" s="3">
        <f t="shared" si="1112"/>
        <v>1.6100600096002116</v>
      </c>
      <c r="AD3076" s="3">
        <f t="shared" si="1113"/>
        <v>3.9237246429732413</v>
      </c>
      <c r="AE3076" s="3">
        <f t="shared" si="1114"/>
        <v>2.5158278871271293</v>
      </c>
      <c r="AF3076" s="3">
        <f t="shared" si="1115"/>
        <v>2.2941588526990939</v>
      </c>
      <c r="AG3076" t="str">
        <f t="shared" si="1116"/>
        <v>Cluster 3</v>
      </c>
      <c r="AH3076" t="str">
        <f t="shared" si="1117"/>
        <v>1-16 messages</v>
      </c>
      <c r="AI3076" t="e">
        <f t="shared" si="1118"/>
        <v>#N/A</v>
      </c>
      <c r="AJ3076">
        <f t="shared" si="1119"/>
        <v>43.76</v>
      </c>
      <c r="AK3076" t="str">
        <f t="shared" si="1120"/>
        <v>no - Low</v>
      </c>
      <c r="AL3076" t="str">
        <f t="shared" si="1121"/>
        <v>Q4 - Very High</v>
      </c>
      <c r="AM3076">
        <f t="shared" si="1122"/>
        <v>0</v>
      </c>
      <c r="AN3076">
        <f t="shared" si="1123"/>
        <v>1</v>
      </c>
      <c r="AO3076">
        <f t="shared" si="1124"/>
        <v>0</v>
      </c>
      <c r="AP3076">
        <f t="shared" si="1125"/>
        <v>1</v>
      </c>
      <c r="AQ3076">
        <f t="shared" si="1126"/>
        <v>257.39999999999998</v>
      </c>
    </row>
    <row r="3077" spans="1:43" x14ac:dyDescent="0.25">
      <c r="A3077" t="s">
        <v>54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  <c r="U3077">
        <f t="shared" si="1104"/>
        <v>0</v>
      </c>
      <c r="V3077" t="str">
        <f t="shared" si="1105"/>
        <v>&gt;3 calls</v>
      </c>
      <c r="W3077" t="str">
        <f t="shared" si="1106"/>
        <v>Q4</v>
      </c>
      <c r="X3077" t="str">
        <f t="shared" si="1107"/>
        <v>Not Applicable</v>
      </c>
      <c r="Y3077" t="str">
        <f t="shared" si="1108"/>
        <v>Medium</v>
      </c>
      <c r="Z3077" s="3">
        <f t="shared" si="1109"/>
        <v>0.1673764628806205</v>
      </c>
      <c r="AA3077" s="3">
        <f t="shared" si="1110"/>
        <v>7.01717000499337E-2</v>
      </c>
      <c r="AB3077" s="3">
        <f t="shared" si="1111"/>
        <v>0.35294668055400608</v>
      </c>
      <c r="AC3077" s="3">
        <f t="shared" si="1112"/>
        <v>1.428907266114031</v>
      </c>
      <c r="AD3077" s="3">
        <f t="shared" si="1113"/>
        <v>3.1997016269457177</v>
      </c>
      <c r="AE3077" s="3">
        <f t="shared" si="1114"/>
        <v>1.4829990837090532</v>
      </c>
      <c r="AF3077" s="3">
        <f t="shared" si="1115"/>
        <v>1.4698578377124467</v>
      </c>
      <c r="AG3077" t="str">
        <f t="shared" si="1116"/>
        <v>Cluster 3</v>
      </c>
      <c r="AH3077" t="str">
        <f t="shared" si="1117"/>
        <v>Not Applicable</v>
      </c>
      <c r="AI3077" t="e">
        <f t="shared" si="1118"/>
        <v>#N/A</v>
      </c>
      <c r="AJ3077">
        <f t="shared" si="1119"/>
        <v>32.18</v>
      </c>
      <c r="AK3077" t="str">
        <f t="shared" si="1120"/>
        <v>no - Low</v>
      </c>
      <c r="AL3077" t="str">
        <f t="shared" si="1121"/>
        <v>Q4 - Very High</v>
      </c>
      <c r="AM3077">
        <f t="shared" si="1122"/>
        <v>0</v>
      </c>
      <c r="AN3077">
        <f t="shared" si="1123"/>
        <v>1</v>
      </c>
      <c r="AO3077">
        <f t="shared" si="1124"/>
        <v>0</v>
      </c>
      <c r="AP3077">
        <f t="shared" si="1125"/>
        <v>5</v>
      </c>
      <c r="AQ3077">
        <f t="shared" si="1126"/>
        <v>189.3</v>
      </c>
    </row>
    <row r="3078" spans="1:43" x14ac:dyDescent="0.25">
      <c r="A3078" t="s">
        <v>53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  <c r="U3078">
        <f t="shared" si="1104"/>
        <v>0</v>
      </c>
      <c r="V3078" t="str">
        <f t="shared" si="1105"/>
        <v>&lt;=3 calls</v>
      </c>
      <c r="W3078" t="str">
        <f t="shared" si="1106"/>
        <v>Q4</v>
      </c>
      <c r="X3078" t="str">
        <f t="shared" si="1107"/>
        <v>Not Applicable</v>
      </c>
      <c r="Y3078" t="str">
        <f t="shared" si="1108"/>
        <v>High</v>
      </c>
      <c r="Z3078" s="3">
        <f t="shared" si="1109"/>
        <v>-2.4098107891193821</v>
      </c>
      <c r="AA3078" s="3">
        <f t="shared" si="1110"/>
        <v>1.9030250950443206</v>
      </c>
      <c r="AB3078" s="3">
        <f t="shared" si="1111"/>
        <v>-1.7620979205165557</v>
      </c>
      <c r="AC3078" s="3">
        <f t="shared" si="1112"/>
        <v>0.26952970780247515</v>
      </c>
      <c r="AD3078" s="3">
        <f t="shared" si="1113"/>
        <v>3.5507210652236818</v>
      </c>
      <c r="AE3078" s="3">
        <f t="shared" si="1114"/>
        <v>3.5505390994328563</v>
      </c>
      <c r="AF3078" s="3">
        <f t="shared" si="1115"/>
        <v>4.5392770030236935</v>
      </c>
      <c r="AG3078" t="str">
        <f t="shared" si="1116"/>
        <v>Cluster 2</v>
      </c>
      <c r="AH3078" t="str">
        <f t="shared" si="1117"/>
        <v>&gt;16 messages</v>
      </c>
      <c r="AI3078" t="e">
        <f t="shared" si="1118"/>
        <v>#N/A</v>
      </c>
      <c r="AJ3078">
        <f t="shared" si="1119"/>
        <v>8.52</v>
      </c>
      <c r="AK3078" t="str">
        <f t="shared" si="1120"/>
        <v>no - Medium</v>
      </c>
      <c r="AL3078" t="str">
        <f t="shared" si="1121"/>
        <v>Q3 - High</v>
      </c>
      <c r="AM3078">
        <f t="shared" si="1122"/>
        <v>0</v>
      </c>
      <c r="AN3078">
        <f t="shared" si="1123"/>
        <v>1</v>
      </c>
      <c r="AO3078">
        <f t="shared" si="1124"/>
        <v>0</v>
      </c>
      <c r="AP3078">
        <f t="shared" si="1125"/>
        <v>0</v>
      </c>
      <c r="AQ3078">
        <f t="shared" si="1126"/>
        <v>50.1</v>
      </c>
    </row>
    <row r="3079" spans="1:43" x14ac:dyDescent="0.25">
      <c r="A3079" t="s">
        <v>36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  <c r="U3079">
        <f t="shared" si="1104"/>
        <v>0</v>
      </c>
      <c r="V3079" t="str">
        <f t="shared" si="1105"/>
        <v>&lt;=3 calls</v>
      </c>
      <c r="W3079" t="str">
        <f t="shared" si="1106"/>
        <v>Q4</v>
      </c>
      <c r="X3079" t="str">
        <f t="shared" si="1107"/>
        <v>Not Applicable</v>
      </c>
      <c r="Y3079" t="str">
        <f t="shared" si="1108"/>
        <v>Medium</v>
      </c>
      <c r="Z3079" s="3">
        <f t="shared" si="1109"/>
        <v>1.5540957529294719</v>
      </c>
      <c r="AA3079" s="3">
        <f t="shared" si="1110"/>
        <v>-0.4014746133199571</v>
      </c>
      <c r="AB3079" s="3">
        <f t="shared" si="1111"/>
        <v>0.46416029338025144</v>
      </c>
      <c r="AC3079" s="3">
        <f t="shared" si="1112"/>
        <v>0.16083806171076653</v>
      </c>
      <c r="AD3079" s="3">
        <f t="shared" si="1113"/>
        <v>3.2207061529826984</v>
      </c>
      <c r="AE3079" s="3">
        <f t="shared" si="1114"/>
        <v>1.6786033285024633</v>
      </c>
      <c r="AF3079" s="3">
        <f t="shared" si="1115"/>
        <v>1.8062309224067898</v>
      </c>
      <c r="AG3079" t="str">
        <f t="shared" si="1116"/>
        <v>Cluster 2</v>
      </c>
      <c r="AH3079" t="str">
        <f t="shared" si="1117"/>
        <v>Not Applicable</v>
      </c>
      <c r="AI3079" t="e">
        <f t="shared" si="1118"/>
        <v>#N/A</v>
      </c>
      <c r="AJ3079">
        <f t="shared" si="1119"/>
        <v>44.91</v>
      </c>
      <c r="AK3079" t="str">
        <f t="shared" si="1120"/>
        <v>no - Low</v>
      </c>
      <c r="AL3079" t="str">
        <f t="shared" si="1121"/>
        <v>Q3 - High</v>
      </c>
      <c r="AM3079">
        <f t="shared" si="1122"/>
        <v>0</v>
      </c>
      <c r="AN3079">
        <f t="shared" si="1123"/>
        <v>1</v>
      </c>
      <c r="AO3079">
        <f t="shared" si="1124"/>
        <v>0</v>
      </c>
      <c r="AP3079">
        <f t="shared" si="1125"/>
        <v>2</v>
      </c>
      <c r="AQ3079">
        <f t="shared" si="1126"/>
        <v>264.2</v>
      </c>
    </row>
    <row r="3080" spans="1:43" x14ac:dyDescent="0.25">
      <c r="A3080" t="s">
        <v>46</v>
      </c>
      <c r="B3080">
        <v>90</v>
      </c>
      <c r="C3080" t="s">
        <v>25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  <c r="U3080">
        <f t="shared" si="1104"/>
        <v>0</v>
      </c>
      <c r="V3080" t="str">
        <f t="shared" si="1105"/>
        <v>&lt;=3 calls</v>
      </c>
      <c r="W3080" t="str">
        <f t="shared" si="1106"/>
        <v>Q2</v>
      </c>
      <c r="X3080" t="str">
        <f t="shared" si="1107"/>
        <v>Not Applicable</v>
      </c>
      <c r="Y3080" t="str">
        <f t="shared" si="1108"/>
        <v>High</v>
      </c>
      <c r="Z3080" s="3">
        <f t="shared" si="1109"/>
        <v>0.21921643634039034</v>
      </c>
      <c r="AA3080" s="3">
        <f t="shared" si="1110"/>
        <v>1.3756568543564678</v>
      </c>
      <c r="AB3080" s="3">
        <f t="shared" si="1111"/>
        <v>1.1731470751475668</v>
      </c>
      <c r="AC3080" s="3">
        <f t="shared" si="1112"/>
        <v>0.52314354868312773</v>
      </c>
      <c r="AD3080" s="3">
        <f t="shared" si="1113"/>
        <v>3.7646737824691905</v>
      </c>
      <c r="AE3080" s="3">
        <f t="shared" si="1114"/>
        <v>1.8948458669126043</v>
      </c>
      <c r="AF3080" s="3">
        <f t="shared" si="1115"/>
        <v>1.0040483207000914</v>
      </c>
      <c r="AG3080" t="str">
        <f t="shared" si="1116"/>
        <v>Cluster 3</v>
      </c>
      <c r="AH3080" t="str">
        <f t="shared" si="1117"/>
        <v>Not Applicable</v>
      </c>
      <c r="AI3080" t="e">
        <f t="shared" si="1118"/>
        <v>#N/A</v>
      </c>
      <c r="AJ3080">
        <f t="shared" si="1119"/>
        <v>32.659999999999997</v>
      </c>
      <c r="AK3080" t="str">
        <f t="shared" si="1120"/>
        <v>no - Medium</v>
      </c>
      <c r="AL3080" t="str">
        <f t="shared" si="1121"/>
        <v>Q3 - High</v>
      </c>
      <c r="AM3080">
        <f t="shared" si="1122"/>
        <v>0</v>
      </c>
      <c r="AN3080">
        <f t="shared" si="1123"/>
        <v>0</v>
      </c>
      <c r="AO3080">
        <f t="shared" si="1124"/>
        <v>0</v>
      </c>
      <c r="AP3080">
        <f t="shared" si="1125"/>
        <v>2</v>
      </c>
      <c r="AQ3080">
        <f t="shared" si="1126"/>
        <v>192.1</v>
      </c>
    </row>
    <row r="3081" spans="1:43" x14ac:dyDescent="0.25">
      <c r="A3081" t="s">
        <v>54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  <c r="U3081">
        <f t="shared" si="1104"/>
        <v>0</v>
      </c>
      <c r="V3081" t="str">
        <f t="shared" si="1105"/>
        <v>&lt;=3 calls</v>
      </c>
      <c r="W3081" t="str">
        <f t="shared" si="1106"/>
        <v>Q2</v>
      </c>
      <c r="X3081" t="str">
        <f t="shared" si="1107"/>
        <v>Not Applicable</v>
      </c>
      <c r="Y3081" t="str">
        <f t="shared" si="1108"/>
        <v>High</v>
      </c>
      <c r="Z3081" s="3">
        <f t="shared" si="1109"/>
        <v>-0.64540026386363325</v>
      </c>
      <c r="AA3081" s="3">
        <f t="shared" si="1110"/>
        <v>2.665221458000727</v>
      </c>
      <c r="AB3081" s="3">
        <f t="shared" si="1111"/>
        <v>0.18414030394274061</v>
      </c>
      <c r="AC3081" s="3">
        <f t="shared" si="1112"/>
        <v>-0.52754236353671935</v>
      </c>
      <c r="AD3081" s="3">
        <f t="shared" si="1113"/>
        <v>3.896792756451263</v>
      </c>
      <c r="AE3081" s="3">
        <f t="shared" si="1114"/>
        <v>2.7985988490036942</v>
      </c>
      <c r="AF3081" s="3">
        <f t="shared" si="1115"/>
        <v>2.9119267244487057</v>
      </c>
      <c r="AG3081" t="str">
        <f t="shared" si="1116"/>
        <v>Cluster 2</v>
      </c>
      <c r="AH3081" t="str">
        <f t="shared" si="1117"/>
        <v>Not Applicable</v>
      </c>
      <c r="AI3081" t="e">
        <f t="shared" si="1118"/>
        <v>#N/A</v>
      </c>
      <c r="AJ3081">
        <f t="shared" si="1119"/>
        <v>24.72</v>
      </c>
      <c r="AK3081" t="str">
        <f t="shared" si="1120"/>
        <v>no - Low</v>
      </c>
      <c r="AL3081" t="str">
        <f t="shared" si="1121"/>
        <v>Q2 - Medium</v>
      </c>
      <c r="AM3081">
        <f t="shared" si="1122"/>
        <v>0</v>
      </c>
      <c r="AN3081">
        <f t="shared" si="1123"/>
        <v>1</v>
      </c>
      <c r="AO3081">
        <f t="shared" si="1124"/>
        <v>0</v>
      </c>
      <c r="AP3081">
        <f t="shared" si="1125"/>
        <v>1</v>
      </c>
      <c r="AQ3081">
        <f t="shared" si="1126"/>
        <v>145.4</v>
      </c>
    </row>
    <row r="3082" spans="1:43" x14ac:dyDescent="0.25">
      <c r="A3082" t="s">
        <v>24</v>
      </c>
      <c r="B3082">
        <v>42</v>
      </c>
      <c r="C3082" t="s">
        <v>25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  <c r="U3082">
        <f t="shared" si="1104"/>
        <v>0</v>
      </c>
      <c r="V3082" t="str">
        <f t="shared" si="1105"/>
        <v>&lt;=3 calls</v>
      </c>
      <c r="W3082" t="str">
        <f t="shared" si="1106"/>
        <v>Q1</v>
      </c>
      <c r="X3082" t="str">
        <f t="shared" si="1107"/>
        <v>Not Applicable</v>
      </c>
      <c r="Y3082" t="str">
        <f t="shared" si="1108"/>
        <v>Medium</v>
      </c>
      <c r="Z3082" s="3">
        <f t="shared" si="1109"/>
        <v>1.1208616890156788</v>
      </c>
      <c r="AA3082" s="3">
        <f t="shared" si="1110"/>
        <v>0.24728782616774098</v>
      </c>
      <c r="AB3082" s="3">
        <f t="shared" si="1111"/>
        <v>1.4134479171471324</v>
      </c>
      <c r="AC3082" s="3">
        <f t="shared" si="1112"/>
        <v>-0.31015907135330267</v>
      </c>
      <c r="AD3082" s="3">
        <f t="shared" si="1113"/>
        <v>3.5148815884548164</v>
      </c>
      <c r="AE3082" s="3">
        <f t="shared" si="1114"/>
        <v>1.8470289274681533</v>
      </c>
      <c r="AF3082" s="3">
        <f t="shared" si="1115"/>
        <v>1.5711903566880934</v>
      </c>
      <c r="AG3082" t="str">
        <f t="shared" si="1116"/>
        <v>Cluster 3</v>
      </c>
      <c r="AH3082" t="str">
        <f t="shared" si="1117"/>
        <v>1-16 messages</v>
      </c>
      <c r="AI3082" t="e">
        <f t="shared" si="1118"/>
        <v>#N/A</v>
      </c>
      <c r="AJ3082">
        <f t="shared" si="1119"/>
        <v>40.94</v>
      </c>
      <c r="AK3082" t="str">
        <f t="shared" si="1120"/>
        <v>no - Medium</v>
      </c>
      <c r="AL3082" t="str">
        <f t="shared" si="1121"/>
        <v>Q2 - Medium</v>
      </c>
      <c r="AM3082">
        <f t="shared" si="1122"/>
        <v>0</v>
      </c>
      <c r="AN3082">
        <f t="shared" si="1123"/>
        <v>0</v>
      </c>
      <c r="AO3082">
        <f t="shared" si="1124"/>
        <v>0</v>
      </c>
      <c r="AP3082">
        <f t="shared" si="1125"/>
        <v>1</v>
      </c>
      <c r="AQ3082">
        <f t="shared" si="1126"/>
        <v>240.8</v>
      </c>
    </row>
    <row r="3083" spans="1:43" x14ac:dyDescent="0.25">
      <c r="A3083" t="s">
        <v>34</v>
      </c>
      <c r="B3083">
        <v>69</v>
      </c>
      <c r="C3083" t="s">
        <v>28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  <c r="U3083">
        <f t="shared" si="1104"/>
        <v>0</v>
      </c>
      <c r="V3083" t="str">
        <f t="shared" si="1105"/>
        <v>&lt;=3 calls</v>
      </c>
      <c r="W3083" t="str">
        <f t="shared" si="1106"/>
        <v>Q1</v>
      </c>
      <c r="X3083" t="str">
        <f t="shared" si="1107"/>
        <v>Not Applicable</v>
      </c>
      <c r="Y3083" t="str">
        <f t="shared" si="1108"/>
        <v>Low</v>
      </c>
      <c r="Z3083" s="3">
        <f t="shared" si="1109"/>
        <v>-0.17698907510213888</v>
      </c>
      <c r="AA3083" s="3">
        <f t="shared" si="1110"/>
        <v>-1.7626816949444528</v>
      </c>
      <c r="AB3083" s="3">
        <f t="shared" si="1111"/>
        <v>-0.57648136949390283</v>
      </c>
      <c r="AC3083" s="3">
        <f t="shared" si="1112"/>
        <v>-1.9767643114261646</v>
      </c>
      <c r="AD3083" s="3">
        <f t="shared" si="1113"/>
        <v>1.5467601303260197</v>
      </c>
      <c r="AE3083" s="3">
        <f t="shared" si="1114"/>
        <v>2.7163025977787312</v>
      </c>
      <c r="AF3083" s="3">
        <f t="shared" si="1115"/>
        <v>4.5126635931157999</v>
      </c>
      <c r="AG3083" t="str">
        <f t="shared" si="1116"/>
        <v>Cluster 1</v>
      </c>
      <c r="AH3083" t="str">
        <f t="shared" si="1117"/>
        <v>Not Applicable</v>
      </c>
      <c r="AI3083" t="e">
        <f t="shared" si="1118"/>
        <v>#N/A</v>
      </c>
      <c r="AJ3083">
        <f t="shared" si="1119"/>
        <v>29.02</v>
      </c>
      <c r="AK3083" t="str">
        <f t="shared" si="1120"/>
        <v>no - High</v>
      </c>
      <c r="AL3083" t="str">
        <f t="shared" si="1121"/>
        <v>Q1 - Low</v>
      </c>
      <c r="AM3083">
        <f t="shared" si="1122"/>
        <v>0</v>
      </c>
      <c r="AN3083">
        <f t="shared" si="1123"/>
        <v>0</v>
      </c>
      <c r="AO3083">
        <f t="shared" si="1124"/>
        <v>1</v>
      </c>
      <c r="AP3083">
        <f t="shared" si="1125"/>
        <v>3</v>
      </c>
      <c r="AQ3083">
        <f t="shared" si="1126"/>
        <v>170.7</v>
      </c>
    </row>
    <row r="3084" spans="1:43" x14ac:dyDescent="0.25">
      <c r="A3084" t="s">
        <v>52</v>
      </c>
      <c r="B3084">
        <v>99</v>
      </c>
      <c r="C3084" t="s">
        <v>25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  <c r="U3084">
        <f t="shared" si="1104"/>
        <v>0</v>
      </c>
      <c r="V3084" t="str">
        <f t="shared" si="1105"/>
        <v>&lt;=3 calls</v>
      </c>
      <c r="W3084" t="str">
        <f t="shared" si="1106"/>
        <v>Q2</v>
      </c>
      <c r="X3084" t="str">
        <f t="shared" si="1107"/>
        <v>Not Applicable</v>
      </c>
      <c r="Y3084" t="str">
        <f t="shared" si="1108"/>
        <v>Low</v>
      </c>
      <c r="Z3084" s="3">
        <f t="shared" si="1109"/>
        <v>0.75427901955016108</v>
      </c>
      <c r="AA3084" s="3">
        <f t="shared" si="1110"/>
        <v>-1.221382972427109</v>
      </c>
      <c r="AB3084" s="3">
        <f t="shared" si="1111"/>
        <v>-3.8286921709750711E-2</v>
      </c>
      <c r="AC3084" s="3">
        <f t="shared" si="1112"/>
        <v>0.66806574347207237</v>
      </c>
      <c r="AD3084" s="3">
        <f t="shared" si="1113"/>
        <v>2.6141615612685611</v>
      </c>
      <c r="AE3084" s="3">
        <f t="shared" si="1114"/>
        <v>1.5838216221037436</v>
      </c>
      <c r="AF3084" s="3">
        <f t="shared" si="1115"/>
        <v>2.486592285211346</v>
      </c>
      <c r="AG3084" t="str">
        <f t="shared" si="1116"/>
        <v>Cluster 2</v>
      </c>
      <c r="AH3084" t="str">
        <f t="shared" si="1117"/>
        <v>Not Applicable</v>
      </c>
      <c r="AI3084" t="e">
        <f t="shared" si="1118"/>
        <v>#N/A</v>
      </c>
      <c r="AJ3084">
        <f t="shared" si="1119"/>
        <v>37.57</v>
      </c>
      <c r="AK3084" t="str">
        <f t="shared" si="1120"/>
        <v>no - Medium</v>
      </c>
      <c r="AL3084" t="str">
        <f t="shared" si="1121"/>
        <v>Q4 - Very High</v>
      </c>
      <c r="AM3084">
        <f t="shared" si="1122"/>
        <v>0</v>
      </c>
      <c r="AN3084">
        <f t="shared" si="1123"/>
        <v>0</v>
      </c>
      <c r="AO3084">
        <f t="shared" si="1124"/>
        <v>0</v>
      </c>
      <c r="AP3084">
        <f t="shared" si="1125"/>
        <v>0</v>
      </c>
      <c r="AQ3084">
        <f t="shared" si="1126"/>
        <v>221</v>
      </c>
    </row>
    <row r="3085" spans="1:43" x14ac:dyDescent="0.25">
      <c r="A3085" t="s">
        <v>73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  <c r="U3085">
        <f t="shared" si="1104"/>
        <v>0</v>
      </c>
      <c r="V3085" t="str">
        <f t="shared" si="1105"/>
        <v>&lt;=3 calls</v>
      </c>
      <c r="W3085" t="str">
        <f t="shared" si="1106"/>
        <v>Q1</v>
      </c>
      <c r="X3085" t="str">
        <f t="shared" si="1107"/>
        <v>Not Applicable</v>
      </c>
      <c r="Y3085" t="str">
        <f t="shared" si="1108"/>
        <v>High</v>
      </c>
      <c r="Z3085" s="3">
        <f t="shared" si="1109"/>
        <v>-4.8063061107591811E-3</v>
      </c>
      <c r="AA3085" s="3">
        <f t="shared" si="1110"/>
        <v>1.8413329612280054</v>
      </c>
      <c r="AB3085" s="3">
        <f t="shared" si="1111"/>
        <v>-0.11176734446994839</v>
      </c>
      <c r="AC3085" s="3">
        <f t="shared" si="1112"/>
        <v>0.19706861040800316</v>
      </c>
      <c r="AD3085" s="3">
        <f t="shared" si="1113"/>
        <v>3.359391908261335</v>
      </c>
      <c r="AE3085" s="3">
        <f t="shared" si="1114"/>
        <v>1.8552245554598319</v>
      </c>
      <c r="AF3085" s="3">
        <f t="shared" si="1115"/>
        <v>1.8968928037900636</v>
      </c>
      <c r="AG3085" t="str">
        <f t="shared" si="1116"/>
        <v>Cluster 2</v>
      </c>
      <c r="AH3085" t="str">
        <f t="shared" si="1117"/>
        <v>Not Applicable</v>
      </c>
      <c r="AI3085" t="e">
        <f t="shared" si="1118"/>
        <v>#N/A</v>
      </c>
      <c r="AJ3085">
        <f t="shared" si="1119"/>
        <v>30.6</v>
      </c>
      <c r="AK3085" t="str">
        <f t="shared" si="1120"/>
        <v>no - Medium</v>
      </c>
      <c r="AL3085" t="str">
        <f t="shared" si="1121"/>
        <v>Q3 - High</v>
      </c>
      <c r="AM3085">
        <f t="shared" si="1122"/>
        <v>0</v>
      </c>
      <c r="AN3085">
        <f t="shared" si="1123"/>
        <v>1</v>
      </c>
      <c r="AO3085">
        <f t="shared" si="1124"/>
        <v>0</v>
      </c>
      <c r="AP3085">
        <f t="shared" si="1125"/>
        <v>0</v>
      </c>
      <c r="AQ3085">
        <f t="shared" si="1126"/>
        <v>180</v>
      </c>
    </row>
    <row r="3086" spans="1:43" x14ac:dyDescent="0.25">
      <c r="A3086" t="s">
        <v>53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  <c r="U3086">
        <f t="shared" si="1104"/>
        <v>0</v>
      </c>
      <c r="V3086" t="str">
        <f t="shared" si="1105"/>
        <v>&gt;3 calls</v>
      </c>
      <c r="W3086" t="str">
        <f t="shared" si="1106"/>
        <v>Q2</v>
      </c>
      <c r="X3086" t="str">
        <f t="shared" si="1107"/>
        <v>Not Applicable</v>
      </c>
      <c r="Y3086" t="str">
        <f t="shared" si="1108"/>
        <v>Medium</v>
      </c>
      <c r="Z3086" s="3">
        <f t="shared" si="1109"/>
        <v>2.1946897106823466</v>
      </c>
      <c r="AA3086" s="3">
        <f t="shared" si="1110"/>
        <v>0.14181417803017077</v>
      </c>
      <c r="AB3086" s="3">
        <f t="shared" si="1111"/>
        <v>1.1393857998253127</v>
      </c>
      <c r="AC3086" s="3">
        <f t="shared" si="1112"/>
        <v>0.59560464607760044</v>
      </c>
      <c r="AD3086" s="3">
        <f t="shared" si="1113"/>
        <v>4.3165620291812079</v>
      </c>
      <c r="AE3086" s="3">
        <f t="shared" si="1114"/>
        <v>2.5474927051000806</v>
      </c>
      <c r="AF3086" s="3">
        <f t="shared" si="1115"/>
        <v>1.5319041788921608</v>
      </c>
      <c r="AG3086" t="str">
        <f t="shared" si="1116"/>
        <v>Cluster 3</v>
      </c>
      <c r="AH3086" t="str">
        <f t="shared" si="1117"/>
        <v>1-16 messages</v>
      </c>
      <c r="AI3086" t="e">
        <f t="shared" si="1118"/>
        <v>#N/A</v>
      </c>
      <c r="AJ3086">
        <f t="shared" si="1119"/>
        <v>50.8</v>
      </c>
      <c r="AK3086" t="str">
        <f t="shared" si="1120"/>
        <v>no - Medium</v>
      </c>
      <c r="AL3086" t="str">
        <f t="shared" si="1121"/>
        <v>Q3 - High</v>
      </c>
      <c r="AM3086">
        <f t="shared" si="1122"/>
        <v>0</v>
      </c>
      <c r="AN3086">
        <f t="shared" si="1123"/>
        <v>1</v>
      </c>
      <c r="AO3086">
        <f t="shared" si="1124"/>
        <v>0</v>
      </c>
      <c r="AP3086">
        <f t="shared" si="1125"/>
        <v>5</v>
      </c>
      <c r="AQ3086">
        <f t="shared" si="1126"/>
        <v>298.8</v>
      </c>
    </row>
    <row r="3087" spans="1:43" x14ac:dyDescent="0.25">
      <c r="A3087" t="s">
        <v>40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  <c r="U3087">
        <f t="shared" si="1104"/>
        <v>1</v>
      </c>
      <c r="V3087" t="str">
        <f t="shared" si="1105"/>
        <v>&lt;=3 calls</v>
      </c>
      <c r="W3087" t="str">
        <f t="shared" si="1106"/>
        <v>Q3</v>
      </c>
      <c r="X3087" t="str">
        <f t="shared" si="1107"/>
        <v>Not Applicable</v>
      </c>
      <c r="Y3087" t="str">
        <f t="shared" si="1108"/>
        <v>Medium</v>
      </c>
      <c r="Z3087" s="3">
        <f t="shared" si="1109"/>
        <v>2.5335009657944161</v>
      </c>
      <c r="AA3087" s="3">
        <f t="shared" si="1110"/>
        <v>0.49007622376743204</v>
      </c>
      <c r="AB3087" s="3">
        <f t="shared" si="1111"/>
        <v>0.28939604465329405</v>
      </c>
      <c r="AC3087" s="3">
        <f t="shared" si="1112"/>
        <v>1.2115239739306143</v>
      </c>
      <c r="AD3087" s="3">
        <f t="shared" si="1113"/>
        <v>4.610784822038922</v>
      </c>
      <c r="AE3087" s="3">
        <f t="shared" si="1114"/>
        <v>2.8653694803380914</v>
      </c>
      <c r="AF3087" s="3">
        <f t="shared" si="1115"/>
        <v>1.7780179533855869</v>
      </c>
      <c r="AG3087" t="str">
        <f t="shared" si="1116"/>
        <v>Cluster 3</v>
      </c>
      <c r="AH3087" t="str">
        <f t="shared" si="1117"/>
        <v>Not Applicable</v>
      </c>
      <c r="AI3087">
        <f t="shared" si="1118"/>
        <v>53.91</v>
      </c>
      <c r="AJ3087" t="e">
        <f t="shared" si="1119"/>
        <v>#N/A</v>
      </c>
      <c r="AK3087" t="str">
        <f t="shared" si="1120"/>
        <v>no - Low</v>
      </c>
      <c r="AL3087" t="str">
        <f t="shared" si="1121"/>
        <v>Q4 - Very High</v>
      </c>
      <c r="AM3087">
        <f t="shared" si="1122"/>
        <v>0</v>
      </c>
      <c r="AN3087">
        <f t="shared" si="1123"/>
        <v>1</v>
      </c>
      <c r="AO3087">
        <f t="shared" si="1124"/>
        <v>0</v>
      </c>
      <c r="AP3087">
        <f t="shared" si="1125"/>
        <v>1</v>
      </c>
      <c r="AQ3087">
        <f t="shared" si="1126"/>
        <v>317.10000000000002</v>
      </c>
    </row>
    <row r="3088" spans="1:43" x14ac:dyDescent="0.25">
      <c r="A3088" t="s">
        <v>73</v>
      </c>
      <c r="B3088">
        <v>142</v>
      </c>
      <c r="C3088" t="s">
        <v>25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  <c r="U3088">
        <f t="shared" si="1104"/>
        <v>0</v>
      </c>
      <c r="V3088" t="str">
        <f t="shared" si="1105"/>
        <v>&lt;=3 calls</v>
      </c>
      <c r="W3088" t="str">
        <f t="shared" si="1106"/>
        <v>Q4</v>
      </c>
      <c r="X3088" t="str">
        <f t="shared" si="1107"/>
        <v>Low</v>
      </c>
      <c r="Y3088" t="str">
        <f t="shared" si="1108"/>
        <v>Medium</v>
      </c>
      <c r="Z3088" s="3">
        <f t="shared" si="1109"/>
        <v>-1.4452169972429445</v>
      </c>
      <c r="AA3088" s="3">
        <f t="shared" si="1110"/>
        <v>0.58758959657386478</v>
      </c>
      <c r="AB3088" s="3">
        <f t="shared" si="1111"/>
        <v>-0.48115541564283509</v>
      </c>
      <c r="AC3088" s="3">
        <f t="shared" si="1112"/>
        <v>-0.45508126614224731</v>
      </c>
      <c r="AD3088" s="3">
        <f t="shared" si="1113"/>
        <v>1.8124003506426185</v>
      </c>
      <c r="AE3088" s="3">
        <f t="shared" si="1114"/>
        <v>1.6948519687329069</v>
      </c>
      <c r="AF3088" s="3">
        <f t="shared" si="1115"/>
        <v>3.2342311854328125</v>
      </c>
      <c r="AG3088" t="str">
        <f t="shared" si="1116"/>
        <v>Cluster 2</v>
      </c>
      <c r="AH3088" t="str">
        <f t="shared" si="1117"/>
        <v>&gt;16 messages</v>
      </c>
      <c r="AI3088" t="e">
        <f t="shared" si="1118"/>
        <v>#N/A</v>
      </c>
      <c r="AJ3088">
        <f t="shared" si="1119"/>
        <v>17.37</v>
      </c>
      <c r="AK3088" t="str">
        <f t="shared" si="1120"/>
        <v>yes - Medium</v>
      </c>
      <c r="AL3088" t="str">
        <f t="shared" si="1121"/>
        <v>Q2 - Medium</v>
      </c>
      <c r="AM3088">
        <f t="shared" si="1122"/>
        <v>1</v>
      </c>
      <c r="AN3088">
        <f t="shared" si="1123"/>
        <v>0</v>
      </c>
      <c r="AO3088">
        <f t="shared" si="1124"/>
        <v>0</v>
      </c>
      <c r="AP3088">
        <f t="shared" si="1125"/>
        <v>1</v>
      </c>
      <c r="AQ3088">
        <f t="shared" si="1126"/>
        <v>102.2</v>
      </c>
    </row>
    <row r="3089" spans="1:43" x14ac:dyDescent="0.25">
      <c r="A3089" t="s">
        <v>31</v>
      </c>
      <c r="B3089">
        <v>3</v>
      </c>
      <c r="C3089" t="s">
        <v>25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  <c r="U3089">
        <f t="shared" si="1104"/>
        <v>0</v>
      </c>
      <c r="V3089" t="str">
        <f t="shared" si="1105"/>
        <v>&gt;3 calls</v>
      </c>
      <c r="W3089" t="str">
        <f t="shared" si="1106"/>
        <v>Q1</v>
      </c>
      <c r="X3089" t="str">
        <f t="shared" si="1107"/>
        <v>Not Applicable</v>
      </c>
      <c r="Y3089" t="str">
        <f t="shared" si="1108"/>
        <v>Medium</v>
      </c>
      <c r="Z3089" s="3">
        <f t="shared" si="1109"/>
        <v>4.888509497257431E-2</v>
      </c>
      <c r="AA3089" s="3">
        <f t="shared" si="1110"/>
        <v>-0.55869005110992087</v>
      </c>
      <c r="AB3089" s="3">
        <f t="shared" si="1111"/>
        <v>0.64686837159479738</v>
      </c>
      <c r="AC3089" s="3">
        <f t="shared" si="1112"/>
        <v>0.66806574347207237</v>
      </c>
      <c r="AD3089" s="3">
        <f t="shared" si="1113"/>
        <v>2.6056732664225821</v>
      </c>
      <c r="AE3089" s="3">
        <f t="shared" si="1114"/>
        <v>1.0859442220898279</v>
      </c>
      <c r="AF3089" s="3">
        <f t="shared" si="1115"/>
        <v>1.8891840925730967</v>
      </c>
      <c r="AG3089" t="str">
        <f t="shared" si="1116"/>
        <v>Cluster 2</v>
      </c>
      <c r="AH3089" t="str">
        <f t="shared" si="1117"/>
        <v>Not Applicable</v>
      </c>
      <c r="AI3089" t="e">
        <f t="shared" si="1118"/>
        <v>#N/A</v>
      </c>
      <c r="AJ3089">
        <f t="shared" si="1119"/>
        <v>31.09</v>
      </c>
      <c r="AK3089" t="str">
        <f t="shared" si="1120"/>
        <v>no - Low</v>
      </c>
      <c r="AL3089" t="str">
        <f t="shared" si="1121"/>
        <v>Q4 - Very High</v>
      </c>
      <c r="AM3089">
        <f t="shared" si="1122"/>
        <v>0</v>
      </c>
      <c r="AN3089">
        <f t="shared" si="1123"/>
        <v>0</v>
      </c>
      <c r="AO3089">
        <f t="shared" si="1124"/>
        <v>0</v>
      </c>
      <c r="AP3089">
        <f t="shared" si="1125"/>
        <v>4</v>
      </c>
      <c r="AQ3089">
        <f t="shared" si="1126"/>
        <v>182.9</v>
      </c>
    </row>
    <row r="3090" spans="1:43" x14ac:dyDescent="0.25">
      <c r="A3090" t="s">
        <v>51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  <c r="U3090">
        <f t="shared" si="1104"/>
        <v>0</v>
      </c>
      <c r="V3090" t="str">
        <f t="shared" si="1105"/>
        <v>&lt;=3 calls</v>
      </c>
      <c r="W3090" t="str">
        <f t="shared" si="1106"/>
        <v>Q2</v>
      </c>
      <c r="X3090" t="str">
        <f t="shared" si="1107"/>
        <v>Not Applicable</v>
      </c>
      <c r="Y3090" t="str">
        <f t="shared" si="1108"/>
        <v>Medium</v>
      </c>
      <c r="Z3090" s="3">
        <f t="shared" si="1109"/>
        <v>8.4062219820275591E-2</v>
      </c>
      <c r="AA3090" s="3">
        <f t="shared" si="1110"/>
        <v>-3.1321810422068046E-2</v>
      </c>
      <c r="AB3090" s="3">
        <f t="shared" si="1111"/>
        <v>-1.9368621692435128</v>
      </c>
      <c r="AC3090" s="3">
        <f t="shared" si="1112"/>
        <v>-0.70869510702289995</v>
      </c>
      <c r="AD3090" s="3">
        <f t="shared" si="1113"/>
        <v>1.7538807246325798</v>
      </c>
      <c r="AE3090" s="3">
        <f t="shared" si="1114"/>
        <v>2.0643961175060648</v>
      </c>
      <c r="AF3090" s="3">
        <f t="shared" si="1115"/>
        <v>3.6670649113031155</v>
      </c>
      <c r="AG3090" t="str">
        <f t="shared" si="1116"/>
        <v>Cluster 1</v>
      </c>
      <c r="AH3090" t="str">
        <f t="shared" si="1117"/>
        <v>Not Applicable</v>
      </c>
      <c r="AI3090" t="e">
        <f t="shared" si="1118"/>
        <v>#N/A</v>
      </c>
      <c r="AJ3090">
        <f t="shared" si="1119"/>
        <v>31.42</v>
      </c>
      <c r="AK3090" t="str">
        <f t="shared" si="1120"/>
        <v>no - Low</v>
      </c>
      <c r="AL3090" t="str">
        <f t="shared" si="1121"/>
        <v>Q1 - Low</v>
      </c>
      <c r="AM3090">
        <f t="shared" si="1122"/>
        <v>0</v>
      </c>
      <c r="AN3090">
        <f t="shared" si="1123"/>
        <v>1</v>
      </c>
      <c r="AO3090">
        <f t="shared" si="1124"/>
        <v>0</v>
      </c>
      <c r="AP3090">
        <f t="shared" si="1125"/>
        <v>1</v>
      </c>
      <c r="AQ3090">
        <f t="shared" si="1126"/>
        <v>184.8</v>
      </c>
    </row>
    <row r="3091" spans="1:43" x14ac:dyDescent="0.25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  <c r="U3091">
        <f t="shared" si="1104"/>
        <v>0</v>
      </c>
      <c r="V3091" t="str">
        <f t="shared" si="1105"/>
        <v>&lt;=3 calls</v>
      </c>
      <c r="W3091" t="str">
        <f t="shared" si="1106"/>
        <v>Q2</v>
      </c>
      <c r="X3091" t="str">
        <f t="shared" si="1107"/>
        <v>Not Applicable</v>
      </c>
      <c r="Y3091" t="str">
        <f t="shared" si="1108"/>
        <v>Medium</v>
      </c>
      <c r="Z3091" s="3">
        <f t="shared" si="1109"/>
        <v>1.3189644447369433</v>
      </c>
      <c r="AA3091" s="3">
        <f t="shared" si="1110"/>
        <v>-0.41938523281501633</v>
      </c>
      <c r="AB3091" s="3">
        <f t="shared" si="1111"/>
        <v>-0.74131583136137413</v>
      </c>
      <c r="AC3091" s="3">
        <f t="shared" si="1112"/>
        <v>-1.3246144348759143</v>
      </c>
      <c r="AD3091" s="3">
        <f t="shared" si="1113"/>
        <v>2.4263144137274253</v>
      </c>
      <c r="AE3091" s="3">
        <f t="shared" si="1114"/>
        <v>2.054191749299997</v>
      </c>
      <c r="AF3091" s="3">
        <f t="shared" si="1115"/>
        <v>3.2484466828813594</v>
      </c>
      <c r="AG3091" t="str">
        <f t="shared" si="1116"/>
        <v>Cluster 2</v>
      </c>
      <c r="AH3091" t="str">
        <f t="shared" si="1117"/>
        <v>Not Applicable</v>
      </c>
      <c r="AI3091" t="e">
        <f t="shared" si="1118"/>
        <v>#N/A</v>
      </c>
      <c r="AJ3091">
        <f t="shared" si="1119"/>
        <v>42.76</v>
      </c>
      <c r="AK3091" t="str">
        <f t="shared" si="1120"/>
        <v>no - Low</v>
      </c>
      <c r="AL3091" t="str">
        <f t="shared" si="1121"/>
        <v>Q1 - Low</v>
      </c>
      <c r="AM3091">
        <f t="shared" si="1122"/>
        <v>0</v>
      </c>
      <c r="AN3091">
        <f t="shared" si="1123"/>
        <v>1</v>
      </c>
      <c r="AO3091">
        <f t="shared" si="1124"/>
        <v>0</v>
      </c>
      <c r="AP3091">
        <f t="shared" si="1125"/>
        <v>1</v>
      </c>
      <c r="AQ3091">
        <f t="shared" si="1126"/>
        <v>251.5</v>
      </c>
    </row>
    <row r="3092" spans="1:43" x14ac:dyDescent="0.25">
      <c r="A3092" t="s">
        <v>67</v>
      </c>
      <c r="B3092">
        <v>78</v>
      </c>
      <c r="C3092" t="s">
        <v>28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  <c r="U3092">
        <f t="shared" si="1104"/>
        <v>0</v>
      </c>
      <c r="V3092" t="str">
        <f t="shared" si="1105"/>
        <v>&lt;=3 calls</v>
      </c>
      <c r="W3092" t="str">
        <f t="shared" si="1106"/>
        <v>Q2</v>
      </c>
      <c r="X3092" t="str">
        <f t="shared" si="1107"/>
        <v>Not Applicable</v>
      </c>
      <c r="Y3092" t="str">
        <f t="shared" si="1108"/>
        <v>High</v>
      </c>
      <c r="Z3092" s="3">
        <f t="shared" si="1109"/>
        <v>-0.90089727591535784</v>
      </c>
      <c r="AA3092" s="3">
        <f t="shared" si="1110"/>
        <v>1.795561378073965</v>
      </c>
      <c r="AB3092" s="3">
        <f t="shared" si="1111"/>
        <v>-0.1991494688334271</v>
      </c>
      <c r="AC3092" s="3">
        <f t="shared" si="1112"/>
        <v>-3.7158306488934985</v>
      </c>
      <c r="AD3092" s="3">
        <f t="shared" si="1113"/>
        <v>3.9802113581113838</v>
      </c>
      <c r="AE3092" s="3">
        <f t="shared" si="1114"/>
        <v>4.2287958671914518</v>
      </c>
      <c r="AF3092" s="3">
        <f t="shared" si="1115"/>
        <v>5.2842545848503679</v>
      </c>
      <c r="AG3092" t="str">
        <f t="shared" si="1116"/>
        <v>Cluster 1</v>
      </c>
      <c r="AH3092" t="str">
        <f t="shared" si="1117"/>
        <v>Not Applicable</v>
      </c>
      <c r="AI3092" t="e">
        <f t="shared" si="1118"/>
        <v>#N/A</v>
      </c>
      <c r="AJ3092">
        <f t="shared" si="1119"/>
        <v>22.37</v>
      </c>
      <c r="AK3092" t="str">
        <f t="shared" si="1120"/>
        <v>no - Low</v>
      </c>
      <c r="AL3092" t="str">
        <f t="shared" si="1121"/>
        <v>Q1 - Low</v>
      </c>
      <c r="AM3092">
        <f t="shared" si="1122"/>
        <v>0</v>
      </c>
      <c r="AN3092">
        <f t="shared" si="1123"/>
        <v>0</v>
      </c>
      <c r="AO3092">
        <f t="shared" si="1124"/>
        <v>1</v>
      </c>
      <c r="AP3092">
        <f t="shared" si="1125"/>
        <v>3</v>
      </c>
      <c r="AQ3092">
        <f t="shared" si="1126"/>
        <v>131.6</v>
      </c>
    </row>
    <row r="3093" spans="1:43" x14ac:dyDescent="0.25">
      <c r="A3093" t="s">
        <v>40</v>
      </c>
      <c r="B3093">
        <v>98</v>
      </c>
      <c r="C3093" t="s">
        <v>25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  <c r="U3093">
        <f t="shared" si="1104"/>
        <v>0</v>
      </c>
      <c r="V3093" t="str">
        <f t="shared" si="1105"/>
        <v>&lt;=3 calls</v>
      </c>
      <c r="W3093" t="str">
        <f t="shared" si="1106"/>
        <v>Q2</v>
      </c>
      <c r="X3093" t="str">
        <f t="shared" si="1107"/>
        <v>Not Applicable</v>
      </c>
      <c r="Y3093" t="str">
        <f t="shared" si="1108"/>
        <v>High</v>
      </c>
      <c r="Z3093" s="3">
        <f t="shared" si="1109"/>
        <v>-1.6285083319757032</v>
      </c>
      <c r="AA3093" s="3">
        <f t="shared" si="1110"/>
        <v>0.99356363846187234</v>
      </c>
      <c r="AB3093" s="3">
        <f t="shared" si="1111"/>
        <v>0.22584540875258255</v>
      </c>
      <c r="AC3093" s="3">
        <f t="shared" si="1112"/>
        <v>0.19706861040800316</v>
      </c>
      <c r="AD3093" s="3">
        <f t="shared" si="1113"/>
        <v>2.702774302109622</v>
      </c>
      <c r="AE3093" s="3">
        <f t="shared" si="1114"/>
        <v>1.9310749019265523</v>
      </c>
      <c r="AF3093" s="3">
        <f t="shared" si="1115"/>
        <v>2.8553654101633179</v>
      </c>
      <c r="AG3093" t="str">
        <f t="shared" si="1116"/>
        <v>Cluster 2</v>
      </c>
      <c r="AH3093" t="str">
        <f t="shared" si="1117"/>
        <v>Not Applicable</v>
      </c>
      <c r="AI3093" t="e">
        <f t="shared" si="1118"/>
        <v>#N/A</v>
      </c>
      <c r="AJ3093">
        <f t="shared" si="1119"/>
        <v>15.69</v>
      </c>
      <c r="AK3093" t="str">
        <f t="shared" si="1120"/>
        <v>no - High</v>
      </c>
      <c r="AL3093" t="str">
        <f t="shared" si="1121"/>
        <v>Q3 - High</v>
      </c>
      <c r="AM3093">
        <f t="shared" si="1122"/>
        <v>0</v>
      </c>
      <c r="AN3093">
        <f t="shared" si="1123"/>
        <v>0</v>
      </c>
      <c r="AO3093">
        <f t="shared" si="1124"/>
        <v>0</v>
      </c>
      <c r="AP3093">
        <f t="shared" si="1125"/>
        <v>3</v>
      </c>
      <c r="AQ3093">
        <f t="shared" si="1126"/>
        <v>92.3</v>
      </c>
    </row>
    <row r="3094" spans="1:43" x14ac:dyDescent="0.25">
      <c r="A3094" t="s">
        <v>31</v>
      </c>
      <c r="B3094">
        <v>166</v>
      </c>
      <c r="C3094" t="s">
        <v>25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  <c r="U3094">
        <f t="shared" si="1104"/>
        <v>1</v>
      </c>
      <c r="V3094" t="str">
        <f t="shared" si="1105"/>
        <v>&gt;3 calls</v>
      </c>
      <c r="W3094" t="str">
        <f t="shared" si="1106"/>
        <v>Q4</v>
      </c>
      <c r="X3094" t="str">
        <f t="shared" si="1107"/>
        <v>Not Applicable</v>
      </c>
      <c r="Y3094" t="str">
        <f t="shared" si="1108"/>
        <v>Low</v>
      </c>
      <c r="Z3094" s="3">
        <f t="shared" si="1109"/>
        <v>0.30438210702429835</v>
      </c>
      <c r="AA3094" s="3">
        <f t="shared" si="1110"/>
        <v>-1.5099429531808402</v>
      </c>
      <c r="AB3094" s="3">
        <f t="shared" si="1111"/>
        <v>-4.4244793825442094E-2</v>
      </c>
      <c r="AC3094" s="3">
        <f t="shared" si="1112"/>
        <v>0.26952970780247515</v>
      </c>
      <c r="AD3094" s="3">
        <f t="shared" si="1113"/>
        <v>2.1181662327935347</v>
      </c>
      <c r="AE3094" s="3">
        <f t="shared" si="1114"/>
        <v>1.5643465262229375</v>
      </c>
      <c r="AF3094" s="3">
        <f t="shared" si="1115"/>
        <v>2.8996089250905523</v>
      </c>
      <c r="AG3094" t="str">
        <f t="shared" si="1116"/>
        <v>Cluster 2</v>
      </c>
      <c r="AH3094" t="str">
        <f t="shared" si="1117"/>
        <v>&gt;16 messages</v>
      </c>
      <c r="AI3094">
        <f t="shared" si="1118"/>
        <v>33.44</v>
      </c>
      <c r="AJ3094" t="e">
        <f t="shared" si="1119"/>
        <v>#N/A</v>
      </c>
      <c r="AK3094" t="str">
        <f t="shared" si="1120"/>
        <v>no - Medium</v>
      </c>
      <c r="AL3094" t="str">
        <f t="shared" si="1121"/>
        <v>Q3 - High</v>
      </c>
      <c r="AM3094">
        <f t="shared" si="1122"/>
        <v>0</v>
      </c>
      <c r="AN3094">
        <f t="shared" si="1123"/>
        <v>0</v>
      </c>
      <c r="AO3094">
        <f t="shared" si="1124"/>
        <v>0</v>
      </c>
      <c r="AP3094">
        <f t="shared" si="1125"/>
        <v>5</v>
      </c>
      <c r="AQ3094">
        <f t="shared" si="1126"/>
        <v>196.7</v>
      </c>
    </row>
    <row r="3095" spans="1:43" x14ac:dyDescent="0.25">
      <c r="A3095" t="s">
        <v>43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  <c r="U3095">
        <f t="shared" si="1104"/>
        <v>0</v>
      </c>
      <c r="V3095" t="str">
        <f t="shared" si="1105"/>
        <v>&lt;=3 calls</v>
      </c>
      <c r="W3095" t="str">
        <f t="shared" si="1106"/>
        <v>Q2</v>
      </c>
      <c r="X3095" t="str">
        <f t="shared" si="1107"/>
        <v>Not Applicable</v>
      </c>
      <c r="Y3095" t="str">
        <f t="shared" si="1108"/>
        <v>Medium</v>
      </c>
      <c r="Z3095" s="3">
        <f t="shared" si="1109"/>
        <v>-0.90460013116248406</v>
      </c>
      <c r="AA3095" s="3">
        <f t="shared" si="1110"/>
        <v>-0.20445779887430629</v>
      </c>
      <c r="AB3095" s="3">
        <f t="shared" si="1111"/>
        <v>-1.0550970961211379</v>
      </c>
      <c r="AC3095" s="3">
        <f t="shared" si="1112"/>
        <v>0.34199080519694713</v>
      </c>
      <c r="AD3095" s="3">
        <f t="shared" si="1113"/>
        <v>1.5639576528730761</v>
      </c>
      <c r="AE3095" s="3">
        <f t="shared" si="1114"/>
        <v>1.4457842100058442</v>
      </c>
      <c r="AF3095" s="3">
        <f t="shared" si="1115"/>
        <v>3.1200353241308321</v>
      </c>
      <c r="AG3095" t="str">
        <f t="shared" si="1116"/>
        <v>Cluster 2</v>
      </c>
      <c r="AH3095" t="str">
        <f t="shared" si="1117"/>
        <v>Not Applicable</v>
      </c>
      <c r="AI3095" t="e">
        <f t="shared" si="1118"/>
        <v>#N/A</v>
      </c>
      <c r="AJ3095">
        <f t="shared" si="1119"/>
        <v>22.34</v>
      </c>
      <c r="AK3095" t="str">
        <f t="shared" si="1120"/>
        <v>no - Low</v>
      </c>
      <c r="AL3095" t="str">
        <f t="shared" si="1121"/>
        <v>Q3 - High</v>
      </c>
      <c r="AM3095">
        <f t="shared" si="1122"/>
        <v>0</v>
      </c>
      <c r="AN3095">
        <f t="shared" si="1123"/>
        <v>1</v>
      </c>
      <c r="AO3095">
        <f t="shared" si="1124"/>
        <v>0</v>
      </c>
      <c r="AP3095">
        <f t="shared" si="1125"/>
        <v>2</v>
      </c>
      <c r="AQ3095">
        <f t="shared" si="1126"/>
        <v>131.4</v>
      </c>
    </row>
    <row r="3096" spans="1:43" x14ac:dyDescent="0.25">
      <c r="A3096" t="s">
        <v>48</v>
      </c>
      <c r="B3096">
        <v>69</v>
      </c>
      <c r="C3096" t="s">
        <v>25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  <c r="U3096">
        <f t="shared" si="1104"/>
        <v>1</v>
      </c>
      <c r="V3096" t="str">
        <f t="shared" si="1105"/>
        <v>&gt;3 calls</v>
      </c>
      <c r="W3096" t="str">
        <f t="shared" si="1106"/>
        <v>Q1</v>
      </c>
      <c r="X3096" t="str">
        <f t="shared" si="1107"/>
        <v>Not Applicable</v>
      </c>
      <c r="Y3096" t="str">
        <f t="shared" si="1108"/>
        <v>High</v>
      </c>
      <c r="Z3096" s="3">
        <f t="shared" si="1109"/>
        <v>0.65985621074843692</v>
      </c>
      <c r="AA3096" s="3">
        <f t="shared" si="1110"/>
        <v>1.3955575426843114</v>
      </c>
      <c r="AB3096" s="3">
        <f t="shared" si="1111"/>
        <v>2.0112210860882023</v>
      </c>
      <c r="AC3096" s="3">
        <f t="shared" si="1112"/>
        <v>-1.5057671783620949</v>
      </c>
      <c r="AD3096" s="3">
        <f t="shared" si="1113"/>
        <v>4.2210272977892984</v>
      </c>
      <c r="AE3096" s="3">
        <f t="shared" si="1114"/>
        <v>2.9487855341419307</v>
      </c>
      <c r="AF3096" s="3">
        <f t="shared" si="1115"/>
        <v>2.7520175878883841</v>
      </c>
      <c r="AG3096" t="str">
        <f t="shared" si="1116"/>
        <v>Cluster 3</v>
      </c>
      <c r="AH3096" t="str">
        <f t="shared" si="1117"/>
        <v>Not Applicable</v>
      </c>
      <c r="AI3096">
        <f t="shared" si="1118"/>
        <v>36.700000000000003</v>
      </c>
      <c r="AJ3096" t="e">
        <f t="shared" si="1119"/>
        <v>#N/A</v>
      </c>
      <c r="AK3096" t="str">
        <f t="shared" si="1120"/>
        <v>no - Medium</v>
      </c>
      <c r="AL3096" t="str">
        <f t="shared" si="1121"/>
        <v>Q1 - Low</v>
      </c>
      <c r="AM3096">
        <f t="shared" si="1122"/>
        <v>0</v>
      </c>
      <c r="AN3096">
        <f t="shared" si="1123"/>
        <v>0</v>
      </c>
      <c r="AO3096">
        <f t="shared" si="1124"/>
        <v>0</v>
      </c>
      <c r="AP3096">
        <f t="shared" si="1125"/>
        <v>4</v>
      </c>
      <c r="AQ3096">
        <f t="shared" si="1126"/>
        <v>215.9</v>
      </c>
    </row>
    <row r="3097" spans="1:43" x14ac:dyDescent="0.25">
      <c r="A3097" t="s">
        <v>48</v>
      </c>
      <c r="B3097">
        <v>122</v>
      </c>
      <c r="C3097" t="s">
        <v>25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  <c r="U3097">
        <f t="shared" si="1104"/>
        <v>0</v>
      </c>
      <c r="V3097" t="str">
        <f t="shared" si="1105"/>
        <v>&lt;=3 calls</v>
      </c>
      <c r="W3097" t="str">
        <f t="shared" si="1106"/>
        <v>Q3</v>
      </c>
      <c r="X3097" t="str">
        <f t="shared" si="1107"/>
        <v>Not Applicable</v>
      </c>
      <c r="Y3097" t="str">
        <f t="shared" si="1108"/>
        <v>Medium</v>
      </c>
      <c r="Z3097" s="3">
        <f t="shared" si="1109"/>
        <v>-0.40841752804754139</v>
      </c>
      <c r="AA3097" s="3">
        <f t="shared" si="1110"/>
        <v>-0.43132564581172234</v>
      </c>
      <c r="AB3097" s="3">
        <f t="shared" si="1111"/>
        <v>-0.91806603746022808</v>
      </c>
      <c r="AC3097" s="3">
        <f t="shared" si="1112"/>
        <v>-0.63623400962842791</v>
      </c>
      <c r="AD3097" s="3">
        <f t="shared" si="1113"/>
        <v>0.90133191012041491</v>
      </c>
      <c r="AE3097" s="3">
        <f t="shared" si="1114"/>
        <v>1.2651030211398417</v>
      </c>
      <c r="AF3097" s="3">
        <f t="shared" si="1115"/>
        <v>3.2231307910156226</v>
      </c>
      <c r="AG3097" t="str">
        <f t="shared" si="1116"/>
        <v>Cluster 1</v>
      </c>
      <c r="AH3097" t="str">
        <f t="shared" si="1117"/>
        <v>Not Applicable</v>
      </c>
      <c r="AI3097" t="e">
        <f t="shared" si="1118"/>
        <v>#N/A</v>
      </c>
      <c r="AJ3097">
        <f t="shared" si="1119"/>
        <v>26.89</v>
      </c>
      <c r="AK3097" t="str">
        <f t="shared" si="1120"/>
        <v>no - Medium</v>
      </c>
      <c r="AL3097" t="str">
        <f t="shared" si="1121"/>
        <v>Q1 - Low</v>
      </c>
      <c r="AM3097">
        <f t="shared" si="1122"/>
        <v>0</v>
      </c>
      <c r="AN3097">
        <f t="shared" si="1123"/>
        <v>0</v>
      </c>
      <c r="AO3097">
        <f t="shared" si="1124"/>
        <v>0</v>
      </c>
      <c r="AP3097">
        <f t="shared" si="1125"/>
        <v>2</v>
      </c>
      <c r="AQ3097">
        <f t="shared" si="1126"/>
        <v>158.19999999999999</v>
      </c>
    </row>
    <row r="3098" spans="1:43" x14ac:dyDescent="0.25">
      <c r="A3098" t="s">
        <v>45</v>
      </c>
      <c r="B3098">
        <v>19</v>
      </c>
      <c r="C3098" t="s">
        <v>28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  <c r="U3098">
        <f t="shared" si="1104"/>
        <v>0</v>
      </c>
      <c r="V3098" t="str">
        <f t="shared" si="1105"/>
        <v>&lt;=3 calls</v>
      </c>
      <c r="W3098" t="str">
        <f t="shared" si="1106"/>
        <v>Q1</v>
      </c>
      <c r="X3098" t="str">
        <f t="shared" si="1107"/>
        <v>Not Applicable</v>
      </c>
      <c r="Y3098" t="str">
        <f t="shared" si="1108"/>
        <v>Medium</v>
      </c>
      <c r="Z3098" s="3">
        <f t="shared" si="1109"/>
        <v>0.48397058650993102</v>
      </c>
      <c r="AA3098" s="3">
        <f t="shared" si="1110"/>
        <v>0.58758959657386478</v>
      </c>
      <c r="AB3098" s="3">
        <f t="shared" si="1111"/>
        <v>-0.87040306053469474</v>
      </c>
      <c r="AC3098" s="3">
        <f t="shared" si="1112"/>
        <v>0.55937409738036437</v>
      </c>
      <c r="AD3098" s="3">
        <f t="shared" si="1113"/>
        <v>2.6778820681792159</v>
      </c>
      <c r="AE3098" s="3">
        <f t="shared" si="1114"/>
        <v>1.2845193385920137</v>
      </c>
      <c r="AF3098" s="3">
        <f t="shared" si="1115"/>
        <v>2.0319762526560035</v>
      </c>
      <c r="AG3098" t="str">
        <f t="shared" si="1116"/>
        <v>Cluster 2</v>
      </c>
      <c r="AH3098" t="str">
        <f t="shared" si="1117"/>
        <v>&gt;16 messages</v>
      </c>
      <c r="AI3098" t="e">
        <f t="shared" si="1118"/>
        <v>#N/A</v>
      </c>
      <c r="AJ3098">
        <f t="shared" si="1119"/>
        <v>35.090000000000003</v>
      </c>
      <c r="AK3098" t="str">
        <f t="shared" si="1120"/>
        <v>no - High</v>
      </c>
      <c r="AL3098" t="str">
        <f t="shared" si="1121"/>
        <v>Q3 - High</v>
      </c>
      <c r="AM3098">
        <f t="shared" si="1122"/>
        <v>0</v>
      </c>
      <c r="AN3098">
        <f t="shared" si="1123"/>
        <v>0</v>
      </c>
      <c r="AO3098">
        <f t="shared" si="1124"/>
        <v>1</v>
      </c>
      <c r="AP3098">
        <f t="shared" si="1125"/>
        <v>3</v>
      </c>
      <c r="AQ3098">
        <f t="shared" si="1126"/>
        <v>206.4</v>
      </c>
    </row>
    <row r="3099" spans="1:43" x14ac:dyDescent="0.25">
      <c r="A3099" t="s">
        <v>45</v>
      </c>
      <c r="B3099">
        <v>141</v>
      </c>
      <c r="C3099" t="s">
        <v>28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  <c r="U3099">
        <f t="shared" si="1104"/>
        <v>0</v>
      </c>
      <c r="V3099" t="str">
        <f t="shared" si="1105"/>
        <v>&lt;=3 calls</v>
      </c>
      <c r="W3099" t="str">
        <f t="shared" si="1106"/>
        <v>Q4</v>
      </c>
      <c r="X3099" t="str">
        <f t="shared" si="1107"/>
        <v>Not Applicable</v>
      </c>
      <c r="Y3099" t="str">
        <f t="shared" si="1108"/>
        <v>Medium</v>
      </c>
      <c r="Z3099" s="3">
        <f t="shared" si="1109"/>
        <v>-0.77870305276018537</v>
      </c>
      <c r="AA3099" s="3">
        <f t="shared" si="1110"/>
        <v>-0.47311709130019358</v>
      </c>
      <c r="AB3099" s="3">
        <f t="shared" si="1111"/>
        <v>-0.35008222909761733</v>
      </c>
      <c r="AC3099" s="3">
        <f t="shared" si="1112"/>
        <v>0.30576025649971117</v>
      </c>
      <c r="AD3099" s="3">
        <f t="shared" si="1113"/>
        <v>1.5665187182815732</v>
      </c>
      <c r="AE3099" s="3">
        <f t="shared" si="1114"/>
        <v>1.0228710221934696</v>
      </c>
      <c r="AF3099" s="3">
        <f t="shared" si="1115"/>
        <v>2.7637925684391882</v>
      </c>
      <c r="AG3099" t="str">
        <f t="shared" si="1116"/>
        <v>Cluster 2</v>
      </c>
      <c r="AH3099" t="str">
        <f t="shared" si="1117"/>
        <v>Not Applicable</v>
      </c>
      <c r="AI3099" t="e">
        <f t="shared" si="1118"/>
        <v>#N/A</v>
      </c>
      <c r="AJ3099">
        <f t="shared" si="1119"/>
        <v>23.49</v>
      </c>
      <c r="AK3099" t="str">
        <f t="shared" si="1120"/>
        <v>no - Medium</v>
      </c>
      <c r="AL3099" t="str">
        <f t="shared" si="1121"/>
        <v>Q3 - High</v>
      </c>
      <c r="AM3099">
        <f t="shared" si="1122"/>
        <v>0</v>
      </c>
      <c r="AN3099">
        <f t="shared" si="1123"/>
        <v>0</v>
      </c>
      <c r="AO3099">
        <f t="shared" si="1124"/>
        <v>1</v>
      </c>
      <c r="AP3099">
        <f t="shared" si="1125"/>
        <v>3</v>
      </c>
      <c r="AQ3099">
        <f t="shared" si="1126"/>
        <v>138.19999999999999</v>
      </c>
    </row>
    <row r="3100" spans="1:43" x14ac:dyDescent="0.25">
      <c r="A3100" t="s">
        <v>27</v>
      </c>
      <c r="B3100">
        <v>79</v>
      </c>
      <c r="C3100" t="s">
        <v>25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  <c r="U3100">
        <f t="shared" si="1104"/>
        <v>0</v>
      </c>
      <c r="V3100" t="str">
        <f t="shared" si="1105"/>
        <v>&lt;=3 calls</v>
      </c>
      <c r="W3100" t="str">
        <f t="shared" si="1106"/>
        <v>Q2</v>
      </c>
      <c r="X3100" t="str">
        <f t="shared" si="1107"/>
        <v>Not Applicable</v>
      </c>
      <c r="Y3100" t="str">
        <f t="shared" si="1108"/>
        <v>Low</v>
      </c>
      <c r="Z3100" s="3">
        <f t="shared" si="1109"/>
        <v>0.22291929158751711</v>
      </c>
      <c r="AA3100" s="3">
        <f t="shared" si="1110"/>
        <v>-1.0522271216404393</v>
      </c>
      <c r="AB3100" s="3">
        <f t="shared" si="1111"/>
        <v>0.28741008728139689</v>
      </c>
      <c r="AC3100" s="3">
        <f t="shared" si="1112"/>
        <v>-0.88984785050908088</v>
      </c>
      <c r="AD3100" s="3">
        <f t="shared" si="1113"/>
        <v>1.7798363674346931</v>
      </c>
      <c r="AE3100" s="3">
        <f t="shared" si="1114"/>
        <v>1.425239868023743</v>
      </c>
      <c r="AF3100" s="3">
        <f t="shared" si="1115"/>
        <v>2.9824151065815014</v>
      </c>
      <c r="AG3100" t="str">
        <f t="shared" si="1116"/>
        <v>Cluster 2</v>
      </c>
      <c r="AH3100" t="str">
        <f t="shared" si="1117"/>
        <v>&gt;16 messages</v>
      </c>
      <c r="AI3100" t="e">
        <f t="shared" si="1118"/>
        <v>#N/A</v>
      </c>
      <c r="AJ3100">
        <f t="shared" si="1119"/>
        <v>32.69</v>
      </c>
      <c r="AK3100" t="str">
        <f t="shared" si="1120"/>
        <v>no - Medium</v>
      </c>
      <c r="AL3100" t="str">
        <f t="shared" si="1121"/>
        <v>Q1 - Low</v>
      </c>
      <c r="AM3100">
        <f t="shared" si="1122"/>
        <v>0</v>
      </c>
      <c r="AN3100">
        <f t="shared" si="1123"/>
        <v>0</v>
      </c>
      <c r="AO3100">
        <f t="shared" si="1124"/>
        <v>0</v>
      </c>
      <c r="AP3100">
        <f t="shared" si="1125"/>
        <v>1</v>
      </c>
      <c r="AQ3100">
        <f t="shared" si="1126"/>
        <v>192.3</v>
      </c>
    </row>
    <row r="3101" spans="1:43" x14ac:dyDescent="0.25">
      <c r="A3101" t="s">
        <v>46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  <c r="U3101">
        <f t="shared" si="1104"/>
        <v>0</v>
      </c>
      <c r="V3101" t="str">
        <f t="shared" si="1105"/>
        <v>&lt;=3 calls</v>
      </c>
      <c r="W3101" t="str">
        <f t="shared" si="1106"/>
        <v>Q4</v>
      </c>
      <c r="X3101" t="str">
        <f t="shared" si="1107"/>
        <v>Not Applicable</v>
      </c>
      <c r="Y3101" t="str">
        <f t="shared" si="1108"/>
        <v>Medium</v>
      </c>
      <c r="Z3101" s="3">
        <f t="shared" si="1109"/>
        <v>1.5152157728346449</v>
      </c>
      <c r="AA3101" s="3">
        <f t="shared" si="1110"/>
        <v>-0.56864039527384258</v>
      </c>
      <c r="AB3101" s="3">
        <f t="shared" si="1111"/>
        <v>0.16229477285187049</v>
      </c>
      <c r="AC3101" s="3">
        <f t="shared" si="1112"/>
        <v>-1.795611567939984</v>
      </c>
      <c r="AD3101" s="3">
        <f t="shared" si="1113"/>
        <v>2.9148427742409</v>
      </c>
      <c r="AE3101" s="3">
        <f t="shared" si="1114"/>
        <v>2.422765203976442</v>
      </c>
      <c r="AF3101" s="3">
        <f t="shared" si="1115"/>
        <v>3.3530991736979141</v>
      </c>
      <c r="AG3101" t="str">
        <f t="shared" si="1116"/>
        <v>Cluster 2</v>
      </c>
      <c r="AH3101" t="str">
        <f t="shared" si="1117"/>
        <v>Not Applicable</v>
      </c>
      <c r="AI3101" t="e">
        <f t="shared" si="1118"/>
        <v>#N/A</v>
      </c>
      <c r="AJ3101">
        <f t="shared" si="1119"/>
        <v>44.56</v>
      </c>
      <c r="AK3101" t="str">
        <f t="shared" si="1120"/>
        <v>no - Low</v>
      </c>
      <c r="AL3101" t="str">
        <f t="shared" si="1121"/>
        <v>Q1 - Low</v>
      </c>
      <c r="AM3101">
        <f t="shared" si="1122"/>
        <v>0</v>
      </c>
      <c r="AN3101">
        <f t="shared" si="1123"/>
        <v>1</v>
      </c>
      <c r="AO3101">
        <f t="shared" si="1124"/>
        <v>0</v>
      </c>
      <c r="AP3101">
        <f t="shared" si="1125"/>
        <v>0</v>
      </c>
      <c r="AQ3101">
        <f t="shared" si="1126"/>
        <v>262.10000000000002</v>
      </c>
    </row>
    <row r="3102" spans="1:43" x14ac:dyDescent="0.25">
      <c r="A3102" t="s">
        <v>68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  <c r="U3102">
        <f t="shared" si="1104"/>
        <v>0</v>
      </c>
      <c r="V3102" t="str">
        <f t="shared" si="1105"/>
        <v>&lt;=3 calls</v>
      </c>
      <c r="W3102" t="str">
        <f t="shared" si="1106"/>
        <v>Q1</v>
      </c>
      <c r="X3102" t="str">
        <f t="shared" si="1107"/>
        <v>Not Applicable</v>
      </c>
      <c r="Y3102" t="str">
        <f t="shared" si="1108"/>
        <v>Medium</v>
      </c>
      <c r="Z3102" s="3">
        <f t="shared" si="1109"/>
        <v>-2.5745878476165092</v>
      </c>
      <c r="AA3102" s="3">
        <f t="shared" si="1110"/>
        <v>0.20748644951205397</v>
      </c>
      <c r="AB3102" s="3">
        <f t="shared" si="1111"/>
        <v>0.38869391324815611</v>
      </c>
      <c r="AC3102" s="3">
        <f t="shared" si="1112"/>
        <v>0.77675738956378104</v>
      </c>
      <c r="AD3102" s="3">
        <f t="shared" si="1113"/>
        <v>3.0037789568606401</v>
      </c>
      <c r="AE3102" s="3">
        <f t="shared" si="1114"/>
        <v>2.725066643637148</v>
      </c>
      <c r="AF3102" s="3">
        <f t="shared" si="1115"/>
        <v>3.7187751213065932</v>
      </c>
      <c r="AG3102" t="str">
        <f t="shared" si="1116"/>
        <v>Cluster 2</v>
      </c>
      <c r="AH3102" t="str">
        <f t="shared" si="1117"/>
        <v>Not Applicable</v>
      </c>
      <c r="AI3102" t="e">
        <f t="shared" si="1118"/>
        <v>#N/A</v>
      </c>
      <c r="AJ3102">
        <f t="shared" si="1119"/>
        <v>7</v>
      </c>
      <c r="AK3102" t="str">
        <f t="shared" si="1120"/>
        <v>no - Low</v>
      </c>
      <c r="AL3102" t="str">
        <f t="shared" si="1121"/>
        <v>Q4 - Very High</v>
      </c>
      <c r="AM3102">
        <f t="shared" si="1122"/>
        <v>0</v>
      </c>
      <c r="AN3102">
        <f t="shared" si="1123"/>
        <v>1</v>
      </c>
      <c r="AO3102">
        <f t="shared" si="1124"/>
        <v>0</v>
      </c>
      <c r="AP3102">
        <f t="shared" si="1125"/>
        <v>0</v>
      </c>
      <c r="AQ3102">
        <f t="shared" si="1126"/>
        <v>41.2</v>
      </c>
    </row>
    <row r="3103" spans="1:43" x14ac:dyDescent="0.25">
      <c r="A3103" t="s">
        <v>58</v>
      </c>
      <c r="B3103">
        <v>98</v>
      </c>
      <c r="C3103" t="s">
        <v>28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  <c r="U3103">
        <f t="shared" si="1104"/>
        <v>0</v>
      </c>
      <c r="V3103" t="str">
        <f t="shared" si="1105"/>
        <v>&lt;=3 calls</v>
      </c>
      <c r="W3103" t="str">
        <f t="shared" si="1106"/>
        <v>Q2</v>
      </c>
      <c r="X3103" t="str">
        <f t="shared" si="1107"/>
        <v>Not Applicable</v>
      </c>
      <c r="Y3103" t="str">
        <f t="shared" si="1108"/>
        <v>Low</v>
      </c>
      <c r="Z3103" s="3">
        <f t="shared" si="1109"/>
        <v>-0.24549189717397779</v>
      </c>
      <c r="AA3103" s="3">
        <f t="shared" si="1110"/>
        <v>-1.4940224025185656</v>
      </c>
      <c r="AB3103" s="3">
        <f t="shared" si="1111"/>
        <v>1.2307398389325863</v>
      </c>
      <c r="AC3103" s="3">
        <f t="shared" si="1112"/>
        <v>-0.49131181483948333</v>
      </c>
      <c r="AD3103" s="3">
        <f t="shared" si="1113"/>
        <v>2.4593300937741605</v>
      </c>
      <c r="AE3103" s="3">
        <f t="shared" si="1114"/>
        <v>2.0120827670208055</v>
      </c>
      <c r="AF3103" s="3">
        <f t="shared" si="1115"/>
        <v>3.169960506463918</v>
      </c>
      <c r="AG3103" t="str">
        <f t="shared" si="1116"/>
        <v>Cluster 2</v>
      </c>
      <c r="AH3103" t="str">
        <f t="shared" si="1117"/>
        <v>Not Applicable</v>
      </c>
      <c r="AI3103" t="e">
        <f t="shared" si="1118"/>
        <v>#N/A</v>
      </c>
      <c r="AJ3103">
        <f t="shared" si="1119"/>
        <v>28.39</v>
      </c>
      <c r="AK3103" t="str">
        <f t="shared" si="1120"/>
        <v>no - Low</v>
      </c>
      <c r="AL3103" t="str">
        <f t="shared" si="1121"/>
        <v>Q2 - Medium</v>
      </c>
      <c r="AM3103">
        <f t="shared" si="1122"/>
        <v>0</v>
      </c>
      <c r="AN3103">
        <f t="shared" si="1123"/>
        <v>0</v>
      </c>
      <c r="AO3103">
        <f t="shared" si="1124"/>
        <v>1</v>
      </c>
      <c r="AP3103">
        <f t="shared" si="1125"/>
        <v>1</v>
      </c>
      <c r="AQ3103">
        <f t="shared" si="1126"/>
        <v>167</v>
      </c>
    </row>
    <row r="3104" spans="1:43" x14ac:dyDescent="0.25">
      <c r="A3104" t="s">
        <v>35</v>
      </c>
      <c r="B3104">
        <v>94</v>
      </c>
      <c r="C3104" t="s">
        <v>28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  <c r="U3104">
        <f t="shared" si="1104"/>
        <v>0</v>
      </c>
      <c r="V3104" t="str">
        <f t="shared" si="1105"/>
        <v>&lt;=3 calls</v>
      </c>
      <c r="W3104" t="str">
        <f t="shared" si="1106"/>
        <v>Q2</v>
      </c>
      <c r="X3104" t="str">
        <f t="shared" si="1107"/>
        <v>Not Applicable</v>
      </c>
      <c r="Y3104" t="str">
        <f t="shared" si="1108"/>
        <v>Medium</v>
      </c>
      <c r="Z3104" s="3">
        <f t="shared" si="1109"/>
        <v>0.55432483620533313</v>
      </c>
      <c r="AA3104" s="3">
        <f t="shared" si="1110"/>
        <v>-0.17858690404811009</v>
      </c>
      <c r="AB3104" s="3">
        <f t="shared" si="1111"/>
        <v>-0.98757454547663148</v>
      </c>
      <c r="AC3104" s="3">
        <f t="shared" si="1112"/>
        <v>-0.31015907135330267</v>
      </c>
      <c r="AD3104" s="3">
        <f t="shared" si="1113"/>
        <v>1.8885656116222849</v>
      </c>
      <c r="AE3104" s="3">
        <f t="shared" si="1114"/>
        <v>1.1877169017689682</v>
      </c>
      <c r="AF3104" s="3">
        <f t="shared" si="1115"/>
        <v>2.6934481261188412</v>
      </c>
      <c r="AG3104" t="str">
        <f t="shared" si="1116"/>
        <v>Cluster 2</v>
      </c>
      <c r="AH3104" t="str">
        <f t="shared" si="1117"/>
        <v>Not Applicable</v>
      </c>
      <c r="AI3104" t="e">
        <f t="shared" si="1118"/>
        <v>#N/A</v>
      </c>
      <c r="AJ3104">
        <f t="shared" si="1119"/>
        <v>35.729999999999997</v>
      </c>
      <c r="AK3104" t="str">
        <f t="shared" si="1120"/>
        <v>no - Low</v>
      </c>
      <c r="AL3104" t="str">
        <f t="shared" si="1121"/>
        <v>Q2 - Medium</v>
      </c>
      <c r="AM3104">
        <f t="shared" si="1122"/>
        <v>0</v>
      </c>
      <c r="AN3104">
        <f t="shared" si="1123"/>
        <v>0</v>
      </c>
      <c r="AO3104">
        <f t="shared" si="1124"/>
        <v>1</v>
      </c>
      <c r="AP3104">
        <f t="shared" si="1125"/>
        <v>2</v>
      </c>
      <c r="AQ3104">
        <f t="shared" si="1126"/>
        <v>210.2</v>
      </c>
    </row>
    <row r="3105" spans="1:43" x14ac:dyDescent="0.25">
      <c r="A3105" t="s">
        <v>62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  <c r="U3105">
        <f t="shared" si="1104"/>
        <v>0</v>
      </c>
      <c r="V3105" t="str">
        <f t="shared" si="1105"/>
        <v>&lt;=3 calls</v>
      </c>
      <c r="W3105" t="str">
        <f t="shared" si="1106"/>
        <v>Q2</v>
      </c>
      <c r="X3105" t="str">
        <f t="shared" si="1107"/>
        <v>Not Applicable</v>
      </c>
      <c r="Y3105" t="str">
        <f t="shared" si="1108"/>
        <v>Medium</v>
      </c>
      <c r="Z3105" s="3">
        <f t="shared" si="1109"/>
        <v>0.45619917215648276</v>
      </c>
      <c r="AA3105" s="3">
        <f t="shared" si="1110"/>
        <v>0.19952617418091645</v>
      </c>
      <c r="AB3105" s="3">
        <f t="shared" si="1111"/>
        <v>-0.63010221853512816</v>
      </c>
      <c r="AC3105" s="3">
        <f t="shared" si="1112"/>
        <v>0.34199080519694713</v>
      </c>
      <c r="AD3105" s="3">
        <f t="shared" si="1113"/>
        <v>2.3445986354811597</v>
      </c>
      <c r="AE3105" s="3">
        <f t="shared" si="1114"/>
        <v>0.87287736567153595</v>
      </c>
      <c r="AF3105" s="3">
        <f t="shared" si="1115"/>
        <v>2.0066606662570639</v>
      </c>
      <c r="AG3105" t="str">
        <f t="shared" si="1116"/>
        <v>Cluster 2</v>
      </c>
      <c r="AH3105" t="str">
        <f t="shared" si="1117"/>
        <v>&gt;16 messages</v>
      </c>
      <c r="AI3105" t="e">
        <f t="shared" si="1118"/>
        <v>#N/A</v>
      </c>
      <c r="AJ3105">
        <f t="shared" si="1119"/>
        <v>34.83</v>
      </c>
      <c r="AK3105" t="str">
        <f t="shared" si="1120"/>
        <v>no - Medium</v>
      </c>
      <c r="AL3105" t="str">
        <f t="shared" si="1121"/>
        <v>Q3 - High</v>
      </c>
      <c r="AM3105">
        <f t="shared" si="1122"/>
        <v>0</v>
      </c>
      <c r="AN3105">
        <f t="shared" si="1123"/>
        <v>1</v>
      </c>
      <c r="AO3105">
        <f t="shared" si="1124"/>
        <v>0</v>
      </c>
      <c r="AP3105">
        <f t="shared" si="1125"/>
        <v>2</v>
      </c>
      <c r="AQ3105">
        <f t="shared" si="1126"/>
        <v>204.9</v>
      </c>
    </row>
    <row r="3106" spans="1:43" x14ac:dyDescent="0.25">
      <c r="A3106" t="s">
        <v>43</v>
      </c>
      <c r="B3106">
        <v>125</v>
      </c>
      <c r="C3106" t="s">
        <v>28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  <c r="U3106">
        <f t="shared" si="1104"/>
        <v>0</v>
      </c>
      <c r="V3106" t="str">
        <f t="shared" si="1105"/>
        <v>&lt;=3 calls</v>
      </c>
      <c r="W3106" t="str">
        <f t="shared" si="1106"/>
        <v>Q3</v>
      </c>
      <c r="X3106" t="str">
        <f t="shared" si="1107"/>
        <v>Not Applicable</v>
      </c>
      <c r="Y3106" t="str">
        <f t="shared" si="1108"/>
        <v>Low</v>
      </c>
      <c r="Z3106" s="3">
        <f t="shared" si="1109"/>
        <v>7.1102226455332734E-2</v>
      </c>
      <c r="AA3106" s="3">
        <f t="shared" si="1110"/>
        <v>-1.4621813011940157</v>
      </c>
      <c r="AB3106" s="3">
        <f t="shared" si="1111"/>
        <v>0.81368879083416579</v>
      </c>
      <c r="AC3106" s="3">
        <f t="shared" si="1112"/>
        <v>-2.0129948601234005</v>
      </c>
      <c r="AD3106" s="3">
        <f t="shared" si="1113"/>
        <v>2.3825400629002842</v>
      </c>
      <c r="AE3106" s="3">
        <f t="shared" si="1114"/>
        <v>2.6186384705378338</v>
      </c>
      <c r="AF3106" s="3">
        <f t="shared" si="1115"/>
        <v>4.0047518933682467</v>
      </c>
      <c r="AG3106" t="str">
        <f t="shared" si="1116"/>
        <v>Cluster 1</v>
      </c>
      <c r="AH3106" t="str">
        <f t="shared" si="1117"/>
        <v>Not Applicable</v>
      </c>
      <c r="AI3106" t="e">
        <f t="shared" si="1118"/>
        <v>#N/A</v>
      </c>
      <c r="AJ3106">
        <f t="shared" si="1119"/>
        <v>31.3</v>
      </c>
      <c r="AK3106" t="str">
        <f t="shared" si="1120"/>
        <v>no - Medium</v>
      </c>
      <c r="AL3106" t="str">
        <f t="shared" si="1121"/>
        <v>Q1 - Low</v>
      </c>
      <c r="AM3106">
        <f t="shared" si="1122"/>
        <v>0</v>
      </c>
      <c r="AN3106">
        <f t="shared" si="1123"/>
        <v>0</v>
      </c>
      <c r="AO3106">
        <f t="shared" si="1124"/>
        <v>1</v>
      </c>
      <c r="AP3106">
        <f t="shared" si="1125"/>
        <v>1</v>
      </c>
      <c r="AQ3106">
        <f t="shared" si="1126"/>
        <v>184.1</v>
      </c>
    </row>
    <row r="3107" spans="1:43" x14ac:dyDescent="0.25">
      <c r="A3107" t="s">
        <v>38</v>
      </c>
      <c r="B3107">
        <v>81</v>
      </c>
      <c r="C3107" t="s">
        <v>28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  <c r="U3107">
        <f t="shared" si="1104"/>
        <v>0</v>
      </c>
      <c r="V3107" t="str">
        <f t="shared" si="1105"/>
        <v>&lt;=3 calls</v>
      </c>
      <c r="W3107" t="str">
        <f t="shared" si="1106"/>
        <v>Q2</v>
      </c>
      <c r="X3107" t="str">
        <f t="shared" si="1107"/>
        <v>Not Applicable</v>
      </c>
      <c r="Y3107" t="str">
        <f t="shared" si="1108"/>
        <v>Low</v>
      </c>
      <c r="Z3107" s="3">
        <f t="shared" si="1109"/>
        <v>1.5466900424352195</v>
      </c>
      <c r="AA3107" s="3">
        <f t="shared" si="1110"/>
        <v>-0.74376645255886509</v>
      </c>
      <c r="AB3107" s="3">
        <f t="shared" si="1111"/>
        <v>-1.0094200765675017</v>
      </c>
      <c r="AC3107" s="3">
        <f t="shared" si="1112"/>
        <v>-0.56377291223395598</v>
      </c>
      <c r="AD3107" s="3">
        <f t="shared" si="1113"/>
        <v>2.5964723401215641</v>
      </c>
      <c r="AE3107" s="3">
        <f t="shared" si="1114"/>
        <v>2.0693495139455189</v>
      </c>
      <c r="AF3107" s="3">
        <f t="shared" si="1115"/>
        <v>3.1341260677765916</v>
      </c>
      <c r="AG3107" t="str">
        <f t="shared" si="1116"/>
        <v>Cluster 2</v>
      </c>
      <c r="AH3107" t="str">
        <f t="shared" si="1117"/>
        <v>Not Applicable</v>
      </c>
      <c r="AI3107" t="e">
        <f t="shared" si="1118"/>
        <v>#N/A</v>
      </c>
      <c r="AJ3107">
        <f t="shared" si="1119"/>
        <v>44.85</v>
      </c>
      <c r="AK3107" t="str">
        <f t="shared" si="1120"/>
        <v>no - Medium</v>
      </c>
      <c r="AL3107" t="str">
        <f t="shared" si="1121"/>
        <v>Q2 - Medium</v>
      </c>
      <c r="AM3107">
        <f t="shared" si="1122"/>
        <v>0</v>
      </c>
      <c r="AN3107">
        <f t="shared" si="1123"/>
        <v>0</v>
      </c>
      <c r="AO3107">
        <f t="shared" si="1124"/>
        <v>1</v>
      </c>
      <c r="AP3107">
        <f t="shared" si="1125"/>
        <v>2</v>
      </c>
      <c r="AQ3107">
        <f t="shared" si="1126"/>
        <v>263.8</v>
      </c>
    </row>
    <row r="3108" spans="1:43" x14ac:dyDescent="0.25">
      <c r="A3108" t="s">
        <v>33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  <c r="U3108">
        <f t="shared" si="1104"/>
        <v>0</v>
      </c>
      <c r="V3108" t="str">
        <f t="shared" si="1105"/>
        <v>&lt;=3 calls</v>
      </c>
      <c r="W3108" t="str">
        <f t="shared" si="1106"/>
        <v>Q2</v>
      </c>
      <c r="X3108" t="str">
        <f t="shared" si="1107"/>
        <v>Not Applicable</v>
      </c>
      <c r="Y3108" t="str">
        <f t="shared" si="1108"/>
        <v>Medium</v>
      </c>
      <c r="Z3108" s="3">
        <f t="shared" si="1109"/>
        <v>-0.70279452019409294</v>
      </c>
      <c r="AA3108" s="3">
        <f t="shared" si="1110"/>
        <v>0.62341083556398325</v>
      </c>
      <c r="AB3108" s="3">
        <f t="shared" si="1111"/>
        <v>0.10073009432305616</v>
      </c>
      <c r="AC3108" s="3">
        <f t="shared" si="1112"/>
        <v>-1.7231504705455116</v>
      </c>
      <c r="AD3108" s="3">
        <f t="shared" si="1113"/>
        <v>2.1114798558953498</v>
      </c>
      <c r="AE3108" s="3">
        <f t="shared" si="1114"/>
        <v>1.9651858190911562</v>
      </c>
      <c r="AF3108" s="3">
        <f t="shared" si="1115"/>
        <v>3.3564212228595665</v>
      </c>
      <c r="AG3108" t="str">
        <f t="shared" si="1116"/>
        <v>Cluster 2</v>
      </c>
      <c r="AH3108" t="str">
        <f t="shared" si="1117"/>
        <v>Not Applicable</v>
      </c>
      <c r="AI3108" t="e">
        <f t="shared" si="1118"/>
        <v>#N/A</v>
      </c>
      <c r="AJ3108">
        <f t="shared" si="1119"/>
        <v>24.19</v>
      </c>
      <c r="AK3108" t="str">
        <f t="shared" si="1120"/>
        <v>no - Low</v>
      </c>
      <c r="AL3108" t="str">
        <f t="shared" si="1121"/>
        <v>Q1 - Low</v>
      </c>
      <c r="AM3108">
        <f t="shared" si="1122"/>
        <v>0</v>
      </c>
      <c r="AN3108">
        <f t="shared" si="1123"/>
        <v>1</v>
      </c>
      <c r="AO3108">
        <f t="shared" si="1124"/>
        <v>0</v>
      </c>
      <c r="AP3108">
        <f t="shared" si="1125"/>
        <v>1</v>
      </c>
      <c r="AQ3108">
        <f t="shared" si="1126"/>
        <v>142.30000000000001</v>
      </c>
    </row>
    <row r="3109" spans="1:43" x14ac:dyDescent="0.25">
      <c r="A3109" t="s">
        <v>31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  <c r="U3109">
        <f t="shared" si="1104"/>
        <v>0</v>
      </c>
      <c r="V3109" t="str">
        <f t="shared" si="1105"/>
        <v>&lt;=3 calls</v>
      </c>
      <c r="W3109" t="str">
        <f t="shared" si="1106"/>
        <v>Q1</v>
      </c>
      <c r="X3109" t="str">
        <f t="shared" si="1107"/>
        <v>Not Applicable</v>
      </c>
      <c r="Y3109" t="str">
        <f t="shared" si="1108"/>
        <v>Medium</v>
      </c>
      <c r="Z3109" s="3">
        <f t="shared" si="1109"/>
        <v>-0.24364046955041468</v>
      </c>
      <c r="AA3109" s="3">
        <f t="shared" si="1110"/>
        <v>-0.23430883136607153</v>
      </c>
      <c r="AB3109" s="3">
        <f t="shared" si="1111"/>
        <v>-1.7700417500041445</v>
      </c>
      <c r="AC3109" s="3">
        <f t="shared" si="1112"/>
        <v>-0.41885071744501134</v>
      </c>
      <c r="AD3109" s="3">
        <f t="shared" si="1113"/>
        <v>1.4453586026967604</v>
      </c>
      <c r="AE3109" s="3">
        <f t="shared" si="1114"/>
        <v>1.850066222360923</v>
      </c>
      <c r="AF3109" s="3">
        <f t="shared" si="1115"/>
        <v>3.5716142798253143</v>
      </c>
      <c r="AG3109" t="str">
        <f t="shared" si="1116"/>
        <v>Cluster 1</v>
      </c>
      <c r="AH3109" t="str">
        <f t="shared" si="1117"/>
        <v>Not Applicable</v>
      </c>
      <c r="AI3109" t="e">
        <f t="shared" si="1118"/>
        <v>#N/A</v>
      </c>
      <c r="AJ3109">
        <f t="shared" si="1119"/>
        <v>28.41</v>
      </c>
      <c r="AK3109" t="str">
        <f t="shared" si="1120"/>
        <v>no - Low</v>
      </c>
      <c r="AL3109" t="str">
        <f t="shared" si="1121"/>
        <v>Q2 - Medium</v>
      </c>
      <c r="AM3109">
        <f t="shared" si="1122"/>
        <v>0</v>
      </c>
      <c r="AN3109">
        <f t="shared" si="1123"/>
        <v>1</v>
      </c>
      <c r="AO3109">
        <f t="shared" si="1124"/>
        <v>0</v>
      </c>
      <c r="AP3109">
        <f t="shared" si="1125"/>
        <v>1</v>
      </c>
      <c r="AQ3109">
        <f t="shared" si="1126"/>
        <v>167.1</v>
      </c>
    </row>
    <row r="3110" spans="1:43" x14ac:dyDescent="0.25">
      <c r="A3110" t="s">
        <v>66</v>
      </c>
      <c r="B3110">
        <v>140</v>
      </c>
      <c r="C3110" t="s">
        <v>28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  <c r="U3110">
        <f t="shared" si="1104"/>
        <v>0</v>
      </c>
      <c r="V3110" t="str">
        <f t="shared" si="1105"/>
        <v>&lt;=3 calls</v>
      </c>
      <c r="W3110" t="str">
        <f t="shared" si="1106"/>
        <v>Q4</v>
      </c>
      <c r="X3110" t="str">
        <f t="shared" si="1107"/>
        <v>Not Applicable</v>
      </c>
      <c r="Y3110" t="str">
        <f t="shared" si="1108"/>
        <v>Medium</v>
      </c>
      <c r="Z3110" s="3">
        <f t="shared" si="1109"/>
        <v>-0.59170886278029977</v>
      </c>
      <c r="AA3110" s="3">
        <f t="shared" si="1110"/>
        <v>-0.3178917223430146</v>
      </c>
      <c r="AB3110" s="3">
        <f t="shared" si="1111"/>
        <v>-0.42554860922971266</v>
      </c>
      <c r="AC3110" s="3">
        <f t="shared" si="1112"/>
        <v>0.23329915910523916</v>
      </c>
      <c r="AD3110" s="3">
        <f t="shared" si="1113"/>
        <v>1.5757520653287884</v>
      </c>
      <c r="AE3110" s="3">
        <f t="shared" si="1114"/>
        <v>0.82867040606233688</v>
      </c>
      <c r="AF3110" s="3">
        <f t="shared" si="1115"/>
        <v>2.624956135324759</v>
      </c>
      <c r="AG3110" t="str">
        <f t="shared" si="1116"/>
        <v>Cluster 2</v>
      </c>
      <c r="AH3110" t="str">
        <f t="shared" si="1117"/>
        <v>Not Applicable</v>
      </c>
      <c r="AI3110" t="e">
        <f t="shared" si="1118"/>
        <v>#N/A</v>
      </c>
      <c r="AJ3110">
        <f t="shared" si="1119"/>
        <v>25.21</v>
      </c>
      <c r="AK3110" t="str">
        <f t="shared" si="1120"/>
        <v>no - Medium</v>
      </c>
      <c r="AL3110" t="str">
        <f t="shared" si="1121"/>
        <v>Q3 - High</v>
      </c>
      <c r="AM3110">
        <f t="shared" si="1122"/>
        <v>0</v>
      </c>
      <c r="AN3110">
        <f t="shared" si="1123"/>
        <v>0</v>
      </c>
      <c r="AO3110">
        <f t="shared" si="1124"/>
        <v>1</v>
      </c>
      <c r="AP3110">
        <f t="shared" si="1125"/>
        <v>0</v>
      </c>
      <c r="AQ3110">
        <f t="shared" si="1126"/>
        <v>148.30000000000001</v>
      </c>
    </row>
    <row r="3111" spans="1:43" x14ac:dyDescent="0.25">
      <c r="A3111" t="s">
        <v>68</v>
      </c>
      <c r="B3111">
        <v>64</v>
      </c>
      <c r="C3111" t="s">
        <v>28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  <c r="U3111">
        <f t="shared" si="1104"/>
        <v>1</v>
      </c>
      <c r="V3111" t="str">
        <f t="shared" si="1105"/>
        <v>&lt;=3 calls</v>
      </c>
      <c r="W3111" t="str">
        <f t="shared" si="1106"/>
        <v>Q1</v>
      </c>
      <c r="X3111" t="str">
        <f t="shared" si="1107"/>
        <v>Not Applicable</v>
      </c>
      <c r="Y3111" t="str">
        <f t="shared" si="1108"/>
        <v>Medium</v>
      </c>
      <c r="Z3111" s="3">
        <f t="shared" si="1109"/>
        <v>2.1761754344467144</v>
      </c>
      <c r="AA3111" s="3">
        <f t="shared" si="1110"/>
        <v>-8.3063600074461036E-2</v>
      </c>
      <c r="AB3111" s="3">
        <f t="shared" si="1111"/>
        <v>0.26159264144673255</v>
      </c>
      <c r="AC3111" s="3">
        <f t="shared" si="1112"/>
        <v>0.63183519477483641</v>
      </c>
      <c r="AD3111" s="3">
        <f t="shared" si="1113"/>
        <v>3.8965837406309589</v>
      </c>
      <c r="AE3111" s="3">
        <f t="shared" si="1114"/>
        <v>2.2826049825937709</v>
      </c>
      <c r="AF3111" s="3">
        <f t="shared" si="1115"/>
        <v>1.7992237674548059</v>
      </c>
      <c r="AG3111" t="str">
        <f t="shared" si="1116"/>
        <v>Cluster 3</v>
      </c>
      <c r="AH3111" t="str">
        <f t="shared" si="1117"/>
        <v>Not Applicable</v>
      </c>
      <c r="AI3111">
        <f t="shared" si="1118"/>
        <v>50.63</v>
      </c>
      <c r="AJ3111" t="e">
        <f t="shared" si="1119"/>
        <v>#N/A</v>
      </c>
      <c r="AK3111" t="str">
        <f t="shared" si="1120"/>
        <v>no - Low</v>
      </c>
      <c r="AL3111" t="str">
        <f t="shared" si="1121"/>
        <v>Q3 - High</v>
      </c>
      <c r="AM3111">
        <f t="shared" si="1122"/>
        <v>0</v>
      </c>
      <c r="AN3111">
        <f t="shared" si="1123"/>
        <v>0</v>
      </c>
      <c r="AO3111">
        <f t="shared" si="1124"/>
        <v>1</v>
      </c>
      <c r="AP3111">
        <f t="shared" si="1125"/>
        <v>1</v>
      </c>
      <c r="AQ3111">
        <f t="shared" si="1126"/>
        <v>297.8</v>
      </c>
    </row>
    <row r="3112" spans="1:43" x14ac:dyDescent="0.25">
      <c r="A3112" t="s">
        <v>58</v>
      </c>
      <c r="B3112">
        <v>52</v>
      </c>
      <c r="C3112" t="s">
        <v>25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  <c r="U3112">
        <f t="shared" si="1104"/>
        <v>0</v>
      </c>
      <c r="V3112" t="str">
        <f t="shared" si="1105"/>
        <v>&lt;=3 calls</v>
      </c>
      <c r="W3112" t="str">
        <f t="shared" si="1106"/>
        <v>Q1</v>
      </c>
      <c r="X3112" t="str">
        <f t="shared" si="1107"/>
        <v>High</v>
      </c>
      <c r="Y3112" t="str">
        <f t="shared" si="1108"/>
        <v>High</v>
      </c>
      <c r="Z3112" s="3">
        <f t="shared" si="1109"/>
        <v>-0.66206311247570238</v>
      </c>
      <c r="AA3112" s="3">
        <f t="shared" si="1110"/>
        <v>1.9169555768738109</v>
      </c>
      <c r="AB3112" s="3">
        <f t="shared" si="1111"/>
        <v>-0.12368308870133173</v>
      </c>
      <c r="AC3112" s="3">
        <f t="shared" si="1112"/>
        <v>0.77675738956378104</v>
      </c>
      <c r="AD3112" s="3">
        <f t="shared" si="1113"/>
        <v>3.5422633058261459</v>
      </c>
      <c r="AE3112" s="3">
        <f t="shared" si="1114"/>
        <v>2.1752461463662591</v>
      </c>
      <c r="AF3112" s="3">
        <f t="shared" si="1115"/>
        <v>2.217151836649927</v>
      </c>
      <c r="AG3112" t="str">
        <f t="shared" si="1116"/>
        <v>Cluster 2</v>
      </c>
      <c r="AH3112" t="str">
        <f t="shared" si="1117"/>
        <v>Not Applicable</v>
      </c>
      <c r="AI3112" t="e">
        <f t="shared" si="1118"/>
        <v>#N/A</v>
      </c>
      <c r="AJ3112">
        <f t="shared" si="1119"/>
        <v>24.57</v>
      </c>
      <c r="AK3112" t="str">
        <f t="shared" si="1120"/>
        <v>yes - Low</v>
      </c>
      <c r="AL3112" t="str">
        <f t="shared" si="1121"/>
        <v>Q4 - Very High</v>
      </c>
      <c r="AM3112">
        <f t="shared" si="1122"/>
        <v>1</v>
      </c>
      <c r="AN3112">
        <f t="shared" si="1123"/>
        <v>0</v>
      </c>
      <c r="AO3112">
        <f t="shared" si="1124"/>
        <v>0</v>
      </c>
      <c r="AP3112">
        <f t="shared" si="1125"/>
        <v>1</v>
      </c>
      <c r="AQ3112">
        <f t="shared" si="1126"/>
        <v>144.5</v>
      </c>
    </row>
    <row r="3113" spans="1:43" x14ac:dyDescent="0.25">
      <c r="A3113" t="s">
        <v>35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  <c r="U3113">
        <f t="shared" si="1104"/>
        <v>1</v>
      </c>
      <c r="V3113" t="str">
        <f t="shared" si="1105"/>
        <v>&lt;=3 calls</v>
      </c>
      <c r="W3113" t="str">
        <f t="shared" si="1106"/>
        <v>Q3</v>
      </c>
      <c r="X3113" t="str">
        <f t="shared" si="1107"/>
        <v>Not Applicable</v>
      </c>
      <c r="Y3113" t="str">
        <f t="shared" si="1108"/>
        <v>High</v>
      </c>
      <c r="Z3113" s="3">
        <f t="shared" si="1109"/>
        <v>0.98385604487200051</v>
      </c>
      <c r="AA3113" s="3">
        <f t="shared" si="1110"/>
        <v>1.9149655080410262</v>
      </c>
      <c r="AB3113" s="3">
        <f t="shared" si="1111"/>
        <v>1.5167177004857886</v>
      </c>
      <c r="AC3113" s="3">
        <f t="shared" si="1112"/>
        <v>1.591586692182255E-2</v>
      </c>
      <c r="AD3113" s="3">
        <f t="shared" si="1113"/>
        <v>4.4495687153302903</v>
      </c>
      <c r="AE3113" s="3">
        <f t="shared" si="1114"/>
        <v>2.6335814989866506</v>
      </c>
      <c r="AF3113" s="3">
        <f t="shared" si="1115"/>
        <v>1.439736528384099</v>
      </c>
      <c r="AG3113" t="str">
        <f t="shared" si="1116"/>
        <v>Cluster 3</v>
      </c>
      <c r="AH3113" t="str">
        <f t="shared" si="1117"/>
        <v>Not Applicable</v>
      </c>
      <c r="AI3113">
        <f t="shared" si="1118"/>
        <v>39.68</v>
      </c>
      <c r="AJ3113" t="e">
        <f t="shared" si="1119"/>
        <v>#N/A</v>
      </c>
      <c r="AK3113" t="str">
        <f t="shared" si="1120"/>
        <v>no - Low</v>
      </c>
      <c r="AL3113" t="str">
        <f t="shared" si="1121"/>
        <v>Q2 - Medium</v>
      </c>
      <c r="AM3113">
        <f t="shared" si="1122"/>
        <v>0</v>
      </c>
      <c r="AN3113">
        <f t="shared" si="1123"/>
        <v>1</v>
      </c>
      <c r="AO3113">
        <f t="shared" si="1124"/>
        <v>0</v>
      </c>
      <c r="AP3113">
        <f t="shared" si="1125"/>
        <v>0</v>
      </c>
      <c r="AQ3113">
        <f t="shared" si="1126"/>
        <v>233.4</v>
      </c>
    </row>
    <row r="3114" spans="1:43" x14ac:dyDescent="0.25">
      <c r="A3114" t="s">
        <v>71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  <c r="U3114">
        <f t="shared" si="1104"/>
        <v>0</v>
      </c>
      <c r="V3114" t="str">
        <f t="shared" si="1105"/>
        <v>&lt;=3 calls</v>
      </c>
      <c r="W3114" t="str">
        <f t="shared" si="1106"/>
        <v>Q3</v>
      </c>
      <c r="X3114" t="str">
        <f t="shared" si="1107"/>
        <v>Not Applicable</v>
      </c>
      <c r="Y3114" t="str">
        <f t="shared" si="1108"/>
        <v>High</v>
      </c>
      <c r="Z3114" s="3">
        <f t="shared" si="1109"/>
        <v>-0.92126297977455318</v>
      </c>
      <c r="AA3114" s="3">
        <f t="shared" si="1110"/>
        <v>0.98162322546516634</v>
      </c>
      <c r="AB3114" s="3">
        <f t="shared" si="1111"/>
        <v>0.38472199850436184</v>
      </c>
      <c r="AC3114" s="3">
        <f t="shared" si="1112"/>
        <v>0.88544903565548905</v>
      </c>
      <c r="AD3114" s="3">
        <f t="shared" si="1113"/>
        <v>3.0668229823798243</v>
      </c>
      <c r="AE3114" s="3">
        <f t="shared" si="1114"/>
        <v>1.6566051568047684</v>
      </c>
      <c r="AF3114" s="3">
        <f t="shared" si="1115"/>
        <v>2.0207122719108783</v>
      </c>
      <c r="AG3114" t="str">
        <f t="shared" si="1116"/>
        <v>Cluster 2</v>
      </c>
      <c r="AH3114" t="str">
        <f t="shared" si="1117"/>
        <v>Not Applicable</v>
      </c>
      <c r="AI3114" t="e">
        <f t="shared" si="1118"/>
        <v>#N/A</v>
      </c>
      <c r="AJ3114">
        <f t="shared" si="1119"/>
        <v>22.19</v>
      </c>
      <c r="AK3114" t="str">
        <f t="shared" si="1120"/>
        <v>no - Low</v>
      </c>
      <c r="AL3114" t="str">
        <f t="shared" si="1121"/>
        <v>Q4 - Very High</v>
      </c>
      <c r="AM3114">
        <f t="shared" si="1122"/>
        <v>0</v>
      </c>
      <c r="AN3114">
        <f t="shared" si="1123"/>
        <v>1</v>
      </c>
      <c r="AO3114">
        <f t="shared" si="1124"/>
        <v>0</v>
      </c>
      <c r="AP3114">
        <f t="shared" si="1125"/>
        <v>3</v>
      </c>
      <c r="AQ3114">
        <f t="shared" si="1126"/>
        <v>130.5</v>
      </c>
    </row>
    <row r="3115" spans="1:43" x14ac:dyDescent="0.25">
      <c r="A3115" t="s">
        <v>30</v>
      </c>
      <c r="B3115">
        <v>85</v>
      </c>
      <c r="C3115" t="s">
        <v>28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  <c r="U3115">
        <f t="shared" si="1104"/>
        <v>0</v>
      </c>
      <c r="V3115" t="str">
        <f t="shared" si="1105"/>
        <v>&lt;=3 calls</v>
      </c>
      <c r="W3115" t="str">
        <f t="shared" si="1106"/>
        <v>Q2</v>
      </c>
      <c r="X3115" t="str">
        <f t="shared" si="1107"/>
        <v>Not Applicable</v>
      </c>
      <c r="Y3115" t="str">
        <f t="shared" si="1108"/>
        <v>Medium</v>
      </c>
      <c r="Z3115" s="3">
        <f t="shared" si="1109"/>
        <v>-0.86942300631478275</v>
      </c>
      <c r="AA3115" s="3">
        <f t="shared" si="1110"/>
        <v>-0.30197117168073956</v>
      </c>
      <c r="AB3115" s="3">
        <f t="shared" si="1111"/>
        <v>1.7570185424853553</v>
      </c>
      <c r="AC3115" s="3">
        <f t="shared" si="1112"/>
        <v>-0.41885071744501134</v>
      </c>
      <c r="AD3115" s="3">
        <f t="shared" si="1113"/>
        <v>2.9057151148498508</v>
      </c>
      <c r="AE3115" s="3">
        <f t="shared" si="1114"/>
        <v>2.0272229859039275</v>
      </c>
      <c r="AF3115" s="3">
        <f t="shared" si="1115"/>
        <v>2.7885633829066165</v>
      </c>
      <c r="AG3115" t="str">
        <f t="shared" si="1116"/>
        <v>Cluster 2</v>
      </c>
      <c r="AH3115" t="str">
        <f t="shared" si="1117"/>
        <v>Not Applicable</v>
      </c>
      <c r="AI3115" t="e">
        <f t="shared" si="1118"/>
        <v>#N/A</v>
      </c>
      <c r="AJ3115">
        <f t="shared" si="1119"/>
        <v>22.66</v>
      </c>
      <c r="AK3115" t="str">
        <f t="shared" si="1120"/>
        <v>no - Medium</v>
      </c>
      <c r="AL3115" t="str">
        <f t="shared" si="1121"/>
        <v>Q2 - Medium</v>
      </c>
      <c r="AM3115">
        <f t="shared" si="1122"/>
        <v>0</v>
      </c>
      <c r="AN3115">
        <f t="shared" si="1123"/>
        <v>0</v>
      </c>
      <c r="AO3115">
        <f t="shared" si="1124"/>
        <v>1</v>
      </c>
      <c r="AP3115">
        <f t="shared" si="1125"/>
        <v>3</v>
      </c>
      <c r="AQ3115">
        <f t="shared" si="1126"/>
        <v>133.30000000000001</v>
      </c>
    </row>
    <row r="3116" spans="1:43" x14ac:dyDescent="0.25">
      <c r="A3116" t="s">
        <v>43</v>
      </c>
      <c r="B3116">
        <v>92</v>
      </c>
      <c r="C3116" t="s">
        <v>28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  <c r="U3116">
        <f t="shared" si="1104"/>
        <v>0</v>
      </c>
      <c r="V3116" t="str">
        <f t="shared" si="1105"/>
        <v>&lt;=3 calls</v>
      </c>
      <c r="W3116" t="str">
        <f t="shared" si="1106"/>
        <v>Q2</v>
      </c>
      <c r="X3116" t="str">
        <f t="shared" si="1107"/>
        <v>Not Applicable</v>
      </c>
      <c r="Y3116" t="str">
        <f t="shared" si="1108"/>
        <v>High</v>
      </c>
      <c r="Z3116" s="3">
        <f t="shared" si="1109"/>
        <v>6.3696515961079753E-2</v>
      </c>
      <c r="AA3116" s="3">
        <f t="shared" si="1110"/>
        <v>1.4015277491826648</v>
      </c>
      <c r="AB3116" s="3">
        <f t="shared" si="1111"/>
        <v>-1.3430609150462378</v>
      </c>
      <c r="AC3116" s="3">
        <f t="shared" si="1112"/>
        <v>0.34199080519694713</v>
      </c>
      <c r="AD3116" s="3">
        <f t="shared" si="1113"/>
        <v>2.9694133967549226</v>
      </c>
      <c r="AE3116" s="3">
        <f t="shared" si="1114"/>
        <v>1.972082049570631</v>
      </c>
      <c r="AF3116" s="3">
        <f t="shared" si="1115"/>
        <v>2.6383326741807585</v>
      </c>
      <c r="AG3116" t="str">
        <f t="shared" si="1116"/>
        <v>Cluster 2</v>
      </c>
      <c r="AH3116" t="str">
        <f t="shared" si="1117"/>
        <v>Not Applicable</v>
      </c>
      <c r="AI3116" t="e">
        <f t="shared" si="1118"/>
        <v>#N/A</v>
      </c>
      <c r="AJ3116">
        <f t="shared" si="1119"/>
        <v>31.23</v>
      </c>
      <c r="AK3116" t="str">
        <f t="shared" si="1120"/>
        <v>no - Low</v>
      </c>
      <c r="AL3116" t="str">
        <f t="shared" si="1121"/>
        <v>Q3 - High</v>
      </c>
      <c r="AM3116">
        <f t="shared" si="1122"/>
        <v>0</v>
      </c>
      <c r="AN3116">
        <f t="shared" si="1123"/>
        <v>0</v>
      </c>
      <c r="AO3116">
        <f t="shared" si="1124"/>
        <v>1</v>
      </c>
      <c r="AP3116">
        <f t="shared" si="1125"/>
        <v>0</v>
      </c>
      <c r="AQ3116">
        <f t="shared" si="1126"/>
        <v>183.7</v>
      </c>
    </row>
    <row r="3117" spans="1:43" x14ac:dyDescent="0.25">
      <c r="A3117" t="s">
        <v>32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  <c r="U3117">
        <f t="shared" si="1104"/>
        <v>1</v>
      </c>
      <c r="V3117" t="str">
        <f t="shared" si="1105"/>
        <v>&gt;3 calls</v>
      </c>
      <c r="W3117" t="str">
        <f t="shared" si="1106"/>
        <v>Q3</v>
      </c>
      <c r="X3117" t="str">
        <f t="shared" si="1107"/>
        <v>Not Applicable</v>
      </c>
      <c r="Y3117" t="str">
        <f t="shared" si="1108"/>
        <v>Medium</v>
      </c>
      <c r="Z3117" s="3">
        <f t="shared" si="1109"/>
        <v>1.6799928313317711</v>
      </c>
      <c r="AA3117" s="3">
        <f t="shared" si="1110"/>
        <v>0.19355596768256375</v>
      </c>
      <c r="AB3117" s="3">
        <f t="shared" si="1111"/>
        <v>-0.13957074767650987</v>
      </c>
      <c r="AC3117" s="3">
        <f t="shared" si="1112"/>
        <v>1.2477545226278501</v>
      </c>
      <c r="AD3117" s="3">
        <f t="shared" si="1113"/>
        <v>3.7946905428807045</v>
      </c>
      <c r="AE3117" s="3">
        <f t="shared" si="1114"/>
        <v>2.1062315087133485</v>
      </c>
      <c r="AF3117" s="3">
        <f t="shared" si="1115"/>
        <v>1.5724967473306766</v>
      </c>
      <c r="AG3117" t="str">
        <f t="shared" si="1116"/>
        <v>Cluster 3</v>
      </c>
      <c r="AH3117" t="str">
        <f t="shared" si="1117"/>
        <v>Not Applicable</v>
      </c>
      <c r="AI3117">
        <f t="shared" si="1118"/>
        <v>46.07</v>
      </c>
      <c r="AJ3117" t="e">
        <f t="shared" si="1119"/>
        <v>#N/A</v>
      </c>
      <c r="AK3117" t="str">
        <f t="shared" si="1120"/>
        <v>no - Low</v>
      </c>
      <c r="AL3117" t="str">
        <f t="shared" si="1121"/>
        <v>Q4 - Very High</v>
      </c>
      <c r="AM3117">
        <f t="shared" si="1122"/>
        <v>0</v>
      </c>
      <c r="AN3117">
        <f t="shared" si="1123"/>
        <v>1</v>
      </c>
      <c r="AO3117">
        <f t="shared" si="1124"/>
        <v>0</v>
      </c>
      <c r="AP3117">
        <f t="shared" si="1125"/>
        <v>5</v>
      </c>
      <c r="AQ3117">
        <f t="shared" si="1126"/>
        <v>271</v>
      </c>
    </row>
    <row r="3118" spans="1:43" x14ac:dyDescent="0.25">
      <c r="A3118" t="s">
        <v>34</v>
      </c>
      <c r="B3118">
        <v>163</v>
      </c>
      <c r="C3118" t="s">
        <v>28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  <c r="U3118">
        <f t="shared" si="1104"/>
        <v>0</v>
      </c>
      <c r="V3118" t="str">
        <f t="shared" si="1105"/>
        <v>&lt;=3 calls</v>
      </c>
      <c r="W3118" t="str">
        <f t="shared" si="1106"/>
        <v>Q4</v>
      </c>
      <c r="X3118" t="str">
        <f t="shared" si="1107"/>
        <v>Not Applicable</v>
      </c>
      <c r="Y3118" t="str">
        <f t="shared" si="1108"/>
        <v>Medium</v>
      </c>
      <c r="Z3118" s="3">
        <f t="shared" si="1109"/>
        <v>-1.0693771896596107</v>
      </c>
      <c r="AA3118" s="3">
        <f t="shared" si="1110"/>
        <v>0.42241388345276404</v>
      </c>
      <c r="AB3118" s="3">
        <f t="shared" si="1111"/>
        <v>-0.25872818999034436</v>
      </c>
      <c r="AC3118" s="3">
        <f t="shared" si="1112"/>
        <v>5.2146415619058542E-2</v>
      </c>
      <c r="AD3118" s="3">
        <f t="shared" si="1113"/>
        <v>1.9195234894367046</v>
      </c>
      <c r="AE3118" s="3">
        <f t="shared" si="1114"/>
        <v>1.1796866480788564</v>
      </c>
      <c r="AF3118" s="3">
        <f t="shared" si="1115"/>
        <v>2.6643480907741379</v>
      </c>
      <c r="AG3118" t="str">
        <f t="shared" si="1116"/>
        <v>Cluster 2</v>
      </c>
      <c r="AH3118" t="str">
        <f t="shared" si="1117"/>
        <v>Not Applicable</v>
      </c>
      <c r="AI3118" t="e">
        <f t="shared" si="1118"/>
        <v>#N/A</v>
      </c>
      <c r="AJ3118">
        <f t="shared" si="1119"/>
        <v>20.83</v>
      </c>
      <c r="AK3118" t="str">
        <f t="shared" si="1120"/>
        <v>no - Medium</v>
      </c>
      <c r="AL3118" t="str">
        <f t="shared" si="1121"/>
        <v>Q3 - High</v>
      </c>
      <c r="AM3118">
        <f t="shared" si="1122"/>
        <v>0</v>
      </c>
      <c r="AN3118">
        <f t="shared" si="1123"/>
        <v>0</v>
      </c>
      <c r="AO3118">
        <f t="shared" si="1124"/>
        <v>1</v>
      </c>
      <c r="AP3118">
        <f t="shared" si="1125"/>
        <v>0</v>
      </c>
      <c r="AQ3118">
        <f t="shared" si="1126"/>
        <v>122.5</v>
      </c>
    </row>
    <row r="3119" spans="1:43" x14ac:dyDescent="0.25">
      <c r="A3119" t="s">
        <v>47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  <c r="U3119">
        <f t="shared" si="1104"/>
        <v>0</v>
      </c>
      <c r="V3119" t="str">
        <f t="shared" si="1105"/>
        <v>&lt;=3 calls</v>
      </c>
      <c r="W3119" t="str">
        <f t="shared" si="1106"/>
        <v>Q2</v>
      </c>
      <c r="X3119" t="str">
        <f t="shared" si="1107"/>
        <v>Not Applicable</v>
      </c>
      <c r="Y3119" t="str">
        <f t="shared" si="1108"/>
        <v>Medium</v>
      </c>
      <c r="Z3119" s="3">
        <f t="shared" si="1109"/>
        <v>4.1479384478321321E-2</v>
      </c>
      <c r="AA3119" s="3">
        <f t="shared" si="1110"/>
        <v>-0.3716235808281918</v>
      </c>
      <c r="AB3119" s="3">
        <f t="shared" si="1111"/>
        <v>-2.8357134850264504E-2</v>
      </c>
      <c r="AC3119" s="3">
        <f t="shared" si="1112"/>
        <v>1.6100600096002116</v>
      </c>
      <c r="AD3119" s="3">
        <f t="shared" si="1113"/>
        <v>3.0390852807341835</v>
      </c>
      <c r="AE3119" s="3">
        <f t="shared" si="1114"/>
        <v>1.6531551611312887</v>
      </c>
      <c r="AF3119" s="3">
        <f t="shared" si="1115"/>
        <v>2.0566488834934522</v>
      </c>
      <c r="AG3119" t="str">
        <f t="shared" si="1116"/>
        <v>Cluster 2</v>
      </c>
      <c r="AH3119" t="str">
        <f t="shared" si="1117"/>
        <v>Not Applicable</v>
      </c>
      <c r="AI3119" t="e">
        <f t="shared" si="1118"/>
        <v>#N/A</v>
      </c>
      <c r="AJ3119">
        <f t="shared" si="1119"/>
        <v>31.03</v>
      </c>
      <c r="AK3119" t="str">
        <f t="shared" si="1120"/>
        <v>no - Medium</v>
      </c>
      <c r="AL3119" t="str">
        <f t="shared" si="1121"/>
        <v>Q4 - Very High</v>
      </c>
      <c r="AM3119">
        <f t="shared" si="1122"/>
        <v>0</v>
      </c>
      <c r="AN3119">
        <f t="shared" si="1123"/>
        <v>1</v>
      </c>
      <c r="AO3119">
        <f t="shared" si="1124"/>
        <v>0</v>
      </c>
      <c r="AP3119">
        <f t="shared" si="1125"/>
        <v>1</v>
      </c>
      <c r="AQ3119">
        <f t="shared" si="1126"/>
        <v>182.5</v>
      </c>
    </row>
    <row r="3120" spans="1:43" x14ac:dyDescent="0.25">
      <c r="A3120" t="s">
        <v>48</v>
      </c>
      <c r="B3120">
        <v>117</v>
      </c>
      <c r="C3120" t="s">
        <v>28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  <c r="U3120">
        <f t="shared" si="1104"/>
        <v>0</v>
      </c>
      <c r="V3120" t="str">
        <f t="shared" si="1105"/>
        <v>&lt;=3 calls</v>
      </c>
      <c r="W3120" t="str">
        <f t="shared" si="1106"/>
        <v>Q3</v>
      </c>
      <c r="X3120" t="str">
        <f t="shared" si="1107"/>
        <v>Not Applicable</v>
      </c>
      <c r="Y3120" t="str">
        <f t="shared" si="1108"/>
        <v>High</v>
      </c>
      <c r="Z3120" s="3">
        <f t="shared" si="1109"/>
        <v>-1.2933999321107603</v>
      </c>
      <c r="AA3120" s="3">
        <f t="shared" si="1110"/>
        <v>0.85027868250139926</v>
      </c>
      <c r="AB3120" s="3">
        <f t="shared" si="1111"/>
        <v>-0.59832690058477245</v>
      </c>
      <c r="AC3120" s="3">
        <f t="shared" si="1112"/>
        <v>1.320215620022323</v>
      </c>
      <c r="AD3120" s="3">
        <f t="shared" si="1113"/>
        <v>3.0090457831796313</v>
      </c>
      <c r="AE3120" s="3">
        <f t="shared" si="1114"/>
        <v>2.1205710517723149</v>
      </c>
      <c r="AF3120" s="3">
        <f t="shared" si="1115"/>
        <v>2.8176739779396698</v>
      </c>
      <c r="AG3120" t="str">
        <f t="shared" si="1116"/>
        <v>Cluster 2</v>
      </c>
      <c r="AH3120" t="str">
        <f t="shared" si="1117"/>
        <v>Not Applicable</v>
      </c>
      <c r="AI3120" t="e">
        <f t="shared" si="1118"/>
        <v>#N/A</v>
      </c>
      <c r="AJ3120">
        <f t="shared" si="1119"/>
        <v>18.77</v>
      </c>
      <c r="AK3120" t="str">
        <f t="shared" si="1120"/>
        <v>no - Medium</v>
      </c>
      <c r="AL3120" t="str">
        <f t="shared" si="1121"/>
        <v>Q4 - Very High</v>
      </c>
      <c r="AM3120">
        <f t="shared" si="1122"/>
        <v>0</v>
      </c>
      <c r="AN3120">
        <f t="shared" si="1123"/>
        <v>0</v>
      </c>
      <c r="AO3120">
        <f t="shared" si="1124"/>
        <v>1</v>
      </c>
      <c r="AP3120">
        <f t="shared" si="1125"/>
        <v>1</v>
      </c>
      <c r="AQ3120">
        <f t="shared" si="1126"/>
        <v>110.4</v>
      </c>
    </row>
    <row r="3121" spans="1:43" x14ac:dyDescent="0.25">
      <c r="A3121" t="s">
        <v>30</v>
      </c>
      <c r="B3121">
        <v>90</v>
      </c>
      <c r="C3121" t="s">
        <v>25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  <c r="U3121">
        <f t="shared" si="1104"/>
        <v>0</v>
      </c>
      <c r="V3121" t="str">
        <f t="shared" si="1105"/>
        <v>&lt;=3 calls</v>
      </c>
      <c r="W3121" t="str">
        <f t="shared" si="1106"/>
        <v>Q2</v>
      </c>
      <c r="X3121" t="str">
        <f t="shared" si="1107"/>
        <v>Not Applicable</v>
      </c>
      <c r="Y3121" t="str">
        <f t="shared" si="1108"/>
        <v>High</v>
      </c>
      <c r="Z3121" s="3">
        <f t="shared" si="1109"/>
        <v>-0.73056593454754126</v>
      </c>
      <c r="AA3121" s="3">
        <f t="shared" si="1110"/>
        <v>2.0463100510047938</v>
      </c>
      <c r="AB3121" s="3">
        <f t="shared" si="1111"/>
        <v>1.3280517501555507</v>
      </c>
      <c r="AC3121" s="3">
        <f t="shared" si="1112"/>
        <v>1.3926767174167949</v>
      </c>
      <c r="AD3121" s="3">
        <f t="shared" si="1113"/>
        <v>4.5273973172176749</v>
      </c>
      <c r="AE3121" s="3">
        <f t="shared" si="1114"/>
        <v>2.9024784753535391</v>
      </c>
      <c r="AF3121" s="3">
        <f t="shared" si="1115"/>
        <v>2.0860096193046203</v>
      </c>
      <c r="AG3121" t="str">
        <f t="shared" si="1116"/>
        <v>Cluster 3</v>
      </c>
      <c r="AH3121" t="str">
        <f t="shared" si="1117"/>
        <v>Not Applicable</v>
      </c>
      <c r="AI3121" t="e">
        <f t="shared" si="1118"/>
        <v>#N/A</v>
      </c>
      <c r="AJ3121">
        <f t="shared" si="1119"/>
        <v>23.94</v>
      </c>
      <c r="AK3121" t="str">
        <f t="shared" si="1120"/>
        <v>no - Low</v>
      </c>
      <c r="AL3121" t="str">
        <f t="shared" si="1121"/>
        <v>Q4 - Very High</v>
      </c>
      <c r="AM3121">
        <f t="shared" si="1122"/>
        <v>0</v>
      </c>
      <c r="AN3121">
        <f t="shared" si="1123"/>
        <v>0</v>
      </c>
      <c r="AO3121">
        <f t="shared" si="1124"/>
        <v>0</v>
      </c>
      <c r="AP3121">
        <f t="shared" si="1125"/>
        <v>0</v>
      </c>
      <c r="AQ3121">
        <f t="shared" si="1126"/>
        <v>140.80000000000001</v>
      </c>
    </row>
    <row r="3122" spans="1:43" x14ac:dyDescent="0.25">
      <c r="A3122" t="s">
        <v>53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  <c r="U3122">
        <f t="shared" si="1104"/>
        <v>0</v>
      </c>
      <c r="V3122" t="str">
        <f t="shared" si="1105"/>
        <v>&lt;=3 calls</v>
      </c>
      <c r="W3122" t="str">
        <f t="shared" si="1106"/>
        <v>Q4</v>
      </c>
      <c r="X3122" t="str">
        <f t="shared" si="1107"/>
        <v>Not Applicable</v>
      </c>
      <c r="Y3122" t="str">
        <f t="shared" si="1108"/>
        <v>Medium</v>
      </c>
      <c r="Z3122" s="3">
        <f t="shared" si="1109"/>
        <v>-0.79166304612512772</v>
      </c>
      <c r="AA3122" s="3">
        <f t="shared" si="1110"/>
        <v>-0.4810773666313311</v>
      </c>
      <c r="AB3122" s="3">
        <f t="shared" si="1111"/>
        <v>0.20002796291791819</v>
      </c>
      <c r="AC3122" s="3">
        <f t="shared" si="1112"/>
        <v>5.2146415619058542E-2</v>
      </c>
      <c r="AD3122" s="3">
        <f t="shared" si="1113"/>
        <v>1.6910837286950331</v>
      </c>
      <c r="AE3122" s="3">
        <f t="shared" si="1114"/>
        <v>0.94915554357337029</v>
      </c>
      <c r="AF3122" s="3">
        <f t="shared" si="1115"/>
        <v>2.6347729151361459</v>
      </c>
      <c r="AG3122" t="str">
        <f t="shared" si="1116"/>
        <v>Cluster 2</v>
      </c>
      <c r="AH3122" t="str">
        <f t="shared" si="1117"/>
        <v>Not Applicable</v>
      </c>
      <c r="AI3122" t="e">
        <f t="shared" si="1118"/>
        <v>#N/A</v>
      </c>
      <c r="AJ3122">
        <f t="shared" si="1119"/>
        <v>23.38</v>
      </c>
      <c r="AK3122" t="str">
        <f t="shared" si="1120"/>
        <v>no - Medium</v>
      </c>
      <c r="AL3122" t="str">
        <f t="shared" si="1121"/>
        <v>Q3 - High</v>
      </c>
      <c r="AM3122">
        <f t="shared" si="1122"/>
        <v>0</v>
      </c>
      <c r="AN3122">
        <f t="shared" si="1123"/>
        <v>1</v>
      </c>
      <c r="AO3122">
        <f t="shared" si="1124"/>
        <v>0</v>
      </c>
      <c r="AP3122">
        <f t="shared" si="1125"/>
        <v>0</v>
      </c>
      <c r="AQ3122">
        <f t="shared" si="1126"/>
        <v>137.5</v>
      </c>
    </row>
    <row r="3123" spans="1:43" x14ac:dyDescent="0.25">
      <c r="A3123" t="s">
        <v>40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  <c r="U3123">
        <f t="shared" si="1104"/>
        <v>0</v>
      </c>
      <c r="V3123" t="str">
        <f t="shared" si="1105"/>
        <v>&lt;=3 calls</v>
      </c>
      <c r="W3123" t="str">
        <f t="shared" si="1106"/>
        <v>Q3</v>
      </c>
      <c r="X3123" t="str">
        <f t="shared" si="1107"/>
        <v>Not Applicable</v>
      </c>
      <c r="Y3123" t="str">
        <f t="shared" si="1108"/>
        <v>Medium</v>
      </c>
      <c r="Z3123" s="3">
        <f t="shared" si="1109"/>
        <v>-1.1915714128147832</v>
      </c>
      <c r="AA3123" s="3">
        <f t="shared" si="1110"/>
        <v>-9.4310532614403104E-3</v>
      </c>
      <c r="AB3123" s="3">
        <f t="shared" si="1111"/>
        <v>0.96859346584215078</v>
      </c>
      <c r="AC3123" s="3">
        <f t="shared" si="1112"/>
        <v>-9.277577916988608E-2</v>
      </c>
      <c r="AD3123" s="3">
        <f t="shared" si="1113"/>
        <v>2.3908873802560864</v>
      </c>
      <c r="AE3123" s="3">
        <f t="shared" si="1114"/>
        <v>1.5384121761984748</v>
      </c>
      <c r="AF3123" s="3">
        <f t="shared" si="1115"/>
        <v>2.6489774598292914</v>
      </c>
      <c r="AG3123" t="str">
        <f t="shared" si="1116"/>
        <v>Cluster 2</v>
      </c>
      <c r="AH3123" t="str">
        <f t="shared" si="1117"/>
        <v>Not Applicable</v>
      </c>
      <c r="AI3123" t="e">
        <f t="shared" si="1118"/>
        <v>#N/A</v>
      </c>
      <c r="AJ3123">
        <f t="shared" si="1119"/>
        <v>19.7</v>
      </c>
      <c r="AK3123" t="str">
        <f t="shared" si="1120"/>
        <v>no - Medium</v>
      </c>
      <c r="AL3123" t="str">
        <f t="shared" si="1121"/>
        <v>Q2 - Medium</v>
      </c>
      <c r="AM3123">
        <f t="shared" si="1122"/>
        <v>0</v>
      </c>
      <c r="AN3123">
        <f t="shared" si="1123"/>
        <v>1</v>
      </c>
      <c r="AO3123">
        <f t="shared" si="1124"/>
        <v>0</v>
      </c>
      <c r="AP3123">
        <f t="shared" si="1125"/>
        <v>1</v>
      </c>
      <c r="AQ3123">
        <f t="shared" si="1126"/>
        <v>115.9</v>
      </c>
    </row>
    <row r="3124" spans="1:43" x14ac:dyDescent="0.25">
      <c r="A3124" t="s">
        <v>55</v>
      </c>
      <c r="B3124">
        <v>52</v>
      </c>
      <c r="C3124" t="s">
        <v>25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  <c r="U3124">
        <f t="shared" si="1104"/>
        <v>0</v>
      </c>
      <c r="V3124" t="str">
        <f t="shared" si="1105"/>
        <v>&gt;3 calls</v>
      </c>
      <c r="W3124" t="str">
        <f t="shared" si="1106"/>
        <v>Q1</v>
      </c>
      <c r="X3124" t="str">
        <f t="shared" si="1107"/>
        <v>Not Applicable</v>
      </c>
      <c r="Y3124" t="str">
        <f t="shared" si="1108"/>
        <v>Low</v>
      </c>
      <c r="Z3124" s="3">
        <f t="shared" si="1109"/>
        <v>1.9984383825846448</v>
      </c>
      <c r="AA3124" s="3">
        <f t="shared" si="1110"/>
        <v>-1.4044693050432697</v>
      </c>
      <c r="AB3124" s="3">
        <f t="shared" si="1111"/>
        <v>0.57735986357839397</v>
      </c>
      <c r="AC3124" s="3">
        <f t="shared" si="1112"/>
        <v>-0.23769797395883072</v>
      </c>
      <c r="AD3124" s="3">
        <f t="shared" si="1113"/>
        <v>3.4961974588134366</v>
      </c>
      <c r="AE3124" s="3">
        <f t="shared" si="1114"/>
        <v>2.5211375878146063</v>
      </c>
      <c r="AF3124" s="3">
        <f t="shared" si="1115"/>
        <v>2.9135670238334614</v>
      </c>
      <c r="AG3124" t="str">
        <f t="shared" si="1116"/>
        <v>Cluster 2</v>
      </c>
      <c r="AH3124" t="str">
        <f t="shared" si="1117"/>
        <v>Not Applicable</v>
      </c>
      <c r="AI3124" t="e">
        <f t="shared" si="1118"/>
        <v>#N/A</v>
      </c>
      <c r="AJ3124">
        <f t="shared" si="1119"/>
        <v>48.99</v>
      </c>
      <c r="AK3124" t="str">
        <f t="shared" si="1120"/>
        <v>no - Medium</v>
      </c>
      <c r="AL3124" t="str">
        <f t="shared" si="1121"/>
        <v>Q2 - Medium</v>
      </c>
      <c r="AM3124">
        <f t="shared" si="1122"/>
        <v>0</v>
      </c>
      <c r="AN3124">
        <f t="shared" si="1123"/>
        <v>0</v>
      </c>
      <c r="AO3124">
        <f t="shared" si="1124"/>
        <v>0</v>
      </c>
      <c r="AP3124">
        <f t="shared" si="1125"/>
        <v>4</v>
      </c>
      <c r="AQ3124">
        <f t="shared" si="1126"/>
        <v>288.2</v>
      </c>
    </row>
    <row r="3125" spans="1:43" x14ac:dyDescent="0.25">
      <c r="A3125" t="s">
        <v>35</v>
      </c>
      <c r="B3125">
        <v>173</v>
      </c>
      <c r="C3125" t="s">
        <v>28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  <c r="U3125">
        <f t="shared" si="1104"/>
        <v>0</v>
      </c>
      <c r="V3125" t="str">
        <f t="shared" si="1105"/>
        <v>&lt;=3 calls</v>
      </c>
      <c r="W3125" t="str">
        <f t="shared" si="1106"/>
        <v>Q4</v>
      </c>
      <c r="X3125" t="str">
        <f t="shared" si="1107"/>
        <v>Not Applicable</v>
      </c>
      <c r="Y3125" t="str">
        <f t="shared" si="1108"/>
        <v>Low</v>
      </c>
      <c r="Z3125" s="3">
        <f t="shared" si="1109"/>
        <v>-2.222816599139497</v>
      </c>
      <c r="AA3125" s="3">
        <f t="shared" si="1110"/>
        <v>-1.6333272208134699</v>
      </c>
      <c r="AB3125" s="3">
        <f t="shared" si="1111"/>
        <v>0.58728965043788017</v>
      </c>
      <c r="AC3125" s="3">
        <f t="shared" si="1112"/>
        <v>1.1028323278389063</v>
      </c>
      <c r="AD3125" s="3">
        <f t="shared" si="1113"/>
        <v>2.972839726111383</v>
      </c>
      <c r="AE3125" s="3">
        <f t="shared" si="1114"/>
        <v>3.0281710190308542</v>
      </c>
      <c r="AF3125" s="3">
        <f t="shared" si="1115"/>
        <v>4.1835228461012051</v>
      </c>
      <c r="AG3125" t="str">
        <f t="shared" si="1116"/>
        <v>Cluster 1</v>
      </c>
      <c r="AH3125" t="str">
        <f t="shared" si="1117"/>
        <v>&gt;16 messages</v>
      </c>
      <c r="AI3125" t="e">
        <f t="shared" si="1118"/>
        <v>#N/A</v>
      </c>
      <c r="AJ3125">
        <f t="shared" si="1119"/>
        <v>10.23</v>
      </c>
      <c r="AK3125" t="str">
        <f t="shared" si="1120"/>
        <v>no - Medium</v>
      </c>
      <c r="AL3125" t="str">
        <f t="shared" si="1121"/>
        <v>Q4 - Very High</v>
      </c>
      <c r="AM3125">
        <f t="shared" si="1122"/>
        <v>0</v>
      </c>
      <c r="AN3125">
        <f t="shared" si="1123"/>
        <v>0</v>
      </c>
      <c r="AO3125">
        <f t="shared" si="1124"/>
        <v>1</v>
      </c>
      <c r="AP3125">
        <f t="shared" si="1125"/>
        <v>1</v>
      </c>
      <c r="AQ3125">
        <f t="shared" si="1126"/>
        <v>60.2</v>
      </c>
    </row>
    <row r="3126" spans="1:43" x14ac:dyDescent="0.25">
      <c r="A3126" t="s">
        <v>52</v>
      </c>
      <c r="B3126">
        <v>3</v>
      </c>
      <c r="C3126" t="s">
        <v>28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  <c r="U3126">
        <f t="shared" si="1104"/>
        <v>1</v>
      </c>
      <c r="V3126" t="str">
        <f t="shared" si="1105"/>
        <v>&lt;=3 calls</v>
      </c>
      <c r="W3126" t="str">
        <f t="shared" si="1106"/>
        <v>Q1</v>
      </c>
      <c r="X3126" t="str">
        <f t="shared" si="1107"/>
        <v>Not Applicable</v>
      </c>
      <c r="Y3126" t="str">
        <f t="shared" si="1108"/>
        <v>High</v>
      </c>
      <c r="Z3126" s="3">
        <f t="shared" si="1109"/>
        <v>-1.0138343609527141</v>
      </c>
      <c r="AA3126" s="3">
        <f t="shared" si="1110"/>
        <v>1.3139647205401526</v>
      </c>
      <c r="AB3126" s="3">
        <f t="shared" si="1111"/>
        <v>1.3876304713124679</v>
      </c>
      <c r="AC3126" s="3">
        <f t="shared" si="1112"/>
        <v>-1.5782282757565671</v>
      </c>
      <c r="AD3126" s="3">
        <f t="shared" si="1113"/>
        <v>3.3748705640174776</v>
      </c>
      <c r="AE3126" s="3">
        <f t="shared" si="1114"/>
        <v>2.6778137003131803</v>
      </c>
      <c r="AF3126" s="3">
        <f t="shared" si="1115"/>
        <v>3.309323360340946</v>
      </c>
      <c r="AG3126" t="str">
        <f t="shared" si="1116"/>
        <v>Cluster 2</v>
      </c>
      <c r="AH3126" t="str">
        <f t="shared" si="1117"/>
        <v>Not Applicable</v>
      </c>
      <c r="AI3126">
        <f t="shared" si="1118"/>
        <v>21.34</v>
      </c>
      <c r="AJ3126" t="e">
        <f t="shared" si="1119"/>
        <v>#N/A</v>
      </c>
      <c r="AK3126" t="str">
        <f t="shared" si="1120"/>
        <v>no - Medium</v>
      </c>
      <c r="AL3126" t="str">
        <f t="shared" si="1121"/>
        <v>Q1 - Low</v>
      </c>
      <c r="AM3126">
        <f t="shared" si="1122"/>
        <v>0</v>
      </c>
      <c r="AN3126">
        <f t="shared" si="1123"/>
        <v>0</v>
      </c>
      <c r="AO3126">
        <f t="shared" si="1124"/>
        <v>1</v>
      </c>
      <c r="AP3126">
        <f t="shared" si="1125"/>
        <v>3</v>
      </c>
      <c r="AQ3126">
        <f t="shared" si="1126"/>
        <v>125.5</v>
      </c>
    </row>
    <row r="3127" spans="1:43" x14ac:dyDescent="0.25">
      <c r="A3127" t="s">
        <v>68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  <c r="U3127">
        <f t="shared" si="1104"/>
        <v>0</v>
      </c>
      <c r="V3127" t="str">
        <f t="shared" si="1105"/>
        <v>&lt;=3 calls</v>
      </c>
      <c r="W3127" t="str">
        <f t="shared" si="1106"/>
        <v>Q3</v>
      </c>
      <c r="X3127" t="str">
        <f t="shared" si="1107"/>
        <v>Not Applicable</v>
      </c>
      <c r="Y3127" t="str">
        <f t="shared" si="1108"/>
        <v>High</v>
      </c>
      <c r="Z3127" s="3">
        <f t="shared" si="1109"/>
        <v>-1.2212016605012166E-2</v>
      </c>
      <c r="AA3127" s="3">
        <f t="shared" si="1110"/>
        <v>1.2463023802254851</v>
      </c>
      <c r="AB3127" s="3">
        <f t="shared" si="1111"/>
        <v>0.78191347288380997</v>
      </c>
      <c r="AC3127" s="3">
        <f t="shared" si="1112"/>
        <v>0.30576025649971117</v>
      </c>
      <c r="AD3127" s="3">
        <f t="shared" si="1113"/>
        <v>3.3017911738699115</v>
      </c>
      <c r="AE3127" s="3">
        <f t="shared" si="1114"/>
        <v>1.5027630451396057</v>
      </c>
      <c r="AF3127" s="3">
        <f t="shared" si="1115"/>
        <v>1.2707354499774028</v>
      </c>
      <c r="AG3127" t="str">
        <f t="shared" si="1116"/>
        <v>Cluster 3</v>
      </c>
      <c r="AH3127" t="str">
        <f t="shared" si="1117"/>
        <v>&gt;16 messages</v>
      </c>
      <c r="AI3127" t="e">
        <f t="shared" si="1118"/>
        <v>#N/A</v>
      </c>
      <c r="AJ3127">
        <f t="shared" si="1119"/>
        <v>30.53</v>
      </c>
      <c r="AK3127" t="str">
        <f t="shared" si="1120"/>
        <v>no - Low</v>
      </c>
      <c r="AL3127" t="str">
        <f t="shared" si="1121"/>
        <v>Q3 - High</v>
      </c>
      <c r="AM3127">
        <f t="shared" si="1122"/>
        <v>0</v>
      </c>
      <c r="AN3127">
        <f t="shared" si="1123"/>
        <v>1</v>
      </c>
      <c r="AO3127">
        <f t="shared" si="1124"/>
        <v>0</v>
      </c>
      <c r="AP3127">
        <f t="shared" si="1125"/>
        <v>1</v>
      </c>
      <c r="AQ3127">
        <f t="shared" si="1126"/>
        <v>179.6</v>
      </c>
    </row>
    <row r="3128" spans="1:43" x14ac:dyDescent="0.25">
      <c r="A3128" t="s">
        <v>50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  <c r="U3128">
        <f t="shared" si="1104"/>
        <v>0</v>
      </c>
      <c r="V3128" t="str">
        <f t="shared" si="1105"/>
        <v>&lt;=3 calls</v>
      </c>
      <c r="W3128" t="str">
        <f t="shared" si="1106"/>
        <v>Q4</v>
      </c>
      <c r="X3128" t="str">
        <f t="shared" si="1107"/>
        <v>Not Applicable</v>
      </c>
      <c r="Y3128" t="str">
        <f t="shared" si="1108"/>
        <v>Medium</v>
      </c>
      <c r="Z3128" s="3">
        <f t="shared" si="1109"/>
        <v>-1.5044626811969675</v>
      </c>
      <c r="AA3128" s="3">
        <f t="shared" si="1110"/>
        <v>-0.21440814303822803</v>
      </c>
      <c r="AB3128" s="3">
        <f t="shared" si="1111"/>
        <v>-0.87834689002228328</v>
      </c>
      <c r="AC3128" s="3">
        <f t="shared" si="1112"/>
        <v>-0.67246455832566399</v>
      </c>
      <c r="AD3128" s="3">
        <f t="shared" si="1113"/>
        <v>0.99685310209936706</v>
      </c>
      <c r="AE3128" s="3">
        <f t="shared" si="1114"/>
        <v>1.8796490769107452</v>
      </c>
      <c r="AF3128" s="3">
        <f t="shared" si="1115"/>
        <v>3.7513257919697804</v>
      </c>
      <c r="AG3128" t="str">
        <f t="shared" si="1116"/>
        <v>Cluster 1</v>
      </c>
      <c r="AH3128" t="str">
        <f t="shared" si="1117"/>
        <v>Not Applicable</v>
      </c>
      <c r="AI3128" t="e">
        <f t="shared" si="1118"/>
        <v>#N/A</v>
      </c>
      <c r="AJ3128">
        <f t="shared" si="1119"/>
        <v>16.829999999999998</v>
      </c>
      <c r="AK3128" t="str">
        <f t="shared" si="1120"/>
        <v>no - Low</v>
      </c>
      <c r="AL3128" t="str">
        <f t="shared" si="1121"/>
        <v>Q1 - Low</v>
      </c>
      <c r="AM3128">
        <f t="shared" si="1122"/>
        <v>0</v>
      </c>
      <c r="AN3128">
        <f t="shared" si="1123"/>
        <v>1</v>
      </c>
      <c r="AO3128">
        <f t="shared" si="1124"/>
        <v>0</v>
      </c>
      <c r="AP3128">
        <f t="shared" si="1125"/>
        <v>1</v>
      </c>
      <c r="AQ3128">
        <f t="shared" si="1126"/>
        <v>99</v>
      </c>
    </row>
    <row r="3129" spans="1:43" x14ac:dyDescent="0.25">
      <c r="A3129" t="s">
        <v>49</v>
      </c>
      <c r="B3129">
        <v>101</v>
      </c>
      <c r="C3129" t="s">
        <v>25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  <c r="U3129">
        <f t="shared" si="1104"/>
        <v>0</v>
      </c>
      <c r="V3129" t="str">
        <f t="shared" si="1105"/>
        <v>&lt;=3 calls</v>
      </c>
      <c r="W3129" t="str">
        <f t="shared" si="1106"/>
        <v>Q3</v>
      </c>
      <c r="X3129" t="str">
        <f t="shared" si="1107"/>
        <v>Not Applicable</v>
      </c>
      <c r="Y3129" t="str">
        <f t="shared" si="1108"/>
        <v>Low</v>
      </c>
      <c r="Z3129" s="3">
        <f t="shared" si="1109"/>
        <v>-0.46025750150731126</v>
      </c>
      <c r="AA3129" s="3">
        <f t="shared" si="1110"/>
        <v>-2.3119406927929331</v>
      </c>
      <c r="AB3129" s="3">
        <f t="shared" si="1111"/>
        <v>0.56743007671890777</v>
      </c>
      <c r="AC3129" s="3">
        <f t="shared" si="1112"/>
        <v>-1.6144588244538034</v>
      </c>
      <c r="AD3129" s="3">
        <f t="shared" si="1113"/>
        <v>2.2015692218136866</v>
      </c>
      <c r="AE3129" s="3">
        <f t="shared" si="1114"/>
        <v>2.9129642844545147</v>
      </c>
      <c r="AF3129" s="3">
        <f t="shared" si="1115"/>
        <v>4.4859575127923232</v>
      </c>
      <c r="AG3129" t="str">
        <f t="shared" si="1116"/>
        <v>Cluster 1</v>
      </c>
      <c r="AH3129" t="str">
        <f t="shared" si="1117"/>
        <v>Not Applicable</v>
      </c>
      <c r="AI3129" t="e">
        <f t="shared" si="1118"/>
        <v>#N/A</v>
      </c>
      <c r="AJ3129">
        <f t="shared" si="1119"/>
        <v>26.42</v>
      </c>
      <c r="AK3129" t="str">
        <f t="shared" si="1120"/>
        <v>no - Low</v>
      </c>
      <c r="AL3129" t="str">
        <f t="shared" si="1121"/>
        <v>Q1 - Low</v>
      </c>
      <c r="AM3129">
        <f t="shared" si="1122"/>
        <v>0</v>
      </c>
      <c r="AN3129">
        <f t="shared" si="1123"/>
        <v>0</v>
      </c>
      <c r="AO3129">
        <f t="shared" si="1124"/>
        <v>0</v>
      </c>
      <c r="AP3129">
        <f t="shared" si="1125"/>
        <v>1</v>
      </c>
      <c r="AQ3129">
        <f t="shared" si="1126"/>
        <v>155.4</v>
      </c>
    </row>
    <row r="3130" spans="1:43" x14ac:dyDescent="0.25">
      <c r="A3130" t="s">
        <v>75</v>
      </c>
      <c r="B3130">
        <v>58</v>
      </c>
      <c r="C3130" t="s">
        <v>25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  <c r="U3130">
        <f t="shared" si="1104"/>
        <v>0</v>
      </c>
      <c r="V3130" t="str">
        <f t="shared" si="1105"/>
        <v>&lt;=3 calls</v>
      </c>
      <c r="W3130" t="str">
        <f t="shared" si="1106"/>
        <v>Q1</v>
      </c>
      <c r="X3130" t="str">
        <f t="shared" si="1107"/>
        <v>Not Applicable</v>
      </c>
      <c r="Y3130" t="str">
        <f t="shared" si="1108"/>
        <v>Medium</v>
      </c>
      <c r="Z3130" s="3">
        <f t="shared" si="1109"/>
        <v>-5.29434243234028E-2</v>
      </c>
      <c r="AA3130" s="3">
        <f t="shared" si="1110"/>
        <v>9.0072388377777202E-2</v>
      </c>
      <c r="AB3130" s="3">
        <f t="shared" si="1111"/>
        <v>-1.164324751575486</v>
      </c>
      <c r="AC3130" s="3">
        <f t="shared" si="1112"/>
        <v>1.71875165569192</v>
      </c>
      <c r="AD3130" s="3">
        <f t="shared" si="1113"/>
        <v>3.0828212985419405</v>
      </c>
      <c r="AE3130" s="3">
        <f t="shared" si="1114"/>
        <v>2.0786234441096343</v>
      </c>
      <c r="AF3130" s="3">
        <f t="shared" si="1115"/>
        <v>2.6716219204933513</v>
      </c>
      <c r="AG3130" t="str">
        <f t="shared" si="1116"/>
        <v>Cluster 2</v>
      </c>
      <c r="AH3130" t="str">
        <f t="shared" si="1117"/>
        <v>Not Applicable</v>
      </c>
      <c r="AI3130" t="e">
        <f t="shared" si="1118"/>
        <v>#N/A</v>
      </c>
      <c r="AJ3130">
        <f t="shared" si="1119"/>
        <v>30.16</v>
      </c>
      <c r="AK3130" t="str">
        <f t="shared" si="1120"/>
        <v>no - High</v>
      </c>
      <c r="AL3130" t="str">
        <f t="shared" si="1121"/>
        <v>Q4 - Very High</v>
      </c>
      <c r="AM3130">
        <f t="shared" si="1122"/>
        <v>0</v>
      </c>
      <c r="AN3130">
        <f t="shared" si="1123"/>
        <v>0</v>
      </c>
      <c r="AO3130">
        <f t="shared" si="1124"/>
        <v>0</v>
      </c>
      <c r="AP3130">
        <f t="shared" si="1125"/>
        <v>3</v>
      </c>
      <c r="AQ3130">
        <f t="shared" si="1126"/>
        <v>177.4</v>
      </c>
    </row>
    <row r="3131" spans="1:43" x14ac:dyDescent="0.25">
      <c r="A3131" t="s">
        <v>46</v>
      </c>
      <c r="B3131">
        <v>74</v>
      </c>
      <c r="C3131" t="s">
        <v>28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  <c r="U3131">
        <f t="shared" si="1104"/>
        <v>0</v>
      </c>
      <c r="V3131" t="str">
        <f t="shared" si="1105"/>
        <v>&lt;=3 calls</v>
      </c>
      <c r="W3131" t="str">
        <f t="shared" si="1106"/>
        <v>Q2</v>
      </c>
      <c r="X3131" t="str">
        <f t="shared" si="1107"/>
        <v>Not Applicable</v>
      </c>
      <c r="Y3131" t="str">
        <f t="shared" si="1108"/>
        <v>Medium</v>
      </c>
      <c r="Z3131" s="3">
        <f t="shared" si="1109"/>
        <v>0.98755890011912673</v>
      </c>
      <c r="AA3131" s="3">
        <f t="shared" si="1110"/>
        <v>-0.64028287325407907</v>
      </c>
      <c r="AB3131" s="3">
        <f t="shared" si="1111"/>
        <v>1.5048019562544057</v>
      </c>
      <c r="AC3131" s="3">
        <f t="shared" si="1112"/>
        <v>-1.4333060809676228</v>
      </c>
      <c r="AD3131" s="3">
        <f t="shared" si="1113"/>
        <v>3.2467789873313695</v>
      </c>
      <c r="AE3131" s="3">
        <f t="shared" si="1114"/>
        <v>2.388311116306427</v>
      </c>
      <c r="AF3131" s="3">
        <f t="shared" si="1115"/>
        <v>2.9776645519549692</v>
      </c>
      <c r="AG3131" t="str">
        <f t="shared" si="1116"/>
        <v>Cluster 2</v>
      </c>
      <c r="AH3131" t="str">
        <f t="shared" si="1117"/>
        <v>Not Applicable</v>
      </c>
      <c r="AI3131" t="e">
        <f t="shared" si="1118"/>
        <v>#N/A</v>
      </c>
      <c r="AJ3131">
        <f t="shared" si="1119"/>
        <v>39.71</v>
      </c>
      <c r="AK3131" t="str">
        <f t="shared" si="1120"/>
        <v>no - Low</v>
      </c>
      <c r="AL3131" t="str">
        <f t="shared" si="1121"/>
        <v>Q1 - Low</v>
      </c>
      <c r="AM3131">
        <f t="shared" si="1122"/>
        <v>0</v>
      </c>
      <c r="AN3131">
        <f t="shared" si="1123"/>
        <v>0</v>
      </c>
      <c r="AO3131">
        <f t="shared" si="1124"/>
        <v>1</v>
      </c>
      <c r="AP3131">
        <f t="shared" si="1125"/>
        <v>2</v>
      </c>
      <c r="AQ3131">
        <f t="shared" si="1126"/>
        <v>233.6</v>
      </c>
    </row>
    <row r="3132" spans="1:43" x14ac:dyDescent="0.25">
      <c r="A3132" t="s">
        <v>37</v>
      </c>
      <c r="B3132">
        <v>113</v>
      </c>
      <c r="C3132" t="s">
        <v>25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  <c r="U3132">
        <f t="shared" si="1104"/>
        <v>0</v>
      </c>
      <c r="V3132" t="str">
        <f t="shared" si="1105"/>
        <v>&lt;=3 calls</v>
      </c>
      <c r="W3132" t="str">
        <f t="shared" si="1106"/>
        <v>Q3</v>
      </c>
      <c r="X3132" t="str">
        <f t="shared" si="1107"/>
        <v>Not Applicable</v>
      </c>
      <c r="Y3132" t="str">
        <f t="shared" si="1108"/>
        <v>Medium</v>
      </c>
      <c r="Z3132" s="3">
        <f t="shared" si="1109"/>
        <v>0.55432483620533313</v>
      </c>
      <c r="AA3132" s="3">
        <f t="shared" si="1110"/>
        <v>-1.5401259759793021E-2</v>
      </c>
      <c r="AB3132" s="3">
        <f t="shared" si="1111"/>
        <v>-0.54073413679975235</v>
      </c>
      <c r="AC3132" s="3">
        <f t="shared" si="1112"/>
        <v>-0.12900632786712207</v>
      </c>
      <c r="AD3132" s="3">
        <f t="shared" si="1113"/>
        <v>2.0868434262598434</v>
      </c>
      <c r="AE3132" s="3">
        <f t="shared" si="1114"/>
        <v>0.78520650924873947</v>
      </c>
      <c r="AF3132" s="3">
        <f t="shared" si="1115"/>
        <v>2.2086609152627434</v>
      </c>
      <c r="AG3132" t="str">
        <f t="shared" si="1116"/>
        <v>Cluster 2</v>
      </c>
      <c r="AH3132" t="str">
        <f t="shared" si="1117"/>
        <v>Not Applicable</v>
      </c>
      <c r="AI3132" t="e">
        <f t="shared" si="1118"/>
        <v>#N/A</v>
      </c>
      <c r="AJ3132">
        <f t="shared" si="1119"/>
        <v>35.729999999999997</v>
      </c>
      <c r="AK3132" t="str">
        <f t="shared" si="1120"/>
        <v>no - Medium</v>
      </c>
      <c r="AL3132" t="str">
        <f t="shared" si="1121"/>
        <v>Q2 - Medium</v>
      </c>
      <c r="AM3132">
        <f t="shared" si="1122"/>
        <v>0</v>
      </c>
      <c r="AN3132">
        <f t="shared" si="1123"/>
        <v>0</v>
      </c>
      <c r="AO3132">
        <f t="shared" si="1124"/>
        <v>0</v>
      </c>
      <c r="AP3132">
        <f t="shared" si="1125"/>
        <v>3</v>
      </c>
      <c r="AQ3132">
        <f t="shared" si="1126"/>
        <v>210.2</v>
      </c>
    </row>
    <row r="3133" spans="1:43" x14ac:dyDescent="0.25">
      <c r="A3133" t="s">
        <v>67</v>
      </c>
      <c r="B3133">
        <v>132</v>
      </c>
      <c r="C3133" t="s">
        <v>28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  <c r="U3133">
        <f t="shared" si="1104"/>
        <v>0</v>
      </c>
      <c r="V3133" t="str">
        <f t="shared" si="1105"/>
        <v>&lt;=3 calls</v>
      </c>
      <c r="W3133" t="str">
        <f t="shared" si="1106"/>
        <v>Q4</v>
      </c>
      <c r="X3133" t="str">
        <f t="shared" si="1107"/>
        <v>Not Applicable</v>
      </c>
      <c r="Y3133" t="str">
        <f t="shared" si="1108"/>
        <v>High</v>
      </c>
      <c r="Z3133" s="3">
        <f t="shared" si="1109"/>
        <v>-0.9897658018463924</v>
      </c>
      <c r="AA3133" s="3">
        <f t="shared" si="1110"/>
        <v>0.85624888899975204</v>
      </c>
      <c r="AB3133" s="3">
        <f t="shared" si="1111"/>
        <v>0.45423050652076524</v>
      </c>
      <c r="AC3133" s="3">
        <f t="shared" si="1112"/>
        <v>-1.1434616913897337</v>
      </c>
      <c r="AD3133" s="3">
        <f t="shared" si="1113"/>
        <v>2.3624420203926073</v>
      </c>
      <c r="AE3133" s="3">
        <f t="shared" si="1114"/>
        <v>1.7962818529250701</v>
      </c>
      <c r="AF3133" s="3">
        <f t="shared" si="1115"/>
        <v>2.9786112016473618</v>
      </c>
      <c r="AG3133" t="str">
        <f t="shared" si="1116"/>
        <v>Cluster 2</v>
      </c>
      <c r="AH3133" t="str">
        <f t="shared" si="1117"/>
        <v>Not Applicable</v>
      </c>
      <c r="AI3133" t="e">
        <f t="shared" si="1118"/>
        <v>#N/A</v>
      </c>
      <c r="AJ3133">
        <f t="shared" si="1119"/>
        <v>21.56</v>
      </c>
      <c r="AK3133" t="str">
        <f t="shared" si="1120"/>
        <v>no - Medium</v>
      </c>
      <c r="AL3133" t="str">
        <f t="shared" si="1121"/>
        <v>Q1 - Low</v>
      </c>
      <c r="AM3133">
        <f t="shared" si="1122"/>
        <v>0</v>
      </c>
      <c r="AN3133">
        <f t="shared" si="1123"/>
        <v>0</v>
      </c>
      <c r="AO3133">
        <f t="shared" si="1124"/>
        <v>1</v>
      </c>
      <c r="AP3133">
        <f t="shared" si="1125"/>
        <v>3</v>
      </c>
      <c r="AQ3133">
        <f t="shared" si="1126"/>
        <v>126.8</v>
      </c>
    </row>
    <row r="3134" spans="1:43" x14ac:dyDescent="0.25">
      <c r="A3134" t="s">
        <v>70</v>
      </c>
      <c r="B3134">
        <v>24</v>
      </c>
      <c r="C3134" t="s">
        <v>28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  <c r="U3134">
        <f t="shared" si="1104"/>
        <v>0</v>
      </c>
      <c r="V3134" t="str">
        <f t="shared" si="1105"/>
        <v>&lt;=3 calls</v>
      </c>
      <c r="W3134" t="str">
        <f t="shared" si="1106"/>
        <v>Q1</v>
      </c>
      <c r="X3134" t="str">
        <f t="shared" si="1107"/>
        <v>Not Applicable</v>
      </c>
      <c r="Y3134" t="str">
        <f t="shared" si="1108"/>
        <v>High</v>
      </c>
      <c r="Z3134" s="3">
        <f t="shared" si="1109"/>
        <v>0.12664505516222935</v>
      </c>
      <c r="AA3134" s="3">
        <f t="shared" si="1110"/>
        <v>1.7099884182642389</v>
      </c>
      <c r="AB3134" s="3">
        <f t="shared" si="1111"/>
        <v>-0.24879840313085813</v>
      </c>
      <c r="AC3134" s="3">
        <f t="shared" si="1112"/>
        <v>5.2146415619058542E-2</v>
      </c>
      <c r="AD3134" s="3">
        <f t="shared" si="1113"/>
        <v>3.2069739984113679</v>
      </c>
      <c r="AE3134" s="3">
        <f t="shared" si="1114"/>
        <v>1.7334126036974746</v>
      </c>
      <c r="AF3134" s="3">
        <f t="shared" si="1115"/>
        <v>1.9299627672128601</v>
      </c>
      <c r="AG3134" t="str">
        <f t="shared" si="1116"/>
        <v>Cluster 2</v>
      </c>
      <c r="AH3134" t="str">
        <f t="shared" si="1117"/>
        <v>&gt;16 messages</v>
      </c>
      <c r="AI3134" t="e">
        <f t="shared" si="1118"/>
        <v>#N/A</v>
      </c>
      <c r="AJ3134">
        <f t="shared" si="1119"/>
        <v>31.81</v>
      </c>
      <c r="AK3134" t="str">
        <f t="shared" si="1120"/>
        <v>no - Low</v>
      </c>
      <c r="AL3134" t="str">
        <f t="shared" si="1121"/>
        <v>Q3 - High</v>
      </c>
      <c r="AM3134">
        <f t="shared" si="1122"/>
        <v>0</v>
      </c>
      <c r="AN3134">
        <f t="shared" si="1123"/>
        <v>0</v>
      </c>
      <c r="AO3134">
        <f t="shared" si="1124"/>
        <v>1</v>
      </c>
      <c r="AP3134">
        <f t="shared" si="1125"/>
        <v>1</v>
      </c>
      <c r="AQ3134">
        <f t="shared" si="1126"/>
        <v>187.1</v>
      </c>
    </row>
    <row r="3135" spans="1:43" x14ac:dyDescent="0.25">
      <c r="A3135" t="s">
        <v>74</v>
      </c>
      <c r="B3135">
        <v>127</v>
      </c>
      <c r="C3135" t="s">
        <v>25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  <c r="U3135">
        <f t="shared" si="1104"/>
        <v>0</v>
      </c>
      <c r="V3135" t="str">
        <f t="shared" si="1105"/>
        <v>&lt;=3 calls</v>
      </c>
      <c r="W3135" t="str">
        <f t="shared" si="1106"/>
        <v>Q3</v>
      </c>
      <c r="X3135" t="str">
        <f t="shared" si="1107"/>
        <v>Not Applicable</v>
      </c>
      <c r="Y3135" t="str">
        <f t="shared" si="1108"/>
        <v>Low</v>
      </c>
      <c r="Z3135" s="3">
        <f t="shared" si="1109"/>
        <v>-0.45285179101305822</v>
      </c>
      <c r="AA3135" s="3">
        <f t="shared" si="1110"/>
        <v>-1.9198971327344163</v>
      </c>
      <c r="AB3135" s="3">
        <f t="shared" si="1111"/>
        <v>-1.6548562224341046</v>
      </c>
      <c r="AC3135" s="3">
        <f t="shared" si="1112"/>
        <v>-0.60000346093119195</v>
      </c>
      <c r="AD3135" s="3">
        <f t="shared" si="1113"/>
        <v>1.31697220955429</v>
      </c>
      <c r="AE3135" s="3">
        <f t="shared" si="1114"/>
        <v>2.6437914091251318</v>
      </c>
      <c r="AF3135" s="3">
        <f t="shared" si="1115"/>
        <v>4.4994277668598475</v>
      </c>
      <c r="AG3135" t="str">
        <f t="shared" si="1116"/>
        <v>Cluster 1</v>
      </c>
      <c r="AH3135" t="str">
        <f t="shared" si="1117"/>
        <v>Not Applicable</v>
      </c>
      <c r="AI3135" t="e">
        <f t="shared" si="1118"/>
        <v>#N/A</v>
      </c>
      <c r="AJ3135">
        <f t="shared" si="1119"/>
        <v>26.49</v>
      </c>
      <c r="AK3135" t="str">
        <f t="shared" si="1120"/>
        <v>no - Low</v>
      </c>
      <c r="AL3135" t="str">
        <f t="shared" si="1121"/>
        <v>Q2 - Medium</v>
      </c>
      <c r="AM3135">
        <f t="shared" si="1122"/>
        <v>0</v>
      </c>
      <c r="AN3135">
        <f t="shared" si="1123"/>
        <v>0</v>
      </c>
      <c r="AO3135">
        <f t="shared" si="1124"/>
        <v>0</v>
      </c>
      <c r="AP3135">
        <f t="shared" si="1125"/>
        <v>2</v>
      </c>
      <c r="AQ3135">
        <f t="shared" si="1126"/>
        <v>155.80000000000001</v>
      </c>
    </row>
    <row r="3136" spans="1:43" x14ac:dyDescent="0.25">
      <c r="A3136" t="s">
        <v>24</v>
      </c>
      <c r="B3136">
        <v>85</v>
      </c>
      <c r="C3136" t="s">
        <v>28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  <c r="U3136">
        <f t="shared" si="1104"/>
        <v>0</v>
      </c>
      <c r="V3136" t="str">
        <f t="shared" si="1105"/>
        <v>&lt;=3 calls</v>
      </c>
      <c r="W3136" t="str">
        <f t="shared" si="1106"/>
        <v>Q2</v>
      </c>
      <c r="X3136" t="str">
        <f t="shared" si="1107"/>
        <v>Not Applicable</v>
      </c>
      <c r="Y3136" t="str">
        <f t="shared" si="1108"/>
        <v>Low</v>
      </c>
      <c r="Z3136" s="3">
        <f t="shared" si="1109"/>
        <v>0.95978748576567841</v>
      </c>
      <c r="AA3136" s="3">
        <f t="shared" si="1110"/>
        <v>-0.98456478132577185</v>
      </c>
      <c r="AB3136" s="3">
        <f t="shared" si="1111"/>
        <v>1.0599475049494238</v>
      </c>
      <c r="AC3136" s="3">
        <f t="shared" si="1112"/>
        <v>0.99414068174719761</v>
      </c>
      <c r="AD3136" s="3">
        <f t="shared" si="1113"/>
        <v>3.4728930327733698</v>
      </c>
      <c r="AE3136" s="3">
        <f t="shared" si="1114"/>
        <v>2.0005909713913934</v>
      </c>
      <c r="AF3136" s="3">
        <f t="shared" si="1115"/>
        <v>1.9858858105489607</v>
      </c>
      <c r="AG3136" t="str">
        <f t="shared" si="1116"/>
        <v>Cluster 3</v>
      </c>
      <c r="AH3136" t="str">
        <f t="shared" si="1117"/>
        <v>Not Applicable</v>
      </c>
      <c r="AI3136" t="e">
        <f t="shared" si="1118"/>
        <v>#N/A</v>
      </c>
      <c r="AJ3136">
        <f t="shared" si="1119"/>
        <v>39.46</v>
      </c>
      <c r="AK3136" t="str">
        <f t="shared" si="1120"/>
        <v>no - Low</v>
      </c>
      <c r="AL3136" t="str">
        <f t="shared" si="1121"/>
        <v>Q4 - Very High</v>
      </c>
      <c r="AM3136">
        <f t="shared" si="1122"/>
        <v>0</v>
      </c>
      <c r="AN3136">
        <f t="shared" si="1123"/>
        <v>0</v>
      </c>
      <c r="AO3136">
        <f t="shared" si="1124"/>
        <v>1</v>
      </c>
      <c r="AP3136">
        <f t="shared" si="1125"/>
        <v>0</v>
      </c>
      <c r="AQ3136">
        <f t="shared" si="1126"/>
        <v>232.1</v>
      </c>
    </row>
    <row r="3137" spans="1:43" x14ac:dyDescent="0.25">
      <c r="A3137" t="s">
        <v>43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  <c r="U3137">
        <f t="shared" si="1104"/>
        <v>0</v>
      </c>
      <c r="V3137" t="str">
        <f t="shared" si="1105"/>
        <v>&lt;=3 calls</v>
      </c>
      <c r="W3137" t="str">
        <f t="shared" si="1106"/>
        <v>Q1</v>
      </c>
      <c r="X3137" t="str">
        <f t="shared" si="1107"/>
        <v>Not Applicable</v>
      </c>
      <c r="Y3137" t="str">
        <f t="shared" si="1108"/>
        <v>Medium</v>
      </c>
      <c r="Z3137" s="3">
        <f t="shared" si="1109"/>
        <v>-0.95458867699869132</v>
      </c>
      <c r="AA3137" s="3">
        <f t="shared" si="1110"/>
        <v>-0.6044616342639606</v>
      </c>
      <c r="AB3137" s="3">
        <f t="shared" si="1111"/>
        <v>0.13449136964530958</v>
      </c>
      <c r="AC3137" s="3">
        <f t="shared" si="1112"/>
        <v>8.8376964316294535E-2</v>
      </c>
      <c r="AD3137" s="3">
        <f t="shared" si="1113"/>
        <v>1.6217730640505501</v>
      </c>
      <c r="AE3137" s="3">
        <f t="shared" si="1114"/>
        <v>1.1412764020525461</v>
      </c>
      <c r="AF3137" s="3">
        <f t="shared" si="1115"/>
        <v>2.8239822556956868</v>
      </c>
      <c r="AG3137" t="str">
        <f t="shared" si="1116"/>
        <v>Cluster 2</v>
      </c>
      <c r="AH3137" t="str">
        <f t="shared" si="1117"/>
        <v>Not Applicable</v>
      </c>
      <c r="AI3137" t="e">
        <f t="shared" si="1118"/>
        <v>#N/A</v>
      </c>
      <c r="AJ3137">
        <f t="shared" si="1119"/>
        <v>21.88</v>
      </c>
      <c r="AK3137" t="str">
        <f t="shared" si="1120"/>
        <v>no - Medium</v>
      </c>
      <c r="AL3137" t="str">
        <f t="shared" si="1121"/>
        <v>Q3 - High</v>
      </c>
      <c r="AM3137">
        <f t="shared" si="1122"/>
        <v>0</v>
      </c>
      <c r="AN3137">
        <f t="shared" si="1123"/>
        <v>1</v>
      </c>
      <c r="AO3137">
        <f t="shared" si="1124"/>
        <v>0</v>
      </c>
      <c r="AP3137">
        <f t="shared" si="1125"/>
        <v>3</v>
      </c>
      <c r="AQ3137">
        <f t="shared" si="1126"/>
        <v>128.69999999999999</v>
      </c>
    </row>
    <row r="3138" spans="1:43" x14ac:dyDescent="0.25">
      <c r="A3138" t="s">
        <v>38</v>
      </c>
      <c r="B3138">
        <v>113</v>
      </c>
      <c r="C3138" t="s">
        <v>25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  <c r="U3138">
        <f t="shared" ref="U3138:U3201" si="1127">IF(T3138="yes",1,0)</f>
        <v>0</v>
      </c>
      <c r="V3138" t="str">
        <f t="shared" ref="V3138:V3201" si="1128">IF(S3138&gt;3,"&gt;3 calls","&lt;=3 calls")</f>
        <v>&lt;=3 calls</v>
      </c>
      <c r="W3138" t="str">
        <f t="shared" ref="W3138:W3201" si="1129">IF(B3138&lt;=_xlfn.QUARTILE.INC($B$2:$B$4251,1),"Q1",
IF(B3138&lt;=_xlfn.QUARTILE.INC($B$2:$B$4251,2),"Q2",
IF(B3138&lt;=_xlfn.QUARTILE.INC($B$2:$B$4251,3),"Q3","Q4")))</f>
        <v>Q3</v>
      </c>
      <c r="X3138" t="str">
        <f t="shared" ref="X3138:X3201" si="1130">IF(D3138="no","Not Applicable",IF(R3138&gt;2.84,"High","Low"))</f>
        <v>Not Applicable</v>
      </c>
      <c r="Y3138" t="str">
        <f t="shared" ref="Y3138:Y3201" si="1131">IF(J3138&lt;=165,"Low",IF(J3138&lt;=233,"Medium","High"))</f>
        <v>Low</v>
      </c>
      <c r="Z3138" s="3">
        <f t="shared" ref="Z3138:Z3201" si="1132">(G3138-AVERAGE($G$2:$G$4251))/_xlfn.STDEV.S($G$2:$G$4251)</f>
        <v>0.53025627709901157</v>
      </c>
      <c r="AA3138" s="3">
        <f t="shared" ref="AA3138:AA3201" si="1133">(J3138-AVERAGE($J$2:$J$4251))/_xlfn.STDEV.S($J$2:$J$4251)</f>
        <v>-1.0940185671289111</v>
      </c>
      <c r="AB3138" s="3">
        <f t="shared" ref="AB3138:AB3201" si="1134">(M3138-AVERAGE($M$2:$M$4251))/_xlfn.STDEV.S($M$2:$M$4251)</f>
        <v>-4.6230751197339784E-2</v>
      </c>
      <c r="AC3138" s="3">
        <f t="shared" ref="AC3138:AC3201" si="1135">(P3138-AVERAGE($P$2:$P$4251))/_xlfn.STDEV.S($P$2:$P$4251)</f>
        <v>1.6825211069946842</v>
      </c>
      <c r="AD3138" s="3">
        <f t="shared" ref="AD3138:AD3201" si="1136">SQRT((Z3138-$BQ$13)^2+(AA3138-$BR$13)^2+(AB3138-$BS$13)^2+(AC3138-$BT$13)^2)</f>
        <v>3.2335922801119308</v>
      </c>
      <c r="AE3138" s="3">
        <f t="shared" ref="AE3138:AE3201" si="1137">SQRT((Z3138-$BQ$14)^2+(AA3138-$BR$14)^2+(AB3138-$BS$14)^2+(AC3138-$BT$14)^2)</f>
        <v>2.0763099244728824</v>
      </c>
      <c r="AF3138" s="3">
        <f t="shared" ref="AF3138:AF3201" si="1138">SQRT((Z3138-$BQ$15)^2+(AA3138-$BR$15)^2+(AB3138-$BS$15)^2+(AC3138-$BT$15)^2)</f>
        <v>2.4831445328312443</v>
      </c>
      <c r="AG3138" t="str">
        <f t="shared" ref="AG3138:AG3201" si="1139">IF(AD3138=MIN(AD3138:AF3138),"Cluster 1",IF(AE3138=MIN(AD3138:AF3138),"Cluster 2","Cluster 3"))</f>
        <v>Cluster 2</v>
      </c>
      <c r="AH3138" t="str">
        <f t="shared" ref="AH3138:AH3201" si="1140">IF(E3138="no","Not Applicable",IF(F3138=0,"0 messages",IF(F3138&lt;=16,"1-16 messages","&gt;16 messages")))</f>
        <v>&gt;16 messages</v>
      </c>
      <c r="AI3138" t="e">
        <f t="shared" ref="AI3138:AI3201" si="1141">IF(T3138="yes",I3138,NA())</f>
        <v>#N/A</v>
      </c>
      <c r="AJ3138">
        <f t="shared" ref="AJ3138:AJ3201" si="1142">IF(T3138="no",I3138,NA())</f>
        <v>35.51</v>
      </c>
      <c r="AK3138" t="str">
        <f t="shared" ref="AK3138:AK3201" si="1143">D3138&amp;" - "&amp;IF(Q3138&lt;=3,"Low",IF(Q3138&lt;=6,"Medium","High"))</f>
        <v>no - Medium</v>
      </c>
      <c r="AL3138" t="str">
        <f t="shared" ref="AL3138:AL3201" si="1144">IF(P3138&lt;=8.5,"Q1 - Low",IF(P3138&lt;=10.3,"Q2 - Medium",IF(P3138&lt;=12,"Q3 - High","Q4 - Very High")))</f>
        <v>Q4 - Very High</v>
      </c>
      <c r="AM3138">
        <f t="shared" ref="AM3138:AM3201" si="1145">IF(D3138="yes",1,0)</f>
        <v>0</v>
      </c>
      <c r="AN3138">
        <f t="shared" ref="AN3138:AN3201" si="1146">IF(C3138="area_code_415",1,0)</f>
        <v>0</v>
      </c>
      <c r="AO3138">
        <f t="shared" ref="AO3138:AO3201" si="1147">IF(C3138="area_code_510",1,0)</f>
        <v>0</v>
      </c>
      <c r="AP3138">
        <f t="shared" ref="AP3138:AP3201" si="1148">S3138</f>
        <v>2</v>
      </c>
      <c r="AQ3138">
        <f t="shared" ref="AQ3138:AQ3201" si="1149">G3138</f>
        <v>208.9</v>
      </c>
    </row>
    <row r="3139" spans="1:43" x14ac:dyDescent="0.25">
      <c r="A3139" t="s">
        <v>40</v>
      </c>
      <c r="B3139">
        <v>185</v>
      </c>
      <c r="C3139" t="s">
        <v>28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  <c r="U3139">
        <f t="shared" si="1127"/>
        <v>1</v>
      </c>
      <c r="V3139" t="str">
        <f t="shared" si="1128"/>
        <v>&gt;3 calls</v>
      </c>
      <c r="W3139" t="str">
        <f t="shared" si="1129"/>
        <v>Q4</v>
      </c>
      <c r="X3139" t="str">
        <f t="shared" si="1130"/>
        <v>Not Applicable</v>
      </c>
      <c r="Y3139" t="str">
        <f t="shared" si="1131"/>
        <v>Low</v>
      </c>
      <c r="Z3139" s="3">
        <f t="shared" si="1132"/>
        <v>-1.0860400382716799</v>
      </c>
      <c r="AA3139" s="3">
        <f t="shared" si="1133"/>
        <v>-1.8283539664263362</v>
      </c>
      <c r="AB3139" s="3">
        <f t="shared" si="1134"/>
        <v>0.11463179592633718</v>
      </c>
      <c r="AC3139" s="3">
        <f t="shared" si="1135"/>
        <v>0.74052684086654508</v>
      </c>
      <c r="AD3139" s="3">
        <f t="shared" si="1136"/>
        <v>2.2283201982989076</v>
      </c>
      <c r="AE3139" s="3">
        <f t="shared" si="1137"/>
        <v>2.2547464695519874</v>
      </c>
      <c r="AF3139" s="3">
        <f t="shared" si="1138"/>
        <v>3.6335041458304982</v>
      </c>
      <c r="AG3139" t="str">
        <f t="shared" si="1139"/>
        <v>Cluster 1</v>
      </c>
      <c r="AH3139" t="str">
        <f t="shared" si="1140"/>
        <v>&gt;16 messages</v>
      </c>
      <c r="AI3139">
        <f t="shared" si="1141"/>
        <v>20.67</v>
      </c>
      <c r="AJ3139" t="e">
        <f t="shared" si="1142"/>
        <v>#N/A</v>
      </c>
      <c r="AK3139" t="str">
        <f t="shared" si="1143"/>
        <v>no - Low</v>
      </c>
      <c r="AL3139" t="str">
        <f t="shared" si="1144"/>
        <v>Q4 - Very High</v>
      </c>
      <c r="AM3139">
        <f t="shared" si="1145"/>
        <v>0</v>
      </c>
      <c r="AN3139">
        <f t="shared" si="1146"/>
        <v>0</v>
      </c>
      <c r="AO3139">
        <f t="shared" si="1147"/>
        <v>1</v>
      </c>
      <c r="AP3139">
        <f t="shared" si="1148"/>
        <v>5</v>
      </c>
      <c r="AQ3139">
        <f t="shared" si="1149"/>
        <v>121.6</v>
      </c>
    </row>
    <row r="3140" spans="1:43" x14ac:dyDescent="0.25">
      <c r="A3140" t="s">
        <v>42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  <c r="U3140">
        <f t="shared" si="1127"/>
        <v>0</v>
      </c>
      <c r="V3140" t="str">
        <f t="shared" si="1128"/>
        <v>&lt;=3 calls</v>
      </c>
      <c r="W3140" t="str">
        <f t="shared" si="1129"/>
        <v>Q3</v>
      </c>
      <c r="X3140" t="str">
        <f t="shared" si="1130"/>
        <v>Not Applicable</v>
      </c>
      <c r="Y3140" t="str">
        <f t="shared" si="1131"/>
        <v>Medium</v>
      </c>
      <c r="Z3140" s="3">
        <f t="shared" si="1132"/>
        <v>-0.65280597435788623</v>
      </c>
      <c r="AA3140" s="3">
        <f t="shared" si="1133"/>
        <v>0.59953000957057134</v>
      </c>
      <c r="AB3140" s="3">
        <f t="shared" si="1134"/>
        <v>-0.70755455603912065</v>
      </c>
      <c r="AC3140" s="3">
        <f t="shared" si="1135"/>
        <v>0.88544903565548905</v>
      </c>
      <c r="AD3140" s="3">
        <f t="shared" si="1136"/>
        <v>2.5138580601748579</v>
      </c>
      <c r="AE3140" s="3">
        <f t="shared" si="1137"/>
        <v>1.4388347080356352</v>
      </c>
      <c r="AF3140" s="3">
        <f t="shared" si="1138"/>
        <v>2.4126765815976836</v>
      </c>
      <c r="AG3140" t="str">
        <f t="shared" si="1139"/>
        <v>Cluster 2</v>
      </c>
      <c r="AH3140" t="str">
        <f t="shared" si="1140"/>
        <v>Not Applicable</v>
      </c>
      <c r="AI3140" t="e">
        <f t="shared" si="1141"/>
        <v>#N/A</v>
      </c>
      <c r="AJ3140">
        <f t="shared" si="1142"/>
        <v>24.65</v>
      </c>
      <c r="AK3140" t="str">
        <f t="shared" si="1143"/>
        <v>no - Low</v>
      </c>
      <c r="AL3140" t="str">
        <f t="shared" si="1144"/>
        <v>Q4 - Very High</v>
      </c>
      <c r="AM3140">
        <f t="shared" si="1145"/>
        <v>0</v>
      </c>
      <c r="AN3140">
        <f t="shared" si="1146"/>
        <v>1</v>
      </c>
      <c r="AO3140">
        <f t="shared" si="1147"/>
        <v>0</v>
      </c>
      <c r="AP3140">
        <f t="shared" si="1148"/>
        <v>1</v>
      </c>
      <c r="AQ3140">
        <f t="shared" si="1149"/>
        <v>145</v>
      </c>
    </row>
    <row r="3141" spans="1:43" x14ac:dyDescent="0.25">
      <c r="A3141" t="s">
        <v>52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  <c r="U3141">
        <f t="shared" si="1127"/>
        <v>0</v>
      </c>
      <c r="V3141" t="str">
        <f t="shared" si="1128"/>
        <v>&lt;=3 calls</v>
      </c>
      <c r="W3141" t="str">
        <f t="shared" si="1129"/>
        <v>Q1</v>
      </c>
      <c r="X3141" t="str">
        <f t="shared" si="1130"/>
        <v>Not Applicable</v>
      </c>
      <c r="Y3141" t="str">
        <f t="shared" si="1131"/>
        <v>Low</v>
      </c>
      <c r="Z3141" s="3">
        <f t="shared" si="1132"/>
        <v>1.1671473796047593</v>
      </c>
      <c r="AA3141" s="3">
        <f t="shared" si="1133"/>
        <v>-1.8104433469312771</v>
      </c>
      <c r="AB3141" s="3">
        <f t="shared" si="1134"/>
        <v>-0.46923967141145173</v>
      </c>
      <c r="AC3141" s="3">
        <f t="shared" si="1135"/>
        <v>-0.34638962005053869</v>
      </c>
      <c r="AD3141" s="3">
        <f t="shared" si="1136"/>
        <v>2.4621655587498674</v>
      </c>
      <c r="AE3141" s="3">
        <f t="shared" si="1137"/>
        <v>2.2316159517871941</v>
      </c>
      <c r="AF3141" s="3">
        <f t="shared" si="1138"/>
        <v>3.4493420059263591</v>
      </c>
      <c r="AG3141" t="str">
        <f t="shared" si="1139"/>
        <v>Cluster 2</v>
      </c>
      <c r="AH3141" t="str">
        <f t="shared" si="1140"/>
        <v>Not Applicable</v>
      </c>
      <c r="AI3141" t="e">
        <f t="shared" si="1141"/>
        <v>#N/A</v>
      </c>
      <c r="AJ3141">
        <f t="shared" si="1142"/>
        <v>41.36</v>
      </c>
      <c r="AK3141" t="str">
        <f t="shared" si="1143"/>
        <v>no - Low</v>
      </c>
      <c r="AL3141" t="str">
        <f t="shared" si="1144"/>
        <v>Q2 - Medium</v>
      </c>
      <c r="AM3141">
        <f t="shared" si="1145"/>
        <v>0</v>
      </c>
      <c r="AN3141">
        <f t="shared" si="1146"/>
        <v>1</v>
      </c>
      <c r="AO3141">
        <f t="shared" si="1147"/>
        <v>0</v>
      </c>
      <c r="AP3141">
        <f t="shared" si="1148"/>
        <v>0</v>
      </c>
      <c r="AQ3141">
        <f t="shared" si="1149"/>
        <v>243.3</v>
      </c>
    </row>
    <row r="3142" spans="1:43" x14ac:dyDescent="0.25">
      <c r="A3142" t="s">
        <v>39</v>
      </c>
      <c r="B3142">
        <v>102</v>
      </c>
      <c r="C3142" t="s">
        <v>28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  <c r="U3142">
        <f t="shared" si="1127"/>
        <v>0</v>
      </c>
      <c r="V3142" t="str">
        <f t="shared" si="1128"/>
        <v>&lt;=3 calls</v>
      </c>
      <c r="W3142" t="str">
        <f t="shared" si="1129"/>
        <v>Q3</v>
      </c>
      <c r="X3142" t="str">
        <f t="shared" si="1130"/>
        <v>Not Applicable</v>
      </c>
      <c r="Y3142" t="str">
        <f t="shared" si="1131"/>
        <v>Medium</v>
      </c>
      <c r="Z3142" s="3">
        <f t="shared" si="1132"/>
        <v>0.63949050688924169</v>
      </c>
      <c r="AA3142" s="3">
        <f t="shared" si="1133"/>
        <v>-0.52485888095258659</v>
      </c>
      <c r="AB3142" s="3">
        <f t="shared" si="1134"/>
        <v>-0.67180732334497062</v>
      </c>
      <c r="AC3142" s="3">
        <f t="shared" si="1135"/>
        <v>0.23329915910523916</v>
      </c>
      <c r="AD3142" s="3">
        <f t="shared" si="1136"/>
        <v>2.131296660263243</v>
      </c>
      <c r="AE3142" s="3">
        <f t="shared" si="1137"/>
        <v>1.0909530377864147</v>
      </c>
      <c r="AF3142" s="3">
        <f t="shared" si="1138"/>
        <v>2.4161812033168291</v>
      </c>
      <c r="AG3142" t="str">
        <f t="shared" si="1139"/>
        <v>Cluster 2</v>
      </c>
      <c r="AH3142" t="str">
        <f t="shared" si="1140"/>
        <v>Not Applicable</v>
      </c>
      <c r="AI3142" t="e">
        <f t="shared" si="1141"/>
        <v>#N/A</v>
      </c>
      <c r="AJ3142">
        <f t="shared" si="1142"/>
        <v>36.520000000000003</v>
      </c>
      <c r="AK3142" t="str">
        <f t="shared" si="1143"/>
        <v>no - Low</v>
      </c>
      <c r="AL3142" t="str">
        <f t="shared" si="1144"/>
        <v>Q3 - High</v>
      </c>
      <c r="AM3142">
        <f t="shared" si="1145"/>
        <v>0</v>
      </c>
      <c r="AN3142">
        <f t="shared" si="1146"/>
        <v>0</v>
      </c>
      <c r="AO3142">
        <f t="shared" si="1147"/>
        <v>1</v>
      </c>
      <c r="AP3142">
        <f t="shared" si="1148"/>
        <v>1</v>
      </c>
      <c r="AQ3142">
        <f t="shared" si="1149"/>
        <v>214.8</v>
      </c>
    </row>
    <row r="3143" spans="1:43" x14ac:dyDescent="0.25">
      <c r="A3143" t="s">
        <v>49</v>
      </c>
      <c r="B3143">
        <v>126</v>
      </c>
      <c r="C3143" t="s">
        <v>28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  <c r="U3143">
        <f t="shared" si="1127"/>
        <v>0</v>
      </c>
      <c r="V3143" t="str">
        <f t="shared" si="1128"/>
        <v>&lt;=3 calls</v>
      </c>
      <c r="W3143" t="str">
        <f t="shared" si="1129"/>
        <v>Q3</v>
      </c>
      <c r="X3143" t="str">
        <f t="shared" si="1130"/>
        <v>Not Applicable</v>
      </c>
      <c r="Y3143" t="str">
        <f t="shared" si="1131"/>
        <v>Medium</v>
      </c>
      <c r="Z3143" s="3">
        <f t="shared" si="1132"/>
        <v>7.850793694958573E-2</v>
      </c>
      <c r="AA3143" s="3">
        <f t="shared" si="1133"/>
        <v>-4.9232429917127313E-2</v>
      </c>
      <c r="AB3143" s="3">
        <f t="shared" si="1134"/>
        <v>0.82957644980934386</v>
      </c>
      <c r="AC3143" s="3">
        <f t="shared" si="1135"/>
        <v>0.34199080519694713</v>
      </c>
      <c r="AD3143" s="3">
        <f t="shared" si="1136"/>
        <v>2.6861548073993529</v>
      </c>
      <c r="AE3143" s="3">
        <f t="shared" si="1137"/>
        <v>0.90207656284661109</v>
      </c>
      <c r="AF3143" s="3">
        <f t="shared" si="1138"/>
        <v>1.5530797150048858</v>
      </c>
      <c r="AG3143" t="str">
        <f t="shared" si="1139"/>
        <v>Cluster 2</v>
      </c>
      <c r="AH3143" t="str">
        <f t="shared" si="1140"/>
        <v>Not Applicable</v>
      </c>
      <c r="AI3143" t="e">
        <f t="shared" si="1141"/>
        <v>#N/A</v>
      </c>
      <c r="AJ3143">
        <f t="shared" si="1142"/>
        <v>31.37</v>
      </c>
      <c r="AK3143" t="str">
        <f t="shared" si="1143"/>
        <v>no - Low</v>
      </c>
      <c r="AL3143" t="str">
        <f t="shared" si="1144"/>
        <v>Q3 - High</v>
      </c>
      <c r="AM3143">
        <f t="shared" si="1145"/>
        <v>0</v>
      </c>
      <c r="AN3143">
        <f t="shared" si="1146"/>
        <v>0</v>
      </c>
      <c r="AO3143">
        <f t="shared" si="1147"/>
        <v>1</v>
      </c>
      <c r="AP3143">
        <f t="shared" si="1148"/>
        <v>2</v>
      </c>
      <c r="AQ3143">
        <f t="shared" si="1149"/>
        <v>184.5</v>
      </c>
    </row>
    <row r="3144" spans="1:43" x14ac:dyDescent="0.25">
      <c r="A3144" t="s">
        <v>31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  <c r="U3144">
        <f t="shared" si="1127"/>
        <v>0</v>
      </c>
      <c r="V3144" t="str">
        <f t="shared" si="1128"/>
        <v>&lt;=3 calls</v>
      </c>
      <c r="W3144" t="str">
        <f t="shared" si="1129"/>
        <v>Q4</v>
      </c>
      <c r="X3144" t="str">
        <f t="shared" si="1130"/>
        <v>Not Applicable</v>
      </c>
      <c r="Y3144" t="str">
        <f t="shared" si="1131"/>
        <v>High</v>
      </c>
      <c r="Z3144" s="3">
        <f t="shared" si="1132"/>
        <v>-1.7766225418607609</v>
      </c>
      <c r="AA3144" s="3">
        <f t="shared" si="1133"/>
        <v>1.1806301087436013</v>
      </c>
      <c r="AB3144" s="3">
        <f t="shared" si="1134"/>
        <v>-6.0132452800620247E-2</v>
      </c>
      <c r="AC3144" s="3">
        <f t="shared" si="1135"/>
        <v>1.591586692182255E-2</v>
      </c>
      <c r="AD3144" s="3">
        <f t="shared" si="1136"/>
        <v>2.6969846678517655</v>
      </c>
      <c r="AE3144" s="3">
        <f t="shared" si="1137"/>
        <v>2.134044127149064</v>
      </c>
      <c r="AF3144" s="3">
        <f t="shared" si="1138"/>
        <v>3.1360105826688986</v>
      </c>
      <c r="AG3144" t="str">
        <f t="shared" si="1139"/>
        <v>Cluster 2</v>
      </c>
      <c r="AH3144" t="str">
        <f t="shared" si="1140"/>
        <v>Not Applicable</v>
      </c>
      <c r="AI3144" t="e">
        <f t="shared" si="1141"/>
        <v>#N/A</v>
      </c>
      <c r="AJ3144">
        <f t="shared" si="1142"/>
        <v>14.33</v>
      </c>
      <c r="AK3144" t="str">
        <f t="shared" si="1143"/>
        <v>no - Low</v>
      </c>
      <c r="AL3144" t="str">
        <f t="shared" si="1144"/>
        <v>Q2 - Medium</v>
      </c>
      <c r="AM3144">
        <f t="shared" si="1145"/>
        <v>0</v>
      </c>
      <c r="AN3144">
        <f t="shared" si="1146"/>
        <v>1</v>
      </c>
      <c r="AO3144">
        <f t="shared" si="1147"/>
        <v>0</v>
      </c>
      <c r="AP3144">
        <f t="shared" si="1148"/>
        <v>2</v>
      </c>
      <c r="AQ3144">
        <f t="shared" si="1149"/>
        <v>84.3</v>
      </c>
    </row>
    <row r="3145" spans="1:43" x14ac:dyDescent="0.25">
      <c r="A3145" t="s">
        <v>48</v>
      </c>
      <c r="B3145">
        <v>80</v>
      </c>
      <c r="C3145" t="s">
        <v>25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  <c r="U3145">
        <f t="shared" si="1127"/>
        <v>0</v>
      </c>
      <c r="V3145" t="str">
        <f t="shared" si="1128"/>
        <v>&lt;=3 calls</v>
      </c>
      <c r="W3145" t="str">
        <f t="shared" si="1129"/>
        <v>Q2</v>
      </c>
      <c r="X3145" t="str">
        <f t="shared" si="1130"/>
        <v>Not Applicable</v>
      </c>
      <c r="Y3145" t="str">
        <f t="shared" si="1131"/>
        <v>Medium</v>
      </c>
      <c r="Z3145" s="3">
        <f t="shared" si="1132"/>
        <v>-0.69168595445271375</v>
      </c>
      <c r="AA3145" s="3">
        <f t="shared" si="1133"/>
        <v>0.42639402111833252</v>
      </c>
      <c r="AB3145" s="3">
        <f t="shared" si="1134"/>
        <v>-1.5714460128144205</v>
      </c>
      <c r="AC3145" s="3">
        <f t="shared" si="1135"/>
        <v>1.7912127530863922</v>
      </c>
      <c r="AD3145" s="3">
        <f t="shared" si="1136"/>
        <v>3.2011055328928903</v>
      </c>
      <c r="AE3145" s="3">
        <f t="shared" si="1137"/>
        <v>2.5175637070076884</v>
      </c>
      <c r="AF3145" s="3">
        <f t="shared" si="1138"/>
        <v>3.2294236954861026</v>
      </c>
      <c r="AG3145" t="str">
        <f t="shared" si="1139"/>
        <v>Cluster 2</v>
      </c>
      <c r="AH3145" t="str">
        <f t="shared" si="1140"/>
        <v>Not Applicable</v>
      </c>
      <c r="AI3145" t="e">
        <f t="shared" si="1141"/>
        <v>#N/A</v>
      </c>
      <c r="AJ3145">
        <f t="shared" si="1142"/>
        <v>24.29</v>
      </c>
      <c r="AK3145" t="str">
        <f t="shared" si="1143"/>
        <v>no - Medium</v>
      </c>
      <c r="AL3145" t="str">
        <f t="shared" si="1144"/>
        <v>Q4 - Very High</v>
      </c>
      <c r="AM3145">
        <f t="shared" si="1145"/>
        <v>0</v>
      </c>
      <c r="AN3145">
        <f t="shared" si="1146"/>
        <v>0</v>
      </c>
      <c r="AO3145">
        <f t="shared" si="1147"/>
        <v>0</v>
      </c>
      <c r="AP3145">
        <f t="shared" si="1148"/>
        <v>1</v>
      </c>
      <c r="AQ3145">
        <f t="shared" si="1149"/>
        <v>142.9</v>
      </c>
    </row>
    <row r="3146" spans="1:43" x14ac:dyDescent="0.25">
      <c r="A3146" t="s">
        <v>38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  <c r="U3146">
        <f t="shared" si="1127"/>
        <v>0</v>
      </c>
      <c r="V3146" t="str">
        <f t="shared" si="1128"/>
        <v>&lt;=3 calls</v>
      </c>
      <c r="W3146" t="str">
        <f t="shared" si="1129"/>
        <v>Q2</v>
      </c>
      <c r="X3146" t="str">
        <f t="shared" si="1130"/>
        <v>Not Applicable</v>
      </c>
      <c r="Y3146" t="str">
        <f t="shared" si="1131"/>
        <v>High</v>
      </c>
      <c r="Z3146" s="3">
        <f t="shared" si="1132"/>
        <v>-1.104554314507312</v>
      </c>
      <c r="AA3146" s="3">
        <f t="shared" si="1133"/>
        <v>0.75873551619331936</v>
      </c>
      <c r="AB3146" s="3">
        <f t="shared" si="1134"/>
        <v>0.38273604113246468</v>
      </c>
      <c r="AC3146" s="3">
        <f t="shared" si="1135"/>
        <v>0.41445190259141979</v>
      </c>
      <c r="AD3146" s="3">
        <f t="shared" si="1136"/>
        <v>2.648908334539541</v>
      </c>
      <c r="AE3146" s="3">
        <f t="shared" si="1137"/>
        <v>1.453952225478286</v>
      </c>
      <c r="AF3146" s="3">
        <f t="shared" si="1138"/>
        <v>2.282813786350844</v>
      </c>
      <c r="AG3146" t="str">
        <f t="shared" si="1139"/>
        <v>Cluster 2</v>
      </c>
      <c r="AH3146" t="str">
        <f t="shared" si="1140"/>
        <v>Not Applicable</v>
      </c>
      <c r="AI3146" t="e">
        <f t="shared" si="1141"/>
        <v>#N/A</v>
      </c>
      <c r="AJ3146">
        <f t="shared" si="1142"/>
        <v>20.5</v>
      </c>
      <c r="AK3146" t="str">
        <f t="shared" si="1143"/>
        <v>no - Medium</v>
      </c>
      <c r="AL3146" t="str">
        <f t="shared" si="1144"/>
        <v>Q3 - High</v>
      </c>
      <c r="AM3146">
        <f t="shared" si="1145"/>
        <v>0</v>
      </c>
      <c r="AN3146">
        <f t="shared" si="1146"/>
        <v>1</v>
      </c>
      <c r="AO3146">
        <f t="shared" si="1147"/>
        <v>0</v>
      </c>
      <c r="AP3146">
        <f t="shared" si="1148"/>
        <v>0</v>
      </c>
      <c r="AQ3146">
        <f t="shared" si="1149"/>
        <v>120.6</v>
      </c>
    </row>
    <row r="3147" spans="1:43" x14ac:dyDescent="0.25">
      <c r="A3147" t="s">
        <v>69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  <c r="U3147">
        <f t="shared" si="1127"/>
        <v>0</v>
      </c>
      <c r="V3147" t="str">
        <f t="shared" si="1128"/>
        <v>&lt;=3 calls</v>
      </c>
      <c r="W3147" t="str">
        <f t="shared" si="1129"/>
        <v>Q3</v>
      </c>
      <c r="X3147" t="str">
        <f t="shared" si="1130"/>
        <v>Not Applicable</v>
      </c>
      <c r="Y3147" t="str">
        <f t="shared" si="1131"/>
        <v>Medium</v>
      </c>
      <c r="Z3147" s="3">
        <f t="shared" si="1132"/>
        <v>0.77649615103291947</v>
      </c>
      <c r="AA3147" s="3">
        <f t="shared" si="1133"/>
        <v>0.45624505361009776</v>
      </c>
      <c r="AB3147" s="3">
        <f t="shared" si="1134"/>
        <v>-0.72542817238619595</v>
      </c>
      <c r="AC3147" s="3">
        <f t="shared" si="1135"/>
        <v>0.66806574347207237</v>
      </c>
      <c r="AD3147" s="3">
        <f t="shared" si="1136"/>
        <v>2.8520906794600474</v>
      </c>
      <c r="AE3147" s="3">
        <f t="shared" si="1137"/>
        <v>1.3355387274074415</v>
      </c>
      <c r="AF3147" s="3">
        <f t="shared" si="1138"/>
        <v>1.8528103359349284</v>
      </c>
      <c r="AG3147" t="str">
        <f t="shared" si="1139"/>
        <v>Cluster 2</v>
      </c>
      <c r="AH3147" t="str">
        <f t="shared" si="1140"/>
        <v>&gt;16 messages</v>
      </c>
      <c r="AI3147" t="e">
        <f t="shared" si="1141"/>
        <v>#N/A</v>
      </c>
      <c r="AJ3147">
        <f t="shared" si="1142"/>
        <v>37.770000000000003</v>
      </c>
      <c r="AK3147" t="str">
        <f t="shared" si="1143"/>
        <v>no - Low</v>
      </c>
      <c r="AL3147" t="str">
        <f t="shared" si="1144"/>
        <v>Q4 - Very High</v>
      </c>
      <c r="AM3147">
        <f t="shared" si="1145"/>
        <v>0</v>
      </c>
      <c r="AN3147">
        <f t="shared" si="1146"/>
        <v>1</v>
      </c>
      <c r="AO3147">
        <f t="shared" si="1147"/>
        <v>0</v>
      </c>
      <c r="AP3147">
        <f t="shared" si="1148"/>
        <v>1</v>
      </c>
      <c r="AQ3147">
        <f t="shared" si="1149"/>
        <v>222.2</v>
      </c>
    </row>
    <row r="3148" spans="1:43" x14ac:dyDescent="0.25">
      <c r="A3148" t="s">
        <v>39</v>
      </c>
      <c r="B3148">
        <v>85</v>
      </c>
      <c r="C3148" t="s">
        <v>25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  <c r="U3148">
        <f t="shared" si="1127"/>
        <v>0</v>
      </c>
      <c r="V3148" t="str">
        <f t="shared" si="1128"/>
        <v>&lt;=3 calls</v>
      </c>
      <c r="W3148" t="str">
        <f t="shared" si="1129"/>
        <v>Q2</v>
      </c>
      <c r="X3148" t="str">
        <f t="shared" si="1130"/>
        <v>Not Applicable</v>
      </c>
      <c r="Y3148" t="str">
        <f t="shared" si="1131"/>
        <v>Medium</v>
      </c>
      <c r="Z3148" s="3">
        <f t="shared" si="1132"/>
        <v>0.72280474994958654</v>
      </c>
      <c r="AA3148" s="3">
        <f t="shared" si="1133"/>
        <v>0.35873168080366447</v>
      </c>
      <c r="AB3148" s="3">
        <f t="shared" si="1134"/>
        <v>1.332023664899346</v>
      </c>
      <c r="AC3148" s="3">
        <f t="shared" si="1135"/>
        <v>1.9723654965725728</v>
      </c>
      <c r="AD3148" s="3">
        <f t="shared" si="1136"/>
        <v>4.3689242389556382</v>
      </c>
      <c r="AE3148" s="3">
        <f t="shared" si="1137"/>
        <v>2.5130952670529152</v>
      </c>
      <c r="AF3148" s="3">
        <f t="shared" si="1138"/>
        <v>1.2424961315164824</v>
      </c>
      <c r="AG3148" t="str">
        <f t="shared" si="1139"/>
        <v>Cluster 3</v>
      </c>
      <c r="AH3148" t="str">
        <f t="shared" si="1140"/>
        <v>&gt;16 messages</v>
      </c>
      <c r="AI3148" t="e">
        <f t="shared" si="1141"/>
        <v>#N/A</v>
      </c>
      <c r="AJ3148">
        <f t="shared" si="1142"/>
        <v>37.28</v>
      </c>
      <c r="AK3148" t="str">
        <f t="shared" si="1143"/>
        <v>no - Low</v>
      </c>
      <c r="AL3148" t="str">
        <f t="shared" si="1144"/>
        <v>Q4 - Very High</v>
      </c>
      <c r="AM3148">
        <f t="shared" si="1145"/>
        <v>0</v>
      </c>
      <c r="AN3148">
        <f t="shared" si="1146"/>
        <v>0</v>
      </c>
      <c r="AO3148">
        <f t="shared" si="1147"/>
        <v>0</v>
      </c>
      <c r="AP3148">
        <f t="shared" si="1148"/>
        <v>2</v>
      </c>
      <c r="AQ3148">
        <f t="shared" si="1149"/>
        <v>219.3</v>
      </c>
    </row>
    <row r="3149" spans="1:43" x14ac:dyDescent="0.25">
      <c r="A3149" t="s">
        <v>38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  <c r="U3149">
        <f t="shared" si="1127"/>
        <v>0</v>
      </c>
      <c r="V3149" t="str">
        <f t="shared" si="1128"/>
        <v>&lt;=3 calls</v>
      </c>
      <c r="W3149" t="str">
        <f t="shared" si="1129"/>
        <v>Q3</v>
      </c>
      <c r="X3149" t="str">
        <f t="shared" si="1130"/>
        <v>Not Applicable</v>
      </c>
      <c r="Y3149" t="str">
        <f t="shared" si="1131"/>
        <v>Medium</v>
      </c>
      <c r="Z3149" s="3">
        <f t="shared" si="1132"/>
        <v>0.9246103609179771</v>
      </c>
      <c r="AA3149" s="3">
        <f t="shared" si="1133"/>
        <v>-0.51888867445423381</v>
      </c>
      <c r="AB3149" s="3">
        <f t="shared" si="1134"/>
        <v>-0.12765500344512654</v>
      </c>
      <c r="AC3149" s="3">
        <f t="shared" si="1135"/>
        <v>-0.45508126614224731</v>
      </c>
      <c r="AD3149" s="3">
        <f t="shared" si="1136"/>
        <v>2.2346174993597203</v>
      </c>
      <c r="AE3149" s="3">
        <f t="shared" si="1137"/>
        <v>1.160837858915684</v>
      </c>
      <c r="AF3149" s="3">
        <f t="shared" si="1138"/>
        <v>2.387796829912296</v>
      </c>
      <c r="AG3149" t="str">
        <f t="shared" si="1139"/>
        <v>Cluster 2</v>
      </c>
      <c r="AH3149" t="str">
        <f t="shared" si="1140"/>
        <v>Not Applicable</v>
      </c>
      <c r="AI3149" t="e">
        <f t="shared" si="1141"/>
        <v>#N/A</v>
      </c>
      <c r="AJ3149">
        <f t="shared" si="1142"/>
        <v>39.130000000000003</v>
      </c>
      <c r="AK3149" t="str">
        <f t="shared" si="1143"/>
        <v>no - High</v>
      </c>
      <c r="AL3149" t="str">
        <f t="shared" si="1144"/>
        <v>Q2 - Medium</v>
      </c>
      <c r="AM3149">
        <f t="shared" si="1145"/>
        <v>0</v>
      </c>
      <c r="AN3149">
        <f t="shared" si="1146"/>
        <v>1</v>
      </c>
      <c r="AO3149">
        <f t="shared" si="1147"/>
        <v>0</v>
      </c>
      <c r="AP3149">
        <f t="shared" si="1148"/>
        <v>2</v>
      </c>
      <c r="AQ3149">
        <f t="shared" si="1149"/>
        <v>230.2</v>
      </c>
    </row>
    <row r="3150" spans="1:43" x14ac:dyDescent="0.25">
      <c r="A3150" t="s">
        <v>63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  <c r="U3150">
        <f t="shared" si="1127"/>
        <v>0</v>
      </c>
      <c r="V3150" t="str">
        <f t="shared" si="1128"/>
        <v>&lt;=3 calls</v>
      </c>
      <c r="W3150" t="str">
        <f t="shared" si="1129"/>
        <v>Q1</v>
      </c>
      <c r="X3150" t="str">
        <f t="shared" si="1130"/>
        <v>Not Applicable</v>
      </c>
      <c r="Y3150" t="str">
        <f t="shared" si="1131"/>
        <v>Medium</v>
      </c>
      <c r="Z3150" s="3">
        <f t="shared" si="1132"/>
        <v>-1.928439606992945</v>
      </c>
      <c r="AA3150" s="3">
        <f t="shared" si="1133"/>
        <v>-0.5766006706049801</v>
      </c>
      <c r="AB3150" s="3">
        <f t="shared" si="1134"/>
        <v>0.90901474468523358</v>
      </c>
      <c r="AC3150" s="3">
        <f t="shared" si="1135"/>
        <v>-1.541997727059331</v>
      </c>
      <c r="AD3150" s="3">
        <f t="shared" si="1136"/>
        <v>2.2314492885854418</v>
      </c>
      <c r="AE3150" s="3">
        <f t="shared" si="1137"/>
        <v>2.6935872823193461</v>
      </c>
      <c r="AF3150" s="3">
        <f t="shared" si="1138"/>
        <v>4.1870585101496447</v>
      </c>
      <c r="AG3150" t="str">
        <f t="shared" si="1139"/>
        <v>Cluster 1</v>
      </c>
      <c r="AH3150" t="str">
        <f t="shared" si="1140"/>
        <v>&gt;16 messages</v>
      </c>
      <c r="AI3150" t="e">
        <f t="shared" si="1141"/>
        <v>#N/A</v>
      </c>
      <c r="AJ3150">
        <f t="shared" si="1142"/>
        <v>12.94</v>
      </c>
      <c r="AK3150" t="str">
        <f t="shared" si="1143"/>
        <v>no - Low</v>
      </c>
      <c r="AL3150" t="str">
        <f t="shared" si="1144"/>
        <v>Q1 - Low</v>
      </c>
      <c r="AM3150">
        <f t="shared" si="1145"/>
        <v>0</v>
      </c>
      <c r="AN3150">
        <f t="shared" si="1146"/>
        <v>1</v>
      </c>
      <c r="AO3150">
        <f t="shared" si="1147"/>
        <v>0</v>
      </c>
      <c r="AP3150">
        <f t="shared" si="1148"/>
        <v>0</v>
      </c>
      <c r="AQ3150">
        <f t="shared" si="1149"/>
        <v>76.099999999999994</v>
      </c>
    </row>
    <row r="3151" spans="1:43" x14ac:dyDescent="0.25">
      <c r="A3151" t="s">
        <v>69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  <c r="U3151">
        <f t="shared" si="1127"/>
        <v>0</v>
      </c>
      <c r="V3151" t="str">
        <f t="shared" si="1128"/>
        <v>&lt;=3 calls</v>
      </c>
      <c r="W3151" t="str">
        <f t="shared" si="1129"/>
        <v>Q3</v>
      </c>
      <c r="X3151" t="str">
        <f t="shared" si="1130"/>
        <v>High</v>
      </c>
      <c r="Y3151" t="str">
        <f t="shared" si="1131"/>
        <v>Medium</v>
      </c>
      <c r="Z3151" s="3">
        <f t="shared" si="1132"/>
        <v>-0.60281742852167952</v>
      </c>
      <c r="AA3151" s="3">
        <f t="shared" si="1133"/>
        <v>-0.31988179117579885</v>
      </c>
      <c r="AB3151" s="3">
        <f t="shared" si="1134"/>
        <v>-0.93395369643540627</v>
      </c>
      <c r="AC3151" s="3">
        <f t="shared" si="1135"/>
        <v>0.88544903565548905</v>
      </c>
      <c r="AD3151" s="3">
        <f t="shared" si="1136"/>
        <v>2.0444057702249645</v>
      </c>
      <c r="AE3151" s="3">
        <f t="shared" si="1137"/>
        <v>1.4567095504196854</v>
      </c>
      <c r="AF3151" s="3">
        <f t="shared" si="1138"/>
        <v>2.8397905689044589</v>
      </c>
      <c r="AG3151" t="str">
        <f t="shared" si="1139"/>
        <v>Cluster 2</v>
      </c>
      <c r="AH3151" t="str">
        <f t="shared" si="1140"/>
        <v>Not Applicable</v>
      </c>
      <c r="AI3151" t="e">
        <f t="shared" si="1141"/>
        <v>#N/A</v>
      </c>
      <c r="AJ3151">
        <f t="shared" si="1142"/>
        <v>25.11</v>
      </c>
      <c r="AK3151" t="str">
        <f t="shared" si="1143"/>
        <v>yes - Medium</v>
      </c>
      <c r="AL3151" t="str">
        <f t="shared" si="1144"/>
        <v>Q4 - Very High</v>
      </c>
      <c r="AM3151">
        <f t="shared" si="1145"/>
        <v>1</v>
      </c>
      <c r="AN3151">
        <f t="shared" si="1146"/>
        <v>1</v>
      </c>
      <c r="AO3151">
        <f t="shared" si="1147"/>
        <v>0</v>
      </c>
      <c r="AP3151">
        <f t="shared" si="1148"/>
        <v>0</v>
      </c>
      <c r="AQ3151">
        <f t="shared" si="1149"/>
        <v>147.69999999999999</v>
      </c>
    </row>
    <row r="3152" spans="1:43" x14ac:dyDescent="0.25">
      <c r="A3152" t="s">
        <v>67</v>
      </c>
      <c r="B3152">
        <v>116</v>
      </c>
      <c r="C3152" t="s">
        <v>25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  <c r="U3152">
        <f t="shared" si="1127"/>
        <v>0</v>
      </c>
      <c r="V3152" t="str">
        <f t="shared" si="1128"/>
        <v>&lt;=3 calls</v>
      </c>
      <c r="W3152" t="str">
        <f t="shared" si="1129"/>
        <v>Q3</v>
      </c>
      <c r="X3152" t="str">
        <f t="shared" si="1130"/>
        <v>Low</v>
      </c>
      <c r="Y3152" t="str">
        <f t="shared" si="1131"/>
        <v>High</v>
      </c>
      <c r="Z3152" s="3">
        <f t="shared" si="1132"/>
        <v>-0.75648592127742642</v>
      </c>
      <c r="AA3152" s="3">
        <f t="shared" si="1133"/>
        <v>1.2264016918976417</v>
      </c>
      <c r="AB3152" s="3">
        <f t="shared" si="1134"/>
        <v>-0.65790562174168965</v>
      </c>
      <c r="AC3152" s="3">
        <f t="shared" si="1135"/>
        <v>8.8376964316294535E-2</v>
      </c>
      <c r="AD3152" s="3">
        <f t="shared" si="1136"/>
        <v>2.5135147861731539</v>
      </c>
      <c r="AE3152" s="3">
        <f t="shared" si="1137"/>
        <v>1.5865000327517922</v>
      </c>
      <c r="AF3152" s="3">
        <f t="shared" si="1138"/>
        <v>2.591564802881031</v>
      </c>
      <c r="AG3152" t="str">
        <f t="shared" si="1139"/>
        <v>Cluster 2</v>
      </c>
      <c r="AH3152" t="str">
        <f t="shared" si="1140"/>
        <v>Not Applicable</v>
      </c>
      <c r="AI3152" t="e">
        <f t="shared" si="1141"/>
        <v>#N/A</v>
      </c>
      <c r="AJ3152">
        <f t="shared" si="1142"/>
        <v>23.7</v>
      </c>
      <c r="AK3152" t="str">
        <f t="shared" si="1143"/>
        <v>yes - Medium</v>
      </c>
      <c r="AL3152" t="str">
        <f t="shared" si="1144"/>
        <v>Q3 - High</v>
      </c>
      <c r="AM3152">
        <f t="shared" si="1145"/>
        <v>1</v>
      </c>
      <c r="AN3152">
        <f t="shared" si="1146"/>
        <v>0</v>
      </c>
      <c r="AO3152">
        <f t="shared" si="1147"/>
        <v>0</v>
      </c>
      <c r="AP3152">
        <f t="shared" si="1148"/>
        <v>1</v>
      </c>
      <c r="AQ3152">
        <f t="shared" si="1149"/>
        <v>139.4</v>
      </c>
    </row>
    <row r="3153" spans="1:43" x14ac:dyDescent="0.25">
      <c r="A3153" t="s">
        <v>71</v>
      </c>
      <c r="B3153">
        <v>93</v>
      </c>
      <c r="C3153" t="s">
        <v>28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  <c r="U3153">
        <f t="shared" si="1127"/>
        <v>0</v>
      </c>
      <c r="V3153" t="str">
        <f t="shared" si="1128"/>
        <v>&lt;=3 calls</v>
      </c>
      <c r="W3153" t="str">
        <f t="shared" si="1129"/>
        <v>Q2</v>
      </c>
      <c r="X3153" t="str">
        <f t="shared" si="1130"/>
        <v>Not Applicable</v>
      </c>
      <c r="Y3153" t="str">
        <f t="shared" si="1131"/>
        <v>Low</v>
      </c>
      <c r="Z3153" s="3">
        <f t="shared" si="1132"/>
        <v>0.29142211365935605</v>
      </c>
      <c r="AA3153" s="3">
        <f t="shared" si="1133"/>
        <v>-0.87312092668984786</v>
      </c>
      <c r="AB3153" s="3">
        <f t="shared" si="1134"/>
        <v>-5.5373164370301896E-4</v>
      </c>
      <c r="AC3153" s="3">
        <f t="shared" si="1135"/>
        <v>1.8274433017836287</v>
      </c>
      <c r="AD3153" s="3">
        <f t="shared" si="1136"/>
        <v>3.2675981764936886</v>
      </c>
      <c r="AE3153" s="3">
        <f t="shared" si="1137"/>
        <v>2.0461711386895303</v>
      </c>
      <c r="AF3153" s="3">
        <f t="shared" si="1138"/>
        <v>2.3867205145527914</v>
      </c>
      <c r="AG3153" t="str">
        <f t="shared" si="1139"/>
        <v>Cluster 2</v>
      </c>
      <c r="AH3153" t="str">
        <f t="shared" si="1140"/>
        <v>&gt;16 messages</v>
      </c>
      <c r="AI3153" t="e">
        <f t="shared" si="1141"/>
        <v>#N/A</v>
      </c>
      <c r="AJ3153">
        <f t="shared" si="1142"/>
        <v>33.32</v>
      </c>
      <c r="AK3153" t="str">
        <f t="shared" si="1143"/>
        <v>no - Low</v>
      </c>
      <c r="AL3153" t="str">
        <f t="shared" si="1144"/>
        <v>Q4 - Very High</v>
      </c>
      <c r="AM3153">
        <f t="shared" si="1145"/>
        <v>0</v>
      </c>
      <c r="AN3153">
        <f t="shared" si="1146"/>
        <v>0</v>
      </c>
      <c r="AO3153">
        <f t="shared" si="1147"/>
        <v>1</v>
      </c>
      <c r="AP3153">
        <f t="shared" si="1148"/>
        <v>1</v>
      </c>
      <c r="AQ3153">
        <f t="shared" si="1149"/>
        <v>196</v>
      </c>
    </row>
    <row r="3154" spans="1:43" x14ac:dyDescent="0.25">
      <c r="A3154" t="s">
        <v>37</v>
      </c>
      <c r="B3154">
        <v>106</v>
      </c>
      <c r="C3154" t="s">
        <v>28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  <c r="U3154">
        <f t="shared" si="1127"/>
        <v>0</v>
      </c>
      <c r="V3154" t="str">
        <f t="shared" si="1128"/>
        <v>&lt;=3 calls</v>
      </c>
      <c r="W3154" t="str">
        <f t="shared" si="1129"/>
        <v>Q3</v>
      </c>
      <c r="X3154" t="str">
        <f t="shared" si="1130"/>
        <v>Not Applicable</v>
      </c>
      <c r="Y3154" t="str">
        <f t="shared" si="1131"/>
        <v>Medium</v>
      </c>
      <c r="Z3154" s="3">
        <f t="shared" si="1132"/>
        <v>-0.36028040983489723</v>
      </c>
      <c r="AA3154" s="3">
        <f t="shared" si="1133"/>
        <v>-0.59252122126725459</v>
      </c>
      <c r="AB3154" s="3">
        <f t="shared" si="1134"/>
        <v>0.96660750847025312</v>
      </c>
      <c r="AC3154" s="3">
        <f t="shared" si="1135"/>
        <v>-1.1072311426924974</v>
      </c>
      <c r="AD3154" s="3">
        <f t="shared" si="1136"/>
        <v>2.1105268819641347</v>
      </c>
      <c r="AE3154" s="3">
        <f t="shared" si="1137"/>
        <v>1.6251689912566152</v>
      </c>
      <c r="AF3154" s="3">
        <f t="shared" si="1138"/>
        <v>2.9711992159380425</v>
      </c>
      <c r="AG3154" t="str">
        <f t="shared" si="1139"/>
        <v>Cluster 2</v>
      </c>
      <c r="AH3154" t="str">
        <f t="shared" si="1140"/>
        <v>Not Applicable</v>
      </c>
      <c r="AI3154" t="e">
        <f t="shared" si="1141"/>
        <v>#N/A</v>
      </c>
      <c r="AJ3154">
        <f t="shared" si="1142"/>
        <v>27.34</v>
      </c>
      <c r="AK3154" t="str">
        <f t="shared" si="1143"/>
        <v>no - Low</v>
      </c>
      <c r="AL3154" t="str">
        <f t="shared" si="1144"/>
        <v>Q1 - Low</v>
      </c>
      <c r="AM3154">
        <f t="shared" si="1145"/>
        <v>0</v>
      </c>
      <c r="AN3154">
        <f t="shared" si="1146"/>
        <v>0</v>
      </c>
      <c r="AO3154">
        <f t="shared" si="1147"/>
        <v>1</v>
      </c>
      <c r="AP3154">
        <f t="shared" si="1148"/>
        <v>1</v>
      </c>
      <c r="AQ3154">
        <f t="shared" si="1149"/>
        <v>160.80000000000001</v>
      </c>
    </row>
    <row r="3155" spans="1:43" x14ac:dyDescent="0.25">
      <c r="A3155" t="s">
        <v>70</v>
      </c>
      <c r="B3155">
        <v>92</v>
      </c>
      <c r="C3155" t="s">
        <v>28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  <c r="U3155">
        <f t="shared" si="1127"/>
        <v>1</v>
      </c>
      <c r="V3155" t="str">
        <f t="shared" si="1128"/>
        <v>&lt;=3 calls</v>
      </c>
      <c r="W3155" t="str">
        <f t="shared" si="1129"/>
        <v>Q2</v>
      </c>
      <c r="X3155" t="str">
        <f t="shared" si="1130"/>
        <v>Not Applicable</v>
      </c>
      <c r="Y3155" t="str">
        <f t="shared" si="1131"/>
        <v>Low</v>
      </c>
      <c r="Z3155" s="3">
        <f t="shared" si="1132"/>
        <v>2.6871694585501626</v>
      </c>
      <c r="AA3155" s="3">
        <f t="shared" si="1133"/>
        <v>-1.440290544033388</v>
      </c>
      <c r="AB3155" s="3">
        <f t="shared" si="1134"/>
        <v>0.18612626131463775</v>
      </c>
      <c r="AC3155" s="3">
        <f t="shared" si="1135"/>
        <v>-0.34638962005053869</v>
      </c>
      <c r="AD3155" s="3">
        <f t="shared" si="1136"/>
        <v>3.9526164012952529</v>
      </c>
      <c r="AE3155" s="3">
        <f t="shared" si="1137"/>
        <v>3.0740763335067798</v>
      </c>
      <c r="AF3155" s="3">
        <f t="shared" si="1138"/>
        <v>3.3580819216726594</v>
      </c>
      <c r="AG3155" t="str">
        <f t="shared" si="1139"/>
        <v>Cluster 2</v>
      </c>
      <c r="AH3155" t="str">
        <f t="shared" si="1140"/>
        <v>Not Applicable</v>
      </c>
      <c r="AI3155">
        <f t="shared" si="1141"/>
        <v>55.32</v>
      </c>
      <c r="AJ3155" t="e">
        <f t="shared" si="1142"/>
        <v>#N/A</v>
      </c>
      <c r="AK3155" t="str">
        <f t="shared" si="1143"/>
        <v>no - High</v>
      </c>
      <c r="AL3155" t="str">
        <f t="shared" si="1144"/>
        <v>Q2 - Medium</v>
      </c>
      <c r="AM3155">
        <f t="shared" si="1145"/>
        <v>0</v>
      </c>
      <c r="AN3155">
        <f t="shared" si="1146"/>
        <v>0</v>
      </c>
      <c r="AO3155">
        <f t="shared" si="1147"/>
        <v>1</v>
      </c>
      <c r="AP3155">
        <f t="shared" si="1148"/>
        <v>1</v>
      </c>
      <c r="AQ3155">
        <f t="shared" si="1149"/>
        <v>325.39999999999998</v>
      </c>
    </row>
    <row r="3156" spans="1:43" x14ac:dyDescent="0.25">
      <c r="A3156" t="s">
        <v>61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  <c r="U3156">
        <f t="shared" si="1127"/>
        <v>0</v>
      </c>
      <c r="V3156" t="str">
        <f t="shared" si="1128"/>
        <v>&gt;3 calls</v>
      </c>
      <c r="W3156" t="str">
        <f t="shared" si="1129"/>
        <v>Q3</v>
      </c>
      <c r="X3156" t="str">
        <f t="shared" si="1130"/>
        <v>Not Applicable</v>
      </c>
      <c r="Y3156" t="str">
        <f t="shared" si="1131"/>
        <v>Low</v>
      </c>
      <c r="Z3156" s="3">
        <f t="shared" si="1132"/>
        <v>0.33215352137774667</v>
      </c>
      <c r="AA3156" s="3">
        <f t="shared" si="1133"/>
        <v>-1.0562072593060083</v>
      </c>
      <c r="AB3156" s="3">
        <f t="shared" si="1134"/>
        <v>-1.84273479907783E-2</v>
      </c>
      <c r="AC3156" s="3">
        <f t="shared" si="1135"/>
        <v>2.2622098861504618</v>
      </c>
      <c r="AD3156" s="3">
        <f t="shared" si="1136"/>
        <v>3.6583179841271383</v>
      </c>
      <c r="AE3156" s="3">
        <f t="shared" si="1137"/>
        <v>2.5186966614749791</v>
      </c>
      <c r="AF3156" s="3">
        <f t="shared" si="1138"/>
        <v>2.7026607763576918</v>
      </c>
      <c r="AG3156" t="str">
        <f t="shared" si="1139"/>
        <v>Cluster 2</v>
      </c>
      <c r="AH3156" t="str">
        <f t="shared" si="1140"/>
        <v>Not Applicable</v>
      </c>
      <c r="AI3156" t="e">
        <f t="shared" si="1141"/>
        <v>#N/A</v>
      </c>
      <c r="AJ3156">
        <f t="shared" si="1142"/>
        <v>33.69</v>
      </c>
      <c r="AK3156" t="str">
        <f t="shared" si="1143"/>
        <v>no - Medium</v>
      </c>
      <c r="AL3156" t="str">
        <f t="shared" si="1144"/>
        <v>Q4 - Very High</v>
      </c>
      <c r="AM3156">
        <f t="shared" si="1145"/>
        <v>0</v>
      </c>
      <c r="AN3156">
        <f t="shared" si="1146"/>
        <v>1</v>
      </c>
      <c r="AO3156">
        <f t="shared" si="1147"/>
        <v>0</v>
      </c>
      <c r="AP3156">
        <f t="shared" si="1148"/>
        <v>4</v>
      </c>
      <c r="AQ3156">
        <f t="shared" si="1149"/>
        <v>198.2</v>
      </c>
    </row>
    <row r="3157" spans="1:43" x14ac:dyDescent="0.25">
      <c r="A3157" t="s">
        <v>31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  <c r="U3157">
        <f t="shared" si="1127"/>
        <v>0</v>
      </c>
      <c r="V3157" t="str">
        <f t="shared" si="1128"/>
        <v>&lt;=3 calls</v>
      </c>
      <c r="W3157" t="str">
        <f t="shared" si="1129"/>
        <v>Q3</v>
      </c>
      <c r="X3157" t="str">
        <f t="shared" si="1130"/>
        <v>Low</v>
      </c>
      <c r="Y3157" t="str">
        <f t="shared" si="1131"/>
        <v>High</v>
      </c>
      <c r="Z3157" s="3">
        <f t="shared" si="1132"/>
        <v>-0.21216619994983962</v>
      </c>
      <c r="AA3157" s="3">
        <f t="shared" si="1133"/>
        <v>0.7448050343638285</v>
      </c>
      <c r="AB3157" s="3">
        <f t="shared" si="1134"/>
        <v>7.4912648488392367E-2</v>
      </c>
      <c r="AC3157" s="3">
        <f t="shared" si="1135"/>
        <v>-1.795611567939984</v>
      </c>
      <c r="AD3157" s="3">
        <f t="shared" si="1136"/>
        <v>2.3352647972688425</v>
      </c>
      <c r="AE3157" s="3">
        <f t="shared" si="1137"/>
        <v>1.9569317421510368</v>
      </c>
      <c r="AF3157" s="3">
        <f t="shared" si="1138"/>
        <v>3.194636444654305</v>
      </c>
      <c r="AG3157" t="str">
        <f t="shared" si="1139"/>
        <v>Cluster 2</v>
      </c>
      <c r="AH3157" t="str">
        <f t="shared" si="1140"/>
        <v>Not Applicable</v>
      </c>
      <c r="AI3157" t="e">
        <f t="shared" si="1141"/>
        <v>#N/A</v>
      </c>
      <c r="AJ3157">
        <f t="shared" si="1142"/>
        <v>28.7</v>
      </c>
      <c r="AK3157" t="str">
        <f t="shared" si="1143"/>
        <v>yes - High</v>
      </c>
      <c r="AL3157" t="str">
        <f t="shared" si="1144"/>
        <v>Q1 - Low</v>
      </c>
      <c r="AM3157">
        <f t="shared" si="1145"/>
        <v>1</v>
      </c>
      <c r="AN3157">
        <f t="shared" si="1146"/>
        <v>1</v>
      </c>
      <c r="AO3157">
        <f t="shared" si="1147"/>
        <v>0</v>
      </c>
      <c r="AP3157">
        <f t="shared" si="1148"/>
        <v>1</v>
      </c>
      <c r="AQ3157">
        <f t="shared" si="1149"/>
        <v>168.8</v>
      </c>
    </row>
    <row r="3158" spans="1:43" x14ac:dyDescent="0.25">
      <c r="A3158" t="s">
        <v>68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  <c r="U3158">
        <f t="shared" si="1127"/>
        <v>0</v>
      </c>
      <c r="V3158" t="str">
        <f t="shared" si="1128"/>
        <v>&lt;=3 calls</v>
      </c>
      <c r="W3158" t="str">
        <f t="shared" si="1129"/>
        <v>Q2</v>
      </c>
      <c r="X3158" t="str">
        <f t="shared" si="1130"/>
        <v>Not Applicable</v>
      </c>
      <c r="Y3158" t="str">
        <f t="shared" si="1131"/>
        <v>Low</v>
      </c>
      <c r="Z3158" s="3">
        <f t="shared" si="1132"/>
        <v>1.7318328047915414</v>
      </c>
      <c r="AA3158" s="3">
        <f t="shared" si="1133"/>
        <v>-1.5198932973447619</v>
      </c>
      <c r="AB3158" s="3">
        <f t="shared" si="1134"/>
        <v>-1.0491392240054465</v>
      </c>
      <c r="AC3158" s="3">
        <f t="shared" si="1135"/>
        <v>-1.2159227887842059</v>
      </c>
      <c r="AD3158" s="3">
        <f t="shared" si="1136"/>
        <v>2.7896660782271838</v>
      </c>
      <c r="AE3158" s="3">
        <f t="shared" si="1137"/>
        <v>2.8086441281688184</v>
      </c>
      <c r="AF3158" s="3">
        <f t="shared" si="1138"/>
        <v>3.9993408018550913</v>
      </c>
      <c r="AG3158" t="str">
        <f t="shared" si="1139"/>
        <v>Cluster 1</v>
      </c>
      <c r="AH3158" t="str">
        <f t="shared" si="1140"/>
        <v>Not Applicable</v>
      </c>
      <c r="AI3158" t="e">
        <f t="shared" si="1141"/>
        <v>#N/A</v>
      </c>
      <c r="AJ3158">
        <f t="shared" si="1142"/>
        <v>46.55</v>
      </c>
      <c r="AK3158" t="str">
        <f t="shared" si="1143"/>
        <v>no - Medium</v>
      </c>
      <c r="AL3158" t="str">
        <f t="shared" si="1144"/>
        <v>Q1 - Low</v>
      </c>
      <c r="AM3158">
        <f t="shared" si="1145"/>
        <v>0</v>
      </c>
      <c r="AN3158">
        <f t="shared" si="1146"/>
        <v>1</v>
      </c>
      <c r="AO3158">
        <f t="shared" si="1147"/>
        <v>0</v>
      </c>
      <c r="AP3158">
        <f t="shared" si="1148"/>
        <v>2</v>
      </c>
      <c r="AQ3158">
        <f t="shared" si="1149"/>
        <v>273.8</v>
      </c>
    </row>
    <row r="3159" spans="1:43" x14ac:dyDescent="0.25">
      <c r="A3159" t="s">
        <v>41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  <c r="U3159">
        <f t="shared" si="1127"/>
        <v>0</v>
      </c>
      <c r="V3159" t="str">
        <f t="shared" si="1128"/>
        <v>&gt;3 calls</v>
      </c>
      <c r="W3159" t="str">
        <f t="shared" si="1129"/>
        <v>Q1</v>
      </c>
      <c r="X3159" t="str">
        <f t="shared" si="1130"/>
        <v>Not Applicable</v>
      </c>
      <c r="Y3159" t="str">
        <f t="shared" si="1131"/>
        <v>Medium</v>
      </c>
      <c r="Z3159" s="3">
        <f t="shared" si="1132"/>
        <v>0.69318190797257462</v>
      </c>
      <c r="AA3159" s="3">
        <f t="shared" si="1133"/>
        <v>-0.36167323666427009</v>
      </c>
      <c r="AB3159" s="3">
        <f t="shared" si="1134"/>
        <v>-1.7283366451943025</v>
      </c>
      <c r="AC3159" s="3">
        <f t="shared" si="1135"/>
        <v>-0.63623400962842791</v>
      </c>
      <c r="AD3159" s="3">
        <f t="shared" si="1136"/>
        <v>1.9842192405982306</v>
      </c>
      <c r="AE3159" s="3">
        <f t="shared" si="1137"/>
        <v>2.0008123254790968</v>
      </c>
      <c r="AF3159" s="3">
        <f t="shared" si="1138"/>
        <v>3.4741004488670044</v>
      </c>
      <c r="AG3159" t="str">
        <f t="shared" si="1139"/>
        <v>Cluster 1</v>
      </c>
      <c r="AH3159" t="str">
        <f t="shared" si="1140"/>
        <v>Not Applicable</v>
      </c>
      <c r="AI3159" t="e">
        <f t="shared" si="1141"/>
        <v>#N/A</v>
      </c>
      <c r="AJ3159">
        <f t="shared" si="1142"/>
        <v>37.01</v>
      </c>
      <c r="AK3159" t="str">
        <f t="shared" si="1143"/>
        <v>no - High</v>
      </c>
      <c r="AL3159" t="str">
        <f t="shared" si="1144"/>
        <v>Q1 - Low</v>
      </c>
      <c r="AM3159">
        <f t="shared" si="1145"/>
        <v>0</v>
      </c>
      <c r="AN3159">
        <f t="shared" si="1146"/>
        <v>1</v>
      </c>
      <c r="AO3159">
        <f t="shared" si="1147"/>
        <v>0</v>
      </c>
      <c r="AP3159">
        <f t="shared" si="1148"/>
        <v>4</v>
      </c>
      <c r="AQ3159">
        <f t="shared" si="1149"/>
        <v>217.7</v>
      </c>
    </row>
    <row r="3160" spans="1:43" x14ac:dyDescent="0.25">
      <c r="A3160" t="s">
        <v>24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  <c r="U3160">
        <f t="shared" si="1127"/>
        <v>1</v>
      </c>
      <c r="V3160" t="str">
        <f t="shared" si="1128"/>
        <v>&gt;3 calls</v>
      </c>
      <c r="W3160" t="str">
        <f t="shared" si="1129"/>
        <v>Q2</v>
      </c>
      <c r="X3160" t="str">
        <f t="shared" si="1130"/>
        <v>Not Applicable</v>
      </c>
      <c r="Y3160" t="str">
        <f t="shared" si="1131"/>
        <v>Medium</v>
      </c>
      <c r="Z3160" s="3">
        <f t="shared" si="1132"/>
        <v>-1.6062912004929446</v>
      </c>
      <c r="AA3160" s="3">
        <f t="shared" si="1133"/>
        <v>0.26121830799723178</v>
      </c>
      <c r="AB3160" s="3">
        <f t="shared" si="1134"/>
        <v>-0.57250945475010862</v>
      </c>
      <c r="AC3160" s="3">
        <f t="shared" si="1135"/>
        <v>-0.49131181483948333</v>
      </c>
      <c r="AD3160" s="3">
        <f t="shared" si="1136"/>
        <v>1.5491199037590748</v>
      </c>
      <c r="AE3160" s="3">
        <f t="shared" si="1137"/>
        <v>1.7937560593327999</v>
      </c>
      <c r="AF3160" s="3">
        <f t="shared" si="1138"/>
        <v>3.4692000698379655</v>
      </c>
      <c r="AG3160" t="str">
        <f t="shared" si="1139"/>
        <v>Cluster 1</v>
      </c>
      <c r="AH3160" t="str">
        <f t="shared" si="1140"/>
        <v>Not Applicable</v>
      </c>
      <c r="AI3160">
        <f t="shared" si="1141"/>
        <v>15.9</v>
      </c>
      <c r="AJ3160" t="e">
        <f t="shared" si="1142"/>
        <v>#N/A</v>
      </c>
      <c r="AK3160" t="str">
        <f t="shared" si="1143"/>
        <v>no - Medium</v>
      </c>
      <c r="AL3160" t="str">
        <f t="shared" si="1144"/>
        <v>Q2 - Medium</v>
      </c>
      <c r="AM3160">
        <f t="shared" si="1145"/>
        <v>0</v>
      </c>
      <c r="AN3160">
        <f t="shared" si="1146"/>
        <v>1</v>
      </c>
      <c r="AO3160">
        <f t="shared" si="1147"/>
        <v>0</v>
      </c>
      <c r="AP3160">
        <f t="shared" si="1148"/>
        <v>4</v>
      </c>
      <c r="AQ3160">
        <f t="shared" si="1149"/>
        <v>93.5</v>
      </c>
    </row>
    <row r="3161" spans="1:43" x14ac:dyDescent="0.25">
      <c r="A3161" t="s">
        <v>37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  <c r="U3161">
        <f t="shared" si="1127"/>
        <v>0</v>
      </c>
      <c r="V3161" t="str">
        <f t="shared" si="1128"/>
        <v>&lt;=3 calls</v>
      </c>
      <c r="W3161" t="str">
        <f t="shared" si="1129"/>
        <v>Q3</v>
      </c>
      <c r="X3161" t="str">
        <f t="shared" si="1130"/>
        <v>Not Applicable</v>
      </c>
      <c r="Y3161" t="str">
        <f t="shared" si="1131"/>
        <v>Medium</v>
      </c>
      <c r="Z3161" s="3">
        <f t="shared" si="1132"/>
        <v>0.28031354791797686</v>
      </c>
      <c r="AA3161" s="3">
        <f t="shared" si="1133"/>
        <v>9.4052526043346241E-2</v>
      </c>
      <c r="AB3161" s="3">
        <f t="shared" si="1134"/>
        <v>0.58927560780977728</v>
      </c>
      <c r="AC3161" s="3">
        <f t="shared" si="1135"/>
        <v>1.3564461687195588</v>
      </c>
      <c r="AD3161" s="3">
        <f t="shared" si="1136"/>
        <v>3.3037538065625243</v>
      </c>
      <c r="AE3161" s="3">
        <f t="shared" si="1137"/>
        <v>1.508182188396034</v>
      </c>
      <c r="AF3161" s="3">
        <f t="shared" si="1138"/>
        <v>1.2784513336117773</v>
      </c>
      <c r="AG3161" t="str">
        <f t="shared" si="1139"/>
        <v>Cluster 3</v>
      </c>
      <c r="AH3161" t="str">
        <f t="shared" si="1140"/>
        <v>Not Applicable</v>
      </c>
      <c r="AI3161" t="e">
        <f t="shared" si="1141"/>
        <v>#N/A</v>
      </c>
      <c r="AJ3161">
        <f t="shared" si="1142"/>
        <v>33.22</v>
      </c>
      <c r="AK3161" t="str">
        <f t="shared" si="1143"/>
        <v>no - Medium</v>
      </c>
      <c r="AL3161" t="str">
        <f t="shared" si="1144"/>
        <v>Q4 - Very High</v>
      </c>
      <c r="AM3161">
        <f t="shared" si="1145"/>
        <v>0</v>
      </c>
      <c r="AN3161">
        <f t="shared" si="1146"/>
        <v>1</v>
      </c>
      <c r="AO3161">
        <f t="shared" si="1147"/>
        <v>0</v>
      </c>
      <c r="AP3161">
        <f t="shared" si="1148"/>
        <v>0</v>
      </c>
      <c r="AQ3161">
        <f t="shared" si="1149"/>
        <v>195.4</v>
      </c>
    </row>
    <row r="3162" spans="1:43" x14ac:dyDescent="0.25">
      <c r="A3162" t="s">
        <v>59</v>
      </c>
      <c r="B3162">
        <v>126</v>
      </c>
      <c r="C3162" t="s">
        <v>28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  <c r="U3162">
        <f t="shared" si="1127"/>
        <v>0</v>
      </c>
      <c r="V3162" t="str">
        <f t="shared" si="1128"/>
        <v>&lt;=3 calls</v>
      </c>
      <c r="W3162" t="str">
        <f t="shared" si="1129"/>
        <v>Q3</v>
      </c>
      <c r="X3162" t="str">
        <f t="shared" si="1130"/>
        <v>Not Applicable</v>
      </c>
      <c r="Y3162" t="str">
        <f t="shared" si="1131"/>
        <v>Low</v>
      </c>
      <c r="Z3162" s="3">
        <f t="shared" si="1132"/>
        <v>1.2504616226651044</v>
      </c>
      <c r="AA3162" s="3">
        <f t="shared" si="1133"/>
        <v>-0.81739899937188643</v>
      </c>
      <c r="AB3162" s="3">
        <f t="shared" si="1134"/>
        <v>2.526371419096134E-2</v>
      </c>
      <c r="AC3162" s="3">
        <f t="shared" si="1135"/>
        <v>0.12460751301353053</v>
      </c>
      <c r="AD3162" s="3">
        <f t="shared" si="1136"/>
        <v>2.722834622683127</v>
      </c>
      <c r="AE3162" s="3">
        <f t="shared" si="1137"/>
        <v>1.4993200730619685</v>
      </c>
      <c r="AF3162" s="3">
        <f t="shared" si="1138"/>
        <v>2.2543497910686194</v>
      </c>
      <c r="AG3162" t="str">
        <f t="shared" si="1139"/>
        <v>Cluster 2</v>
      </c>
      <c r="AH3162" t="str">
        <f t="shared" si="1140"/>
        <v>&gt;16 messages</v>
      </c>
      <c r="AI3162" t="e">
        <f t="shared" si="1141"/>
        <v>#N/A</v>
      </c>
      <c r="AJ3162">
        <f t="shared" si="1142"/>
        <v>42.13</v>
      </c>
      <c r="AK3162" t="str">
        <f t="shared" si="1143"/>
        <v>no - Low</v>
      </c>
      <c r="AL3162" t="str">
        <f t="shared" si="1144"/>
        <v>Q3 - High</v>
      </c>
      <c r="AM3162">
        <f t="shared" si="1145"/>
        <v>0</v>
      </c>
      <c r="AN3162">
        <f t="shared" si="1146"/>
        <v>0</v>
      </c>
      <c r="AO3162">
        <f t="shared" si="1147"/>
        <v>1</v>
      </c>
      <c r="AP3162">
        <f t="shared" si="1148"/>
        <v>2</v>
      </c>
      <c r="AQ3162">
        <f t="shared" si="1149"/>
        <v>247.8</v>
      </c>
    </row>
    <row r="3163" spans="1:43" x14ac:dyDescent="0.25">
      <c r="A3163" t="s">
        <v>63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  <c r="U3163">
        <f t="shared" si="1127"/>
        <v>0</v>
      </c>
      <c r="V3163" t="str">
        <f t="shared" si="1128"/>
        <v>&lt;=3 calls</v>
      </c>
      <c r="W3163" t="str">
        <f t="shared" si="1129"/>
        <v>Q2</v>
      </c>
      <c r="X3163" t="str">
        <f t="shared" si="1130"/>
        <v>Not Applicable</v>
      </c>
      <c r="Y3163" t="str">
        <f t="shared" si="1131"/>
        <v>Low</v>
      </c>
      <c r="Z3163" s="3">
        <f t="shared" si="1132"/>
        <v>-0.3288061402343227</v>
      </c>
      <c r="AA3163" s="3">
        <f t="shared" si="1133"/>
        <v>-0.81540893053910213</v>
      </c>
      <c r="AB3163" s="3">
        <f t="shared" si="1134"/>
        <v>-0.86047327367520854</v>
      </c>
      <c r="AC3163" s="3">
        <f t="shared" si="1135"/>
        <v>-0.20146742526159472</v>
      </c>
      <c r="AD3163" s="3">
        <f t="shared" si="1136"/>
        <v>1.0685022417333179</v>
      </c>
      <c r="AE3163" s="3">
        <f t="shared" si="1137"/>
        <v>1.2465988047521872</v>
      </c>
      <c r="AF3163" s="3">
        <f t="shared" si="1138"/>
        <v>3.1569479120552555</v>
      </c>
      <c r="AG3163" t="str">
        <f t="shared" si="1139"/>
        <v>Cluster 1</v>
      </c>
      <c r="AH3163" t="str">
        <f t="shared" si="1140"/>
        <v>Not Applicable</v>
      </c>
      <c r="AI3163" t="e">
        <f t="shared" si="1141"/>
        <v>#N/A</v>
      </c>
      <c r="AJ3163">
        <f t="shared" si="1142"/>
        <v>27.63</v>
      </c>
      <c r="AK3163" t="str">
        <f t="shared" si="1143"/>
        <v>no - Low</v>
      </c>
      <c r="AL3163" t="str">
        <f t="shared" si="1144"/>
        <v>Q2 - Medium</v>
      </c>
      <c r="AM3163">
        <f t="shared" si="1145"/>
        <v>0</v>
      </c>
      <c r="AN3163">
        <f t="shared" si="1146"/>
        <v>1</v>
      </c>
      <c r="AO3163">
        <f t="shared" si="1147"/>
        <v>0</v>
      </c>
      <c r="AP3163">
        <f t="shared" si="1148"/>
        <v>2</v>
      </c>
      <c r="AQ3163">
        <f t="shared" si="1149"/>
        <v>162.5</v>
      </c>
    </row>
    <row r="3164" spans="1:43" x14ac:dyDescent="0.25">
      <c r="A3164" t="s">
        <v>39</v>
      </c>
      <c r="B3164">
        <v>98</v>
      </c>
      <c r="C3164" t="s">
        <v>28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  <c r="U3164">
        <f t="shared" si="1127"/>
        <v>0</v>
      </c>
      <c r="V3164" t="str">
        <f t="shared" si="1128"/>
        <v>&lt;=3 calls</v>
      </c>
      <c r="W3164" t="str">
        <f t="shared" si="1129"/>
        <v>Q2</v>
      </c>
      <c r="X3164" t="str">
        <f t="shared" si="1130"/>
        <v>Not Applicable</v>
      </c>
      <c r="Y3164" t="str">
        <f t="shared" si="1131"/>
        <v>Medium</v>
      </c>
      <c r="Z3164" s="3">
        <f t="shared" si="1132"/>
        <v>-1.743296844636623</v>
      </c>
      <c r="AA3164" s="3">
        <f t="shared" si="1133"/>
        <v>0.44828477827896024</v>
      </c>
      <c r="AB3164" s="3">
        <f t="shared" si="1134"/>
        <v>-0.90416433585694767</v>
      </c>
      <c r="AC3164" s="3">
        <f t="shared" si="1135"/>
        <v>-0.45508126614224731</v>
      </c>
      <c r="AD3164" s="3">
        <f t="shared" si="1136"/>
        <v>1.7193428684448526</v>
      </c>
      <c r="AE3164" s="3">
        <f t="shared" si="1137"/>
        <v>2.0651041707347089</v>
      </c>
      <c r="AF3164" s="3">
        <f t="shared" si="1138"/>
        <v>3.6841784121700192</v>
      </c>
      <c r="AG3164" t="str">
        <f t="shared" si="1139"/>
        <v>Cluster 1</v>
      </c>
      <c r="AH3164" t="str">
        <f t="shared" si="1140"/>
        <v>Not Applicable</v>
      </c>
      <c r="AI3164" t="e">
        <f t="shared" si="1141"/>
        <v>#N/A</v>
      </c>
      <c r="AJ3164">
        <f t="shared" si="1142"/>
        <v>14.64</v>
      </c>
      <c r="AK3164" t="str">
        <f t="shared" si="1143"/>
        <v>no - High</v>
      </c>
      <c r="AL3164" t="str">
        <f t="shared" si="1144"/>
        <v>Q2 - Medium</v>
      </c>
      <c r="AM3164">
        <f t="shared" si="1145"/>
        <v>0</v>
      </c>
      <c r="AN3164">
        <f t="shared" si="1146"/>
        <v>0</v>
      </c>
      <c r="AO3164">
        <f t="shared" si="1147"/>
        <v>1</v>
      </c>
      <c r="AP3164">
        <f t="shared" si="1148"/>
        <v>0</v>
      </c>
      <c r="AQ3164">
        <f t="shared" si="1149"/>
        <v>86.1</v>
      </c>
    </row>
    <row r="3165" spans="1:43" x14ac:dyDescent="0.25">
      <c r="A3165" t="s">
        <v>45</v>
      </c>
      <c r="B3165">
        <v>78</v>
      </c>
      <c r="C3165" t="s">
        <v>25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  <c r="U3165">
        <f t="shared" si="1127"/>
        <v>0</v>
      </c>
      <c r="V3165" t="str">
        <f t="shared" si="1128"/>
        <v>&lt;=3 calls</v>
      </c>
      <c r="W3165" t="str">
        <f t="shared" si="1129"/>
        <v>Q2</v>
      </c>
      <c r="X3165" t="str">
        <f t="shared" si="1130"/>
        <v>Not Applicable</v>
      </c>
      <c r="Y3165" t="str">
        <f t="shared" si="1131"/>
        <v>Medium</v>
      </c>
      <c r="Z3165" s="3">
        <f t="shared" si="1132"/>
        <v>-1.6877540159297264</v>
      </c>
      <c r="AA3165" s="3">
        <f t="shared" si="1133"/>
        <v>0.52589746275755</v>
      </c>
      <c r="AB3165" s="3">
        <f t="shared" si="1134"/>
        <v>0.96660750847025312</v>
      </c>
      <c r="AC3165" s="3">
        <f t="shared" si="1135"/>
        <v>-1.2159227887842059</v>
      </c>
      <c r="AD3165" s="3">
        <f t="shared" si="1136"/>
        <v>2.59143520010926</v>
      </c>
      <c r="AE3165" s="3">
        <f t="shared" si="1137"/>
        <v>2.3532700787069851</v>
      </c>
      <c r="AF3165" s="3">
        <f t="shared" si="1138"/>
        <v>3.5157109850370007</v>
      </c>
      <c r="AG3165" t="str">
        <f t="shared" si="1139"/>
        <v>Cluster 2</v>
      </c>
      <c r="AH3165" t="str">
        <f t="shared" si="1140"/>
        <v>Not Applicable</v>
      </c>
      <c r="AI3165" t="e">
        <f t="shared" si="1141"/>
        <v>#N/A</v>
      </c>
      <c r="AJ3165">
        <f t="shared" si="1142"/>
        <v>15.15</v>
      </c>
      <c r="AK3165" t="str">
        <f t="shared" si="1143"/>
        <v>no - Medium</v>
      </c>
      <c r="AL3165" t="str">
        <f t="shared" si="1144"/>
        <v>Q1 - Low</v>
      </c>
      <c r="AM3165">
        <f t="shared" si="1145"/>
        <v>0</v>
      </c>
      <c r="AN3165">
        <f t="shared" si="1146"/>
        <v>0</v>
      </c>
      <c r="AO3165">
        <f t="shared" si="1147"/>
        <v>0</v>
      </c>
      <c r="AP3165">
        <f t="shared" si="1148"/>
        <v>0</v>
      </c>
      <c r="AQ3165">
        <f t="shared" si="1149"/>
        <v>89.1</v>
      </c>
    </row>
    <row r="3166" spans="1:43" x14ac:dyDescent="0.25">
      <c r="A3166" t="s">
        <v>30</v>
      </c>
      <c r="B3166">
        <v>44</v>
      </c>
      <c r="C3166" t="s">
        <v>28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  <c r="U3166">
        <f t="shared" si="1127"/>
        <v>0</v>
      </c>
      <c r="V3166" t="str">
        <f t="shared" si="1128"/>
        <v>&lt;=3 calls</v>
      </c>
      <c r="W3166" t="str">
        <f t="shared" si="1129"/>
        <v>Q1</v>
      </c>
      <c r="X3166" t="str">
        <f t="shared" si="1130"/>
        <v>Not Applicable</v>
      </c>
      <c r="Y3166" t="str">
        <f t="shared" si="1131"/>
        <v>Medium</v>
      </c>
      <c r="Z3166" s="3">
        <f t="shared" si="1132"/>
        <v>0.17478217337487295</v>
      </c>
      <c r="AA3166" s="3">
        <f t="shared" si="1133"/>
        <v>-0.42336537048058481</v>
      </c>
      <c r="AB3166" s="3">
        <f t="shared" si="1134"/>
        <v>0.8772394267348772</v>
      </c>
      <c r="AC3166" s="3">
        <f t="shared" si="1135"/>
        <v>-0.16523687656435807</v>
      </c>
      <c r="AD3166" s="3">
        <f t="shared" si="1136"/>
        <v>2.4358731470206534</v>
      </c>
      <c r="AE3166" s="3">
        <f t="shared" si="1137"/>
        <v>1.0033141493304516</v>
      </c>
      <c r="AF3166" s="3">
        <f t="shared" si="1138"/>
        <v>2.0198516223022605</v>
      </c>
      <c r="AG3166" t="str">
        <f t="shared" si="1139"/>
        <v>Cluster 2</v>
      </c>
      <c r="AH3166" t="str">
        <f t="shared" si="1140"/>
        <v>Not Applicable</v>
      </c>
      <c r="AI3166" t="e">
        <f t="shared" si="1141"/>
        <v>#N/A</v>
      </c>
      <c r="AJ3166">
        <f t="shared" si="1142"/>
        <v>32.25</v>
      </c>
      <c r="AK3166" t="str">
        <f t="shared" si="1143"/>
        <v>no - Medium</v>
      </c>
      <c r="AL3166" t="str">
        <f t="shared" si="1144"/>
        <v>Q2 - Medium</v>
      </c>
      <c r="AM3166">
        <f t="shared" si="1145"/>
        <v>0</v>
      </c>
      <c r="AN3166">
        <f t="shared" si="1146"/>
        <v>0</v>
      </c>
      <c r="AO3166">
        <f t="shared" si="1147"/>
        <v>1</v>
      </c>
      <c r="AP3166">
        <f t="shared" si="1148"/>
        <v>0</v>
      </c>
      <c r="AQ3166">
        <f t="shared" si="1149"/>
        <v>189.7</v>
      </c>
    </row>
    <row r="3167" spans="1:43" x14ac:dyDescent="0.25">
      <c r="A3167" t="s">
        <v>49</v>
      </c>
      <c r="B3167">
        <v>60</v>
      </c>
      <c r="C3167" t="s">
        <v>28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  <c r="U3167">
        <f t="shared" si="1127"/>
        <v>0</v>
      </c>
      <c r="V3167" t="str">
        <f t="shared" si="1128"/>
        <v>&lt;=3 calls</v>
      </c>
      <c r="W3167" t="str">
        <f t="shared" si="1129"/>
        <v>Q1</v>
      </c>
      <c r="X3167" t="str">
        <f t="shared" si="1130"/>
        <v>Not Applicable</v>
      </c>
      <c r="Y3167" t="str">
        <f t="shared" si="1131"/>
        <v>Medium</v>
      </c>
      <c r="Z3167" s="3">
        <f t="shared" si="1132"/>
        <v>0.19514787723406882</v>
      </c>
      <c r="AA3167" s="3">
        <f t="shared" si="1133"/>
        <v>-8.3063600074461036E-2</v>
      </c>
      <c r="AB3167" s="3">
        <f t="shared" si="1134"/>
        <v>-0.96970092912955685</v>
      </c>
      <c r="AC3167" s="3">
        <f t="shared" si="1135"/>
        <v>-0.12900632786712207</v>
      </c>
      <c r="AD3167" s="3">
        <f t="shared" si="1136"/>
        <v>1.7403157243892948</v>
      </c>
      <c r="AE3167" s="3">
        <f t="shared" si="1137"/>
        <v>1.000971917803281</v>
      </c>
      <c r="AF3167" s="3">
        <f t="shared" si="1138"/>
        <v>2.641058639997401</v>
      </c>
      <c r="AG3167" t="str">
        <f t="shared" si="1139"/>
        <v>Cluster 2</v>
      </c>
      <c r="AH3167" t="str">
        <f t="shared" si="1140"/>
        <v>Not Applicable</v>
      </c>
      <c r="AI3167" t="e">
        <f t="shared" si="1141"/>
        <v>#N/A</v>
      </c>
      <c r="AJ3167">
        <f t="shared" si="1142"/>
        <v>32.44</v>
      </c>
      <c r="AK3167" t="str">
        <f t="shared" si="1143"/>
        <v>no - High</v>
      </c>
      <c r="AL3167" t="str">
        <f t="shared" si="1144"/>
        <v>Q2 - Medium</v>
      </c>
      <c r="AM3167">
        <f t="shared" si="1145"/>
        <v>0</v>
      </c>
      <c r="AN3167">
        <f t="shared" si="1146"/>
        <v>0</v>
      </c>
      <c r="AO3167">
        <f t="shared" si="1147"/>
        <v>1</v>
      </c>
      <c r="AP3167">
        <f t="shared" si="1148"/>
        <v>0</v>
      </c>
      <c r="AQ3167">
        <f t="shared" si="1149"/>
        <v>190.8</v>
      </c>
    </row>
    <row r="3168" spans="1:43" x14ac:dyDescent="0.25">
      <c r="A3168" t="s">
        <v>60</v>
      </c>
      <c r="B3168">
        <v>113</v>
      </c>
      <c r="C3168" t="s">
        <v>25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  <c r="U3168">
        <f t="shared" si="1127"/>
        <v>1</v>
      </c>
      <c r="V3168" t="str">
        <f t="shared" si="1128"/>
        <v>&lt;=3 calls</v>
      </c>
      <c r="W3168" t="str">
        <f t="shared" si="1129"/>
        <v>Q3</v>
      </c>
      <c r="X3168" t="str">
        <f t="shared" si="1130"/>
        <v>Not Applicable</v>
      </c>
      <c r="Y3168" t="str">
        <f t="shared" si="1131"/>
        <v>High</v>
      </c>
      <c r="Z3168" s="3">
        <f t="shared" si="1132"/>
        <v>0.33955923187199966</v>
      </c>
      <c r="AA3168" s="3">
        <f t="shared" si="1133"/>
        <v>1.1507790762518362</v>
      </c>
      <c r="AB3168" s="3">
        <f t="shared" si="1134"/>
        <v>0.89908495782574738</v>
      </c>
      <c r="AC3168" s="3">
        <f t="shared" si="1135"/>
        <v>-2.0314681775414092E-2</v>
      </c>
      <c r="AD3168" s="3">
        <f t="shared" si="1136"/>
        <v>3.3146005144392636</v>
      </c>
      <c r="AE3168" s="3">
        <f t="shared" si="1137"/>
        <v>1.4994530342670602</v>
      </c>
      <c r="AF3168" s="3">
        <f t="shared" si="1138"/>
        <v>1.2288784454226365</v>
      </c>
      <c r="AG3168" t="str">
        <f t="shared" si="1139"/>
        <v>Cluster 3</v>
      </c>
      <c r="AH3168" t="str">
        <f t="shared" si="1140"/>
        <v>Not Applicable</v>
      </c>
      <c r="AI3168">
        <f t="shared" si="1141"/>
        <v>33.76</v>
      </c>
      <c r="AJ3168" t="e">
        <f t="shared" si="1142"/>
        <v>#N/A</v>
      </c>
      <c r="AK3168" t="str">
        <f t="shared" si="1143"/>
        <v>no - Medium</v>
      </c>
      <c r="AL3168" t="str">
        <f t="shared" si="1144"/>
        <v>Q2 - Medium</v>
      </c>
      <c r="AM3168">
        <f t="shared" si="1145"/>
        <v>0</v>
      </c>
      <c r="AN3168">
        <f t="shared" si="1146"/>
        <v>0</v>
      </c>
      <c r="AO3168">
        <f t="shared" si="1147"/>
        <v>0</v>
      </c>
      <c r="AP3168">
        <f t="shared" si="1148"/>
        <v>1</v>
      </c>
      <c r="AQ3168">
        <f t="shared" si="1149"/>
        <v>198.6</v>
      </c>
    </row>
    <row r="3169" spans="1:43" x14ac:dyDescent="0.25">
      <c r="A3169" t="s">
        <v>33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  <c r="U3169">
        <f t="shared" si="1127"/>
        <v>0</v>
      </c>
      <c r="V3169" t="str">
        <f t="shared" si="1128"/>
        <v>&lt;=3 calls</v>
      </c>
      <c r="W3169" t="str">
        <f t="shared" si="1129"/>
        <v>Q3</v>
      </c>
      <c r="X3169" t="str">
        <f t="shared" si="1130"/>
        <v>Not Applicable</v>
      </c>
      <c r="Y3169" t="str">
        <f t="shared" si="1131"/>
        <v>Medium</v>
      </c>
      <c r="Z3169" s="3">
        <f t="shared" si="1132"/>
        <v>-6.9606272935471891E-2</v>
      </c>
      <c r="AA3169" s="3">
        <f t="shared" si="1133"/>
        <v>-3.1321810422068046E-2</v>
      </c>
      <c r="AB3169" s="3">
        <f t="shared" si="1134"/>
        <v>0.19208413343032912</v>
      </c>
      <c r="AC3169" s="3">
        <f t="shared" si="1135"/>
        <v>-0.92607839920631685</v>
      </c>
      <c r="AD3169" s="3">
        <f t="shared" si="1136"/>
        <v>1.7973588697211369</v>
      </c>
      <c r="AE3169" s="3">
        <f t="shared" si="1137"/>
        <v>0.948864376416513</v>
      </c>
      <c r="AF3169" s="3">
        <f t="shared" si="1138"/>
        <v>2.5632378553500166</v>
      </c>
      <c r="AG3169" t="str">
        <f t="shared" si="1139"/>
        <v>Cluster 2</v>
      </c>
      <c r="AH3169" t="str">
        <f t="shared" si="1140"/>
        <v>Not Applicable</v>
      </c>
      <c r="AI3169" t="e">
        <f t="shared" si="1141"/>
        <v>#N/A</v>
      </c>
      <c r="AJ3169">
        <f t="shared" si="1142"/>
        <v>30.01</v>
      </c>
      <c r="AK3169" t="str">
        <f t="shared" si="1143"/>
        <v>no - Medium</v>
      </c>
      <c r="AL3169" t="str">
        <f t="shared" si="1144"/>
        <v>Q1 - Low</v>
      </c>
      <c r="AM3169">
        <f t="shared" si="1145"/>
        <v>0</v>
      </c>
      <c r="AN3169">
        <f t="shared" si="1146"/>
        <v>1</v>
      </c>
      <c r="AO3169">
        <f t="shared" si="1147"/>
        <v>0</v>
      </c>
      <c r="AP3169">
        <f t="shared" si="1148"/>
        <v>0</v>
      </c>
      <c r="AQ3169">
        <f t="shared" si="1149"/>
        <v>176.5</v>
      </c>
    </row>
    <row r="3170" spans="1:43" x14ac:dyDescent="0.25">
      <c r="A3170" t="s">
        <v>73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  <c r="U3170">
        <f t="shared" si="1127"/>
        <v>0</v>
      </c>
      <c r="V3170" t="str">
        <f t="shared" si="1128"/>
        <v>&lt;=3 calls</v>
      </c>
      <c r="W3170" t="str">
        <f t="shared" si="1129"/>
        <v>Q4</v>
      </c>
      <c r="X3170" t="str">
        <f t="shared" si="1130"/>
        <v>Not Applicable</v>
      </c>
      <c r="Y3170" t="str">
        <f t="shared" si="1131"/>
        <v>Medium</v>
      </c>
      <c r="Z3170" s="3">
        <f t="shared" si="1132"/>
        <v>0.14886218664498829</v>
      </c>
      <c r="AA3170" s="3">
        <f t="shared" si="1133"/>
        <v>0.28907927165621222</v>
      </c>
      <c r="AB3170" s="3">
        <f t="shared" si="1134"/>
        <v>0.34698880843831414</v>
      </c>
      <c r="AC3170" s="3">
        <f t="shared" si="1135"/>
        <v>-2.0314681775414092E-2</v>
      </c>
      <c r="AD3170" s="3">
        <f t="shared" si="1136"/>
        <v>2.3991189768994978</v>
      </c>
      <c r="AE3170" s="3">
        <f t="shared" si="1137"/>
        <v>0.47596291388204909</v>
      </c>
      <c r="AF3170" s="3">
        <f t="shared" si="1138"/>
        <v>1.6423487831343528</v>
      </c>
      <c r="AG3170" t="str">
        <f t="shared" si="1139"/>
        <v>Cluster 2</v>
      </c>
      <c r="AH3170" t="str">
        <f t="shared" si="1140"/>
        <v>Not Applicable</v>
      </c>
      <c r="AI3170" t="e">
        <f t="shared" si="1141"/>
        <v>#N/A</v>
      </c>
      <c r="AJ3170">
        <f t="shared" si="1142"/>
        <v>32.01</v>
      </c>
      <c r="AK3170" t="str">
        <f t="shared" si="1143"/>
        <v>no - Medium</v>
      </c>
      <c r="AL3170" t="str">
        <f t="shared" si="1144"/>
        <v>Q2 - Medium</v>
      </c>
      <c r="AM3170">
        <f t="shared" si="1145"/>
        <v>0</v>
      </c>
      <c r="AN3170">
        <f t="shared" si="1146"/>
        <v>1</v>
      </c>
      <c r="AO3170">
        <f t="shared" si="1147"/>
        <v>0</v>
      </c>
      <c r="AP3170">
        <f t="shared" si="1148"/>
        <v>2</v>
      </c>
      <c r="AQ3170">
        <f t="shared" si="1149"/>
        <v>188.3</v>
      </c>
    </row>
    <row r="3171" spans="1:43" x14ac:dyDescent="0.25">
      <c r="A3171" t="s">
        <v>62</v>
      </c>
      <c r="B3171">
        <v>21</v>
      </c>
      <c r="C3171" t="s">
        <v>28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  <c r="U3171">
        <f t="shared" si="1127"/>
        <v>0</v>
      </c>
      <c r="V3171" t="str">
        <f t="shared" si="1128"/>
        <v>&lt;=3 calls</v>
      </c>
      <c r="W3171" t="str">
        <f t="shared" si="1129"/>
        <v>Q1</v>
      </c>
      <c r="X3171" t="str">
        <f t="shared" si="1130"/>
        <v>Not Applicable</v>
      </c>
      <c r="Y3171" t="str">
        <f t="shared" si="1131"/>
        <v>Medium</v>
      </c>
      <c r="Z3171" s="3">
        <f t="shared" si="1132"/>
        <v>0.32104495563636748</v>
      </c>
      <c r="AA3171" s="3">
        <f t="shared" si="1133"/>
        <v>0.12390355853511149</v>
      </c>
      <c r="AB3171" s="3">
        <f t="shared" si="1134"/>
        <v>-0.61421455955995052</v>
      </c>
      <c r="AC3171" s="3">
        <f t="shared" si="1135"/>
        <v>-0.23769797395883072</v>
      </c>
      <c r="AD3171" s="3">
        <f t="shared" si="1136"/>
        <v>1.9334564305052684</v>
      </c>
      <c r="AE3171" s="3">
        <f t="shared" si="1137"/>
        <v>0.74308936700559636</v>
      </c>
      <c r="AF3171" s="3">
        <f t="shared" si="1138"/>
        <v>2.3164865305136964</v>
      </c>
      <c r="AG3171" t="str">
        <f t="shared" si="1139"/>
        <v>Cluster 2</v>
      </c>
      <c r="AH3171" t="str">
        <f t="shared" si="1140"/>
        <v>Not Applicable</v>
      </c>
      <c r="AI3171" t="e">
        <f t="shared" si="1141"/>
        <v>#N/A</v>
      </c>
      <c r="AJ3171">
        <f t="shared" si="1142"/>
        <v>33.590000000000003</v>
      </c>
      <c r="AK3171" t="str">
        <f t="shared" si="1143"/>
        <v>no - Low</v>
      </c>
      <c r="AL3171" t="str">
        <f t="shared" si="1144"/>
        <v>Q2 - Medium</v>
      </c>
      <c r="AM3171">
        <f t="shared" si="1145"/>
        <v>0</v>
      </c>
      <c r="AN3171">
        <f t="shared" si="1146"/>
        <v>0</v>
      </c>
      <c r="AO3171">
        <f t="shared" si="1147"/>
        <v>1</v>
      </c>
      <c r="AP3171">
        <f t="shared" si="1148"/>
        <v>3</v>
      </c>
      <c r="AQ3171">
        <f t="shared" si="1149"/>
        <v>197.6</v>
      </c>
    </row>
    <row r="3172" spans="1:43" x14ac:dyDescent="0.25">
      <c r="A3172" t="s">
        <v>75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  <c r="U3172">
        <f t="shared" si="1127"/>
        <v>0</v>
      </c>
      <c r="V3172" t="str">
        <f t="shared" si="1128"/>
        <v>&lt;=3 calls</v>
      </c>
      <c r="W3172" t="str">
        <f t="shared" si="1129"/>
        <v>Q4</v>
      </c>
      <c r="X3172" t="str">
        <f t="shared" si="1130"/>
        <v>Not Applicable</v>
      </c>
      <c r="Y3172" t="str">
        <f t="shared" si="1131"/>
        <v>Medium</v>
      </c>
      <c r="Z3172" s="3">
        <f t="shared" si="1132"/>
        <v>0.52285056660475859</v>
      </c>
      <c r="AA3172" s="3">
        <f t="shared" si="1133"/>
        <v>-0.19649752354316877</v>
      </c>
      <c r="AB3172" s="3">
        <f t="shared" si="1134"/>
        <v>-1.1087179451623637</v>
      </c>
      <c r="AC3172" s="3">
        <f t="shared" si="1135"/>
        <v>0.63183519477483641</v>
      </c>
      <c r="AD3172" s="3">
        <f t="shared" si="1136"/>
        <v>2.374741201138947</v>
      </c>
      <c r="AE3172" s="3">
        <f t="shared" si="1137"/>
        <v>1.3930022207587196</v>
      </c>
      <c r="AF3172" s="3">
        <f t="shared" si="1138"/>
        <v>2.4983023439308942</v>
      </c>
      <c r="AG3172" t="str">
        <f t="shared" si="1139"/>
        <v>Cluster 2</v>
      </c>
      <c r="AH3172" t="str">
        <f t="shared" si="1140"/>
        <v>Not Applicable</v>
      </c>
      <c r="AI3172" t="e">
        <f t="shared" si="1141"/>
        <v>#N/A</v>
      </c>
      <c r="AJ3172">
        <f t="shared" si="1142"/>
        <v>35.450000000000003</v>
      </c>
      <c r="AK3172" t="str">
        <f t="shared" si="1143"/>
        <v>no - High</v>
      </c>
      <c r="AL3172" t="str">
        <f t="shared" si="1144"/>
        <v>Q3 - High</v>
      </c>
      <c r="AM3172">
        <f t="shared" si="1145"/>
        <v>0</v>
      </c>
      <c r="AN3172">
        <f t="shared" si="1146"/>
        <v>1</v>
      </c>
      <c r="AO3172">
        <f t="shared" si="1147"/>
        <v>0</v>
      </c>
      <c r="AP3172">
        <f t="shared" si="1148"/>
        <v>1</v>
      </c>
      <c r="AQ3172">
        <f t="shared" si="1149"/>
        <v>208.5</v>
      </c>
    </row>
    <row r="3173" spans="1:43" x14ac:dyDescent="0.25">
      <c r="A3173" t="s">
        <v>29</v>
      </c>
      <c r="B3173">
        <v>87</v>
      </c>
      <c r="C3173" t="s">
        <v>28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  <c r="U3173">
        <f t="shared" si="1127"/>
        <v>0</v>
      </c>
      <c r="V3173" t="str">
        <f t="shared" si="1128"/>
        <v>&gt;3 calls</v>
      </c>
      <c r="W3173" t="str">
        <f t="shared" si="1129"/>
        <v>Q2</v>
      </c>
      <c r="X3173" t="str">
        <f t="shared" si="1130"/>
        <v>Not Applicable</v>
      </c>
      <c r="Y3173" t="str">
        <f t="shared" si="1131"/>
        <v>Low</v>
      </c>
      <c r="Z3173" s="3">
        <f t="shared" si="1132"/>
        <v>1.4948500689754491</v>
      </c>
      <c r="AA3173" s="3">
        <f t="shared" si="1133"/>
        <v>-1.1139192554567547</v>
      </c>
      <c r="AB3173" s="3">
        <f t="shared" si="1134"/>
        <v>1.6656645033780817</v>
      </c>
      <c r="AC3173" s="3">
        <f t="shared" si="1135"/>
        <v>2.1897487887559901</v>
      </c>
      <c r="AD3173" s="3">
        <f t="shared" si="1136"/>
        <v>4.849486472129894</v>
      </c>
      <c r="AE3173" s="3">
        <f t="shared" si="1137"/>
        <v>3.3233764204593665</v>
      </c>
      <c r="AF3173" s="3">
        <f t="shared" si="1138"/>
        <v>2.5636190475107217</v>
      </c>
      <c r="AG3173" t="str">
        <f t="shared" si="1139"/>
        <v>Cluster 3</v>
      </c>
      <c r="AH3173" t="str">
        <f t="shared" si="1140"/>
        <v>Not Applicable</v>
      </c>
      <c r="AI3173" t="e">
        <f t="shared" si="1141"/>
        <v>#N/A</v>
      </c>
      <c r="AJ3173">
        <f t="shared" si="1142"/>
        <v>44.37</v>
      </c>
      <c r="AK3173" t="str">
        <f t="shared" si="1143"/>
        <v>no - Low</v>
      </c>
      <c r="AL3173" t="str">
        <f t="shared" si="1144"/>
        <v>Q4 - Very High</v>
      </c>
      <c r="AM3173">
        <f t="shared" si="1145"/>
        <v>0</v>
      </c>
      <c r="AN3173">
        <f t="shared" si="1146"/>
        <v>0</v>
      </c>
      <c r="AO3173">
        <f t="shared" si="1147"/>
        <v>1</v>
      </c>
      <c r="AP3173">
        <f t="shared" si="1148"/>
        <v>4</v>
      </c>
      <c r="AQ3173">
        <f t="shared" si="1149"/>
        <v>261</v>
      </c>
    </row>
    <row r="3174" spans="1:43" x14ac:dyDescent="0.25">
      <c r="A3174" t="s">
        <v>20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  <c r="U3174">
        <f t="shared" si="1127"/>
        <v>0</v>
      </c>
      <c r="V3174" t="str">
        <f t="shared" si="1128"/>
        <v>&lt;=3 calls</v>
      </c>
      <c r="W3174" t="str">
        <f t="shared" si="1129"/>
        <v>Q1</v>
      </c>
      <c r="X3174" t="str">
        <f t="shared" si="1130"/>
        <v>Not Applicable</v>
      </c>
      <c r="Y3174" t="str">
        <f t="shared" si="1131"/>
        <v>Medium</v>
      </c>
      <c r="Z3174" s="3">
        <f t="shared" si="1132"/>
        <v>0.54321627046395393</v>
      </c>
      <c r="AA3174" s="3">
        <f t="shared" si="1133"/>
        <v>-0.1407755962252073</v>
      </c>
      <c r="AB3174" s="3">
        <f t="shared" si="1134"/>
        <v>0.78191347288380997</v>
      </c>
      <c r="AC3174" s="3">
        <f t="shared" si="1135"/>
        <v>0.77675738956378104</v>
      </c>
      <c r="AD3174" s="3">
        <f t="shared" si="1136"/>
        <v>3.0743886351079897</v>
      </c>
      <c r="AE3174" s="3">
        <f t="shared" si="1137"/>
        <v>1.2367871305558165</v>
      </c>
      <c r="AF3174" s="3">
        <f t="shared" si="1138"/>
        <v>1.2678404209267879</v>
      </c>
      <c r="AG3174" t="str">
        <f t="shared" si="1139"/>
        <v>Cluster 2</v>
      </c>
      <c r="AH3174" t="str">
        <f t="shared" si="1140"/>
        <v>Not Applicable</v>
      </c>
      <c r="AI3174" t="e">
        <f t="shared" si="1141"/>
        <v>#N/A</v>
      </c>
      <c r="AJ3174">
        <f t="shared" si="1142"/>
        <v>35.630000000000003</v>
      </c>
      <c r="AK3174" t="str">
        <f t="shared" si="1143"/>
        <v>no - Medium</v>
      </c>
      <c r="AL3174" t="str">
        <f t="shared" si="1144"/>
        <v>Q4 - Very High</v>
      </c>
      <c r="AM3174">
        <f t="shared" si="1145"/>
        <v>0</v>
      </c>
      <c r="AN3174">
        <f t="shared" si="1146"/>
        <v>1</v>
      </c>
      <c r="AO3174">
        <f t="shared" si="1147"/>
        <v>0</v>
      </c>
      <c r="AP3174">
        <f t="shared" si="1148"/>
        <v>0</v>
      </c>
      <c r="AQ3174">
        <f t="shared" si="1149"/>
        <v>209.6</v>
      </c>
    </row>
    <row r="3175" spans="1:43" x14ac:dyDescent="0.25">
      <c r="A3175" t="s">
        <v>55</v>
      </c>
      <c r="B3175">
        <v>169</v>
      </c>
      <c r="C3175" t="s">
        <v>25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  <c r="U3175">
        <f t="shared" si="1127"/>
        <v>0</v>
      </c>
      <c r="V3175" t="str">
        <f t="shared" si="1128"/>
        <v>&lt;=3 calls</v>
      </c>
      <c r="W3175" t="str">
        <f t="shared" si="1129"/>
        <v>Q4</v>
      </c>
      <c r="X3175" t="str">
        <f t="shared" si="1130"/>
        <v>Not Applicable</v>
      </c>
      <c r="Y3175" t="str">
        <f t="shared" si="1131"/>
        <v>Low</v>
      </c>
      <c r="Z3175" s="3">
        <f t="shared" si="1132"/>
        <v>-0.41582323854179387</v>
      </c>
      <c r="AA3175" s="3">
        <f t="shared" si="1133"/>
        <v>-0.79948837987682708</v>
      </c>
      <c r="AB3175" s="3">
        <f t="shared" si="1134"/>
        <v>-3.4315006965955887E-2</v>
      </c>
      <c r="AC3175" s="3">
        <f t="shared" si="1135"/>
        <v>1.2477545226278501</v>
      </c>
      <c r="AD3175" s="3">
        <f t="shared" si="1136"/>
        <v>2.5231756376037979</v>
      </c>
      <c r="AE3175" s="3">
        <f t="shared" si="1137"/>
        <v>1.5395322353594247</v>
      </c>
      <c r="AF3175" s="3">
        <f t="shared" si="1138"/>
        <v>2.5246591273326864</v>
      </c>
      <c r="AG3175" t="str">
        <f t="shared" si="1139"/>
        <v>Cluster 2</v>
      </c>
      <c r="AH3175" t="str">
        <f t="shared" si="1140"/>
        <v>Not Applicable</v>
      </c>
      <c r="AI3175" t="e">
        <f t="shared" si="1141"/>
        <v>#N/A</v>
      </c>
      <c r="AJ3175">
        <f t="shared" si="1142"/>
        <v>26.83</v>
      </c>
      <c r="AK3175" t="str">
        <f t="shared" si="1143"/>
        <v>no - Medium</v>
      </c>
      <c r="AL3175" t="str">
        <f t="shared" si="1144"/>
        <v>Q4 - Very High</v>
      </c>
      <c r="AM3175">
        <f t="shared" si="1145"/>
        <v>0</v>
      </c>
      <c r="AN3175">
        <f t="shared" si="1146"/>
        <v>0</v>
      </c>
      <c r="AO3175">
        <f t="shared" si="1147"/>
        <v>0</v>
      </c>
      <c r="AP3175">
        <f t="shared" si="1148"/>
        <v>3</v>
      </c>
      <c r="AQ3175">
        <f t="shared" si="1149"/>
        <v>157.80000000000001</v>
      </c>
    </row>
    <row r="3176" spans="1:43" x14ac:dyDescent="0.25">
      <c r="A3176" t="s">
        <v>54</v>
      </c>
      <c r="B3176">
        <v>102</v>
      </c>
      <c r="C3176" t="s">
        <v>25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  <c r="U3176">
        <f t="shared" si="1127"/>
        <v>1</v>
      </c>
      <c r="V3176" t="str">
        <f t="shared" si="1128"/>
        <v>&lt;=3 calls</v>
      </c>
      <c r="W3176" t="str">
        <f t="shared" si="1129"/>
        <v>Q3</v>
      </c>
      <c r="X3176" t="str">
        <f t="shared" si="1130"/>
        <v>Not Applicable</v>
      </c>
      <c r="Y3176" t="str">
        <f t="shared" si="1131"/>
        <v>High</v>
      </c>
      <c r="Z3176" s="3">
        <f t="shared" si="1132"/>
        <v>1.206027359699587</v>
      </c>
      <c r="AA3176" s="3">
        <f t="shared" si="1133"/>
        <v>1.1965506594058763</v>
      </c>
      <c r="AB3176" s="3">
        <f t="shared" si="1134"/>
        <v>-0.10779542972615413</v>
      </c>
      <c r="AC3176" s="3">
        <f t="shared" si="1135"/>
        <v>8.8376964316294535E-2</v>
      </c>
      <c r="AD3176" s="3">
        <f t="shared" si="1136"/>
        <v>3.4164286795938552</v>
      </c>
      <c r="AE3176" s="3">
        <f t="shared" si="1137"/>
        <v>1.7046013655280825</v>
      </c>
      <c r="AF3176" s="3">
        <f t="shared" si="1138"/>
        <v>1.462650576169509</v>
      </c>
      <c r="AG3176" t="str">
        <f t="shared" si="1139"/>
        <v>Cluster 3</v>
      </c>
      <c r="AH3176" t="str">
        <f t="shared" si="1140"/>
        <v>Not Applicable</v>
      </c>
      <c r="AI3176">
        <f t="shared" si="1141"/>
        <v>41.72</v>
      </c>
      <c r="AJ3176" t="e">
        <f t="shared" si="1142"/>
        <v>#N/A</v>
      </c>
      <c r="AK3176" t="str">
        <f t="shared" si="1143"/>
        <v>no - Low</v>
      </c>
      <c r="AL3176" t="str">
        <f t="shared" si="1144"/>
        <v>Q3 - High</v>
      </c>
      <c r="AM3176">
        <f t="shared" si="1145"/>
        <v>0</v>
      </c>
      <c r="AN3176">
        <f t="shared" si="1146"/>
        <v>0</v>
      </c>
      <c r="AO3176">
        <f t="shared" si="1147"/>
        <v>0</v>
      </c>
      <c r="AP3176">
        <f t="shared" si="1148"/>
        <v>3</v>
      </c>
      <c r="AQ3176">
        <f t="shared" si="1149"/>
        <v>245.4</v>
      </c>
    </row>
    <row r="3177" spans="1:43" x14ac:dyDescent="0.25">
      <c r="A3177" t="s">
        <v>74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  <c r="U3177">
        <f t="shared" si="1127"/>
        <v>0</v>
      </c>
      <c r="V3177" t="str">
        <f t="shared" si="1128"/>
        <v>&lt;=3 calls</v>
      </c>
      <c r="W3177" t="str">
        <f t="shared" si="1129"/>
        <v>Q4</v>
      </c>
      <c r="X3177" t="str">
        <f t="shared" si="1130"/>
        <v>Not Applicable</v>
      </c>
      <c r="Y3177" t="str">
        <f t="shared" si="1131"/>
        <v>Medium</v>
      </c>
      <c r="Z3177" s="3">
        <f t="shared" si="1132"/>
        <v>-2.0006452843119105</v>
      </c>
      <c r="AA3177" s="3">
        <f t="shared" si="1133"/>
        <v>-0.53281915628372412</v>
      </c>
      <c r="AB3177" s="3">
        <f t="shared" si="1134"/>
        <v>-1.3986677214593608</v>
      </c>
      <c r="AC3177" s="3">
        <f t="shared" si="1135"/>
        <v>0.26952970780247515</v>
      </c>
      <c r="AD3177" s="3">
        <f t="shared" si="1136"/>
        <v>1.7292167466450676</v>
      </c>
      <c r="AE3177" s="3">
        <f t="shared" si="1137"/>
        <v>2.5130450583669988</v>
      </c>
      <c r="AF3177" s="3">
        <f t="shared" si="1138"/>
        <v>4.200071472473752</v>
      </c>
      <c r="AG3177" t="str">
        <f t="shared" si="1139"/>
        <v>Cluster 1</v>
      </c>
      <c r="AH3177" t="str">
        <f t="shared" si="1140"/>
        <v>Not Applicable</v>
      </c>
      <c r="AI3177" t="e">
        <f t="shared" si="1141"/>
        <v>#N/A</v>
      </c>
      <c r="AJ3177">
        <f t="shared" si="1142"/>
        <v>12.27</v>
      </c>
      <c r="AK3177" t="str">
        <f t="shared" si="1143"/>
        <v>no - Medium</v>
      </c>
      <c r="AL3177" t="str">
        <f t="shared" si="1144"/>
        <v>Q3 - High</v>
      </c>
      <c r="AM3177">
        <f t="shared" si="1145"/>
        <v>0</v>
      </c>
      <c r="AN3177">
        <f t="shared" si="1146"/>
        <v>1</v>
      </c>
      <c r="AO3177">
        <f t="shared" si="1147"/>
        <v>0</v>
      </c>
      <c r="AP3177">
        <f t="shared" si="1148"/>
        <v>2</v>
      </c>
      <c r="AQ3177">
        <f t="shared" si="1149"/>
        <v>72.2</v>
      </c>
    </row>
    <row r="3178" spans="1:43" x14ac:dyDescent="0.25">
      <c r="A3178" t="s">
        <v>46</v>
      </c>
      <c r="B3178">
        <v>44</v>
      </c>
      <c r="C3178" t="s">
        <v>28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  <c r="U3178">
        <f t="shared" si="1127"/>
        <v>0</v>
      </c>
      <c r="V3178" t="str">
        <f t="shared" si="1128"/>
        <v>&lt;=3 calls</v>
      </c>
      <c r="W3178" t="str">
        <f t="shared" si="1129"/>
        <v>Q1</v>
      </c>
      <c r="X3178" t="str">
        <f t="shared" si="1130"/>
        <v>Not Applicable</v>
      </c>
      <c r="Y3178" t="str">
        <f t="shared" si="1131"/>
        <v>Medium</v>
      </c>
      <c r="Z3178" s="3">
        <f t="shared" si="1132"/>
        <v>-0.50654319209639176</v>
      </c>
      <c r="AA3178" s="3">
        <f t="shared" si="1133"/>
        <v>0.10599293904005223</v>
      </c>
      <c r="AB3178" s="3">
        <f t="shared" si="1134"/>
        <v>0.92887431840420598</v>
      </c>
      <c r="AC3178" s="3">
        <f t="shared" si="1135"/>
        <v>-0.81738675311460851</v>
      </c>
      <c r="AD3178" s="3">
        <f t="shared" si="1136"/>
        <v>2.2848684287306757</v>
      </c>
      <c r="AE3178" s="3">
        <f t="shared" si="1137"/>
        <v>1.3411745271006568</v>
      </c>
      <c r="AF3178" s="3">
        <f t="shared" si="1138"/>
        <v>2.5252474111811609</v>
      </c>
      <c r="AG3178" t="str">
        <f t="shared" si="1139"/>
        <v>Cluster 2</v>
      </c>
      <c r="AH3178" t="str">
        <f t="shared" si="1140"/>
        <v>&gt;16 messages</v>
      </c>
      <c r="AI3178" t="e">
        <f t="shared" si="1141"/>
        <v>#N/A</v>
      </c>
      <c r="AJ3178">
        <f t="shared" si="1142"/>
        <v>25.99</v>
      </c>
      <c r="AK3178" t="str">
        <f t="shared" si="1143"/>
        <v>no - Medium</v>
      </c>
      <c r="AL3178" t="str">
        <f t="shared" si="1144"/>
        <v>Q1 - Low</v>
      </c>
      <c r="AM3178">
        <f t="shared" si="1145"/>
        <v>0</v>
      </c>
      <c r="AN3178">
        <f t="shared" si="1146"/>
        <v>0</v>
      </c>
      <c r="AO3178">
        <f t="shared" si="1147"/>
        <v>1</v>
      </c>
      <c r="AP3178">
        <f t="shared" si="1148"/>
        <v>1</v>
      </c>
      <c r="AQ3178">
        <f t="shared" si="1149"/>
        <v>152.9</v>
      </c>
    </row>
    <row r="3179" spans="1:43" x14ac:dyDescent="0.25">
      <c r="A3179" t="s">
        <v>37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  <c r="U3179">
        <f t="shared" si="1127"/>
        <v>0</v>
      </c>
      <c r="V3179" t="str">
        <f t="shared" si="1128"/>
        <v>&lt;=3 calls</v>
      </c>
      <c r="W3179" t="str">
        <f t="shared" si="1129"/>
        <v>Q2</v>
      </c>
      <c r="X3179" t="str">
        <f t="shared" si="1130"/>
        <v>Not Applicable</v>
      </c>
      <c r="Y3179" t="str">
        <f t="shared" si="1131"/>
        <v>Medium</v>
      </c>
      <c r="Z3179" s="3">
        <f t="shared" si="1132"/>
        <v>1.7355356600386678</v>
      </c>
      <c r="AA3179" s="3">
        <f t="shared" si="1133"/>
        <v>-0.15868621572026659</v>
      </c>
      <c r="AB3179" s="3">
        <f t="shared" si="1134"/>
        <v>-1.4820779310790446</v>
      </c>
      <c r="AC3179" s="3">
        <f t="shared" si="1135"/>
        <v>0.59560464607760044</v>
      </c>
      <c r="AD3179" s="3">
        <f t="shared" si="1136"/>
        <v>3.3119960068182679</v>
      </c>
      <c r="AE3179" s="3">
        <f t="shared" si="1137"/>
        <v>2.3640146426251758</v>
      </c>
      <c r="AF3179" s="3">
        <f t="shared" si="1138"/>
        <v>2.8649280814555054</v>
      </c>
      <c r="AG3179" t="str">
        <f t="shared" si="1139"/>
        <v>Cluster 2</v>
      </c>
      <c r="AH3179" t="str">
        <f t="shared" si="1140"/>
        <v>1-16 messages</v>
      </c>
      <c r="AI3179" t="e">
        <f t="shared" si="1141"/>
        <v>#N/A</v>
      </c>
      <c r="AJ3179">
        <f t="shared" si="1142"/>
        <v>46.58</v>
      </c>
      <c r="AK3179" t="str">
        <f t="shared" si="1143"/>
        <v>no - Low</v>
      </c>
      <c r="AL3179" t="str">
        <f t="shared" si="1144"/>
        <v>Q3 - High</v>
      </c>
      <c r="AM3179">
        <f t="shared" si="1145"/>
        <v>0</v>
      </c>
      <c r="AN3179">
        <f t="shared" si="1146"/>
        <v>1</v>
      </c>
      <c r="AO3179">
        <f t="shared" si="1147"/>
        <v>0</v>
      </c>
      <c r="AP3179">
        <f t="shared" si="1148"/>
        <v>0</v>
      </c>
      <c r="AQ3179">
        <f t="shared" si="1149"/>
        <v>274</v>
      </c>
    </row>
    <row r="3180" spans="1:43" x14ac:dyDescent="0.25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  <c r="U3180">
        <f t="shared" si="1127"/>
        <v>0</v>
      </c>
      <c r="V3180" t="str">
        <f t="shared" si="1128"/>
        <v>&lt;=3 calls</v>
      </c>
      <c r="W3180" t="str">
        <f t="shared" si="1129"/>
        <v>Q4</v>
      </c>
      <c r="X3180" t="str">
        <f t="shared" si="1130"/>
        <v>Not Applicable</v>
      </c>
      <c r="Y3180" t="str">
        <f t="shared" si="1131"/>
        <v>High</v>
      </c>
      <c r="Z3180" s="3">
        <f t="shared" si="1132"/>
        <v>-3.8132003334897357E-2</v>
      </c>
      <c r="AA3180" s="3">
        <f t="shared" si="1133"/>
        <v>1.0831167359371681</v>
      </c>
      <c r="AB3180" s="3">
        <f t="shared" si="1134"/>
        <v>0.80971687609037146</v>
      </c>
      <c r="AC3180" s="3">
        <f t="shared" si="1135"/>
        <v>-0.63623400962842791</v>
      </c>
      <c r="AD3180" s="3">
        <f t="shared" si="1136"/>
        <v>2.9448202399989314</v>
      </c>
      <c r="AE3180" s="3">
        <f t="shared" si="1137"/>
        <v>1.4950020226671716</v>
      </c>
      <c r="AF3180" s="3">
        <f t="shared" si="1138"/>
        <v>1.9488704035031434</v>
      </c>
      <c r="AG3180" t="str">
        <f t="shared" si="1139"/>
        <v>Cluster 2</v>
      </c>
      <c r="AH3180" t="str">
        <f t="shared" si="1140"/>
        <v>Not Applicable</v>
      </c>
      <c r="AI3180" t="e">
        <f t="shared" si="1141"/>
        <v>#N/A</v>
      </c>
      <c r="AJ3180">
        <f t="shared" si="1142"/>
        <v>30.29</v>
      </c>
      <c r="AK3180" t="str">
        <f t="shared" si="1143"/>
        <v>no - High</v>
      </c>
      <c r="AL3180" t="str">
        <f t="shared" si="1144"/>
        <v>Q1 - Low</v>
      </c>
      <c r="AM3180">
        <f t="shared" si="1145"/>
        <v>0</v>
      </c>
      <c r="AN3180">
        <f t="shared" si="1146"/>
        <v>1</v>
      </c>
      <c r="AO3180">
        <f t="shared" si="1147"/>
        <v>0</v>
      </c>
      <c r="AP3180">
        <f t="shared" si="1148"/>
        <v>0</v>
      </c>
      <c r="AQ3180">
        <f t="shared" si="1149"/>
        <v>178.2</v>
      </c>
    </row>
    <row r="3181" spans="1:43" x14ac:dyDescent="0.25">
      <c r="A3181" t="s">
        <v>38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  <c r="U3181">
        <f t="shared" si="1127"/>
        <v>0</v>
      </c>
      <c r="V3181" t="str">
        <f t="shared" si="1128"/>
        <v>&lt;=3 calls</v>
      </c>
      <c r="W3181" t="str">
        <f t="shared" si="1129"/>
        <v>Q2</v>
      </c>
      <c r="X3181" t="str">
        <f t="shared" si="1130"/>
        <v>High</v>
      </c>
      <c r="Y3181" t="str">
        <f t="shared" si="1131"/>
        <v>Medium</v>
      </c>
      <c r="Z3181" s="3">
        <f t="shared" si="1132"/>
        <v>1.3430330038432654</v>
      </c>
      <c r="AA3181" s="3">
        <f t="shared" si="1133"/>
        <v>0.34679126780695851</v>
      </c>
      <c r="AB3181" s="3">
        <f t="shared" si="1134"/>
        <v>-1.8514660022519316</v>
      </c>
      <c r="AC3181" s="3">
        <f t="shared" si="1135"/>
        <v>0.34199080519694713</v>
      </c>
      <c r="AD3181" s="3">
        <f t="shared" si="1136"/>
        <v>3.1352167469513024</v>
      </c>
      <c r="AE3181" s="3">
        <f t="shared" si="1137"/>
        <v>2.338564923446306</v>
      </c>
      <c r="AF3181" s="3">
        <f t="shared" si="1138"/>
        <v>3.0179774273481481</v>
      </c>
      <c r="AG3181" t="str">
        <f t="shared" si="1139"/>
        <v>Cluster 2</v>
      </c>
      <c r="AH3181" t="str">
        <f t="shared" si="1140"/>
        <v>&gt;16 messages</v>
      </c>
      <c r="AI3181" t="e">
        <f t="shared" si="1141"/>
        <v>#N/A</v>
      </c>
      <c r="AJ3181">
        <f t="shared" si="1142"/>
        <v>42.98</v>
      </c>
      <c r="AK3181" t="str">
        <f t="shared" si="1143"/>
        <v>yes - Low</v>
      </c>
      <c r="AL3181" t="str">
        <f t="shared" si="1144"/>
        <v>Q3 - High</v>
      </c>
      <c r="AM3181">
        <f t="shared" si="1145"/>
        <v>1</v>
      </c>
      <c r="AN3181">
        <f t="shared" si="1146"/>
        <v>1</v>
      </c>
      <c r="AO3181">
        <f t="shared" si="1147"/>
        <v>0</v>
      </c>
      <c r="AP3181">
        <f t="shared" si="1148"/>
        <v>0</v>
      </c>
      <c r="AQ3181">
        <f t="shared" si="1149"/>
        <v>252.8</v>
      </c>
    </row>
    <row r="3182" spans="1:43" x14ac:dyDescent="0.25">
      <c r="A3182" t="s">
        <v>37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  <c r="U3182">
        <f t="shared" si="1127"/>
        <v>0</v>
      </c>
      <c r="V3182" t="str">
        <f t="shared" si="1128"/>
        <v>&lt;=3 calls</v>
      </c>
      <c r="W3182" t="str">
        <f t="shared" si="1129"/>
        <v>Q2</v>
      </c>
      <c r="X3182" t="str">
        <f t="shared" si="1130"/>
        <v>Not Applicable</v>
      </c>
      <c r="Y3182" t="str">
        <f t="shared" si="1131"/>
        <v>Medium</v>
      </c>
      <c r="Z3182" s="3">
        <f t="shared" si="1132"/>
        <v>0.6654104936191263</v>
      </c>
      <c r="AA3182" s="3">
        <f t="shared" si="1133"/>
        <v>-0.34575268600199505</v>
      </c>
      <c r="AB3182" s="3">
        <f t="shared" si="1134"/>
        <v>0.74219432544586517</v>
      </c>
      <c r="AC3182" s="3">
        <f t="shared" si="1135"/>
        <v>-0.88984785050908088</v>
      </c>
      <c r="AD3182" s="3">
        <f t="shared" si="1136"/>
        <v>2.4998012368553524</v>
      </c>
      <c r="AE3182" s="3">
        <f t="shared" si="1137"/>
        <v>1.3802165260116681</v>
      </c>
      <c r="AF3182" s="3">
        <f t="shared" si="1138"/>
        <v>2.3581749497371662</v>
      </c>
      <c r="AG3182" t="str">
        <f t="shared" si="1139"/>
        <v>Cluster 2</v>
      </c>
      <c r="AH3182" t="str">
        <f t="shared" si="1140"/>
        <v>Not Applicable</v>
      </c>
      <c r="AI3182" t="e">
        <f t="shared" si="1141"/>
        <v>#N/A</v>
      </c>
      <c r="AJ3182">
        <f t="shared" si="1142"/>
        <v>36.75</v>
      </c>
      <c r="AK3182" t="str">
        <f t="shared" si="1143"/>
        <v>no - Low</v>
      </c>
      <c r="AL3182" t="str">
        <f t="shared" si="1144"/>
        <v>Q1 - Low</v>
      </c>
      <c r="AM3182">
        <f t="shared" si="1145"/>
        <v>0</v>
      </c>
      <c r="AN3182">
        <f t="shared" si="1146"/>
        <v>1</v>
      </c>
      <c r="AO3182">
        <f t="shared" si="1147"/>
        <v>0</v>
      </c>
      <c r="AP3182">
        <f t="shared" si="1148"/>
        <v>2</v>
      </c>
      <c r="AQ3182">
        <f t="shared" si="1149"/>
        <v>216.2</v>
      </c>
    </row>
    <row r="3183" spans="1:43" x14ac:dyDescent="0.25">
      <c r="A3183" t="s">
        <v>38</v>
      </c>
      <c r="B3183">
        <v>106</v>
      </c>
      <c r="C3183" t="s">
        <v>25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  <c r="U3183">
        <f t="shared" si="1127"/>
        <v>0</v>
      </c>
      <c r="V3183" t="str">
        <f t="shared" si="1128"/>
        <v>&lt;=3 calls</v>
      </c>
      <c r="W3183" t="str">
        <f t="shared" si="1129"/>
        <v>Q3</v>
      </c>
      <c r="X3183" t="str">
        <f t="shared" si="1130"/>
        <v>Not Applicable</v>
      </c>
      <c r="Y3183" t="str">
        <f t="shared" si="1131"/>
        <v>High</v>
      </c>
      <c r="Z3183" s="3">
        <f t="shared" si="1132"/>
        <v>-0.28066902202167909</v>
      </c>
      <c r="AA3183" s="3">
        <f t="shared" si="1133"/>
        <v>1.7915812404083966</v>
      </c>
      <c r="AB3183" s="3">
        <f t="shared" si="1134"/>
        <v>0.98845303956112318</v>
      </c>
      <c r="AC3183" s="3">
        <f t="shared" si="1135"/>
        <v>-0.78115620441737255</v>
      </c>
      <c r="AD3183" s="3">
        <f t="shared" si="1136"/>
        <v>3.5088746023595956</v>
      </c>
      <c r="AE3183" s="3">
        <f t="shared" si="1137"/>
        <v>2.2081174941617743</v>
      </c>
      <c r="AF3183" s="3">
        <f t="shared" si="1138"/>
        <v>2.3322445757172074</v>
      </c>
      <c r="AG3183" t="str">
        <f t="shared" si="1139"/>
        <v>Cluster 2</v>
      </c>
      <c r="AH3183" t="str">
        <f t="shared" si="1140"/>
        <v>Not Applicable</v>
      </c>
      <c r="AI3183" t="e">
        <f t="shared" si="1141"/>
        <v>#N/A</v>
      </c>
      <c r="AJ3183">
        <f t="shared" si="1142"/>
        <v>28.07</v>
      </c>
      <c r="AK3183" t="str">
        <f t="shared" si="1143"/>
        <v>no - Low</v>
      </c>
      <c r="AL3183" t="str">
        <f t="shared" si="1144"/>
        <v>Q1 - Low</v>
      </c>
      <c r="AM3183">
        <f t="shared" si="1145"/>
        <v>0</v>
      </c>
      <c r="AN3183">
        <f t="shared" si="1146"/>
        <v>0</v>
      </c>
      <c r="AO3183">
        <f t="shared" si="1147"/>
        <v>0</v>
      </c>
      <c r="AP3183">
        <f t="shared" si="1148"/>
        <v>0</v>
      </c>
      <c r="AQ3183">
        <f t="shared" si="1149"/>
        <v>165.1</v>
      </c>
    </row>
    <row r="3184" spans="1:43" x14ac:dyDescent="0.25">
      <c r="A3184" t="s">
        <v>68</v>
      </c>
      <c r="B3184">
        <v>116</v>
      </c>
      <c r="C3184" t="s">
        <v>25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  <c r="U3184">
        <f t="shared" si="1127"/>
        <v>0</v>
      </c>
      <c r="V3184" t="str">
        <f t="shared" si="1128"/>
        <v>&lt;=3 calls</v>
      </c>
      <c r="W3184" t="str">
        <f t="shared" si="1129"/>
        <v>Q3</v>
      </c>
      <c r="X3184" t="str">
        <f t="shared" si="1130"/>
        <v>Not Applicable</v>
      </c>
      <c r="Y3184" t="str">
        <f t="shared" si="1131"/>
        <v>Medium</v>
      </c>
      <c r="Z3184" s="3">
        <f t="shared" si="1132"/>
        <v>-0.86016586819696672</v>
      </c>
      <c r="AA3184" s="3">
        <f t="shared" si="1133"/>
        <v>-0.45918660947070333</v>
      </c>
      <c r="AB3184" s="3">
        <f t="shared" si="1134"/>
        <v>-0.30440520954398109</v>
      </c>
      <c r="AC3184" s="3">
        <f t="shared" si="1135"/>
        <v>0.77675738956378104</v>
      </c>
      <c r="AD3184" s="3">
        <f t="shared" si="1136"/>
        <v>1.9881528215084363</v>
      </c>
      <c r="AE3184" s="3">
        <f t="shared" si="1137"/>
        <v>1.283258445118401</v>
      </c>
      <c r="AF3184" s="3">
        <f t="shared" si="1138"/>
        <v>2.7093823709959133</v>
      </c>
      <c r="AG3184" t="str">
        <f t="shared" si="1139"/>
        <v>Cluster 2</v>
      </c>
      <c r="AH3184" t="str">
        <f t="shared" si="1140"/>
        <v>Not Applicable</v>
      </c>
      <c r="AI3184" t="e">
        <f t="shared" si="1141"/>
        <v>#N/A</v>
      </c>
      <c r="AJ3184">
        <f t="shared" si="1142"/>
        <v>22.75</v>
      </c>
      <c r="AK3184" t="str">
        <f t="shared" si="1143"/>
        <v>no - Medium</v>
      </c>
      <c r="AL3184" t="str">
        <f t="shared" si="1144"/>
        <v>Q4 - Very High</v>
      </c>
      <c r="AM3184">
        <f t="shared" si="1145"/>
        <v>0</v>
      </c>
      <c r="AN3184">
        <f t="shared" si="1146"/>
        <v>0</v>
      </c>
      <c r="AO3184">
        <f t="shared" si="1147"/>
        <v>0</v>
      </c>
      <c r="AP3184">
        <f t="shared" si="1148"/>
        <v>2</v>
      </c>
      <c r="AQ3184">
        <f t="shared" si="1149"/>
        <v>133.80000000000001</v>
      </c>
    </row>
    <row r="3185" spans="1:43" x14ac:dyDescent="0.25">
      <c r="A3185" t="s">
        <v>64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  <c r="U3185">
        <f t="shared" si="1127"/>
        <v>0</v>
      </c>
      <c r="V3185" t="str">
        <f t="shared" si="1128"/>
        <v>&lt;=3 calls</v>
      </c>
      <c r="W3185" t="str">
        <f t="shared" si="1129"/>
        <v>Q1</v>
      </c>
      <c r="X3185" t="str">
        <f t="shared" si="1130"/>
        <v>Not Applicable</v>
      </c>
      <c r="Y3185" t="str">
        <f t="shared" si="1131"/>
        <v>High</v>
      </c>
      <c r="Z3185" s="3">
        <f t="shared" si="1132"/>
        <v>0.68392476985475847</v>
      </c>
      <c r="AA3185" s="3">
        <f t="shared" si="1133"/>
        <v>2.0502901886703619</v>
      </c>
      <c r="AB3185" s="3">
        <f t="shared" si="1134"/>
        <v>-1.0570830534930349</v>
      </c>
      <c r="AC3185" s="3">
        <f t="shared" si="1135"/>
        <v>1.3564461687195588</v>
      </c>
      <c r="AD3185" s="3">
        <f t="shared" si="1136"/>
        <v>4.2066578048016039</v>
      </c>
      <c r="AE3185" s="3">
        <f t="shared" si="1137"/>
        <v>2.7620307274168692</v>
      </c>
      <c r="AF3185" s="3">
        <f t="shared" si="1138"/>
        <v>2.3583166860478415</v>
      </c>
      <c r="AG3185" t="str">
        <f t="shared" si="1139"/>
        <v>Cluster 3</v>
      </c>
      <c r="AH3185" t="str">
        <f t="shared" si="1140"/>
        <v>Not Applicable</v>
      </c>
      <c r="AI3185" t="e">
        <f t="shared" si="1141"/>
        <v>#N/A</v>
      </c>
      <c r="AJ3185">
        <f t="shared" si="1142"/>
        <v>36.92</v>
      </c>
      <c r="AK3185" t="str">
        <f t="shared" si="1143"/>
        <v>no - Medium</v>
      </c>
      <c r="AL3185" t="str">
        <f t="shared" si="1144"/>
        <v>Q4 - Very High</v>
      </c>
      <c r="AM3185">
        <f t="shared" si="1145"/>
        <v>0</v>
      </c>
      <c r="AN3185">
        <f t="shared" si="1146"/>
        <v>1</v>
      </c>
      <c r="AO3185">
        <f t="shared" si="1147"/>
        <v>0</v>
      </c>
      <c r="AP3185">
        <f t="shared" si="1148"/>
        <v>2</v>
      </c>
      <c r="AQ3185">
        <f t="shared" si="1149"/>
        <v>217.2</v>
      </c>
    </row>
    <row r="3186" spans="1:43" x14ac:dyDescent="0.25">
      <c r="A3186" t="s">
        <v>67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  <c r="U3186">
        <f t="shared" si="1127"/>
        <v>0</v>
      </c>
      <c r="V3186" t="str">
        <f t="shared" si="1128"/>
        <v>&lt;=3 calls</v>
      </c>
      <c r="W3186" t="str">
        <f t="shared" si="1129"/>
        <v>Q4</v>
      </c>
      <c r="X3186" t="str">
        <f t="shared" si="1130"/>
        <v>Not Applicable</v>
      </c>
      <c r="Y3186" t="str">
        <f t="shared" si="1131"/>
        <v>Medium</v>
      </c>
      <c r="Z3186" s="3">
        <f t="shared" si="1132"/>
        <v>-1.8173539495791518</v>
      </c>
      <c r="AA3186" s="3">
        <f t="shared" si="1133"/>
        <v>2.0419979230324944E-2</v>
      </c>
      <c r="AB3186" s="3">
        <f t="shared" si="1134"/>
        <v>0.12257562541392569</v>
      </c>
      <c r="AC3186" s="3">
        <f t="shared" si="1135"/>
        <v>-0.23769797395883072</v>
      </c>
      <c r="AD3186" s="3">
        <f t="shared" si="1136"/>
        <v>1.8843048656162287</v>
      </c>
      <c r="AE3186" s="3">
        <f t="shared" si="1137"/>
        <v>1.8370404090200239</v>
      </c>
      <c r="AF3186" s="3">
        <f t="shared" si="1138"/>
        <v>3.3464653146506573</v>
      </c>
      <c r="AG3186" t="str">
        <f t="shared" si="1139"/>
        <v>Cluster 2</v>
      </c>
      <c r="AH3186" t="str">
        <f t="shared" si="1140"/>
        <v>Not Applicable</v>
      </c>
      <c r="AI3186" t="e">
        <f t="shared" si="1141"/>
        <v>#N/A</v>
      </c>
      <c r="AJ3186">
        <f t="shared" si="1142"/>
        <v>13.96</v>
      </c>
      <c r="AK3186" t="str">
        <f t="shared" si="1143"/>
        <v>no - Low</v>
      </c>
      <c r="AL3186" t="str">
        <f t="shared" si="1144"/>
        <v>Q2 - Medium</v>
      </c>
      <c r="AM3186">
        <f t="shared" si="1145"/>
        <v>0</v>
      </c>
      <c r="AN3186">
        <f t="shared" si="1146"/>
        <v>1</v>
      </c>
      <c r="AO3186">
        <f t="shared" si="1147"/>
        <v>0</v>
      </c>
      <c r="AP3186">
        <f t="shared" si="1148"/>
        <v>1</v>
      </c>
      <c r="AQ3186">
        <f t="shared" si="1149"/>
        <v>82.1</v>
      </c>
    </row>
    <row r="3187" spans="1:43" x14ac:dyDescent="0.25">
      <c r="A3187" t="s">
        <v>45</v>
      </c>
      <c r="B3187">
        <v>80</v>
      </c>
      <c r="C3187" t="s">
        <v>28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  <c r="U3187">
        <f t="shared" si="1127"/>
        <v>0</v>
      </c>
      <c r="V3187" t="str">
        <f t="shared" si="1128"/>
        <v>&lt;=3 calls</v>
      </c>
      <c r="W3187" t="str">
        <f t="shared" si="1129"/>
        <v>Q2</v>
      </c>
      <c r="X3187" t="str">
        <f t="shared" si="1130"/>
        <v>Not Applicable</v>
      </c>
      <c r="Y3187" t="str">
        <f t="shared" si="1131"/>
        <v>High</v>
      </c>
      <c r="Z3187" s="3">
        <f t="shared" si="1132"/>
        <v>-0.42878323190673673</v>
      </c>
      <c r="AA3187" s="3">
        <f t="shared" si="1133"/>
        <v>2.0264093626769504</v>
      </c>
      <c r="AB3187" s="3">
        <f t="shared" si="1134"/>
        <v>2.3309602229636575</v>
      </c>
      <c r="AC3187" s="3">
        <f t="shared" si="1135"/>
        <v>1.9361349478753367</v>
      </c>
      <c r="AD3187" s="3">
        <f t="shared" si="1136"/>
        <v>5.4038529463476914</v>
      </c>
      <c r="AE3187" s="3">
        <f t="shared" si="1137"/>
        <v>3.6704473926937311</v>
      </c>
      <c r="AF3187" s="3">
        <f t="shared" si="1138"/>
        <v>2.3964017733497429</v>
      </c>
      <c r="AG3187" t="str">
        <f t="shared" si="1139"/>
        <v>Cluster 3</v>
      </c>
      <c r="AH3187" t="str">
        <f t="shared" si="1140"/>
        <v>Not Applicable</v>
      </c>
      <c r="AI3187" t="e">
        <f t="shared" si="1141"/>
        <v>#N/A</v>
      </c>
      <c r="AJ3187">
        <f t="shared" si="1142"/>
        <v>26.71</v>
      </c>
      <c r="AK3187" t="str">
        <f t="shared" si="1143"/>
        <v>no - Medium</v>
      </c>
      <c r="AL3187" t="str">
        <f t="shared" si="1144"/>
        <v>Q4 - Very High</v>
      </c>
      <c r="AM3187">
        <f t="shared" si="1145"/>
        <v>0</v>
      </c>
      <c r="AN3187">
        <f t="shared" si="1146"/>
        <v>0</v>
      </c>
      <c r="AO3187">
        <f t="shared" si="1147"/>
        <v>1</v>
      </c>
      <c r="AP3187">
        <f t="shared" si="1148"/>
        <v>0</v>
      </c>
      <c r="AQ3187">
        <f t="shared" si="1149"/>
        <v>157.1</v>
      </c>
    </row>
    <row r="3188" spans="1:43" x14ac:dyDescent="0.25">
      <c r="A3188" t="s">
        <v>20</v>
      </c>
      <c r="B3188">
        <v>70</v>
      </c>
      <c r="C3188" t="s">
        <v>28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  <c r="U3188">
        <f t="shared" si="1127"/>
        <v>0</v>
      </c>
      <c r="V3188" t="str">
        <f t="shared" si="1128"/>
        <v>&lt;=3 calls</v>
      </c>
      <c r="W3188" t="str">
        <f t="shared" si="1129"/>
        <v>Q1</v>
      </c>
      <c r="X3188" t="str">
        <f t="shared" si="1130"/>
        <v>Not Applicable</v>
      </c>
      <c r="Y3188" t="str">
        <f t="shared" si="1131"/>
        <v>Medium</v>
      </c>
      <c r="Z3188" s="3">
        <f t="shared" si="1132"/>
        <v>0.46730773789786195</v>
      </c>
      <c r="AA3188" s="3">
        <f t="shared" si="1133"/>
        <v>0.48012587960351027</v>
      </c>
      <c r="AB3188" s="3">
        <f t="shared" si="1134"/>
        <v>-8.7935856007181734E-2</v>
      </c>
      <c r="AC3188" s="3">
        <f t="shared" si="1135"/>
        <v>-0.20146742526159472</v>
      </c>
      <c r="AD3188" s="3">
        <f t="shared" si="1136"/>
        <v>2.4110744270641473</v>
      </c>
      <c r="AE3188" s="3">
        <f t="shared" si="1137"/>
        <v>0.70513773149471537</v>
      </c>
      <c r="AF3188" s="3">
        <f t="shared" si="1138"/>
        <v>1.7835802611355402</v>
      </c>
      <c r="AG3188" t="str">
        <f t="shared" si="1139"/>
        <v>Cluster 2</v>
      </c>
      <c r="AH3188" t="str">
        <f t="shared" si="1140"/>
        <v>&gt;16 messages</v>
      </c>
      <c r="AI3188" t="e">
        <f t="shared" si="1141"/>
        <v>#N/A</v>
      </c>
      <c r="AJ3188">
        <f t="shared" si="1142"/>
        <v>34.94</v>
      </c>
      <c r="AK3188" t="str">
        <f t="shared" si="1143"/>
        <v>no - Medium</v>
      </c>
      <c r="AL3188" t="str">
        <f t="shared" si="1144"/>
        <v>Q2 - Medium</v>
      </c>
      <c r="AM3188">
        <f t="shared" si="1145"/>
        <v>0</v>
      </c>
      <c r="AN3188">
        <f t="shared" si="1146"/>
        <v>0</v>
      </c>
      <c r="AO3188">
        <f t="shared" si="1147"/>
        <v>1</v>
      </c>
      <c r="AP3188">
        <f t="shared" si="1148"/>
        <v>1</v>
      </c>
      <c r="AQ3188">
        <f t="shared" si="1149"/>
        <v>205.5</v>
      </c>
    </row>
    <row r="3189" spans="1:43" x14ac:dyDescent="0.25">
      <c r="A3189" t="s">
        <v>36</v>
      </c>
      <c r="B3189">
        <v>112</v>
      </c>
      <c r="C3189" t="s">
        <v>28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  <c r="U3189">
        <f t="shared" si="1127"/>
        <v>0</v>
      </c>
      <c r="V3189" t="str">
        <f t="shared" si="1128"/>
        <v>&lt;=3 calls</v>
      </c>
      <c r="W3189" t="str">
        <f t="shared" si="1129"/>
        <v>Q3</v>
      </c>
      <c r="X3189" t="str">
        <f t="shared" si="1130"/>
        <v>Not Applicable</v>
      </c>
      <c r="Y3189" t="str">
        <f t="shared" si="1131"/>
        <v>Medium</v>
      </c>
      <c r="Z3189" s="3">
        <f t="shared" si="1132"/>
        <v>-0.15106908837225369</v>
      </c>
      <c r="AA3189" s="3">
        <f t="shared" si="1133"/>
        <v>0.55375842641653106</v>
      </c>
      <c r="AB3189" s="3">
        <f t="shared" si="1134"/>
        <v>1.3677708975934955</v>
      </c>
      <c r="AC3189" s="3">
        <f t="shared" si="1135"/>
        <v>1.3926767174167949</v>
      </c>
      <c r="AD3189" s="3">
        <f t="shared" si="1136"/>
        <v>3.8034313242040545</v>
      </c>
      <c r="AE3189" s="3">
        <f t="shared" si="1137"/>
        <v>2.0346537621490963</v>
      </c>
      <c r="AF3189" s="3">
        <f t="shared" si="1138"/>
        <v>1.3466781448135023</v>
      </c>
      <c r="AG3189" t="str">
        <f t="shared" si="1139"/>
        <v>Cluster 3</v>
      </c>
      <c r="AH3189" t="str">
        <f t="shared" si="1140"/>
        <v>Not Applicable</v>
      </c>
      <c r="AI3189" t="e">
        <f t="shared" si="1141"/>
        <v>#N/A</v>
      </c>
      <c r="AJ3189">
        <f t="shared" si="1142"/>
        <v>29.26</v>
      </c>
      <c r="AK3189" t="str">
        <f t="shared" si="1143"/>
        <v>no - Low</v>
      </c>
      <c r="AL3189" t="str">
        <f t="shared" si="1144"/>
        <v>Q4 - Very High</v>
      </c>
      <c r="AM3189">
        <f t="shared" si="1145"/>
        <v>0</v>
      </c>
      <c r="AN3189">
        <f t="shared" si="1146"/>
        <v>0</v>
      </c>
      <c r="AO3189">
        <f t="shared" si="1147"/>
        <v>1</v>
      </c>
      <c r="AP3189">
        <f t="shared" si="1148"/>
        <v>2</v>
      </c>
      <c r="AQ3189">
        <f t="shared" si="1149"/>
        <v>172.1</v>
      </c>
    </row>
    <row r="3190" spans="1:43" x14ac:dyDescent="0.25">
      <c r="A3190" t="s">
        <v>51</v>
      </c>
      <c r="B3190">
        <v>186</v>
      </c>
      <c r="C3190" t="s">
        <v>25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  <c r="U3190">
        <f t="shared" si="1127"/>
        <v>0</v>
      </c>
      <c r="V3190" t="str">
        <f t="shared" si="1128"/>
        <v>&lt;=3 calls</v>
      </c>
      <c r="W3190" t="str">
        <f t="shared" si="1129"/>
        <v>Q4</v>
      </c>
      <c r="X3190" t="str">
        <f t="shared" si="1130"/>
        <v>Not Applicable</v>
      </c>
      <c r="Y3190" t="str">
        <f t="shared" si="1131"/>
        <v>High</v>
      </c>
      <c r="Z3190" s="3">
        <f t="shared" si="1132"/>
        <v>0.49137629700418406</v>
      </c>
      <c r="AA3190" s="3">
        <f t="shared" si="1133"/>
        <v>1.7079983494314541</v>
      </c>
      <c r="AB3190" s="3">
        <f t="shared" si="1134"/>
        <v>-0.92600986694781717</v>
      </c>
      <c r="AC3190" s="3">
        <f t="shared" si="1135"/>
        <v>0.77675738956378104</v>
      </c>
      <c r="AD3190" s="3">
        <f t="shared" si="1136"/>
        <v>3.5664828165782567</v>
      </c>
      <c r="AE3190" s="3">
        <f t="shared" si="1137"/>
        <v>2.1493150869160087</v>
      </c>
      <c r="AF3190" s="3">
        <f t="shared" si="1138"/>
        <v>2.125867118317033</v>
      </c>
      <c r="AG3190" t="str">
        <f t="shared" si="1139"/>
        <v>Cluster 3</v>
      </c>
      <c r="AH3190" t="str">
        <f t="shared" si="1140"/>
        <v>Not Applicable</v>
      </c>
      <c r="AI3190" t="e">
        <f t="shared" si="1141"/>
        <v>#N/A</v>
      </c>
      <c r="AJ3190">
        <f t="shared" si="1142"/>
        <v>35.159999999999997</v>
      </c>
      <c r="AK3190" t="str">
        <f t="shared" si="1143"/>
        <v>no - Medium</v>
      </c>
      <c r="AL3190" t="str">
        <f t="shared" si="1144"/>
        <v>Q4 - Very High</v>
      </c>
      <c r="AM3190">
        <f t="shared" si="1145"/>
        <v>0</v>
      </c>
      <c r="AN3190">
        <f t="shared" si="1146"/>
        <v>0</v>
      </c>
      <c r="AO3190">
        <f t="shared" si="1147"/>
        <v>0</v>
      </c>
      <c r="AP3190">
        <f t="shared" si="1148"/>
        <v>0</v>
      </c>
      <c r="AQ3190">
        <f t="shared" si="1149"/>
        <v>206.8</v>
      </c>
    </row>
    <row r="3191" spans="1:43" x14ac:dyDescent="0.25">
      <c r="A3191" t="s">
        <v>29</v>
      </c>
      <c r="B3191">
        <v>99</v>
      </c>
      <c r="C3191" t="s">
        <v>25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  <c r="U3191">
        <f t="shared" si="1127"/>
        <v>0</v>
      </c>
      <c r="V3191" t="str">
        <f t="shared" si="1128"/>
        <v>&lt;=3 calls</v>
      </c>
      <c r="W3191" t="str">
        <f t="shared" si="1129"/>
        <v>Q2</v>
      </c>
      <c r="X3191" t="str">
        <f t="shared" si="1130"/>
        <v>Not Applicable</v>
      </c>
      <c r="Y3191" t="str">
        <f t="shared" si="1131"/>
        <v>High</v>
      </c>
      <c r="Z3191" s="3">
        <f t="shared" si="1132"/>
        <v>0.24143356782314931</v>
      </c>
      <c r="AA3191" s="3">
        <f t="shared" si="1133"/>
        <v>0.79455675518343727</v>
      </c>
      <c r="AB3191" s="3">
        <f t="shared" si="1134"/>
        <v>-1.0888583714433913</v>
      </c>
      <c r="AC3191" s="3">
        <f t="shared" si="1135"/>
        <v>0.70429629216930834</v>
      </c>
      <c r="AD3191" s="3">
        <f t="shared" si="1136"/>
        <v>2.7702189286354688</v>
      </c>
      <c r="AE3191" s="3">
        <f t="shared" si="1137"/>
        <v>1.5398884456691133</v>
      </c>
      <c r="AF3191" s="3">
        <f t="shared" si="1138"/>
        <v>2.2513107154811465</v>
      </c>
      <c r="AG3191" t="str">
        <f t="shared" si="1139"/>
        <v>Cluster 2</v>
      </c>
      <c r="AH3191" t="str">
        <f t="shared" si="1140"/>
        <v>Not Applicable</v>
      </c>
      <c r="AI3191" t="e">
        <f t="shared" si="1141"/>
        <v>#N/A</v>
      </c>
      <c r="AJ3191">
        <f t="shared" si="1142"/>
        <v>32.86</v>
      </c>
      <c r="AK3191" t="str">
        <f t="shared" si="1143"/>
        <v>no - Medium</v>
      </c>
      <c r="AL3191" t="str">
        <f t="shared" si="1144"/>
        <v>Q4 - Very High</v>
      </c>
      <c r="AM3191">
        <f t="shared" si="1145"/>
        <v>0</v>
      </c>
      <c r="AN3191">
        <f t="shared" si="1146"/>
        <v>0</v>
      </c>
      <c r="AO3191">
        <f t="shared" si="1147"/>
        <v>0</v>
      </c>
      <c r="AP3191">
        <f t="shared" si="1148"/>
        <v>1</v>
      </c>
      <c r="AQ3191">
        <f t="shared" si="1149"/>
        <v>193.3</v>
      </c>
    </row>
    <row r="3192" spans="1:43" x14ac:dyDescent="0.25">
      <c r="A3192" t="s">
        <v>68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  <c r="U3192">
        <f t="shared" si="1127"/>
        <v>0</v>
      </c>
      <c r="V3192" t="str">
        <f t="shared" si="1128"/>
        <v>&lt;=3 calls</v>
      </c>
      <c r="W3192" t="str">
        <f t="shared" si="1129"/>
        <v>Q1</v>
      </c>
      <c r="X3192" t="str">
        <f t="shared" si="1130"/>
        <v>Not Applicable</v>
      </c>
      <c r="Y3192" t="str">
        <f t="shared" si="1131"/>
        <v>High</v>
      </c>
      <c r="Z3192" s="3">
        <f t="shared" si="1132"/>
        <v>0.84499897310475902</v>
      </c>
      <c r="AA3192" s="3">
        <f t="shared" si="1133"/>
        <v>0.83236806300634003</v>
      </c>
      <c r="AB3192" s="3">
        <f t="shared" si="1134"/>
        <v>-1.1126898599061579</v>
      </c>
      <c r="AC3192" s="3">
        <f t="shared" si="1135"/>
        <v>0.52314354868312773</v>
      </c>
      <c r="AD3192" s="3">
        <f t="shared" si="1136"/>
        <v>3.015668947929119</v>
      </c>
      <c r="AE3192" s="3">
        <f t="shared" si="1137"/>
        <v>1.7083962519649196</v>
      </c>
      <c r="AF3192" s="3">
        <f t="shared" si="1138"/>
        <v>2.1778375292825785</v>
      </c>
      <c r="AG3192" t="str">
        <f t="shared" si="1139"/>
        <v>Cluster 2</v>
      </c>
      <c r="AH3192" t="str">
        <f t="shared" si="1140"/>
        <v>Not Applicable</v>
      </c>
      <c r="AI3192" t="e">
        <f t="shared" si="1141"/>
        <v>#N/A</v>
      </c>
      <c r="AJ3192">
        <f t="shared" si="1142"/>
        <v>38.4</v>
      </c>
      <c r="AK3192" t="str">
        <f t="shared" si="1143"/>
        <v>no - Low</v>
      </c>
      <c r="AL3192" t="str">
        <f t="shared" si="1144"/>
        <v>Q3 - High</v>
      </c>
      <c r="AM3192">
        <f t="shared" si="1145"/>
        <v>0</v>
      </c>
      <c r="AN3192">
        <f t="shared" si="1146"/>
        <v>1</v>
      </c>
      <c r="AO3192">
        <f t="shared" si="1147"/>
        <v>0</v>
      </c>
      <c r="AP3192">
        <f t="shared" si="1148"/>
        <v>0</v>
      </c>
      <c r="AQ3192">
        <f t="shared" si="1149"/>
        <v>225.9</v>
      </c>
    </row>
    <row r="3193" spans="1:43" x14ac:dyDescent="0.25">
      <c r="A3193" t="s">
        <v>41</v>
      </c>
      <c r="B3193">
        <v>135</v>
      </c>
      <c r="C3193" t="s">
        <v>25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  <c r="U3193">
        <f t="shared" si="1127"/>
        <v>0</v>
      </c>
      <c r="V3193" t="str">
        <f t="shared" si="1128"/>
        <v>&gt;3 calls</v>
      </c>
      <c r="W3193" t="str">
        <f t="shared" si="1129"/>
        <v>Q4</v>
      </c>
      <c r="X3193" t="str">
        <f t="shared" si="1130"/>
        <v>Not Applicable</v>
      </c>
      <c r="Y3193" t="str">
        <f t="shared" si="1131"/>
        <v>Medium</v>
      </c>
      <c r="Z3193" s="3">
        <f t="shared" si="1132"/>
        <v>0.41361633681452847</v>
      </c>
      <c r="AA3193" s="3">
        <f t="shared" si="1133"/>
        <v>-0.60844177192952964</v>
      </c>
      <c r="AB3193" s="3">
        <f t="shared" si="1134"/>
        <v>-0.29248946531259723</v>
      </c>
      <c r="AC3193" s="3">
        <f t="shared" si="1135"/>
        <v>0.59560464607760044</v>
      </c>
      <c r="AD3193" s="3">
        <f t="shared" si="1136"/>
        <v>2.279946125889095</v>
      </c>
      <c r="AE3193" s="3">
        <f t="shared" si="1137"/>
        <v>0.99074459153542083</v>
      </c>
      <c r="AF3193" s="3">
        <f t="shared" si="1138"/>
        <v>2.1828869311892185</v>
      </c>
      <c r="AG3193" t="str">
        <f t="shared" si="1139"/>
        <v>Cluster 2</v>
      </c>
      <c r="AH3193" t="str">
        <f t="shared" si="1140"/>
        <v>&gt;16 messages</v>
      </c>
      <c r="AI3193" t="e">
        <f t="shared" si="1141"/>
        <v>#N/A</v>
      </c>
      <c r="AJ3193">
        <f t="shared" si="1142"/>
        <v>34.44</v>
      </c>
      <c r="AK3193" t="str">
        <f t="shared" si="1143"/>
        <v>no - Medium</v>
      </c>
      <c r="AL3193" t="str">
        <f t="shared" si="1144"/>
        <v>Q3 - High</v>
      </c>
      <c r="AM3193">
        <f t="shared" si="1145"/>
        <v>0</v>
      </c>
      <c r="AN3193">
        <f t="shared" si="1146"/>
        <v>0</v>
      </c>
      <c r="AO3193">
        <f t="shared" si="1147"/>
        <v>0</v>
      </c>
      <c r="AP3193">
        <f t="shared" si="1148"/>
        <v>4</v>
      </c>
      <c r="AQ3193">
        <f t="shared" si="1149"/>
        <v>202.6</v>
      </c>
    </row>
    <row r="3194" spans="1:43" x14ac:dyDescent="0.25">
      <c r="A3194" t="s">
        <v>24</v>
      </c>
      <c r="B3194">
        <v>83</v>
      </c>
      <c r="C3194" t="s">
        <v>25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  <c r="U3194">
        <f t="shared" si="1127"/>
        <v>0</v>
      </c>
      <c r="V3194" t="str">
        <f t="shared" si="1128"/>
        <v>&lt;=3 calls</v>
      </c>
      <c r="W3194" t="str">
        <f t="shared" si="1129"/>
        <v>Q2</v>
      </c>
      <c r="X3194" t="str">
        <f t="shared" si="1130"/>
        <v>Not Applicable</v>
      </c>
      <c r="Y3194" t="str">
        <f t="shared" si="1131"/>
        <v>Low</v>
      </c>
      <c r="Z3194" s="3">
        <f t="shared" si="1132"/>
        <v>-2.4412850587199566</v>
      </c>
      <c r="AA3194" s="3">
        <f t="shared" si="1133"/>
        <v>-1.2034723529320503</v>
      </c>
      <c r="AB3194" s="3">
        <f t="shared" si="1134"/>
        <v>-0.92203795220402296</v>
      </c>
      <c r="AC3194" s="3">
        <f t="shared" si="1135"/>
        <v>0.45068245128865581</v>
      </c>
      <c r="AD3194" s="3">
        <f t="shared" si="1136"/>
        <v>2.0565167819083068</v>
      </c>
      <c r="AE3194" s="3">
        <f t="shared" si="1137"/>
        <v>2.9088635408704286</v>
      </c>
      <c r="AF3194" s="3">
        <f t="shared" si="1138"/>
        <v>4.5490342848279344</v>
      </c>
      <c r="AG3194" t="str">
        <f t="shared" si="1139"/>
        <v>Cluster 1</v>
      </c>
      <c r="AH3194" t="str">
        <f t="shared" si="1140"/>
        <v>Not Applicable</v>
      </c>
      <c r="AI3194" t="e">
        <f t="shared" si="1141"/>
        <v>#N/A</v>
      </c>
      <c r="AJ3194">
        <f t="shared" si="1142"/>
        <v>8.23</v>
      </c>
      <c r="AK3194" t="str">
        <f t="shared" si="1143"/>
        <v>no - Medium</v>
      </c>
      <c r="AL3194" t="str">
        <f t="shared" si="1144"/>
        <v>Q3 - High</v>
      </c>
      <c r="AM3194">
        <f t="shared" si="1145"/>
        <v>0</v>
      </c>
      <c r="AN3194">
        <f t="shared" si="1146"/>
        <v>0</v>
      </c>
      <c r="AO3194">
        <f t="shared" si="1147"/>
        <v>0</v>
      </c>
      <c r="AP3194">
        <f t="shared" si="1148"/>
        <v>2</v>
      </c>
      <c r="AQ3194">
        <f t="shared" si="1149"/>
        <v>48.4</v>
      </c>
    </row>
    <row r="3195" spans="1:43" x14ac:dyDescent="0.25">
      <c r="A3195" t="s">
        <v>43</v>
      </c>
      <c r="B3195">
        <v>48</v>
      </c>
      <c r="C3195" t="s">
        <v>28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  <c r="U3195">
        <f t="shared" si="1127"/>
        <v>0</v>
      </c>
      <c r="V3195" t="str">
        <f t="shared" si="1128"/>
        <v>&lt;=3 calls</v>
      </c>
      <c r="W3195" t="str">
        <f t="shared" si="1129"/>
        <v>Q1</v>
      </c>
      <c r="X3195" t="str">
        <f t="shared" si="1130"/>
        <v>Not Applicable</v>
      </c>
      <c r="Y3195" t="str">
        <f t="shared" si="1131"/>
        <v>High</v>
      </c>
      <c r="Z3195" s="3">
        <f t="shared" si="1132"/>
        <v>-0.21586905519696639</v>
      </c>
      <c r="AA3195" s="3">
        <f t="shared" si="1133"/>
        <v>0.91197081631771404</v>
      </c>
      <c r="AB3195" s="3">
        <f t="shared" si="1134"/>
        <v>1.3777006844529818</v>
      </c>
      <c r="AC3195" s="3">
        <f t="shared" si="1135"/>
        <v>0.41445190259141979</v>
      </c>
      <c r="AD3195" s="3">
        <f t="shared" si="1136"/>
        <v>3.4532055355337583</v>
      </c>
      <c r="AE3195" s="3">
        <f t="shared" si="1137"/>
        <v>1.71700896162795</v>
      </c>
      <c r="AF3195" s="3">
        <f t="shared" si="1138"/>
        <v>1.4041406902374109</v>
      </c>
      <c r="AG3195" t="str">
        <f t="shared" si="1139"/>
        <v>Cluster 3</v>
      </c>
      <c r="AH3195" t="str">
        <f t="shared" si="1140"/>
        <v>Not Applicable</v>
      </c>
      <c r="AI3195" t="e">
        <f t="shared" si="1141"/>
        <v>#N/A</v>
      </c>
      <c r="AJ3195">
        <f t="shared" si="1142"/>
        <v>28.66</v>
      </c>
      <c r="AK3195" t="str">
        <f t="shared" si="1143"/>
        <v>no - High</v>
      </c>
      <c r="AL3195" t="str">
        <f t="shared" si="1144"/>
        <v>Q3 - High</v>
      </c>
      <c r="AM3195">
        <f t="shared" si="1145"/>
        <v>0</v>
      </c>
      <c r="AN3195">
        <f t="shared" si="1146"/>
        <v>0</v>
      </c>
      <c r="AO3195">
        <f t="shared" si="1147"/>
        <v>1</v>
      </c>
      <c r="AP3195">
        <f t="shared" si="1148"/>
        <v>1</v>
      </c>
      <c r="AQ3195">
        <f t="shared" si="1149"/>
        <v>168.6</v>
      </c>
    </row>
    <row r="3196" spans="1:43" x14ac:dyDescent="0.25">
      <c r="A3196" t="s">
        <v>47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  <c r="U3196">
        <f t="shared" si="1127"/>
        <v>0</v>
      </c>
      <c r="V3196" t="str">
        <f t="shared" si="1128"/>
        <v>&lt;=3 calls</v>
      </c>
      <c r="W3196" t="str">
        <f t="shared" si="1129"/>
        <v>Q3</v>
      </c>
      <c r="X3196" t="str">
        <f t="shared" si="1130"/>
        <v>Not Applicable</v>
      </c>
      <c r="Y3196" t="str">
        <f t="shared" si="1131"/>
        <v>High</v>
      </c>
      <c r="Z3196" s="3">
        <f t="shared" si="1132"/>
        <v>-0.69168595445271375</v>
      </c>
      <c r="AA3196" s="3">
        <f t="shared" si="1133"/>
        <v>0.66918241871802353</v>
      </c>
      <c r="AB3196" s="3">
        <f t="shared" si="1134"/>
        <v>2.5553734059880457</v>
      </c>
      <c r="AC3196" s="3">
        <f t="shared" si="1135"/>
        <v>5.2146415619058542E-2</v>
      </c>
      <c r="AD3196" s="3">
        <f t="shared" si="1136"/>
        <v>4.0778572355522895</v>
      </c>
      <c r="AE3196" s="3">
        <f t="shared" si="1137"/>
        <v>2.7310963113375051</v>
      </c>
      <c r="AF3196" s="3">
        <f t="shared" si="1138"/>
        <v>2.5077588580356962</v>
      </c>
      <c r="AG3196" t="str">
        <f t="shared" si="1139"/>
        <v>Cluster 3</v>
      </c>
      <c r="AH3196" t="str">
        <f t="shared" si="1140"/>
        <v>&gt;16 messages</v>
      </c>
      <c r="AI3196" t="e">
        <f t="shared" si="1141"/>
        <v>#N/A</v>
      </c>
      <c r="AJ3196">
        <f t="shared" si="1142"/>
        <v>24.29</v>
      </c>
      <c r="AK3196" t="str">
        <f t="shared" si="1143"/>
        <v>no - Medium</v>
      </c>
      <c r="AL3196" t="str">
        <f t="shared" si="1144"/>
        <v>Q3 - High</v>
      </c>
      <c r="AM3196">
        <f t="shared" si="1145"/>
        <v>0</v>
      </c>
      <c r="AN3196">
        <f t="shared" si="1146"/>
        <v>1</v>
      </c>
      <c r="AO3196">
        <f t="shared" si="1147"/>
        <v>0</v>
      </c>
      <c r="AP3196">
        <f t="shared" si="1148"/>
        <v>0</v>
      </c>
      <c r="AQ3196">
        <f t="shared" si="1149"/>
        <v>142.9</v>
      </c>
    </row>
    <row r="3197" spans="1:43" x14ac:dyDescent="0.25">
      <c r="A3197" t="s">
        <v>47</v>
      </c>
      <c r="B3197">
        <v>112</v>
      </c>
      <c r="C3197" t="s">
        <v>28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  <c r="U3197">
        <f t="shared" si="1127"/>
        <v>0</v>
      </c>
      <c r="V3197" t="str">
        <f t="shared" si="1128"/>
        <v>&lt;=3 calls</v>
      </c>
      <c r="W3197" t="str">
        <f t="shared" si="1129"/>
        <v>Q3</v>
      </c>
      <c r="X3197" t="str">
        <f t="shared" si="1130"/>
        <v>Not Applicable</v>
      </c>
      <c r="Y3197" t="str">
        <f t="shared" si="1131"/>
        <v>Low</v>
      </c>
      <c r="Z3197" s="3">
        <f t="shared" si="1132"/>
        <v>-1.7599596932486918</v>
      </c>
      <c r="AA3197" s="3">
        <f t="shared" si="1133"/>
        <v>-0.9348130605061632</v>
      </c>
      <c r="AB3197" s="3">
        <f t="shared" si="1134"/>
        <v>-1.1504230499722057</v>
      </c>
      <c r="AC3197" s="3">
        <f t="shared" si="1135"/>
        <v>-0.74492565572013658</v>
      </c>
      <c r="AD3197" s="3">
        <f t="shared" si="1136"/>
        <v>0.81821640628623549</v>
      </c>
      <c r="AE3197" s="3">
        <f t="shared" si="1137"/>
        <v>2.418619648975497</v>
      </c>
      <c r="AF3197" s="3">
        <f t="shared" si="1138"/>
        <v>4.3623346874471647</v>
      </c>
      <c r="AG3197" t="str">
        <f t="shared" si="1139"/>
        <v>Cluster 1</v>
      </c>
      <c r="AH3197" t="str">
        <f t="shared" si="1140"/>
        <v>Not Applicable</v>
      </c>
      <c r="AI3197" t="e">
        <f t="shared" si="1141"/>
        <v>#N/A</v>
      </c>
      <c r="AJ3197">
        <f t="shared" si="1142"/>
        <v>14.48</v>
      </c>
      <c r="AK3197" t="str">
        <f t="shared" si="1143"/>
        <v>no - Medium</v>
      </c>
      <c r="AL3197" t="str">
        <f t="shared" si="1144"/>
        <v>Q1 - Low</v>
      </c>
      <c r="AM3197">
        <f t="shared" si="1145"/>
        <v>0</v>
      </c>
      <c r="AN3197">
        <f t="shared" si="1146"/>
        <v>0</v>
      </c>
      <c r="AO3197">
        <f t="shared" si="1147"/>
        <v>1</v>
      </c>
      <c r="AP3197">
        <f t="shared" si="1148"/>
        <v>1</v>
      </c>
      <c r="AQ3197">
        <f t="shared" si="1149"/>
        <v>85.2</v>
      </c>
    </row>
    <row r="3198" spans="1:43" x14ac:dyDescent="0.25">
      <c r="A3198" t="s">
        <v>60</v>
      </c>
      <c r="B3198">
        <v>141</v>
      </c>
      <c r="C3198" t="s">
        <v>25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  <c r="U3198">
        <f t="shared" si="1127"/>
        <v>0</v>
      </c>
      <c r="V3198" t="str">
        <f t="shared" si="1128"/>
        <v>&lt;=3 calls</v>
      </c>
      <c r="W3198" t="str">
        <f t="shared" si="1129"/>
        <v>Q4</v>
      </c>
      <c r="X3198" t="str">
        <f t="shared" si="1130"/>
        <v>Not Applicable</v>
      </c>
      <c r="Y3198" t="str">
        <f t="shared" si="1131"/>
        <v>Low</v>
      </c>
      <c r="Z3198" s="3">
        <f t="shared" si="1132"/>
        <v>-1.8969653373923703</v>
      </c>
      <c r="AA3198" s="3">
        <f t="shared" si="1133"/>
        <v>-1.1099391177911857</v>
      </c>
      <c r="AB3198" s="3">
        <f t="shared" si="1134"/>
        <v>-2.4869723612590486</v>
      </c>
      <c r="AC3198" s="3">
        <f t="shared" si="1135"/>
        <v>-1.6506893731510393</v>
      </c>
      <c r="AD3198" s="3">
        <f t="shared" si="1136"/>
        <v>1.8577181943406045</v>
      </c>
      <c r="AE3198" s="3">
        <f t="shared" si="1137"/>
        <v>3.706784222040906</v>
      </c>
      <c r="AF3198" s="3">
        <f t="shared" si="1138"/>
        <v>5.6594506489551346</v>
      </c>
      <c r="AG3198" t="str">
        <f t="shared" si="1139"/>
        <v>Cluster 1</v>
      </c>
      <c r="AH3198" t="str">
        <f t="shared" si="1140"/>
        <v>Not Applicable</v>
      </c>
      <c r="AI3198" t="e">
        <f t="shared" si="1141"/>
        <v>#N/A</v>
      </c>
      <c r="AJ3198">
        <f t="shared" si="1142"/>
        <v>13.23</v>
      </c>
      <c r="AK3198" t="str">
        <f t="shared" si="1143"/>
        <v>no - High</v>
      </c>
      <c r="AL3198" t="str">
        <f t="shared" si="1144"/>
        <v>Q1 - Low</v>
      </c>
      <c r="AM3198">
        <f t="shared" si="1145"/>
        <v>0</v>
      </c>
      <c r="AN3198">
        <f t="shared" si="1146"/>
        <v>0</v>
      </c>
      <c r="AO3198">
        <f t="shared" si="1147"/>
        <v>0</v>
      </c>
      <c r="AP3198">
        <f t="shared" si="1148"/>
        <v>1</v>
      </c>
      <c r="AQ3198">
        <f t="shared" si="1149"/>
        <v>77.8</v>
      </c>
    </row>
    <row r="3199" spans="1:43" x14ac:dyDescent="0.25">
      <c r="A3199" t="s">
        <v>53</v>
      </c>
      <c r="B3199">
        <v>73</v>
      </c>
      <c r="C3199" t="s">
        <v>25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  <c r="U3199">
        <f t="shared" si="1127"/>
        <v>0</v>
      </c>
      <c r="V3199" t="str">
        <f t="shared" si="1128"/>
        <v>&lt;=3 calls</v>
      </c>
      <c r="W3199" t="str">
        <f t="shared" si="1129"/>
        <v>Q1</v>
      </c>
      <c r="X3199" t="str">
        <f t="shared" si="1130"/>
        <v>Not Applicable</v>
      </c>
      <c r="Y3199" t="str">
        <f t="shared" si="1131"/>
        <v>Low</v>
      </c>
      <c r="Z3199" s="3">
        <f t="shared" si="1132"/>
        <v>-1.5914871852138399E-2</v>
      </c>
      <c r="AA3199" s="3">
        <f t="shared" si="1133"/>
        <v>-2.1208940848456357</v>
      </c>
      <c r="AB3199" s="3">
        <f t="shared" si="1134"/>
        <v>0.67665773217325598</v>
      </c>
      <c r="AC3199" s="3">
        <f t="shared" si="1135"/>
        <v>1.6825211069946842</v>
      </c>
      <c r="AD3199" s="3">
        <f t="shared" si="1136"/>
        <v>3.4974172941203454</v>
      </c>
      <c r="AE3199" s="3">
        <f t="shared" si="1137"/>
        <v>2.7905533437423746</v>
      </c>
      <c r="AF3199" s="3">
        <f t="shared" si="1138"/>
        <v>3.3678551333647673</v>
      </c>
      <c r="AG3199" t="str">
        <f t="shared" si="1139"/>
        <v>Cluster 2</v>
      </c>
      <c r="AH3199" t="str">
        <f t="shared" si="1140"/>
        <v>&gt;16 messages</v>
      </c>
      <c r="AI3199" t="e">
        <f t="shared" si="1141"/>
        <v>#N/A</v>
      </c>
      <c r="AJ3199">
        <f t="shared" si="1142"/>
        <v>30.5</v>
      </c>
      <c r="AK3199" t="str">
        <f t="shared" si="1143"/>
        <v>no - Medium</v>
      </c>
      <c r="AL3199" t="str">
        <f t="shared" si="1144"/>
        <v>Q4 - Very High</v>
      </c>
      <c r="AM3199">
        <f t="shared" si="1145"/>
        <v>0</v>
      </c>
      <c r="AN3199">
        <f t="shared" si="1146"/>
        <v>0</v>
      </c>
      <c r="AO3199">
        <f t="shared" si="1147"/>
        <v>0</v>
      </c>
      <c r="AP3199">
        <f t="shared" si="1148"/>
        <v>2</v>
      </c>
      <c r="AQ3199">
        <f t="shared" si="1149"/>
        <v>179.4</v>
      </c>
    </row>
    <row r="3200" spans="1:43" x14ac:dyDescent="0.25">
      <c r="A3200" t="s">
        <v>70</v>
      </c>
      <c r="B3200">
        <v>81</v>
      </c>
      <c r="C3200" t="s">
        <v>28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  <c r="U3200">
        <f t="shared" si="1127"/>
        <v>0</v>
      </c>
      <c r="V3200" t="str">
        <f t="shared" si="1128"/>
        <v>&lt;=3 calls</v>
      </c>
      <c r="W3200" t="str">
        <f t="shared" si="1129"/>
        <v>Q2</v>
      </c>
      <c r="X3200" t="str">
        <f t="shared" si="1130"/>
        <v>Not Applicable</v>
      </c>
      <c r="Y3200" t="str">
        <f t="shared" si="1131"/>
        <v>High</v>
      </c>
      <c r="Z3200" s="3">
        <f t="shared" si="1132"/>
        <v>-0.74908021078317344</v>
      </c>
      <c r="AA3200" s="3">
        <f t="shared" si="1133"/>
        <v>0.93585164231112605</v>
      </c>
      <c r="AB3200" s="3">
        <f t="shared" si="1134"/>
        <v>0.80375900397467959</v>
      </c>
      <c r="AC3200" s="3">
        <f t="shared" si="1135"/>
        <v>0.52314354868312773</v>
      </c>
      <c r="AD3200" s="3">
        <f t="shared" si="1136"/>
        <v>3.0633307258561002</v>
      </c>
      <c r="AE3200" s="3">
        <f t="shared" si="1137"/>
        <v>1.5351375077179701</v>
      </c>
      <c r="AF3200" s="3">
        <f t="shared" si="1138"/>
        <v>1.8246367307579392</v>
      </c>
      <c r="AG3200" t="str">
        <f t="shared" si="1139"/>
        <v>Cluster 2</v>
      </c>
      <c r="AH3200" t="str">
        <f t="shared" si="1140"/>
        <v>Not Applicable</v>
      </c>
      <c r="AI3200" t="e">
        <f t="shared" si="1141"/>
        <v>#N/A</v>
      </c>
      <c r="AJ3200">
        <f t="shared" si="1142"/>
        <v>23.77</v>
      </c>
      <c r="AK3200" t="str">
        <f t="shared" si="1143"/>
        <v>no - Low</v>
      </c>
      <c r="AL3200" t="str">
        <f t="shared" si="1144"/>
        <v>Q3 - High</v>
      </c>
      <c r="AM3200">
        <f t="shared" si="1145"/>
        <v>0</v>
      </c>
      <c r="AN3200">
        <f t="shared" si="1146"/>
        <v>0</v>
      </c>
      <c r="AO3200">
        <f t="shared" si="1147"/>
        <v>1</v>
      </c>
      <c r="AP3200">
        <f t="shared" si="1148"/>
        <v>3</v>
      </c>
      <c r="AQ3200">
        <f t="shared" si="1149"/>
        <v>139.80000000000001</v>
      </c>
    </row>
    <row r="3201" spans="1:43" x14ac:dyDescent="0.25">
      <c r="A3201" t="s">
        <v>24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  <c r="U3201">
        <f t="shared" si="1127"/>
        <v>0</v>
      </c>
      <c r="V3201" t="str">
        <f t="shared" si="1128"/>
        <v>&lt;=3 calls</v>
      </c>
      <c r="W3201" t="str">
        <f t="shared" si="1129"/>
        <v>Q4</v>
      </c>
      <c r="X3201" t="str">
        <f t="shared" si="1130"/>
        <v>Not Applicable</v>
      </c>
      <c r="Y3201" t="str">
        <f t="shared" si="1131"/>
        <v>Low</v>
      </c>
      <c r="Z3201" s="3">
        <f t="shared" si="1132"/>
        <v>-4.3686286205586698E-2</v>
      </c>
      <c r="AA3201" s="3">
        <f t="shared" si="1133"/>
        <v>-0.92088257867667234</v>
      </c>
      <c r="AB3201" s="3">
        <f t="shared" si="1134"/>
        <v>1.0063266559081978</v>
      </c>
      <c r="AC3201" s="3">
        <f t="shared" si="1135"/>
        <v>0.12460751301353053</v>
      </c>
      <c r="AD3201" s="3">
        <f t="shared" si="1136"/>
        <v>2.4921645599924509</v>
      </c>
      <c r="AE3201" s="3">
        <f t="shared" si="1137"/>
        <v>1.3704574367719078</v>
      </c>
      <c r="AF3201" s="3">
        <f t="shared" si="1138"/>
        <v>2.3548721786807216</v>
      </c>
      <c r="AG3201" t="str">
        <f t="shared" si="1139"/>
        <v>Cluster 2</v>
      </c>
      <c r="AH3201" t="str">
        <f t="shared" si="1140"/>
        <v>&gt;16 messages</v>
      </c>
      <c r="AI3201" t="e">
        <f t="shared" si="1141"/>
        <v>#N/A</v>
      </c>
      <c r="AJ3201">
        <f t="shared" si="1142"/>
        <v>30.24</v>
      </c>
      <c r="AK3201" t="str">
        <f t="shared" si="1143"/>
        <v>no - High</v>
      </c>
      <c r="AL3201" t="str">
        <f t="shared" si="1144"/>
        <v>Q3 - High</v>
      </c>
      <c r="AM3201">
        <f t="shared" si="1145"/>
        <v>0</v>
      </c>
      <c r="AN3201">
        <f t="shared" si="1146"/>
        <v>1</v>
      </c>
      <c r="AO3201">
        <f t="shared" si="1147"/>
        <v>0</v>
      </c>
      <c r="AP3201">
        <f t="shared" si="1148"/>
        <v>1</v>
      </c>
      <c r="AQ3201">
        <f t="shared" si="1149"/>
        <v>177.9</v>
      </c>
    </row>
    <row r="3202" spans="1:43" x14ac:dyDescent="0.25">
      <c r="A3202" t="s">
        <v>52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  <c r="U3202">
        <f t="shared" ref="U3202:U3265" si="1150">IF(T3202="yes",1,0)</f>
        <v>0</v>
      </c>
      <c r="V3202" t="str">
        <f t="shared" ref="V3202:V3265" si="1151">IF(S3202&gt;3,"&gt;3 calls","&lt;=3 calls")</f>
        <v>&lt;=3 calls</v>
      </c>
      <c r="W3202" t="str">
        <f t="shared" ref="W3202:W3265" si="1152">IF(B3202&lt;=_xlfn.QUARTILE.INC($B$2:$B$4251,1),"Q1",
IF(B3202&lt;=_xlfn.QUARTILE.INC($B$2:$B$4251,2),"Q2",
IF(B3202&lt;=_xlfn.QUARTILE.INC($B$2:$B$4251,3),"Q3","Q4")))</f>
        <v>Q1</v>
      </c>
      <c r="X3202" t="str">
        <f t="shared" ref="X3202:X3265" si="1153">IF(D3202="no","Not Applicable",IF(R3202&gt;2.84,"High","Low"))</f>
        <v>Not Applicable</v>
      </c>
      <c r="Y3202" t="str">
        <f t="shared" ref="Y3202:Y3265" si="1154">IF(J3202&lt;=165,"Low",IF(J3202&lt;=233,"Medium","High"))</f>
        <v>Medium</v>
      </c>
      <c r="Z3202" s="3">
        <f t="shared" ref="Z3202:Z3265" si="1155">(G3202-AVERAGE($G$2:$G$4251))/_xlfn.STDEV.S($G$2:$G$4251)</f>
        <v>-1.4507712801136341</v>
      </c>
      <c r="AA3202" s="3">
        <f t="shared" ref="AA3202:AA3265" si="1156">(J3202-AVERAGE($J$2:$J$4251))/_xlfn.STDEV.S($J$2:$J$4251)</f>
        <v>-0.13679545855963826</v>
      </c>
      <c r="AB3202" s="3">
        <f t="shared" ref="AB3202:AB3265" si="1157">(M3202-AVERAGE($M$2:$M$4251))/_xlfn.STDEV.S($M$2:$M$4251)</f>
        <v>-0.65591966436979254</v>
      </c>
      <c r="AC3202" s="3">
        <f t="shared" ref="AC3202:AC3265" si="1158">(P3202-AVERAGE($P$2:$P$4251))/_xlfn.STDEV.S($P$2:$P$4251)</f>
        <v>1.71875165569192</v>
      </c>
      <c r="AD3202" s="3">
        <f t="shared" ref="AD3202:AD3265" si="1159">SQRT((Z3202-$BQ$13)^2+(AA3202-$BR$13)^2+(AB3202-$BS$13)^2+(AC3202-$BT$13)^2)</f>
        <v>2.908318873513271</v>
      </c>
      <c r="AE3202" s="3">
        <f t="shared" ref="AE3202:AE3265" si="1160">SQRT((Z3202-$BQ$14)^2+(AA3202-$BR$14)^2+(AB3202-$BS$14)^2+(AC3202-$BT$14)^2)</f>
        <v>2.3468677348192828</v>
      </c>
      <c r="AF3202" s="3">
        <f t="shared" ref="AF3202:AF3265" si="1161">SQRT((Z3202-$BQ$15)^2+(AA3202-$BR$15)^2+(AB3202-$BS$15)^2+(AC3202-$BT$15)^2)</f>
        <v>3.2491933859710596</v>
      </c>
      <c r="AG3202" t="str">
        <f t="shared" ref="AG3202:AG3265" si="1162">IF(AD3202=MIN(AD3202:AF3202),"Cluster 1",IF(AE3202=MIN(AD3202:AF3202),"Cluster 2","Cluster 3"))</f>
        <v>Cluster 2</v>
      </c>
      <c r="AH3202" t="str">
        <f t="shared" ref="AH3202:AH3265" si="1163">IF(E3202="no","Not Applicable",IF(F3202=0,"0 messages",IF(F3202&lt;=16,"1-16 messages","&gt;16 messages")))</f>
        <v>Not Applicable</v>
      </c>
      <c r="AI3202" t="e">
        <f t="shared" ref="AI3202:AI3265" si="1164">IF(T3202="yes",I3202,NA())</f>
        <v>#N/A</v>
      </c>
      <c r="AJ3202">
        <f t="shared" ref="AJ3202:AJ3265" si="1165">IF(T3202="no",I3202,NA())</f>
        <v>17.32</v>
      </c>
      <c r="AK3202" t="str">
        <f t="shared" ref="AK3202:AK3265" si="1166">D3202&amp;" - "&amp;IF(Q3202&lt;=3,"Low",IF(Q3202&lt;=6,"Medium","High"))</f>
        <v>no - Medium</v>
      </c>
      <c r="AL3202" t="str">
        <f t="shared" ref="AL3202:AL3265" si="1167">IF(P3202&lt;=8.5,"Q1 - Low",IF(P3202&lt;=10.3,"Q2 - Medium",IF(P3202&lt;=12,"Q3 - High","Q4 - Very High")))</f>
        <v>Q4 - Very High</v>
      </c>
      <c r="AM3202">
        <f t="shared" ref="AM3202:AM3265" si="1168">IF(D3202="yes",1,0)</f>
        <v>0</v>
      </c>
      <c r="AN3202">
        <f t="shared" ref="AN3202:AN3265" si="1169">IF(C3202="area_code_415",1,0)</f>
        <v>1</v>
      </c>
      <c r="AO3202">
        <f t="shared" ref="AO3202:AO3265" si="1170">IF(C3202="area_code_510",1,0)</f>
        <v>0</v>
      </c>
      <c r="AP3202">
        <f t="shared" ref="AP3202:AP3265" si="1171">S3202</f>
        <v>1</v>
      </c>
      <c r="AQ3202">
        <f t="shared" ref="AQ3202:AQ3265" si="1172">G3202</f>
        <v>101.9</v>
      </c>
    </row>
    <row r="3203" spans="1:43" x14ac:dyDescent="0.25">
      <c r="A3203" t="s">
        <v>34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  <c r="U3203">
        <f t="shared" si="1150"/>
        <v>0</v>
      </c>
      <c r="V3203" t="str">
        <f t="shared" si="1151"/>
        <v>&lt;=3 calls</v>
      </c>
      <c r="W3203" t="str">
        <f t="shared" si="1152"/>
        <v>Q2</v>
      </c>
      <c r="X3203" t="str">
        <f t="shared" si="1153"/>
        <v>Not Applicable</v>
      </c>
      <c r="Y3203" t="str">
        <f t="shared" si="1154"/>
        <v>Medium</v>
      </c>
      <c r="Z3203" s="3">
        <f t="shared" si="1155"/>
        <v>-0.42137752141248369</v>
      </c>
      <c r="AA3203" s="3">
        <f t="shared" si="1156"/>
        <v>0.47017553543958857</v>
      </c>
      <c r="AB3203" s="3">
        <f t="shared" si="1157"/>
        <v>0.80574496134657669</v>
      </c>
      <c r="AC3203" s="3">
        <f t="shared" si="1158"/>
        <v>0.70429629216930834</v>
      </c>
      <c r="AD3203" s="3">
        <f t="shared" si="1159"/>
        <v>2.9430529717730947</v>
      </c>
      <c r="AE3203" s="3">
        <f t="shared" si="1160"/>
        <v>1.2425305869782297</v>
      </c>
      <c r="AF3203" s="3">
        <f t="shared" si="1161"/>
        <v>1.557627594930985</v>
      </c>
      <c r="AG3203" t="str">
        <f t="shared" si="1162"/>
        <v>Cluster 2</v>
      </c>
      <c r="AH3203" t="str">
        <f t="shared" si="1163"/>
        <v>Not Applicable</v>
      </c>
      <c r="AI3203" t="e">
        <f t="shared" si="1164"/>
        <v>#N/A</v>
      </c>
      <c r="AJ3203">
        <f t="shared" si="1165"/>
        <v>26.78</v>
      </c>
      <c r="AK3203" t="str">
        <f t="shared" si="1166"/>
        <v>no - Medium</v>
      </c>
      <c r="AL3203" t="str">
        <f t="shared" si="1167"/>
        <v>Q4 - Very High</v>
      </c>
      <c r="AM3203">
        <f t="shared" si="1168"/>
        <v>0</v>
      </c>
      <c r="AN3203">
        <f t="shared" si="1169"/>
        <v>1</v>
      </c>
      <c r="AO3203">
        <f t="shared" si="1170"/>
        <v>0</v>
      </c>
      <c r="AP3203">
        <f t="shared" si="1171"/>
        <v>1</v>
      </c>
      <c r="AQ3203">
        <f t="shared" si="1172"/>
        <v>157.5</v>
      </c>
    </row>
    <row r="3204" spans="1:43" x14ac:dyDescent="0.25">
      <c r="A3204" t="s">
        <v>24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  <c r="U3204">
        <f t="shared" si="1150"/>
        <v>0</v>
      </c>
      <c r="V3204" t="str">
        <f t="shared" si="1151"/>
        <v>&lt;=3 calls</v>
      </c>
      <c r="W3204" t="str">
        <f t="shared" si="1152"/>
        <v>Q3</v>
      </c>
      <c r="X3204" t="str">
        <f t="shared" si="1153"/>
        <v>Not Applicable</v>
      </c>
      <c r="Y3204" t="str">
        <f t="shared" si="1154"/>
        <v>Low</v>
      </c>
      <c r="Z3204" s="3">
        <f t="shared" si="1155"/>
        <v>-0.24364046955041468</v>
      </c>
      <c r="AA3204" s="3">
        <f t="shared" si="1156"/>
        <v>-0.91093223451275063</v>
      </c>
      <c r="AB3204" s="3">
        <f t="shared" si="1157"/>
        <v>0.87326751199108299</v>
      </c>
      <c r="AC3204" s="3">
        <f t="shared" si="1158"/>
        <v>1.2477545226278501</v>
      </c>
      <c r="AD3204" s="3">
        <f t="shared" si="1159"/>
        <v>3.0234986971431006</v>
      </c>
      <c r="AE3204" s="3">
        <f t="shared" si="1160"/>
        <v>1.7912693015050778</v>
      </c>
      <c r="AF3204" s="3">
        <f t="shared" si="1161"/>
        <v>2.2968994425971188</v>
      </c>
      <c r="AG3204" t="str">
        <f t="shared" si="1162"/>
        <v>Cluster 2</v>
      </c>
      <c r="AH3204" t="str">
        <f t="shared" si="1163"/>
        <v>Not Applicable</v>
      </c>
      <c r="AI3204" t="e">
        <f t="shared" si="1164"/>
        <v>#N/A</v>
      </c>
      <c r="AJ3204">
        <f t="shared" si="1165"/>
        <v>28.41</v>
      </c>
      <c r="AK3204" t="str">
        <f t="shared" si="1166"/>
        <v>no - High</v>
      </c>
      <c r="AL3204" t="str">
        <f t="shared" si="1167"/>
        <v>Q4 - Very High</v>
      </c>
      <c r="AM3204">
        <f t="shared" si="1168"/>
        <v>0</v>
      </c>
      <c r="AN3204">
        <f t="shared" si="1169"/>
        <v>1</v>
      </c>
      <c r="AO3204">
        <f t="shared" si="1170"/>
        <v>0</v>
      </c>
      <c r="AP3204">
        <f t="shared" si="1171"/>
        <v>3</v>
      </c>
      <c r="AQ3204">
        <f t="shared" si="1172"/>
        <v>167.1</v>
      </c>
    </row>
    <row r="3205" spans="1:43" x14ac:dyDescent="0.25">
      <c r="A3205" t="s">
        <v>36</v>
      </c>
      <c r="B3205">
        <v>77</v>
      </c>
      <c r="C3205" t="s">
        <v>28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  <c r="U3205">
        <f t="shared" si="1150"/>
        <v>0</v>
      </c>
      <c r="V3205" t="str">
        <f t="shared" si="1151"/>
        <v>&lt;=3 calls</v>
      </c>
      <c r="W3205" t="str">
        <f t="shared" si="1152"/>
        <v>Q2</v>
      </c>
      <c r="X3205" t="str">
        <f t="shared" si="1153"/>
        <v>Not Applicable</v>
      </c>
      <c r="Y3205" t="str">
        <f t="shared" si="1154"/>
        <v>Medium</v>
      </c>
      <c r="Z3205" s="3">
        <f t="shared" si="1155"/>
        <v>-1.0397543476825994</v>
      </c>
      <c r="AA3205" s="3">
        <f t="shared" si="1156"/>
        <v>0.29305940932178126</v>
      </c>
      <c r="AB3205" s="3">
        <f t="shared" si="1157"/>
        <v>0.80971687609037146</v>
      </c>
      <c r="AC3205" s="3">
        <f t="shared" si="1158"/>
        <v>1.2477545226278501</v>
      </c>
      <c r="AD3205" s="3">
        <f t="shared" si="1159"/>
        <v>3.1624450366441961</v>
      </c>
      <c r="AE3205" s="3">
        <f t="shared" si="1160"/>
        <v>1.8383431913222035</v>
      </c>
      <c r="AF3205" s="3">
        <f t="shared" si="1161"/>
        <v>2.1812731989289871</v>
      </c>
      <c r="AG3205" t="str">
        <f t="shared" si="1162"/>
        <v>Cluster 2</v>
      </c>
      <c r="AH3205" t="str">
        <f t="shared" si="1163"/>
        <v>Not Applicable</v>
      </c>
      <c r="AI3205" t="e">
        <f t="shared" si="1164"/>
        <v>#N/A</v>
      </c>
      <c r="AJ3205">
        <f t="shared" si="1165"/>
        <v>21.1</v>
      </c>
      <c r="AK3205" t="str">
        <f t="shared" si="1166"/>
        <v>no - Low</v>
      </c>
      <c r="AL3205" t="str">
        <f t="shared" si="1167"/>
        <v>Q4 - Very High</v>
      </c>
      <c r="AM3205">
        <f t="shared" si="1168"/>
        <v>0</v>
      </c>
      <c r="AN3205">
        <f t="shared" si="1169"/>
        <v>0</v>
      </c>
      <c r="AO3205">
        <f t="shared" si="1170"/>
        <v>1</v>
      </c>
      <c r="AP3205">
        <f t="shared" si="1171"/>
        <v>0</v>
      </c>
      <c r="AQ3205">
        <f t="shared" si="1172"/>
        <v>124.1</v>
      </c>
    </row>
    <row r="3206" spans="1:43" x14ac:dyDescent="0.25">
      <c r="A3206" t="s">
        <v>60</v>
      </c>
      <c r="B3206">
        <v>72</v>
      </c>
      <c r="C3206" t="s">
        <v>25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  <c r="U3206">
        <f t="shared" si="1150"/>
        <v>0</v>
      </c>
      <c r="V3206" t="str">
        <f t="shared" si="1151"/>
        <v>&lt;=3 calls</v>
      </c>
      <c r="W3206" t="str">
        <f t="shared" si="1152"/>
        <v>Q1</v>
      </c>
      <c r="X3206" t="str">
        <f t="shared" si="1153"/>
        <v>Not Applicable</v>
      </c>
      <c r="Y3206" t="str">
        <f t="shared" si="1154"/>
        <v>High</v>
      </c>
      <c r="Z3206" s="3">
        <f t="shared" si="1155"/>
        <v>0.76168473004441406</v>
      </c>
      <c r="AA3206" s="3">
        <f t="shared" si="1156"/>
        <v>2.2532772096143656</v>
      </c>
      <c r="AB3206" s="3">
        <f t="shared" si="1157"/>
        <v>-0.48909924513042419</v>
      </c>
      <c r="AC3206" s="3">
        <f t="shared" si="1158"/>
        <v>0.55937409738036437</v>
      </c>
      <c r="AD3206" s="3">
        <f t="shared" si="1159"/>
        <v>4.0472228561786689</v>
      </c>
      <c r="AE3206" s="3">
        <f t="shared" si="1160"/>
        <v>2.4918947136180498</v>
      </c>
      <c r="AF3206" s="3">
        <f t="shared" si="1161"/>
        <v>2.0097426899830091</v>
      </c>
      <c r="AG3206" t="str">
        <f t="shared" si="1162"/>
        <v>Cluster 3</v>
      </c>
      <c r="AH3206" t="str">
        <f t="shared" si="1163"/>
        <v>&gt;16 messages</v>
      </c>
      <c r="AI3206" t="e">
        <f t="shared" si="1164"/>
        <v>#N/A</v>
      </c>
      <c r="AJ3206">
        <f t="shared" si="1165"/>
        <v>37.64</v>
      </c>
      <c r="AK3206" t="str">
        <f t="shared" si="1166"/>
        <v>no - Low</v>
      </c>
      <c r="AL3206" t="str">
        <f t="shared" si="1167"/>
        <v>Q3 - High</v>
      </c>
      <c r="AM3206">
        <f t="shared" si="1168"/>
        <v>0</v>
      </c>
      <c r="AN3206">
        <f t="shared" si="1169"/>
        <v>0</v>
      </c>
      <c r="AO3206">
        <f t="shared" si="1170"/>
        <v>0</v>
      </c>
      <c r="AP3206">
        <f t="shared" si="1171"/>
        <v>3</v>
      </c>
      <c r="AQ3206">
        <f t="shared" si="1172"/>
        <v>221.4</v>
      </c>
    </row>
    <row r="3207" spans="1:43" x14ac:dyDescent="0.25">
      <c r="A3207" t="s">
        <v>20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  <c r="U3207">
        <f t="shared" si="1150"/>
        <v>0</v>
      </c>
      <c r="V3207" t="str">
        <f t="shared" si="1151"/>
        <v>&lt;=3 calls</v>
      </c>
      <c r="W3207" t="str">
        <f t="shared" si="1152"/>
        <v>Q3</v>
      </c>
      <c r="X3207" t="str">
        <f t="shared" si="1153"/>
        <v>Not Applicable</v>
      </c>
      <c r="Y3207" t="str">
        <f t="shared" si="1154"/>
        <v>Low</v>
      </c>
      <c r="Z3207" s="3">
        <f t="shared" si="1155"/>
        <v>0.88202752557602337</v>
      </c>
      <c r="AA3207" s="3">
        <f t="shared" si="1156"/>
        <v>-1.9557183717245346</v>
      </c>
      <c r="AB3207" s="3">
        <f t="shared" si="1157"/>
        <v>-0.246812445758961</v>
      </c>
      <c r="AC3207" s="3">
        <f t="shared" si="1158"/>
        <v>-1.8680726653344564</v>
      </c>
      <c r="AD3207" s="3">
        <f t="shared" si="1159"/>
        <v>2.4033865392903553</v>
      </c>
      <c r="AE3207" s="3">
        <f t="shared" si="1160"/>
        <v>2.8554191936957221</v>
      </c>
      <c r="AF3207" s="3">
        <f t="shared" si="1161"/>
        <v>4.3047149366955511</v>
      </c>
      <c r="AG3207" t="str">
        <f t="shared" si="1162"/>
        <v>Cluster 1</v>
      </c>
      <c r="AH3207" t="str">
        <f t="shared" si="1163"/>
        <v>&gt;16 messages</v>
      </c>
      <c r="AI3207" t="e">
        <f t="shared" si="1164"/>
        <v>#N/A</v>
      </c>
      <c r="AJ3207">
        <f t="shared" si="1165"/>
        <v>38.74</v>
      </c>
      <c r="AK3207" t="str">
        <f t="shared" si="1166"/>
        <v>no - Medium</v>
      </c>
      <c r="AL3207" t="str">
        <f t="shared" si="1167"/>
        <v>Q1 - Low</v>
      </c>
      <c r="AM3207">
        <f t="shared" si="1168"/>
        <v>0</v>
      </c>
      <c r="AN3207">
        <f t="shared" si="1169"/>
        <v>1</v>
      </c>
      <c r="AO3207">
        <f t="shared" si="1170"/>
        <v>0</v>
      </c>
      <c r="AP3207">
        <f t="shared" si="1171"/>
        <v>0</v>
      </c>
      <c r="AQ3207">
        <f t="shared" si="1172"/>
        <v>227.9</v>
      </c>
    </row>
    <row r="3208" spans="1:43" x14ac:dyDescent="0.25">
      <c r="A3208" t="s">
        <v>57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  <c r="U3208">
        <f t="shared" si="1150"/>
        <v>0</v>
      </c>
      <c r="V3208" t="str">
        <f t="shared" si="1151"/>
        <v>&lt;=3 calls</v>
      </c>
      <c r="W3208" t="str">
        <f t="shared" si="1152"/>
        <v>Q2</v>
      </c>
      <c r="X3208" t="str">
        <f t="shared" si="1153"/>
        <v>Not Applicable</v>
      </c>
      <c r="Y3208" t="str">
        <f t="shared" si="1154"/>
        <v>Medium</v>
      </c>
      <c r="Z3208" s="3">
        <f t="shared" si="1155"/>
        <v>-4.5537713829149812E-2</v>
      </c>
      <c r="AA3208" s="3">
        <f t="shared" si="1156"/>
        <v>0.52390739392476582</v>
      </c>
      <c r="AB3208" s="3">
        <f t="shared" si="1157"/>
        <v>0.42245518857040953</v>
      </c>
      <c r="AC3208" s="3">
        <f t="shared" si="1158"/>
        <v>-0.85361730181184459</v>
      </c>
      <c r="AD3208" s="3">
        <f t="shared" si="1159"/>
        <v>2.2974112950886227</v>
      </c>
      <c r="AE3208" s="3">
        <f t="shared" si="1160"/>
        <v>1.0879722078676548</v>
      </c>
      <c r="AF3208" s="3">
        <f t="shared" si="1161"/>
        <v>2.2559406888001416</v>
      </c>
      <c r="AG3208" t="str">
        <f t="shared" si="1162"/>
        <v>Cluster 2</v>
      </c>
      <c r="AH3208" t="str">
        <f t="shared" si="1163"/>
        <v>Not Applicable</v>
      </c>
      <c r="AI3208" t="e">
        <f t="shared" si="1164"/>
        <v>#N/A</v>
      </c>
      <c r="AJ3208">
        <f t="shared" si="1165"/>
        <v>30.23</v>
      </c>
      <c r="AK3208" t="str">
        <f t="shared" si="1166"/>
        <v>no - Medium</v>
      </c>
      <c r="AL3208" t="str">
        <f t="shared" si="1167"/>
        <v>Q1 - Low</v>
      </c>
      <c r="AM3208">
        <f t="shared" si="1168"/>
        <v>0</v>
      </c>
      <c r="AN3208">
        <f t="shared" si="1169"/>
        <v>1</v>
      </c>
      <c r="AO3208">
        <f t="shared" si="1170"/>
        <v>0</v>
      </c>
      <c r="AP3208">
        <f t="shared" si="1171"/>
        <v>1</v>
      </c>
      <c r="AQ3208">
        <f t="shared" si="1172"/>
        <v>177.8</v>
      </c>
    </row>
    <row r="3209" spans="1:43" x14ac:dyDescent="0.25">
      <c r="A3209" t="s">
        <v>55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  <c r="U3209">
        <f t="shared" si="1150"/>
        <v>1</v>
      </c>
      <c r="V3209" t="str">
        <f t="shared" si="1151"/>
        <v>&lt;=3 calls</v>
      </c>
      <c r="W3209" t="str">
        <f t="shared" si="1152"/>
        <v>Q2</v>
      </c>
      <c r="X3209" t="str">
        <f t="shared" si="1153"/>
        <v>Not Applicable</v>
      </c>
      <c r="Y3209" t="str">
        <f t="shared" si="1154"/>
        <v>Low</v>
      </c>
      <c r="Z3209" s="3">
        <f t="shared" si="1155"/>
        <v>0.16922789050418363</v>
      </c>
      <c r="AA3209" s="3">
        <f t="shared" si="1156"/>
        <v>-1.0243661579814589</v>
      </c>
      <c r="AB3209" s="3">
        <f t="shared" si="1157"/>
        <v>0.16626668759566532</v>
      </c>
      <c r="AC3209" s="3">
        <f t="shared" si="1158"/>
        <v>0.34199080519694713</v>
      </c>
      <c r="AD3209" s="3">
        <f t="shared" si="1159"/>
        <v>2.1280988880726754</v>
      </c>
      <c r="AE3209" s="3">
        <f t="shared" si="1160"/>
        <v>1.105697258197506</v>
      </c>
      <c r="AF3209" s="3">
        <f t="shared" si="1161"/>
        <v>2.4323502988169294</v>
      </c>
      <c r="AG3209" t="str">
        <f t="shared" si="1162"/>
        <v>Cluster 2</v>
      </c>
      <c r="AH3209" t="str">
        <f t="shared" si="1163"/>
        <v>&gt;16 messages</v>
      </c>
      <c r="AI3209">
        <f t="shared" si="1164"/>
        <v>32.200000000000003</v>
      </c>
      <c r="AJ3209" t="e">
        <f t="shared" si="1165"/>
        <v>#N/A</v>
      </c>
      <c r="AK3209" t="str">
        <f t="shared" si="1166"/>
        <v>no - Medium</v>
      </c>
      <c r="AL3209" t="str">
        <f t="shared" si="1167"/>
        <v>Q3 - High</v>
      </c>
      <c r="AM3209">
        <f t="shared" si="1168"/>
        <v>0</v>
      </c>
      <c r="AN3209">
        <f t="shared" si="1169"/>
        <v>1</v>
      </c>
      <c r="AO3209">
        <f t="shared" si="1170"/>
        <v>0</v>
      </c>
      <c r="AP3209">
        <f t="shared" si="1171"/>
        <v>1</v>
      </c>
      <c r="AQ3209">
        <f t="shared" si="1172"/>
        <v>189.4</v>
      </c>
    </row>
    <row r="3210" spans="1:43" x14ac:dyDescent="0.25">
      <c r="A3210" t="s">
        <v>20</v>
      </c>
      <c r="B3210">
        <v>43</v>
      </c>
      <c r="C3210" t="s">
        <v>28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  <c r="U3210">
        <f t="shared" si="1150"/>
        <v>0</v>
      </c>
      <c r="V3210" t="str">
        <f t="shared" si="1151"/>
        <v>&lt;=3 calls</v>
      </c>
      <c r="W3210" t="str">
        <f t="shared" si="1152"/>
        <v>Q1</v>
      </c>
      <c r="X3210" t="str">
        <f t="shared" si="1153"/>
        <v>Not Applicable</v>
      </c>
      <c r="Y3210" t="str">
        <f t="shared" si="1154"/>
        <v>Medium</v>
      </c>
      <c r="Z3210" s="3">
        <f t="shared" si="1155"/>
        <v>0.14886218664498829</v>
      </c>
      <c r="AA3210" s="3">
        <f t="shared" si="1156"/>
        <v>-0.64824314858521659</v>
      </c>
      <c r="AB3210" s="3">
        <f t="shared" si="1157"/>
        <v>-0.21106521306481044</v>
      </c>
      <c r="AC3210" s="3">
        <f t="shared" si="1158"/>
        <v>1.9361349478753367</v>
      </c>
      <c r="AD3210" s="3">
        <f t="shared" si="1159"/>
        <v>3.269086070538878</v>
      </c>
      <c r="AE3210" s="3">
        <f t="shared" si="1160"/>
        <v>2.058044263579073</v>
      </c>
      <c r="AF3210" s="3">
        <f t="shared" si="1161"/>
        <v>2.4050298636628469</v>
      </c>
      <c r="AG3210" t="str">
        <f t="shared" si="1162"/>
        <v>Cluster 2</v>
      </c>
      <c r="AH3210" t="str">
        <f t="shared" si="1163"/>
        <v>&gt;16 messages</v>
      </c>
      <c r="AI3210" t="e">
        <f t="shared" si="1164"/>
        <v>#N/A</v>
      </c>
      <c r="AJ3210">
        <f t="shared" si="1165"/>
        <v>32.01</v>
      </c>
      <c r="AK3210" t="str">
        <f t="shared" si="1166"/>
        <v>no - Medium</v>
      </c>
      <c r="AL3210" t="str">
        <f t="shared" si="1167"/>
        <v>Q4 - Very High</v>
      </c>
      <c r="AM3210">
        <f t="shared" si="1168"/>
        <v>0</v>
      </c>
      <c r="AN3210">
        <f t="shared" si="1169"/>
        <v>0</v>
      </c>
      <c r="AO3210">
        <f t="shared" si="1170"/>
        <v>1</v>
      </c>
      <c r="AP3210">
        <f t="shared" si="1171"/>
        <v>1</v>
      </c>
      <c r="AQ3210">
        <f t="shared" si="1172"/>
        <v>188.3</v>
      </c>
    </row>
    <row r="3211" spans="1:43" x14ac:dyDescent="0.25">
      <c r="A3211" t="s">
        <v>67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  <c r="U3211">
        <f t="shared" si="1150"/>
        <v>0</v>
      </c>
      <c r="V3211" t="str">
        <f t="shared" si="1151"/>
        <v>&lt;=3 calls</v>
      </c>
      <c r="W3211" t="str">
        <f t="shared" si="1152"/>
        <v>Q4</v>
      </c>
      <c r="X3211" t="str">
        <f t="shared" si="1153"/>
        <v>Not Applicable</v>
      </c>
      <c r="Y3211" t="str">
        <f t="shared" si="1154"/>
        <v>Medium</v>
      </c>
      <c r="Z3211" s="3">
        <f t="shared" si="1155"/>
        <v>-5.8497707194092669E-2</v>
      </c>
      <c r="AA3211" s="3">
        <f t="shared" si="1156"/>
        <v>0.11594328320397398</v>
      </c>
      <c r="AB3211" s="3">
        <f t="shared" si="1157"/>
        <v>1.077821121296499</v>
      </c>
      <c r="AC3211" s="3">
        <f t="shared" si="1158"/>
        <v>-1.3246144348759143</v>
      </c>
      <c r="AD3211" s="3">
        <f t="shared" si="1159"/>
        <v>2.5601701353860244</v>
      </c>
      <c r="AE3211" s="3">
        <f t="shared" si="1160"/>
        <v>1.7126490000176811</v>
      </c>
      <c r="AF3211" s="3">
        <f t="shared" si="1161"/>
        <v>2.7040455011705391</v>
      </c>
      <c r="AG3211" t="str">
        <f t="shared" si="1162"/>
        <v>Cluster 2</v>
      </c>
      <c r="AH3211" t="str">
        <f t="shared" si="1163"/>
        <v>&gt;16 messages</v>
      </c>
      <c r="AI3211" t="e">
        <f t="shared" si="1164"/>
        <v>#N/A</v>
      </c>
      <c r="AJ3211">
        <f t="shared" si="1165"/>
        <v>30.11</v>
      </c>
      <c r="AK3211" t="str">
        <f t="shared" si="1166"/>
        <v>no - Low</v>
      </c>
      <c r="AL3211" t="str">
        <f t="shared" si="1167"/>
        <v>Q1 - Low</v>
      </c>
      <c r="AM3211">
        <f t="shared" si="1168"/>
        <v>0</v>
      </c>
      <c r="AN3211">
        <f t="shared" si="1169"/>
        <v>1</v>
      </c>
      <c r="AO3211">
        <f t="shared" si="1170"/>
        <v>0</v>
      </c>
      <c r="AP3211">
        <f t="shared" si="1171"/>
        <v>2</v>
      </c>
      <c r="AQ3211">
        <f t="shared" si="1172"/>
        <v>177.1</v>
      </c>
    </row>
    <row r="3212" spans="1:43" x14ac:dyDescent="0.25">
      <c r="A3212" t="s">
        <v>73</v>
      </c>
      <c r="B3212">
        <v>142</v>
      </c>
      <c r="C3212" t="s">
        <v>25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  <c r="U3212">
        <f t="shared" si="1150"/>
        <v>0</v>
      </c>
      <c r="V3212" t="str">
        <f t="shared" si="1151"/>
        <v>&lt;=3 calls</v>
      </c>
      <c r="W3212" t="str">
        <f t="shared" si="1152"/>
        <v>Q4</v>
      </c>
      <c r="X3212" t="str">
        <f t="shared" si="1153"/>
        <v>Not Applicable</v>
      </c>
      <c r="Y3212" t="str">
        <f t="shared" si="1154"/>
        <v>Medium</v>
      </c>
      <c r="Z3212" s="3">
        <f t="shared" si="1155"/>
        <v>-0.95829153224581753</v>
      </c>
      <c r="AA3212" s="3">
        <f t="shared" si="1156"/>
        <v>-0.15072594038912907</v>
      </c>
      <c r="AB3212" s="3">
        <f t="shared" si="1157"/>
        <v>-2.4134919384988507</v>
      </c>
      <c r="AC3212" s="3">
        <f t="shared" si="1158"/>
        <v>-0.38262016874777532</v>
      </c>
      <c r="AD3212" s="3">
        <f t="shared" si="1159"/>
        <v>1.7612845712287937</v>
      </c>
      <c r="AE3212" s="3">
        <f t="shared" si="1160"/>
        <v>2.6291410195369402</v>
      </c>
      <c r="AF3212" s="3">
        <f t="shared" si="1161"/>
        <v>4.3269667967728722</v>
      </c>
      <c r="AG3212" t="str">
        <f t="shared" si="1162"/>
        <v>Cluster 1</v>
      </c>
      <c r="AH3212" t="str">
        <f t="shared" si="1163"/>
        <v>Not Applicable</v>
      </c>
      <c r="AI3212" t="e">
        <f t="shared" si="1164"/>
        <v>#N/A</v>
      </c>
      <c r="AJ3212">
        <f t="shared" si="1165"/>
        <v>21.85</v>
      </c>
      <c r="AK3212" t="str">
        <f t="shared" si="1166"/>
        <v>no - Medium</v>
      </c>
      <c r="AL3212" t="str">
        <f t="shared" si="1167"/>
        <v>Q2 - Medium</v>
      </c>
      <c r="AM3212">
        <f t="shared" si="1168"/>
        <v>0</v>
      </c>
      <c r="AN3212">
        <f t="shared" si="1169"/>
        <v>0</v>
      </c>
      <c r="AO3212">
        <f t="shared" si="1170"/>
        <v>0</v>
      </c>
      <c r="AP3212">
        <f t="shared" si="1171"/>
        <v>2</v>
      </c>
      <c r="AQ3212">
        <f t="shared" si="1172"/>
        <v>128.5</v>
      </c>
    </row>
    <row r="3213" spans="1:43" x14ac:dyDescent="0.25">
      <c r="A3213" t="s">
        <v>46</v>
      </c>
      <c r="B3213">
        <v>78</v>
      </c>
      <c r="C3213" t="s">
        <v>25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  <c r="U3213">
        <f t="shared" si="1150"/>
        <v>0</v>
      </c>
      <c r="V3213" t="str">
        <f t="shared" si="1151"/>
        <v>&lt;=3 calls</v>
      </c>
      <c r="W3213" t="str">
        <f t="shared" si="1152"/>
        <v>Q2</v>
      </c>
      <c r="X3213" t="str">
        <f t="shared" si="1153"/>
        <v>Not Applicable</v>
      </c>
      <c r="Y3213" t="str">
        <f t="shared" si="1154"/>
        <v>Medium</v>
      </c>
      <c r="Z3213" s="3">
        <f t="shared" si="1155"/>
        <v>-0.92126297977455318</v>
      </c>
      <c r="AA3213" s="3">
        <f t="shared" si="1156"/>
        <v>-0.5348092251165083</v>
      </c>
      <c r="AB3213" s="3">
        <f t="shared" si="1157"/>
        <v>-0.16538819351117423</v>
      </c>
      <c r="AC3213" s="3">
        <f t="shared" si="1158"/>
        <v>5.2146415619058542E-2</v>
      </c>
      <c r="AD3213" s="3">
        <f t="shared" si="1159"/>
        <v>1.4234433331963938</v>
      </c>
      <c r="AE3213" s="3">
        <f t="shared" si="1160"/>
        <v>1.0792677556508461</v>
      </c>
      <c r="AF3213" s="3">
        <f t="shared" si="1161"/>
        <v>2.8815702063204998</v>
      </c>
      <c r="AG3213" t="str">
        <f t="shared" si="1162"/>
        <v>Cluster 2</v>
      </c>
      <c r="AH3213" t="str">
        <f t="shared" si="1163"/>
        <v>&gt;16 messages</v>
      </c>
      <c r="AI3213" t="e">
        <f t="shared" si="1164"/>
        <v>#N/A</v>
      </c>
      <c r="AJ3213">
        <f t="shared" si="1165"/>
        <v>22.19</v>
      </c>
      <c r="AK3213" t="str">
        <f t="shared" si="1166"/>
        <v>no - Low</v>
      </c>
      <c r="AL3213" t="str">
        <f t="shared" si="1167"/>
        <v>Q3 - High</v>
      </c>
      <c r="AM3213">
        <f t="shared" si="1168"/>
        <v>0</v>
      </c>
      <c r="AN3213">
        <f t="shared" si="1169"/>
        <v>0</v>
      </c>
      <c r="AO3213">
        <f t="shared" si="1170"/>
        <v>0</v>
      </c>
      <c r="AP3213">
        <f t="shared" si="1171"/>
        <v>3</v>
      </c>
      <c r="AQ3213">
        <f t="shared" si="1172"/>
        <v>130.5</v>
      </c>
    </row>
    <row r="3214" spans="1:43" x14ac:dyDescent="0.25">
      <c r="A3214" t="s">
        <v>29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  <c r="U3214">
        <f t="shared" si="1150"/>
        <v>0</v>
      </c>
      <c r="V3214" t="str">
        <f t="shared" si="1151"/>
        <v>&lt;=3 calls</v>
      </c>
      <c r="W3214" t="str">
        <f t="shared" si="1152"/>
        <v>Q4</v>
      </c>
      <c r="X3214" t="str">
        <f t="shared" si="1153"/>
        <v>Not Applicable</v>
      </c>
      <c r="Y3214" t="str">
        <f t="shared" si="1154"/>
        <v>Medium</v>
      </c>
      <c r="Z3214" s="3">
        <f t="shared" si="1155"/>
        <v>0.38584492246108015</v>
      </c>
      <c r="AA3214" s="3">
        <f t="shared" si="1156"/>
        <v>0.32490051064633074</v>
      </c>
      <c r="AB3214" s="3">
        <f t="shared" si="1157"/>
        <v>0.33507306420693078</v>
      </c>
      <c r="AC3214" s="3">
        <f t="shared" si="1158"/>
        <v>0.45068245128865581</v>
      </c>
      <c r="AD3214" s="3">
        <f t="shared" si="1159"/>
        <v>2.7500594854420535</v>
      </c>
      <c r="AE3214" s="3">
        <f t="shared" si="1160"/>
        <v>0.75486772103714761</v>
      </c>
      <c r="AF3214" s="3">
        <f t="shared" si="1161"/>
        <v>1.2557162812744851</v>
      </c>
      <c r="AG3214" t="str">
        <f t="shared" si="1162"/>
        <v>Cluster 2</v>
      </c>
      <c r="AH3214" t="str">
        <f t="shared" si="1163"/>
        <v>Not Applicable</v>
      </c>
      <c r="AI3214" t="e">
        <f t="shared" si="1164"/>
        <v>#N/A</v>
      </c>
      <c r="AJ3214">
        <f t="shared" si="1165"/>
        <v>34.19</v>
      </c>
      <c r="AK3214" t="str">
        <f t="shared" si="1166"/>
        <v>no - Medium</v>
      </c>
      <c r="AL3214" t="str">
        <f t="shared" si="1167"/>
        <v>Q3 - High</v>
      </c>
      <c r="AM3214">
        <f t="shared" si="1168"/>
        <v>0</v>
      </c>
      <c r="AN3214">
        <f t="shared" si="1169"/>
        <v>1</v>
      </c>
      <c r="AO3214">
        <f t="shared" si="1170"/>
        <v>0</v>
      </c>
      <c r="AP3214">
        <f t="shared" si="1171"/>
        <v>1</v>
      </c>
      <c r="AQ3214">
        <f t="shared" si="1172"/>
        <v>201.1</v>
      </c>
    </row>
    <row r="3215" spans="1:43" x14ac:dyDescent="0.25">
      <c r="A3215" t="s">
        <v>71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  <c r="U3215">
        <f t="shared" si="1150"/>
        <v>0</v>
      </c>
      <c r="V3215" t="str">
        <f t="shared" si="1151"/>
        <v>&lt;=3 calls</v>
      </c>
      <c r="W3215" t="str">
        <f t="shared" si="1152"/>
        <v>Q1</v>
      </c>
      <c r="X3215" t="str">
        <f t="shared" si="1153"/>
        <v>Not Applicable</v>
      </c>
      <c r="Y3215" t="str">
        <f t="shared" si="1154"/>
        <v>Low</v>
      </c>
      <c r="Z3215" s="3">
        <f t="shared" si="1155"/>
        <v>-0.74908021078317344</v>
      </c>
      <c r="AA3215" s="3">
        <f t="shared" si="1156"/>
        <v>-2.8233883828185116</v>
      </c>
      <c r="AB3215" s="3">
        <f t="shared" si="1157"/>
        <v>5.7039032141317079E-2</v>
      </c>
      <c r="AC3215" s="3">
        <f t="shared" si="1158"/>
        <v>-0.20146742526159472</v>
      </c>
      <c r="AD3215" s="3">
        <f t="shared" si="1159"/>
        <v>2.2677503662455272</v>
      </c>
      <c r="AE3215" s="3">
        <f t="shared" si="1160"/>
        <v>2.9285637601135899</v>
      </c>
      <c r="AF3215" s="3">
        <f t="shared" si="1161"/>
        <v>4.4732851094575423</v>
      </c>
      <c r="AG3215" t="str">
        <f t="shared" si="1162"/>
        <v>Cluster 1</v>
      </c>
      <c r="AH3215" t="str">
        <f t="shared" si="1163"/>
        <v>&gt;16 messages</v>
      </c>
      <c r="AI3215" t="e">
        <f t="shared" si="1164"/>
        <v>#N/A</v>
      </c>
      <c r="AJ3215">
        <f t="shared" si="1165"/>
        <v>23.77</v>
      </c>
      <c r="AK3215" t="str">
        <f t="shared" si="1166"/>
        <v>no - Low</v>
      </c>
      <c r="AL3215" t="str">
        <f t="shared" si="1167"/>
        <v>Q2 - Medium</v>
      </c>
      <c r="AM3215">
        <f t="shared" si="1168"/>
        <v>0</v>
      </c>
      <c r="AN3215">
        <f t="shared" si="1169"/>
        <v>1</v>
      </c>
      <c r="AO3215">
        <f t="shared" si="1170"/>
        <v>0</v>
      </c>
      <c r="AP3215">
        <f t="shared" si="1171"/>
        <v>3</v>
      </c>
      <c r="AQ3215">
        <f t="shared" si="1172"/>
        <v>139.80000000000001</v>
      </c>
    </row>
    <row r="3216" spans="1:43" x14ac:dyDescent="0.25">
      <c r="A3216" t="s">
        <v>71</v>
      </c>
      <c r="B3216">
        <v>73</v>
      </c>
      <c r="C3216" t="s">
        <v>28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  <c r="U3216">
        <f t="shared" si="1150"/>
        <v>0</v>
      </c>
      <c r="V3216" t="str">
        <f t="shared" si="1151"/>
        <v>&gt;3 calls</v>
      </c>
      <c r="W3216" t="str">
        <f t="shared" si="1152"/>
        <v>Q1</v>
      </c>
      <c r="X3216" t="str">
        <f t="shared" si="1153"/>
        <v>Not Applicable</v>
      </c>
      <c r="Y3216" t="str">
        <f t="shared" si="1154"/>
        <v>High</v>
      </c>
      <c r="Z3216" s="3">
        <f t="shared" si="1155"/>
        <v>1.0616160050616554</v>
      </c>
      <c r="AA3216" s="3">
        <f t="shared" si="1156"/>
        <v>0.89008005915708632</v>
      </c>
      <c r="AB3216" s="3">
        <f t="shared" si="1157"/>
        <v>-0.24284053101516617</v>
      </c>
      <c r="AC3216" s="3">
        <f t="shared" si="1158"/>
        <v>-1.2521533374814422</v>
      </c>
      <c r="AD3216" s="3">
        <f t="shared" si="1159"/>
        <v>2.908527969510704</v>
      </c>
      <c r="AE3216" s="3">
        <f t="shared" si="1160"/>
        <v>1.8831172448846072</v>
      </c>
      <c r="AF3216" s="3">
        <f t="shared" si="1161"/>
        <v>2.5754079611854754</v>
      </c>
      <c r="AG3216" t="str">
        <f t="shared" si="1162"/>
        <v>Cluster 2</v>
      </c>
      <c r="AH3216" t="str">
        <f t="shared" si="1163"/>
        <v>1-16 messages</v>
      </c>
      <c r="AI3216" t="e">
        <f t="shared" si="1164"/>
        <v>#N/A</v>
      </c>
      <c r="AJ3216">
        <f t="shared" si="1165"/>
        <v>40.39</v>
      </c>
      <c r="AK3216" t="str">
        <f t="shared" si="1166"/>
        <v>no - High</v>
      </c>
      <c r="AL3216" t="str">
        <f t="shared" si="1167"/>
        <v>Q1 - Low</v>
      </c>
      <c r="AM3216">
        <f t="shared" si="1168"/>
        <v>0</v>
      </c>
      <c r="AN3216">
        <f t="shared" si="1169"/>
        <v>0</v>
      </c>
      <c r="AO3216">
        <f t="shared" si="1170"/>
        <v>1</v>
      </c>
      <c r="AP3216">
        <f t="shared" si="1171"/>
        <v>4</v>
      </c>
      <c r="AQ3216">
        <f t="shared" si="1172"/>
        <v>237.6</v>
      </c>
    </row>
    <row r="3217" spans="1:43" x14ac:dyDescent="0.25">
      <c r="A3217" t="s">
        <v>68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  <c r="U3217">
        <f t="shared" si="1150"/>
        <v>0</v>
      </c>
      <c r="V3217" t="str">
        <f t="shared" si="1151"/>
        <v>&lt;=3 calls</v>
      </c>
      <c r="W3217" t="str">
        <f t="shared" si="1152"/>
        <v>Q2</v>
      </c>
      <c r="X3217" t="str">
        <f t="shared" si="1153"/>
        <v>Not Applicable</v>
      </c>
      <c r="Y3217" t="str">
        <f t="shared" si="1154"/>
        <v>Medium</v>
      </c>
      <c r="Z3217" s="3">
        <f t="shared" si="1155"/>
        <v>0.32289638325993059</v>
      </c>
      <c r="AA3217" s="3">
        <f t="shared" si="1156"/>
        <v>0.64530159272461107</v>
      </c>
      <c r="AB3217" s="3">
        <f t="shared" si="1157"/>
        <v>-7.6020111775798399E-2</v>
      </c>
      <c r="AC3217" s="3">
        <f t="shared" si="1158"/>
        <v>0.63183519477483641</v>
      </c>
      <c r="AD3217" s="3">
        <f t="shared" si="1159"/>
        <v>2.8237735583104011</v>
      </c>
      <c r="AE3217" s="3">
        <f t="shared" si="1160"/>
        <v>0.96211797127266263</v>
      </c>
      <c r="AF3217" s="3">
        <f t="shared" si="1161"/>
        <v>1.3702718243759757</v>
      </c>
      <c r="AG3217" t="str">
        <f t="shared" si="1162"/>
        <v>Cluster 2</v>
      </c>
      <c r="AH3217" t="str">
        <f t="shared" si="1163"/>
        <v>&gt;16 messages</v>
      </c>
      <c r="AI3217" t="e">
        <f t="shared" si="1164"/>
        <v>#N/A</v>
      </c>
      <c r="AJ3217">
        <f t="shared" si="1165"/>
        <v>33.61</v>
      </c>
      <c r="AK3217" t="str">
        <f t="shared" si="1166"/>
        <v>no - Medium</v>
      </c>
      <c r="AL3217" t="str">
        <f t="shared" si="1167"/>
        <v>Q3 - High</v>
      </c>
      <c r="AM3217">
        <f t="shared" si="1168"/>
        <v>0</v>
      </c>
      <c r="AN3217">
        <f t="shared" si="1169"/>
        <v>1</v>
      </c>
      <c r="AO3217">
        <f t="shared" si="1170"/>
        <v>0</v>
      </c>
      <c r="AP3217">
        <f t="shared" si="1171"/>
        <v>1</v>
      </c>
      <c r="AQ3217">
        <f t="shared" si="1172"/>
        <v>197.7</v>
      </c>
    </row>
    <row r="3218" spans="1:43" x14ac:dyDescent="0.25">
      <c r="A3218" t="s">
        <v>30</v>
      </c>
      <c r="B3218">
        <v>100</v>
      </c>
      <c r="C3218" t="s">
        <v>28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  <c r="U3218">
        <f t="shared" si="1150"/>
        <v>0</v>
      </c>
      <c r="V3218" t="str">
        <f t="shared" si="1151"/>
        <v>&lt;=3 calls</v>
      </c>
      <c r="W3218" t="str">
        <f t="shared" si="1152"/>
        <v>Q2</v>
      </c>
      <c r="X3218" t="str">
        <f t="shared" si="1153"/>
        <v>Not Applicable</v>
      </c>
      <c r="Y3218" t="str">
        <f t="shared" si="1154"/>
        <v>High</v>
      </c>
      <c r="Z3218" s="3">
        <f t="shared" si="1155"/>
        <v>0.77464472340935642</v>
      </c>
      <c r="AA3218" s="3">
        <f t="shared" si="1156"/>
        <v>0.89207012798987051</v>
      </c>
      <c r="AB3218" s="3">
        <f t="shared" si="1157"/>
        <v>-1.4145553804345383</v>
      </c>
      <c r="AC3218" s="3">
        <f t="shared" si="1158"/>
        <v>-0.78115620441737255</v>
      </c>
      <c r="AD3218" s="3">
        <f t="shared" si="1159"/>
        <v>2.63610357039865</v>
      </c>
      <c r="AE3218" s="3">
        <f t="shared" si="1160"/>
        <v>2.0017581024624027</v>
      </c>
      <c r="AF3218" s="3">
        <f t="shared" si="1161"/>
        <v>3.0108186540672368</v>
      </c>
      <c r="AG3218" t="str">
        <f t="shared" si="1162"/>
        <v>Cluster 2</v>
      </c>
      <c r="AH3218" t="str">
        <f t="shared" si="1163"/>
        <v>Not Applicable</v>
      </c>
      <c r="AI3218" t="e">
        <f t="shared" si="1164"/>
        <v>#N/A</v>
      </c>
      <c r="AJ3218">
        <f t="shared" si="1165"/>
        <v>37.76</v>
      </c>
      <c r="AK3218" t="str">
        <f t="shared" si="1166"/>
        <v>no - Low</v>
      </c>
      <c r="AL3218" t="str">
        <f t="shared" si="1167"/>
        <v>Q1 - Low</v>
      </c>
      <c r="AM3218">
        <f t="shared" si="1168"/>
        <v>0</v>
      </c>
      <c r="AN3218">
        <f t="shared" si="1169"/>
        <v>0</v>
      </c>
      <c r="AO3218">
        <f t="shared" si="1170"/>
        <v>1</v>
      </c>
      <c r="AP3218">
        <f t="shared" si="1171"/>
        <v>2</v>
      </c>
      <c r="AQ3218">
        <f t="shared" si="1172"/>
        <v>222.1</v>
      </c>
    </row>
    <row r="3219" spans="1:43" x14ac:dyDescent="0.25">
      <c r="A3219" t="s">
        <v>62</v>
      </c>
      <c r="B3219">
        <v>109</v>
      </c>
      <c r="C3219" t="s">
        <v>25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  <c r="U3219">
        <f t="shared" si="1150"/>
        <v>1</v>
      </c>
      <c r="V3219" t="str">
        <f t="shared" si="1151"/>
        <v>&lt;=3 calls</v>
      </c>
      <c r="W3219" t="str">
        <f t="shared" si="1152"/>
        <v>Q3</v>
      </c>
      <c r="X3219" t="str">
        <f t="shared" si="1153"/>
        <v>Not Applicable</v>
      </c>
      <c r="Y3219" t="str">
        <f t="shared" si="1154"/>
        <v>High</v>
      </c>
      <c r="Z3219" s="3">
        <f t="shared" si="1155"/>
        <v>1.6614785550961391</v>
      </c>
      <c r="AA3219" s="3">
        <f t="shared" si="1156"/>
        <v>0.70301358887535725</v>
      </c>
      <c r="AB3219" s="3">
        <f t="shared" si="1157"/>
        <v>-0.12368308870133173</v>
      </c>
      <c r="AC3219" s="3">
        <f t="shared" si="1158"/>
        <v>-0.88984785050908088</v>
      </c>
      <c r="AD3219" s="3">
        <f t="shared" si="1159"/>
        <v>3.2808212703828081</v>
      </c>
      <c r="AE3219" s="3">
        <f t="shared" si="1160"/>
        <v>2.0154071049478062</v>
      </c>
      <c r="AF3219" s="3">
        <f t="shared" si="1161"/>
        <v>2.3151551544447146</v>
      </c>
      <c r="AG3219" t="str">
        <f t="shared" si="1162"/>
        <v>Cluster 2</v>
      </c>
      <c r="AH3219" t="str">
        <f t="shared" si="1163"/>
        <v>&gt;16 messages</v>
      </c>
      <c r="AI3219">
        <f t="shared" si="1164"/>
        <v>45.9</v>
      </c>
      <c r="AJ3219" t="e">
        <f t="shared" si="1165"/>
        <v>#N/A</v>
      </c>
      <c r="AK3219" t="str">
        <f t="shared" si="1166"/>
        <v>no - Medium</v>
      </c>
      <c r="AL3219" t="str">
        <f t="shared" si="1167"/>
        <v>Q1 - Low</v>
      </c>
      <c r="AM3219">
        <f t="shared" si="1168"/>
        <v>0</v>
      </c>
      <c r="AN3219">
        <f t="shared" si="1169"/>
        <v>0</v>
      </c>
      <c r="AO3219">
        <f t="shared" si="1170"/>
        <v>0</v>
      </c>
      <c r="AP3219">
        <f t="shared" si="1171"/>
        <v>1</v>
      </c>
      <c r="AQ3219">
        <f t="shared" si="1172"/>
        <v>270</v>
      </c>
    </row>
    <row r="3220" spans="1:43" x14ac:dyDescent="0.25">
      <c r="A3220" t="s">
        <v>26</v>
      </c>
      <c r="B3220">
        <v>139</v>
      </c>
      <c r="C3220" t="s">
        <v>28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  <c r="U3220">
        <f t="shared" si="1150"/>
        <v>0</v>
      </c>
      <c r="V3220" t="str">
        <f t="shared" si="1151"/>
        <v>&lt;=3 calls</v>
      </c>
      <c r="W3220" t="str">
        <f t="shared" si="1152"/>
        <v>Q4</v>
      </c>
      <c r="X3220" t="str">
        <f t="shared" si="1153"/>
        <v>Not Applicable</v>
      </c>
      <c r="Y3220" t="str">
        <f t="shared" si="1154"/>
        <v>Medium</v>
      </c>
      <c r="Z3220" s="3">
        <f t="shared" si="1155"/>
        <v>-0.58430315228604734</v>
      </c>
      <c r="AA3220" s="3">
        <f t="shared" si="1156"/>
        <v>8.2112113046640248E-2</v>
      </c>
      <c r="AB3220" s="3">
        <f t="shared" si="1157"/>
        <v>-1.120633689393747</v>
      </c>
      <c r="AC3220" s="3">
        <f t="shared" si="1158"/>
        <v>-0.16523687656435807</v>
      </c>
      <c r="AD3220" s="3">
        <f t="shared" si="1159"/>
        <v>1.4335802920193754</v>
      </c>
      <c r="AE3220" s="3">
        <f t="shared" si="1160"/>
        <v>1.2772140243754693</v>
      </c>
      <c r="AF3220" s="3">
        <f t="shared" si="1161"/>
        <v>3.0343696008325036</v>
      </c>
      <c r="AG3220" t="str">
        <f t="shared" si="1162"/>
        <v>Cluster 2</v>
      </c>
      <c r="AH3220" t="str">
        <f t="shared" si="1163"/>
        <v>Not Applicable</v>
      </c>
      <c r="AI3220" t="e">
        <f t="shared" si="1164"/>
        <v>#N/A</v>
      </c>
      <c r="AJ3220">
        <f t="shared" si="1165"/>
        <v>25.28</v>
      </c>
      <c r="AK3220" t="str">
        <f t="shared" si="1166"/>
        <v>no - Medium</v>
      </c>
      <c r="AL3220" t="str">
        <f t="shared" si="1167"/>
        <v>Q2 - Medium</v>
      </c>
      <c r="AM3220">
        <f t="shared" si="1168"/>
        <v>0</v>
      </c>
      <c r="AN3220">
        <f t="shared" si="1169"/>
        <v>0</v>
      </c>
      <c r="AO3220">
        <f t="shared" si="1170"/>
        <v>1</v>
      </c>
      <c r="AP3220">
        <f t="shared" si="1171"/>
        <v>2</v>
      </c>
      <c r="AQ3220">
        <f t="shared" si="1172"/>
        <v>148.69999999999999</v>
      </c>
    </row>
    <row r="3221" spans="1:43" x14ac:dyDescent="0.25">
      <c r="A3221" t="s">
        <v>40</v>
      </c>
      <c r="B3221">
        <v>115</v>
      </c>
      <c r="C3221" t="s">
        <v>28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  <c r="U3221">
        <f t="shared" si="1150"/>
        <v>0</v>
      </c>
      <c r="V3221" t="str">
        <f t="shared" si="1151"/>
        <v>&lt;=3 calls</v>
      </c>
      <c r="W3221" t="str">
        <f t="shared" si="1152"/>
        <v>Q3</v>
      </c>
      <c r="X3221" t="str">
        <f t="shared" si="1153"/>
        <v>Not Applicable</v>
      </c>
      <c r="Y3221" t="str">
        <f t="shared" si="1154"/>
        <v>High</v>
      </c>
      <c r="Z3221" s="3">
        <f t="shared" si="1155"/>
        <v>-0.67872596108777139</v>
      </c>
      <c r="AA3221" s="3">
        <f t="shared" si="1156"/>
        <v>1.5487928428087061</v>
      </c>
      <c r="AB3221" s="3">
        <f t="shared" si="1157"/>
        <v>-3.0549561696216592</v>
      </c>
      <c r="AC3221" s="3">
        <f t="shared" si="1158"/>
        <v>0.88544903565548905</v>
      </c>
      <c r="AD3221" s="3">
        <f t="shared" si="1159"/>
        <v>3.791744306879381</v>
      </c>
      <c r="AE3221" s="3">
        <f t="shared" si="1160"/>
        <v>3.6022500459077889</v>
      </c>
      <c r="AF3221" s="3">
        <f t="shared" si="1161"/>
        <v>4.4243740684681194</v>
      </c>
      <c r="AG3221" t="str">
        <f t="shared" si="1162"/>
        <v>Cluster 2</v>
      </c>
      <c r="AH3221" t="str">
        <f t="shared" si="1163"/>
        <v>Not Applicable</v>
      </c>
      <c r="AI3221" t="e">
        <f t="shared" si="1164"/>
        <v>#N/A</v>
      </c>
      <c r="AJ3221">
        <f t="shared" si="1165"/>
        <v>24.41</v>
      </c>
      <c r="AK3221" t="str">
        <f t="shared" si="1166"/>
        <v>no - Low</v>
      </c>
      <c r="AL3221" t="str">
        <f t="shared" si="1167"/>
        <v>Q4 - Very High</v>
      </c>
      <c r="AM3221">
        <f t="shared" si="1168"/>
        <v>0</v>
      </c>
      <c r="AN3221">
        <f t="shared" si="1169"/>
        <v>0</v>
      </c>
      <c r="AO3221">
        <f t="shared" si="1170"/>
        <v>1</v>
      </c>
      <c r="AP3221">
        <f t="shared" si="1171"/>
        <v>0</v>
      </c>
      <c r="AQ3221">
        <f t="shared" si="1172"/>
        <v>143.6</v>
      </c>
    </row>
    <row r="3222" spans="1:43" x14ac:dyDescent="0.25">
      <c r="A3222" t="s">
        <v>49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  <c r="U3222">
        <f t="shared" si="1150"/>
        <v>0</v>
      </c>
      <c r="V3222" t="str">
        <f t="shared" si="1151"/>
        <v>&lt;=3 calls</v>
      </c>
      <c r="W3222" t="str">
        <f t="shared" si="1152"/>
        <v>Q2</v>
      </c>
      <c r="X3222" t="str">
        <f t="shared" si="1153"/>
        <v>Not Applicable</v>
      </c>
      <c r="Y3222" t="str">
        <f t="shared" si="1154"/>
        <v>Medium</v>
      </c>
      <c r="Z3222" s="3">
        <f t="shared" si="1155"/>
        <v>0.46360488265073574</v>
      </c>
      <c r="AA3222" s="3">
        <f t="shared" si="1156"/>
        <v>-0.58058080827054859</v>
      </c>
      <c r="AB3222" s="3">
        <f t="shared" si="1157"/>
        <v>0.83156240718124108</v>
      </c>
      <c r="AC3222" s="3">
        <f t="shared" si="1158"/>
        <v>-5.6545230472650088E-2</v>
      </c>
      <c r="AD3222" s="3">
        <f t="shared" si="1159"/>
        <v>2.561792236785315</v>
      </c>
      <c r="AE3222" s="3">
        <f t="shared" si="1160"/>
        <v>1.1165558482565712</v>
      </c>
      <c r="AF3222" s="3">
        <f t="shared" si="1161"/>
        <v>1.9825777311617305</v>
      </c>
      <c r="AG3222" t="str">
        <f t="shared" si="1162"/>
        <v>Cluster 2</v>
      </c>
      <c r="AH3222" t="str">
        <f t="shared" si="1163"/>
        <v>Not Applicable</v>
      </c>
      <c r="AI3222" t="e">
        <f t="shared" si="1164"/>
        <v>#N/A</v>
      </c>
      <c r="AJ3222">
        <f t="shared" si="1165"/>
        <v>34.9</v>
      </c>
      <c r="AK3222" t="str">
        <f t="shared" si="1166"/>
        <v>no - Low</v>
      </c>
      <c r="AL3222" t="str">
        <f t="shared" si="1167"/>
        <v>Q2 - Medium</v>
      </c>
      <c r="AM3222">
        <f t="shared" si="1168"/>
        <v>0</v>
      </c>
      <c r="AN3222">
        <f t="shared" si="1169"/>
        <v>1</v>
      </c>
      <c r="AO3222">
        <f t="shared" si="1170"/>
        <v>0</v>
      </c>
      <c r="AP3222">
        <f t="shared" si="1171"/>
        <v>3</v>
      </c>
      <c r="AQ3222">
        <f t="shared" si="1172"/>
        <v>205.3</v>
      </c>
    </row>
    <row r="3223" spans="1:43" x14ac:dyDescent="0.25">
      <c r="A3223" t="s">
        <v>65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  <c r="U3223">
        <f t="shared" si="1150"/>
        <v>0</v>
      </c>
      <c r="V3223" t="str">
        <f t="shared" si="1151"/>
        <v>&gt;3 calls</v>
      </c>
      <c r="W3223" t="str">
        <f t="shared" si="1152"/>
        <v>Q1</v>
      </c>
      <c r="X3223" t="str">
        <f t="shared" si="1153"/>
        <v>Not Applicable</v>
      </c>
      <c r="Y3223" t="str">
        <f t="shared" si="1154"/>
        <v>High</v>
      </c>
      <c r="Z3223" s="3">
        <f t="shared" si="1155"/>
        <v>7.850793694958573E-2</v>
      </c>
      <c r="AA3223" s="3">
        <f t="shared" si="1156"/>
        <v>1.4393390570055669</v>
      </c>
      <c r="AB3223" s="3">
        <f t="shared" si="1157"/>
        <v>-0.20312138357722137</v>
      </c>
      <c r="AC3223" s="3">
        <f t="shared" si="1158"/>
        <v>-0.20146742526159472</v>
      </c>
      <c r="AD3223" s="3">
        <f t="shared" si="1159"/>
        <v>2.8958978240480597</v>
      </c>
      <c r="AE3223" s="3">
        <f t="shared" si="1160"/>
        <v>1.4695944464693704</v>
      </c>
      <c r="AF3223" s="3">
        <f t="shared" si="1161"/>
        <v>1.9832275378435382</v>
      </c>
      <c r="AG3223" t="str">
        <f t="shared" si="1162"/>
        <v>Cluster 2</v>
      </c>
      <c r="AH3223" t="str">
        <f t="shared" si="1163"/>
        <v>Not Applicable</v>
      </c>
      <c r="AI3223" t="e">
        <f t="shared" si="1164"/>
        <v>#N/A</v>
      </c>
      <c r="AJ3223">
        <f t="shared" si="1165"/>
        <v>31.37</v>
      </c>
      <c r="AK3223" t="str">
        <f t="shared" si="1166"/>
        <v>no - Low</v>
      </c>
      <c r="AL3223" t="str">
        <f t="shared" si="1167"/>
        <v>Q2 - Medium</v>
      </c>
      <c r="AM3223">
        <f t="shared" si="1168"/>
        <v>0</v>
      </c>
      <c r="AN3223">
        <f t="shared" si="1169"/>
        <v>1</v>
      </c>
      <c r="AO3223">
        <f t="shared" si="1170"/>
        <v>0</v>
      </c>
      <c r="AP3223">
        <f t="shared" si="1171"/>
        <v>4</v>
      </c>
      <c r="AQ3223">
        <f t="shared" si="1172"/>
        <v>184.5</v>
      </c>
    </row>
    <row r="3224" spans="1:43" x14ac:dyDescent="0.25">
      <c r="A3224" t="s">
        <v>36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  <c r="U3224">
        <f t="shared" si="1150"/>
        <v>0</v>
      </c>
      <c r="V3224" t="str">
        <f t="shared" si="1151"/>
        <v>&lt;=3 calls</v>
      </c>
      <c r="W3224" t="str">
        <f t="shared" si="1152"/>
        <v>Q2</v>
      </c>
      <c r="X3224" t="str">
        <f t="shared" si="1153"/>
        <v>Not Applicable</v>
      </c>
      <c r="Y3224" t="str">
        <f t="shared" si="1154"/>
        <v>Medium</v>
      </c>
      <c r="Z3224" s="3">
        <f t="shared" si="1155"/>
        <v>-0.73056593454754126</v>
      </c>
      <c r="AA3224" s="3">
        <f t="shared" si="1156"/>
        <v>0.22539706900711323</v>
      </c>
      <c r="AB3224" s="3">
        <f t="shared" si="1157"/>
        <v>0.32514327734744458</v>
      </c>
      <c r="AC3224" s="3">
        <f t="shared" si="1158"/>
        <v>0.70429629216930834</v>
      </c>
      <c r="AD3224" s="3">
        <f t="shared" si="1159"/>
        <v>2.4969628049609875</v>
      </c>
      <c r="AE3224" s="3">
        <f t="shared" si="1160"/>
        <v>1.0891656629760198</v>
      </c>
      <c r="AF3224" s="3">
        <f t="shared" si="1161"/>
        <v>2.0341436609672736</v>
      </c>
      <c r="AG3224" t="str">
        <f t="shared" si="1162"/>
        <v>Cluster 2</v>
      </c>
      <c r="AH3224" t="str">
        <f t="shared" si="1163"/>
        <v>Not Applicable</v>
      </c>
      <c r="AI3224" t="e">
        <f t="shared" si="1164"/>
        <v>#N/A</v>
      </c>
      <c r="AJ3224">
        <f t="shared" si="1165"/>
        <v>23.94</v>
      </c>
      <c r="AK3224" t="str">
        <f t="shared" si="1166"/>
        <v>no - Medium</v>
      </c>
      <c r="AL3224" t="str">
        <f t="shared" si="1167"/>
        <v>Q4 - Very High</v>
      </c>
      <c r="AM3224">
        <f t="shared" si="1168"/>
        <v>0</v>
      </c>
      <c r="AN3224">
        <f t="shared" si="1169"/>
        <v>1</v>
      </c>
      <c r="AO3224">
        <f t="shared" si="1170"/>
        <v>0</v>
      </c>
      <c r="AP3224">
        <f t="shared" si="1171"/>
        <v>0</v>
      </c>
      <c r="AQ3224">
        <f t="shared" si="1172"/>
        <v>140.80000000000001</v>
      </c>
    </row>
    <row r="3225" spans="1:43" x14ac:dyDescent="0.25">
      <c r="A3225" t="s">
        <v>65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  <c r="U3225">
        <f t="shared" si="1150"/>
        <v>0</v>
      </c>
      <c r="V3225" t="str">
        <f t="shared" si="1151"/>
        <v>&lt;=3 calls</v>
      </c>
      <c r="W3225" t="str">
        <f t="shared" si="1152"/>
        <v>Q3</v>
      </c>
      <c r="X3225" t="str">
        <f t="shared" si="1153"/>
        <v>Not Applicable</v>
      </c>
      <c r="Y3225" t="str">
        <f t="shared" si="1154"/>
        <v>High</v>
      </c>
      <c r="Z3225" s="3">
        <f t="shared" si="1155"/>
        <v>-0.73056593454754126</v>
      </c>
      <c r="AA3225" s="3">
        <f t="shared" si="1156"/>
        <v>1.043315359281481</v>
      </c>
      <c r="AB3225" s="3">
        <f t="shared" si="1157"/>
        <v>0.29535391676898598</v>
      </c>
      <c r="AC3225" s="3">
        <f t="shared" si="1158"/>
        <v>-0.41885071744501134</v>
      </c>
      <c r="AD3225" s="3">
        <f t="shared" si="1159"/>
        <v>2.5026802894906046</v>
      </c>
      <c r="AE3225" s="3">
        <f t="shared" si="1160"/>
        <v>1.3729178355928477</v>
      </c>
      <c r="AF3225" s="3">
        <f t="shared" si="1161"/>
        <v>2.3465715704348593</v>
      </c>
      <c r="AG3225" t="str">
        <f t="shared" si="1162"/>
        <v>Cluster 2</v>
      </c>
      <c r="AH3225" t="str">
        <f t="shared" si="1163"/>
        <v>Not Applicable</v>
      </c>
      <c r="AI3225" t="e">
        <f t="shared" si="1164"/>
        <v>#N/A</v>
      </c>
      <c r="AJ3225">
        <f t="shared" si="1165"/>
        <v>23.94</v>
      </c>
      <c r="AK3225" t="str">
        <f t="shared" si="1166"/>
        <v>no - Medium</v>
      </c>
      <c r="AL3225" t="str">
        <f t="shared" si="1167"/>
        <v>Q2 - Medium</v>
      </c>
      <c r="AM3225">
        <f t="shared" si="1168"/>
        <v>0</v>
      </c>
      <c r="AN3225">
        <f t="shared" si="1169"/>
        <v>1</v>
      </c>
      <c r="AO3225">
        <f t="shared" si="1170"/>
        <v>0</v>
      </c>
      <c r="AP3225">
        <f t="shared" si="1171"/>
        <v>3</v>
      </c>
      <c r="AQ3225">
        <f t="shared" si="1172"/>
        <v>140.80000000000001</v>
      </c>
    </row>
    <row r="3226" spans="1:43" x14ac:dyDescent="0.25">
      <c r="A3226" t="s">
        <v>67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  <c r="U3226">
        <f t="shared" si="1150"/>
        <v>0</v>
      </c>
      <c r="V3226" t="str">
        <f t="shared" si="1151"/>
        <v>&lt;=3 calls</v>
      </c>
      <c r="W3226" t="str">
        <f t="shared" si="1152"/>
        <v>Q2</v>
      </c>
      <c r="X3226" t="str">
        <f t="shared" si="1153"/>
        <v>Low</v>
      </c>
      <c r="Y3226" t="str">
        <f t="shared" si="1154"/>
        <v>High</v>
      </c>
      <c r="Z3226" s="3">
        <f t="shared" si="1155"/>
        <v>-0.19550335133777108</v>
      </c>
      <c r="AA3226" s="3">
        <f t="shared" si="1156"/>
        <v>2.3567607889191526</v>
      </c>
      <c r="AB3226" s="3">
        <f t="shared" si="1157"/>
        <v>0.91298665942902779</v>
      </c>
      <c r="AC3226" s="3">
        <f t="shared" si="1158"/>
        <v>-0.16523687656435807</v>
      </c>
      <c r="AD3226" s="3">
        <f t="shared" si="1159"/>
        <v>4.0337829990141207</v>
      </c>
      <c r="AE3226" s="3">
        <f t="shared" si="1160"/>
        <v>2.5403525035402561</v>
      </c>
      <c r="AF3226" s="3">
        <f t="shared" si="1161"/>
        <v>2.1529924294690739</v>
      </c>
      <c r="AG3226" t="str">
        <f t="shared" si="1162"/>
        <v>Cluster 3</v>
      </c>
      <c r="AH3226" t="str">
        <f t="shared" si="1163"/>
        <v>&gt;16 messages</v>
      </c>
      <c r="AI3226" t="e">
        <f t="shared" si="1164"/>
        <v>#N/A</v>
      </c>
      <c r="AJ3226">
        <f t="shared" si="1165"/>
        <v>28.85</v>
      </c>
      <c r="AK3226" t="str">
        <f t="shared" si="1166"/>
        <v>yes - Low</v>
      </c>
      <c r="AL3226" t="str">
        <f t="shared" si="1167"/>
        <v>Q2 - Medium</v>
      </c>
      <c r="AM3226">
        <f t="shared" si="1168"/>
        <v>1</v>
      </c>
      <c r="AN3226">
        <f t="shared" si="1169"/>
        <v>1</v>
      </c>
      <c r="AO3226">
        <f t="shared" si="1170"/>
        <v>0</v>
      </c>
      <c r="AP3226">
        <f t="shared" si="1171"/>
        <v>0</v>
      </c>
      <c r="AQ3226">
        <f t="shared" si="1172"/>
        <v>169.7</v>
      </c>
    </row>
    <row r="3227" spans="1:43" x14ac:dyDescent="0.25">
      <c r="A3227" t="s">
        <v>51</v>
      </c>
      <c r="B3227">
        <v>77</v>
      </c>
      <c r="C3227" t="s">
        <v>25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  <c r="U3227">
        <f t="shared" si="1150"/>
        <v>0</v>
      </c>
      <c r="V3227" t="str">
        <f t="shared" si="1151"/>
        <v>&lt;=3 calls</v>
      </c>
      <c r="W3227" t="str">
        <f t="shared" si="1152"/>
        <v>Q2</v>
      </c>
      <c r="X3227" t="str">
        <f t="shared" si="1153"/>
        <v>Not Applicable</v>
      </c>
      <c r="Y3227" t="str">
        <f t="shared" si="1154"/>
        <v>Medium</v>
      </c>
      <c r="Z3227" s="3">
        <f t="shared" si="1155"/>
        <v>-0.22512619331478248</v>
      </c>
      <c r="AA3227" s="3">
        <f t="shared" si="1156"/>
        <v>3.634052989259997E-2</v>
      </c>
      <c r="AB3227" s="3">
        <f t="shared" si="1157"/>
        <v>-0.54272009417165001</v>
      </c>
      <c r="AC3227" s="3">
        <f t="shared" si="1158"/>
        <v>-9.277577916988608E-2</v>
      </c>
      <c r="AD3227" s="3">
        <f t="shared" si="1159"/>
        <v>1.6451722734474059</v>
      </c>
      <c r="AE3227" s="3">
        <f t="shared" si="1160"/>
        <v>0.59594872501545293</v>
      </c>
      <c r="AF3227" s="3">
        <f t="shared" si="1161"/>
        <v>2.4502485499179429</v>
      </c>
      <c r="AG3227" t="str">
        <f t="shared" si="1162"/>
        <v>Cluster 2</v>
      </c>
      <c r="AH3227" t="str">
        <f t="shared" si="1163"/>
        <v>Not Applicable</v>
      </c>
      <c r="AI3227" t="e">
        <f t="shared" si="1164"/>
        <v>#N/A</v>
      </c>
      <c r="AJ3227">
        <f t="shared" si="1165"/>
        <v>28.58</v>
      </c>
      <c r="AK3227" t="str">
        <f t="shared" si="1166"/>
        <v>no - Low</v>
      </c>
      <c r="AL3227" t="str">
        <f t="shared" si="1167"/>
        <v>Q2 - Medium</v>
      </c>
      <c r="AM3227">
        <f t="shared" si="1168"/>
        <v>0</v>
      </c>
      <c r="AN3227">
        <f t="shared" si="1169"/>
        <v>0</v>
      </c>
      <c r="AO3227">
        <f t="shared" si="1170"/>
        <v>0</v>
      </c>
      <c r="AP3227">
        <f t="shared" si="1171"/>
        <v>3</v>
      </c>
      <c r="AQ3227">
        <f t="shared" si="1172"/>
        <v>168.1</v>
      </c>
    </row>
    <row r="3228" spans="1:43" x14ac:dyDescent="0.25">
      <c r="A3228" t="s">
        <v>46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  <c r="U3228">
        <f t="shared" si="1150"/>
        <v>0</v>
      </c>
      <c r="V3228" t="str">
        <f t="shared" si="1151"/>
        <v>&lt;=3 calls</v>
      </c>
      <c r="W3228" t="str">
        <f t="shared" si="1152"/>
        <v>Q3</v>
      </c>
      <c r="X3228" t="str">
        <f t="shared" si="1153"/>
        <v>Not Applicable</v>
      </c>
      <c r="Y3228" t="str">
        <f t="shared" si="1154"/>
        <v>Medium</v>
      </c>
      <c r="Z3228" s="3">
        <f t="shared" si="1155"/>
        <v>0.18218788386912596</v>
      </c>
      <c r="AA3228" s="3">
        <f t="shared" si="1156"/>
        <v>-0.37958385615932932</v>
      </c>
      <c r="AB3228" s="3">
        <f t="shared" si="1157"/>
        <v>-1.9170025955245404</v>
      </c>
      <c r="AC3228" s="3">
        <f t="shared" si="1158"/>
        <v>0.81298793826101701</v>
      </c>
      <c r="AD3228" s="3">
        <f t="shared" si="1159"/>
        <v>2.4311115582761245</v>
      </c>
      <c r="AE3228" s="3">
        <f t="shared" si="1160"/>
        <v>2.1244116051018036</v>
      </c>
      <c r="AF3228" s="3">
        <f t="shared" si="1161"/>
        <v>3.334058476841502</v>
      </c>
      <c r="AG3228" t="str">
        <f t="shared" si="1162"/>
        <v>Cluster 2</v>
      </c>
      <c r="AH3228" t="str">
        <f t="shared" si="1163"/>
        <v>&gt;16 messages</v>
      </c>
      <c r="AI3228" t="e">
        <f t="shared" si="1164"/>
        <v>#N/A</v>
      </c>
      <c r="AJ3228">
        <f t="shared" si="1165"/>
        <v>32.32</v>
      </c>
      <c r="AK3228" t="str">
        <f t="shared" si="1166"/>
        <v>no - Low</v>
      </c>
      <c r="AL3228" t="str">
        <f t="shared" si="1167"/>
        <v>Q4 - Very High</v>
      </c>
      <c r="AM3228">
        <f t="shared" si="1168"/>
        <v>0</v>
      </c>
      <c r="AN3228">
        <f t="shared" si="1169"/>
        <v>1</v>
      </c>
      <c r="AO3228">
        <f t="shared" si="1170"/>
        <v>0</v>
      </c>
      <c r="AP3228">
        <f t="shared" si="1171"/>
        <v>2</v>
      </c>
      <c r="AQ3228">
        <f t="shared" si="1172"/>
        <v>190.1</v>
      </c>
    </row>
    <row r="3229" spans="1:43" x14ac:dyDescent="0.25">
      <c r="A3229" t="s">
        <v>52</v>
      </c>
      <c r="B3229">
        <v>88</v>
      </c>
      <c r="C3229" t="s">
        <v>25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  <c r="U3229">
        <f t="shared" si="1150"/>
        <v>0</v>
      </c>
      <c r="V3229" t="str">
        <f t="shared" si="1151"/>
        <v>&lt;=3 calls</v>
      </c>
      <c r="W3229" t="str">
        <f t="shared" si="1152"/>
        <v>Q2</v>
      </c>
      <c r="X3229" t="str">
        <f t="shared" si="1153"/>
        <v>Not Applicable</v>
      </c>
      <c r="Y3229" t="str">
        <f t="shared" si="1154"/>
        <v>Medium</v>
      </c>
      <c r="Z3229" s="3">
        <f t="shared" si="1155"/>
        <v>0.22847357445820646</v>
      </c>
      <c r="AA3229" s="3">
        <f t="shared" si="1156"/>
        <v>-0.32187186000858309</v>
      </c>
      <c r="AB3229" s="3">
        <f t="shared" si="1157"/>
        <v>-0.53477626468406092</v>
      </c>
      <c r="AC3229" s="3">
        <f t="shared" si="1158"/>
        <v>-0.52754236353671935</v>
      </c>
      <c r="AD3229" s="3">
        <f t="shared" si="1159"/>
        <v>1.5519840332761565</v>
      </c>
      <c r="AE3229" s="3">
        <f t="shared" si="1160"/>
        <v>0.84858014770936019</v>
      </c>
      <c r="AF3229" s="3">
        <f t="shared" si="1161"/>
        <v>2.6517017356084285</v>
      </c>
      <c r="AG3229" t="str">
        <f t="shared" si="1162"/>
        <v>Cluster 2</v>
      </c>
      <c r="AH3229" t="str">
        <f t="shared" si="1163"/>
        <v>Not Applicable</v>
      </c>
      <c r="AI3229" t="e">
        <f t="shared" si="1164"/>
        <v>#N/A</v>
      </c>
      <c r="AJ3229">
        <f t="shared" si="1165"/>
        <v>32.74</v>
      </c>
      <c r="AK3229" t="str">
        <f t="shared" si="1166"/>
        <v>no - Medium</v>
      </c>
      <c r="AL3229" t="str">
        <f t="shared" si="1167"/>
        <v>Q2 - Medium</v>
      </c>
      <c r="AM3229">
        <f t="shared" si="1168"/>
        <v>0</v>
      </c>
      <c r="AN3229">
        <f t="shared" si="1169"/>
        <v>0</v>
      </c>
      <c r="AO3229">
        <f t="shared" si="1170"/>
        <v>0</v>
      </c>
      <c r="AP3229">
        <f t="shared" si="1171"/>
        <v>2</v>
      </c>
      <c r="AQ3229">
        <f t="shared" si="1172"/>
        <v>192.6</v>
      </c>
    </row>
    <row r="3230" spans="1:43" x14ac:dyDescent="0.25">
      <c r="A3230" t="s">
        <v>51</v>
      </c>
      <c r="B3230">
        <v>89</v>
      </c>
      <c r="C3230" t="s">
        <v>25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  <c r="U3230">
        <f t="shared" si="1150"/>
        <v>0</v>
      </c>
      <c r="V3230" t="str">
        <f t="shared" si="1151"/>
        <v>&lt;=3 calls</v>
      </c>
      <c r="W3230" t="str">
        <f t="shared" si="1152"/>
        <v>Q2</v>
      </c>
      <c r="X3230" t="str">
        <f t="shared" si="1153"/>
        <v>Not Applicable</v>
      </c>
      <c r="Y3230" t="str">
        <f t="shared" si="1154"/>
        <v>Low</v>
      </c>
      <c r="Z3230" s="3">
        <f t="shared" si="1155"/>
        <v>1.0097760316018858</v>
      </c>
      <c r="AA3230" s="3">
        <f t="shared" si="1156"/>
        <v>-1.8004930027673551</v>
      </c>
      <c r="AB3230" s="3">
        <f t="shared" si="1157"/>
        <v>-0.40171712076694543</v>
      </c>
      <c r="AC3230" s="3">
        <f t="shared" si="1158"/>
        <v>5.2146415619058542E-2</v>
      </c>
      <c r="AD3230" s="3">
        <f t="shared" si="1159"/>
        <v>2.478899600259024</v>
      </c>
      <c r="AE3230" s="3">
        <f t="shared" si="1160"/>
        <v>2.1036916553504366</v>
      </c>
      <c r="AF3230" s="3">
        <f t="shared" si="1161"/>
        <v>3.2720167990732829</v>
      </c>
      <c r="AG3230" t="str">
        <f t="shared" si="1162"/>
        <v>Cluster 2</v>
      </c>
      <c r="AH3230" t="str">
        <f t="shared" si="1163"/>
        <v>Not Applicable</v>
      </c>
      <c r="AI3230" t="e">
        <f t="shared" si="1164"/>
        <v>#N/A</v>
      </c>
      <c r="AJ3230">
        <f t="shared" si="1165"/>
        <v>39.92</v>
      </c>
      <c r="AK3230" t="str">
        <f t="shared" si="1166"/>
        <v>no - Low</v>
      </c>
      <c r="AL3230" t="str">
        <f t="shared" si="1167"/>
        <v>Q3 - High</v>
      </c>
      <c r="AM3230">
        <f t="shared" si="1168"/>
        <v>0</v>
      </c>
      <c r="AN3230">
        <f t="shared" si="1169"/>
        <v>0</v>
      </c>
      <c r="AO3230">
        <f t="shared" si="1170"/>
        <v>0</v>
      </c>
      <c r="AP3230">
        <f t="shared" si="1171"/>
        <v>0</v>
      </c>
      <c r="AQ3230">
        <f t="shared" si="1172"/>
        <v>234.8</v>
      </c>
    </row>
    <row r="3231" spans="1:43" x14ac:dyDescent="0.25">
      <c r="A3231" t="s">
        <v>70</v>
      </c>
      <c r="B3231">
        <v>124</v>
      </c>
      <c r="C3231" t="s">
        <v>28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  <c r="U3231">
        <f t="shared" si="1150"/>
        <v>0</v>
      </c>
      <c r="V3231" t="str">
        <f t="shared" si="1151"/>
        <v>&lt;=3 calls</v>
      </c>
      <c r="W3231" t="str">
        <f t="shared" si="1152"/>
        <v>Q3</v>
      </c>
      <c r="X3231" t="str">
        <f t="shared" si="1153"/>
        <v>Not Applicable</v>
      </c>
      <c r="Y3231" t="str">
        <f t="shared" si="1154"/>
        <v>Low</v>
      </c>
      <c r="Z3231" s="3">
        <f t="shared" si="1155"/>
        <v>1.2393530569237245</v>
      </c>
      <c r="AA3231" s="3">
        <f t="shared" si="1156"/>
        <v>-0.76167707205392432</v>
      </c>
      <c r="AB3231" s="3">
        <f t="shared" si="1157"/>
        <v>-0.60031285795666955</v>
      </c>
      <c r="AC3231" s="3">
        <f t="shared" si="1158"/>
        <v>-1.5057671783620949</v>
      </c>
      <c r="AD3231" s="3">
        <f t="shared" si="1159"/>
        <v>2.3424453423210414</v>
      </c>
      <c r="AE3231" s="3">
        <f t="shared" si="1160"/>
        <v>2.1780400098849126</v>
      </c>
      <c r="AF3231" s="3">
        <f t="shared" si="1161"/>
        <v>3.4641977985613637</v>
      </c>
      <c r="AG3231" t="str">
        <f t="shared" si="1162"/>
        <v>Cluster 2</v>
      </c>
      <c r="AH3231" t="str">
        <f t="shared" si="1163"/>
        <v>Not Applicable</v>
      </c>
      <c r="AI3231" t="e">
        <f t="shared" si="1164"/>
        <v>#N/A</v>
      </c>
      <c r="AJ3231">
        <f t="shared" si="1165"/>
        <v>42.02</v>
      </c>
      <c r="AK3231" t="str">
        <f t="shared" si="1166"/>
        <v>no - Medium</v>
      </c>
      <c r="AL3231" t="str">
        <f t="shared" si="1167"/>
        <v>Q1 - Low</v>
      </c>
      <c r="AM3231">
        <f t="shared" si="1168"/>
        <v>0</v>
      </c>
      <c r="AN3231">
        <f t="shared" si="1169"/>
        <v>0</v>
      </c>
      <c r="AO3231">
        <f t="shared" si="1170"/>
        <v>1</v>
      </c>
      <c r="AP3231">
        <f t="shared" si="1171"/>
        <v>1</v>
      </c>
      <c r="AQ3231">
        <f t="shared" si="1172"/>
        <v>247.2</v>
      </c>
    </row>
    <row r="3232" spans="1:43" x14ac:dyDescent="0.25">
      <c r="A3232" t="s">
        <v>35</v>
      </c>
      <c r="B3232">
        <v>83</v>
      </c>
      <c r="C3232" t="s">
        <v>25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  <c r="U3232">
        <f t="shared" si="1150"/>
        <v>0</v>
      </c>
      <c r="V3232" t="str">
        <f t="shared" si="1151"/>
        <v>&lt;=3 calls</v>
      </c>
      <c r="W3232" t="str">
        <f t="shared" si="1152"/>
        <v>Q2</v>
      </c>
      <c r="X3232" t="str">
        <f t="shared" si="1153"/>
        <v>Not Applicable</v>
      </c>
      <c r="Y3232" t="str">
        <f t="shared" si="1154"/>
        <v>Medium</v>
      </c>
      <c r="Z3232" s="3">
        <f t="shared" si="1155"/>
        <v>0.10442792367947092</v>
      </c>
      <c r="AA3232" s="3">
        <f t="shared" si="1156"/>
        <v>0.64331152389182678</v>
      </c>
      <c r="AB3232" s="3">
        <f t="shared" si="1157"/>
        <v>9.2786264835467078E-2</v>
      </c>
      <c r="AC3232" s="3">
        <f t="shared" si="1158"/>
        <v>-2.0314681775414092E-2</v>
      </c>
      <c r="AD3232" s="3">
        <f t="shared" si="1159"/>
        <v>2.4645890015409235</v>
      </c>
      <c r="AE3232" s="3">
        <f t="shared" si="1160"/>
        <v>0.65861740430524884</v>
      </c>
      <c r="AF3232" s="3">
        <f t="shared" si="1161"/>
        <v>1.67133324743783</v>
      </c>
      <c r="AG3232" t="str">
        <f t="shared" si="1162"/>
        <v>Cluster 2</v>
      </c>
      <c r="AH3232" t="str">
        <f t="shared" si="1163"/>
        <v>Not Applicable</v>
      </c>
      <c r="AI3232" t="e">
        <f t="shared" si="1164"/>
        <v>#N/A</v>
      </c>
      <c r="AJ3232">
        <f t="shared" si="1165"/>
        <v>31.6</v>
      </c>
      <c r="AK3232" t="str">
        <f t="shared" si="1166"/>
        <v>no - Low</v>
      </c>
      <c r="AL3232" t="str">
        <f t="shared" si="1167"/>
        <v>Q2 - Medium</v>
      </c>
      <c r="AM3232">
        <f t="shared" si="1168"/>
        <v>0</v>
      </c>
      <c r="AN3232">
        <f t="shared" si="1169"/>
        <v>0</v>
      </c>
      <c r="AO3232">
        <f t="shared" si="1170"/>
        <v>0</v>
      </c>
      <c r="AP3232">
        <f t="shared" si="1171"/>
        <v>2</v>
      </c>
      <c r="AQ3232">
        <f t="shared" si="1172"/>
        <v>185.9</v>
      </c>
    </row>
    <row r="3233" spans="1:43" x14ac:dyDescent="0.25">
      <c r="A3233" t="s">
        <v>37</v>
      </c>
      <c r="B3233">
        <v>7</v>
      </c>
      <c r="C3233" t="s">
        <v>25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  <c r="U3233">
        <f t="shared" si="1150"/>
        <v>0</v>
      </c>
      <c r="V3233" t="str">
        <f t="shared" si="1151"/>
        <v>&lt;=3 calls</v>
      </c>
      <c r="W3233" t="str">
        <f t="shared" si="1152"/>
        <v>Q1</v>
      </c>
      <c r="X3233" t="str">
        <f t="shared" si="1153"/>
        <v>Not Applicable</v>
      </c>
      <c r="Y3233" t="str">
        <f t="shared" si="1154"/>
        <v>Medium</v>
      </c>
      <c r="Z3233" s="3">
        <f t="shared" si="1155"/>
        <v>-1.5137198193147836</v>
      </c>
      <c r="AA3233" s="3">
        <f t="shared" si="1156"/>
        <v>2.5093597352662438E-3</v>
      </c>
      <c r="AB3233" s="3">
        <f t="shared" si="1157"/>
        <v>1.0281721869990681</v>
      </c>
      <c r="AC3233" s="3">
        <f t="shared" si="1158"/>
        <v>0.63183519477483641</v>
      </c>
      <c r="AD3233" s="3">
        <f t="shared" si="1159"/>
        <v>2.8364240853821627</v>
      </c>
      <c r="AE3233" s="3">
        <f t="shared" si="1160"/>
        <v>1.9358997256436772</v>
      </c>
      <c r="AF3233" s="3">
        <f t="shared" si="1161"/>
        <v>2.7294896781923339</v>
      </c>
      <c r="AG3233" t="str">
        <f t="shared" si="1162"/>
        <v>Cluster 2</v>
      </c>
      <c r="AH3233" t="str">
        <f t="shared" si="1163"/>
        <v>Not Applicable</v>
      </c>
      <c r="AI3233" t="e">
        <f t="shared" si="1164"/>
        <v>#N/A</v>
      </c>
      <c r="AJ3233">
        <f t="shared" si="1165"/>
        <v>16.75</v>
      </c>
      <c r="AK3233" t="str">
        <f t="shared" si="1166"/>
        <v>no - High</v>
      </c>
      <c r="AL3233" t="str">
        <f t="shared" si="1167"/>
        <v>Q3 - High</v>
      </c>
      <c r="AM3233">
        <f t="shared" si="1168"/>
        <v>0</v>
      </c>
      <c r="AN3233">
        <f t="shared" si="1169"/>
        <v>0</v>
      </c>
      <c r="AO3233">
        <f t="shared" si="1170"/>
        <v>0</v>
      </c>
      <c r="AP3233">
        <f t="shared" si="1171"/>
        <v>2</v>
      </c>
      <c r="AQ3233">
        <f t="shared" si="1172"/>
        <v>98.5</v>
      </c>
    </row>
    <row r="3234" spans="1:43" x14ac:dyDescent="0.25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  <c r="U3234">
        <f t="shared" si="1150"/>
        <v>1</v>
      </c>
      <c r="V3234" t="str">
        <f t="shared" si="1151"/>
        <v>&lt;=3 calls</v>
      </c>
      <c r="W3234" t="str">
        <f t="shared" si="1152"/>
        <v>Q3</v>
      </c>
      <c r="X3234" t="str">
        <f t="shared" si="1153"/>
        <v>Not Applicable</v>
      </c>
      <c r="Y3234" t="str">
        <f t="shared" si="1154"/>
        <v>High</v>
      </c>
      <c r="Z3234" s="3">
        <f t="shared" si="1155"/>
        <v>2.2909639471076337</v>
      </c>
      <c r="AA3234" s="3">
        <f t="shared" si="1156"/>
        <v>1.2721732750516819</v>
      </c>
      <c r="AB3234" s="3">
        <f t="shared" si="1157"/>
        <v>-1.2397911317075814</v>
      </c>
      <c r="AC3234" s="3">
        <f t="shared" si="1158"/>
        <v>-1.1072311426924974</v>
      </c>
      <c r="AD3234" s="3">
        <f t="shared" si="1159"/>
        <v>4.0077691298065172</v>
      </c>
      <c r="AE3234" s="3">
        <f t="shared" si="1160"/>
        <v>3.1032214716825499</v>
      </c>
      <c r="AF3234" s="3">
        <f t="shared" si="1161"/>
        <v>3.3463044701271785</v>
      </c>
      <c r="AG3234" t="str">
        <f t="shared" si="1162"/>
        <v>Cluster 2</v>
      </c>
      <c r="AH3234" t="str">
        <f t="shared" si="1163"/>
        <v>Not Applicable</v>
      </c>
      <c r="AI3234">
        <f t="shared" si="1164"/>
        <v>51.68</v>
      </c>
      <c r="AJ3234" t="e">
        <f t="shared" si="1165"/>
        <v>#N/A</v>
      </c>
      <c r="AK3234" t="str">
        <f t="shared" si="1166"/>
        <v>no - Medium</v>
      </c>
      <c r="AL3234" t="str">
        <f t="shared" si="1167"/>
        <v>Q1 - Low</v>
      </c>
      <c r="AM3234">
        <f t="shared" si="1168"/>
        <v>0</v>
      </c>
      <c r="AN3234">
        <f t="shared" si="1169"/>
        <v>1</v>
      </c>
      <c r="AO3234">
        <f t="shared" si="1170"/>
        <v>0</v>
      </c>
      <c r="AP3234">
        <f t="shared" si="1171"/>
        <v>0</v>
      </c>
      <c r="AQ3234">
        <f t="shared" si="1172"/>
        <v>304</v>
      </c>
    </row>
    <row r="3235" spans="1:43" x14ac:dyDescent="0.25">
      <c r="A3235" t="s">
        <v>36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  <c r="U3235">
        <f t="shared" si="1150"/>
        <v>0</v>
      </c>
      <c r="V3235" t="str">
        <f t="shared" si="1151"/>
        <v>&lt;=3 calls</v>
      </c>
      <c r="W3235" t="str">
        <f t="shared" si="1152"/>
        <v>Q2</v>
      </c>
      <c r="X3235" t="str">
        <f t="shared" si="1153"/>
        <v>Not Applicable</v>
      </c>
      <c r="Y3235" t="str">
        <f t="shared" si="1154"/>
        <v>Low</v>
      </c>
      <c r="Z3235" s="3">
        <f t="shared" si="1155"/>
        <v>0.39325063295533313</v>
      </c>
      <c r="AA3235" s="3">
        <f t="shared" si="1156"/>
        <v>-0.89501168385047614</v>
      </c>
      <c r="AB3235" s="3">
        <f t="shared" si="1157"/>
        <v>0.9745513379578421</v>
      </c>
      <c r="AC3235" s="3">
        <f t="shared" si="1158"/>
        <v>-0.60000346093119195</v>
      </c>
      <c r="AD3235" s="3">
        <f t="shared" si="1159"/>
        <v>2.4517381773461207</v>
      </c>
      <c r="AE3235" s="3">
        <f t="shared" si="1160"/>
        <v>1.5051400061102167</v>
      </c>
      <c r="AF3235" s="3">
        <f t="shared" si="1161"/>
        <v>2.5534041563627268</v>
      </c>
      <c r="AG3235" t="str">
        <f t="shared" si="1162"/>
        <v>Cluster 2</v>
      </c>
      <c r="AH3235" t="str">
        <f t="shared" si="1163"/>
        <v>Not Applicable</v>
      </c>
      <c r="AI3235" t="e">
        <f t="shared" si="1164"/>
        <v>#N/A</v>
      </c>
      <c r="AJ3235">
        <f t="shared" si="1165"/>
        <v>34.26</v>
      </c>
      <c r="AK3235" t="str">
        <f t="shared" si="1166"/>
        <v>no - Low</v>
      </c>
      <c r="AL3235" t="str">
        <f t="shared" si="1167"/>
        <v>Q2 - Medium</v>
      </c>
      <c r="AM3235">
        <f t="shared" si="1168"/>
        <v>0</v>
      </c>
      <c r="AN3235">
        <f t="shared" si="1169"/>
        <v>1</v>
      </c>
      <c r="AO3235">
        <f t="shared" si="1170"/>
        <v>0</v>
      </c>
      <c r="AP3235">
        <f t="shared" si="1171"/>
        <v>2</v>
      </c>
      <c r="AQ3235">
        <f t="shared" si="1172"/>
        <v>201.5</v>
      </c>
    </row>
    <row r="3236" spans="1:43" x14ac:dyDescent="0.25">
      <c r="A3236" t="s">
        <v>24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  <c r="U3236">
        <f t="shared" si="1150"/>
        <v>0</v>
      </c>
      <c r="V3236" t="str">
        <f t="shared" si="1151"/>
        <v>&lt;=3 calls</v>
      </c>
      <c r="W3236" t="str">
        <f t="shared" si="1152"/>
        <v>Q4</v>
      </c>
      <c r="X3236" t="str">
        <f t="shared" si="1153"/>
        <v>Not Applicable</v>
      </c>
      <c r="Y3236" t="str">
        <f t="shared" si="1154"/>
        <v>High</v>
      </c>
      <c r="Z3236" s="3">
        <f t="shared" si="1155"/>
        <v>0.21181072584613736</v>
      </c>
      <c r="AA3236" s="3">
        <f t="shared" si="1156"/>
        <v>1.6721771104413357</v>
      </c>
      <c r="AB3236" s="3">
        <f t="shared" si="1157"/>
        <v>0.22187349400878772</v>
      </c>
      <c r="AC3236" s="3">
        <f t="shared" si="1158"/>
        <v>0.81298793826101701</v>
      </c>
      <c r="AD3236" s="3">
        <f t="shared" si="1159"/>
        <v>3.6590867500625786</v>
      </c>
      <c r="AE3236" s="3">
        <f t="shared" si="1160"/>
        <v>1.8844673802878544</v>
      </c>
      <c r="AF3236" s="3">
        <f t="shared" si="1161"/>
        <v>1.3090144270612198</v>
      </c>
      <c r="AG3236" t="str">
        <f t="shared" si="1162"/>
        <v>Cluster 3</v>
      </c>
      <c r="AH3236" t="str">
        <f t="shared" si="1163"/>
        <v>Not Applicable</v>
      </c>
      <c r="AI3236" t="e">
        <f t="shared" si="1164"/>
        <v>#N/A</v>
      </c>
      <c r="AJ3236">
        <f t="shared" si="1165"/>
        <v>32.590000000000003</v>
      </c>
      <c r="AK3236" t="str">
        <f t="shared" si="1166"/>
        <v>no - Low</v>
      </c>
      <c r="AL3236" t="str">
        <f t="shared" si="1167"/>
        <v>Q4 - Very High</v>
      </c>
      <c r="AM3236">
        <f t="shared" si="1168"/>
        <v>0</v>
      </c>
      <c r="AN3236">
        <f t="shared" si="1169"/>
        <v>1</v>
      </c>
      <c r="AO3236">
        <f t="shared" si="1170"/>
        <v>0</v>
      </c>
      <c r="AP3236">
        <f t="shared" si="1171"/>
        <v>0</v>
      </c>
      <c r="AQ3236">
        <f t="shared" si="1172"/>
        <v>191.7</v>
      </c>
    </row>
    <row r="3237" spans="1:43" x14ac:dyDescent="0.25">
      <c r="A3237" t="s">
        <v>70</v>
      </c>
      <c r="B3237">
        <v>59</v>
      </c>
      <c r="C3237" t="s">
        <v>28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  <c r="U3237">
        <f t="shared" si="1150"/>
        <v>0</v>
      </c>
      <c r="V3237" t="str">
        <f t="shared" si="1151"/>
        <v>&lt;=3 calls</v>
      </c>
      <c r="W3237" t="str">
        <f t="shared" si="1152"/>
        <v>Q1</v>
      </c>
      <c r="X3237" t="str">
        <f t="shared" si="1153"/>
        <v>Not Applicable</v>
      </c>
      <c r="Y3237" t="str">
        <f t="shared" si="1154"/>
        <v>High</v>
      </c>
      <c r="Z3237" s="3">
        <f t="shared" si="1155"/>
        <v>-2.0191595605475428</v>
      </c>
      <c r="AA3237" s="3">
        <f t="shared" si="1156"/>
        <v>0.66719234988523879</v>
      </c>
      <c r="AB3237" s="3">
        <f t="shared" si="1157"/>
        <v>-1.2159596432448143</v>
      </c>
      <c r="AC3237" s="3">
        <f t="shared" si="1158"/>
        <v>1.3564461687195588</v>
      </c>
      <c r="AD3237" s="3">
        <f t="shared" si="1159"/>
        <v>3.0688261037332891</v>
      </c>
      <c r="AE3237" s="3">
        <f t="shared" si="1160"/>
        <v>2.800116966365862</v>
      </c>
      <c r="AF3237" s="3">
        <f t="shared" si="1161"/>
        <v>3.7767203226748309</v>
      </c>
      <c r="AG3237" t="str">
        <f t="shared" si="1162"/>
        <v>Cluster 2</v>
      </c>
      <c r="AH3237" t="str">
        <f t="shared" si="1163"/>
        <v>&gt;16 messages</v>
      </c>
      <c r="AI3237" t="e">
        <f t="shared" si="1164"/>
        <v>#N/A</v>
      </c>
      <c r="AJ3237">
        <f t="shared" si="1165"/>
        <v>12.1</v>
      </c>
      <c r="AK3237" t="str">
        <f t="shared" si="1166"/>
        <v>no - High</v>
      </c>
      <c r="AL3237" t="str">
        <f t="shared" si="1167"/>
        <v>Q4 - Very High</v>
      </c>
      <c r="AM3237">
        <f t="shared" si="1168"/>
        <v>0</v>
      </c>
      <c r="AN3237">
        <f t="shared" si="1169"/>
        <v>0</v>
      </c>
      <c r="AO3237">
        <f t="shared" si="1170"/>
        <v>1</v>
      </c>
      <c r="AP3237">
        <f t="shared" si="1171"/>
        <v>1</v>
      </c>
      <c r="AQ3237">
        <f t="shared" si="1172"/>
        <v>71.2</v>
      </c>
    </row>
    <row r="3238" spans="1:43" x14ac:dyDescent="0.25">
      <c r="A3238" t="s">
        <v>67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  <c r="U3238">
        <f t="shared" si="1150"/>
        <v>0</v>
      </c>
      <c r="V3238" t="str">
        <f t="shared" si="1151"/>
        <v>&lt;=3 calls</v>
      </c>
      <c r="W3238" t="str">
        <f t="shared" si="1152"/>
        <v>Q3</v>
      </c>
      <c r="X3238" t="str">
        <f t="shared" si="1153"/>
        <v>Not Applicable</v>
      </c>
      <c r="Y3238" t="str">
        <f t="shared" si="1154"/>
        <v>Medium</v>
      </c>
      <c r="Z3238" s="3">
        <f t="shared" si="1155"/>
        <v>-3.4429148087770596E-2</v>
      </c>
      <c r="AA3238" s="3">
        <f t="shared" si="1156"/>
        <v>-0.41938523281501633</v>
      </c>
      <c r="AB3238" s="3">
        <f t="shared" si="1157"/>
        <v>0.54757050299993537</v>
      </c>
      <c r="AC3238" s="3">
        <f t="shared" si="1158"/>
        <v>-1.3608449835731504</v>
      </c>
      <c r="AD3238" s="3">
        <f t="shared" si="1159"/>
        <v>1.9479795024232573</v>
      </c>
      <c r="AE3238" s="3">
        <f t="shared" si="1160"/>
        <v>1.5260412395519216</v>
      </c>
      <c r="AF3238" s="3">
        <f t="shared" si="1161"/>
        <v>2.9770756771982079</v>
      </c>
      <c r="AG3238" t="str">
        <f t="shared" si="1162"/>
        <v>Cluster 2</v>
      </c>
      <c r="AH3238" t="str">
        <f t="shared" si="1163"/>
        <v>Not Applicable</v>
      </c>
      <c r="AI3238" t="e">
        <f t="shared" si="1164"/>
        <v>#N/A</v>
      </c>
      <c r="AJ3238">
        <f t="shared" si="1165"/>
        <v>30.33</v>
      </c>
      <c r="AK3238" t="str">
        <f t="shared" si="1166"/>
        <v>no - Medium</v>
      </c>
      <c r="AL3238" t="str">
        <f t="shared" si="1167"/>
        <v>Q1 - Low</v>
      </c>
      <c r="AM3238">
        <f t="shared" si="1168"/>
        <v>0</v>
      </c>
      <c r="AN3238">
        <f t="shared" si="1169"/>
        <v>1</v>
      </c>
      <c r="AO3238">
        <f t="shared" si="1170"/>
        <v>0</v>
      </c>
      <c r="AP3238">
        <f t="shared" si="1171"/>
        <v>1</v>
      </c>
      <c r="AQ3238">
        <f t="shared" si="1172"/>
        <v>178.4</v>
      </c>
    </row>
    <row r="3239" spans="1:43" x14ac:dyDescent="0.25">
      <c r="A3239" t="s">
        <v>53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  <c r="U3239">
        <f t="shared" si="1150"/>
        <v>0</v>
      </c>
      <c r="V3239" t="str">
        <f t="shared" si="1151"/>
        <v>&lt;=3 calls</v>
      </c>
      <c r="W3239" t="str">
        <f t="shared" si="1152"/>
        <v>Q4</v>
      </c>
      <c r="X3239" t="str">
        <f t="shared" si="1153"/>
        <v>High</v>
      </c>
      <c r="Y3239" t="str">
        <f t="shared" si="1154"/>
        <v>Low</v>
      </c>
      <c r="Z3239" s="3">
        <f t="shared" si="1155"/>
        <v>-0.98236009135213942</v>
      </c>
      <c r="AA3239" s="3">
        <f t="shared" si="1156"/>
        <v>-1.382578547882642</v>
      </c>
      <c r="AB3239" s="3">
        <f t="shared" si="1157"/>
        <v>0.57934582095029108</v>
      </c>
      <c r="AC3239" s="3">
        <f t="shared" si="1158"/>
        <v>0.34199080519694713</v>
      </c>
      <c r="AD3239" s="3">
        <f t="shared" si="1159"/>
        <v>2.1075934273629238</v>
      </c>
      <c r="AE3239" s="3">
        <f t="shared" si="1160"/>
        <v>1.8245969640549338</v>
      </c>
      <c r="AF3239" s="3">
        <f t="shared" si="1161"/>
        <v>3.1963038196350437</v>
      </c>
      <c r="AG3239" t="str">
        <f t="shared" si="1162"/>
        <v>Cluster 2</v>
      </c>
      <c r="AH3239" t="str">
        <f t="shared" si="1163"/>
        <v>&gt;16 messages</v>
      </c>
      <c r="AI3239" t="e">
        <f t="shared" si="1164"/>
        <v>#N/A</v>
      </c>
      <c r="AJ3239">
        <f t="shared" si="1165"/>
        <v>21.62</v>
      </c>
      <c r="AK3239" t="str">
        <f t="shared" si="1166"/>
        <v>yes - Medium</v>
      </c>
      <c r="AL3239" t="str">
        <f t="shared" si="1167"/>
        <v>Q3 - High</v>
      </c>
      <c r="AM3239">
        <f t="shared" si="1168"/>
        <v>1</v>
      </c>
      <c r="AN3239">
        <f t="shared" si="1169"/>
        <v>1</v>
      </c>
      <c r="AO3239">
        <f t="shared" si="1170"/>
        <v>0</v>
      </c>
      <c r="AP3239">
        <f t="shared" si="1171"/>
        <v>2</v>
      </c>
      <c r="AQ3239">
        <f t="shared" si="1172"/>
        <v>127.2</v>
      </c>
    </row>
    <row r="3240" spans="1:43" x14ac:dyDescent="0.25">
      <c r="A3240" t="s">
        <v>54</v>
      </c>
      <c r="B3240">
        <v>60</v>
      </c>
      <c r="C3240" t="s">
        <v>28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  <c r="U3240">
        <f t="shared" si="1150"/>
        <v>0</v>
      </c>
      <c r="V3240" t="str">
        <f t="shared" si="1151"/>
        <v>&lt;=3 calls</v>
      </c>
      <c r="W3240" t="str">
        <f t="shared" si="1152"/>
        <v>Q1</v>
      </c>
      <c r="X3240" t="str">
        <f t="shared" si="1153"/>
        <v>Not Applicable</v>
      </c>
      <c r="Y3240" t="str">
        <f t="shared" si="1154"/>
        <v>Medium</v>
      </c>
      <c r="Z3240" s="3">
        <f t="shared" si="1155"/>
        <v>0.93386749903579325</v>
      </c>
      <c r="AA3240" s="3">
        <f t="shared" si="1156"/>
        <v>-0.69202466290647213</v>
      </c>
      <c r="AB3240" s="3">
        <f t="shared" si="1157"/>
        <v>2.156195974236701</v>
      </c>
      <c r="AC3240" s="3">
        <f t="shared" si="1158"/>
        <v>1.1028323278389063</v>
      </c>
      <c r="AD3240" s="3">
        <f t="shared" si="1159"/>
        <v>4.2682747262655409</v>
      </c>
      <c r="AE3240" s="3">
        <f t="shared" si="1160"/>
        <v>2.6863407941784527</v>
      </c>
      <c r="AF3240" s="3">
        <f t="shared" si="1161"/>
        <v>2.0529696992545858</v>
      </c>
      <c r="AG3240" t="str">
        <f t="shared" si="1162"/>
        <v>Cluster 3</v>
      </c>
      <c r="AH3240" t="str">
        <f t="shared" si="1163"/>
        <v>Not Applicable</v>
      </c>
      <c r="AI3240" t="e">
        <f t="shared" si="1164"/>
        <v>#N/A</v>
      </c>
      <c r="AJ3240">
        <f t="shared" si="1165"/>
        <v>39.22</v>
      </c>
      <c r="AK3240" t="str">
        <f t="shared" si="1166"/>
        <v>no - High</v>
      </c>
      <c r="AL3240" t="str">
        <f t="shared" si="1167"/>
        <v>Q4 - Very High</v>
      </c>
      <c r="AM3240">
        <f t="shared" si="1168"/>
        <v>0</v>
      </c>
      <c r="AN3240">
        <f t="shared" si="1169"/>
        <v>0</v>
      </c>
      <c r="AO3240">
        <f t="shared" si="1170"/>
        <v>1</v>
      </c>
      <c r="AP3240">
        <f t="shared" si="1171"/>
        <v>1</v>
      </c>
      <c r="AQ3240">
        <f t="shared" si="1172"/>
        <v>230.7</v>
      </c>
    </row>
    <row r="3241" spans="1:43" x14ac:dyDescent="0.25">
      <c r="A3241" t="s">
        <v>72</v>
      </c>
      <c r="B3241">
        <v>117</v>
      </c>
      <c r="C3241" t="s">
        <v>25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  <c r="U3241">
        <f t="shared" si="1150"/>
        <v>0</v>
      </c>
      <c r="V3241" t="str">
        <f t="shared" si="1151"/>
        <v>&lt;=3 calls</v>
      </c>
      <c r="W3241" t="str">
        <f t="shared" si="1152"/>
        <v>Q3</v>
      </c>
      <c r="X3241" t="str">
        <f t="shared" si="1153"/>
        <v>Not Applicable</v>
      </c>
      <c r="Y3241" t="str">
        <f t="shared" si="1154"/>
        <v>Low</v>
      </c>
      <c r="Z3241" s="3">
        <f t="shared" si="1155"/>
        <v>0.88943323607027636</v>
      </c>
      <c r="AA3241" s="3">
        <f t="shared" si="1156"/>
        <v>-0.94675347350286909</v>
      </c>
      <c r="AB3241" s="3">
        <f t="shared" si="1157"/>
        <v>2.1681117184680838</v>
      </c>
      <c r="AC3241" s="3">
        <f t="shared" si="1158"/>
        <v>-2.3753003470957617</v>
      </c>
      <c r="AD3241" s="3">
        <f t="shared" si="1159"/>
        <v>3.9371532928713258</v>
      </c>
      <c r="AE3241" s="3">
        <f t="shared" si="1160"/>
        <v>3.4684569744611315</v>
      </c>
      <c r="AF3241" s="3">
        <f t="shared" si="1161"/>
        <v>4.0693011090122839</v>
      </c>
      <c r="AG3241" t="str">
        <f t="shared" si="1162"/>
        <v>Cluster 2</v>
      </c>
      <c r="AH3241" t="str">
        <f t="shared" si="1163"/>
        <v>Not Applicable</v>
      </c>
      <c r="AI3241" t="e">
        <f t="shared" si="1164"/>
        <v>#N/A</v>
      </c>
      <c r="AJ3241">
        <f t="shared" si="1165"/>
        <v>38.81</v>
      </c>
      <c r="AK3241" t="str">
        <f t="shared" si="1166"/>
        <v>no - Low</v>
      </c>
      <c r="AL3241" t="str">
        <f t="shared" si="1167"/>
        <v>Q1 - Low</v>
      </c>
      <c r="AM3241">
        <f t="shared" si="1168"/>
        <v>0</v>
      </c>
      <c r="AN3241">
        <f t="shared" si="1169"/>
        <v>0</v>
      </c>
      <c r="AO3241">
        <f t="shared" si="1170"/>
        <v>0</v>
      </c>
      <c r="AP3241">
        <f t="shared" si="1171"/>
        <v>3</v>
      </c>
      <c r="AQ3241">
        <f t="shared" si="1172"/>
        <v>228.3</v>
      </c>
    </row>
    <row r="3242" spans="1:43" x14ac:dyDescent="0.25">
      <c r="A3242" t="s">
        <v>38</v>
      </c>
      <c r="B3242">
        <v>54</v>
      </c>
      <c r="C3242" t="s">
        <v>25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  <c r="U3242">
        <f t="shared" si="1150"/>
        <v>0</v>
      </c>
      <c r="V3242" t="str">
        <f t="shared" si="1151"/>
        <v>&lt;=3 calls</v>
      </c>
      <c r="W3242" t="str">
        <f t="shared" si="1152"/>
        <v>Q1</v>
      </c>
      <c r="X3242" t="str">
        <f t="shared" si="1153"/>
        <v>Not Applicable</v>
      </c>
      <c r="Y3242" t="str">
        <f t="shared" si="1154"/>
        <v>Medium</v>
      </c>
      <c r="Z3242" s="3">
        <f t="shared" si="1155"/>
        <v>0.32289638325993059</v>
      </c>
      <c r="AA3242" s="3">
        <f t="shared" si="1156"/>
        <v>0.4204238146199798</v>
      </c>
      <c r="AB3242" s="3">
        <f t="shared" si="1157"/>
        <v>-0.22099499992429664</v>
      </c>
      <c r="AC3242" s="3">
        <f t="shared" si="1158"/>
        <v>-0.88984785050908088</v>
      </c>
      <c r="AD3242" s="3">
        <f t="shared" si="1159"/>
        <v>2.0944309346842154</v>
      </c>
      <c r="AE3242" s="3">
        <f t="shared" si="1160"/>
        <v>1.0590969007929023</v>
      </c>
      <c r="AF3242" s="3">
        <f t="shared" si="1161"/>
        <v>2.4200685011743088</v>
      </c>
      <c r="AG3242" t="str">
        <f t="shared" si="1162"/>
        <v>Cluster 2</v>
      </c>
      <c r="AH3242" t="str">
        <f t="shared" si="1163"/>
        <v>Not Applicable</v>
      </c>
      <c r="AI3242" t="e">
        <f t="shared" si="1164"/>
        <v>#N/A</v>
      </c>
      <c r="AJ3242">
        <f t="shared" si="1165"/>
        <v>33.61</v>
      </c>
      <c r="AK3242" t="str">
        <f t="shared" si="1166"/>
        <v>no - Low</v>
      </c>
      <c r="AL3242" t="str">
        <f t="shared" si="1167"/>
        <v>Q1 - Low</v>
      </c>
      <c r="AM3242">
        <f t="shared" si="1168"/>
        <v>0</v>
      </c>
      <c r="AN3242">
        <f t="shared" si="1169"/>
        <v>0</v>
      </c>
      <c r="AO3242">
        <f t="shared" si="1170"/>
        <v>0</v>
      </c>
      <c r="AP3242">
        <f t="shared" si="1171"/>
        <v>2</v>
      </c>
      <c r="AQ3242">
        <f t="shared" si="1172"/>
        <v>197.7</v>
      </c>
    </row>
    <row r="3243" spans="1:43" x14ac:dyDescent="0.25">
      <c r="A3243" t="s">
        <v>32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  <c r="U3243">
        <f t="shared" si="1150"/>
        <v>0</v>
      </c>
      <c r="V3243" t="str">
        <f t="shared" si="1151"/>
        <v>&lt;=3 calls</v>
      </c>
      <c r="W3243" t="str">
        <f t="shared" si="1152"/>
        <v>Q2</v>
      </c>
      <c r="X3243" t="str">
        <f t="shared" si="1153"/>
        <v>Not Applicable</v>
      </c>
      <c r="Y3243" t="str">
        <f t="shared" si="1154"/>
        <v>Low</v>
      </c>
      <c r="Z3243" s="3">
        <f t="shared" si="1155"/>
        <v>1.729981377167978</v>
      </c>
      <c r="AA3243" s="3">
        <f t="shared" si="1156"/>
        <v>-0.93282299167337834</v>
      </c>
      <c r="AB3243" s="3">
        <f t="shared" si="1157"/>
        <v>1.1612313309161828</v>
      </c>
      <c r="AC3243" s="3">
        <f t="shared" si="1158"/>
        <v>-2.3390697983985258</v>
      </c>
      <c r="AD3243" s="3">
        <f t="shared" si="1159"/>
        <v>3.7311311771161959</v>
      </c>
      <c r="AE3243" s="3">
        <f t="shared" si="1160"/>
        <v>3.2684399986574597</v>
      </c>
      <c r="AF3243" s="3">
        <f t="shared" si="1161"/>
        <v>3.929893152338809</v>
      </c>
      <c r="AG3243" t="str">
        <f t="shared" si="1162"/>
        <v>Cluster 2</v>
      </c>
      <c r="AH3243" t="str">
        <f t="shared" si="1163"/>
        <v>&gt;16 messages</v>
      </c>
      <c r="AI3243" t="e">
        <f t="shared" si="1164"/>
        <v>#N/A</v>
      </c>
      <c r="AJ3243">
        <f t="shared" si="1165"/>
        <v>46.53</v>
      </c>
      <c r="AK3243" t="str">
        <f t="shared" si="1166"/>
        <v>no - Low</v>
      </c>
      <c r="AL3243" t="str">
        <f t="shared" si="1167"/>
        <v>Q1 - Low</v>
      </c>
      <c r="AM3243">
        <f t="shared" si="1168"/>
        <v>0</v>
      </c>
      <c r="AN3243">
        <f t="shared" si="1169"/>
        <v>1</v>
      </c>
      <c r="AO3243">
        <f t="shared" si="1170"/>
        <v>0</v>
      </c>
      <c r="AP3243">
        <f t="shared" si="1171"/>
        <v>0</v>
      </c>
      <c r="AQ3243">
        <f t="shared" si="1172"/>
        <v>273.7</v>
      </c>
    </row>
    <row r="3244" spans="1:43" x14ac:dyDescent="0.25">
      <c r="A3244" t="s">
        <v>71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  <c r="U3244">
        <f t="shared" si="1150"/>
        <v>0</v>
      </c>
      <c r="V3244" t="str">
        <f t="shared" si="1151"/>
        <v>&lt;=3 calls</v>
      </c>
      <c r="W3244" t="str">
        <f t="shared" si="1152"/>
        <v>Q2</v>
      </c>
      <c r="X3244" t="str">
        <f t="shared" si="1153"/>
        <v>Not Applicable</v>
      </c>
      <c r="Y3244" t="str">
        <f t="shared" si="1154"/>
        <v>Low</v>
      </c>
      <c r="Z3244" s="3">
        <f t="shared" si="1155"/>
        <v>0.18959359436337894</v>
      </c>
      <c r="AA3244" s="3">
        <f t="shared" si="1156"/>
        <v>-0.71590548889988459</v>
      </c>
      <c r="AB3244" s="3">
        <f t="shared" si="1157"/>
        <v>-1.7819574942355281</v>
      </c>
      <c r="AC3244" s="3">
        <f t="shared" si="1158"/>
        <v>0.41445190259141979</v>
      </c>
      <c r="AD3244" s="3">
        <f t="shared" si="1159"/>
        <v>2.0268138342046096</v>
      </c>
      <c r="AE3244" s="3">
        <f t="shared" si="1160"/>
        <v>1.9737297917608729</v>
      </c>
      <c r="AF3244" s="3">
        <f t="shared" si="1161"/>
        <v>3.4180761055373892</v>
      </c>
      <c r="AG3244" t="str">
        <f t="shared" si="1162"/>
        <v>Cluster 2</v>
      </c>
      <c r="AH3244" t="str">
        <f t="shared" si="1163"/>
        <v>Not Applicable</v>
      </c>
      <c r="AI3244" t="e">
        <f t="shared" si="1164"/>
        <v>#N/A</v>
      </c>
      <c r="AJ3244">
        <f t="shared" si="1165"/>
        <v>32.39</v>
      </c>
      <c r="AK3244" t="str">
        <f t="shared" si="1166"/>
        <v>no - Medium</v>
      </c>
      <c r="AL3244" t="str">
        <f t="shared" si="1167"/>
        <v>Q3 - High</v>
      </c>
      <c r="AM3244">
        <f t="shared" si="1168"/>
        <v>0</v>
      </c>
      <c r="AN3244">
        <f t="shared" si="1169"/>
        <v>1</v>
      </c>
      <c r="AO3244">
        <f t="shared" si="1170"/>
        <v>0</v>
      </c>
      <c r="AP3244">
        <f t="shared" si="1171"/>
        <v>2</v>
      </c>
      <c r="AQ3244">
        <f t="shared" si="1172"/>
        <v>190.5</v>
      </c>
    </row>
    <row r="3245" spans="1:43" x14ac:dyDescent="0.25">
      <c r="A3245" t="s">
        <v>31</v>
      </c>
      <c r="B3245">
        <v>74</v>
      </c>
      <c r="C3245" t="s">
        <v>25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  <c r="U3245">
        <f t="shared" si="1150"/>
        <v>0</v>
      </c>
      <c r="V3245" t="str">
        <f t="shared" si="1151"/>
        <v>&gt;3 calls</v>
      </c>
      <c r="W3245" t="str">
        <f t="shared" si="1152"/>
        <v>Q2</v>
      </c>
      <c r="X3245" t="str">
        <f t="shared" si="1153"/>
        <v>Not Applicable</v>
      </c>
      <c r="Y3245" t="str">
        <f t="shared" si="1154"/>
        <v>Medium</v>
      </c>
      <c r="Z3245" s="3">
        <f t="shared" si="1155"/>
        <v>-7.7011983429724873E-2</v>
      </c>
      <c r="AA3245" s="3">
        <f t="shared" si="1156"/>
        <v>0.16171486635801427</v>
      </c>
      <c r="AB3245" s="3">
        <f t="shared" si="1157"/>
        <v>0.73425049595827607</v>
      </c>
      <c r="AC3245" s="3">
        <f t="shared" si="1158"/>
        <v>2.117287691361518</v>
      </c>
      <c r="AD3245" s="3">
        <f t="shared" si="1159"/>
        <v>3.8634952624398413</v>
      </c>
      <c r="AE3245" s="3">
        <f t="shared" si="1160"/>
        <v>2.2481355613928025</v>
      </c>
      <c r="AF3245" s="3">
        <f t="shared" si="1161"/>
        <v>1.7837128025281326</v>
      </c>
      <c r="AG3245" t="str">
        <f t="shared" si="1162"/>
        <v>Cluster 3</v>
      </c>
      <c r="AH3245" t="str">
        <f t="shared" si="1163"/>
        <v>Not Applicable</v>
      </c>
      <c r="AI3245" t="e">
        <f t="shared" si="1164"/>
        <v>#N/A</v>
      </c>
      <c r="AJ3245">
        <f t="shared" si="1165"/>
        <v>29.94</v>
      </c>
      <c r="AK3245" t="str">
        <f t="shared" si="1166"/>
        <v>no - Medium</v>
      </c>
      <c r="AL3245" t="str">
        <f t="shared" si="1167"/>
        <v>Q4 - Very High</v>
      </c>
      <c r="AM3245">
        <f t="shared" si="1168"/>
        <v>0</v>
      </c>
      <c r="AN3245">
        <f t="shared" si="1169"/>
        <v>0</v>
      </c>
      <c r="AO3245">
        <f t="shared" si="1170"/>
        <v>0</v>
      </c>
      <c r="AP3245">
        <f t="shared" si="1171"/>
        <v>4</v>
      </c>
      <c r="AQ3245">
        <f t="shared" si="1172"/>
        <v>176.1</v>
      </c>
    </row>
    <row r="3246" spans="1:43" x14ac:dyDescent="0.25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  <c r="U3246">
        <f t="shared" si="1150"/>
        <v>0</v>
      </c>
      <c r="V3246" t="str">
        <f t="shared" si="1151"/>
        <v>&lt;=3 calls</v>
      </c>
      <c r="W3246" t="str">
        <f t="shared" si="1152"/>
        <v>Q3</v>
      </c>
      <c r="X3246" t="str">
        <f t="shared" si="1153"/>
        <v>Not Applicable</v>
      </c>
      <c r="Y3246" t="str">
        <f t="shared" si="1154"/>
        <v>Medium</v>
      </c>
      <c r="Z3246" s="3">
        <f t="shared" si="1155"/>
        <v>0.5580276914524599</v>
      </c>
      <c r="AA3246" s="3">
        <f t="shared" si="1156"/>
        <v>-0.55271984461156753</v>
      </c>
      <c r="AB3246" s="3">
        <f t="shared" si="1157"/>
        <v>0.78389943025570719</v>
      </c>
      <c r="AC3246" s="3">
        <f t="shared" si="1158"/>
        <v>0.52314354868312773</v>
      </c>
      <c r="AD3246" s="3">
        <f t="shared" si="1159"/>
        <v>2.8512757270910596</v>
      </c>
      <c r="AE3246" s="3">
        <f t="shared" si="1160"/>
        <v>1.2268136045623212</v>
      </c>
      <c r="AF3246" s="3">
        <f t="shared" si="1161"/>
        <v>1.6971652744443426</v>
      </c>
      <c r="AG3246" t="str">
        <f t="shared" si="1162"/>
        <v>Cluster 2</v>
      </c>
      <c r="AH3246" t="str">
        <f t="shared" si="1163"/>
        <v>Not Applicable</v>
      </c>
      <c r="AI3246" t="e">
        <f t="shared" si="1164"/>
        <v>#N/A</v>
      </c>
      <c r="AJ3246">
        <f t="shared" si="1165"/>
        <v>35.770000000000003</v>
      </c>
      <c r="AK3246" t="str">
        <f t="shared" si="1166"/>
        <v>no - Low</v>
      </c>
      <c r="AL3246" t="str">
        <f t="shared" si="1167"/>
        <v>Q3 - High</v>
      </c>
      <c r="AM3246">
        <f t="shared" si="1168"/>
        <v>0</v>
      </c>
      <c r="AN3246">
        <f t="shared" si="1169"/>
        <v>1</v>
      </c>
      <c r="AO3246">
        <f t="shared" si="1170"/>
        <v>0</v>
      </c>
      <c r="AP3246">
        <f t="shared" si="1171"/>
        <v>2</v>
      </c>
      <c r="AQ3246">
        <f t="shared" si="1172"/>
        <v>210.4</v>
      </c>
    </row>
    <row r="3247" spans="1:43" x14ac:dyDescent="0.25">
      <c r="A3247" t="s">
        <v>35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  <c r="U3247">
        <f t="shared" si="1150"/>
        <v>0</v>
      </c>
      <c r="V3247" t="str">
        <f t="shared" si="1151"/>
        <v>&lt;=3 calls</v>
      </c>
      <c r="W3247" t="str">
        <f t="shared" si="1152"/>
        <v>Q4</v>
      </c>
      <c r="X3247" t="str">
        <f t="shared" si="1153"/>
        <v>Not Applicable</v>
      </c>
      <c r="Y3247" t="str">
        <f t="shared" si="1154"/>
        <v>High</v>
      </c>
      <c r="Z3247" s="3">
        <f t="shared" si="1155"/>
        <v>-0.54172031694409306</v>
      </c>
      <c r="AA3247" s="3">
        <f t="shared" si="1156"/>
        <v>1.3796369920220364</v>
      </c>
      <c r="AB3247" s="3">
        <f t="shared" si="1157"/>
        <v>-0.41959073711402073</v>
      </c>
      <c r="AC3247" s="3">
        <f t="shared" si="1158"/>
        <v>-0.49131181483948333</v>
      </c>
      <c r="AD3247" s="3">
        <f t="shared" si="1159"/>
        <v>2.543291383987933</v>
      </c>
      <c r="AE3247" s="3">
        <f t="shared" si="1160"/>
        <v>1.6168805823617201</v>
      </c>
      <c r="AF3247" s="3">
        <f t="shared" si="1161"/>
        <v>2.6000528016502851</v>
      </c>
      <c r="AG3247" t="str">
        <f t="shared" si="1162"/>
        <v>Cluster 2</v>
      </c>
      <c r="AH3247" t="str">
        <f t="shared" si="1163"/>
        <v>&gt;16 messages</v>
      </c>
      <c r="AI3247" t="e">
        <f t="shared" si="1164"/>
        <v>#N/A</v>
      </c>
      <c r="AJ3247">
        <f t="shared" si="1165"/>
        <v>25.67</v>
      </c>
      <c r="AK3247" t="str">
        <f t="shared" si="1166"/>
        <v>no - High</v>
      </c>
      <c r="AL3247" t="str">
        <f t="shared" si="1167"/>
        <v>Q2 - Medium</v>
      </c>
      <c r="AM3247">
        <f t="shared" si="1168"/>
        <v>0</v>
      </c>
      <c r="AN3247">
        <f t="shared" si="1169"/>
        <v>1</v>
      </c>
      <c r="AO3247">
        <f t="shared" si="1170"/>
        <v>0</v>
      </c>
      <c r="AP3247">
        <f t="shared" si="1171"/>
        <v>0</v>
      </c>
      <c r="AQ3247">
        <f t="shared" si="1172"/>
        <v>151</v>
      </c>
    </row>
    <row r="3248" spans="1:43" x14ac:dyDescent="0.25">
      <c r="A3248" t="s">
        <v>68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  <c r="U3248">
        <f t="shared" si="1150"/>
        <v>0</v>
      </c>
      <c r="V3248" t="str">
        <f t="shared" si="1151"/>
        <v>&lt;=3 calls</v>
      </c>
      <c r="W3248" t="str">
        <f t="shared" si="1152"/>
        <v>Q1</v>
      </c>
      <c r="X3248" t="str">
        <f t="shared" si="1153"/>
        <v>Not Applicable</v>
      </c>
      <c r="Y3248" t="str">
        <f t="shared" si="1154"/>
        <v>High</v>
      </c>
      <c r="Z3248" s="3">
        <f t="shared" si="1155"/>
        <v>-0.66576596772282859</v>
      </c>
      <c r="AA3248" s="3">
        <f t="shared" si="1156"/>
        <v>2.6094995306827649</v>
      </c>
      <c r="AB3248" s="3">
        <f t="shared" si="1157"/>
        <v>-0.89820646374125568</v>
      </c>
      <c r="AC3248" s="3">
        <f t="shared" si="1158"/>
        <v>0.55937409738036437</v>
      </c>
      <c r="AD3248" s="3">
        <f t="shared" si="1159"/>
        <v>3.9474306516943707</v>
      </c>
      <c r="AE3248" s="3">
        <f t="shared" si="1160"/>
        <v>2.8935110776940451</v>
      </c>
      <c r="AF3248" s="3">
        <f t="shared" si="1161"/>
        <v>3.0269793464013035</v>
      </c>
      <c r="AG3248" t="str">
        <f t="shared" si="1162"/>
        <v>Cluster 2</v>
      </c>
      <c r="AH3248" t="str">
        <f t="shared" si="1163"/>
        <v>Not Applicable</v>
      </c>
      <c r="AI3248" t="e">
        <f t="shared" si="1164"/>
        <v>#N/A</v>
      </c>
      <c r="AJ3248">
        <f t="shared" si="1165"/>
        <v>24.53</v>
      </c>
      <c r="AK3248" t="str">
        <f t="shared" si="1166"/>
        <v>no - High</v>
      </c>
      <c r="AL3248" t="str">
        <f t="shared" si="1167"/>
        <v>Q3 - High</v>
      </c>
      <c r="AM3248">
        <f t="shared" si="1168"/>
        <v>0</v>
      </c>
      <c r="AN3248">
        <f t="shared" si="1169"/>
        <v>1</v>
      </c>
      <c r="AO3248">
        <f t="shared" si="1170"/>
        <v>0</v>
      </c>
      <c r="AP3248">
        <f t="shared" si="1171"/>
        <v>3</v>
      </c>
      <c r="AQ3248">
        <f t="shared" si="1172"/>
        <v>144.30000000000001</v>
      </c>
    </row>
    <row r="3249" spans="1:43" x14ac:dyDescent="0.25">
      <c r="A3249" t="s">
        <v>40</v>
      </c>
      <c r="B3249">
        <v>194</v>
      </c>
      <c r="C3249" t="s">
        <v>25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  <c r="U3249">
        <f t="shared" si="1150"/>
        <v>0</v>
      </c>
      <c r="V3249" t="str">
        <f t="shared" si="1151"/>
        <v>&lt;=3 calls</v>
      </c>
      <c r="W3249" t="str">
        <f t="shared" si="1152"/>
        <v>Q4</v>
      </c>
      <c r="X3249" t="str">
        <f t="shared" si="1153"/>
        <v>Not Applicable</v>
      </c>
      <c r="Y3249" t="str">
        <f t="shared" si="1154"/>
        <v>Medium</v>
      </c>
      <c r="Z3249" s="3">
        <f t="shared" si="1155"/>
        <v>0.43398204067372381</v>
      </c>
      <c r="AA3249" s="3">
        <f t="shared" si="1156"/>
        <v>-0.14475573389077578</v>
      </c>
      <c r="AB3249" s="3">
        <f t="shared" si="1157"/>
        <v>2.3329461803355551</v>
      </c>
      <c r="AC3249" s="3">
        <f t="shared" si="1158"/>
        <v>0.19706861040800316</v>
      </c>
      <c r="AD3249" s="3">
        <f t="shared" si="1159"/>
        <v>3.9152587075089942</v>
      </c>
      <c r="AE3249" s="3">
        <f t="shared" si="1160"/>
        <v>2.3855331797466128</v>
      </c>
      <c r="AF3249" s="3">
        <f t="shared" si="1161"/>
        <v>2.0130291494707602</v>
      </c>
      <c r="AG3249" t="str">
        <f t="shared" si="1162"/>
        <v>Cluster 3</v>
      </c>
      <c r="AH3249" t="str">
        <f t="shared" si="1163"/>
        <v>&gt;16 messages</v>
      </c>
      <c r="AI3249" t="e">
        <f t="shared" si="1164"/>
        <v>#N/A</v>
      </c>
      <c r="AJ3249">
        <f t="shared" si="1165"/>
        <v>34.630000000000003</v>
      </c>
      <c r="AK3249" t="str">
        <f t="shared" si="1166"/>
        <v>no - High</v>
      </c>
      <c r="AL3249" t="str">
        <f t="shared" si="1167"/>
        <v>Q3 - High</v>
      </c>
      <c r="AM3249">
        <f t="shared" si="1168"/>
        <v>0</v>
      </c>
      <c r="AN3249">
        <f t="shared" si="1169"/>
        <v>0</v>
      </c>
      <c r="AO3249">
        <f t="shared" si="1170"/>
        <v>0</v>
      </c>
      <c r="AP3249">
        <f t="shared" si="1171"/>
        <v>3</v>
      </c>
      <c r="AQ3249">
        <f t="shared" si="1172"/>
        <v>203.7</v>
      </c>
    </row>
    <row r="3250" spans="1:43" x14ac:dyDescent="0.25">
      <c r="A3250" t="s">
        <v>65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  <c r="U3250">
        <f t="shared" si="1150"/>
        <v>1</v>
      </c>
      <c r="V3250" t="str">
        <f t="shared" si="1151"/>
        <v>&lt;=3 calls</v>
      </c>
      <c r="W3250" t="str">
        <f t="shared" si="1152"/>
        <v>Q4</v>
      </c>
      <c r="X3250" t="str">
        <f t="shared" si="1153"/>
        <v>Not Applicable</v>
      </c>
      <c r="Y3250" t="str">
        <f t="shared" si="1154"/>
        <v>Medium</v>
      </c>
      <c r="Z3250" s="3">
        <f t="shared" si="1155"/>
        <v>0.55247340858176996</v>
      </c>
      <c r="AA3250" s="3">
        <f t="shared" si="1156"/>
        <v>-0.45520647180513429</v>
      </c>
      <c r="AB3250" s="3">
        <f t="shared" si="1157"/>
        <v>-1.3966817640874636</v>
      </c>
      <c r="AC3250" s="3">
        <f t="shared" si="1158"/>
        <v>1.1028323278389063</v>
      </c>
      <c r="AD3250" s="3">
        <f t="shared" si="1159"/>
        <v>2.699302482805594</v>
      </c>
      <c r="AE3250" s="3">
        <f t="shared" si="1160"/>
        <v>1.9181759284863025</v>
      </c>
      <c r="AF3250" s="3">
        <f t="shared" si="1161"/>
        <v>2.8412257727199592</v>
      </c>
      <c r="AG3250" t="str">
        <f t="shared" si="1162"/>
        <v>Cluster 2</v>
      </c>
      <c r="AH3250" t="str">
        <f t="shared" si="1163"/>
        <v>Not Applicable</v>
      </c>
      <c r="AI3250">
        <f t="shared" si="1164"/>
        <v>35.72</v>
      </c>
      <c r="AJ3250" t="e">
        <f t="shared" si="1165"/>
        <v>#N/A</v>
      </c>
      <c r="AK3250" t="str">
        <f t="shared" si="1166"/>
        <v>no - Low</v>
      </c>
      <c r="AL3250" t="str">
        <f t="shared" si="1167"/>
        <v>Q4 - Very High</v>
      </c>
      <c r="AM3250">
        <f t="shared" si="1168"/>
        <v>0</v>
      </c>
      <c r="AN3250">
        <f t="shared" si="1169"/>
        <v>1</v>
      </c>
      <c r="AO3250">
        <f t="shared" si="1170"/>
        <v>0</v>
      </c>
      <c r="AP3250">
        <f t="shared" si="1171"/>
        <v>0</v>
      </c>
      <c r="AQ3250">
        <f t="shared" si="1172"/>
        <v>210.1</v>
      </c>
    </row>
    <row r="3251" spans="1:43" x14ac:dyDescent="0.25">
      <c r="A3251" t="s">
        <v>20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  <c r="U3251">
        <f t="shared" si="1150"/>
        <v>0</v>
      </c>
      <c r="V3251" t="str">
        <f t="shared" si="1151"/>
        <v>&lt;=3 calls</v>
      </c>
      <c r="W3251" t="str">
        <f t="shared" si="1152"/>
        <v>Q2</v>
      </c>
      <c r="X3251" t="str">
        <f t="shared" si="1153"/>
        <v>Not Applicable</v>
      </c>
      <c r="Y3251" t="str">
        <f t="shared" si="1154"/>
        <v>Medium</v>
      </c>
      <c r="Z3251" s="3">
        <f t="shared" si="1155"/>
        <v>-1.0804857554009899</v>
      </c>
      <c r="AA3251" s="3">
        <f t="shared" si="1156"/>
        <v>0.50201663676413799</v>
      </c>
      <c r="AB3251" s="3">
        <f t="shared" si="1157"/>
        <v>-2.1791489686149763</v>
      </c>
      <c r="AC3251" s="3">
        <f t="shared" si="1158"/>
        <v>0.99414068174719761</v>
      </c>
      <c r="AD3251" s="3">
        <f t="shared" si="1159"/>
        <v>2.7621588083822517</v>
      </c>
      <c r="AE3251" s="3">
        <f t="shared" si="1160"/>
        <v>2.6751590782106627</v>
      </c>
      <c r="AF3251" s="3">
        <f t="shared" si="1161"/>
        <v>3.8318965154009814</v>
      </c>
      <c r="AG3251" t="str">
        <f t="shared" si="1162"/>
        <v>Cluster 2</v>
      </c>
      <c r="AH3251" t="str">
        <f t="shared" si="1163"/>
        <v>&gt;16 messages</v>
      </c>
      <c r="AI3251" t="e">
        <f t="shared" si="1164"/>
        <v>#N/A</v>
      </c>
      <c r="AJ3251">
        <f t="shared" si="1165"/>
        <v>20.72</v>
      </c>
      <c r="AK3251" t="str">
        <f t="shared" si="1166"/>
        <v>no - Medium</v>
      </c>
      <c r="AL3251" t="str">
        <f t="shared" si="1167"/>
        <v>Q4 - Very High</v>
      </c>
      <c r="AM3251">
        <f t="shared" si="1168"/>
        <v>0</v>
      </c>
      <c r="AN3251">
        <f t="shared" si="1169"/>
        <v>1</v>
      </c>
      <c r="AO3251">
        <f t="shared" si="1170"/>
        <v>0</v>
      </c>
      <c r="AP3251">
        <f t="shared" si="1171"/>
        <v>3</v>
      </c>
      <c r="AQ3251">
        <f t="shared" si="1172"/>
        <v>121.9</v>
      </c>
    </row>
    <row r="3252" spans="1:43" x14ac:dyDescent="0.25">
      <c r="A3252" t="s">
        <v>37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  <c r="U3252">
        <f t="shared" si="1150"/>
        <v>0</v>
      </c>
      <c r="V3252" t="str">
        <f t="shared" si="1151"/>
        <v>&lt;=3 calls</v>
      </c>
      <c r="W3252" t="str">
        <f t="shared" si="1152"/>
        <v>Q2</v>
      </c>
      <c r="X3252" t="str">
        <f t="shared" si="1153"/>
        <v>Not Applicable</v>
      </c>
      <c r="Y3252" t="str">
        <f t="shared" si="1154"/>
        <v>Low</v>
      </c>
      <c r="Z3252" s="3">
        <f t="shared" si="1155"/>
        <v>0.39325063295533313</v>
      </c>
      <c r="AA3252" s="3">
        <f t="shared" si="1156"/>
        <v>-1.5119330220136245</v>
      </c>
      <c r="AB3252" s="3">
        <f t="shared" si="1157"/>
        <v>0.78191347288380997</v>
      </c>
      <c r="AC3252" s="3">
        <f t="shared" si="1158"/>
        <v>0.45068245128865581</v>
      </c>
      <c r="AD3252" s="3">
        <f t="shared" si="1159"/>
        <v>2.7354922673223081</v>
      </c>
      <c r="AE3252" s="3">
        <f t="shared" si="1160"/>
        <v>1.8041870397361226</v>
      </c>
      <c r="AF3252" s="3">
        <f t="shared" si="1161"/>
        <v>2.650898678584952</v>
      </c>
      <c r="AG3252" t="str">
        <f t="shared" si="1162"/>
        <v>Cluster 2</v>
      </c>
      <c r="AH3252" t="str">
        <f t="shared" si="1163"/>
        <v>Not Applicable</v>
      </c>
      <c r="AI3252" t="e">
        <f t="shared" si="1164"/>
        <v>#N/A</v>
      </c>
      <c r="AJ3252">
        <f t="shared" si="1165"/>
        <v>34.26</v>
      </c>
      <c r="AK3252" t="str">
        <f t="shared" si="1166"/>
        <v>no - Low</v>
      </c>
      <c r="AL3252" t="str">
        <f t="shared" si="1167"/>
        <v>Q3 - High</v>
      </c>
      <c r="AM3252">
        <f t="shared" si="1168"/>
        <v>0</v>
      </c>
      <c r="AN3252">
        <f t="shared" si="1169"/>
        <v>1</v>
      </c>
      <c r="AO3252">
        <f t="shared" si="1170"/>
        <v>0</v>
      </c>
      <c r="AP3252">
        <f t="shared" si="1171"/>
        <v>0</v>
      </c>
      <c r="AQ3252">
        <f t="shared" si="1172"/>
        <v>201.5</v>
      </c>
    </row>
    <row r="3253" spans="1:43" x14ac:dyDescent="0.25">
      <c r="A3253" t="s">
        <v>24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  <c r="U3253">
        <f t="shared" si="1150"/>
        <v>0</v>
      </c>
      <c r="V3253" t="str">
        <f t="shared" si="1151"/>
        <v>&lt;=3 calls</v>
      </c>
      <c r="W3253" t="str">
        <f t="shared" si="1152"/>
        <v>Q3</v>
      </c>
      <c r="X3253" t="str">
        <f t="shared" si="1153"/>
        <v>Not Applicable</v>
      </c>
      <c r="Y3253" t="str">
        <f t="shared" si="1154"/>
        <v>Medium</v>
      </c>
      <c r="Z3253" s="3">
        <f t="shared" si="1155"/>
        <v>-0.63429169812225406</v>
      </c>
      <c r="AA3253" s="3">
        <f t="shared" si="1156"/>
        <v>0.16967514168915121</v>
      </c>
      <c r="AB3253" s="3">
        <f t="shared" si="1157"/>
        <v>0.29733987414088314</v>
      </c>
      <c r="AC3253" s="3">
        <f t="shared" si="1158"/>
        <v>0.59560464607760044</v>
      </c>
      <c r="AD3253" s="3">
        <f t="shared" si="1159"/>
        <v>2.3939355535954072</v>
      </c>
      <c r="AE3253" s="3">
        <f t="shared" si="1160"/>
        <v>0.93502486982827693</v>
      </c>
      <c r="AF3253" s="3">
        <f t="shared" si="1161"/>
        <v>2.0043990569810752</v>
      </c>
      <c r="AG3253" t="str">
        <f t="shared" si="1162"/>
        <v>Cluster 2</v>
      </c>
      <c r="AH3253" t="str">
        <f t="shared" si="1163"/>
        <v>Not Applicable</v>
      </c>
      <c r="AI3253" t="e">
        <f t="shared" si="1164"/>
        <v>#N/A</v>
      </c>
      <c r="AJ3253">
        <f t="shared" si="1165"/>
        <v>24.82</v>
      </c>
      <c r="AK3253" t="str">
        <f t="shared" si="1166"/>
        <v>no - Low</v>
      </c>
      <c r="AL3253" t="str">
        <f t="shared" si="1167"/>
        <v>Q3 - High</v>
      </c>
      <c r="AM3253">
        <f t="shared" si="1168"/>
        <v>0</v>
      </c>
      <c r="AN3253">
        <f t="shared" si="1169"/>
        <v>1</v>
      </c>
      <c r="AO3253">
        <f t="shared" si="1170"/>
        <v>0</v>
      </c>
      <c r="AP3253">
        <f t="shared" si="1171"/>
        <v>0</v>
      </c>
      <c r="AQ3253">
        <f t="shared" si="1172"/>
        <v>146</v>
      </c>
    </row>
    <row r="3254" spans="1:43" x14ac:dyDescent="0.25">
      <c r="A3254" t="s">
        <v>61</v>
      </c>
      <c r="B3254">
        <v>1</v>
      </c>
      <c r="C3254" t="s">
        <v>28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  <c r="U3254">
        <f t="shared" si="1150"/>
        <v>0</v>
      </c>
      <c r="V3254" t="str">
        <f t="shared" si="1151"/>
        <v>&lt;=3 calls</v>
      </c>
      <c r="W3254" t="str">
        <f t="shared" si="1152"/>
        <v>Q1</v>
      </c>
      <c r="X3254" t="str">
        <f t="shared" si="1153"/>
        <v>Not Applicable</v>
      </c>
      <c r="Y3254" t="str">
        <f t="shared" si="1154"/>
        <v>High</v>
      </c>
      <c r="Z3254" s="3">
        <f t="shared" si="1155"/>
        <v>-2.0469309749009912</v>
      </c>
      <c r="AA3254" s="3">
        <f t="shared" si="1156"/>
        <v>0.99953384496022557</v>
      </c>
      <c r="AB3254" s="3">
        <f t="shared" si="1157"/>
        <v>0.58927560780977728</v>
      </c>
      <c r="AC3254" s="3">
        <f t="shared" si="1158"/>
        <v>-0.70869510702289995</v>
      </c>
      <c r="AD3254" s="3">
        <f t="shared" si="1159"/>
        <v>2.7757621586872498</v>
      </c>
      <c r="AE3254" s="3">
        <f t="shared" si="1160"/>
        <v>2.4573336810266277</v>
      </c>
      <c r="AF3254" s="3">
        <f t="shared" si="1161"/>
        <v>3.5174027460920159</v>
      </c>
      <c r="AG3254" t="str">
        <f t="shared" si="1162"/>
        <v>Cluster 2</v>
      </c>
      <c r="AH3254" t="str">
        <f t="shared" si="1163"/>
        <v>&gt;16 messages</v>
      </c>
      <c r="AI3254" t="e">
        <f t="shared" si="1164"/>
        <v>#N/A</v>
      </c>
      <c r="AJ3254">
        <f t="shared" si="1165"/>
        <v>11.85</v>
      </c>
      <c r="AK3254" t="str">
        <f t="shared" si="1166"/>
        <v>no - Low</v>
      </c>
      <c r="AL3254" t="str">
        <f t="shared" si="1167"/>
        <v>Q1 - Low</v>
      </c>
      <c r="AM3254">
        <f t="shared" si="1168"/>
        <v>0</v>
      </c>
      <c r="AN3254">
        <f t="shared" si="1169"/>
        <v>0</v>
      </c>
      <c r="AO3254">
        <f t="shared" si="1170"/>
        <v>1</v>
      </c>
      <c r="AP3254">
        <f t="shared" si="1171"/>
        <v>2</v>
      </c>
      <c r="AQ3254">
        <f t="shared" si="1172"/>
        <v>69.7</v>
      </c>
    </row>
    <row r="3255" spans="1:43" x14ac:dyDescent="0.25">
      <c r="A3255" t="s">
        <v>55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  <c r="U3255">
        <f t="shared" si="1150"/>
        <v>0</v>
      </c>
      <c r="V3255" t="str">
        <f t="shared" si="1151"/>
        <v>&lt;=3 calls</v>
      </c>
      <c r="W3255" t="str">
        <f t="shared" si="1152"/>
        <v>Q2</v>
      </c>
      <c r="X3255" t="str">
        <f t="shared" si="1153"/>
        <v>Not Applicable</v>
      </c>
      <c r="Y3255" t="str">
        <f t="shared" si="1154"/>
        <v>Medium</v>
      </c>
      <c r="Z3255" s="3">
        <f t="shared" si="1155"/>
        <v>5.2587950219700537E-2</v>
      </c>
      <c r="AA3255" s="3">
        <f t="shared" si="1156"/>
        <v>-1.5401259759793021E-2</v>
      </c>
      <c r="AB3255" s="3">
        <f t="shared" si="1157"/>
        <v>0.26953647093432165</v>
      </c>
      <c r="AC3255" s="3">
        <f t="shared" si="1158"/>
        <v>1.320215620022323</v>
      </c>
      <c r="AD3255" s="3">
        <f t="shared" si="1159"/>
        <v>3.0120590045114084</v>
      </c>
      <c r="AE3255" s="3">
        <f t="shared" si="1160"/>
        <v>1.3485628957616895</v>
      </c>
      <c r="AF3255" s="3">
        <f t="shared" si="1161"/>
        <v>1.6014819140383849</v>
      </c>
      <c r="AG3255" t="str">
        <f t="shared" si="1162"/>
        <v>Cluster 2</v>
      </c>
      <c r="AH3255" t="str">
        <f t="shared" si="1163"/>
        <v>Not Applicable</v>
      </c>
      <c r="AI3255" t="e">
        <f t="shared" si="1164"/>
        <v>#N/A</v>
      </c>
      <c r="AJ3255">
        <f t="shared" si="1165"/>
        <v>31.13</v>
      </c>
      <c r="AK3255" t="str">
        <f t="shared" si="1166"/>
        <v>no - Medium</v>
      </c>
      <c r="AL3255" t="str">
        <f t="shared" si="1167"/>
        <v>Q4 - Very High</v>
      </c>
      <c r="AM3255">
        <f t="shared" si="1168"/>
        <v>0</v>
      </c>
      <c r="AN3255">
        <f t="shared" si="1169"/>
        <v>1</v>
      </c>
      <c r="AO3255">
        <f t="shared" si="1170"/>
        <v>0</v>
      </c>
      <c r="AP3255">
        <f t="shared" si="1171"/>
        <v>0</v>
      </c>
      <c r="AQ3255">
        <f t="shared" si="1172"/>
        <v>183.1</v>
      </c>
    </row>
    <row r="3256" spans="1:43" x14ac:dyDescent="0.25">
      <c r="A3256" t="s">
        <v>29</v>
      </c>
      <c r="B3256">
        <v>178</v>
      </c>
      <c r="C3256" t="s">
        <v>25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  <c r="U3256">
        <f t="shared" si="1150"/>
        <v>1</v>
      </c>
      <c r="V3256" t="str">
        <f t="shared" si="1151"/>
        <v>&gt;3 calls</v>
      </c>
      <c r="W3256" t="str">
        <f t="shared" si="1152"/>
        <v>Q4</v>
      </c>
      <c r="X3256" t="str">
        <f t="shared" si="1153"/>
        <v>Not Applicable</v>
      </c>
      <c r="Y3256" t="str">
        <f t="shared" si="1154"/>
        <v>Medium</v>
      </c>
      <c r="Z3256" s="3">
        <f t="shared" si="1155"/>
        <v>-0.58430315228604734</v>
      </c>
      <c r="AA3256" s="3">
        <f t="shared" si="1156"/>
        <v>-3.1321810422068046E-2</v>
      </c>
      <c r="AB3256" s="3">
        <f t="shared" si="1157"/>
        <v>-0.26865797684983056</v>
      </c>
      <c r="AC3256" s="3">
        <f t="shared" si="1158"/>
        <v>5.2146415619058542E-2</v>
      </c>
      <c r="AD3256" s="3">
        <f t="shared" si="1159"/>
        <v>1.6592210638997784</v>
      </c>
      <c r="AE3256" s="3">
        <f t="shared" si="1160"/>
        <v>0.64597800795885263</v>
      </c>
      <c r="AF3256" s="3">
        <f t="shared" si="1161"/>
        <v>2.466082041344988</v>
      </c>
      <c r="AG3256" t="str">
        <f t="shared" si="1162"/>
        <v>Cluster 2</v>
      </c>
      <c r="AH3256" t="str">
        <f t="shared" si="1163"/>
        <v>&gt;16 messages</v>
      </c>
      <c r="AI3256">
        <f t="shared" si="1164"/>
        <v>25.28</v>
      </c>
      <c r="AJ3256" t="e">
        <f t="shared" si="1165"/>
        <v>#N/A</v>
      </c>
      <c r="AK3256" t="str">
        <f t="shared" si="1166"/>
        <v>no - High</v>
      </c>
      <c r="AL3256" t="str">
        <f t="shared" si="1167"/>
        <v>Q3 - High</v>
      </c>
      <c r="AM3256">
        <f t="shared" si="1168"/>
        <v>0</v>
      </c>
      <c r="AN3256">
        <f t="shared" si="1169"/>
        <v>0</v>
      </c>
      <c r="AO3256">
        <f t="shared" si="1170"/>
        <v>0</v>
      </c>
      <c r="AP3256">
        <f t="shared" si="1171"/>
        <v>6</v>
      </c>
      <c r="AQ3256">
        <f t="shared" si="1172"/>
        <v>148.69999999999999</v>
      </c>
    </row>
    <row r="3257" spans="1:43" x14ac:dyDescent="0.25">
      <c r="A3257" t="s">
        <v>31</v>
      </c>
      <c r="B3257">
        <v>136</v>
      </c>
      <c r="C3257" t="s">
        <v>28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  <c r="U3257">
        <f t="shared" si="1150"/>
        <v>1</v>
      </c>
      <c r="V3257" t="str">
        <f t="shared" si="1151"/>
        <v>&lt;=3 calls</v>
      </c>
      <c r="W3257" t="str">
        <f t="shared" si="1152"/>
        <v>Q4</v>
      </c>
      <c r="X3257" t="str">
        <f t="shared" si="1153"/>
        <v>Not Applicable</v>
      </c>
      <c r="Y3257" t="str">
        <f t="shared" si="1154"/>
        <v>High</v>
      </c>
      <c r="Z3257" s="3">
        <f t="shared" si="1155"/>
        <v>1.1079016956507359</v>
      </c>
      <c r="AA3257" s="3">
        <f t="shared" si="1156"/>
        <v>1.4134681621793701</v>
      </c>
      <c r="AB3257" s="3">
        <f t="shared" si="1157"/>
        <v>-1.3470328297900325</v>
      </c>
      <c r="AC3257" s="3">
        <f t="shared" si="1158"/>
        <v>2.5158237270311146</v>
      </c>
      <c r="AD3257" s="3">
        <f t="shared" si="1159"/>
        <v>4.7696463593109026</v>
      </c>
      <c r="AE3257" s="3">
        <f t="shared" si="1160"/>
        <v>3.3718251560164521</v>
      </c>
      <c r="AF3257" s="3">
        <f t="shared" si="1161"/>
        <v>2.8264612809311571</v>
      </c>
      <c r="AG3257" t="str">
        <f t="shared" si="1162"/>
        <v>Cluster 3</v>
      </c>
      <c r="AH3257" t="str">
        <f t="shared" si="1163"/>
        <v>Not Applicable</v>
      </c>
      <c r="AI3257">
        <f t="shared" si="1164"/>
        <v>40.82</v>
      </c>
      <c r="AJ3257" t="e">
        <f t="shared" si="1165"/>
        <v>#N/A</v>
      </c>
      <c r="AK3257" t="str">
        <f t="shared" si="1166"/>
        <v>no - Medium</v>
      </c>
      <c r="AL3257" t="str">
        <f t="shared" si="1167"/>
        <v>Q4 - Very High</v>
      </c>
      <c r="AM3257">
        <f t="shared" si="1168"/>
        <v>0</v>
      </c>
      <c r="AN3257">
        <f t="shared" si="1169"/>
        <v>0</v>
      </c>
      <c r="AO3257">
        <f t="shared" si="1170"/>
        <v>1</v>
      </c>
      <c r="AP3257">
        <f t="shared" si="1171"/>
        <v>0</v>
      </c>
      <c r="AQ3257">
        <f t="shared" si="1172"/>
        <v>240.1</v>
      </c>
    </row>
    <row r="3258" spans="1:43" x14ac:dyDescent="0.25">
      <c r="A3258" t="s">
        <v>75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  <c r="U3258">
        <f t="shared" si="1150"/>
        <v>0</v>
      </c>
      <c r="V3258" t="str">
        <f t="shared" si="1151"/>
        <v>&lt;=3 calls</v>
      </c>
      <c r="W3258" t="str">
        <f t="shared" si="1152"/>
        <v>Q2</v>
      </c>
      <c r="X3258" t="str">
        <f t="shared" si="1153"/>
        <v>Not Applicable</v>
      </c>
      <c r="Y3258" t="str">
        <f t="shared" si="1154"/>
        <v>Medium</v>
      </c>
      <c r="Z3258" s="3">
        <f t="shared" si="1155"/>
        <v>-0.99717151234064505</v>
      </c>
      <c r="AA3258" s="3">
        <f t="shared" si="1156"/>
        <v>-0.20843793653987533</v>
      </c>
      <c r="AB3258" s="3">
        <f t="shared" si="1157"/>
        <v>0.65679815845428358</v>
      </c>
      <c r="AC3258" s="3">
        <f t="shared" si="1158"/>
        <v>0.63183519477483641</v>
      </c>
      <c r="AD3258" s="3">
        <f t="shared" si="1159"/>
        <v>2.4565106841646389</v>
      </c>
      <c r="AE3258" s="3">
        <f t="shared" si="1160"/>
        <v>1.3668931679973473</v>
      </c>
      <c r="AF3258" s="3">
        <f t="shared" si="1161"/>
        <v>2.3879591964731359</v>
      </c>
      <c r="AG3258" t="str">
        <f t="shared" si="1162"/>
        <v>Cluster 2</v>
      </c>
      <c r="AH3258" t="str">
        <f t="shared" si="1163"/>
        <v>&gt;16 messages</v>
      </c>
      <c r="AI3258" t="e">
        <f t="shared" si="1164"/>
        <v>#N/A</v>
      </c>
      <c r="AJ3258">
        <f t="shared" si="1165"/>
        <v>21.49</v>
      </c>
      <c r="AK3258" t="str">
        <f t="shared" si="1166"/>
        <v>no - Low</v>
      </c>
      <c r="AL3258" t="str">
        <f t="shared" si="1167"/>
        <v>Q3 - High</v>
      </c>
      <c r="AM3258">
        <f t="shared" si="1168"/>
        <v>0</v>
      </c>
      <c r="AN3258">
        <f t="shared" si="1169"/>
        <v>1</v>
      </c>
      <c r="AO3258">
        <f t="shared" si="1170"/>
        <v>0</v>
      </c>
      <c r="AP3258">
        <f t="shared" si="1171"/>
        <v>1</v>
      </c>
      <c r="AQ3258">
        <f t="shared" si="1172"/>
        <v>126.4</v>
      </c>
    </row>
    <row r="3259" spans="1:43" x14ac:dyDescent="0.25">
      <c r="A3259" t="s">
        <v>70</v>
      </c>
      <c r="B3259">
        <v>18</v>
      </c>
      <c r="C3259" t="s">
        <v>28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  <c r="U3259">
        <f t="shared" si="1150"/>
        <v>0</v>
      </c>
      <c r="V3259" t="str">
        <f t="shared" si="1151"/>
        <v>&lt;=3 calls</v>
      </c>
      <c r="W3259" t="str">
        <f t="shared" si="1152"/>
        <v>Q1</v>
      </c>
      <c r="X3259" t="str">
        <f t="shared" si="1153"/>
        <v>Not Applicable</v>
      </c>
      <c r="Y3259" t="str">
        <f t="shared" si="1154"/>
        <v>Low</v>
      </c>
      <c r="Z3259" s="3">
        <f t="shared" si="1155"/>
        <v>-1.1034508636329514E-3</v>
      </c>
      <c r="AA3259" s="3">
        <f t="shared" si="1156"/>
        <v>-2.3238811057896394</v>
      </c>
      <c r="AB3259" s="3">
        <f t="shared" si="1157"/>
        <v>0.88915517096626118</v>
      </c>
      <c r="AC3259" s="3">
        <f t="shared" si="1158"/>
        <v>0.59560464607760044</v>
      </c>
      <c r="AD3259" s="3">
        <f t="shared" si="1159"/>
        <v>2.9774682105299344</v>
      </c>
      <c r="AE3259" s="3">
        <f t="shared" si="1160"/>
        <v>2.5584695471971424</v>
      </c>
      <c r="AF3259" s="3">
        <f t="shared" si="1161"/>
        <v>3.4966006210538216</v>
      </c>
      <c r="AG3259" t="str">
        <f t="shared" si="1162"/>
        <v>Cluster 2</v>
      </c>
      <c r="AH3259" t="str">
        <f t="shared" si="1163"/>
        <v>Not Applicable</v>
      </c>
      <c r="AI3259" t="e">
        <f t="shared" si="1164"/>
        <v>#N/A</v>
      </c>
      <c r="AJ3259">
        <f t="shared" si="1165"/>
        <v>30.63</v>
      </c>
      <c r="AK3259" t="str">
        <f t="shared" si="1166"/>
        <v>no - Medium</v>
      </c>
      <c r="AL3259" t="str">
        <f t="shared" si="1167"/>
        <v>Q3 - High</v>
      </c>
      <c r="AM3259">
        <f t="shared" si="1168"/>
        <v>0</v>
      </c>
      <c r="AN3259">
        <f t="shared" si="1169"/>
        <v>0</v>
      </c>
      <c r="AO3259">
        <f t="shared" si="1170"/>
        <v>1</v>
      </c>
      <c r="AP3259">
        <f t="shared" si="1171"/>
        <v>1</v>
      </c>
      <c r="AQ3259">
        <f t="shared" si="1172"/>
        <v>180.2</v>
      </c>
    </row>
    <row r="3260" spans="1:43" x14ac:dyDescent="0.25">
      <c r="A3260" t="s">
        <v>41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  <c r="U3260">
        <f t="shared" si="1150"/>
        <v>0</v>
      </c>
      <c r="V3260" t="str">
        <f t="shared" si="1151"/>
        <v>&lt;=3 calls</v>
      </c>
      <c r="W3260" t="str">
        <f t="shared" si="1152"/>
        <v>Q1</v>
      </c>
      <c r="X3260" t="str">
        <f t="shared" si="1153"/>
        <v>Not Applicable</v>
      </c>
      <c r="Y3260" t="str">
        <f t="shared" si="1154"/>
        <v>Medium</v>
      </c>
      <c r="Z3260" s="3">
        <f t="shared" si="1155"/>
        <v>-0.1529205159958168</v>
      </c>
      <c r="AA3260" s="3">
        <f t="shared" si="1156"/>
        <v>0.47415567310515699</v>
      </c>
      <c r="AB3260" s="3">
        <f t="shared" si="1157"/>
        <v>-0.46129584192386269</v>
      </c>
      <c r="AC3260" s="3">
        <f t="shared" si="1158"/>
        <v>-1.0347700452980251</v>
      </c>
      <c r="AD3260" s="3">
        <f t="shared" si="1159"/>
        <v>1.7838412840685853</v>
      </c>
      <c r="AE3260" s="3">
        <f t="shared" si="1160"/>
        <v>1.2376393606267351</v>
      </c>
      <c r="AF3260" s="3">
        <f t="shared" si="1161"/>
        <v>2.8073853756115579</v>
      </c>
      <c r="AG3260" t="str">
        <f t="shared" si="1162"/>
        <v>Cluster 2</v>
      </c>
      <c r="AH3260" t="str">
        <f t="shared" si="1163"/>
        <v>Not Applicable</v>
      </c>
      <c r="AI3260" t="e">
        <f t="shared" si="1164"/>
        <v>#N/A</v>
      </c>
      <c r="AJ3260">
        <f t="shared" si="1165"/>
        <v>29.24</v>
      </c>
      <c r="AK3260" t="str">
        <f t="shared" si="1166"/>
        <v>no - Low</v>
      </c>
      <c r="AL3260" t="str">
        <f t="shared" si="1167"/>
        <v>Q1 - Low</v>
      </c>
      <c r="AM3260">
        <f t="shared" si="1168"/>
        <v>0</v>
      </c>
      <c r="AN3260">
        <f t="shared" si="1169"/>
        <v>1</v>
      </c>
      <c r="AO3260">
        <f t="shared" si="1170"/>
        <v>0</v>
      </c>
      <c r="AP3260">
        <f t="shared" si="1171"/>
        <v>0</v>
      </c>
      <c r="AQ3260">
        <f t="shared" si="1172"/>
        <v>172</v>
      </c>
    </row>
    <row r="3261" spans="1:43" x14ac:dyDescent="0.25">
      <c r="A3261" t="s">
        <v>20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  <c r="U3261">
        <f t="shared" si="1150"/>
        <v>0</v>
      </c>
      <c r="V3261" t="str">
        <f t="shared" si="1151"/>
        <v>&lt;=3 calls</v>
      </c>
      <c r="W3261" t="str">
        <f t="shared" si="1152"/>
        <v>Q1</v>
      </c>
      <c r="X3261" t="str">
        <f t="shared" si="1153"/>
        <v>Not Applicable</v>
      </c>
      <c r="Y3261" t="str">
        <f t="shared" si="1154"/>
        <v>Medium</v>
      </c>
      <c r="Z3261" s="3">
        <f t="shared" si="1155"/>
        <v>0.95053034764786237</v>
      </c>
      <c r="AA3261" s="3">
        <f t="shared" si="1156"/>
        <v>0.4602251912756668</v>
      </c>
      <c r="AB3261" s="3">
        <f t="shared" si="1157"/>
        <v>0.22783136612447968</v>
      </c>
      <c r="AC3261" s="3">
        <f t="shared" si="1158"/>
        <v>-0.49131181483948333</v>
      </c>
      <c r="AD3261" s="3">
        <f t="shared" si="1159"/>
        <v>2.7754566794840008</v>
      </c>
      <c r="AE3261" s="3">
        <f t="shared" si="1160"/>
        <v>1.1868485999803444</v>
      </c>
      <c r="AF3261" s="3">
        <f t="shared" si="1161"/>
        <v>1.7646697761502723</v>
      </c>
      <c r="AG3261" t="str">
        <f t="shared" si="1162"/>
        <v>Cluster 2</v>
      </c>
      <c r="AH3261" t="str">
        <f t="shared" si="1163"/>
        <v>&gt;16 messages</v>
      </c>
      <c r="AI3261" t="e">
        <f t="shared" si="1164"/>
        <v>#N/A</v>
      </c>
      <c r="AJ3261">
        <f t="shared" si="1165"/>
        <v>39.369999999999997</v>
      </c>
      <c r="AK3261" t="str">
        <f t="shared" si="1166"/>
        <v>no - Medium</v>
      </c>
      <c r="AL3261" t="str">
        <f t="shared" si="1167"/>
        <v>Q2 - Medium</v>
      </c>
      <c r="AM3261">
        <f t="shared" si="1168"/>
        <v>0</v>
      </c>
      <c r="AN3261">
        <f t="shared" si="1169"/>
        <v>1</v>
      </c>
      <c r="AO3261">
        <f t="shared" si="1170"/>
        <v>0</v>
      </c>
      <c r="AP3261">
        <f t="shared" si="1171"/>
        <v>1</v>
      </c>
      <c r="AQ3261">
        <f t="shared" si="1172"/>
        <v>231.6</v>
      </c>
    </row>
    <row r="3262" spans="1:43" x14ac:dyDescent="0.25">
      <c r="A3262" t="s">
        <v>32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  <c r="U3262">
        <f t="shared" si="1150"/>
        <v>0</v>
      </c>
      <c r="V3262" t="str">
        <f t="shared" si="1151"/>
        <v>&lt;=3 calls</v>
      </c>
      <c r="W3262" t="str">
        <f t="shared" si="1152"/>
        <v>Q4</v>
      </c>
      <c r="X3262" t="str">
        <f t="shared" si="1153"/>
        <v>Not Applicable</v>
      </c>
      <c r="Y3262" t="str">
        <f t="shared" si="1154"/>
        <v>Medium</v>
      </c>
      <c r="Z3262" s="3">
        <f t="shared" si="1155"/>
        <v>-2.5579249990044399</v>
      </c>
      <c r="AA3262" s="3">
        <f t="shared" si="1156"/>
        <v>-0.33580234183807328</v>
      </c>
      <c r="AB3262" s="3">
        <f t="shared" si="1157"/>
        <v>-0.83068391309674994</v>
      </c>
      <c r="AC3262" s="3">
        <f t="shared" si="1158"/>
        <v>-9.277577916988608E-2</v>
      </c>
      <c r="AD3262" s="3">
        <f t="shared" si="1159"/>
        <v>1.9287334071290951</v>
      </c>
      <c r="AE3262" s="3">
        <f t="shared" si="1160"/>
        <v>2.711897236621275</v>
      </c>
      <c r="AF3262" s="3">
        <f t="shared" si="1161"/>
        <v>4.3576095153435217</v>
      </c>
      <c r="AG3262" t="str">
        <f t="shared" si="1162"/>
        <v>Cluster 1</v>
      </c>
      <c r="AH3262" t="str">
        <f t="shared" si="1163"/>
        <v>&gt;16 messages</v>
      </c>
      <c r="AI3262" t="e">
        <f t="shared" si="1164"/>
        <v>#N/A</v>
      </c>
      <c r="AJ3262">
        <f t="shared" si="1165"/>
        <v>7.16</v>
      </c>
      <c r="AK3262" t="str">
        <f t="shared" si="1166"/>
        <v>no - Low</v>
      </c>
      <c r="AL3262" t="str">
        <f t="shared" si="1167"/>
        <v>Q2 - Medium</v>
      </c>
      <c r="AM3262">
        <f t="shared" si="1168"/>
        <v>0</v>
      </c>
      <c r="AN3262">
        <f t="shared" si="1169"/>
        <v>1</v>
      </c>
      <c r="AO3262">
        <f t="shared" si="1170"/>
        <v>0</v>
      </c>
      <c r="AP3262">
        <f t="shared" si="1171"/>
        <v>0</v>
      </c>
      <c r="AQ3262">
        <f t="shared" si="1172"/>
        <v>42.1</v>
      </c>
    </row>
    <row r="3263" spans="1:43" x14ac:dyDescent="0.25">
      <c r="A3263" t="s">
        <v>26</v>
      </c>
      <c r="B3263">
        <v>99</v>
      </c>
      <c r="C3263" t="s">
        <v>25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  <c r="U3263">
        <f t="shared" si="1150"/>
        <v>0</v>
      </c>
      <c r="V3263" t="str">
        <f t="shared" si="1151"/>
        <v>&lt;=3 calls</v>
      </c>
      <c r="W3263" t="str">
        <f t="shared" si="1152"/>
        <v>Q2</v>
      </c>
      <c r="X3263" t="str">
        <f t="shared" si="1153"/>
        <v>Not Applicable</v>
      </c>
      <c r="Y3263" t="str">
        <f t="shared" si="1154"/>
        <v>High</v>
      </c>
      <c r="Z3263" s="3">
        <f t="shared" si="1155"/>
        <v>-0.45655464626018499</v>
      </c>
      <c r="AA3263" s="3">
        <f t="shared" si="1156"/>
        <v>0.79455675518343727</v>
      </c>
      <c r="AB3263" s="3">
        <f t="shared" si="1157"/>
        <v>0.60119135204116114</v>
      </c>
      <c r="AC3263" s="3">
        <f t="shared" si="1158"/>
        <v>0.19706861040800316</v>
      </c>
      <c r="AD3263" s="3">
        <f t="shared" si="1159"/>
        <v>2.7409038297524138</v>
      </c>
      <c r="AE3263" s="3">
        <f t="shared" si="1160"/>
        <v>1.1135661907612928</v>
      </c>
      <c r="AF3263" s="3">
        <f t="shared" si="1161"/>
        <v>1.7226449194369056</v>
      </c>
      <c r="AG3263" t="str">
        <f t="shared" si="1162"/>
        <v>Cluster 2</v>
      </c>
      <c r="AH3263" t="str">
        <f t="shared" si="1163"/>
        <v>Not Applicable</v>
      </c>
      <c r="AI3263" t="e">
        <f t="shared" si="1164"/>
        <v>#N/A</v>
      </c>
      <c r="AJ3263">
        <f t="shared" si="1165"/>
        <v>26.45</v>
      </c>
      <c r="AK3263" t="str">
        <f t="shared" si="1166"/>
        <v>no - Medium</v>
      </c>
      <c r="AL3263" t="str">
        <f t="shared" si="1167"/>
        <v>Q3 - High</v>
      </c>
      <c r="AM3263">
        <f t="shared" si="1168"/>
        <v>0</v>
      </c>
      <c r="AN3263">
        <f t="shared" si="1169"/>
        <v>0</v>
      </c>
      <c r="AO3263">
        <f t="shared" si="1170"/>
        <v>0</v>
      </c>
      <c r="AP3263">
        <f t="shared" si="1171"/>
        <v>3</v>
      </c>
      <c r="AQ3263">
        <f t="shared" si="1172"/>
        <v>155.6</v>
      </c>
    </row>
    <row r="3264" spans="1:43" x14ac:dyDescent="0.25">
      <c r="A3264" t="s">
        <v>37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  <c r="U3264">
        <f t="shared" si="1150"/>
        <v>0</v>
      </c>
      <c r="V3264" t="str">
        <f t="shared" si="1151"/>
        <v>&lt;=3 calls</v>
      </c>
      <c r="W3264" t="str">
        <f t="shared" si="1152"/>
        <v>Q1</v>
      </c>
      <c r="X3264" t="str">
        <f t="shared" si="1153"/>
        <v>Not Applicable</v>
      </c>
      <c r="Y3264" t="str">
        <f t="shared" si="1154"/>
        <v>Medium</v>
      </c>
      <c r="Z3264" s="3">
        <f t="shared" si="1155"/>
        <v>1.006073176354759</v>
      </c>
      <c r="AA3264" s="3">
        <f t="shared" si="1156"/>
        <v>1.0469635066403192E-2</v>
      </c>
      <c r="AB3264" s="3">
        <f t="shared" si="1157"/>
        <v>-0.58442519898149192</v>
      </c>
      <c r="AC3264" s="3">
        <f t="shared" si="1158"/>
        <v>-0.78115620441737255</v>
      </c>
      <c r="AD3264" s="3">
        <f t="shared" si="1159"/>
        <v>2.2947709023751992</v>
      </c>
      <c r="AE3264" s="3">
        <f t="shared" si="1160"/>
        <v>1.4014459241595054</v>
      </c>
      <c r="AF3264" s="3">
        <f t="shared" si="1161"/>
        <v>2.5811098121348293</v>
      </c>
      <c r="AG3264" t="str">
        <f t="shared" si="1162"/>
        <v>Cluster 2</v>
      </c>
      <c r="AH3264" t="str">
        <f t="shared" si="1163"/>
        <v>Not Applicable</v>
      </c>
      <c r="AI3264" t="e">
        <f t="shared" si="1164"/>
        <v>#N/A</v>
      </c>
      <c r="AJ3264">
        <f t="shared" si="1165"/>
        <v>39.880000000000003</v>
      </c>
      <c r="AK3264" t="str">
        <f t="shared" si="1166"/>
        <v>no - Low</v>
      </c>
      <c r="AL3264" t="str">
        <f t="shared" si="1167"/>
        <v>Q1 - Low</v>
      </c>
      <c r="AM3264">
        <f t="shared" si="1168"/>
        <v>0</v>
      </c>
      <c r="AN3264">
        <f t="shared" si="1169"/>
        <v>1</v>
      </c>
      <c r="AO3264">
        <f t="shared" si="1170"/>
        <v>0</v>
      </c>
      <c r="AP3264">
        <f t="shared" si="1171"/>
        <v>0</v>
      </c>
      <c r="AQ3264">
        <f t="shared" si="1172"/>
        <v>234.6</v>
      </c>
    </row>
    <row r="3265" spans="1:43" x14ac:dyDescent="0.25">
      <c r="A3265" t="s">
        <v>54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  <c r="U3265">
        <f t="shared" si="1150"/>
        <v>0</v>
      </c>
      <c r="V3265" t="str">
        <f t="shared" si="1151"/>
        <v>&lt;=3 calls</v>
      </c>
      <c r="W3265" t="str">
        <f t="shared" si="1152"/>
        <v>Q4</v>
      </c>
      <c r="X3265" t="str">
        <f t="shared" si="1153"/>
        <v>Not Applicable</v>
      </c>
      <c r="Y3265" t="str">
        <f t="shared" si="1154"/>
        <v>Medium</v>
      </c>
      <c r="Z3265" s="3">
        <f t="shared" si="1155"/>
        <v>-1.1989771233090363</v>
      </c>
      <c r="AA3265" s="3">
        <f t="shared" si="1156"/>
        <v>0.51793718742641248</v>
      </c>
      <c r="AB3265" s="3">
        <f t="shared" si="1157"/>
        <v>-0.42554860922971266</v>
      </c>
      <c r="AC3265" s="3">
        <f t="shared" si="1158"/>
        <v>1.2115239739306143</v>
      </c>
      <c r="AD3265" s="3">
        <f t="shared" si="1159"/>
        <v>2.7503741360404259</v>
      </c>
      <c r="AE3265" s="3">
        <f t="shared" si="1160"/>
        <v>1.8315804734063872</v>
      </c>
      <c r="AF3265" s="3">
        <f t="shared" si="1161"/>
        <v>2.6729788949647562</v>
      </c>
      <c r="AG3265" t="str">
        <f t="shared" si="1162"/>
        <v>Cluster 2</v>
      </c>
      <c r="AH3265" t="str">
        <f t="shared" si="1163"/>
        <v>Not Applicable</v>
      </c>
      <c r="AI3265" t="e">
        <f t="shared" si="1164"/>
        <v>#N/A</v>
      </c>
      <c r="AJ3265">
        <f t="shared" si="1165"/>
        <v>19.64</v>
      </c>
      <c r="AK3265" t="str">
        <f t="shared" si="1166"/>
        <v>no - Medium</v>
      </c>
      <c r="AL3265" t="str">
        <f t="shared" si="1167"/>
        <v>Q4 - Very High</v>
      </c>
      <c r="AM3265">
        <f t="shared" si="1168"/>
        <v>0</v>
      </c>
      <c r="AN3265">
        <f t="shared" si="1169"/>
        <v>1</v>
      </c>
      <c r="AO3265">
        <f t="shared" si="1170"/>
        <v>0</v>
      </c>
      <c r="AP3265">
        <f t="shared" si="1171"/>
        <v>0</v>
      </c>
      <c r="AQ3265">
        <f t="shared" si="1172"/>
        <v>115.5</v>
      </c>
    </row>
    <row r="3266" spans="1:43" x14ac:dyDescent="0.25">
      <c r="A3266" t="s">
        <v>59</v>
      </c>
      <c r="B3266">
        <v>49</v>
      </c>
      <c r="C3266" t="s">
        <v>28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  <c r="U3266">
        <f t="shared" ref="U3266:U3329" si="1173">IF(T3266="yes",1,0)</f>
        <v>0</v>
      </c>
      <c r="V3266" t="str">
        <f t="shared" ref="V3266:V3329" si="1174">IF(S3266&gt;3,"&gt;3 calls","&lt;=3 calls")</f>
        <v>&lt;=3 calls</v>
      </c>
      <c r="W3266" t="str">
        <f t="shared" ref="W3266:W3329" si="1175">IF(B3266&lt;=_xlfn.QUARTILE.INC($B$2:$B$4251,1),"Q1",
IF(B3266&lt;=_xlfn.QUARTILE.INC($B$2:$B$4251,2),"Q2",
IF(B3266&lt;=_xlfn.QUARTILE.INC($B$2:$B$4251,3),"Q3","Q4")))</f>
        <v>Q1</v>
      </c>
      <c r="X3266" t="str">
        <f t="shared" ref="X3266:X3329" si="1176">IF(D3266="no","Not Applicable",IF(R3266&gt;2.84,"High","Low"))</f>
        <v>Not Applicable</v>
      </c>
      <c r="Y3266" t="str">
        <f t="shared" ref="Y3266:Y3329" si="1177">IF(J3266&lt;=165,"Low",IF(J3266&lt;=233,"Medium","High"))</f>
        <v>Low</v>
      </c>
      <c r="Z3266" s="3">
        <f t="shared" ref="Z3266:Z3329" si="1178">(G3266-AVERAGE($G$2:$G$4251))/_xlfn.STDEV.S($G$2:$G$4251)</f>
        <v>-0.39360610705903543</v>
      </c>
      <c r="AA3266" s="3">
        <f t="shared" ref="AA3266:AA3329" si="1179">(J3266-AVERAGE($J$2:$J$4251))/_xlfn.STDEV.S($J$2:$J$4251)</f>
        <v>-1.4701415765251531</v>
      </c>
      <c r="AB3266" s="3">
        <f t="shared" ref="AB3266:AB3329" si="1180">(M3266-AVERAGE($M$2:$M$4251))/_xlfn.STDEV.S($M$2:$M$4251)</f>
        <v>0.12456158278582338</v>
      </c>
      <c r="AC3266" s="3">
        <f t="shared" ref="AC3266:AC3329" si="1181">(P3266-AVERAGE($P$2:$P$4251))/_xlfn.STDEV.S($P$2:$P$4251)</f>
        <v>-1.0347700452980251</v>
      </c>
      <c r="AD3266" s="3">
        <f t="shared" ref="AD3266:AD3329" si="1182">SQRT((Z3266-$BQ$13)^2+(AA3266-$BR$13)^2+(AB3266-$BS$13)^2+(AC3266-$BT$13)^2)</f>
        <v>1.3618349257165632</v>
      </c>
      <c r="AE3266" s="3">
        <f t="shared" ref="AE3266:AE3329" si="1183">SQRT((Z3266-$BQ$14)^2+(AA3266-$BR$14)^2+(AB3266-$BS$14)^2+(AC3266-$BT$14)^2)</f>
        <v>1.8445884790636142</v>
      </c>
      <c r="AF3266" s="3">
        <f t="shared" ref="AF3266:AF3329" si="1184">SQRT((Z3266-$BQ$15)^2+(AA3266-$BR$15)^2+(AB3266-$BS$15)^2+(AC3266-$BT$15)^2)</f>
        <v>3.5986690524813469</v>
      </c>
      <c r="AG3266" t="str">
        <f t="shared" ref="AG3266:AG3329" si="1185">IF(AD3266=MIN(AD3266:AF3266),"Cluster 1",IF(AE3266=MIN(AD3266:AF3266),"Cluster 2","Cluster 3"))</f>
        <v>Cluster 1</v>
      </c>
      <c r="AH3266" t="str">
        <f t="shared" ref="AH3266:AH3329" si="1186">IF(E3266="no","Not Applicable",IF(F3266=0,"0 messages",IF(F3266&lt;=16,"1-16 messages","&gt;16 messages")))</f>
        <v>&gt;16 messages</v>
      </c>
      <c r="AI3266" t="e">
        <f t="shared" ref="AI3266:AI3329" si="1187">IF(T3266="yes",I3266,NA())</f>
        <v>#N/A</v>
      </c>
      <c r="AJ3266">
        <f t="shared" ref="AJ3266:AJ3329" si="1188">IF(T3266="no",I3266,NA())</f>
        <v>27.03</v>
      </c>
      <c r="AK3266" t="str">
        <f t="shared" ref="AK3266:AK3329" si="1189">D3266&amp;" - "&amp;IF(Q3266&lt;=3,"Low",IF(Q3266&lt;=6,"Medium","High"))</f>
        <v>no - Low</v>
      </c>
      <c r="AL3266" t="str">
        <f t="shared" ref="AL3266:AL3329" si="1190">IF(P3266&lt;=8.5,"Q1 - Low",IF(P3266&lt;=10.3,"Q2 - Medium",IF(P3266&lt;=12,"Q3 - High","Q4 - Very High")))</f>
        <v>Q1 - Low</v>
      </c>
      <c r="AM3266">
        <f t="shared" ref="AM3266:AM3329" si="1191">IF(D3266="yes",1,0)</f>
        <v>0</v>
      </c>
      <c r="AN3266">
        <f t="shared" ref="AN3266:AN3329" si="1192">IF(C3266="area_code_415",1,0)</f>
        <v>0</v>
      </c>
      <c r="AO3266">
        <f t="shared" ref="AO3266:AO3329" si="1193">IF(C3266="area_code_510",1,0)</f>
        <v>1</v>
      </c>
      <c r="AP3266">
        <f t="shared" ref="AP3266:AP3329" si="1194">S3266</f>
        <v>2</v>
      </c>
      <c r="AQ3266">
        <f t="shared" ref="AQ3266:AQ3329" si="1195">G3266</f>
        <v>159</v>
      </c>
    </row>
    <row r="3267" spans="1:43" x14ac:dyDescent="0.25">
      <c r="A3267" t="s">
        <v>27</v>
      </c>
      <c r="B3267">
        <v>83</v>
      </c>
      <c r="C3267" t="s">
        <v>25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  <c r="U3267">
        <f t="shared" si="1173"/>
        <v>0</v>
      </c>
      <c r="V3267" t="str">
        <f t="shared" si="1174"/>
        <v>&lt;=3 calls</v>
      </c>
      <c r="W3267" t="str">
        <f t="shared" si="1175"/>
        <v>Q2</v>
      </c>
      <c r="X3267" t="str">
        <f t="shared" si="1176"/>
        <v>Not Applicable</v>
      </c>
      <c r="Y3267" t="str">
        <f t="shared" si="1177"/>
        <v>Low</v>
      </c>
      <c r="Z3267" s="3">
        <f t="shared" si="1178"/>
        <v>1.968815540607634</v>
      </c>
      <c r="AA3267" s="3">
        <f t="shared" si="1179"/>
        <v>-1.9736289912195937</v>
      </c>
      <c r="AB3267" s="3">
        <f t="shared" si="1180"/>
        <v>-1.84273479907783E-2</v>
      </c>
      <c r="AC3267" s="3">
        <f t="shared" si="1181"/>
        <v>1.0666017791416695</v>
      </c>
      <c r="AD3267" s="3">
        <f t="shared" si="1182"/>
        <v>3.8724858826625326</v>
      </c>
      <c r="AE3267" s="3">
        <f t="shared" si="1183"/>
        <v>2.9848659853237547</v>
      </c>
      <c r="AF3267" s="3">
        <f t="shared" si="1184"/>
        <v>3.2897876814871938</v>
      </c>
      <c r="AG3267" t="str">
        <f t="shared" si="1185"/>
        <v>Cluster 2</v>
      </c>
      <c r="AH3267" t="str">
        <f t="shared" si="1186"/>
        <v>Not Applicable</v>
      </c>
      <c r="AI3267" t="e">
        <f t="shared" si="1187"/>
        <v>#N/A</v>
      </c>
      <c r="AJ3267">
        <f t="shared" si="1188"/>
        <v>48.72</v>
      </c>
      <c r="AK3267" t="str">
        <f t="shared" si="1189"/>
        <v>no - Medium</v>
      </c>
      <c r="AL3267" t="str">
        <f t="shared" si="1190"/>
        <v>Q4 - Very High</v>
      </c>
      <c r="AM3267">
        <f t="shared" si="1191"/>
        <v>0</v>
      </c>
      <c r="AN3267">
        <f t="shared" si="1192"/>
        <v>0</v>
      </c>
      <c r="AO3267">
        <f t="shared" si="1193"/>
        <v>0</v>
      </c>
      <c r="AP3267">
        <f t="shared" si="1194"/>
        <v>1</v>
      </c>
      <c r="AQ3267">
        <f t="shared" si="1195"/>
        <v>286.60000000000002</v>
      </c>
    </row>
    <row r="3268" spans="1:43" x14ac:dyDescent="0.25">
      <c r="A3268" t="s">
        <v>40</v>
      </c>
      <c r="B3268">
        <v>105</v>
      </c>
      <c r="C3268" t="s">
        <v>25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  <c r="U3268">
        <f t="shared" si="1173"/>
        <v>0</v>
      </c>
      <c r="V3268" t="str">
        <f t="shared" si="1174"/>
        <v>&lt;=3 calls</v>
      </c>
      <c r="W3268" t="str">
        <f t="shared" si="1175"/>
        <v>Q3</v>
      </c>
      <c r="X3268" t="str">
        <f t="shared" si="1176"/>
        <v>Not Applicable</v>
      </c>
      <c r="Y3268" t="str">
        <f t="shared" si="1177"/>
        <v>High</v>
      </c>
      <c r="Z3268" s="3">
        <f t="shared" si="1178"/>
        <v>3.0370818736942109E-2</v>
      </c>
      <c r="AA3268" s="3">
        <f t="shared" si="1179"/>
        <v>0.66321221221967031</v>
      </c>
      <c r="AB3268" s="3">
        <f t="shared" si="1180"/>
        <v>-0.11772521658564035</v>
      </c>
      <c r="AC3268" s="3">
        <f t="shared" si="1181"/>
        <v>-0.78115620441737255</v>
      </c>
      <c r="AD3268" s="3">
        <f t="shared" si="1182"/>
        <v>2.1573688343199806</v>
      </c>
      <c r="AE3268" s="3">
        <f t="shared" si="1183"/>
        <v>1.0319094278995387</v>
      </c>
      <c r="AF3268" s="3">
        <f t="shared" si="1184"/>
        <v>2.3399644970556186</v>
      </c>
      <c r="AG3268" t="str">
        <f t="shared" si="1185"/>
        <v>Cluster 2</v>
      </c>
      <c r="AH3268" t="str">
        <f t="shared" si="1186"/>
        <v>Not Applicable</v>
      </c>
      <c r="AI3268" t="e">
        <f t="shared" si="1187"/>
        <v>#N/A</v>
      </c>
      <c r="AJ3268">
        <f t="shared" si="1188"/>
        <v>30.92</v>
      </c>
      <c r="AK3268" t="str">
        <f t="shared" si="1189"/>
        <v>no - High</v>
      </c>
      <c r="AL3268" t="str">
        <f t="shared" si="1190"/>
        <v>Q1 - Low</v>
      </c>
      <c r="AM3268">
        <f t="shared" si="1191"/>
        <v>0</v>
      </c>
      <c r="AN3268">
        <f t="shared" si="1192"/>
        <v>0</v>
      </c>
      <c r="AO3268">
        <f t="shared" si="1193"/>
        <v>0</v>
      </c>
      <c r="AP3268">
        <f t="shared" si="1194"/>
        <v>1</v>
      </c>
      <c r="AQ3268">
        <f t="shared" si="1195"/>
        <v>181.9</v>
      </c>
    </row>
    <row r="3269" spans="1:43" x14ac:dyDescent="0.25">
      <c r="A3269" t="s">
        <v>50</v>
      </c>
      <c r="B3269">
        <v>90</v>
      </c>
      <c r="C3269" t="s">
        <v>25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  <c r="U3269">
        <f t="shared" si="1173"/>
        <v>1</v>
      </c>
      <c r="V3269" t="str">
        <f t="shared" si="1174"/>
        <v>&lt;=3 calls</v>
      </c>
      <c r="W3269" t="str">
        <f t="shared" si="1175"/>
        <v>Q2</v>
      </c>
      <c r="X3269" t="str">
        <f t="shared" si="1176"/>
        <v>Not Applicable</v>
      </c>
      <c r="Y3269" t="str">
        <f t="shared" si="1177"/>
        <v>High</v>
      </c>
      <c r="Z3269" s="3">
        <f t="shared" si="1178"/>
        <v>1.0134788868490119</v>
      </c>
      <c r="AA3269" s="3">
        <f t="shared" si="1179"/>
        <v>1.3358554777007809</v>
      </c>
      <c r="AB3269" s="3">
        <f t="shared" si="1180"/>
        <v>0.42841306068610091</v>
      </c>
      <c r="AC3269" s="3">
        <f t="shared" si="1181"/>
        <v>-1.795611567939984</v>
      </c>
      <c r="AD3269" s="3">
        <f t="shared" si="1182"/>
        <v>3.4905128103861807</v>
      </c>
      <c r="AE3269" s="3">
        <f t="shared" si="1183"/>
        <v>2.4938740876151333</v>
      </c>
      <c r="AF3269" s="3">
        <f t="shared" si="1184"/>
        <v>2.8731752905603227</v>
      </c>
      <c r="AG3269" t="str">
        <f t="shared" si="1185"/>
        <v>Cluster 2</v>
      </c>
      <c r="AH3269" t="str">
        <f t="shared" si="1186"/>
        <v>Not Applicable</v>
      </c>
      <c r="AI3269">
        <f t="shared" si="1187"/>
        <v>39.950000000000003</v>
      </c>
      <c r="AJ3269" t="e">
        <f t="shared" si="1188"/>
        <v>#N/A</v>
      </c>
      <c r="AK3269" t="str">
        <f t="shared" si="1189"/>
        <v>no - Medium</v>
      </c>
      <c r="AL3269" t="str">
        <f t="shared" si="1190"/>
        <v>Q1 - Low</v>
      </c>
      <c r="AM3269">
        <f t="shared" si="1191"/>
        <v>0</v>
      </c>
      <c r="AN3269">
        <f t="shared" si="1192"/>
        <v>0</v>
      </c>
      <c r="AO3269">
        <f t="shared" si="1193"/>
        <v>0</v>
      </c>
      <c r="AP3269">
        <f t="shared" si="1194"/>
        <v>3</v>
      </c>
      <c r="AQ3269">
        <f t="shared" si="1195"/>
        <v>235</v>
      </c>
    </row>
    <row r="3270" spans="1:43" x14ac:dyDescent="0.25">
      <c r="A3270" t="s">
        <v>68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  <c r="U3270">
        <f t="shared" si="1173"/>
        <v>0</v>
      </c>
      <c r="V3270" t="str">
        <f t="shared" si="1174"/>
        <v>&lt;=3 calls</v>
      </c>
      <c r="W3270" t="str">
        <f t="shared" si="1175"/>
        <v>Q3</v>
      </c>
      <c r="X3270" t="str">
        <f t="shared" si="1176"/>
        <v>Not Applicable</v>
      </c>
      <c r="Y3270" t="str">
        <f t="shared" si="1177"/>
        <v>High</v>
      </c>
      <c r="Z3270" s="3">
        <f t="shared" si="1178"/>
        <v>0.1396050485271722</v>
      </c>
      <c r="AA3270" s="3">
        <f t="shared" si="1179"/>
        <v>0.91197081631771404</v>
      </c>
      <c r="AB3270" s="3">
        <f t="shared" si="1180"/>
        <v>-0.48909924513042419</v>
      </c>
      <c r="AC3270" s="3">
        <f t="shared" si="1181"/>
        <v>8.8376964316294535E-2</v>
      </c>
      <c r="AD3270" s="3">
        <f t="shared" si="1182"/>
        <v>2.5298055393369467</v>
      </c>
      <c r="AE3270" s="3">
        <f t="shared" si="1183"/>
        <v>1.0479546263070678</v>
      </c>
      <c r="AF3270" s="3">
        <f t="shared" si="1184"/>
        <v>1.9484613752232485</v>
      </c>
      <c r="AG3270" t="str">
        <f t="shared" si="1185"/>
        <v>Cluster 2</v>
      </c>
      <c r="AH3270" t="str">
        <f t="shared" si="1186"/>
        <v>Not Applicable</v>
      </c>
      <c r="AI3270" t="e">
        <f t="shared" si="1187"/>
        <v>#N/A</v>
      </c>
      <c r="AJ3270">
        <f t="shared" si="1188"/>
        <v>31.93</v>
      </c>
      <c r="AK3270" t="str">
        <f t="shared" si="1189"/>
        <v>no - High</v>
      </c>
      <c r="AL3270" t="str">
        <f t="shared" si="1190"/>
        <v>Q3 - High</v>
      </c>
      <c r="AM3270">
        <f t="shared" si="1191"/>
        <v>0</v>
      </c>
      <c r="AN3270">
        <f t="shared" si="1192"/>
        <v>1</v>
      </c>
      <c r="AO3270">
        <f t="shared" si="1193"/>
        <v>0</v>
      </c>
      <c r="AP3270">
        <f t="shared" si="1194"/>
        <v>0</v>
      </c>
      <c r="AQ3270">
        <f t="shared" si="1195"/>
        <v>187.8</v>
      </c>
    </row>
    <row r="3271" spans="1:43" x14ac:dyDescent="0.25">
      <c r="A3271" t="s">
        <v>56</v>
      </c>
      <c r="B3271">
        <v>135</v>
      </c>
      <c r="C3271" t="s">
        <v>25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  <c r="U3271">
        <f t="shared" si="1173"/>
        <v>0</v>
      </c>
      <c r="V3271" t="str">
        <f t="shared" si="1174"/>
        <v>&lt;=3 calls</v>
      </c>
      <c r="W3271" t="str">
        <f t="shared" si="1175"/>
        <v>Q4</v>
      </c>
      <c r="X3271" t="str">
        <f t="shared" si="1176"/>
        <v>Not Applicable</v>
      </c>
      <c r="Y3271" t="str">
        <f t="shared" si="1177"/>
        <v>Low</v>
      </c>
      <c r="Z3271" s="3">
        <f t="shared" si="1178"/>
        <v>-0.24364046955041468</v>
      </c>
      <c r="AA3271" s="3">
        <f t="shared" si="1179"/>
        <v>-1.3646679283875827</v>
      </c>
      <c r="AB3271" s="3">
        <f t="shared" si="1180"/>
        <v>0.83553432192503529</v>
      </c>
      <c r="AC3271" s="3">
        <f t="shared" si="1181"/>
        <v>5.2146415619058542E-2</v>
      </c>
      <c r="AD3271" s="3">
        <f t="shared" si="1182"/>
        <v>2.2762382924819713</v>
      </c>
      <c r="AE3271" s="3">
        <f t="shared" si="1183"/>
        <v>1.6194184403510559</v>
      </c>
      <c r="AF3271" s="3">
        <f t="shared" si="1184"/>
        <v>2.8396780461412967</v>
      </c>
      <c r="AG3271" t="str">
        <f t="shared" si="1185"/>
        <v>Cluster 2</v>
      </c>
      <c r="AH3271" t="str">
        <f t="shared" si="1186"/>
        <v>Not Applicable</v>
      </c>
      <c r="AI3271" t="e">
        <f t="shared" si="1187"/>
        <v>#N/A</v>
      </c>
      <c r="AJ3271">
        <f t="shared" si="1188"/>
        <v>28.41</v>
      </c>
      <c r="AK3271" t="str">
        <f t="shared" si="1189"/>
        <v>no - Low</v>
      </c>
      <c r="AL3271" t="str">
        <f t="shared" si="1190"/>
        <v>Q3 - High</v>
      </c>
      <c r="AM3271">
        <f t="shared" si="1191"/>
        <v>0</v>
      </c>
      <c r="AN3271">
        <f t="shared" si="1192"/>
        <v>0</v>
      </c>
      <c r="AO3271">
        <f t="shared" si="1193"/>
        <v>0</v>
      </c>
      <c r="AP3271">
        <f t="shared" si="1194"/>
        <v>3</v>
      </c>
      <c r="AQ3271">
        <f t="shared" si="1195"/>
        <v>167.1</v>
      </c>
    </row>
    <row r="3272" spans="1:43" x14ac:dyDescent="0.25">
      <c r="A3272" t="s">
        <v>33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  <c r="U3272">
        <f t="shared" si="1173"/>
        <v>0</v>
      </c>
      <c r="V3272" t="str">
        <f t="shared" si="1174"/>
        <v>&lt;=3 calls</v>
      </c>
      <c r="W3272" t="str">
        <f t="shared" si="1175"/>
        <v>Q3</v>
      </c>
      <c r="X3272" t="str">
        <f t="shared" si="1176"/>
        <v>Not Applicable</v>
      </c>
      <c r="Y3272" t="str">
        <f t="shared" si="1177"/>
        <v>High</v>
      </c>
      <c r="Z3272" s="3">
        <f t="shared" si="1178"/>
        <v>0.5932048163001612</v>
      </c>
      <c r="AA3272" s="3">
        <f t="shared" si="1179"/>
        <v>0.75276530969496602</v>
      </c>
      <c r="AB3272" s="3">
        <f t="shared" si="1180"/>
        <v>2.6268678713763469</v>
      </c>
      <c r="AC3272" s="3">
        <f t="shared" si="1181"/>
        <v>5.2146415619058542E-2</v>
      </c>
      <c r="AD3272" s="3">
        <f t="shared" si="1182"/>
        <v>4.4577651860404393</v>
      </c>
      <c r="AE3272" s="3">
        <f t="shared" si="1183"/>
        <v>2.7967305247186545</v>
      </c>
      <c r="AF3272" s="3">
        <f t="shared" si="1184"/>
        <v>1.9420949518270256</v>
      </c>
      <c r="AG3272" t="str">
        <f t="shared" si="1185"/>
        <v>Cluster 3</v>
      </c>
      <c r="AH3272" t="str">
        <f t="shared" si="1186"/>
        <v>&gt;16 messages</v>
      </c>
      <c r="AI3272" t="e">
        <f t="shared" si="1187"/>
        <v>#N/A</v>
      </c>
      <c r="AJ3272">
        <f t="shared" si="1188"/>
        <v>36.090000000000003</v>
      </c>
      <c r="AK3272" t="str">
        <f t="shared" si="1189"/>
        <v>no - Low</v>
      </c>
      <c r="AL3272" t="str">
        <f t="shared" si="1190"/>
        <v>Q3 - High</v>
      </c>
      <c r="AM3272">
        <f t="shared" si="1191"/>
        <v>0</v>
      </c>
      <c r="AN3272">
        <f t="shared" si="1192"/>
        <v>1</v>
      </c>
      <c r="AO3272">
        <f t="shared" si="1193"/>
        <v>0</v>
      </c>
      <c r="AP3272">
        <f t="shared" si="1194"/>
        <v>1</v>
      </c>
      <c r="AQ3272">
        <f t="shared" si="1195"/>
        <v>212.3</v>
      </c>
    </row>
    <row r="3273" spans="1:43" x14ac:dyDescent="0.25">
      <c r="A3273" t="s">
        <v>75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  <c r="U3273">
        <f t="shared" si="1173"/>
        <v>0</v>
      </c>
      <c r="V3273" t="str">
        <f t="shared" si="1174"/>
        <v>&lt;=3 calls</v>
      </c>
      <c r="W3273" t="str">
        <f t="shared" si="1175"/>
        <v>Q1</v>
      </c>
      <c r="X3273" t="str">
        <f t="shared" si="1176"/>
        <v>Low</v>
      </c>
      <c r="Y3273" t="str">
        <f t="shared" si="1177"/>
        <v>Low</v>
      </c>
      <c r="Z3273" s="3">
        <f t="shared" si="1178"/>
        <v>0.87277038745820723</v>
      </c>
      <c r="AA3273" s="3">
        <f t="shared" si="1179"/>
        <v>-1.0701377411354986</v>
      </c>
      <c r="AB3273" s="3">
        <f t="shared" si="1180"/>
        <v>0.21591562189309635</v>
      </c>
      <c r="AC3273" s="3">
        <f t="shared" si="1181"/>
        <v>-0.70869510702289995</v>
      </c>
      <c r="AD3273" s="3">
        <f t="shared" si="1182"/>
        <v>2.2528864967210462</v>
      </c>
      <c r="AE3273" s="3">
        <f t="shared" si="1183"/>
        <v>1.5670964375947698</v>
      </c>
      <c r="AF3273" s="3">
        <f t="shared" si="1184"/>
        <v>2.7993007916864543</v>
      </c>
      <c r="AG3273" t="str">
        <f t="shared" si="1185"/>
        <v>Cluster 2</v>
      </c>
      <c r="AH3273" t="str">
        <f t="shared" si="1186"/>
        <v>Not Applicable</v>
      </c>
      <c r="AI3273" t="e">
        <f t="shared" si="1187"/>
        <v>#N/A</v>
      </c>
      <c r="AJ3273">
        <f t="shared" si="1188"/>
        <v>38.659999999999997</v>
      </c>
      <c r="AK3273" t="str">
        <f t="shared" si="1189"/>
        <v>yes - Medium</v>
      </c>
      <c r="AL3273" t="str">
        <f t="shared" si="1190"/>
        <v>Q1 - Low</v>
      </c>
      <c r="AM3273">
        <f t="shared" si="1191"/>
        <v>1</v>
      </c>
      <c r="AN3273">
        <f t="shared" si="1192"/>
        <v>1</v>
      </c>
      <c r="AO3273">
        <f t="shared" si="1193"/>
        <v>0</v>
      </c>
      <c r="AP3273">
        <f t="shared" si="1194"/>
        <v>1</v>
      </c>
      <c r="AQ3273">
        <f t="shared" si="1195"/>
        <v>227.4</v>
      </c>
    </row>
    <row r="3274" spans="1:43" x14ac:dyDescent="0.25">
      <c r="A3274" t="s">
        <v>35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  <c r="U3274">
        <f t="shared" si="1173"/>
        <v>1</v>
      </c>
      <c r="V3274" t="str">
        <f t="shared" si="1174"/>
        <v>&gt;3 calls</v>
      </c>
      <c r="W3274" t="str">
        <f t="shared" si="1175"/>
        <v>Q1</v>
      </c>
      <c r="X3274" t="str">
        <f t="shared" si="1176"/>
        <v>Not Applicable</v>
      </c>
      <c r="Y3274" t="str">
        <f t="shared" si="1177"/>
        <v>Medium</v>
      </c>
      <c r="Z3274" s="3">
        <f t="shared" si="1178"/>
        <v>-0.3288061402343227</v>
      </c>
      <c r="AA3274" s="3">
        <f t="shared" si="1179"/>
        <v>-0.69202466290647213</v>
      </c>
      <c r="AB3274" s="3">
        <f t="shared" si="1180"/>
        <v>-0.73138604450188793</v>
      </c>
      <c r="AC3274" s="3">
        <f t="shared" si="1181"/>
        <v>1.1390628765361424</v>
      </c>
      <c r="AD3274" s="3">
        <f t="shared" si="1182"/>
        <v>2.2788359863115284</v>
      </c>
      <c r="AE3274" s="3">
        <f t="shared" si="1183"/>
        <v>1.5554425076876093</v>
      </c>
      <c r="AF3274" s="3">
        <f t="shared" si="1184"/>
        <v>2.7650875821453829</v>
      </c>
      <c r="AG3274" t="str">
        <f t="shared" si="1185"/>
        <v>Cluster 2</v>
      </c>
      <c r="AH3274" t="str">
        <f t="shared" si="1186"/>
        <v>Not Applicable</v>
      </c>
      <c r="AI3274">
        <f t="shared" si="1187"/>
        <v>27.63</v>
      </c>
      <c r="AJ3274" t="e">
        <f t="shared" si="1188"/>
        <v>#N/A</v>
      </c>
      <c r="AK3274" t="str">
        <f t="shared" si="1189"/>
        <v>no - Medium</v>
      </c>
      <c r="AL3274" t="str">
        <f t="shared" si="1190"/>
        <v>Q4 - Very High</v>
      </c>
      <c r="AM3274">
        <f t="shared" si="1191"/>
        <v>0</v>
      </c>
      <c r="AN3274">
        <f t="shared" si="1192"/>
        <v>1</v>
      </c>
      <c r="AO3274">
        <f t="shared" si="1193"/>
        <v>0</v>
      </c>
      <c r="AP3274">
        <f t="shared" si="1194"/>
        <v>4</v>
      </c>
      <c r="AQ3274">
        <f t="shared" si="1195"/>
        <v>162.5</v>
      </c>
    </row>
    <row r="3275" spans="1:43" x14ac:dyDescent="0.25">
      <c r="A3275" t="s">
        <v>24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  <c r="U3275">
        <f t="shared" si="1173"/>
        <v>0</v>
      </c>
      <c r="V3275" t="str">
        <f t="shared" si="1174"/>
        <v>&lt;=3 calls</v>
      </c>
      <c r="W3275" t="str">
        <f t="shared" si="1175"/>
        <v>Q2</v>
      </c>
      <c r="X3275" t="str">
        <f t="shared" si="1176"/>
        <v>Not Applicable</v>
      </c>
      <c r="Y3275" t="str">
        <f t="shared" si="1177"/>
        <v>High</v>
      </c>
      <c r="Z3275" s="3">
        <f t="shared" si="1178"/>
        <v>1.4689300822455644</v>
      </c>
      <c r="AA3275" s="3">
        <f t="shared" si="1179"/>
        <v>0.67117248755080783</v>
      </c>
      <c r="AB3275" s="3">
        <f t="shared" si="1180"/>
        <v>-1.1901421974101505</v>
      </c>
      <c r="AC3275" s="3">
        <f t="shared" si="1181"/>
        <v>0.99414068174719761</v>
      </c>
      <c r="AD3275" s="3">
        <f t="shared" si="1182"/>
        <v>3.5918218703046767</v>
      </c>
      <c r="AE3275" s="3">
        <f t="shared" si="1183"/>
        <v>2.2389690126779658</v>
      </c>
      <c r="AF3275" s="3">
        <f t="shared" si="1184"/>
        <v>2.2637977231778694</v>
      </c>
      <c r="AG3275" t="str">
        <f t="shared" si="1185"/>
        <v>Cluster 2</v>
      </c>
      <c r="AH3275" t="str">
        <f t="shared" si="1186"/>
        <v>Not Applicable</v>
      </c>
      <c r="AI3275" t="e">
        <f t="shared" si="1187"/>
        <v>#N/A</v>
      </c>
      <c r="AJ3275">
        <f t="shared" si="1188"/>
        <v>44.13</v>
      </c>
      <c r="AK3275" t="str">
        <f t="shared" si="1189"/>
        <v>no - Medium</v>
      </c>
      <c r="AL3275" t="str">
        <f t="shared" si="1190"/>
        <v>Q4 - Very High</v>
      </c>
      <c r="AM3275">
        <f t="shared" si="1191"/>
        <v>0</v>
      </c>
      <c r="AN3275">
        <f t="shared" si="1192"/>
        <v>1</v>
      </c>
      <c r="AO3275">
        <f t="shared" si="1193"/>
        <v>0</v>
      </c>
      <c r="AP3275">
        <f t="shared" si="1194"/>
        <v>1</v>
      </c>
      <c r="AQ3275">
        <f t="shared" si="1195"/>
        <v>259.60000000000002</v>
      </c>
    </row>
    <row r="3276" spans="1:43" x14ac:dyDescent="0.25">
      <c r="A3276" t="s">
        <v>26</v>
      </c>
      <c r="B3276">
        <v>134</v>
      </c>
      <c r="C3276" t="s">
        <v>25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  <c r="U3276">
        <f t="shared" si="1173"/>
        <v>0</v>
      </c>
      <c r="V3276" t="str">
        <f t="shared" si="1174"/>
        <v>&lt;=3 calls</v>
      </c>
      <c r="W3276" t="str">
        <f t="shared" si="1175"/>
        <v>Q4</v>
      </c>
      <c r="X3276" t="str">
        <f t="shared" si="1176"/>
        <v>Not Applicable</v>
      </c>
      <c r="Y3276" t="str">
        <f t="shared" si="1177"/>
        <v>Low</v>
      </c>
      <c r="Z3276" s="3">
        <f t="shared" si="1178"/>
        <v>-0.38620039656478244</v>
      </c>
      <c r="AA3276" s="3">
        <f t="shared" si="1179"/>
        <v>-2.1726358744980288</v>
      </c>
      <c r="AB3276" s="3">
        <f t="shared" si="1180"/>
        <v>-2.0413305362675428E-2</v>
      </c>
      <c r="AC3276" s="3">
        <f t="shared" si="1181"/>
        <v>-9.277577916988608E-2</v>
      </c>
      <c r="AD3276" s="3">
        <f t="shared" si="1182"/>
        <v>1.8800188101474606</v>
      </c>
      <c r="AE3276" s="3">
        <f t="shared" si="1183"/>
        <v>2.2087375212322127</v>
      </c>
      <c r="AF3276" s="3">
        <f t="shared" si="1184"/>
        <v>3.7712825602027973</v>
      </c>
      <c r="AG3276" t="str">
        <f t="shared" si="1185"/>
        <v>Cluster 1</v>
      </c>
      <c r="AH3276" t="str">
        <f t="shared" si="1186"/>
        <v>1-16 messages</v>
      </c>
      <c r="AI3276" t="e">
        <f t="shared" si="1187"/>
        <v>#N/A</v>
      </c>
      <c r="AJ3276">
        <f t="shared" si="1188"/>
        <v>27.1</v>
      </c>
      <c r="AK3276" t="str">
        <f t="shared" si="1189"/>
        <v>no - Low</v>
      </c>
      <c r="AL3276" t="str">
        <f t="shared" si="1190"/>
        <v>Q2 - Medium</v>
      </c>
      <c r="AM3276">
        <f t="shared" si="1191"/>
        <v>0</v>
      </c>
      <c r="AN3276">
        <f t="shared" si="1192"/>
        <v>0</v>
      </c>
      <c r="AO3276">
        <f t="shared" si="1193"/>
        <v>0</v>
      </c>
      <c r="AP3276">
        <f t="shared" si="1194"/>
        <v>2</v>
      </c>
      <c r="AQ3276">
        <f t="shared" si="1195"/>
        <v>159.4</v>
      </c>
    </row>
    <row r="3277" spans="1:43" x14ac:dyDescent="0.25">
      <c r="A3277" t="s">
        <v>66</v>
      </c>
      <c r="B3277">
        <v>57</v>
      </c>
      <c r="C3277" t="s">
        <v>28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  <c r="U3277">
        <f t="shared" si="1173"/>
        <v>0</v>
      </c>
      <c r="V3277" t="str">
        <f t="shared" si="1174"/>
        <v>&lt;=3 calls</v>
      </c>
      <c r="W3277" t="str">
        <f t="shared" si="1175"/>
        <v>Q1</v>
      </c>
      <c r="X3277" t="str">
        <f t="shared" si="1176"/>
        <v>Not Applicable</v>
      </c>
      <c r="Y3277" t="str">
        <f t="shared" si="1177"/>
        <v>Medium</v>
      </c>
      <c r="Z3277" s="3">
        <f t="shared" si="1178"/>
        <v>-2.0506338301481173</v>
      </c>
      <c r="AA3277" s="3">
        <f t="shared" si="1179"/>
        <v>0.41246353928884227</v>
      </c>
      <c r="AB3277" s="3">
        <f t="shared" si="1180"/>
        <v>0.35691859529780035</v>
      </c>
      <c r="AC3277" s="3">
        <f t="shared" si="1181"/>
        <v>0.59560464607760044</v>
      </c>
      <c r="AD3277" s="3">
        <f t="shared" si="1182"/>
        <v>2.7360677907759241</v>
      </c>
      <c r="AE3277" s="3">
        <f t="shared" si="1183"/>
        <v>2.2039421622831199</v>
      </c>
      <c r="AF3277" s="3">
        <f t="shared" si="1184"/>
        <v>3.1982268765140698</v>
      </c>
      <c r="AG3277" t="str">
        <f t="shared" si="1185"/>
        <v>Cluster 2</v>
      </c>
      <c r="AH3277" t="str">
        <f t="shared" si="1186"/>
        <v>&gt;16 messages</v>
      </c>
      <c r="AI3277" t="e">
        <f t="shared" si="1187"/>
        <v>#N/A</v>
      </c>
      <c r="AJ3277">
        <f t="shared" si="1188"/>
        <v>11.82</v>
      </c>
      <c r="AK3277" t="str">
        <f t="shared" si="1189"/>
        <v>no - Low</v>
      </c>
      <c r="AL3277" t="str">
        <f t="shared" si="1190"/>
        <v>Q3 - High</v>
      </c>
      <c r="AM3277">
        <f t="shared" si="1191"/>
        <v>0</v>
      </c>
      <c r="AN3277">
        <f t="shared" si="1192"/>
        <v>0</v>
      </c>
      <c r="AO3277">
        <f t="shared" si="1193"/>
        <v>1</v>
      </c>
      <c r="AP3277">
        <f t="shared" si="1194"/>
        <v>0</v>
      </c>
      <c r="AQ3277">
        <f t="shared" si="1195"/>
        <v>69.5</v>
      </c>
    </row>
    <row r="3278" spans="1:43" x14ac:dyDescent="0.25">
      <c r="A3278" t="s">
        <v>26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  <c r="U3278">
        <f t="shared" si="1173"/>
        <v>0</v>
      </c>
      <c r="V3278" t="str">
        <f t="shared" si="1174"/>
        <v>&lt;=3 calls</v>
      </c>
      <c r="W3278" t="str">
        <f t="shared" si="1175"/>
        <v>Q3</v>
      </c>
      <c r="X3278" t="str">
        <f t="shared" si="1176"/>
        <v>Low</v>
      </c>
      <c r="Y3278" t="str">
        <f t="shared" si="1177"/>
        <v>High</v>
      </c>
      <c r="Z3278" s="3">
        <f t="shared" si="1178"/>
        <v>-0.25474903529179388</v>
      </c>
      <c r="AA3278" s="3">
        <f t="shared" si="1179"/>
        <v>1.357746234861408</v>
      </c>
      <c r="AB3278" s="3">
        <f t="shared" si="1180"/>
        <v>-1.476120058963353</v>
      </c>
      <c r="AC3278" s="3">
        <f t="shared" si="1181"/>
        <v>-2.0314681775414092E-2</v>
      </c>
      <c r="AD3278" s="3">
        <f t="shared" si="1182"/>
        <v>2.7020066509344001</v>
      </c>
      <c r="AE3278" s="3">
        <f t="shared" si="1183"/>
        <v>2.0218098387415266</v>
      </c>
      <c r="AF3278" s="3">
        <f t="shared" si="1184"/>
        <v>2.9790250261403219</v>
      </c>
      <c r="AG3278" t="str">
        <f t="shared" si="1185"/>
        <v>Cluster 2</v>
      </c>
      <c r="AH3278" t="str">
        <f t="shared" si="1186"/>
        <v>Not Applicable</v>
      </c>
      <c r="AI3278" t="e">
        <f t="shared" si="1187"/>
        <v>#N/A</v>
      </c>
      <c r="AJ3278">
        <f t="shared" si="1188"/>
        <v>28.31</v>
      </c>
      <c r="AK3278" t="str">
        <f t="shared" si="1189"/>
        <v>yes - Low</v>
      </c>
      <c r="AL3278" t="str">
        <f t="shared" si="1190"/>
        <v>Q2 - Medium</v>
      </c>
      <c r="AM3278">
        <f t="shared" si="1191"/>
        <v>1</v>
      </c>
      <c r="AN3278">
        <f t="shared" si="1192"/>
        <v>1</v>
      </c>
      <c r="AO3278">
        <f t="shared" si="1193"/>
        <v>0</v>
      </c>
      <c r="AP3278">
        <f t="shared" si="1194"/>
        <v>3</v>
      </c>
      <c r="AQ3278">
        <f t="shared" si="1195"/>
        <v>166.5</v>
      </c>
    </row>
    <row r="3279" spans="1:43" x14ac:dyDescent="0.25">
      <c r="A3279" t="s">
        <v>72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  <c r="U3279">
        <f t="shared" si="1173"/>
        <v>0</v>
      </c>
      <c r="V3279" t="str">
        <f t="shared" si="1174"/>
        <v>&lt;=3 calls</v>
      </c>
      <c r="W3279" t="str">
        <f t="shared" si="1175"/>
        <v>Q1</v>
      </c>
      <c r="X3279" t="str">
        <f t="shared" si="1176"/>
        <v>Not Applicable</v>
      </c>
      <c r="Y3279" t="str">
        <f t="shared" si="1177"/>
        <v>Low</v>
      </c>
      <c r="Z3279" s="3">
        <f t="shared" si="1178"/>
        <v>-0.84905730245558753</v>
      </c>
      <c r="AA3279" s="3">
        <f t="shared" si="1179"/>
        <v>-1.2731247620795028</v>
      </c>
      <c r="AB3279" s="3">
        <f t="shared" si="1180"/>
        <v>0.29932583151278025</v>
      </c>
      <c r="AC3279" s="3">
        <f t="shared" si="1181"/>
        <v>-0.20146742526159472</v>
      </c>
      <c r="AD3279" s="3">
        <f t="shared" si="1182"/>
        <v>1.5566896681605147</v>
      </c>
      <c r="AE3279" s="3">
        <f t="shared" si="1183"/>
        <v>1.5722372720189224</v>
      </c>
      <c r="AF3279" s="3">
        <f t="shared" si="1184"/>
        <v>3.2435439500788812</v>
      </c>
      <c r="AG3279" t="str">
        <f t="shared" si="1185"/>
        <v>Cluster 1</v>
      </c>
      <c r="AH3279" t="str">
        <f t="shared" si="1186"/>
        <v>&gt;16 messages</v>
      </c>
      <c r="AI3279" t="e">
        <f t="shared" si="1187"/>
        <v>#N/A</v>
      </c>
      <c r="AJ3279">
        <f t="shared" si="1188"/>
        <v>22.85</v>
      </c>
      <c r="AK3279" t="str">
        <f t="shared" si="1189"/>
        <v>no - Medium</v>
      </c>
      <c r="AL3279" t="str">
        <f t="shared" si="1190"/>
        <v>Q2 - Medium</v>
      </c>
      <c r="AM3279">
        <f t="shared" si="1191"/>
        <v>0</v>
      </c>
      <c r="AN3279">
        <f t="shared" si="1192"/>
        <v>1</v>
      </c>
      <c r="AO3279">
        <f t="shared" si="1193"/>
        <v>0</v>
      </c>
      <c r="AP3279">
        <f t="shared" si="1194"/>
        <v>3</v>
      </c>
      <c r="AQ3279">
        <f t="shared" si="1195"/>
        <v>134.4</v>
      </c>
    </row>
    <row r="3280" spans="1:43" x14ac:dyDescent="0.25">
      <c r="A3280" t="s">
        <v>48</v>
      </c>
      <c r="B3280">
        <v>162</v>
      </c>
      <c r="C3280" t="s">
        <v>25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  <c r="U3280">
        <f t="shared" si="1173"/>
        <v>0</v>
      </c>
      <c r="V3280" t="str">
        <f t="shared" si="1174"/>
        <v>&lt;=3 calls</v>
      </c>
      <c r="W3280" t="str">
        <f t="shared" si="1175"/>
        <v>Q4</v>
      </c>
      <c r="X3280" t="str">
        <f t="shared" si="1176"/>
        <v>Not Applicable</v>
      </c>
      <c r="Y3280" t="str">
        <f t="shared" si="1177"/>
        <v>Medium</v>
      </c>
      <c r="Z3280" s="3">
        <f t="shared" si="1178"/>
        <v>0.46175345502717208</v>
      </c>
      <c r="AA3280" s="3">
        <f t="shared" si="1179"/>
        <v>0.62739097322955173</v>
      </c>
      <c r="AB3280" s="3">
        <f t="shared" si="1180"/>
        <v>-0.40171712076694543</v>
      </c>
      <c r="AC3280" s="3">
        <f t="shared" si="1181"/>
        <v>0.12460751301353053</v>
      </c>
      <c r="AD3280" s="3">
        <f t="shared" si="1182"/>
        <v>2.5313650477445511</v>
      </c>
      <c r="AE3280" s="3">
        <f t="shared" si="1183"/>
        <v>0.88529055339823692</v>
      </c>
      <c r="AF3280" s="3">
        <f t="shared" si="1184"/>
        <v>1.7775459833516372</v>
      </c>
      <c r="AG3280" t="str">
        <f t="shared" si="1185"/>
        <v>Cluster 2</v>
      </c>
      <c r="AH3280" t="str">
        <f t="shared" si="1186"/>
        <v>&gt;16 messages</v>
      </c>
      <c r="AI3280" t="e">
        <f t="shared" si="1187"/>
        <v>#N/A</v>
      </c>
      <c r="AJ3280">
        <f t="shared" si="1188"/>
        <v>34.880000000000003</v>
      </c>
      <c r="AK3280" t="str">
        <f t="shared" si="1189"/>
        <v>no - Low</v>
      </c>
      <c r="AL3280" t="str">
        <f t="shared" si="1190"/>
        <v>Q3 - High</v>
      </c>
      <c r="AM3280">
        <f t="shared" si="1191"/>
        <v>0</v>
      </c>
      <c r="AN3280">
        <f t="shared" si="1192"/>
        <v>0</v>
      </c>
      <c r="AO3280">
        <f t="shared" si="1193"/>
        <v>0</v>
      </c>
      <c r="AP3280">
        <f t="shared" si="1194"/>
        <v>2</v>
      </c>
      <c r="AQ3280">
        <f t="shared" si="1195"/>
        <v>205.2</v>
      </c>
    </row>
    <row r="3281" spans="1:43" x14ac:dyDescent="0.25">
      <c r="A3281" t="s">
        <v>58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  <c r="U3281">
        <f t="shared" si="1173"/>
        <v>0</v>
      </c>
      <c r="V3281" t="str">
        <f t="shared" si="1174"/>
        <v>&lt;=3 calls</v>
      </c>
      <c r="W3281" t="str">
        <f t="shared" si="1175"/>
        <v>Q3</v>
      </c>
      <c r="X3281" t="str">
        <f t="shared" si="1176"/>
        <v>Not Applicable</v>
      </c>
      <c r="Y3281" t="str">
        <f t="shared" si="1177"/>
        <v>High</v>
      </c>
      <c r="Z3281" s="3">
        <f t="shared" si="1178"/>
        <v>-0.88793728255041504</v>
      </c>
      <c r="AA3281" s="3">
        <f t="shared" si="1179"/>
        <v>1.4572496765006255</v>
      </c>
      <c r="AB3281" s="3">
        <f t="shared" si="1180"/>
        <v>-9.5879685494770814E-2</v>
      </c>
      <c r="AC3281" s="3">
        <f t="shared" si="1181"/>
        <v>1.6462905582974481</v>
      </c>
      <c r="AD3281" s="3">
        <f t="shared" si="1182"/>
        <v>3.7243685756568006</v>
      </c>
      <c r="AE3281" s="3">
        <f t="shared" si="1183"/>
        <v>2.3730728505113561</v>
      </c>
      <c r="AF3281" s="3">
        <f t="shared" si="1184"/>
        <v>2.3220741203347317</v>
      </c>
      <c r="AG3281" t="str">
        <f t="shared" si="1185"/>
        <v>Cluster 3</v>
      </c>
      <c r="AH3281" t="str">
        <f t="shared" si="1186"/>
        <v>&gt;16 messages</v>
      </c>
      <c r="AI3281" t="e">
        <f t="shared" si="1187"/>
        <v>#N/A</v>
      </c>
      <c r="AJ3281">
        <f t="shared" si="1188"/>
        <v>22.49</v>
      </c>
      <c r="AK3281" t="str">
        <f t="shared" si="1189"/>
        <v>no - High</v>
      </c>
      <c r="AL3281" t="str">
        <f t="shared" si="1190"/>
        <v>Q4 - Very High</v>
      </c>
      <c r="AM3281">
        <f t="shared" si="1191"/>
        <v>0</v>
      </c>
      <c r="AN3281">
        <f t="shared" si="1192"/>
        <v>1</v>
      </c>
      <c r="AO3281">
        <f t="shared" si="1193"/>
        <v>0</v>
      </c>
      <c r="AP3281">
        <f t="shared" si="1194"/>
        <v>0</v>
      </c>
      <c r="AQ3281">
        <f t="shared" si="1195"/>
        <v>132.30000000000001</v>
      </c>
    </row>
    <row r="3282" spans="1:43" x14ac:dyDescent="0.25">
      <c r="A3282" t="s">
        <v>45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  <c r="U3282">
        <f t="shared" si="1173"/>
        <v>0</v>
      </c>
      <c r="V3282" t="str">
        <f t="shared" si="1174"/>
        <v>&lt;=3 calls</v>
      </c>
      <c r="W3282" t="str">
        <f t="shared" si="1175"/>
        <v>Q4</v>
      </c>
      <c r="X3282" t="str">
        <f t="shared" si="1176"/>
        <v>Not Applicable</v>
      </c>
      <c r="Y3282" t="str">
        <f t="shared" si="1177"/>
        <v>High</v>
      </c>
      <c r="Z3282" s="3">
        <f t="shared" si="1178"/>
        <v>-0.73982307266535741</v>
      </c>
      <c r="AA3282" s="3">
        <f t="shared" si="1179"/>
        <v>1.8831244067164772</v>
      </c>
      <c r="AB3282" s="3">
        <f t="shared" si="1180"/>
        <v>-0.93395369643540627</v>
      </c>
      <c r="AC3282" s="3">
        <f t="shared" si="1181"/>
        <v>0.52314354868312773</v>
      </c>
      <c r="AD3282" s="3">
        <f t="shared" si="1182"/>
        <v>3.2717620271393688</v>
      </c>
      <c r="AE3282" s="3">
        <f t="shared" si="1183"/>
        <v>2.2889832654769298</v>
      </c>
      <c r="AF3282" s="3">
        <f t="shared" si="1184"/>
        <v>2.7882722279282106</v>
      </c>
      <c r="AG3282" t="str">
        <f t="shared" si="1185"/>
        <v>Cluster 2</v>
      </c>
      <c r="AH3282" t="str">
        <f t="shared" si="1186"/>
        <v>Not Applicable</v>
      </c>
      <c r="AI3282" t="e">
        <f t="shared" si="1187"/>
        <v>#N/A</v>
      </c>
      <c r="AJ3282">
        <f t="shared" si="1188"/>
        <v>23.85</v>
      </c>
      <c r="AK3282" t="str">
        <f t="shared" si="1189"/>
        <v>no - Medium</v>
      </c>
      <c r="AL3282" t="str">
        <f t="shared" si="1190"/>
        <v>Q3 - High</v>
      </c>
      <c r="AM3282">
        <f t="shared" si="1191"/>
        <v>0</v>
      </c>
      <c r="AN3282">
        <f t="shared" si="1192"/>
        <v>1</v>
      </c>
      <c r="AO3282">
        <f t="shared" si="1193"/>
        <v>0</v>
      </c>
      <c r="AP3282">
        <f t="shared" si="1194"/>
        <v>2</v>
      </c>
      <c r="AQ3282">
        <f t="shared" si="1195"/>
        <v>140.30000000000001</v>
      </c>
    </row>
    <row r="3283" spans="1:43" x14ac:dyDescent="0.25">
      <c r="A3283" t="s">
        <v>26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  <c r="U3283">
        <f t="shared" si="1173"/>
        <v>0</v>
      </c>
      <c r="V3283" t="str">
        <f t="shared" si="1174"/>
        <v>&lt;=3 calls</v>
      </c>
      <c r="W3283" t="str">
        <f t="shared" si="1175"/>
        <v>Q4</v>
      </c>
      <c r="X3283" t="str">
        <f t="shared" si="1176"/>
        <v>Not Applicable</v>
      </c>
      <c r="Y3283" t="str">
        <f t="shared" si="1177"/>
        <v>Low</v>
      </c>
      <c r="Z3283" s="3">
        <f t="shared" si="1178"/>
        <v>1.9317869881363696</v>
      </c>
      <c r="AA3283" s="3">
        <f t="shared" si="1179"/>
        <v>-1.1616809074435785</v>
      </c>
      <c r="AB3283" s="3">
        <f t="shared" si="1180"/>
        <v>-1.4522885705005859</v>
      </c>
      <c r="AC3283" s="3">
        <f t="shared" si="1181"/>
        <v>0.84921848695825297</v>
      </c>
      <c r="AD3283" s="3">
        <f t="shared" si="1182"/>
        <v>3.4993841777020052</v>
      </c>
      <c r="AE3283" s="3">
        <f t="shared" si="1183"/>
        <v>2.812759788686233</v>
      </c>
      <c r="AF3283" s="3">
        <f t="shared" si="1184"/>
        <v>3.4025792620524364</v>
      </c>
      <c r="AG3283" t="str">
        <f t="shared" si="1185"/>
        <v>Cluster 2</v>
      </c>
      <c r="AH3283" t="str">
        <f t="shared" si="1186"/>
        <v>Not Applicable</v>
      </c>
      <c r="AI3283" t="e">
        <f t="shared" si="1187"/>
        <v>#N/A</v>
      </c>
      <c r="AJ3283">
        <f t="shared" si="1188"/>
        <v>48.38</v>
      </c>
      <c r="AK3283" t="str">
        <f t="shared" si="1189"/>
        <v>no - Medium</v>
      </c>
      <c r="AL3283" t="str">
        <f t="shared" si="1190"/>
        <v>Q4 - Very High</v>
      </c>
      <c r="AM3283">
        <f t="shared" si="1191"/>
        <v>0</v>
      </c>
      <c r="AN3283">
        <f t="shared" si="1192"/>
        <v>1</v>
      </c>
      <c r="AO3283">
        <f t="shared" si="1193"/>
        <v>0</v>
      </c>
      <c r="AP3283">
        <f t="shared" si="1194"/>
        <v>0</v>
      </c>
      <c r="AQ3283">
        <f t="shared" si="1195"/>
        <v>284.60000000000002</v>
      </c>
    </row>
    <row r="3284" spans="1:43" x14ac:dyDescent="0.25">
      <c r="A3284" t="s">
        <v>63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  <c r="U3284">
        <f t="shared" si="1173"/>
        <v>0</v>
      </c>
      <c r="V3284" t="str">
        <f t="shared" si="1174"/>
        <v>&lt;=3 calls</v>
      </c>
      <c r="W3284" t="str">
        <f t="shared" si="1175"/>
        <v>Q2</v>
      </c>
      <c r="X3284" t="str">
        <f t="shared" si="1176"/>
        <v>Not Applicable</v>
      </c>
      <c r="Y3284" t="str">
        <f t="shared" si="1177"/>
        <v>Medium</v>
      </c>
      <c r="Z3284" s="3">
        <f t="shared" si="1178"/>
        <v>0.1673764628806205</v>
      </c>
      <c r="AA3284" s="3">
        <f t="shared" si="1179"/>
        <v>0.4204238146199798</v>
      </c>
      <c r="AB3284" s="3">
        <f t="shared" si="1180"/>
        <v>2.4838789405997459</v>
      </c>
      <c r="AC3284" s="3">
        <f t="shared" si="1181"/>
        <v>1.2839850713250869</v>
      </c>
      <c r="AD3284" s="3">
        <f t="shared" si="1182"/>
        <v>4.5535010594066536</v>
      </c>
      <c r="AE3284" s="3">
        <f t="shared" si="1183"/>
        <v>2.832497717415964</v>
      </c>
      <c r="AF3284" s="3">
        <f t="shared" si="1184"/>
        <v>1.8198117321074125</v>
      </c>
      <c r="AG3284" t="str">
        <f t="shared" si="1185"/>
        <v>Cluster 3</v>
      </c>
      <c r="AH3284" t="str">
        <f t="shared" si="1186"/>
        <v>&gt;16 messages</v>
      </c>
      <c r="AI3284" t="e">
        <f t="shared" si="1187"/>
        <v>#N/A</v>
      </c>
      <c r="AJ3284">
        <f t="shared" si="1188"/>
        <v>32.18</v>
      </c>
      <c r="AK3284" t="str">
        <f t="shared" si="1189"/>
        <v>no - Low</v>
      </c>
      <c r="AL3284" t="str">
        <f t="shared" si="1190"/>
        <v>Q4 - Very High</v>
      </c>
      <c r="AM3284">
        <f t="shared" si="1191"/>
        <v>0</v>
      </c>
      <c r="AN3284">
        <f t="shared" si="1192"/>
        <v>1</v>
      </c>
      <c r="AO3284">
        <f t="shared" si="1193"/>
        <v>0</v>
      </c>
      <c r="AP3284">
        <f t="shared" si="1194"/>
        <v>1</v>
      </c>
      <c r="AQ3284">
        <f t="shared" si="1195"/>
        <v>189.3</v>
      </c>
    </row>
    <row r="3285" spans="1:43" x14ac:dyDescent="0.25">
      <c r="A3285" t="s">
        <v>43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  <c r="U3285">
        <f t="shared" si="1173"/>
        <v>0</v>
      </c>
      <c r="V3285" t="str">
        <f t="shared" si="1174"/>
        <v>&lt;=3 calls</v>
      </c>
      <c r="W3285" t="str">
        <f t="shared" si="1175"/>
        <v>Q1</v>
      </c>
      <c r="X3285" t="str">
        <f t="shared" si="1176"/>
        <v>Not Applicable</v>
      </c>
      <c r="Y3285" t="str">
        <f t="shared" si="1177"/>
        <v>Medium</v>
      </c>
      <c r="Z3285" s="3">
        <f t="shared" si="1178"/>
        <v>8.0359364573148837E-2</v>
      </c>
      <c r="AA3285" s="3">
        <f t="shared" si="1179"/>
        <v>-0.12883518322850132</v>
      </c>
      <c r="AB3285" s="3">
        <f t="shared" si="1180"/>
        <v>1.647790887031007</v>
      </c>
      <c r="AC3285" s="3">
        <f t="shared" si="1181"/>
        <v>-1.5782282757565671</v>
      </c>
      <c r="AD3285" s="3">
        <f t="shared" si="1182"/>
        <v>3.0448725777822423</v>
      </c>
      <c r="AE3285" s="3">
        <f t="shared" si="1183"/>
        <v>2.2867171730872409</v>
      </c>
      <c r="AF3285" s="3">
        <f t="shared" si="1184"/>
        <v>3.0309902415636256</v>
      </c>
      <c r="AG3285" t="str">
        <f t="shared" si="1185"/>
        <v>Cluster 2</v>
      </c>
      <c r="AH3285" t="str">
        <f t="shared" si="1186"/>
        <v>Not Applicable</v>
      </c>
      <c r="AI3285" t="e">
        <f t="shared" si="1187"/>
        <v>#N/A</v>
      </c>
      <c r="AJ3285">
        <f t="shared" si="1188"/>
        <v>31.38</v>
      </c>
      <c r="AK3285" t="str">
        <f t="shared" si="1189"/>
        <v>no - Low</v>
      </c>
      <c r="AL3285" t="str">
        <f t="shared" si="1190"/>
        <v>Q1 - Low</v>
      </c>
      <c r="AM3285">
        <f t="shared" si="1191"/>
        <v>0</v>
      </c>
      <c r="AN3285">
        <f t="shared" si="1192"/>
        <v>1</v>
      </c>
      <c r="AO3285">
        <f t="shared" si="1193"/>
        <v>0</v>
      </c>
      <c r="AP3285">
        <f t="shared" si="1194"/>
        <v>1</v>
      </c>
      <c r="AQ3285">
        <f t="shared" si="1195"/>
        <v>184.6</v>
      </c>
    </row>
    <row r="3286" spans="1:43" x14ac:dyDescent="0.25">
      <c r="A3286" t="s">
        <v>60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  <c r="U3286">
        <f t="shared" si="1173"/>
        <v>0</v>
      </c>
      <c r="V3286" t="str">
        <f t="shared" si="1174"/>
        <v>&lt;=3 calls</v>
      </c>
      <c r="W3286" t="str">
        <f t="shared" si="1175"/>
        <v>Q3</v>
      </c>
      <c r="X3286" t="str">
        <f t="shared" si="1176"/>
        <v>Not Applicable</v>
      </c>
      <c r="Y3286" t="str">
        <f t="shared" si="1177"/>
        <v>Medium</v>
      </c>
      <c r="Z3286" s="3">
        <f t="shared" si="1178"/>
        <v>-0.34546898884639182</v>
      </c>
      <c r="AA3286" s="3">
        <f t="shared" si="1179"/>
        <v>0.47216560427237275</v>
      </c>
      <c r="AB3286" s="3">
        <f t="shared" si="1180"/>
        <v>0.79581517448709049</v>
      </c>
      <c r="AC3286" s="3">
        <f t="shared" si="1181"/>
        <v>-1.2521533374814422</v>
      </c>
      <c r="AD3286" s="3">
        <f t="shared" si="1182"/>
        <v>2.4257402699970858</v>
      </c>
      <c r="AE3286" s="3">
        <f t="shared" si="1183"/>
        <v>1.5948350863403638</v>
      </c>
      <c r="AF3286" s="3">
        <f t="shared" si="1184"/>
        <v>2.6837999269243258</v>
      </c>
      <c r="AG3286" t="str">
        <f t="shared" si="1185"/>
        <v>Cluster 2</v>
      </c>
      <c r="AH3286" t="str">
        <f t="shared" si="1186"/>
        <v>Not Applicable</v>
      </c>
      <c r="AI3286" t="e">
        <f t="shared" si="1187"/>
        <v>#N/A</v>
      </c>
      <c r="AJ3286">
        <f t="shared" si="1188"/>
        <v>27.47</v>
      </c>
      <c r="AK3286" t="str">
        <f t="shared" si="1189"/>
        <v>no - Low</v>
      </c>
      <c r="AL3286" t="str">
        <f t="shared" si="1190"/>
        <v>Q1 - Low</v>
      </c>
      <c r="AM3286">
        <f t="shared" si="1191"/>
        <v>0</v>
      </c>
      <c r="AN3286">
        <f t="shared" si="1192"/>
        <v>1</v>
      </c>
      <c r="AO3286">
        <f t="shared" si="1193"/>
        <v>0</v>
      </c>
      <c r="AP3286">
        <f t="shared" si="1194"/>
        <v>0</v>
      </c>
      <c r="AQ3286">
        <f t="shared" si="1195"/>
        <v>161.6</v>
      </c>
    </row>
    <row r="3287" spans="1:43" x14ac:dyDescent="0.25">
      <c r="A3287" t="s">
        <v>45</v>
      </c>
      <c r="B3287">
        <v>137</v>
      </c>
      <c r="C3287" t="s">
        <v>28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  <c r="U3287">
        <f t="shared" si="1173"/>
        <v>0</v>
      </c>
      <c r="V3287" t="str">
        <f t="shared" si="1174"/>
        <v>&lt;=3 calls</v>
      </c>
      <c r="W3287" t="str">
        <f t="shared" si="1175"/>
        <v>Q4</v>
      </c>
      <c r="X3287" t="str">
        <f t="shared" si="1176"/>
        <v>Not Applicable</v>
      </c>
      <c r="Y3287" t="str">
        <f t="shared" si="1177"/>
        <v>Low</v>
      </c>
      <c r="Z3287" s="3">
        <f t="shared" si="1178"/>
        <v>1.6337071407426906</v>
      </c>
      <c r="AA3287" s="3">
        <f t="shared" si="1179"/>
        <v>-1.4203898557055441</v>
      </c>
      <c r="AB3287" s="3">
        <f t="shared" si="1180"/>
        <v>-1.0749566698401103</v>
      </c>
      <c r="AC3287" s="3">
        <f t="shared" si="1181"/>
        <v>0.88544903565548905</v>
      </c>
      <c r="AD3287" s="3">
        <f t="shared" si="1182"/>
        <v>3.2670594580427976</v>
      </c>
      <c r="AE3287" s="3">
        <f t="shared" si="1183"/>
        <v>2.5741130901112035</v>
      </c>
      <c r="AF3287" s="3">
        <f t="shared" si="1184"/>
        <v>3.2524512139272432</v>
      </c>
      <c r="AG3287" t="str">
        <f t="shared" si="1185"/>
        <v>Cluster 2</v>
      </c>
      <c r="AH3287" t="str">
        <f t="shared" si="1186"/>
        <v>&gt;16 messages</v>
      </c>
      <c r="AI3287" t="e">
        <f t="shared" si="1187"/>
        <v>#N/A</v>
      </c>
      <c r="AJ3287">
        <f t="shared" si="1188"/>
        <v>45.65</v>
      </c>
      <c r="AK3287" t="str">
        <f t="shared" si="1189"/>
        <v>no - Medium</v>
      </c>
      <c r="AL3287" t="str">
        <f t="shared" si="1190"/>
        <v>Q4 - Very High</v>
      </c>
      <c r="AM3287">
        <f t="shared" si="1191"/>
        <v>0</v>
      </c>
      <c r="AN3287">
        <f t="shared" si="1192"/>
        <v>0</v>
      </c>
      <c r="AO3287">
        <f t="shared" si="1193"/>
        <v>1</v>
      </c>
      <c r="AP3287">
        <f t="shared" si="1194"/>
        <v>1</v>
      </c>
      <c r="AQ3287">
        <f t="shared" si="1195"/>
        <v>268.5</v>
      </c>
    </row>
    <row r="3288" spans="1:43" x14ac:dyDescent="0.25">
      <c r="A3288" t="s">
        <v>24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  <c r="U3288">
        <f t="shared" si="1173"/>
        <v>0</v>
      </c>
      <c r="V3288" t="str">
        <f t="shared" si="1174"/>
        <v>&lt;=3 calls</v>
      </c>
      <c r="W3288" t="str">
        <f t="shared" si="1175"/>
        <v>Q1</v>
      </c>
      <c r="X3288" t="str">
        <f t="shared" si="1176"/>
        <v>Not Applicable</v>
      </c>
      <c r="Y3288" t="str">
        <f t="shared" si="1177"/>
        <v>High</v>
      </c>
      <c r="Z3288" s="3">
        <f t="shared" si="1178"/>
        <v>-4.1834858582023585E-2</v>
      </c>
      <c r="AA3288" s="3">
        <f t="shared" si="1179"/>
        <v>0.66520228105245449</v>
      </c>
      <c r="AB3288" s="3">
        <f t="shared" si="1180"/>
        <v>-0.49505711724611612</v>
      </c>
      <c r="AC3288" s="3">
        <f t="shared" si="1181"/>
        <v>-1.4333060809676228</v>
      </c>
      <c r="AD3288" s="3">
        <f t="shared" si="1182"/>
        <v>2.033150400166734</v>
      </c>
      <c r="AE3288" s="3">
        <f t="shared" si="1183"/>
        <v>1.6564094002343646</v>
      </c>
      <c r="AF3288" s="3">
        <f t="shared" si="1184"/>
        <v>3.0583792525897411</v>
      </c>
      <c r="AG3288" t="str">
        <f t="shared" si="1185"/>
        <v>Cluster 2</v>
      </c>
      <c r="AH3288" t="str">
        <f t="shared" si="1186"/>
        <v>Not Applicable</v>
      </c>
      <c r="AI3288" t="e">
        <f t="shared" si="1187"/>
        <v>#N/A</v>
      </c>
      <c r="AJ3288">
        <f t="shared" si="1188"/>
        <v>30.26</v>
      </c>
      <c r="AK3288" t="str">
        <f t="shared" si="1189"/>
        <v>no - Medium</v>
      </c>
      <c r="AL3288" t="str">
        <f t="shared" si="1190"/>
        <v>Q1 - Low</v>
      </c>
      <c r="AM3288">
        <f t="shared" si="1191"/>
        <v>0</v>
      </c>
      <c r="AN3288">
        <f t="shared" si="1192"/>
        <v>1</v>
      </c>
      <c r="AO3288">
        <f t="shared" si="1193"/>
        <v>0</v>
      </c>
      <c r="AP3288">
        <f t="shared" si="1194"/>
        <v>2</v>
      </c>
      <c r="AQ3288">
        <f t="shared" si="1195"/>
        <v>178</v>
      </c>
    </row>
    <row r="3289" spans="1:43" x14ac:dyDescent="0.25">
      <c r="A3289" t="s">
        <v>53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  <c r="U3289">
        <f t="shared" si="1173"/>
        <v>0</v>
      </c>
      <c r="V3289" t="str">
        <f t="shared" si="1174"/>
        <v>&lt;=3 calls</v>
      </c>
      <c r="W3289" t="str">
        <f t="shared" si="1175"/>
        <v>Q4</v>
      </c>
      <c r="X3289" t="str">
        <f t="shared" si="1176"/>
        <v>Not Applicable</v>
      </c>
      <c r="Y3289" t="str">
        <f t="shared" si="1177"/>
        <v>Medium</v>
      </c>
      <c r="Z3289" s="3">
        <f t="shared" si="1178"/>
        <v>0.6543019278777471</v>
      </c>
      <c r="AA3289" s="3">
        <f t="shared" si="1179"/>
        <v>-0.56864039527384258</v>
      </c>
      <c r="AB3289" s="3">
        <f t="shared" si="1180"/>
        <v>-1.7899013237231169</v>
      </c>
      <c r="AC3289" s="3">
        <f t="shared" si="1181"/>
        <v>0.37822135389418376</v>
      </c>
      <c r="AD3289" s="3">
        <f t="shared" si="1182"/>
        <v>2.3337146738020453</v>
      </c>
      <c r="AE3289" s="3">
        <f t="shared" si="1183"/>
        <v>2.024416225278054</v>
      </c>
      <c r="AF3289" s="3">
        <f t="shared" si="1184"/>
        <v>3.2787646953721916</v>
      </c>
      <c r="AG3289" t="str">
        <f t="shared" si="1185"/>
        <v>Cluster 2</v>
      </c>
      <c r="AH3289" t="str">
        <f t="shared" si="1186"/>
        <v>Not Applicable</v>
      </c>
      <c r="AI3289" t="e">
        <f t="shared" si="1187"/>
        <v>#N/A</v>
      </c>
      <c r="AJ3289">
        <f t="shared" si="1188"/>
        <v>36.65</v>
      </c>
      <c r="AK3289" t="str">
        <f t="shared" si="1189"/>
        <v>no - Medium</v>
      </c>
      <c r="AL3289" t="str">
        <f t="shared" si="1190"/>
        <v>Q3 - High</v>
      </c>
      <c r="AM3289">
        <f t="shared" si="1191"/>
        <v>0</v>
      </c>
      <c r="AN3289">
        <f t="shared" si="1192"/>
        <v>1</v>
      </c>
      <c r="AO3289">
        <f t="shared" si="1193"/>
        <v>0</v>
      </c>
      <c r="AP3289">
        <f t="shared" si="1194"/>
        <v>1</v>
      </c>
      <c r="AQ3289">
        <f t="shared" si="1195"/>
        <v>215.6</v>
      </c>
    </row>
    <row r="3290" spans="1:43" x14ac:dyDescent="0.25">
      <c r="A3290" t="s">
        <v>55</v>
      </c>
      <c r="B3290">
        <v>180</v>
      </c>
      <c r="C3290" t="s">
        <v>28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  <c r="U3290">
        <f t="shared" si="1173"/>
        <v>0</v>
      </c>
      <c r="V3290" t="str">
        <f t="shared" si="1174"/>
        <v>&lt;=3 calls</v>
      </c>
      <c r="W3290" t="str">
        <f t="shared" si="1175"/>
        <v>Q4</v>
      </c>
      <c r="X3290" t="str">
        <f t="shared" si="1176"/>
        <v>Not Applicable</v>
      </c>
      <c r="Y3290" t="str">
        <f t="shared" si="1177"/>
        <v>Medium</v>
      </c>
      <c r="Z3290" s="3">
        <f t="shared" si="1178"/>
        <v>1.3633987077024605</v>
      </c>
      <c r="AA3290" s="3">
        <f t="shared" si="1179"/>
        <v>-0.3178917223430146</v>
      </c>
      <c r="AB3290" s="3">
        <f t="shared" si="1180"/>
        <v>-0.52087456308077995</v>
      </c>
      <c r="AC3290" s="3">
        <f t="shared" si="1181"/>
        <v>-3.5709084541045537</v>
      </c>
      <c r="AD3290" s="3">
        <f t="shared" si="1182"/>
        <v>3.5902724990879369</v>
      </c>
      <c r="AE3290" s="3">
        <f t="shared" si="1183"/>
        <v>3.8707374854617713</v>
      </c>
      <c r="AF3290" s="3">
        <f t="shared" si="1184"/>
        <v>5.0075104338394238</v>
      </c>
      <c r="AG3290" t="str">
        <f t="shared" si="1185"/>
        <v>Cluster 1</v>
      </c>
      <c r="AH3290" t="str">
        <f t="shared" si="1186"/>
        <v>Not Applicable</v>
      </c>
      <c r="AI3290" t="e">
        <f t="shared" si="1187"/>
        <v>#N/A</v>
      </c>
      <c r="AJ3290">
        <f t="shared" si="1188"/>
        <v>43.16</v>
      </c>
      <c r="AK3290" t="str">
        <f t="shared" si="1189"/>
        <v>no - High</v>
      </c>
      <c r="AL3290" t="str">
        <f t="shared" si="1190"/>
        <v>Q1 - Low</v>
      </c>
      <c r="AM3290">
        <f t="shared" si="1191"/>
        <v>0</v>
      </c>
      <c r="AN3290">
        <f t="shared" si="1192"/>
        <v>0</v>
      </c>
      <c r="AO3290">
        <f t="shared" si="1193"/>
        <v>1</v>
      </c>
      <c r="AP3290">
        <f t="shared" si="1194"/>
        <v>1</v>
      </c>
      <c r="AQ3290">
        <f t="shared" si="1195"/>
        <v>253.9</v>
      </c>
    </row>
    <row r="3291" spans="1:43" x14ac:dyDescent="0.25">
      <c r="A3291" t="s">
        <v>34</v>
      </c>
      <c r="B3291">
        <v>80</v>
      </c>
      <c r="C3291" t="s">
        <v>25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  <c r="U3291">
        <f t="shared" si="1173"/>
        <v>0</v>
      </c>
      <c r="V3291" t="str">
        <f t="shared" si="1174"/>
        <v>&lt;=3 calls</v>
      </c>
      <c r="W3291" t="str">
        <f t="shared" si="1175"/>
        <v>Q2</v>
      </c>
      <c r="X3291" t="str">
        <f t="shared" si="1176"/>
        <v>Not Applicable</v>
      </c>
      <c r="Y3291" t="str">
        <f t="shared" si="1177"/>
        <v>Medium</v>
      </c>
      <c r="Z3291" s="3">
        <f t="shared" si="1178"/>
        <v>4.7033667349011196E-2</v>
      </c>
      <c r="AA3291" s="3">
        <f t="shared" si="1179"/>
        <v>0.57962932124272781</v>
      </c>
      <c r="AB3291" s="3">
        <f t="shared" si="1180"/>
        <v>2.2495359707158711</v>
      </c>
      <c r="AC3291" s="3">
        <f t="shared" si="1181"/>
        <v>0.37822135389418376</v>
      </c>
      <c r="AD3291" s="3">
        <f t="shared" si="1182"/>
        <v>4.0063058318603604</v>
      </c>
      <c r="AE3291" s="3">
        <f t="shared" si="1183"/>
        <v>2.354070048234493</v>
      </c>
      <c r="AF3291" s="3">
        <f t="shared" si="1184"/>
        <v>1.7414950949087284</v>
      </c>
      <c r="AG3291" t="str">
        <f t="shared" si="1185"/>
        <v>Cluster 3</v>
      </c>
      <c r="AH3291" t="str">
        <f t="shared" si="1186"/>
        <v>&gt;16 messages</v>
      </c>
      <c r="AI3291" t="e">
        <f t="shared" si="1187"/>
        <v>#N/A</v>
      </c>
      <c r="AJ3291">
        <f t="shared" si="1188"/>
        <v>31.08</v>
      </c>
      <c r="AK3291" t="str">
        <f t="shared" si="1189"/>
        <v>no - Low</v>
      </c>
      <c r="AL3291" t="str">
        <f t="shared" si="1190"/>
        <v>Q3 - High</v>
      </c>
      <c r="AM3291">
        <f t="shared" si="1191"/>
        <v>0</v>
      </c>
      <c r="AN3291">
        <f t="shared" si="1192"/>
        <v>0</v>
      </c>
      <c r="AO3291">
        <f t="shared" si="1193"/>
        <v>0</v>
      </c>
      <c r="AP3291">
        <f t="shared" si="1194"/>
        <v>1</v>
      </c>
      <c r="AQ3291">
        <f t="shared" si="1195"/>
        <v>182.8</v>
      </c>
    </row>
    <row r="3292" spans="1:43" x14ac:dyDescent="0.25">
      <c r="A3292" t="s">
        <v>41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  <c r="U3292">
        <f t="shared" si="1173"/>
        <v>0</v>
      </c>
      <c r="V3292" t="str">
        <f t="shared" si="1174"/>
        <v>&lt;=3 calls</v>
      </c>
      <c r="W3292" t="str">
        <f t="shared" si="1175"/>
        <v>Q3</v>
      </c>
      <c r="X3292" t="str">
        <f t="shared" si="1176"/>
        <v>Not Applicable</v>
      </c>
      <c r="Y3292" t="str">
        <f t="shared" si="1177"/>
        <v>Medium</v>
      </c>
      <c r="Z3292" s="3">
        <f t="shared" si="1178"/>
        <v>-1.1156628802486912</v>
      </c>
      <c r="AA3292" s="3">
        <f t="shared" si="1179"/>
        <v>0.26718851449558451</v>
      </c>
      <c r="AB3292" s="3">
        <f t="shared" si="1180"/>
        <v>2.2316623543687952</v>
      </c>
      <c r="AC3292" s="3">
        <f t="shared" si="1181"/>
        <v>-0.99853949660078922</v>
      </c>
      <c r="AD3292" s="3">
        <f t="shared" si="1182"/>
        <v>3.4731525072837779</v>
      </c>
      <c r="AE3292" s="3">
        <f t="shared" si="1183"/>
        <v>2.7006464697960366</v>
      </c>
      <c r="AF3292" s="3">
        <f t="shared" si="1184"/>
        <v>3.2441014735658311</v>
      </c>
      <c r="AG3292" t="str">
        <f t="shared" si="1185"/>
        <v>Cluster 2</v>
      </c>
      <c r="AH3292" t="str">
        <f t="shared" si="1186"/>
        <v>Not Applicable</v>
      </c>
      <c r="AI3292" t="e">
        <f t="shared" si="1187"/>
        <v>#N/A</v>
      </c>
      <c r="AJ3292">
        <f t="shared" si="1188"/>
        <v>20.399999999999999</v>
      </c>
      <c r="AK3292" t="str">
        <f t="shared" si="1189"/>
        <v>no - Medium</v>
      </c>
      <c r="AL3292" t="str">
        <f t="shared" si="1190"/>
        <v>Q1 - Low</v>
      </c>
      <c r="AM3292">
        <f t="shared" si="1191"/>
        <v>0</v>
      </c>
      <c r="AN3292">
        <f t="shared" si="1192"/>
        <v>1</v>
      </c>
      <c r="AO3292">
        <f t="shared" si="1193"/>
        <v>0</v>
      </c>
      <c r="AP3292">
        <f t="shared" si="1194"/>
        <v>1</v>
      </c>
      <c r="AQ3292">
        <f t="shared" si="1195"/>
        <v>120</v>
      </c>
    </row>
    <row r="3293" spans="1:43" x14ac:dyDescent="0.25">
      <c r="A3293" t="s">
        <v>67</v>
      </c>
      <c r="B3293">
        <v>138</v>
      </c>
      <c r="C3293" t="s">
        <v>25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  <c r="U3293">
        <f t="shared" si="1173"/>
        <v>0</v>
      </c>
      <c r="V3293" t="str">
        <f t="shared" si="1174"/>
        <v>&lt;=3 calls</v>
      </c>
      <c r="W3293" t="str">
        <f t="shared" si="1175"/>
        <v>Q4</v>
      </c>
      <c r="X3293" t="str">
        <f t="shared" si="1176"/>
        <v>Not Applicable</v>
      </c>
      <c r="Y3293" t="str">
        <f t="shared" si="1177"/>
        <v>High</v>
      </c>
      <c r="Z3293" s="3">
        <f t="shared" si="1178"/>
        <v>-0.76944591464236933</v>
      </c>
      <c r="AA3293" s="3">
        <f t="shared" si="1179"/>
        <v>1.5945644259627465</v>
      </c>
      <c r="AB3293" s="3">
        <f t="shared" si="1180"/>
        <v>0.12257562541392569</v>
      </c>
      <c r="AC3293" s="3">
        <f t="shared" si="1181"/>
        <v>5.2146415619058542E-2</v>
      </c>
      <c r="AD3293" s="3">
        <f t="shared" si="1182"/>
        <v>3.0252450911322852</v>
      </c>
      <c r="AE3293" s="3">
        <f t="shared" si="1183"/>
        <v>1.7755074645614044</v>
      </c>
      <c r="AF3293" s="3">
        <f t="shared" si="1184"/>
        <v>2.2699660023900234</v>
      </c>
      <c r="AG3293" t="str">
        <f t="shared" si="1185"/>
        <v>Cluster 2</v>
      </c>
      <c r="AH3293" t="str">
        <f t="shared" si="1186"/>
        <v>Not Applicable</v>
      </c>
      <c r="AI3293" t="e">
        <f t="shared" si="1187"/>
        <v>#N/A</v>
      </c>
      <c r="AJ3293">
        <f t="shared" si="1188"/>
        <v>23.58</v>
      </c>
      <c r="AK3293" t="str">
        <f t="shared" si="1189"/>
        <v>no - Medium</v>
      </c>
      <c r="AL3293" t="str">
        <f t="shared" si="1190"/>
        <v>Q3 - High</v>
      </c>
      <c r="AM3293">
        <f t="shared" si="1191"/>
        <v>0</v>
      </c>
      <c r="AN3293">
        <f t="shared" si="1192"/>
        <v>0</v>
      </c>
      <c r="AO3293">
        <f t="shared" si="1193"/>
        <v>0</v>
      </c>
      <c r="AP3293">
        <f t="shared" si="1194"/>
        <v>1</v>
      </c>
      <c r="AQ3293">
        <f t="shared" si="1195"/>
        <v>138.69999999999999</v>
      </c>
    </row>
    <row r="3294" spans="1:43" x14ac:dyDescent="0.25">
      <c r="A3294" t="s">
        <v>27</v>
      </c>
      <c r="B3294">
        <v>101</v>
      </c>
      <c r="C3294" t="s">
        <v>25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  <c r="U3294">
        <f t="shared" si="1173"/>
        <v>0</v>
      </c>
      <c r="V3294" t="str">
        <f t="shared" si="1174"/>
        <v>&lt;=3 calls</v>
      </c>
      <c r="W3294" t="str">
        <f t="shared" si="1175"/>
        <v>Q3</v>
      </c>
      <c r="X3294" t="str">
        <f t="shared" si="1176"/>
        <v>Not Applicable</v>
      </c>
      <c r="Y3294" t="str">
        <f t="shared" si="1177"/>
        <v>Medium</v>
      </c>
      <c r="Z3294" s="3">
        <f t="shared" si="1178"/>
        <v>0.16182218000993062</v>
      </c>
      <c r="AA3294" s="3">
        <f t="shared" si="1179"/>
        <v>-0.41739516398223209</v>
      </c>
      <c r="AB3294" s="3">
        <f t="shared" si="1180"/>
        <v>-0.27262989159362477</v>
      </c>
      <c r="AC3294" s="3">
        <f t="shared" si="1181"/>
        <v>0.30576025649971117</v>
      </c>
      <c r="AD3294" s="3">
        <f t="shared" si="1182"/>
        <v>1.9807413498414201</v>
      </c>
      <c r="AE3294" s="3">
        <f t="shared" si="1183"/>
        <v>0.60681260130623649</v>
      </c>
      <c r="AF3294" s="3">
        <f t="shared" si="1184"/>
        <v>2.1938793884889094</v>
      </c>
      <c r="AG3294" t="str">
        <f t="shared" si="1185"/>
        <v>Cluster 2</v>
      </c>
      <c r="AH3294" t="str">
        <f t="shared" si="1186"/>
        <v>Not Applicable</v>
      </c>
      <c r="AI3294" t="e">
        <f t="shared" si="1187"/>
        <v>#N/A</v>
      </c>
      <c r="AJ3294">
        <f t="shared" si="1188"/>
        <v>32.130000000000003</v>
      </c>
      <c r="AK3294" t="str">
        <f t="shared" si="1189"/>
        <v>no - Medium</v>
      </c>
      <c r="AL3294" t="str">
        <f t="shared" si="1190"/>
        <v>Q3 - High</v>
      </c>
      <c r="AM3294">
        <f t="shared" si="1191"/>
        <v>0</v>
      </c>
      <c r="AN3294">
        <f t="shared" si="1192"/>
        <v>0</v>
      </c>
      <c r="AO3294">
        <f t="shared" si="1193"/>
        <v>0</v>
      </c>
      <c r="AP3294">
        <f t="shared" si="1194"/>
        <v>0</v>
      </c>
      <c r="AQ3294">
        <f t="shared" si="1195"/>
        <v>189</v>
      </c>
    </row>
    <row r="3295" spans="1:43" x14ac:dyDescent="0.25">
      <c r="A3295" t="s">
        <v>36</v>
      </c>
      <c r="B3295">
        <v>147</v>
      </c>
      <c r="C3295" t="s">
        <v>25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  <c r="U3295">
        <f t="shared" si="1173"/>
        <v>0</v>
      </c>
      <c r="V3295" t="str">
        <f t="shared" si="1174"/>
        <v>&lt;=3 calls</v>
      </c>
      <c r="W3295" t="str">
        <f t="shared" si="1175"/>
        <v>Q4</v>
      </c>
      <c r="X3295" t="str">
        <f t="shared" si="1176"/>
        <v>Not Applicable</v>
      </c>
      <c r="Y3295" t="str">
        <f t="shared" si="1177"/>
        <v>Medium</v>
      </c>
      <c r="Z3295" s="3">
        <f t="shared" si="1178"/>
        <v>-0.8453544472084612</v>
      </c>
      <c r="AA3295" s="3">
        <f t="shared" si="1179"/>
        <v>-0.49898798612639034</v>
      </c>
      <c r="AB3295" s="3">
        <f t="shared" si="1180"/>
        <v>1.1362012587680314E-2</v>
      </c>
      <c r="AC3295" s="3">
        <f t="shared" si="1181"/>
        <v>-0.49131181483948333</v>
      </c>
      <c r="AD3295" s="3">
        <f t="shared" si="1182"/>
        <v>1.2476157562611951</v>
      </c>
      <c r="AE3295" s="3">
        <f t="shared" si="1183"/>
        <v>1.0977839252077355</v>
      </c>
      <c r="AF3295" s="3">
        <f t="shared" si="1184"/>
        <v>2.9755191173336146</v>
      </c>
      <c r="AG3295" t="str">
        <f t="shared" si="1185"/>
        <v>Cluster 2</v>
      </c>
      <c r="AH3295" t="str">
        <f t="shared" si="1186"/>
        <v>Not Applicable</v>
      </c>
      <c r="AI3295" t="e">
        <f t="shared" si="1187"/>
        <v>#N/A</v>
      </c>
      <c r="AJ3295">
        <f t="shared" si="1188"/>
        <v>22.88</v>
      </c>
      <c r="AK3295" t="str">
        <f t="shared" si="1189"/>
        <v>no - Low</v>
      </c>
      <c r="AL3295" t="str">
        <f t="shared" si="1190"/>
        <v>Q2 - Medium</v>
      </c>
      <c r="AM3295">
        <f t="shared" si="1191"/>
        <v>0</v>
      </c>
      <c r="AN3295">
        <f t="shared" si="1192"/>
        <v>0</v>
      </c>
      <c r="AO3295">
        <f t="shared" si="1193"/>
        <v>0</v>
      </c>
      <c r="AP3295">
        <f t="shared" si="1194"/>
        <v>0</v>
      </c>
      <c r="AQ3295">
        <f t="shared" si="1195"/>
        <v>134.6</v>
      </c>
    </row>
    <row r="3296" spans="1:43" x14ac:dyDescent="0.25">
      <c r="A3296" t="s">
        <v>38</v>
      </c>
      <c r="B3296">
        <v>58</v>
      </c>
      <c r="C3296" t="s">
        <v>25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  <c r="U3296">
        <f t="shared" si="1173"/>
        <v>0</v>
      </c>
      <c r="V3296" t="str">
        <f t="shared" si="1174"/>
        <v>&lt;=3 calls</v>
      </c>
      <c r="W3296" t="str">
        <f t="shared" si="1175"/>
        <v>Q1</v>
      </c>
      <c r="X3296" t="str">
        <f t="shared" si="1176"/>
        <v>Not Applicable</v>
      </c>
      <c r="Y3296" t="str">
        <f t="shared" si="1177"/>
        <v>Low</v>
      </c>
      <c r="Z3296" s="3">
        <f t="shared" si="1178"/>
        <v>2.1113680619126007E-2</v>
      </c>
      <c r="AA3296" s="3">
        <f t="shared" si="1179"/>
        <v>-1.0820781541322047</v>
      </c>
      <c r="AB3296" s="3">
        <f t="shared" si="1180"/>
        <v>-4.5256463874972751E-3</v>
      </c>
      <c r="AC3296" s="3">
        <f t="shared" si="1181"/>
        <v>-0.85361730181184459</v>
      </c>
      <c r="AD3296" s="3">
        <f t="shared" si="1182"/>
        <v>1.4358993889414269</v>
      </c>
      <c r="AE3296" s="3">
        <f t="shared" si="1183"/>
        <v>1.378412818638598</v>
      </c>
      <c r="AF3296" s="3">
        <f t="shared" si="1184"/>
        <v>3.1206148019279865</v>
      </c>
      <c r="AG3296" t="str">
        <f t="shared" si="1185"/>
        <v>Cluster 2</v>
      </c>
      <c r="AH3296" t="str">
        <f t="shared" si="1186"/>
        <v>Not Applicable</v>
      </c>
      <c r="AI3296" t="e">
        <f t="shared" si="1187"/>
        <v>#N/A</v>
      </c>
      <c r="AJ3296">
        <f t="shared" si="1188"/>
        <v>30.84</v>
      </c>
      <c r="AK3296" t="str">
        <f t="shared" si="1189"/>
        <v>no - Low</v>
      </c>
      <c r="AL3296" t="str">
        <f t="shared" si="1190"/>
        <v>Q1 - Low</v>
      </c>
      <c r="AM3296">
        <f t="shared" si="1191"/>
        <v>0</v>
      </c>
      <c r="AN3296">
        <f t="shared" si="1192"/>
        <v>0</v>
      </c>
      <c r="AO3296">
        <f t="shared" si="1193"/>
        <v>0</v>
      </c>
      <c r="AP3296">
        <f t="shared" si="1194"/>
        <v>0</v>
      </c>
      <c r="AQ3296">
        <f t="shared" si="1195"/>
        <v>181.4</v>
      </c>
    </row>
    <row r="3297" spans="1:43" x14ac:dyDescent="0.25">
      <c r="A3297" t="s">
        <v>32</v>
      </c>
      <c r="B3297">
        <v>35</v>
      </c>
      <c r="C3297" t="s">
        <v>28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  <c r="U3297">
        <f t="shared" si="1173"/>
        <v>0</v>
      </c>
      <c r="V3297" t="str">
        <f t="shared" si="1174"/>
        <v>&gt;3 calls</v>
      </c>
      <c r="W3297" t="str">
        <f t="shared" si="1175"/>
        <v>Q1</v>
      </c>
      <c r="X3297" t="str">
        <f t="shared" si="1176"/>
        <v>Not Applicable</v>
      </c>
      <c r="Y3297" t="str">
        <f t="shared" si="1177"/>
        <v>Medium</v>
      </c>
      <c r="Z3297" s="3">
        <f t="shared" si="1178"/>
        <v>0.26550212692947084</v>
      </c>
      <c r="AA3297" s="3">
        <f t="shared" si="1179"/>
        <v>-7.4409844286555072E-3</v>
      </c>
      <c r="AB3297" s="3">
        <f t="shared" si="1180"/>
        <v>-0.2170230851805024</v>
      </c>
      <c r="AC3297" s="3">
        <f t="shared" si="1181"/>
        <v>-5.6545230472650088E-2</v>
      </c>
      <c r="AD3297" s="3">
        <f t="shared" si="1182"/>
        <v>2.0223325107259527</v>
      </c>
      <c r="AE3297" s="3">
        <f t="shared" si="1183"/>
        <v>0.34762498506840533</v>
      </c>
      <c r="AF3297" s="3">
        <f t="shared" si="1184"/>
        <v>2.0376107274326185</v>
      </c>
      <c r="AG3297" t="str">
        <f t="shared" si="1185"/>
        <v>Cluster 2</v>
      </c>
      <c r="AH3297" t="str">
        <f t="shared" si="1186"/>
        <v>&gt;16 messages</v>
      </c>
      <c r="AI3297" t="e">
        <f t="shared" si="1187"/>
        <v>#N/A</v>
      </c>
      <c r="AJ3297">
        <f t="shared" si="1188"/>
        <v>33.08</v>
      </c>
      <c r="AK3297" t="str">
        <f t="shared" si="1189"/>
        <v>no - High</v>
      </c>
      <c r="AL3297" t="str">
        <f t="shared" si="1190"/>
        <v>Q2 - Medium</v>
      </c>
      <c r="AM3297">
        <f t="shared" si="1191"/>
        <v>0</v>
      </c>
      <c r="AN3297">
        <f t="shared" si="1192"/>
        <v>0</v>
      </c>
      <c r="AO3297">
        <f t="shared" si="1193"/>
        <v>1</v>
      </c>
      <c r="AP3297">
        <f t="shared" si="1194"/>
        <v>4</v>
      </c>
      <c r="AQ3297">
        <f t="shared" si="1195"/>
        <v>194.6</v>
      </c>
    </row>
    <row r="3298" spans="1:43" x14ac:dyDescent="0.25">
      <c r="A3298" t="s">
        <v>46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  <c r="U3298">
        <f t="shared" si="1173"/>
        <v>0</v>
      </c>
      <c r="V3298" t="str">
        <f t="shared" si="1174"/>
        <v>&lt;=3 calls</v>
      </c>
      <c r="W3298" t="str">
        <f t="shared" si="1175"/>
        <v>Q4</v>
      </c>
      <c r="X3298" t="str">
        <f t="shared" si="1176"/>
        <v>Not Applicable</v>
      </c>
      <c r="Y3298" t="str">
        <f t="shared" si="1177"/>
        <v>Medium</v>
      </c>
      <c r="Z3298" s="3">
        <f t="shared" si="1178"/>
        <v>1.6263014302484382</v>
      </c>
      <c r="AA3298" s="3">
        <f t="shared" si="1179"/>
        <v>0.32689057947911498</v>
      </c>
      <c r="AB3298" s="3">
        <f t="shared" si="1180"/>
        <v>3.1650623191604983</v>
      </c>
      <c r="AC3298" s="3">
        <f t="shared" si="1181"/>
        <v>0.41445190259141979</v>
      </c>
      <c r="AD3298" s="3">
        <f t="shared" si="1182"/>
        <v>5.29211830174558</v>
      </c>
      <c r="AE3298" s="3">
        <f t="shared" si="1183"/>
        <v>3.5973745505175838</v>
      </c>
      <c r="AF3298" s="3">
        <f t="shared" si="1184"/>
        <v>2.4239825068990588</v>
      </c>
      <c r="AG3298" t="str">
        <f t="shared" si="1185"/>
        <v>Cluster 3</v>
      </c>
      <c r="AH3298" t="str">
        <f t="shared" si="1186"/>
        <v>&gt;16 messages</v>
      </c>
      <c r="AI3298" t="e">
        <f t="shared" si="1187"/>
        <v>#N/A</v>
      </c>
      <c r="AJ3298">
        <f t="shared" si="1188"/>
        <v>45.58</v>
      </c>
      <c r="AK3298" t="str">
        <f t="shared" si="1189"/>
        <v>no - Medium</v>
      </c>
      <c r="AL3298" t="str">
        <f t="shared" si="1190"/>
        <v>Q3 - High</v>
      </c>
      <c r="AM3298">
        <f t="shared" si="1191"/>
        <v>0</v>
      </c>
      <c r="AN3298">
        <f t="shared" si="1192"/>
        <v>1</v>
      </c>
      <c r="AO3298">
        <f t="shared" si="1193"/>
        <v>0</v>
      </c>
      <c r="AP3298">
        <f t="shared" si="1194"/>
        <v>0</v>
      </c>
      <c r="AQ3298">
        <f t="shared" si="1195"/>
        <v>268.10000000000002</v>
      </c>
    </row>
    <row r="3299" spans="1:43" x14ac:dyDescent="0.25">
      <c r="A3299" t="s">
        <v>47</v>
      </c>
      <c r="B3299">
        <v>152</v>
      </c>
      <c r="C3299" t="s">
        <v>28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  <c r="U3299">
        <f t="shared" si="1173"/>
        <v>1</v>
      </c>
      <c r="V3299" t="str">
        <f t="shared" si="1174"/>
        <v>&lt;=3 calls</v>
      </c>
      <c r="W3299" t="str">
        <f t="shared" si="1175"/>
        <v>Q4</v>
      </c>
      <c r="X3299" t="str">
        <f t="shared" si="1176"/>
        <v>Not Applicable</v>
      </c>
      <c r="Y3299" t="str">
        <f t="shared" si="1177"/>
        <v>Medium</v>
      </c>
      <c r="Z3299" s="3">
        <f t="shared" si="1178"/>
        <v>2.2687468156248753</v>
      </c>
      <c r="AA3299" s="3">
        <f t="shared" si="1179"/>
        <v>-0.20644786770709053</v>
      </c>
      <c r="AB3299" s="3">
        <f t="shared" si="1180"/>
        <v>0.28542412990949978</v>
      </c>
      <c r="AC3299" s="3">
        <f t="shared" si="1181"/>
        <v>0.23329915910523916</v>
      </c>
      <c r="AD3299" s="3">
        <f t="shared" si="1182"/>
        <v>3.8062806965498055</v>
      </c>
      <c r="AE3299" s="3">
        <f t="shared" si="1183"/>
        <v>2.3077539442199257</v>
      </c>
      <c r="AF3299" s="3">
        <f t="shared" si="1184"/>
        <v>2.0405106697093194</v>
      </c>
      <c r="AG3299" t="str">
        <f t="shared" si="1185"/>
        <v>Cluster 3</v>
      </c>
      <c r="AH3299" t="str">
        <f t="shared" si="1186"/>
        <v>Not Applicable</v>
      </c>
      <c r="AI3299">
        <f t="shared" si="1187"/>
        <v>51.48</v>
      </c>
      <c r="AJ3299" t="e">
        <f t="shared" si="1188"/>
        <v>#N/A</v>
      </c>
      <c r="AK3299" t="str">
        <f t="shared" si="1189"/>
        <v>no - Medium</v>
      </c>
      <c r="AL3299" t="str">
        <f t="shared" si="1190"/>
        <v>Q3 - High</v>
      </c>
      <c r="AM3299">
        <f t="shared" si="1191"/>
        <v>0</v>
      </c>
      <c r="AN3299">
        <f t="shared" si="1192"/>
        <v>0</v>
      </c>
      <c r="AO3299">
        <f t="shared" si="1193"/>
        <v>1</v>
      </c>
      <c r="AP3299">
        <f t="shared" si="1194"/>
        <v>2</v>
      </c>
      <c r="AQ3299">
        <f t="shared" si="1195"/>
        <v>302.8</v>
      </c>
    </row>
    <row r="3300" spans="1:43" x14ac:dyDescent="0.25">
      <c r="A3300" t="s">
        <v>31</v>
      </c>
      <c r="B3300">
        <v>44</v>
      </c>
      <c r="C3300" t="s">
        <v>25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  <c r="U3300">
        <f t="shared" si="1173"/>
        <v>0</v>
      </c>
      <c r="V3300" t="str">
        <f t="shared" si="1174"/>
        <v>&lt;=3 calls</v>
      </c>
      <c r="W3300" t="str">
        <f t="shared" si="1175"/>
        <v>Q1</v>
      </c>
      <c r="X3300" t="str">
        <f t="shared" si="1176"/>
        <v>Not Applicable</v>
      </c>
      <c r="Y3300" t="str">
        <f t="shared" si="1177"/>
        <v>Medium</v>
      </c>
      <c r="Z3300" s="3">
        <f t="shared" si="1178"/>
        <v>0.60986766491222966</v>
      </c>
      <c r="AA3300" s="3">
        <f t="shared" si="1179"/>
        <v>0.47415567310515699</v>
      </c>
      <c r="AB3300" s="3">
        <f t="shared" si="1180"/>
        <v>-1.2457490038232728</v>
      </c>
      <c r="AC3300" s="3">
        <f t="shared" si="1181"/>
        <v>0.81298793826101701</v>
      </c>
      <c r="AD3300" s="3">
        <f t="shared" si="1182"/>
        <v>2.8481795386243012</v>
      </c>
      <c r="AE3300" s="3">
        <f t="shared" si="1183"/>
        <v>1.6761867853338648</v>
      </c>
      <c r="AF3300" s="3">
        <f t="shared" si="1184"/>
        <v>2.346716342981745</v>
      </c>
      <c r="AG3300" t="str">
        <f t="shared" si="1185"/>
        <v>Cluster 2</v>
      </c>
      <c r="AH3300" t="str">
        <f t="shared" si="1186"/>
        <v>Not Applicable</v>
      </c>
      <c r="AI3300" t="e">
        <f t="shared" si="1187"/>
        <v>#N/A</v>
      </c>
      <c r="AJ3300">
        <f t="shared" si="1188"/>
        <v>36.24</v>
      </c>
      <c r="AK3300" t="str">
        <f t="shared" si="1189"/>
        <v>no - Medium</v>
      </c>
      <c r="AL3300" t="str">
        <f t="shared" si="1190"/>
        <v>Q4 - Very High</v>
      </c>
      <c r="AM3300">
        <f t="shared" si="1191"/>
        <v>0</v>
      </c>
      <c r="AN3300">
        <f t="shared" si="1192"/>
        <v>0</v>
      </c>
      <c r="AO3300">
        <f t="shared" si="1193"/>
        <v>0</v>
      </c>
      <c r="AP3300">
        <f t="shared" si="1194"/>
        <v>1</v>
      </c>
      <c r="AQ3300">
        <f t="shared" si="1195"/>
        <v>213.2</v>
      </c>
    </row>
    <row r="3301" spans="1:43" x14ac:dyDescent="0.25">
      <c r="A3301" t="s">
        <v>61</v>
      </c>
      <c r="B3301">
        <v>103</v>
      </c>
      <c r="C3301" t="s">
        <v>25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  <c r="U3301">
        <f t="shared" si="1173"/>
        <v>0</v>
      </c>
      <c r="V3301" t="str">
        <f t="shared" si="1174"/>
        <v>&lt;=3 calls</v>
      </c>
      <c r="W3301" t="str">
        <f t="shared" si="1175"/>
        <v>Q3</v>
      </c>
      <c r="X3301" t="str">
        <f t="shared" si="1176"/>
        <v>Not Applicable</v>
      </c>
      <c r="Y3301" t="str">
        <f t="shared" si="1177"/>
        <v>Medium</v>
      </c>
      <c r="Z3301" s="3">
        <f t="shared" si="1178"/>
        <v>-1.3396856226998408</v>
      </c>
      <c r="AA3301" s="3">
        <f t="shared" si="1179"/>
        <v>-0.66217363041470678</v>
      </c>
      <c r="AB3301" s="3">
        <f t="shared" si="1180"/>
        <v>0.15832285810807625</v>
      </c>
      <c r="AC3301" s="3">
        <f t="shared" si="1181"/>
        <v>-0.20146742526159472</v>
      </c>
      <c r="AD3301" s="3">
        <f t="shared" si="1182"/>
        <v>1.4862298256966071</v>
      </c>
      <c r="AE3301" s="3">
        <f t="shared" si="1183"/>
        <v>1.5162080118922663</v>
      </c>
      <c r="AF3301" s="3">
        <f t="shared" si="1184"/>
        <v>3.2231807854761159</v>
      </c>
      <c r="AG3301" t="str">
        <f t="shared" si="1185"/>
        <v>Cluster 1</v>
      </c>
      <c r="AH3301" t="str">
        <f t="shared" si="1186"/>
        <v>Not Applicable</v>
      </c>
      <c r="AI3301" t="e">
        <f t="shared" si="1187"/>
        <v>#N/A</v>
      </c>
      <c r="AJ3301">
        <f t="shared" si="1188"/>
        <v>18.34</v>
      </c>
      <c r="AK3301" t="str">
        <f t="shared" si="1189"/>
        <v>no - Low</v>
      </c>
      <c r="AL3301" t="str">
        <f t="shared" si="1190"/>
        <v>Q2 - Medium</v>
      </c>
      <c r="AM3301">
        <f t="shared" si="1191"/>
        <v>0</v>
      </c>
      <c r="AN3301">
        <f t="shared" si="1192"/>
        <v>0</v>
      </c>
      <c r="AO3301">
        <f t="shared" si="1193"/>
        <v>0</v>
      </c>
      <c r="AP3301">
        <f t="shared" si="1194"/>
        <v>1</v>
      </c>
      <c r="AQ3301">
        <f t="shared" si="1195"/>
        <v>107.9</v>
      </c>
    </row>
    <row r="3302" spans="1:43" x14ac:dyDescent="0.25">
      <c r="A3302" t="s">
        <v>33</v>
      </c>
      <c r="B3302">
        <v>126</v>
      </c>
      <c r="C3302" t="s">
        <v>28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  <c r="U3302">
        <f t="shared" si="1173"/>
        <v>0</v>
      </c>
      <c r="V3302" t="str">
        <f t="shared" si="1174"/>
        <v>&lt;=3 calls</v>
      </c>
      <c r="W3302" t="str">
        <f t="shared" si="1175"/>
        <v>Q3</v>
      </c>
      <c r="X3302" t="str">
        <f t="shared" si="1176"/>
        <v>Not Applicable</v>
      </c>
      <c r="Y3302" t="str">
        <f t="shared" si="1177"/>
        <v>Medium</v>
      </c>
      <c r="Z3302" s="3">
        <f t="shared" si="1178"/>
        <v>2.6667963489815351E-2</v>
      </c>
      <c r="AA3302" s="3">
        <f t="shared" si="1179"/>
        <v>0.32092037298076226</v>
      </c>
      <c r="AB3302" s="3">
        <f t="shared" si="1180"/>
        <v>2.3309602229636575</v>
      </c>
      <c r="AC3302" s="3">
        <f t="shared" si="1181"/>
        <v>0.77675738956378104</v>
      </c>
      <c r="AD3302" s="3">
        <f t="shared" si="1182"/>
        <v>4.1292905646548483</v>
      </c>
      <c r="AE3302" s="3">
        <f t="shared" si="1183"/>
        <v>2.4779888355986452</v>
      </c>
      <c r="AF3302" s="3">
        <f t="shared" si="1184"/>
        <v>1.7971690992657026</v>
      </c>
      <c r="AG3302" t="str">
        <f t="shared" si="1185"/>
        <v>Cluster 3</v>
      </c>
      <c r="AH3302" t="str">
        <f t="shared" si="1186"/>
        <v>Not Applicable</v>
      </c>
      <c r="AI3302" t="e">
        <f t="shared" si="1187"/>
        <v>#N/A</v>
      </c>
      <c r="AJ3302">
        <f t="shared" si="1188"/>
        <v>30.89</v>
      </c>
      <c r="AK3302" t="str">
        <f t="shared" si="1189"/>
        <v>no - Medium</v>
      </c>
      <c r="AL3302" t="str">
        <f t="shared" si="1190"/>
        <v>Q4 - Very High</v>
      </c>
      <c r="AM3302">
        <f t="shared" si="1191"/>
        <v>0</v>
      </c>
      <c r="AN3302">
        <f t="shared" si="1192"/>
        <v>0</v>
      </c>
      <c r="AO3302">
        <f t="shared" si="1193"/>
        <v>1</v>
      </c>
      <c r="AP3302">
        <f t="shared" si="1194"/>
        <v>1</v>
      </c>
      <c r="AQ3302">
        <f t="shared" si="1195"/>
        <v>181.7</v>
      </c>
    </row>
    <row r="3303" spans="1:43" x14ac:dyDescent="0.25">
      <c r="A3303" t="s">
        <v>70</v>
      </c>
      <c r="B3303">
        <v>104</v>
      </c>
      <c r="C3303" t="s">
        <v>25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  <c r="U3303">
        <f t="shared" si="1173"/>
        <v>0</v>
      </c>
      <c r="V3303" t="str">
        <f t="shared" si="1174"/>
        <v>&lt;=3 calls</v>
      </c>
      <c r="W3303" t="str">
        <f t="shared" si="1175"/>
        <v>Q3</v>
      </c>
      <c r="X3303" t="str">
        <f t="shared" si="1176"/>
        <v>Not Applicable</v>
      </c>
      <c r="Y3303" t="str">
        <f t="shared" si="1177"/>
        <v>Low</v>
      </c>
      <c r="Z3303" s="3">
        <f t="shared" si="1178"/>
        <v>0.21366215346970102</v>
      </c>
      <c r="AA3303" s="3">
        <f t="shared" si="1179"/>
        <v>-1.0243661579814589</v>
      </c>
      <c r="AB3303" s="3">
        <f t="shared" si="1180"/>
        <v>0.68062964691705086</v>
      </c>
      <c r="AC3303" s="3">
        <f t="shared" si="1181"/>
        <v>3.2766652496730737</v>
      </c>
      <c r="AD3303" s="3">
        <f t="shared" si="1182"/>
        <v>4.7526783186196466</v>
      </c>
      <c r="AE3303" s="3">
        <f t="shared" si="1183"/>
        <v>3.506389798085852</v>
      </c>
      <c r="AF3303" s="3">
        <f t="shared" si="1184"/>
        <v>3.1625286768603078</v>
      </c>
      <c r="AG3303" t="str">
        <f t="shared" si="1185"/>
        <v>Cluster 3</v>
      </c>
      <c r="AH3303" t="str">
        <f t="shared" si="1186"/>
        <v>Not Applicable</v>
      </c>
      <c r="AI3303" t="e">
        <f t="shared" si="1187"/>
        <v>#N/A</v>
      </c>
      <c r="AJ3303">
        <f t="shared" si="1188"/>
        <v>32.61</v>
      </c>
      <c r="AK3303" t="str">
        <f t="shared" si="1189"/>
        <v>no - Medium</v>
      </c>
      <c r="AL3303" t="str">
        <f t="shared" si="1190"/>
        <v>Q4 - Very High</v>
      </c>
      <c r="AM3303">
        <f t="shared" si="1191"/>
        <v>0</v>
      </c>
      <c r="AN3303">
        <f t="shared" si="1192"/>
        <v>0</v>
      </c>
      <c r="AO3303">
        <f t="shared" si="1193"/>
        <v>0</v>
      </c>
      <c r="AP3303">
        <f t="shared" si="1194"/>
        <v>1</v>
      </c>
      <c r="AQ3303">
        <f t="shared" si="1195"/>
        <v>191.8</v>
      </c>
    </row>
    <row r="3304" spans="1:43" x14ac:dyDescent="0.25">
      <c r="A3304" t="s">
        <v>50</v>
      </c>
      <c r="B3304">
        <v>99</v>
      </c>
      <c r="C3304" t="s">
        <v>25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  <c r="U3304">
        <f t="shared" si="1173"/>
        <v>0</v>
      </c>
      <c r="V3304" t="str">
        <f t="shared" si="1174"/>
        <v>&lt;=3 calls</v>
      </c>
      <c r="W3304" t="str">
        <f t="shared" si="1175"/>
        <v>Q2</v>
      </c>
      <c r="X3304" t="str">
        <f t="shared" si="1176"/>
        <v>Not Applicable</v>
      </c>
      <c r="Y3304" t="str">
        <f t="shared" si="1177"/>
        <v>Medium</v>
      </c>
      <c r="Z3304" s="3">
        <f t="shared" si="1178"/>
        <v>-1.1034508636329514E-3</v>
      </c>
      <c r="AA3304" s="3">
        <f t="shared" si="1179"/>
        <v>-0.6462530797524324</v>
      </c>
      <c r="AB3304" s="3">
        <f t="shared" si="1180"/>
        <v>5.1081160025625134E-2</v>
      </c>
      <c r="AC3304" s="3">
        <f t="shared" si="1181"/>
        <v>1.5738294609029755</v>
      </c>
      <c r="AD3304" s="3">
        <f t="shared" si="1182"/>
        <v>2.9752816502365107</v>
      </c>
      <c r="AE3304" s="3">
        <f t="shared" si="1183"/>
        <v>1.7021141905315946</v>
      </c>
      <c r="AF3304" s="3">
        <f t="shared" si="1184"/>
        <v>2.2230799663943617</v>
      </c>
      <c r="AG3304" t="str">
        <f t="shared" si="1185"/>
        <v>Cluster 2</v>
      </c>
      <c r="AH3304" t="str">
        <f t="shared" si="1186"/>
        <v>&gt;16 messages</v>
      </c>
      <c r="AI3304" t="e">
        <f t="shared" si="1187"/>
        <v>#N/A</v>
      </c>
      <c r="AJ3304">
        <f t="shared" si="1188"/>
        <v>30.63</v>
      </c>
      <c r="AK3304" t="str">
        <f t="shared" si="1189"/>
        <v>no - Medium</v>
      </c>
      <c r="AL3304" t="str">
        <f t="shared" si="1190"/>
        <v>Q4 - Very High</v>
      </c>
      <c r="AM3304">
        <f t="shared" si="1191"/>
        <v>0</v>
      </c>
      <c r="AN3304">
        <f t="shared" si="1192"/>
        <v>0</v>
      </c>
      <c r="AO3304">
        <f t="shared" si="1193"/>
        <v>0</v>
      </c>
      <c r="AP3304">
        <f t="shared" si="1194"/>
        <v>2</v>
      </c>
      <c r="AQ3304">
        <f t="shared" si="1195"/>
        <v>180.2</v>
      </c>
    </row>
    <row r="3305" spans="1:43" x14ac:dyDescent="0.25">
      <c r="A3305" t="s">
        <v>46</v>
      </c>
      <c r="B3305">
        <v>119</v>
      </c>
      <c r="C3305" t="s">
        <v>25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  <c r="U3305">
        <f t="shared" si="1173"/>
        <v>0</v>
      </c>
      <c r="V3305" t="str">
        <f t="shared" si="1174"/>
        <v>&lt;=3 calls</v>
      </c>
      <c r="W3305" t="str">
        <f t="shared" si="1175"/>
        <v>Q3</v>
      </c>
      <c r="X3305" t="str">
        <f t="shared" si="1176"/>
        <v>Not Applicable</v>
      </c>
      <c r="Y3305" t="str">
        <f t="shared" si="1177"/>
        <v>High</v>
      </c>
      <c r="Z3305" s="3">
        <f t="shared" si="1178"/>
        <v>0.64504478975993096</v>
      </c>
      <c r="AA3305" s="3">
        <f t="shared" si="1179"/>
        <v>0.97963315663238204</v>
      </c>
      <c r="AB3305" s="3">
        <f t="shared" si="1180"/>
        <v>0.98050921007353409</v>
      </c>
      <c r="AC3305" s="3">
        <f t="shared" si="1181"/>
        <v>0.19706861040800316</v>
      </c>
      <c r="AD3305" s="3">
        <f t="shared" si="1182"/>
        <v>3.4612873016212951</v>
      </c>
      <c r="AE3305" s="3">
        <f t="shared" si="1183"/>
        <v>1.5414273419844109</v>
      </c>
      <c r="AF3305" s="3">
        <f t="shared" si="1184"/>
        <v>0.87834316577828808</v>
      </c>
      <c r="AG3305" t="str">
        <f t="shared" si="1185"/>
        <v>Cluster 3</v>
      </c>
      <c r="AH3305" t="str">
        <f t="shared" si="1186"/>
        <v>Not Applicable</v>
      </c>
      <c r="AI3305" t="e">
        <f t="shared" si="1187"/>
        <v>#N/A</v>
      </c>
      <c r="AJ3305">
        <f t="shared" si="1188"/>
        <v>36.57</v>
      </c>
      <c r="AK3305" t="str">
        <f t="shared" si="1189"/>
        <v>no - High</v>
      </c>
      <c r="AL3305" t="str">
        <f t="shared" si="1190"/>
        <v>Q3 - High</v>
      </c>
      <c r="AM3305">
        <f t="shared" si="1191"/>
        <v>0</v>
      </c>
      <c r="AN3305">
        <f t="shared" si="1192"/>
        <v>0</v>
      </c>
      <c r="AO3305">
        <f t="shared" si="1193"/>
        <v>0</v>
      </c>
      <c r="AP3305">
        <f t="shared" si="1194"/>
        <v>2</v>
      </c>
      <c r="AQ3305">
        <f t="shared" si="1195"/>
        <v>215.1</v>
      </c>
    </row>
    <row r="3306" spans="1:43" x14ac:dyDescent="0.25">
      <c r="A3306" t="s">
        <v>65</v>
      </c>
      <c r="B3306">
        <v>155</v>
      </c>
      <c r="C3306" t="s">
        <v>28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  <c r="U3306">
        <f t="shared" si="1173"/>
        <v>1</v>
      </c>
      <c r="V3306" t="str">
        <f t="shared" si="1174"/>
        <v>&lt;=3 calls</v>
      </c>
      <c r="W3306" t="str">
        <f t="shared" si="1175"/>
        <v>Q4</v>
      </c>
      <c r="X3306" t="str">
        <f t="shared" si="1176"/>
        <v>Low</v>
      </c>
      <c r="Y3306" t="str">
        <f t="shared" si="1177"/>
        <v>Medium</v>
      </c>
      <c r="Z3306" s="3">
        <f t="shared" si="1178"/>
        <v>1.006073176354759</v>
      </c>
      <c r="AA3306" s="3">
        <f t="shared" si="1179"/>
        <v>0.29305940932178126</v>
      </c>
      <c r="AB3306" s="3">
        <f t="shared" si="1180"/>
        <v>-7.6020111775798399E-2</v>
      </c>
      <c r="AC3306" s="3">
        <f t="shared" si="1181"/>
        <v>-0.81738675311460851</v>
      </c>
      <c r="AD3306" s="3">
        <f t="shared" si="1182"/>
        <v>2.5658173467155643</v>
      </c>
      <c r="AE3306" s="3">
        <f t="shared" si="1183"/>
        <v>1.3311525889747697</v>
      </c>
      <c r="AF3306" s="3">
        <f t="shared" si="1184"/>
        <v>2.2272215367048616</v>
      </c>
      <c r="AG3306" t="str">
        <f t="shared" si="1185"/>
        <v>Cluster 2</v>
      </c>
      <c r="AH3306" t="str">
        <f t="shared" si="1186"/>
        <v>&gt;16 messages</v>
      </c>
      <c r="AI3306">
        <f t="shared" si="1187"/>
        <v>39.880000000000003</v>
      </c>
      <c r="AJ3306" t="e">
        <f t="shared" si="1188"/>
        <v>#N/A</v>
      </c>
      <c r="AK3306" t="str">
        <f t="shared" si="1189"/>
        <v>yes - Low</v>
      </c>
      <c r="AL3306" t="str">
        <f t="shared" si="1190"/>
        <v>Q1 - Low</v>
      </c>
      <c r="AM3306">
        <f t="shared" si="1191"/>
        <v>1</v>
      </c>
      <c r="AN3306">
        <f t="shared" si="1192"/>
        <v>0</v>
      </c>
      <c r="AO3306">
        <f t="shared" si="1193"/>
        <v>1</v>
      </c>
      <c r="AP3306">
        <f t="shared" si="1194"/>
        <v>1</v>
      </c>
      <c r="AQ3306">
        <f t="shared" si="1195"/>
        <v>234.6</v>
      </c>
    </row>
    <row r="3307" spans="1:43" x14ac:dyDescent="0.25">
      <c r="A3307" t="s">
        <v>70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  <c r="U3307">
        <f t="shared" si="1173"/>
        <v>0</v>
      </c>
      <c r="V3307" t="str">
        <f t="shared" si="1174"/>
        <v>&lt;=3 calls</v>
      </c>
      <c r="W3307" t="str">
        <f t="shared" si="1175"/>
        <v>Q1</v>
      </c>
      <c r="X3307" t="str">
        <f t="shared" si="1176"/>
        <v>Not Applicable</v>
      </c>
      <c r="Y3307" t="str">
        <f t="shared" si="1177"/>
        <v>Medium</v>
      </c>
      <c r="Z3307" s="3">
        <f t="shared" si="1178"/>
        <v>-0.40841752804754139</v>
      </c>
      <c r="AA3307" s="3">
        <f t="shared" si="1179"/>
        <v>0.25922823916444698</v>
      </c>
      <c r="AB3307" s="3">
        <f t="shared" si="1180"/>
        <v>-0.20113542620532424</v>
      </c>
      <c r="AC3307" s="3">
        <f t="shared" si="1181"/>
        <v>-0.63623400962842791</v>
      </c>
      <c r="AD3307" s="3">
        <f t="shared" si="1182"/>
        <v>1.6450337025257977</v>
      </c>
      <c r="AE3307" s="3">
        <f t="shared" si="1183"/>
        <v>0.8241682667267819</v>
      </c>
      <c r="AF3307" s="3">
        <f t="shared" si="1184"/>
        <v>2.5792190254635452</v>
      </c>
      <c r="AG3307" t="str">
        <f t="shared" si="1185"/>
        <v>Cluster 2</v>
      </c>
      <c r="AH3307" t="str">
        <f t="shared" si="1186"/>
        <v>&gt;16 messages</v>
      </c>
      <c r="AI3307" t="e">
        <f t="shared" si="1187"/>
        <v>#N/A</v>
      </c>
      <c r="AJ3307">
        <f t="shared" si="1188"/>
        <v>26.89</v>
      </c>
      <c r="AK3307" t="str">
        <f t="shared" si="1189"/>
        <v>no - Low</v>
      </c>
      <c r="AL3307" t="str">
        <f t="shared" si="1190"/>
        <v>Q1 - Low</v>
      </c>
      <c r="AM3307">
        <f t="shared" si="1191"/>
        <v>0</v>
      </c>
      <c r="AN3307">
        <f t="shared" si="1192"/>
        <v>1</v>
      </c>
      <c r="AO3307">
        <f t="shared" si="1193"/>
        <v>0</v>
      </c>
      <c r="AP3307">
        <f t="shared" si="1194"/>
        <v>2</v>
      </c>
      <c r="AQ3307">
        <f t="shared" si="1195"/>
        <v>158.19999999999999</v>
      </c>
    </row>
    <row r="3308" spans="1:43" x14ac:dyDescent="0.25">
      <c r="A3308" t="s">
        <v>43</v>
      </c>
      <c r="B3308">
        <v>142</v>
      </c>
      <c r="C3308" t="s">
        <v>28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  <c r="U3308">
        <f t="shared" si="1173"/>
        <v>0</v>
      </c>
      <c r="V3308" t="str">
        <f t="shared" si="1174"/>
        <v>&lt;=3 calls</v>
      </c>
      <c r="W3308" t="str">
        <f t="shared" si="1175"/>
        <v>Q4</v>
      </c>
      <c r="X3308" t="str">
        <f t="shared" si="1176"/>
        <v>Not Applicable</v>
      </c>
      <c r="Y3308" t="str">
        <f t="shared" si="1177"/>
        <v>Medium</v>
      </c>
      <c r="Z3308" s="3">
        <f t="shared" si="1178"/>
        <v>0.4432391787915399</v>
      </c>
      <c r="AA3308" s="3">
        <f t="shared" si="1179"/>
        <v>-0.22435848720214979</v>
      </c>
      <c r="AB3308" s="3">
        <f t="shared" si="1180"/>
        <v>0.60913518152874968</v>
      </c>
      <c r="AC3308" s="3">
        <f t="shared" si="1181"/>
        <v>-1.3608449835731504</v>
      </c>
      <c r="AD3308" s="3">
        <f t="shared" si="1182"/>
        <v>2.3246686254556121</v>
      </c>
      <c r="AE3308" s="3">
        <f t="shared" si="1183"/>
        <v>1.5715414213719303</v>
      </c>
      <c r="AF3308" s="3">
        <f t="shared" si="1184"/>
        <v>2.7450684253762652</v>
      </c>
      <c r="AG3308" t="str">
        <f t="shared" si="1185"/>
        <v>Cluster 2</v>
      </c>
      <c r="AH3308" t="str">
        <f t="shared" si="1186"/>
        <v>Not Applicable</v>
      </c>
      <c r="AI3308" t="e">
        <f t="shared" si="1187"/>
        <v>#N/A</v>
      </c>
      <c r="AJ3308">
        <f t="shared" si="1188"/>
        <v>34.71</v>
      </c>
      <c r="AK3308" t="str">
        <f t="shared" si="1189"/>
        <v>no - Medium</v>
      </c>
      <c r="AL3308" t="str">
        <f t="shared" si="1190"/>
        <v>Q1 - Low</v>
      </c>
      <c r="AM3308">
        <f t="shared" si="1191"/>
        <v>0</v>
      </c>
      <c r="AN3308">
        <f t="shared" si="1192"/>
        <v>0</v>
      </c>
      <c r="AO3308">
        <f t="shared" si="1193"/>
        <v>1</v>
      </c>
      <c r="AP3308">
        <f t="shared" si="1194"/>
        <v>1</v>
      </c>
      <c r="AQ3308">
        <f t="shared" si="1195"/>
        <v>204.2</v>
      </c>
    </row>
    <row r="3309" spans="1:43" x14ac:dyDescent="0.25">
      <c r="A3309" t="s">
        <v>37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  <c r="U3309">
        <f t="shared" si="1173"/>
        <v>0</v>
      </c>
      <c r="V3309" t="str">
        <f t="shared" si="1174"/>
        <v>&lt;=3 calls</v>
      </c>
      <c r="W3309" t="str">
        <f t="shared" si="1175"/>
        <v>Q3</v>
      </c>
      <c r="X3309" t="str">
        <f t="shared" si="1176"/>
        <v>Not Applicable</v>
      </c>
      <c r="Y3309" t="str">
        <f t="shared" si="1177"/>
        <v>Low</v>
      </c>
      <c r="Z3309" s="3">
        <f t="shared" si="1178"/>
        <v>0.76909044053866704</v>
      </c>
      <c r="AA3309" s="3">
        <f t="shared" si="1179"/>
        <v>-1.8303440352591205</v>
      </c>
      <c r="AB3309" s="3">
        <f t="shared" si="1180"/>
        <v>0.13051945490151476</v>
      </c>
      <c r="AC3309" s="3">
        <f t="shared" si="1181"/>
        <v>0.66806574347207237</v>
      </c>
      <c r="AD3309" s="3">
        <f t="shared" si="1182"/>
        <v>2.8070749484385966</v>
      </c>
      <c r="AE3309" s="3">
        <f t="shared" si="1183"/>
        <v>2.0988107486968146</v>
      </c>
      <c r="AF3309" s="3">
        <f t="shared" si="1184"/>
        <v>2.9883680080503834</v>
      </c>
      <c r="AG3309" t="str">
        <f t="shared" si="1185"/>
        <v>Cluster 2</v>
      </c>
      <c r="AH3309" t="str">
        <f t="shared" si="1186"/>
        <v>Not Applicable</v>
      </c>
      <c r="AI3309" t="e">
        <f t="shared" si="1187"/>
        <v>#N/A</v>
      </c>
      <c r="AJ3309">
        <f t="shared" si="1188"/>
        <v>37.71</v>
      </c>
      <c r="AK3309" t="str">
        <f t="shared" si="1189"/>
        <v>no - Low</v>
      </c>
      <c r="AL3309" t="str">
        <f t="shared" si="1190"/>
        <v>Q4 - Very High</v>
      </c>
      <c r="AM3309">
        <f t="shared" si="1191"/>
        <v>0</v>
      </c>
      <c r="AN3309">
        <f t="shared" si="1192"/>
        <v>1</v>
      </c>
      <c r="AO3309">
        <f t="shared" si="1193"/>
        <v>0</v>
      </c>
      <c r="AP3309">
        <f t="shared" si="1194"/>
        <v>2</v>
      </c>
      <c r="AQ3309">
        <f t="shared" si="1195"/>
        <v>221.8</v>
      </c>
    </row>
    <row r="3310" spans="1:43" x14ac:dyDescent="0.25">
      <c r="A3310" t="s">
        <v>20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  <c r="U3310">
        <f t="shared" si="1173"/>
        <v>0</v>
      </c>
      <c r="V3310" t="str">
        <f t="shared" si="1174"/>
        <v>&lt;=3 calls</v>
      </c>
      <c r="W3310" t="str">
        <f t="shared" si="1175"/>
        <v>Q4</v>
      </c>
      <c r="X3310" t="str">
        <f t="shared" si="1176"/>
        <v>Not Applicable</v>
      </c>
      <c r="Y3310" t="str">
        <f t="shared" si="1177"/>
        <v>Medium</v>
      </c>
      <c r="Z3310" s="3">
        <f t="shared" si="1178"/>
        <v>5.0736522596137423E-2</v>
      </c>
      <c r="AA3310" s="3">
        <f t="shared" si="1179"/>
        <v>-0.26216979502505255</v>
      </c>
      <c r="AB3310" s="3">
        <f t="shared" si="1180"/>
        <v>-0.38582946179176786</v>
      </c>
      <c r="AC3310" s="3">
        <f t="shared" si="1181"/>
        <v>-2.0314681775414092E-2</v>
      </c>
      <c r="AD3310" s="3">
        <f t="shared" si="1182"/>
        <v>1.7278395249671172</v>
      </c>
      <c r="AE3310" s="3">
        <f t="shared" si="1183"/>
        <v>0.46966398204544924</v>
      </c>
      <c r="AF3310" s="3">
        <f t="shared" si="1184"/>
        <v>2.3357523601664161</v>
      </c>
      <c r="AG3310" t="str">
        <f t="shared" si="1185"/>
        <v>Cluster 2</v>
      </c>
      <c r="AH3310" t="str">
        <f t="shared" si="1186"/>
        <v>1-16 messages</v>
      </c>
      <c r="AI3310" t="e">
        <f t="shared" si="1187"/>
        <v>#N/A</v>
      </c>
      <c r="AJ3310">
        <f t="shared" si="1188"/>
        <v>31.11</v>
      </c>
      <c r="AK3310" t="str">
        <f t="shared" si="1189"/>
        <v>no - Low</v>
      </c>
      <c r="AL3310" t="str">
        <f t="shared" si="1190"/>
        <v>Q2 - Medium</v>
      </c>
      <c r="AM3310">
        <f t="shared" si="1191"/>
        <v>0</v>
      </c>
      <c r="AN3310">
        <f t="shared" si="1192"/>
        <v>1</v>
      </c>
      <c r="AO3310">
        <f t="shared" si="1193"/>
        <v>0</v>
      </c>
      <c r="AP3310">
        <f t="shared" si="1194"/>
        <v>1</v>
      </c>
      <c r="AQ3310">
        <f t="shared" si="1195"/>
        <v>183</v>
      </c>
    </row>
    <row r="3311" spans="1:43" x14ac:dyDescent="0.25">
      <c r="A3311" t="s">
        <v>68</v>
      </c>
      <c r="B3311">
        <v>171</v>
      </c>
      <c r="C3311" t="s">
        <v>28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  <c r="U3311">
        <f t="shared" si="1173"/>
        <v>0</v>
      </c>
      <c r="V3311" t="str">
        <f t="shared" si="1174"/>
        <v>&lt;=3 calls</v>
      </c>
      <c r="W3311" t="str">
        <f t="shared" si="1175"/>
        <v>Q4</v>
      </c>
      <c r="X3311" t="str">
        <f t="shared" si="1176"/>
        <v>Not Applicable</v>
      </c>
      <c r="Y3311" t="str">
        <f t="shared" si="1177"/>
        <v>Low</v>
      </c>
      <c r="Z3311" s="3">
        <f t="shared" si="1178"/>
        <v>0.76353615766797722</v>
      </c>
      <c r="AA3311" s="3">
        <f t="shared" si="1179"/>
        <v>-1.8044731404329239</v>
      </c>
      <c r="AB3311" s="3">
        <f t="shared" si="1180"/>
        <v>-1.3092996397239849</v>
      </c>
      <c r="AC3311" s="3">
        <f t="shared" si="1181"/>
        <v>0.48691299998589177</v>
      </c>
      <c r="AD3311" s="3">
        <f t="shared" si="1182"/>
        <v>2.4624811369309563</v>
      </c>
      <c r="AE3311" s="3">
        <f t="shared" si="1183"/>
        <v>2.4063375895220633</v>
      </c>
      <c r="AF3311" s="3">
        <f t="shared" si="1184"/>
        <v>3.6765619591886298</v>
      </c>
      <c r="AG3311" t="str">
        <f t="shared" si="1185"/>
        <v>Cluster 2</v>
      </c>
      <c r="AH3311" t="str">
        <f t="shared" si="1186"/>
        <v>Not Applicable</v>
      </c>
      <c r="AI3311" t="e">
        <f t="shared" si="1187"/>
        <v>#N/A</v>
      </c>
      <c r="AJ3311">
        <f t="shared" si="1188"/>
        <v>37.659999999999997</v>
      </c>
      <c r="AK3311" t="str">
        <f t="shared" si="1189"/>
        <v>no - Medium</v>
      </c>
      <c r="AL3311" t="str">
        <f t="shared" si="1190"/>
        <v>Q3 - High</v>
      </c>
      <c r="AM3311">
        <f t="shared" si="1191"/>
        <v>0</v>
      </c>
      <c r="AN3311">
        <f t="shared" si="1192"/>
        <v>0</v>
      </c>
      <c r="AO3311">
        <f t="shared" si="1193"/>
        <v>1</v>
      </c>
      <c r="AP3311">
        <f t="shared" si="1194"/>
        <v>1</v>
      </c>
      <c r="AQ3311">
        <f t="shared" si="1195"/>
        <v>221.5</v>
      </c>
    </row>
    <row r="3312" spans="1:43" x14ac:dyDescent="0.25">
      <c r="A3312" t="s">
        <v>70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  <c r="U3312">
        <f t="shared" si="1173"/>
        <v>0</v>
      </c>
      <c r="V3312" t="str">
        <f t="shared" si="1174"/>
        <v>&lt;=3 calls</v>
      </c>
      <c r="W3312" t="str">
        <f t="shared" si="1175"/>
        <v>Q1</v>
      </c>
      <c r="X3312" t="str">
        <f t="shared" si="1176"/>
        <v>Not Applicable</v>
      </c>
      <c r="Y3312" t="str">
        <f t="shared" si="1177"/>
        <v>Medium</v>
      </c>
      <c r="Z3312" s="3">
        <f t="shared" si="1178"/>
        <v>0.88573038082314959</v>
      </c>
      <c r="AA3312" s="3">
        <f t="shared" si="1179"/>
        <v>-0.47510716013297782</v>
      </c>
      <c r="AB3312" s="3">
        <f t="shared" si="1180"/>
        <v>0.47607603761163481</v>
      </c>
      <c r="AC3312" s="3">
        <f t="shared" si="1181"/>
        <v>-0.99853949660078922</v>
      </c>
      <c r="AD3312" s="3">
        <f t="shared" si="1182"/>
        <v>2.4515901297697646</v>
      </c>
      <c r="AE3312" s="3">
        <f t="shared" si="1183"/>
        <v>1.49464866807638</v>
      </c>
      <c r="AF3312" s="3">
        <f t="shared" si="1184"/>
        <v>2.5411916727355419</v>
      </c>
      <c r="AG3312" t="str">
        <f t="shared" si="1185"/>
        <v>Cluster 2</v>
      </c>
      <c r="AH3312" t="str">
        <f t="shared" si="1186"/>
        <v>Not Applicable</v>
      </c>
      <c r="AI3312" t="e">
        <f t="shared" si="1187"/>
        <v>#N/A</v>
      </c>
      <c r="AJ3312">
        <f t="shared" si="1188"/>
        <v>38.78</v>
      </c>
      <c r="AK3312" t="str">
        <f t="shared" si="1189"/>
        <v>no - Low</v>
      </c>
      <c r="AL3312" t="str">
        <f t="shared" si="1190"/>
        <v>Q1 - Low</v>
      </c>
      <c r="AM3312">
        <f t="shared" si="1191"/>
        <v>0</v>
      </c>
      <c r="AN3312">
        <f t="shared" si="1192"/>
        <v>1</v>
      </c>
      <c r="AO3312">
        <f t="shared" si="1193"/>
        <v>0</v>
      </c>
      <c r="AP3312">
        <f t="shared" si="1194"/>
        <v>0</v>
      </c>
      <c r="AQ3312">
        <f t="shared" si="1195"/>
        <v>228.1</v>
      </c>
    </row>
    <row r="3313" spans="1:43" x14ac:dyDescent="0.25">
      <c r="A3313" t="s">
        <v>74</v>
      </c>
      <c r="B3313">
        <v>68</v>
      </c>
      <c r="C3313" t="s">
        <v>28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  <c r="U3313">
        <f t="shared" si="1173"/>
        <v>1</v>
      </c>
      <c r="V3313" t="str">
        <f t="shared" si="1174"/>
        <v>&lt;=3 calls</v>
      </c>
      <c r="W3313" t="str">
        <f t="shared" si="1175"/>
        <v>Q1</v>
      </c>
      <c r="X3313" t="str">
        <f t="shared" si="1176"/>
        <v>High</v>
      </c>
      <c r="Y3313" t="str">
        <f t="shared" si="1177"/>
        <v>Medium</v>
      </c>
      <c r="Z3313" s="3">
        <f t="shared" si="1178"/>
        <v>0.32289638325993059</v>
      </c>
      <c r="AA3313" s="3">
        <f t="shared" si="1179"/>
        <v>-0.22634855603493403</v>
      </c>
      <c r="AB3313" s="3">
        <f t="shared" si="1180"/>
        <v>1.0738492065527041</v>
      </c>
      <c r="AC3313" s="3">
        <f t="shared" si="1181"/>
        <v>3.240434700975837</v>
      </c>
      <c r="AD3313" s="3">
        <f t="shared" si="1182"/>
        <v>4.9629354602241964</v>
      </c>
      <c r="AE3313" s="3">
        <f t="shared" si="1183"/>
        <v>3.4364320032329578</v>
      </c>
      <c r="AF3313" s="3">
        <f t="shared" si="1184"/>
        <v>2.6433693354006742</v>
      </c>
      <c r="AG3313" t="str">
        <f t="shared" si="1185"/>
        <v>Cluster 3</v>
      </c>
      <c r="AH3313" t="str">
        <f t="shared" si="1186"/>
        <v>Not Applicable</v>
      </c>
      <c r="AI3313">
        <f t="shared" si="1187"/>
        <v>33.61</v>
      </c>
      <c r="AJ3313" t="e">
        <f t="shared" si="1188"/>
        <v>#N/A</v>
      </c>
      <c r="AK3313" t="str">
        <f t="shared" si="1189"/>
        <v>yes - Medium</v>
      </c>
      <c r="AL3313" t="str">
        <f t="shared" si="1190"/>
        <v>Q4 - Very High</v>
      </c>
      <c r="AM3313">
        <f t="shared" si="1191"/>
        <v>1</v>
      </c>
      <c r="AN3313">
        <f t="shared" si="1192"/>
        <v>0</v>
      </c>
      <c r="AO3313">
        <f t="shared" si="1193"/>
        <v>1</v>
      </c>
      <c r="AP3313">
        <f t="shared" si="1194"/>
        <v>3</v>
      </c>
      <c r="AQ3313">
        <f t="shared" si="1195"/>
        <v>197.7</v>
      </c>
    </row>
    <row r="3314" spans="1:43" x14ac:dyDescent="0.25">
      <c r="A3314" t="s">
        <v>44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  <c r="U3314">
        <f t="shared" si="1173"/>
        <v>0</v>
      </c>
      <c r="V3314" t="str">
        <f t="shared" si="1174"/>
        <v>&gt;3 calls</v>
      </c>
      <c r="W3314" t="str">
        <f t="shared" si="1175"/>
        <v>Q1</v>
      </c>
      <c r="X3314" t="str">
        <f t="shared" si="1176"/>
        <v>Not Applicable</v>
      </c>
      <c r="Y3314" t="str">
        <f t="shared" si="1177"/>
        <v>High</v>
      </c>
      <c r="Z3314" s="3">
        <f t="shared" si="1178"/>
        <v>-0.83609730909064517</v>
      </c>
      <c r="AA3314" s="3">
        <f t="shared" si="1179"/>
        <v>0.76072558502610355</v>
      </c>
      <c r="AB3314" s="3">
        <f t="shared" si="1180"/>
        <v>1.7053836508160265</v>
      </c>
      <c r="AC3314" s="3">
        <f t="shared" si="1181"/>
        <v>0.26952970780247515</v>
      </c>
      <c r="AD3314" s="3">
        <f t="shared" si="1182"/>
        <v>3.4724379123244997</v>
      </c>
      <c r="AE3314" s="3">
        <f t="shared" si="1183"/>
        <v>2.0636719181693128</v>
      </c>
      <c r="AF3314" s="3">
        <f t="shared" si="1184"/>
        <v>2.1117903581399107</v>
      </c>
      <c r="AG3314" t="str">
        <f t="shared" si="1185"/>
        <v>Cluster 2</v>
      </c>
      <c r="AH3314" t="str">
        <f t="shared" si="1186"/>
        <v>&gt;16 messages</v>
      </c>
      <c r="AI3314" t="e">
        <f t="shared" si="1187"/>
        <v>#N/A</v>
      </c>
      <c r="AJ3314">
        <f t="shared" si="1188"/>
        <v>22.97</v>
      </c>
      <c r="AK3314" t="str">
        <f t="shared" si="1189"/>
        <v>no - High</v>
      </c>
      <c r="AL3314" t="str">
        <f t="shared" si="1190"/>
        <v>Q3 - High</v>
      </c>
      <c r="AM3314">
        <f t="shared" si="1191"/>
        <v>0</v>
      </c>
      <c r="AN3314">
        <f t="shared" si="1192"/>
        <v>1</v>
      </c>
      <c r="AO3314">
        <f t="shared" si="1193"/>
        <v>0</v>
      </c>
      <c r="AP3314">
        <f t="shared" si="1194"/>
        <v>4</v>
      </c>
      <c r="AQ3314">
        <f t="shared" si="1195"/>
        <v>135.1</v>
      </c>
    </row>
    <row r="3315" spans="1:43" x14ac:dyDescent="0.25">
      <c r="A3315" t="s">
        <v>62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  <c r="U3315">
        <f t="shared" si="1173"/>
        <v>0</v>
      </c>
      <c r="V3315" t="str">
        <f t="shared" si="1174"/>
        <v>&gt;3 calls</v>
      </c>
      <c r="W3315" t="str">
        <f t="shared" si="1175"/>
        <v>Q2</v>
      </c>
      <c r="X3315" t="str">
        <f t="shared" si="1176"/>
        <v>Not Applicable</v>
      </c>
      <c r="Y3315" t="str">
        <f t="shared" si="1177"/>
        <v>High</v>
      </c>
      <c r="Z3315" s="3">
        <f t="shared" si="1178"/>
        <v>1.0745759984265983</v>
      </c>
      <c r="AA3315" s="3">
        <f t="shared" si="1179"/>
        <v>1.1527691450846209</v>
      </c>
      <c r="AB3315" s="3">
        <f t="shared" si="1180"/>
        <v>-0.11176734446994839</v>
      </c>
      <c r="AC3315" s="3">
        <f t="shared" si="1181"/>
        <v>1.0303712304444337</v>
      </c>
      <c r="AD3315" s="3">
        <f t="shared" si="1182"/>
        <v>3.7215111378366852</v>
      </c>
      <c r="AE3315" s="3">
        <f t="shared" si="1183"/>
        <v>1.8861991119897943</v>
      </c>
      <c r="AF3315" s="3">
        <f t="shared" si="1184"/>
        <v>1.1250995649717761</v>
      </c>
      <c r="AG3315" t="str">
        <f t="shared" si="1185"/>
        <v>Cluster 3</v>
      </c>
      <c r="AH3315" t="str">
        <f t="shared" si="1186"/>
        <v>&gt;16 messages</v>
      </c>
      <c r="AI3315" t="e">
        <f t="shared" si="1187"/>
        <v>#N/A</v>
      </c>
      <c r="AJ3315">
        <f t="shared" si="1188"/>
        <v>40.51</v>
      </c>
      <c r="AK3315" t="str">
        <f t="shared" si="1189"/>
        <v>no - Medium</v>
      </c>
      <c r="AL3315" t="str">
        <f t="shared" si="1190"/>
        <v>Q4 - Very High</v>
      </c>
      <c r="AM3315">
        <f t="shared" si="1191"/>
        <v>0</v>
      </c>
      <c r="AN3315">
        <f t="shared" si="1192"/>
        <v>1</v>
      </c>
      <c r="AO3315">
        <f t="shared" si="1193"/>
        <v>0</v>
      </c>
      <c r="AP3315">
        <f t="shared" si="1194"/>
        <v>5</v>
      </c>
      <c r="AQ3315">
        <f t="shared" si="1195"/>
        <v>238.3</v>
      </c>
    </row>
    <row r="3316" spans="1:43" x14ac:dyDescent="0.25">
      <c r="A3316" t="s">
        <v>37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  <c r="U3316">
        <f t="shared" si="1173"/>
        <v>0</v>
      </c>
      <c r="V3316" t="str">
        <f t="shared" si="1174"/>
        <v>&lt;=3 calls</v>
      </c>
      <c r="W3316" t="str">
        <f t="shared" si="1175"/>
        <v>Q1</v>
      </c>
      <c r="X3316" t="str">
        <f t="shared" si="1176"/>
        <v>Not Applicable</v>
      </c>
      <c r="Y3316" t="str">
        <f t="shared" si="1177"/>
        <v>Medium</v>
      </c>
      <c r="Z3316" s="3">
        <f t="shared" si="1178"/>
        <v>0.29512496890648227</v>
      </c>
      <c r="AA3316" s="3">
        <f t="shared" si="1179"/>
        <v>-0.10694442606787302</v>
      </c>
      <c r="AB3316" s="3">
        <f t="shared" si="1180"/>
        <v>0.84347815141262439</v>
      </c>
      <c r="AC3316" s="3">
        <f t="shared" si="1181"/>
        <v>8.8376964316294535E-2</v>
      </c>
      <c r="AD3316" s="3">
        <f t="shared" si="1182"/>
        <v>2.6566657777007476</v>
      </c>
      <c r="AE3316" s="3">
        <f t="shared" si="1183"/>
        <v>0.90432391169937587</v>
      </c>
      <c r="AF3316" s="3">
        <f t="shared" si="1184"/>
        <v>1.6055311956284761</v>
      </c>
      <c r="AG3316" t="str">
        <f t="shared" si="1185"/>
        <v>Cluster 2</v>
      </c>
      <c r="AH3316" t="str">
        <f t="shared" si="1186"/>
        <v>&gt;16 messages</v>
      </c>
      <c r="AI3316" t="e">
        <f t="shared" si="1187"/>
        <v>#N/A</v>
      </c>
      <c r="AJ3316">
        <f t="shared" si="1188"/>
        <v>33.35</v>
      </c>
      <c r="AK3316" t="str">
        <f t="shared" si="1189"/>
        <v>no - High</v>
      </c>
      <c r="AL3316" t="str">
        <f t="shared" si="1190"/>
        <v>Q3 - High</v>
      </c>
      <c r="AM3316">
        <f t="shared" si="1191"/>
        <v>0</v>
      </c>
      <c r="AN3316">
        <f t="shared" si="1192"/>
        <v>1</v>
      </c>
      <c r="AO3316">
        <f t="shared" si="1193"/>
        <v>0</v>
      </c>
      <c r="AP3316">
        <f t="shared" si="1194"/>
        <v>0</v>
      </c>
      <c r="AQ3316">
        <f t="shared" si="1195"/>
        <v>196.2</v>
      </c>
    </row>
    <row r="3317" spans="1:43" x14ac:dyDescent="0.25">
      <c r="A3317" t="s">
        <v>32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  <c r="U3317">
        <f t="shared" si="1173"/>
        <v>0</v>
      </c>
      <c r="V3317" t="str">
        <f t="shared" si="1174"/>
        <v>&gt;3 calls</v>
      </c>
      <c r="W3317" t="str">
        <f t="shared" si="1175"/>
        <v>Q1</v>
      </c>
      <c r="X3317" t="str">
        <f t="shared" si="1176"/>
        <v>Not Applicable</v>
      </c>
      <c r="Y3317" t="str">
        <f t="shared" si="1177"/>
        <v>High</v>
      </c>
      <c r="Z3317" s="3">
        <f t="shared" si="1178"/>
        <v>0.47471344839211493</v>
      </c>
      <c r="AA3317" s="3">
        <f t="shared" si="1179"/>
        <v>1.954766884696713</v>
      </c>
      <c r="AB3317" s="3">
        <f t="shared" si="1180"/>
        <v>-1.1603528368316918</v>
      </c>
      <c r="AC3317" s="3">
        <f t="shared" si="1181"/>
        <v>0.74052684086654508</v>
      </c>
      <c r="AD3317" s="3">
        <f t="shared" si="1182"/>
        <v>3.7363851265395178</v>
      </c>
      <c r="AE3317" s="3">
        <f t="shared" si="1183"/>
        <v>2.4374710541006155</v>
      </c>
      <c r="AF3317" s="3">
        <f t="shared" si="1184"/>
        <v>2.4335070300558002</v>
      </c>
      <c r="AG3317" t="str">
        <f t="shared" si="1185"/>
        <v>Cluster 3</v>
      </c>
      <c r="AH3317" t="str">
        <f t="shared" si="1186"/>
        <v>&gt;16 messages</v>
      </c>
      <c r="AI3317" t="e">
        <f t="shared" si="1187"/>
        <v>#N/A</v>
      </c>
      <c r="AJ3317">
        <f t="shared" si="1188"/>
        <v>35</v>
      </c>
      <c r="AK3317" t="str">
        <f t="shared" si="1189"/>
        <v>no - Low</v>
      </c>
      <c r="AL3317" t="str">
        <f t="shared" si="1190"/>
        <v>Q4 - Very High</v>
      </c>
      <c r="AM3317">
        <f t="shared" si="1191"/>
        <v>0</v>
      </c>
      <c r="AN3317">
        <f t="shared" si="1192"/>
        <v>1</v>
      </c>
      <c r="AO3317">
        <f t="shared" si="1193"/>
        <v>0</v>
      </c>
      <c r="AP3317">
        <f t="shared" si="1194"/>
        <v>4</v>
      </c>
      <c r="AQ3317">
        <f t="shared" si="1195"/>
        <v>205.9</v>
      </c>
    </row>
    <row r="3318" spans="1:43" x14ac:dyDescent="0.25">
      <c r="A3318" t="s">
        <v>47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  <c r="U3318">
        <f t="shared" si="1173"/>
        <v>0</v>
      </c>
      <c r="V3318" t="str">
        <f t="shared" si="1174"/>
        <v>&lt;=3 calls</v>
      </c>
      <c r="W3318" t="str">
        <f t="shared" si="1175"/>
        <v>Q3</v>
      </c>
      <c r="X3318" t="str">
        <f t="shared" si="1176"/>
        <v>Not Applicable</v>
      </c>
      <c r="Y3318" t="str">
        <f t="shared" si="1177"/>
        <v>Medium</v>
      </c>
      <c r="Z3318" s="3">
        <f t="shared" si="1178"/>
        <v>-0.11404053590098928</v>
      </c>
      <c r="AA3318" s="3">
        <f t="shared" si="1179"/>
        <v>-0.5089383302903121</v>
      </c>
      <c r="AB3318" s="3">
        <f t="shared" si="1180"/>
        <v>-0.35405414384141215</v>
      </c>
      <c r="AC3318" s="3">
        <f t="shared" si="1181"/>
        <v>-0.34638962005053869</v>
      </c>
      <c r="AD3318" s="3">
        <f t="shared" si="1182"/>
        <v>1.3676689341177575</v>
      </c>
      <c r="AE3318" s="3">
        <f t="shared" si="1183"/>
        <v>0.71927989928629843</v>
      </c>
      <c r="AF3318" s="3">
        <f t="shared" si="1184"/>
        <v>2.6766039740095682</v>
      </c>
      <c r="AG3318" t="str">
        <f t="shared" si="1185"/>
        <v>Cluster 2</v>
      </c>
      <c r="AH3318" t="str">
        <f t="shared" si="1186"/>
        <v>Not Applicable</v>
      </c>
      <c r="AI3318" t="e">
        <f t="shared" si="1187"/>
        <v>#N/A</v>
      </c>
      <c r="AJ3318">
        <f t="shared" si="1188"/>
        <v>29.6</v>
      </c>
      <c r="AK3318" t="str">
        <f t="shared" si="1189"/>
        <v>no - Medium</v>
      </c>
      <c r="AL3318" t="str">
        <f t="shared" si="1190"/>
        <v>Q2 - Medium</v>
      </c>
      <c r="AM3318">
        <f t="shared" si="1191"/>
        <v>0</v>
      </c>
      <c r="AN3318">
        <f t="shared" si="1192"/>
        <v>1</v>
      </c>
      <c r="AO3318">
        <f t="shared" si="1193"/>
        <v>0</v>
      </c>
      <c r="AP3318">
        <f t="shared" si="1194"/>
        <v>3</v>
      </c>
      <c r="AQ3318">
        <f t="shared" si="1195"/>
        <v>174.1</v>
      </c>
    </row>
    <row r="3319" spans="1:43" x14ac:dyDescent="0.25">
      <c r="A3319" t="s">
        <v>50</v>
      </c>
      <c r="B3319">
        <v>173</v>
      </c>
      <c r="C3319" t="s">
        <v>25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  <c r="U3319">
        <f t="shared" si="1173"/>
        <v>0</v>
      </c>
      <c r="V3319" t="str">
        <f t="shared" si="1174"/>
        <v>&lt;=3 calls</v>
      </c>
      <c r="W3319" t="str">
        <f t="shared" si="1175"/>
        <v>Q4</v>
      </c>
      <c r="X3319" t="str">
        <f t="shared" si="1176"/>
        <v>Not Applicable</v>
      </c>
      <c r="Y3319" t="str">
        <f t="shared" si="1177"/>
        <v>Low</v>
      </c>
      <c r="Z3319" s="3">
        <f t="shared" si="1178"/>
        <v>-0.47506892249581723</v>
      </c>
      <c r="AA3319" s="3">
        <f t="shared" si="1179"/>
        <v>-1.0522271216404393</v>
      </c>
      <c r="AB3319" s="3">
        <f t="shared" si="1180"/>
        <v>-1.3430609150462378</v>
      </c>
      <c r="AC3319" s="3">
        <f t="shared" si="1181"/>
        <v>-1.2159227887842059</v>
      </c>
      <c r="AD3319" s="3">
        <f t="shared" si="1182"/>
        <v>0.6652771982514194</v>
      </c>
      <c r="AE3319" s="3">
        <f t="shared" si="1183"/>
        <v>2.1482907732536254</v>
      </c>
      <c r="AF3319" s="3">
        <f t="shared" si="1184"/>
        <v>4.097281140266074</v>
      </c>
      <c r="AG3319" t="str">
        <f t="shared" si="1185"/>
        <v>Cluster 1</v>
      </c>
      <c r="AH3319" t="str">
        <f t="shared" si="1186"/>
        <v>Not Applicable</v>
      </c>
      <c r="AI3319" t="e">
        <f t="shared" si="1187"/>
        <v>#N/A</v>
      </c>
      <c r="AJ3319">
        <f t="shared" si="1188"/>
        <v>26.28</v>
      </c>
      <c r="AK3319" t="str">
        <f t="shared" si="1189"/>
        <v>no - Medium</v>
      </c>
      <c r="AL3319" t="str">
        <f t="shared" si="1190"/>
        <v>Q1 - Low</v>
      </c>
      <c r="AM3319">
        <f t="shared" si="1191"/>
        <v>0</v>
      </c>
      <c r="AN3319">
        <f t="shared" si="1192"/>
        <v>0</v>
      </c>
      <c r="AO3319">
        <f t="shared" si="1193"/>
        <v>0</v>
      </c>
      <c r="AP3319">
        <f t="shared" si="1194"/>
        <v>0</v>
      </c>
      <c r="AQ3319">
        <f t="shared" si="1195"/>
        <v>154.6</v>
      </c>
    </row>
    <row r="3320" spans="1:43" x14ac:dyDescent="0.25">
      <c r="A3320" t="s">
        <v>51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  <c r="U3320">
        <f t="shared" si="1173"/>
        <v>0</v>
      </c>
      <c r="V3320" t="str">
        <f t="shared" si="1174"/>
        <v>&lt;=3 calls</v>
      </c>
      <c r="W3320" t="str">
        <f t="shared" si="1175"/>
        <v>Q2</v>
      </c>
      <c r="X3320" t="str">
        <f t="shared" si="1176"/>
        <v>High</v>
      </c>
      <c r="Y3320" t="str">
        <f t="shared" si="1177"/>
        <v>Low</v>
      </c>
      <c r="Z3320" s="3">
        <f t="shared" si="1178"/>
        <v>0.10998220655016026</v>
      </c>
      <c r="AA3320" s="3">
        <f t="shared" si="1179"/>
        <v>-1.0920284982961264</v>
      </c>
      <c r="AB3320" s="3">
        <f t="shared" si="1180"/>
        <v>-1.1464511352284108</v>
      </c>
      <c r="AC3320" s="3">
        <f t="shared" si="1181"/>
        <v>0.23329915910523916</v>
      </c>
      <c r="AD3320" s="3">
        <f t="shared" si="1182"/>
        <v>1.6682339446900076</v>
      </c>
      <c r="AE3320" s="3">
        <f t="shared" si="1183"/>
        <v>1.604182355580019</v>
      </c>
      <c r="AF3320" s="3">
        <f t="shared" si="1184"/>
        <v>3.2192852569619443</v>
      </c>
      <c r="AG3320" t="str">
        <f t="shared" si="1185"/>
        <v>Cluster 2</v>
      </c>
      <c r="AH3320" t="str">
        <f t="shared" si="1186"/>
        <v>&gt;16 messages</v>
      </c>
      <c r="AI3320" t="e">
        <f t="shared" si="1187"/>
        <v>#N/A</v>
      </c>
      <c r="AJ3320">
        <f t="shared" si="1188"/>
        <v>31.65</v>
      </c>
      <c r="AK3320" t="str">
        <f t="shared" si="1189"/>
        <v>yes - Medium</v>
      </c>
      <c r="AL3320" t="str">
        <f t="shared" si="1190"/>
        <v>Q3 - High</v>
      </c>
      <c r="AM3320">
        <f t="shared" si="1191"/>
        <v>1</v>
      </c>
      <c r="AN3320">
        <f t="shared" si="1192"/>
        <v>1</v>
      </c>
      <c r="AO3320">
        <f t="shared" si="1193"/>
        <v>0</v>
      </c>
      <c r="AP3320">
        <f t="shared" si="1194"/>
        <v>3</v>
      </c>
      <c r="AQ3320">
        <f t="shared" si="1195"/>
        <v>186.2</v>
      </c>
    </row>
    <row r="3321" spans="1:43" x14ac:dyDescent="0.25">
      <c r="A3321" t="s">
        <v>32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  <c r="U3321">
        <f t="shared" si="1173"/>
        <v>0</v>
      </c>
      <c r="V3321" t="str">
        <f t="shared" si="1174"/>
        <v>&lt;=3 calls</v>
      </c>
      <c r="W3321" t="str">
        <f t="shared" si="1175"/>
        <v>Q2</v>
      </c>
      <c r="X3321" t="str">
        <f t="shared" si="1176"/>
        <v>Not Applicable</v>
      </c>
      <c r="Y3321" t="str">
        <f t="shared" si="1177"/>
        <v>Low</v>
      </c>
      <c r="Z3321" s="3">
        <f t="shared" si="1178"/>
        <v>-7.7011983429724873E-2</v>
      </c>
      <c r="AA3321" s="3">
        <f t="shared" si="1179"/>
        <v>-0.75968700322114013</v>
      </c>
      <c r="AB3321" s="3">
        <f t="shared" si="1180"/>
        <v>-0.78699285091501026</v>
      </c>
      <c r="AC3321" s="3">
        <f t="shared" si="1181"/>
        <v>0.59560464607760044</v>
      </c>
      <c r="AD3321" s="3">
        <f t="shared" si="1182"/>
        <v>1.8710915122726912</v>
      </c>
      <c r="AE3321" s="3">
        <f t="shared" si="1183"/>
        <v>1.2478613024993828</v>
      </c>
      <c r="AF3321" s="3">
        <f t="shared" si="1184"/>
        <v>2.7592267419065086</v>
      </c>
      <c r="AG3321" t="str">
        <f t="shared" si="1185"/>
        <v>Cluster 2</v>
      </c>
      <c r="AH3321" t="str">
        <f t="shared" si="1186"/>
        <v>Not Applicable</v>
      </c>
      <c r="AI3321" t="e">
        <f t="shared" si="1187"/>
        <v>#N/A</v>
      </c>
      <c r="AJ3321">
        <f t="shared" si="1188"/>
        <v>29.94</v>
      </c>
      <c r="AK3321" t="str">
        <f t="shared" si="1189"/>
        <v>no - Medium</v>
      </c>
      <c r="AL3321" t="str">
        <f t="shared" si="1190"/>
        <v>Q3 - High</v>
      </c>
      <c r="AM3321">
        <f t="shared" si="1191"/>
        <v>0</v>
      </c>
      <c r="AN3321">
        <f t="shared" si="1192"/>
        <v>1</v>
      </c>
      <c r="AO3321">
        <f t="shared" si="1193"/>
        <v>0</v>
      </c>
      <c r="AP3321">
        <f t="shared" si="1194"/>
        <v>1</v>
      </c>
      <c r="AQ3321">
        <f t="shared" si="1195"/>
        <v>176.1</v>
      </c>
    </row>
    <row r="3322" spans="1:43" x14ac:dyDescent="0.25">
      <c r="A3322" t="s">
        <v>42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  <c r="U3322">
        <f t="shared" si="1173"/>
        <v>0</v>
      </c>
      <c r="V3322" t="str">
        <f t="shared" si="1174"/>
        <v>&lt;=3 calls</v>
      </c>
      <c r="W3322" t="str">
        <f t="shared" si="1175"/>
        <v>Q1</v>
      </c>
      <c r="X3322" t="str">
        <f t="shared" si="1176"/>
        <v>Not Applicable</v>
      </c>
      <c r="Y3322" t="str">
        <f t="shared" si="1177"/>
        <v>High</v>
      </c>
      <c r="Z3322" s="3">
        <f t="shared" si="1178"/>
        <v>-0.31954900211650661</v>
      </c>
      <c r="AA3322" s="3">
        <f t="shared" si="1179"/>
        <v>0.76072558502610355</v>
      </c>
      <c r="AB3322" s="3">
        <f t="shared" si="1180"/>
        <v>-0.57052349737821095</v>
      </c>
      <c r="AC3322" s="3">
        <f t="shared" si="1181"/>
        <v>0.37822135389418376</v>
      </c>
      <c r="AD3322" s="3">
        <f t="shared" si="1182"/>
        <v>2.3763653576250259</v>
      </c>
      <c r="AE3322" s="3">
        <f t="shared" si="1183"/>
        <v>1.0720836879969666</v>
      </c>
      <c r="AF3322" s="3">
        <f t="shared" si="1184"/>
        <v>2.1567601988209164</v>
      </c>
      <c r="AG3322" t="str">
        <f t="shared" si="1185"/>
        <v>Cluster 2</v>
      </c>
      <c r="AH3322" t="str">
        <f t="shared" si="1186"/>
        <v>&gt;16 messages</v>
      </c>
      <c r="AI3322" t="e">
        <f t="shared" si="1187"/>
        <v>#N/A</v>
      </c>
      <c r="AJ3322">
        <f t="shared" si="1188"/>
        <v>27.71</v>
      </c>
      <c r="AK3322" t="str">
        <f t="shared" si="1189"/>
        <v>no - Low</v>
      </c>
      <c r="AL3322" t="str">
        <f t="shared" si="1190"/>
        <v>Q3 - High</v>
      </c>
      <c r="AM3322">
        <f t="shared" si="1191"/>
        <v>0</v>
      </c>
      <c r="AN3322">
        <f t="shared" si="1192"/>
        <v>1</v>
      </c>
      <c r="AO3322">
        <f t="shared" si="1193"/>
        <v>0</v>
      </c>
      <c r="AP3322">
        <f t="shared" si="1194"/>
        <v>3</v>
      </c>
      <c r="AQ3322">
        <f t="shared" si="1195"/>
        <v>163</v>
      </c>
    </row>
    <row r="3323" spans="1:43" x14ac:dyDescent="0.25">
      <c r="A3323" t="s">
        <v>32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  <c r="U3323">
        <f t="shared" si="1173"/>
        <v>0</v>
      </c>
      <c r="V3323" t="str">
        <f t="shared" si="1174"/>
        <v>&lt;=3 calls</v>
      </c>
      <c r="W3323" t="str">
        <f t="shared" si="1175"/>
        <v>Q1</v>
      </c>
      <c r="X3323" t="str">
        <f t="shared" si="1176"/>
        <v>Not Applicable</v>
      </c>
      <c r="Y3323" t="str">
        <f t="shared" si="1177"/>
        <v>High</v>
      </c>
      <c r="Z3323" s="3">
        <f t="shared" si="1178"/>
        <v>-1.4192970105130596</v>
      </c>
      <c r="AA3323" s="3">
        <f t="shared" si="1179"/>
        <v>0.76271565385888784</v>
      </c>
      <c r="AB3323" s="3">
        <f t="shared" si="1180"/>
        <v>-0.27064393422172767</v>
      </c>
      <c r="AC3323" s="3">
        <f t="shared" si="1181"/>
        <v>0.26952970780247515</v>
      </c>
      <c r="AD3323" s="3">
        <f t="shared" si="1182"/>
        <v>2.3295154880500264</v>
      </c>
      <c r="AE3323" s="3">
        <f t="shared" si="1183"/>
        <v>1.6559086856502085</v>
      </c>
      <c r="AF3323" s="3">
        <f t="shared" si="1184"/>
        <v>2.8385603289975445</v>
      </c>
      <c r="AG3323" t="str">
        <f t="shared" si="1185"/>
        <v>Cluster 2</v>
      </c>
      <c r="AH3323" t="str">
        <f t="shared" si="1186"/>
        <v>Not Applicable</v>
      </c>
      <c r="AI3323" t="e">
        <f t="shared" si="1187"/>
        <v>#N/A</v>
      </c>
      <c r="AJ3323">
        <f t="shared" si="1188"/>
        <v>17.61</v>
      </c>
      <c r="AK3323" t="str">
        <f t="shared" si="1189"/>
        <v>no - Medium</v>
      </c>
      <c r="AL3323" t="str">
        <f t="shared" si="1190"/>
        <v>Q3 - High</v>
      </c>
      <c r="AM3323">
        <f t="shared" si="1191"/>
        <v>0</v>
      </c>
      <c r="AN3323">
        <f t="shared" si="1192"/>
        <v>1</v>
      </c>
      <c r="AO3323">
        <f t="shared" si="1193"/>
        <v>0</v>
      </c>
      <c r="AP3323">
        <f t="shared" si="1194"/>
        <v>2</v>
      </c>
      <c r="AQ3323">
        <f t="shared" si="1195"/>
        <v>103.6</v>
      </c>
    </row>
    <row r="3324" spans="1:43" x14ac:dyDescent="0.25">
      <c r="A3324" t="s">
        <v>58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  <c r="U3324">
        <f t="shared" si="1173"/>
        <v>0</v>
      </c>
      <c r="V3324" t="str">
        <f t="shared" si="1174"/>
        <v>&lt;=3 calls</v>
      </c>
      <c r="W3324" t="str">
        <f t="shared" si="1175"/>
        <v>Q3</v>
      </c>
      <c r="X3324" t="str">
        <f t="shared" si="1176"/>
        <v>Not Applicable</v>
      </c>
      <c r="Y3324" t="str">
        <f t="shared" si="1177"/>
        <v>Medium</v>
      </c>
      <c r="Z3324" s="3">
        <f t="shared" si="1178"/>
        <v>-0.33621185072857568</v>
      </c>
      <c r="AA3324" s="3">
        <f t="shared" si="1179"/>
        <v>0.34679126780695851</v>
      </c>
      <c r="AB3324" s="3">
        <f t="shared" si="1180"/>
        <v>1.2625151568829427</v>
      </c>
      <c r="AC3324" s="3">
        <f t="shared" si="1181"/>
        <v>-0.92607839920631685</v>
      </c>
      <c r="AD3324" s="3">
        <f t="shared" si="1182"/>
        <v>2.7164131983818671</v>
      </c>
      <c r="AE3324" s="3">
        <f t="shared" si="1183"/>
        <v>1.6385567780315662</v>
      </c>
      <c r="AF3324" s="3">
        <f t="shared" si="1184"/>
        <v>2.4476184272314936</v>
      </c>
      <c r="AG3324" t="str">
        <f t="shared" si="1185"/>
        <v>Cluster 2</v>
      </c>
      <c r="AH3324" t="str">
        <f t="shared" si="1186"/>
        <v>Not Applicable</v>
      </c>
      <c r="AI3324" t="e">
        <f t="shared" si="1187"/>
        <v>#N/A</v>
      </c>
      <c r="AJ3324">
        <f t="shared" si="1188"/>
        <v>27.56</v>
      </c>
      <c r="AK3324" t="str">
        <f t="shared" si="1189"/>
        <v>no - Low</v>
      </c>
      <c r="AL3324" t="str">
        <f t="shared" si="1190"/>
        <v>Q1 - Low</v>
      </c>
      <c r="AM3324">
        <f t="shared" si="1191"/>
        <v>0</v>
      </c>
      <c r="AN3324">
        <f t="shared" si="1192"/>
        <v>1</v>
      </c>
      <c r="AO3324">
        <f t="shared" si="1193"/>
        <v>0</v>
      </c>
      <c r="AP3324">
        <f t="shared" si="1194"/>
        <v>0</v>
      </c>
      <c r="AQ3324">
        <f t="shared" si="1195"/>
        <v>162.1</v>
      </c>
    </row>
    <row r="3325" spans="1:43" x14ac:dyDescent="0.25">
      <c r="A3325" t="s">
        <v>49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  <c r="U3325">
        <f t="shared" si="1173"/>
        <v>0</v>
      </c>
      <c r="V3325" t="str">
        <f t="shared" si="1174"/>
        <v>&gt;3 calls</v>
      </c>
      <c r="W3325" t="str">
        <f t="shared" si="1175"/>
        <v>Q2</v>
      </c>
      <c r="X3325" t="str">
        <f t="shared" si="1176"/>
        <v>Not Applicable</v>
      </c>
      <c r="Y3325" t="str">
        <f t="shared" si="1177"/>
        <v>Medium</v>
      </c>
      <c r="Z3325" s="3">
        <f t="shared" si="1178"/>
        <v>-0.5750460141682312</v>
      </c>
      <c r="AA3325" s="3">
        <f t="shared" si="1179"/>
        <v>0.20748644951205397</v>
      </c>
      <c r="AB3325" s="3">
        <f t="shared" si="1180"/>
        <v>1.7868079030638138</v>
      </c>
      <c r="AC3325" s="3">
        <f t="shared" si="1181"/>
        <v>-0.31015907135330267</v>
      </c>
      <c r="AD3325" s="3">
        <f t="shared" si="1182"/>
        <v>3.1433721083009885</v>
      </c>
      <c r="AE3325" s="3">
        <f t="shared" si="1183"/>
        <v>1.9137945754798069</v>
      </c>
      <c r="AF3325" s="3">
        <f t="shared" si="1184"/>
        <v>2.3333304830279116</v>
      </c>
      <c r="AG3325" t="str">
        <f t="shared" si="1185"/>
        <v>Cluster 2</v>
      </c>
      <c r="AH3325" t="str">
        <f t="shared" si="1186"/>
        <v>Not Applicable</v>
      </c>
      <c r="AI3325" t="e">
        <f t="shared" si="1187"/>
        <v>#N/A</v>
      </c>
      <c r="AJ3325">
        <f t="shared" si="1188"/>
        <v>25.36</v>
      </c>
      <c r="AK3325" t="str">
        <f t="shared" si="1189"/>
        <v>no - Low</v>
      </c>
      <c r="AL3325" t="str">
        <f t="shared" si="1190"/>
        <v>Q2 - Medium</v>
      </c>
      <c r="AM3325">
        <f t="shared" si="1191"/>
        <v>0</v>
      </c>
      <c r="AN3325">
        <f t="shared" si="1192"/>
        <v>1</v>
      </c>
      <c r="AO3325">
        <f t="shared" si="1193"/>
        <v>0</v>
      </c>
      <c r="AP3325">
        <f t="shared" si="1194"/>
        <v>4</v>
      </c>
      <c r="AQ3325">
        <f t="shared" si="1195"/>
        <v>149.19999999999999</v>
      </c>
    </row>
    <row r="3326" spans="1:43" x14ac:dyDescent="0.25">
      <c r="A3326" t="s">
        <v>61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  <c r="U3326">
        <f t="shared" si="1173"/>
        <v>0</v>
      </c>
      <c r="V3326" t="str">
        <f t="shared" si="1174"/>
        <v>&lt;=3 calls</v>
      </c>
      <c r="W3326" t="str">
        <f t="shared" si="1175"/>
        <v>Q2</v>
      </c>
      <c r="X3326" t="str">
        <f t="shared" si="1176"/>
        <v>Not Applicable</v>
      </c>
      <c r="Y3326" t="str">
        <f t="shared" si="1177"/>
        <v>Medium</v>
      </c>
      <c r="Z3326" s="3">
        <f t="shared" si="1178"/>
        <v>0.13034791040935609</v>
      </c>
      <c r="AA3326" s="3">
        <f t="shared" si="1179"/>
        <v>-0.45918660947070333</v>
      </c>
      <c r="AB3326" s="3">
        <f t="shared" si="1180"/>
        <v>1.3637989828497012</v>
      </c>
      <c r="AC3326" s="3">
        <f t="shared" si="1181"/>
        <v>-0.27392852265606671</v>
      </c>
      <c r="AD3326" s="3">
        <f t="shared" si="1182"/>
        <v>2.7721635852662581</v>
      </c>
      <c r="AE3326" s="3">
        <f t="shared" si="1183"/>
        <v>1.4706554393234674</v>
      </c>
      <c r="AF3326" s="3">
        <f t="shared" si="1184"/>
        <v>2.1542432311480351</v>
      </c>
      <c r="AG3326" t="str">
        <f t="shared" si="1185"/>
        <v>Cluster 2</v>
      </c>
      <c r="AH3326" t="str">
        <f t="shared" si="1186"/>
        <v>Not Applicable</v>
      </c>
      <c r="AI3326" t="e">
        <f t="shared" si="1187"/>
        <v>#N/A</v>
      </c>
      <c r="AJ3326">
        <f t="shared" si="1188"/>
        <v>31.84</v>
      </c>
      <c r="AK3326" t="str">
        <f t="shared" si="1189"/>
        <v>no - Low</v>
      </c>
      <c r="AL3326" t="str">
        <f t="shared" si="1190"/>
        <v>Q2 - Medium</v>
      </c>
      <c r="AM3326">
        <f t="shared" si="1191"/>
        <v>0</v>
      </c>
      <c r="AN3326">
        <f t="shared" si="1192"/>
        <v>1</v>
      </c>
      <c r="AO3326">
        <f t="shared" si="1193"/>
        <v>0</v>
      </c>
      <c r="AP3326">
        <f t="shared" si="1194"/>
        <v>3</v>
      </c>
      <c r="AQ3326">
        <f t="shared" si="1195"/>
        <v>187.3</v>
      </c>
    </row>
    <row r="3327" spans="1:43" x14ac:dyDescent="0.25">
      <c r="A3327" t="s">
        <v>20</v>
      </c>
      <c r="B3327">
        <v>123</v>
      </c>
      <c r="C3327" t="s">
        <v>28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  <c r="U3327">
        <f t="shared" si="1173"/>
        <v>1</v>
      </c>
      <c r="V3327" t="str">
        <f t="shared" si="1174"/>
        <v>&lt;=3 calls</v>
      </c>
      <c r="W3327" t="str">
        <f t="shared" si="1175"/>
        <v>Q3</v>
      </c>
      <c r="X3327" t="str">
        <f t="shared" si="1176"/>
        <v>Not Applicable</v>
      </c>
      <c r="Y3327" t="str">
        <f t="shared" si="1177"/>
        <v>High</v>
      </c>
      <c r="Z3327" s="3">
        <f t="shared" si="1178"/>
        <v>0.78019900628004624</v>
      </c>
      <c r="AA3327" s="3">
        <f t="shared" si="1179"/>
        <v>1.7139685559298075</v>
      </c>
      <c r="AB3327" s="3">
        <f t="shared" si="1180"/>
        <v>1.9913615123692299</v>
      </c>
      <c r="AC3327" s="3">
        <f t="shared" si="1181"/>
        <v>-0.12900632786712207</v>
      </c>
      <c r="AD3327" s="3">
        <f t="shared" si="1182"/>
        <v>4.4990674032643296</v>
      </c>
      <c r="AE3327" s="3">
        <f t="shared" si="1183"/>
        <v>2.7438225171631832</v>
      </c>
      <c r="AF3327" s="3">
        <f t="shared" si="1184"/>
        <v>1.6779500923054249</v>
      </c>
      <c r="AG3327" t="str">
        <f t="shared" si="1185"/>
        <v>Cluster 3</v>
      </c>
      <c r="AH3327" t="str">
        <f t="shared" si="1186"/>
        <v>Not Applicable</v>
      </c>
      <c r="AI3327">
        <f t="shared" si="1187"/>
        <v>37.81</v>
      </c>
      <c r="AJ3327" t="e">
        <f t="shared" si="1188"/>
        <v>#N/A</v>
      </c>
      <c r="AK3327" t="str">
        <f t="shared" si="1189"/>
        <v>no - Low</v>
      </c>
      <c r="AL3327" t="str">
        <f t="shared" si="1190"/>
        <v>Q2 - Medium</v>
      </c>
      <c r="AM3327">
        <f t="shared" si="1191"/>
        <v>0</v>
      </c>
      <c r="AN3327">
        <f t="shared" si="1192"/>
        <v>0</v>
      </c>
      <c r="AO3327">
        <f t="shared" si="1193"/>
        <v>1</v>
      </c>
      <c r="AP3327">
        <f t="shared" si="1194"/>
        <v>2</v>
      </c>
      <c r="AQ3327">
        <f t="shared" si="1195"/>
        <v>222.4</v>
      </c>
    </row>
    <row r="3328" spans="1:43" x14ac:dyDescent="0.25">
      <c r="A3328" t="s">
        <v>32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  <c r="U3328">
        <f t="shared" si="1173"/>
        <v>1</v>
      </c>
      <c r="V3328" t="str">
        <f t="shared" si="1174"/>
        <v>&lt;=3 calls</v>
      </c>
      <c r="W3328" t="str">
        <f t="shared" si="1175"/>
        <v>Q2</v>
      </c>
      <c r="X3328" t="str">
        <f t="shared" si="1176"/>
        <v>Not Applicable</v>
      </c>
      <c r="Y3328" t="str">
        <f t="shared" si="1177"/>
        <v>Low</v>
      </c>
      <c r="Z3328" s="3">
        <f t="shared" si="1178"/>
        <v>-1.8062453838377723</v>
      </c>
      <c r="AA3328" s="3">
        <f t="shared" si="1179"/>
        <v>-0.84924010069643585</v>
      </c>
      <c r="AB3328" s="3">
        <f t="shared" si="1180"/>
        <v>0.1066879664387481</v>
      </c>
      <c r="AC3328" s="3">
        <f t="shared" si="1181"/>
        <v>0.12460751301353053</v>
      </c>
      <c r="AD3328" s="3">
        <f t="shared" si="1182"/>
        <v>1.7782745793562218</v>
      </c>
      <c r="AE3328" s="3">
        <f t="shared" si="1183"/>
        <v>2.0026583557233137</v>
      </c>
      <c r="AF3328" s="3">
        <f t="shared" si="1184"/>
        <v>3.5859476432196087</v>
      </c>
      <c r="AG3328" t="str">
        <f t="shared" si="1185"/>
        <v>Cluster 1</v>
      </c>
      <c r="AH3328" t="str">
        <f t="shared" si="1186"/>
        <v>Not Applicable</v>
      </c>
      <c r="AI3328">
        <f t="shared" si="1187"/>
        <v>14.06</v>
      </c>
      <c r="AJ3328" t="e">
        <f t="shared" si="1188"/>
        <v>#N/A</v>
      </c>
      <c r="AK3328" t="str">
        <f t="shared" si="1189"/>
        <v>no - Medium</v>
      </c>
      <c r="AL3328" t="str">
        <f t="shared" si="1190"/>
        <v>Q3 - High</v>
      </c>
      <c r="AM3328">
        <f t="shared" si="1191"/>
        <v>0</v>
      </c>
      <c r="AN3328">
        <f t="shared" si="1192"/>
        <v>1</v>
      </c>
      <c r="AO3328">
        <f t="shared" si="1193"/>
        <v>0</v>
      </c>
      <c r="AP3328">
        <f t="shared" si="1194"/>
        <v>0</v>
      </c>
      <c r="AQ3328">
        <f t="shared" si="1195"/>
        <v>82.7</v>
      </c>
    </row>
    <row r="3329" spans="1:43" x14ac:dyDescent="0.25">
      <c r="A3329" t="s">
        <v>38</v>
      </c>
      <c r="B3329">
        <v>182</v>
      </c>
      <c r="C3329" t="s">
        <v>25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  <c r="U3329">
        <f t="shared" si="1173"/>
        <v>0</v>
      </c>
      <c r="V3329" t="str">
        <f t="shared" si="1174"/>
        <v>&lt;=3 calls</v>
      </c>
      <c r="W3329" t="str">
        <f t="shared" si="1175"/>
        <v>Q4</v>
      </c>
      <c r="X3329" t="str">
        <f t="shared" si="1176"/>
        <v>Not Applicable</v>
      </c>
      <c r="Y3329" t="str">
        <f t="shared" si="1177"/>
        <v>Low</v>
      </c>
      <c r="Z3329" s="3">
        <f t="shared" si="1178"/>
        <v>0.64689621738349412</v>
      </c>
      <c r="AA3329" s="3">
        <f t="shared" si="1179"/>
        <v>-1.3348168958958175</v>
      </c>
      <c r="AB3329" s="3">
        <f t="shared" si="1180"/>
        <v>9.0800307463569943E-2</v>
      </c>
      <c r="AC3329" s="3">
        <f t="shared" si="1181"/>
        <v>0.23329915910523916</v>
      </c>
      <c r="AD3329" s="3">
        <f t="shared" si="1182"/>
        <v>2.3527094234566412</v>
      </c>
      <c r="AE3329" s="3">
        <f t="shared" si="1183"/>
        <v>1.5042885544697564</v>
      </c>
      <c r="AF3329" s="3">
        <f t="shared" si="1184"/>
        <v>2.6439603777280283</v>
      </c>
      <c r="AG3329" t="str">
        <f t="shared" si="1185"/>
        <v>Cluster 2</v>
      </c>
      <c r="AH3329" t="str">
        <f t="shared" si="1186"/>
        <v>&gt;16 messages</v>
      </c>
      <c r="AI3329" t="e">
        <f t="shared" si="1187"/>
        <v>#N/A</v>
      </c>
      <c r="AJ3329">
        <f t="shared" si="1188"/>
        <v>36.58</v>
      </c>
      <c r="AK3329" t="str">
        <f t="shared" si="1189"/>
        <v>no - High</v>
      </c>
      <c r="AL3329" t="str">
        <f t="shared" si="1190"/>
        <v>Q3 - High</v>
      </c>
      <c r="AM3329">
        <f t="shared" si="1191"/>
        <v>0</v>
      </c>
      <c r="AN3329">
        <f t="shared" si="1192"/>
        <v>0</v>
      </c>
      <c r="AO3329">
        <f t="shared" si="1193"/>
        <v>0</v>
      </c>
      <c r="AP3329">
        <f t="shared" si="1194"/>
        <v>0</v>
      </c>
      <c r="AQ3329">
        <f t="shared" si="1195"/>
        <v>215.2</v>
      </c>
    </row>
    <row r="3330" spans="1:43" x14ac:dyDescent="0.25">
      <c r="A3330" t="s">
        <v>68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  <c r="U3330">
        <f t="shared" ref="U3330:U3393" si="1196">IF(T3330="yes",1,0)</f>
        <v>0</v>
      </c>
      <c r="V3330" t="str">
        <f t="shared" ref="V3330:V3393" si="1197">IF(S3330&gt;3,"&gt;3 calls","&lt;=3 calls")</f>
        <v>&lt;=3 calls</v>
      </c>
      <c r="W3330" t="str">
        <f t="shared" ref="W3330:W3393" si="1198">IF(B3330&lt;=_xlfn.QUARTILE.INC($B$2:$B$4251,1),"Q1",
IF(B3330&lt;=_xlfn.QUARTILE.INC($B$2:$B$4251,2),"Q2",
IF(B3330&lt;=_xlfn.QUARTILE.INC($B$2:$B$4251,3),"Q3","Q4")))</f>
        <v>Q3</v>
      </c>
      <c r="X3330" t="str">
        <f t="shared" ref="X3330:X3393" si="1199">IF(D3330="no","Not Applicable",IF(R3330&gt;2.84,"High","Low"))</f>
        <v>Not Applicable</v>
      </c>
      <c r="Y3330" t="str">
        <f t="shared" ref="Y3330:Y3393" si="1200">IF(J3330&lt;=165,"Low",IF(J3330&lt;=233,"Medium","High"))</f>
        <v>Medium</v>
      </c>
      <c r="Z3330" s="3">
        <f t="shared" ref="Z3330:Z3393" si="1201">(G3330-AVERAGE($G$2:$G$4251))/_xlfn.STDEV.S($G$2:$G$4251)</f>
        <v>-0.22697762093834561</v>
      </c>
      <c r="AA3330" s="3">
        <f t="shared" ref="AA3330:AA3393" si="1202">(J3330-AVERAGE($J$2:$J$4251))/_xlfn.STDEV.S($J$2:$J$4251)</f>
        <v>-0.18654717937924703</v>
      </c>
      <c r="AB3330" s="3">
        <f t="shared" ref="AB3330:AB3393" si="1203">(M3330-AVERAGE($M$2:$M$4251))/_xlfn.STDEV.S($M$2:$M$4251)</f>
        <v>-7.2048197032003575E-2</v>
      </c>
      <c r="AC3330" s="3">
        <f t="shared" ref="AC3330:AC3393" si="1204">(P3330-AVERAGE($P$2:$P$4251))/_xlfn.STDEV.S($P$2:$P$4251)</f>
        <v>-1.1434616913897337</v>
      </c>
      <c r="AD3330" s="3">
        <f t="shared" ref="AD3330:AD3393" si="1205">SQRT((Z3330-$BQ$13)^2+(AA3330-$BR$13)^2+(AB3330-$BS$13)^2+(AC3330-$BT$13)^2)</f>
        <v>1.4631968068014491</v>
      </c>
      <c r="AE3330" s="3">
        <f t="shared" ref="AE3330:AE3393" si="1206">SQRT((Z3330-$BQ$14)^2+(AA3330-$BR$14)^2+(AB3330-$BS$14)^2+(AC3330-$BT$14)^2)</f>
        <v>1.1827993375516481</v>
      </c>
      <c r="AF3330" s="3">
        <f t="shared" ref="AF3330:AF3393" si="1207">SQRT((Z3330-$BQ$15)^2+(AA3330-$BR$15)^2+(AB3330-$BS$15)^2+(AC3330-$BT$15)^2)</f>
        <v>2.9422922442189994</v>
      </c>
      <c r="AG3330" t="str">
        <f t="shared" ref="AG3330:AG3393" si="1208">IF(AD3330=MIN(AD3330:AF3330),"Cluster 1",IF(AE3330=MIN(AD3330:AF3330),"Cluster 2","Cluster 3"))</f>
        <v>Cluster 2</v>
      </c>
      <c r="AH3330" t="str">
        <f t="shared" ref="AH3330:AH3393" si="1209">IF(E3330="no","Not Applicable",IF(F3330=0,"0 messages",IF(F3330&lt;=16,"1-16 messages","&gt;16 messages")))</f>
        <v>Not Applicable</v>
      </c>
      <c r="AI3330" t="e">
        <f t="shared" ref="AI3330:AI3393" si="1210">IF(T3330="yes",I3330,NA())</f>
        <v>#N/A</v>
      </c>
      <c r="AJ3330">
        <f t="shared" ref="AJ3330:AJ3393" si="1211">IF(T3330="no",I3330,NA())</f>
        <v>28.56</v>
      </c>
      <c r="AK3330" t="str">
        <f t="shared" ref="AK3330:AK3393" si="1212">D3330&amp;" - "&amp;IF(Q3330&lt;=3,"Low",IF(Q3330&lt;=6,"Medium","High"))</f>
        <v>no - Medium</v>
      </c>
      <c r="AL3330" t="str">
        <f t="shared" ref="AL3330:AL3393" si="1213">IF(P3330&lt;=8.5,"Q1 - Low",IF(P3330&lt;=10.3,"Q2 - Medium",IF(P3330&lt;=12,"Q3 - High","Q4 - Very High")))</f>
        <v>Q1 - Low</v>
      </c>
      <c r="AM3330">
        <f t="shared" ref="AM3330:AM3393" si="1214">IF(D3330="yes",1,0)</f>
        <v>0</v>
      </c>
      <c r="AN3330">
        <f t="shared" ref="AN3330:AN3393" si="1215">IF(C3330="area_code_415",1,0)</f>
        <v>1</v>
      </c>
      <c r="AO3330">
        <f t="shared" ref="AO3330:AO3393" si="1216">IF(C3330="area_code_510",1,0)</f>
        <v>0</v>
      </c>
      <c r="AP3330">
        <f t="shared" ref="AP3330:AP3393" si="1217">S3330</f>
        <v>0</v>
      </c>
      <c r="AQ3330">
        <f t="shared" ref="AQ3330:AQ3393" si="1218">G3330</f>
        <v>168</v>
      </c>
    </row>
    <row r="3331" spans="1:43" x14ac:dyDescent="0.25">
      <c r="A3331" t="s">
        <v>34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  <c r="U3331">
        <f t="shared" si="1196"/>
        <v>0</v>
      </c>
      <c r="V3331" t="str">
        <f t="shared" si="1197"/>
        <v>&lt;=3 calls</v>
      </c>
      <c r="W3331" t="str">
        <f t="shared" si="1198"/>
        <v>Q2</v>
      </c>
      <c r="X3331" t="str">
        <f t="shared" si="1199"/>
        <v>Not Applicable</v>
      </c>
      <c r="Y3331" t="str">
        <f t="shared" si="1200"/>
        <v>High</v>
      </c>
      <c r="Z3331" s="3">
        <f t="shared" si="1201"/>
        <v>-2.1820851914211059</v>
      </c>
      <c r="AA3331" s="3">
        <f t="shared" si="1202"/>
        <v>0.7448050343638285</v>
      </c>
      <c r="AB3331" s="3">
        <f t="shared" si="1203"/>
        <v>-0.14155670504840701</v>
      </c>
      <c r="AC3331" s="3">
        <f t="shared" si="1204"/>
        <v>-0.88984785050908088</v>
      </c>
      <c r="AD3331" s="3">
        <f t="shared" si="1205"/>
        <v>2.2783170091985117</v>
      </c>
      <c r="AE3331" s="3">
        <f t="shared" si="1206"/>
        <v>2.4754995091158434</v>
      </c>
      <c r="AF3331" s="3">
        <f t="shared" si="1207"/>
        <v>3.8814259293283326</v>
      </c>
      <c r="AG3331" t="str">
        <f t="shared" si="1208"/>
        <v>Cluster 1</v>
      </c>
      <c r="AH3331" t="str">
        <f t="shared" si="1209"/>
        <v>1-16 messages</v>
      </c>
      <c r="AI3331" t="e">
        <f t="shared" si="1210"/>
        <v>#N/A</v>
      </c>
      <c r="AJ3331">
        <f t="shared" si="1211"/>
        <v>10.61</v>
      </c>
      <c r="AK3331" t="str">
        <f t="shared" si="1212"/>
        <v>no - Low</v>
      </c>
      <c r="AL3331" t="str">
        <f t="shared" si="1213"/>
        <v>Q1 - Low</v>
      </c>
      <c r="AM3331">
        <f t="shared" si="1214"/>
        <v>0</v>
      </c>
      <c r="AN3331">
        <f t="shared" si="1215"/>
        <v>1</v>
      </c>
      <c r="AO3331">
        <f t="shared" si="1216"/>
        <v>0</v>
      </c>
      <c r="AP3331">
        <f t="shared" si="1217"/>
        <v>0</v>
      </c>
      <c r="AQ3331">
        <f t="shared" si="1218"/>
        <v>62.4</v>
      </c>
    </row>
    <row r="3332" spans="1:43" x14ac:dyDescent="0.25">
      <c r="A3332" t="s">
        <v>38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  <c r="U3332">
        <f t="shared" si="1196"/>
        <v>0</v>
      </c>
      <c r="V3332" t="str">
        <f t="shared" si="1197"/>
        <v>&lt;=3 calls</v>
      </c>
      <c r="W3332" t="str">
        <f t="shared" si="1198"/>
        <v>Q1</v>
      </c>
      <c r="X3332" t="str">
        <f t="shared" si="1199"/>
        <v>Not Applicable</v>
      </c>
      <c r="Y3332" t="str">
        <f t="shared" si="1200"/>
        <v>Low</v>
      </c>
      <c r="Z3332" s="3">
        <f t="shared" si="1201"/>
        <v>0.84685040072832207</v>
      </c>
      <c r="AA3332" s="3">
        <f t="shared" si="1202"/>
        <v>-1.0024754008208305</v>
      </c>
      <c r="AB3332" s="3">
        <f t="shared" si="1203"/>
        <v>-0.31036308165967247</v>
      </c>
      <c r="AC3332" s="3">
        <f t="shared" si="1204"/>
        <v>0.45068245128865581</v>
      </c>
      <c r="AD3332" s="3">
        <f t="shared" si="1205"/>
        <v>2.4476399212086721</v>
      </c>
      <c r="AE3332" s="3">
        <f t="shared" si="1206"/>
        <v>1.421813083644065</v>
      </c>
      <c r="AF3332" s="3">
        <f t="shared" si="1207"/>
        <v>2.4601145716711028</v>
      </c>
      <c r="AG3332" t="str">
        <f t="shared" si="1208"/>
        <v>Cluster 2</v>
      </c>
      <c r="AH3332" t="str">
        <f t="shared" si="1209"/>
        <v>&gt;16 messages</v>
      </c>
      <c r="AI3332" t="e">
        <f t="shared" si="1210"/>
        <v>#N/A</v>
      </c>
      <c r="AJ3332">
        <f t="shared" si="1211"/>
        <v>38.42</v>
      </c>
      <c r="AK3332" t="str">
        <f t="shared" si="1212"/>
        <v>no - Low</v>
      </c>
      <c r="AL3332" t="str">
        <f t="shared" si="1213"/>
        <v>Q3 - High</v>
      </c>
      <c r="AM3332">
        <f t="shared" si="1214"/>
        <v>0</v>
      </c>
      <c r="AN3332">
        <f t="shared" si="1215"/>
        <v>1</v>
      </c>
      <c r="AO3332">
        <f t="shared" si="1216"/>
        <v>0</v>
      </c>
      <c r="AP3332">
        <f t="shared" si="1217"/>
        <v>2</v>
      </c>
      <c r="AQ3332">
        <f t="shared" si="1218"/>
        <v>226</v>
      </c>
    </row>
    <row r="3333" spans="1:43" x14ac:dyDescent="0.25">
      <c r="A3333" t="s">
        <v>62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  <c r="U3333">
        <f t="shared" si="1196"/>
        <v>0</v>
      </c>
      <c r="V3333" t="str">
        <f t="shared" si="1197"/>
        <v>&lt;=3 calls</v>
      </c>
      <c r="W3333" t="str">
        <f t="shared" si="1198"/>
        <v>Q1</v>
      </c>
      <c r="X3333" t="str">
        <f t="shared" si="1199"/>
        <v>Not Applicable</v>
      </c>
      <c r="Y3333" t="str">
        <f t="shared" si="1200"/>
        <v>Medium</v>
      </c>
      <c r="Z3333" s="3">
        <f t="shared" si="1201"/>
        <v>0.47101059314498817</v>
      </c>
      <c r="AA3333" s="3">
        <f t="shared" si="1202"/>
        <v>0.42241388345276404</v>
      </c>
      <c r="AB3333" s="3">
        <f t="shared" si="1203"/>
        <v>0.11264583855443949</v>
      </c>
      <c r="AC3333" s="3">
        <f t="shared" si="1204"/>
        <v>1.428907266114031</v>
      </c>
      <c r="AD3333" s="3">
        <f t="shared" si="1205"/>
        <v>3.3652198576642793</v>
      </c>
      <c r="AE3333" s="3">
        <f t="shared" si="1206"/>
        <v>1.5667640306968837</v>
      </c>
      <c r="AF3333" s="3">
        <f t="shared" si="1207"/>
        <v>1.2588861606011483</v>
      </c>
      <c r="AG3333" t="str">
        <f t="shared" si="1208"/>
        <v>Cluster 3</v>
      </c>
      <c r="AH3333" t="str">
        <f t="shared" si="1209"/>
        <v>Not Applicable</v>
      </c>
      <c r="AI3333" t="e">
        <f t="shared" si="1210"/>
        <v>#N/A</v>
      </c>
      <c r="AJ3333">
        <f t="shared" si="1211"/>
        <v>34.97</v>
      </c>
      <c r="AK3333" t="str">
        <f t="shared" si="1212"/>
        <v>no - Medium</v>
      </c>
      <c r="AL3333" t="str">
        <f t="shared" si="1213"/>
        <v>Q4 - Very High</v>
      </c>
      <c r="AM3333">
        <f t="shared" si="1214"/>
        <v>0</v>
      </c>
      <c r="AN3333">
        <f t="shared" si="1215"/>
        <v>1</v>
      </c>
      <c r="AO3333">
        <f t="shared" si="1216"/>
        <v>0</v>
      </c>
      <c r="AP3333">
        <f t="shared" si="1217"/>
        <v>2</v>
      </c>
      <c r="AQ3333">
        <f t="shared" si="1218"/>
        <v>205.7</v>
      </c>
    </row>
    <row r="3334" spans="1:43" x14ac:dyDescent="0.25">
      <c r="A3334" t="s">
        <v>44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  <c r="U3334">
        <f t="shared" si="1196"/>
        <v>0</v>
      </c>
      <c r="V3334" t="str">
        <f t="shared" si="1197"/>
        <v>&lt;=3 calls</v>
      </c>
      <c r="W3334" t="str">
        <f t="shared" si="1198"/>
        <v>Q1</v>
      </c>
      <c r="X3334" t="str">
        <f t="shared" si="1199"/>
        <v>Not Applicable</v>
      </c>
      <c r="Y3334" t="str">
        <f t="shared" si="1200"/>
        <v>Medium</v>
      </c>
      <c r="Z3334" s="3">
        <f t="shared" si="1201"/>
        <v>8.4062219820275591E-2</v>
      </c>
      <c r="AA3334" s="3">
        <f t="shared" si="1202"/>
        <v>-0.10296428840230454</v>
      </c>
      <c r="AB3334" s="3">
        <f t="shared" si="1203"/>
        <v>-1.3986677214593608</v>
      </c>
      <c r="AC3334" s="3">
        <f t="shared" si="1204"/>
        <v>0.48691299998589177</v>
      </c>
      <c r="AD3334" s="3">
        <f t="shared" si="1205"/>
        <v>2.085595882711675</v>
      </c>
      <c r="AE3334" s="3">
        <f t="shared" si="1206"/>
        <v>1.4869511646637512</v>
      </c>
      <c r="AF3334" s="3">
        <f t="shared" si="1207"/>
        <v>2.8411859049006072</v>
      </c>
      <c r="AG3334" t="str">
        <f t="shared" si="1208"/>
        <v>Cluster 2</v>
      </c>
      <c r="AH3334" t="str">
        <f t="shared" si="1209"/>
        <v>&gt;16 messages</v>
      </c>
      <c r="AI3334" t="e">
        <f t="shared" si="1210"/>
        <v>#N/A</v>
      </c>
      <c r="AJ3334">
        <f t="shared" si="1211"/>
        <v>31.42</v>
      </c>
      <c r="AK3334" t="str">
        <f t="shared" si="1212"/>
        <v>no - Low</v>
      </c>
      <c r="AL3334" t="str">
        <f t="shared" si="1213"/>
        <v>Q3 - High</v>
      </c>
      <c r="AM3334">
        <f t="shared" si="1214"/>
        <v>0</v>
      </c>
      <c r="AN3334">
        <f t="shared" si="1215"/>
        <v>1</v>
      </c>
      <c r="AO3334">
        <f t="shared" si="1216"/>
        <v>0</v>
      </c>
      <c r="AP3334">
        <f t="shared" si="1217"/>
        <v>1</v>
      </c>
      <c r="AQ3334">
        <f t="shared" si="1218"/>
        <v>184.8</v>
      </c>
    </row>
    <row r="3335" spans="1:43" x14ac:dyDescent="0.25">
      <c r="A3335" t="s">
        <v>27</v>
      </c>
      <c r="B3335">
        <v>113</v>
      </c>
      <c r="C3335" t="s">
        <v>28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  <c r="U3335">
        <f t="shared" si="1196"/>
        <v>0</v>
      </c>
      <c r="V3335" t="str">
        <f t="shared" si="1197"/>
        <v>&lt;=3 calls</v>
      </c>
      <c r="W3335" t="str">
        <f t="shared" si="1198"/>
        <v>Q3</v>
      </c>
      <c r="X3335" t="str">
        <f t="shared" si="1199"/>
        <v>Not Applicable</v>
      </c>
      <c r="Y3335" t="str">
        <f t="shared" si="1200"/>
        <v>Medium</v>
      </c>
      <c r="Z3335" s="3">
        <f t="shared" si="1201"/>
        <v>0.23773071257602255</v>
      </c>
      <c r="AA3335" s="3">
        <f t="shared" si="1202"/>
        <v>0.12390355853511149</v>
      </c>
      <c r="AB3335" s="3">
        <f t="shared" si="1203"/>
        <v>0.30528370362847218</v>
      </c>
      <c r="AC3335" s="3">
        <f t="shared" si="1204"/>
        <v>0.30576025649971117</v>
      </c>
      <c r="AD3335" s="3">
        <f t="shared" si="1205"/>
        <v>2.4907653281981599</v>
      </c>
      <c r="AE3335" s="3">
        <f t="shared" si="1206"/>
        <v>0.50848348810502508</v>
      </c>
      <c r="AF3335" s="3">
        <f t="shared" si="1207"/>
        <v>1.5209204434147168</v>
      </c>
      <c r="AG3335" t="str">
        <f t="shared" si="1208"/>
        <v>Cluster 2</v>
      </c>
      <c r="AH3335" t="str">
        <f t="shared" si="1209"/>
        <v>Not Applicable</v>
      </c>
      <c r="AI3335" t="e">
        <f t="shared" si="1210"/>
        <v>#N/A</v>
      </c>
      <c r="AJ3335">
        <f t="shared" si="1211"/>
        <v>32.83</v>
      </c>
      <c r="AK3335" t="str">
        <f t="shared" si="1212"/>
        <v>no - Low</v>
      </c>
      <c r="AL3335" t="str">
        <f t="shared" si="1213"/>
        <v>Q3 - High</v>
      </c>
      <c r="AM3335">
        <f t="shared" si="1214"/>
        <v>0</v>
      </c>
      <c r="AN3335">
        <f t="shared" si="1215"/>
        <v>0</v>
      </c>
      <c r="AO3335">
        <f t="shared" si="1216"/>
        <v>1</v>
      </c>
      <c r="AP3335">
        <f t="shared" si="1217"/>
        <v>1</v>
      </c>
      <c r="AQ3335">
        <f t="shared" si="1218"/>
        <v>193.1</v>
      </c>
    </row>
    <row r="3336" spans="1:43" x14ac:dyDescent="0.25">
      <c r="A3336" t="s">
        <v>55</v>
      </c>
      <c r="B3336">
        <v>86</v>
      </c>
      <c r="C3336" t="s">
        <v>28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  <c r="U3336">
        <f t="shared" si="1196"/>
        <v>0</v>
      </c>
      <c r="V3336" t="str">
        <f t="shared" si="1197"/>
        <v>&lt;=3 calls</v>
      </c>
      <c r="W3336" t="str">
        <f t="shared" si="1198"/>
        <v>Q2</v>
      </c>
      <c r="X3336" t="str">
        <f t="shared" si="1199"/>
        <v>High</v>
      </c>
      <c r="Y3336" t="str">
        <f t="shared" si="1200"/>
        <v>Medium</v>
      </c>
      <c r="Z3336" s="3">
        <f t="shared" si="1201"/>
        <v>0.83759326261050604</v>
      </c>
      <c r="AA3336" s="3">
        <f t="shared" si="1202"/>
        <v>0.57962932124272781</v>
      </c>
      <c r="AB3336" s="3">
        <f t="shared" si="1203"/>
        <v>-1.3212153839553682</v>
      </c>
      <c r="AC3336" s="3">
        <f t="shared" si="1204"/>
        <v>0.48691299998589177</v>
      </c>
      <c r="AD3336" s="3">
        <f t="shared" si="1205"/>
        <v>2.8611304380852554</v>
      </c>
      <c r="AE3336" s="3">
        <f t="shared" si="1206"/>
        <v>1.7378800257700211</v>
      </c>
      <c r="AF3336" s="3">
        <f t="shared" si="1207"/>
        <v>2.4195839692399388</v>
      </c>
      <c r="AG3336" t="str">
        <f t="shared" si="1208"/>
        <v>Cluster 2</v>
      </c>
      <c r="AH3336" t="str">
        <f t="shared" si="1209"/>
        <v>&gt;16 messages</v>
      </c>
      <c r="AI3336" t="e">
        <f t="shared" si="1210"/>
        <v>#N/A</v>
      </c>
      <c r="AJ3336">
        <f t="shared" si="1211"/>
        <v>38.340000000000003</v>
      </c>
      <c r="AK3336" t="str">
        <f t="shared" si="1212"/>
        <v>yes - High</v>
      </c>
      <c r="AL3336" t="str">
        <f t="shared" si="1213"/>
        <v>Q3 - High</v>
      </c>
      <c r="AM3336">
        <f t="shared" si="1214"/>
        <v>1</v>
      </c>
      <c r="AN3336">
        <f t="shared" si="1215"/>
        <v>0</v>
      </c>
      <c r="AO3336">
        <f t="shared" si="1216"/>
        <v>1</v>
      </c>
      <c r="AP3336">
        <f t="shared" si="1217"/>
        <v>2</v>
      </c>
      <c r="AQ3336">
        <f t="shared" si="1218"/>
        <v>225.5</v>
      </c>
    </row>
    <row r="3337" spans="1:43" x14ac:dyDescent="0.25">
      <c r="A3337" t="s">
        <v>46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  <c r="U3337">
        <f t="shared" si="1196"/>
        <v>0</v>
      </c>
      <c r="V3337" t="str">
        <f t="shared" si="1197"/>
        <v>&lt;=3 calls</v>
      </c>
      <c r="W3337" t="str">
        <f t="shared" si="1198"/>
        <v>Q1</v>
      </c>
      <c r="X3337" t="str">
        <f t="shared" si="1199"/>
        <v>Not Applicable</v>
      </c>
      <c r="Y3337" t="str">
        <f t="shared" si="1200"/>
        <v>Medium</v>
      </c>
      <c r="Z3337" s="3">
        <f t="shared" si="1201"/>
        <v>-0.31029186399869052</v>
      </c>
      <c r="AA3337" s="3">
        <f t="shared" si="1202"/>
        <v>-0.26017972619226831</v>
      </c>
      <c r="AB3337" s="3">
        <f t="shared" si="1203"/>
        <v>-0.42554860922971266</v>
      </c>
      <c r="AC3337" s="3">
        <f t="shared" si="1204"/>
        <v>1.591586692182255E-2</v>
      </c>
      <c r="AD3337" s="3">
        <f t="shared" si="1205"/>
        <v>1.5443803933697111</v>
      </c>
      <c r="AE3337" s="3">
        <f t="shared" si="1206"/>
        <v>0.58763888947420884</v>
      </c>
      <c r="AF3337" s="3">
        <f t="shared" si="1207"/>
        <v>2.5110810678710034</v>
      </c>
      <c r="AG3337" t="str">
        <f t="shared" si="1208"/>
        <v>Cluster 2</v>
      </c>
      <c r="AH3337" t="str">
        <f t="shared" si="1209"/>
        <v>Not Applicable</v>
      </c>
      <c r="AI3337" t="e">
        <f t="shared" si="1210"/>
        <v>#N/A</v>
      </c>
      <c r="AJ3337">
        <f t="shared" si="1211"/>
        <v>27.8</v>
      </c>
      <c r="AK3337" t="str">
        <f t="shared" si="1212"/>
        <v>no - Low</v>
      </c>
      <c r="AL3337" t="str">
        <f t="shared" si="1213"/>
        <v>Q2 - Medium</v>
      </c>
      <c r="AM3337">
        <f t="shared" si="1214"/>
        <v>0</v>
      </c>
      <c r="AN3337">
        <f t="shared" si="1215"/>
        <v>1</v>
      </c>
      <c r="AO3337">
        <f t="shared" si="1216"/>
        <v>0</v>
      </c>
      <c r="AP3337">
        <f t="shared" si="1217"/>
        <v>2</v>
      </c>
      <c r="AQ3337">
        <f t="shared" si="1218"/>
        <v>163.5</v>
      </c>
    </row>
    <row r="3338" spans="1:43" x14ac:dyDescent="0.25">
      <c r="A3338" t="s">
        <v>24</v>
      </c>
      <c r="B3338">
        <v>112</v>
      </c>
      <c r="C3338" t="s">
        <v>28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  <c r="U3338">
        <f t="shared" si="1196"/>
        <v>0</v>
      </c>
      <c r="V3338" t="str">
        <f t="shared" si="1197"/>
        <v>&lt;=3 calls</v>
      </c>
      <c r="W3338" t="str">
        <f t="shared" si="1198"/>
        <v>Q3</v>
      </c>
      <c r="X3338" t="str">
        <f t="shared" si="1199"/>
        <v>Not Applicable</v>
      </c>
      <c r="Y3338" t="str">
        <f t="shared" si="1200"/>
        <v>Medium</v>
      </c>
      <c r="Z3338" s="3">
        <f t="shared" si="1201"/>
        <v>1.1930673663346441</v>
      </c>
      <c r="AA3338" s="3">
        <f t="shared" si="1202"/>
        <v>5.8231287053227714E-2</v>
      </c>
      <c r="AB3338" s="3">
        <f t="shared" si="1203"/>
        <v>0.42642710331420375</v>
      </c>
      <c r="AC3338" s="3">
        <f t="shared" si="1204"/>
        <v>-1.0347700452980251</v>
      </c>
      <c r="AD3338" s="3">
        <f t="shared" si="1205"/>
        <v>2.8222865140342641</v>
      </c>
      <c r="AE3338" s="3">
        <f t="shared" si="1206"/>
        <v>1.6368841573219464</v>
      </c>
      <c r="AF3338" s="3">
        <f t="shared" si="1207"/>
        <v>2.3223863420377491</v>
      </c>
      <c r="AG3338" t="str">
        <f t="shared" si="1208"/>
        <v>Cluster 2</v>
      </c>
      <c r="AH3338" t="str">
        <f t="shared" si="1209"/>
        <v>&gt;16 messages</v>
      </c>
      <c r="AI3338" t="e">
        <f t="shared" si="1210"/>
        <v>#N/A</v>
      </c>
      <c r="AJ3338">
        <f t="shared" si="1211"/>
        <v>41.6</v>
      </c>
      <c r="AK3338" t="str">
        <f t="shared" si="1212"/>
        <v>no - Medium</v>
      </c>
      <c r="AL3338" t="str">
        <f t="shared" si="1213"/>
        <v>Q1 - Low</v>
      </c>
      <c r="AM3338">
        <f t="shared" si="1214"/>
        <v>0</v>
      </c>
      <c r="AN3338">
        <f t="shared" si="1215"/>
        <v>0</v>
      </c>
      <c r="AO3338">
        <f t="shared" si="1216"/>
        <v>1</v>
      </c>
      <c r="AP3338">
        <f t="shared" si="1217"/>
        <v>0</v>
      </c>
      <c r="AQ3338">
        <f t="shared" si="1218"/>
        <v>244.7</v>
      </c>
    </row>
    <row r="3339" spans="1:43" x14ac:dyDescent="0.25">
      <c r="A3339" t="s">
        <v>27</v>
      </c>
      <c r="B3339">
        <v>152</v>
      </c>
      <c r="C3339" t="s">
        <v>25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  <c r="U3339">
        <f t="shared" si="1196"/>
        <v>0</v>
      </c>
      <c r="V3339" t="str">
        <f t="shared" si="1197"/>
        <v>&lt;=3 calls</v>
      </c>
      <c r="W3339" t="str">
        <f t="shared" si="1198"/>
        <v>Q4</v>
      </c>
      <c r="X3339" t="str">
        <f t="shared" si="1199"/>
        <v>Not Applicable</v>
      </c>
      <c r="Y3339" t="str">
        <f t="shared" si="1200"/>
        <v>Low</v>
      </c>
      <c r="Z3339" s="3">
        <f t="shared" si="1201"/>
        <v>0.67466763173694244</v>
      </c>
      <c r="AA3339" s="3">
        <f t="shared" si="1202"/>
        <v>-0.94476340467008491</v>
      </c>
      <c r="AB3339" s="3">
        <f t="shared" si="1203"/>
        <v>-0.38384350441987075</v>
      </c>
      <c r="AC3339" s="3">
        <f t="shared" si="1204"/>
        <v>0.48691299998589177</v>
      </c>
      <c r="AD3339" s="3">
        <f t="shared" si="1205"/>
        <v>2.323385860080863</v>
      </c>
      <c r="AE3339" s="3">
        <f t="shared" si="1206"/>
        <v>1.316120970715813</v>
      </c>
      <c r="AF3339" s="3">
        <f t="shared" si="1207"/>
        <v>2.4629711659481881</v>
      </c>
      <c r="AG3339" t="str">
        <f t="shared" si="1208"/>
        <v>Cluster 2</v>
      </c>
      <c r="AH3339" t="str">
        <f t="shared" si="1209"/>
        <v>Not Applicable</v>
      </c>
      <c r="AI3339" t="e">
        <f t="shared" si="1210"/>
        <v>#N/A</v>
      </c>
      <c r="AJ3339">
        <f t="shared" si="1211"/>
        <v>36.840000000000003</v>
      </c>
      <c r="AK3339" t="str">
        <f t="shared" si="1212"/>
        <v>no - Medium</v>
      </c>
      <c r="AL3339" t="str">
        <f t="shared" si="1213"/>
        <v>Q3 - High</v>
      </c>
      <c r="AM3339">
        <f t="shared" si="1214"/>
        <v>0</v>
      </c>
      <c r="AN3339">
        <f t="shared" si="1215"/>
        <v>0</v>
      </c>
      <c r="AO3339">
        <f t="shared" si="1216"/>
        <v>0</v>
      </c>
      <c r="AP3339">
        <f t="shared" si="1217"/>
        <v>1</v>
      </c>
      <c r="AQ3339">
        <f t="shared" si="1218"/>
        <v>216.7</v>
      </c>
    </row>
    <row r="3340" spans="1:43" x14ac:dyDescent="0.25">
      <c r="A3340" t="s">
        <v>48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  <c r="U3340">
        <f t="shared" si="1196"/>
        <v>0</v>
      </c>
      <c r="V3340" t="str">
        <f t="shared" si="1197"/>
        <v>&lt;=3 calls</v>
      </c>
      <c r="W3340" t="str">
        <f t="shared" si="1198"/>
        <v>Q3</v>
      </c>
      <c r="X3340" t="str">
        <f t="shared" si="1199"/>
        <v>Not Applicable</v>
      </c>
      <c r="Y3340" t="str">
        <f t="shared" si="1200"/>
        <v>Medium</v>
      </c>
      <c r="Z3340" s="3">
        <f t="shared" si="1201"/>
        <v>0.30623353464786202</v>
      </c>
      <c r="AA3340" s="3">
        <f t="shared" si="1202"/>
        <v>-0.53082908745093982</v>
      </c>
      <c r="AB3340" s="3">
        <f t="shared" si="1203"/>
        <v>1.4730266383040496</v>
      </c>
      <c r="AC3340" s="3">
        <f t="shared" si="1204"/>
        <v>1.5738294609029755</v>
      </c>
      <c r="AD3340" s="3">
        <f t="shared" si="1205"/>
        <v>3.8297292645556937</v>
      </c>
      <c r="AE3340" s="3">
        <f t="shared" si="1206"/>
        <v>2.2410500099253476</v>
      </c>
      <c r="AF3340" s="3">
        <f t="shared" si="1207"/>
        <v>1.837874874461944</v>
      </c>
      <c r="AG3340" t="str">
        <f t="shared" si="1208"/>
        <v>Cluster 3</v>
      </c>
      <c r="AH3340" t="str">
        <f t="shared" si="1209"/>
        <v>1-16 messages</v>
      </c>
      <c r="AI3340" t="e">
        <f t="shared" si="1210"/>
        <v>#N/A</v>
      </c>
      <c r="AJ3340">
        <f t="shared" si="1211"/>
        <v>33.46</v>
      </c>
      <c r="AK3340" t="str">
        <f t="shared" si="1212"/>
        <v>no - Medium</v>
      </c>
      <c r="AL3340" t="str">
        <f t="shared" si="1213"/>
        <v>Q4 - Very High</v>
      </c>
      <c r="AM3340">
        <f t="shared" si="1214"/>
        <v>0</v>
      </c>
      <c r="AN3340">
        <f t="shared" si="1215"/>
        <v>1</v>
      </c>
      <c r="AO3340">
        <f t="shared" si="1216"/>
        <v>0</v>
      </c>
      <c r="AP3340">
        <f t="shared" si="1217"/>
        <v>1</v>
      </c>
      <c r="AQ3340">
        <f t="shared" si="1218"/>
        <v>196.8</v>
      </c>
    </row>
    <row r="3341" spans="1:43" x14ac:dyDescent="0.25">
      <c r="A3341" t="s">
        <v>47</v>
      </c>
      <c r="B3341">
        <v>91</v>
      </c>
      <c r="C3341" t="s">
        <v>28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  <c r="U3341">
        <f t="shared" si="1196"/>
        <v>0</v>
      </c>
      <c r="V3341" t="str">
        <f t="shared" si="1197"/>
        <v>&lt;=3 calls</v>
      </c>
      <c r="W3341" t="str">
        <f t="shared" si="1198"/>
        <v>Q2</v>
      </c>
      <c r="X3341" t="str">
        <f t="shared" si="1199"/>
        <v>Not Applicable</v>
      </c>
      <c r="Y3341" t="str">
        <f t="shared" si="1200"/>
        <v>Medium</v>
      </c>
      <c r="Z3341" s="3">
        <f t="shared" si="1201"/>
        <v>0.3154906727656781</v>
      </c>
      <c r="AA3341" s="3">
        <f t="shared" si="1202"/>
        <v>4.4300805223737486E-2</v>
      </c>
      <c r="AB3341" s="3">
        <f t="shared" si="1203"/>
        <v>1.7868079030638138</v>
      </c>
      <c r="AC3341" s="3">
        <f t="shared" si="1204"/>
        <v>1.8274433017836287</v>
      </c>
      <c r="AD3341" s="3">
        <f t="shared" si="1205"/>
        <v>4.3106628023199027</v>
      </c>
      <c r="AE3341" s="3">
        <f t="shared" si="1206"/>
        <v>2.5756025371999396</v>
      </c>
      <c r="AF3341" s="3">
        <f t="shared" si="1207"/>
        <v>1.6387931730261296</v>
      </c>
      <c r="AG3341" t="str">
        <f t="shared" si="1208"/>
        <v>Cluster 3</v>
      </c>
      <c r="AH3341" t="str">
        <f t="shared" si="1209"/>
        <v>Not Applicable</v>
      </c>
      <c r="AI3341" t="e">
        <f t="shared" si="1210"/>
        <v>#N/A</v>
      </c>
      <c r="AJ3341">
        <f t="shared" si="1211"/>
        <v>33.54</v>
      </c>
      <c r="AK3341" t="str">
        <f t="shared" si="1212"/>
        <v>no - High</v>
      </c>
      <c r="AL3341" t="str">
        <f t="shared" si="1213"/>
        <v>Q4 - Very High</v>
      </c>
      <c r="AM3341">
        <f t="shared" si="1214"/>
        <v>0</v>
      </c>
      <c r="AN3341">
        <f t="shared" si="1215"/>
        <v>0</v>
      </c>
      <c r="AO3341">
        <f t="shared" si="1216"/>
        <v>1</v>
      </c>
      <c r="AP3341">
        <f t="shared" si="1217"/>
        <v>1</v>
      </c>
      <c r="AQ3341">
        <f t="shared" si="1218"/>
        <v>197.3</v>
      </c>
    </row>
    <row r="3342" spans="1:43" x14ac:dyDescent="0.25">
      <c r="A3342" t="s">
        <v>50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  <c r="U3342">
        <f t="shared" si="1196"/>
        <v>0</v>
      </c>
      <c r="V3342" t="str">
        <f t="shared" si="1197"/>
        <v>&lt;=3 calls</v>
      </c>
      <c r="W3342" t="str">
        <f t="shared" si="1198"/>
        <v>Q1</v>
      </c>
      <c r="X3342" t="str">
        <f t="shared" si="1199"/>
        <v>Not Applicable</v>
      </c>
      <c r="Y3342" t="str">
        <f t="shared" si="1200"/>
        <v>High</v>
      </c>
      <c r="Z3342" s="3">
        <f t="shared" si="1201"/>
        <v>0.52655342185188481</v>
      </c>
      <c r="AA3342" s="3">
        <f t="shared" si="1202"/>
        <v>0.66122214338688601</v>
      </c>
      <c r="AB3342" s="3">
        <f t="shared" si="1203"/>
        <v>-1.8216766416734729</v>
      </c>
      <c r="AC3342" s="3">
        <f t="shared" si="1204"/>
        <v>-0.41885071744501134</v>
      </c>
      <c r="AD3342" s="3">
        <f t="shared" si="1205"/>
        <v>2.4704071226282909</v>
      </c>
      <c r="AE3342" s="3">
        <f t="shared" si="1206"/>
        <v>2.0514421608449065</v>
      </c>
      <c r="AF3342" s="3">
        <f t="shared" si="1207"/>
        <v>3.2115290014339659</v>
      </c>
      <c r="AG3342" t="str">
        <f t="shared" si="1208"/>
        <v>Cluster 2</v>
      </c>
      <c r="AH3342" t="str">
        <f t="shared" si="1209"/>
        <v>&gt;16 messages</v>
      </c>
      <c r="AI3342" t="e">
        <f t="shared" si="1210"/>
        <v>#N/A</v>
      </c>
      <c r="AJ3342">
        <f t="shared" si="1211"/>
        <v>35.479999999999997</v>
      </c>
      <c r="AK3342" t="str">
        <f t="shared" si="1212"/>
        <v>no - Medium</v>
      </c>
      <c r="AL3342" t="str">
        <f t="shared" si="1213"/>
        <v>Q2 - Medium</v>
      </c>
      <c r="AM3342">
        <f t="shared" si="1214"/>
        <v>0</v>
      </c>
      <c r="AN3342">
        <f t="shared" si="1215"/>
        <v>1</v>
      </c>
      <c r="AO3342">
        <f t="shared" si="1216"/>
        <v>0</v>
      </c>
      <c r="AP3342">
        <f t="shared" si="1217"/>
        <v>1</v>
      </c>
      <c r="AQ3342">
        <f t="shared" si="1218"/>
        <v>208.7</v>
      </c>
    </row>
    <row r="3343" spans="1:43" x14ac:dyDescent="0.25">
      <c r="A3343" t="s">
        <v>31</v>
      </c>
      <c r="B3343">
        <v>112</v>
      </c>
      <c r="C3343" t="s">
        <v>25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  <c r="U3343">
        <f t="shared" si="1196"/>
        <v>0</v>
      </c>
      <c r="V3343" t="str">
        <f t="shared" si="1197"/>
        <v>&lt;=3 calls</v>
      </c>
      <c r="W3343" t="str">
        <f t="shared" si="1198"/>
        <v>Q3</v>
      </c>
      <c r="X3343" t="str">
        <f t="shared" si="1199"/>
        <v>Not Applicable</v>
      </c>
      <c r="Y3343" t="str">
        <f t="shared" si="1200"/>
        <v>Medium</v>
      </c>
      <c r="Z3343" s="3">
        <f t="shared" si="1201"/>
        <v>-0.21957191044409261</v>
      </c>
      <c r="AA3343" s="3">
        <f t="shared" si="1202"/>
        <v>-0.25221945086113079</v>
      </c>
      <c r="AB3343" s="3">
        <f t="shared" si="1203"/>
        <v>7.8884563232186622E-2</v>
      </c>
      <c r="AC3343" s="3">
        <f t="shared" si="1204"/>
        <v>-0.16523687656435807</v>
      </c>
      <c r="AD3343" s="3">
        <f t="shared" si="1205"/>
        <v>1.7404209622005382</v>
      </c>
      <c r="AE3343" s="3">
        <f t="shared" si="1206"/>
        <v>0.38125119664315382</v>
      </c>
      <c r="AF3343" s="3">
        <f t="shared" si="1207"/>
        <v>2.2938264590453712</v>
      </c>
      <c r="AG3343" t="str">
        <f t="shared" si="1208"/>
        <v>Cluster 2</v>
      </c>
      <c r="AH3343" t="str">
        <f t="shared" si="1209"/>
        <v>Not Applicable</v>
      </c>
      <c r="AI3343" t="e">
        <f t="shared" si="1210"/>
        <v>#N/A</v>
      </c>
      <c r="AJ3343">
        <f t="shared" si="1211"/>
        <v>28.63</v>
      </c>
      <c r="AK3343" t="str">
        <f t="shared" si="1212"/>
        <v>no - Low</v>
      </c>
      <c r="AL3343" t="str">
        <f t="shared" si="1213"/>
        <v>Q2 - Medium</v>
      </c>
      <c r="AM3343">
        <f t="shared" si="1214"/>
        <v>0</v>
      </c>
      <c r="AN3343">
        <f t="shared" si="1215"/>
        <v>0</v>
      </c>
      <c r="AO3343">
        <f t="shared" si="1216"/>
        <v>0</v>
      </c>
      <c r="AP3343">
        <f t="shared" si="1217"/>
        <v>1</v>
      </c>
      <c r="AQ3343">
        <f t="shared" si="1218"/>
        <v>168.4</v>
      </c>
    </row>
    <row r="3344" spans="1:43" x14ac:dyDescent="0.25">
      <c r="A3344" t="s">
        <v>52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  <c r="U3344">
        <f t="shared" si="1196"/>
        <v>0</v>
      </c>
      <c r="V3344" t="str">
        <f t="shared" si="1197"/>
        <v>&lt;=3 calls</v>
      </c>
      <c r="W3344" t="str">
        <f t="shared" si="1198"/>
        <v>Q2</v>
      </c>
      <c r="X3344" t="str">
        <f t="shared" si="1199"/>
        <v>Not Applicable</v>
      </c>
      <c r="Y3344" t="str">
        <f t="shared" si="1200"/>
        <v>High</v>
      </c>
      <c r="Z3344" s="3">
        <f t="shared" si="1201"/>
        <v>-0.94162868363374852</v>
      </c>
      <c r="AA3344" s="3">
        <f t="shared" si="1202"/>
        <v>1.0174444644552849</v>
      </c>
      <c r="AB3344" s="3">
        <f t="shared" si="1203"/>
        <v>-0.86245923104710565</v>
      </c>
      <c r="AC3344" s="3">
        <f t="shared" si="1204"/>
        <v>5.2146415619058542E-2</v>
      </c>
      <c r="AD3344" s="3">
        <f t="shared" si="1205"/>
        <v>2.2802234365868155</v>
      </c>
      <c r="AE3344" s="3">
        <f t="shared" si="1206"/>
        <v>1.633527774472417</v>
      </c>
      <c r="AF3344" s="3">
        <f t="shared" si="1207"/>
        <v>2.8526140747016289</v>
      </c>
      <c r="AG3344" t="str">
        <f t="shared" si="1208"/>
        <v>Cluster 2</v>
      </c>
      <c r="AH3344" t="str">
        <f t="shared" si="1209"/>
        <v>Not Applicable</v>
      </c>
      <c r="AI3344" t="e">
        <f t="shared" si="1210"/>
        <v>#N/A</v>
      </c>
      <c r="AJ3344">
        <f t="shared" si="1211"/>
        <v>22</v>
      </c>
      <c r="AK3344" t="str">
        <f t="shared" si="1212"/>
        <v>no - Low</v>
      </c>
      <c r="AL3344" t="str">
        <f t="shared" si="1213"/>
        <v>Q3 - High</v>
      </c>
      <c r="AM3344">
        <f t="shared" si="1214"/>
        <v>0</v>
      </c>
      <c r="AN3344">
        <f t="shared" si="1215"/>
        <v>1</v>
      </c>
      <c r="AO3344">
        <f t="shared" si="1216"/>
        <v>0</v>
      </c>
      <c r="AP3344">
        <f t="shared" si="1217"/>
        <v>1</v>
      </c>
      <c r="AQ3344">
        <f t="shared" si="1218"/>
        <v>129.4</v>
      </c>
    </row>
    <row r="3345" spans="1:43" x14ac:dyDescent="0.25">
      <c r="A3345" t="s">
        <v>37</v>
      </c>
      <c r="B3345">
        <v>42</v>
      </c>
      <c r="C3345" t="s">
        <v>28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  <c r="U3345">
        <f t="shared" si="1196"/>
        <v>0</v>
      </c>
      <c r="V3345" t="str">
        <f t="shared" si="1197"/>
        <v>&lt;=3 calls</v>
      </c>
      <c r="W3345" t="str">
        <f t="shared" si="1198"/>
        <v>Q1</v>
      </c>
      <c r="X3345" t="str">
        <f t="shared" si="1199"/>
        <v>High</v>
      </c>
      <c r="Y3345" t="str">
        <f t="shared" si="1200"/>
        <v>Low</v>
      </c>
      <c r="Z3345" s="3">
        <f t="shared" si="1201"/>
        <v>1.4929986413518854</v>
      </c>
      <c r="AA3345" s="3">
        <f t="shared" si="1202"/>
        <v>-0.94277333583730005</v>
      </c>
      <c r="AB3345" s="3">
        <f t="shared" si="1203"/>
        <v>0.23974711035586302</v>
      </c>
      <c r="AC3345" s="3">
        <f t="shared" si="1204"/>
        <v>0.30576025649971117</v>
      </c>
      <c r="AD3345" s="3">
        <f t="shared" si="1205"/>
        <v>3.0757600462265322</v>
      </c>
      <c r="AE3345" s="3">
        <f t="shared" si="1206"/>
        <v>1.8079918465588061</v>
      </c>
      <c r="AF3345" s="3">
        <f t="shared" si="1207"/>
        <v>2.2533018378554619</v>
      </c>
      <c r="AG3345" t="str">
        <f t="shared" si="1208"/>
        <v>Cluster 2</v>
      </c>
      <c r="AH3345" t="str">
        <f t="shared" si="1209"/>
        <v>Not Applicable</v>
      </c>
      <c r="AI3345" t="e">
        <f t="shared" si="1210"/>
        <v>#N/A</v>
      </c>
      <c r="AJ3345">
        <f t="shared" si="1211"/>
        <v>44.35</v>
      </c>
      <c r="AK3345" t="str">
        <f t="shared" si="1212"/>
        <v>yes - Medium</v>
      </c>
      <c r="AL3345" t="str">
        <f t="shared" si="1213"/>
        <v>Q3 - High</v>
      </c>
      <c r="AM3345">
        <f t="shared" si="1214"/>
        <v>1</v>
      </c>
      <c r="AN3345">
        <f t="shared" si="1215"/>
        <v>0</v>
      </c>
      <c r="AO3345">
        <f t="shared" si="1216"/>
        <v>1</v>
      </c>
      <c r="AP3345">
        <f t="shared" si="1217"/>
        <v>1</v>
      </c>
      <c r="AQ3345">
        <f t="shared" si="1218"/>
        <v>260.89999999999998</v>
      </c>
    </row>
    <row r="3346" spans="1:43" x14ac:dyDescent="0.25">
      <c r="A3346" t="s">
        <v>36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  <c r="U3346">
        <f t="shared" si="1196"/>
        <v>1</v>
      </c>
      <c r="V3346" t="str">
        <f t="shared" si="1197"/>
        <v>&lt;=3 calls</v>
      </c>
      <c r="W3346" t="str">
        <f t="shared" si="1198"/>
        <v>Q1</v>
      </c>
      <c r="X3346" t="str">
        <f t="shared" si="1199"/>
        <v>Not Applicable</v>
      </c>
      <c r="Y3346" t="str">
        <f t="shared" si="1200"/>
        <v>Low</v>
      </c>
      <c r="Z3346" s="3">
        <f t="shared" si="1201"/>
        <v>1.622598575001311</v>
      </c>
      <c r="AA3346" s="3">
        <f t="shared" si="1202"/>
        <v>-1.0900384294633421</v>
      </c>
      <c r="AB3346" s="3">
        <f t="shared" si="1203"/>
        <v>1.4452232350974885</v>
      </c>
      <c r="AC3346" s="3">
        <f t="shared" si="1204"/>
        <v>1.6825211069946842</v>
      </c>
      <c r="AD3346" s="3">
        <f t="shared" si="1205"/>
        <v>4.4789693416356116</v>
      </c>
      <c r="AE3346" s="3">
        <f t="shared" si="1206"/>
        <v>2.95644336797637</v>
      </c>
      <c r="AF3346" s="3">
        <f t="shared" si="1207"/>
        <v>2.3280782660364276</v>
      </c>
      <c r="AG3346" t="str">
        <f t="shared" si="1208"/>
        <v>Cluster 3</v>
      </c>
      <c r="AH3346" t="str">
        <f t="shared" si="1209"/>
        <v>Not Applicable</v>
      </c>
      <c r="AI3346">
        <f t="shared" si="1210"/>
        <v>45.54</v>
      </c>
      <c r="AJ3346" t="e">
        <f t="shared" si="1211"/>
        <v>#N/A</v>
      </c>
      <c r="AK3346" t="str">
        <f t="shared" si="1212"/>
        <v>no - Low</v>
      </c>
      <c r="AL3346" t="str">
        <f t="shared" si="1213"/>
        <v>Q4 - Very High</v>
      </c>
      <c r="AM3346">
        <f t="shared" si="1214"/>
        <v>0</v>
      </c>
      <c r="AN3346">
        <f t="shared" si="1215"/>
        <v>1</v>
      </c>
      <c r="AO3346">
        <f t="shared" si="1216"/>
        <v>0</v>
      </c>
      <c r="AP3346">
        <f t="shared" si="1217"/>
        <v>3</v>
      </c>
      <c r="AQ3346">
        <f t="shared" si="1218"/>
        <v>267.89999999999998</v>
      </c>
    </row>
    <row r="3347" spans="1:43" x14ac:dyDescent="0.25">
      <c r="A3347" t="s">
        <v>65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  <c r="U3347">
        <f t="shared" si="1196"/>
        <v>0</v>
      </c>
      <c r="V3347" t="str">
        <f t="shared" si="1197"/>
        <v>&lt;=3 calls</v>
      </c>
      <c r="W3347" t="str">
        <f t="shared" si="1198"/>
        <v>Q4</v>
      </c>
      <c r="X3347" t="str">
        <f t="shared" si="1199"/>
        <v>Not Applicable</v>
      </c>
      <c r="Y3347" t="str">
        <f t="shared" si="1200"/>
        <v>High</v>
      </c>
      <c r="Z3347" s="3">
        <f t="shared" si="1201"/>
        <v>-0.13996052263087447</v>
      </c>
      <c r="AA3347" s="3">
        <f t="shared" si="1202"/>
        <v>2.8622382724463771</v>
      </c>
      <c r="AB3347" s="3">
        <f t="shared" si="1203"/>
        <v>2.0072491713444078</v>
      </c>
      <c r="AC3347" s="3">
        <f t="shared" si="1204"/>
        <v>-1.7231504705455116</v>
      </c>
      <c r="AD3347" s="3">
        <f t="shared" si="1205"/>
        <v>5.0222551266721558</v>
      </c>
      <c r="AE3347" s="3">
        <f t="shared" si="1206"/>
        <v>3.900037648043408</v>
      </c>
      <c r="AF3347" s="3">
        <f t="shared" si="1207"/>
        <v>3.632841966687673</v>
      </c>
      <c r="AG3347" t="str">
        <f t="shared" si="1208"/>
        <v>Cluster 3</v>
      </c>
      <c r="AH3347" t="str">
        <f t="shared" si="1209"/>
        <v>Not Applicable</v>
      </c>
      <c r="AI3347" t="e">
        <f t="shared" si="1210"/>
        <v>#N/A</v>
      </c>
      <c r="AJ3347">
        <f t="shared" si="1211"/>
        <v>29.36</v>
      </c>
      <c r="AK3347" t="str">
        <f t="shared" si="1212"/>
        <v>no - Medium</v>
      </c>
      <c r="AL3347" t="str">
        <f t="shared" si="1213"/>
        <v>Q1 - Low</v>
      </c>
      <c r="AM3347">
        <f t="shared" si="1214"/>
        <v>0</v>
      </c>
      <c r="AN3347">
        <f t="shared" si="1215"/>
        <v>1</v>
      </c>
      <c r="AO3347">
        <f t="shared" si="1216"/>
        <v>0</v>
      </c>
      <c r="AP3347">
        <f t="shared" si="1217"/>
        <v>0</v>
      </c>
      <c r="AQ3347">
        <f t="shared" si="1218"/>
        <v>172.7</v>
      </c>
    </row>
    <row r="3348" spans="1:43" x14ac:dyDescent="0.25">
      <c r="A3348" t="s">
        <v>33</v>
      </c>
      <c r="B3348">
        <v>137</v>
      </c>
      <c r="C3348" t="s">
        <v>25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  <c r="U3348">
        <f t="shared" si="1196"/>
        <v>0</v>
      </c>
      <c r="V3348" t="str">
        <f t="shared" si="1197"/>
        <v>&lt;=3 calls</v>
      </c>
      <c r="W3348" t="str">
        <f t="shared" si="1198"/>
        <v>Q4</v>
      </c>
      <c r="X3348" t="str">
        <f t="shared" si="1199"/>
        <v>Low</v>
      </c>
      <c r="Y3348" t="str">
        <f t="shared" si="1200"/>
        <v>High</v>
      </c>
      <c r="Z3348" s="3">
        <f t="shared" si="1201"/>
        <v>-0.39175467943547232</v>
      </c>
      <c r="AA3348" s="3">
        <f t="shared" si="1202"/>
        <v>0.7885865486850846</v>
      </c>
      <c r="AB3348" s="3">
        <f t="shared" si="1203"/>
        <v>0.96263559372645879</v>
      </c>
      <c r="AC3348" s="3">
        <f t="shared" si="1204"/>
        <v>-0.63623400962842791</v>
      </c>
      <c r="AD3348" s="3">
        <f t="shared" si="1205"/>
        <v>2.7483210113883869</v>
      </c>
      <c r="AE3348" s="3">
        <f t="shared" si="1206"/>
        <v>1.4514825093481496</v>
      </c>
      <c r="AF3348" s="3">
        <f t="shared" si="1207"/>
        <v>2.1587808059755198</v>
      </c>
      <c r="AG3348" t="str">
        <f t="shared" si="1208"/>
        <v>Cluster 2</v>
      </c>
      <c r="AH3348" t="str">
        <f t="shared" si="1209"/>
        <v>Not Applicable</v>
      </c>
      <c r="AI3348" t="e">
        <f t="shared" si="1210"/>
        <v>#N/A</v>
      </c>
      <c r="AJ3348">
        <f t="shared" si="1211"/>
        <v>27.05</v>
      </c>
      <c r="AK3348" t="str">
        <f t="shared" si="1212"/>
        <v>yes - Medium</v>
      </c>
      <c r="AL3348" t="str">
        <f t="shared" si="1213"/>
        <v>Q1 - Low</v>
      </c>
      <c r="AM3348">
        <f t="shared" si="1214"/>
        <v>1</v>
      </c>
      <c r="AN3348">
        <f t="shared" si="1215"/>
        <v>0</v>
      </c>
      <c r="AO3348">
        <f t="shared" si="1216"/>
        <v>0</v>
      </c>
      <c r="AP3348">
        <f t="shared" si="1217"/>
        <v>0</v>
      </c>
      <c r="AQ3348">
        <f t="shared" si="1218"/>
        <v>159.1</v>
      </c>
    </row>
    <row r="3349" spans="1:43" x14ac:dyDescent="0.25">
      <c r="A3349" t="s">
        <v>37</v>
      </c>
      <c r="B3349">
        <v>42</v>
      </c>
      <c r="C3349" t="s">
        <v>28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  <c r="U3349">
        <f t="shared" si="1196"/>
        <v>0</v>
      </c>
      <c r="V3349" t="str">
        <f t="shared" si="1197"/>
        <v>&lt;=3 calls</v>
      </c>
      <c r="W3349" t="str">
        <f t="shared" si="1198"/>
        <v>Q1</v>
      </c>
      <c r="X3349" t="str">
        <f t="shared" si="1199"/>
        <v>Not Applicable</v>
      </c>
      <c r="Y3349" t="str">
        <f t="shared" si="1200"/>
        <v>Medium</v>
      </c>
      <c r="Z3349" s="3">
        <f t="shared" si="1201"/>
        <v>-0.24919475242110403</v>
      </c>
      <c r="AA3349" s="3">
        <f t="shared" si="1202"/>
        <v>0.24330768850217249</v>
      </c>
      <c r="AB3349" s="3">
        <f t="shared" si="1203"/>
        <v>-0.11573925921374321</v>
      </c>
      <c r="AC3349" s="3">
        <f t="shared" si="1204"/>
        <v>0.77675738956378104</v>
      </c>
      <c r="AD3349" s="3">
        <f t="shared" si="1205"/>
        <v>2.4593304794488242</v>
      </c>
      <c r="AE3349" s="3">
        <f t="shared" si="1206"/>
        <v>0.85909503216103578</v>
      </c>
      <c r="AF3349" s="3">
        <f t="shared" si="1207"/>
        <v>1.851427055387697</v>
      </c>
      <c r="AG3349" t="str">
        <f t="shared" si="1208"/>
        <v>Cluster 2</v>
      </c>
      <c r="AH3349" t="str">
        <f t="shared" si="1209"/>
        <v>Not Applicable</v>
      </c>
      <c r="AI3349" t="e">
        <f t="shared" si="1210"/>
        <v>#N/A</v>
      </c>
      <c r="AJ3349">
        <f t="shared" si="1211"/>
        <v>28.36</v>
      </c>
      <c r="AK3349" t="str">
        <f t="shared" si="1212"/>
        <v>no - High</v>
      </c>
      <c r="AL3349" t="str">
        <f t="shared" si="1213"/>
        <v>Q4 - Very High</v>
      </c>
      <c r="AM3349">
        <f t="shared" si="1214"/>
        <v>0</v>
      </c>
      <c r="AN3349">
        <f t="shared" si="1215"/>
        <v>0</v>
      </c>
      <c r="AO3349">
        <f t="shared" si="1216"/>
        <v>1</v>
      </c>
      <c r="AP3349">
        <f t="shared" si="1217"/>
        <v>2</v>
      </c>
      <c r="AQ3349">
        <f t="shared" si="1218"/>
        <v>166.8</v>
      </c>
    </row>
    <row r="3350" spans="1:43" x14ac:dyDescent="0.25">
      <c r="A3350" t="s">
        <v>46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  <c r="U3350">
        <f t="shared" si="1196"/>
        <v>0</v>
      </c>
      <c r="V3350" t="str">
        <f t="shared" si="1197"/>
        <v>&lt;=3 calls</v>
      </c>
      <c r="W3350" t="str">
        <f t="shared" si="1198"/>
        <v>Q2</v>
      </c>
      <c r="X3350" t="str">
        <f t="shared" si="1199"/>
        <v>Not Applicable</v>
      </c>
      <c r="Y3350" t="str">
        <f t="shared" si="1200"/>
        <v>Medium</v>
      </c>
      <c r="Z3350" s="3">
        <f t="shared" si="1201"/>
        <v>-0.63984598099294387</v>
      </c>
      <c r="AA3350" s="3">
        <f t="shared" si="1202"/>
        <v>5.4251149387659237E-2</v>
      </c>
      <c r="AB3350" s="3">
        <f t="shared" si="1203"/>
        <v>0.23577519561206875</v>
      </c>
      <c r="AC3350" s="3">
        <f t="shared" si="1204"/>
        <v>-0.27392852265606671</v>
      </c>
      <c r="AD3350" s="3">
        <f t="shared" si="1205"/>
        <v>1.8153447407295904</v>
      </c>
      <c r="AE3350" s="3">
        <f t="shared" si="1206"/>
        <v>0.73686691131652082</v>
      </c>
      <c r="AF3350" s="3">
        <f t="shared" si="1207"/>
        <v>2.4063393697256656</v>
      </c>
      <c r="AG3350" t="str">
        <f t="shared" si="1208"/>
        <v>Cluster 2</v>
      </c>
      <c r="AH3350" t="str">
        <f t="shared" si="1209"/>
        <v>&gt;16 messages</v>
      </c>
      <c r="AI3350" t="e">
        <f t="shared" si="1210"/>
        <v>#N/A</v>
      </c>
      <c r="AJ3350">
        <f t="shared" si="1211"/>
        <v>24.77</v>
      </c>
      <c r="AK3350" t="str">
        <f t="shared" si="1212"/>
        <v>no - Medium</v>
      </c>
      <c r="AL3350" t="str">
        <f t="shared" si="1213"/>
        <v>Q2 - Medium</v>
      </c>
      <c r="AM3350">
        <f t="shared" si="1214"/>
        <v>0</v>
      </c>
      <c r="AN3350">
        <f t="shared" si="1215"/>
        <v>1</v>
      </c>
      <c r="AO3350">
        <f t="shared" si="1216"/>
        <v>0</v>
      </c>
      <c r="AP3350">
        <f t="shared" si="1217"/>
        <v>1</v>
      </c>
      <c r="AQ3350">
        <f t="shared" si="1218"/>
        <v>145.69999999999999</v>
      </c>
    </row>
    <row r="3351" spans="1:43" x14ac:dyDescent="0.25">
      <c r="A3351" t="s">
        <v>41</v>
      </c>
      <c r="B3351">
        <v>135</v>
      </c>
      <c r="C3351" t="s">
        <v>25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  <c r="U3351">
        <f t="shared" si="1196"/>
        <v>0</v>
      </c>
      <c r="V3351" t="str">
        <f t="shared" si="1197"/>
        <v>&lt;=3 calls</v>
      </c>
      <c r="W3351" t="str">
        <f t="shared" si="1198"/>
        <v>Q4</v>
      </c>
      <c r="X3351" t="str">
        <f t="shared" si="1199"/>
        <v>Not Applicable</v>
      </c>
      <c r="Y3351" t="str">
        <f t="shared" si="1200"/>
        <v>Medium</v>
      </c>
      <c r="Z3351" s="3">
        <f t="shared" si="1201"/>
        <v>-0.94162868363374852</v>
      </c>
      <c r="AA3351" s="3">
        <f t="shared" si="1202"/>
        <v>-2.3361535090930533E-2</v>
      </c>
      <c r="AB3351" s="3">
        <f t="shared" si="1203"/>
        <v>-1.1543949647159999</v>
      </c>
      <c r="AC3351" s="3">
        <f t="shared" si="1204"/>
        <v>0.74052684086654508</v>
      </c>
      <c r="AD3351" s="3">
        <f t="shared" si="1205"/>
        <v>2.0026236268008031</v>
      </c>
      <c r="AE3351" s="3">
        <f t="shared" si="1206"/>
        <v>1.6637962843356369</v>
      </c>
      <c r="AF3351" s="3">
        <f t="shared" si="1207"/>
        <v>3.0864113078002644</v>
      </c>
      <c r="AG3351" t="str">
        <f t="shared" si="1208"/>
        <v>Cluster 2</v>
      </c>
      <c r="AH3351" t="str">
        <f t="shared" si="1209"/>
        <v>Not Applicable</v>
      </c>
      <c r="AI3351" t="e">
        <f t="shared" si="1210"/>
        <v>#N/A</v>
      </c>
      <c r="AJ3351">
        <f t="shared" si="1211"/>
        <v>22</v>
      </c>
      <c r="AK3351" t="str">
        <f t="shared" si="1212"/>
        <v>no - Medium</v>
      </c>
      <c r="AL3351" t="str">
        <f t="shared" si="1213"/>
        <v>Q4 - Very High</v>
      </c>
      <c r="AM3351">
        <f t="shared" si="1214"/>
        <v>0</v>
      </c>
      <c r="AN3351">
        <f t="shared" si="1215"/>
        <v>0</v>
      </c>
      <c r="AO3351">
        <f t="shared" si="1216"/>
        <v>0</v>
      </c>
      <c r="AP3351">
        <f t="shared" si="1217"/>
        <v>1</v>
      </c>
      <c r="AQ3351">
        <f t="shared" si="1218"/>
        <v>129.4</v>
      </c>
    </row>
    <row r="3352" spans="1:43" x14ac:dyDescent="0.25">
      <c r="A3352" t="s">
        <v>34</v>
      </c>
      <c r="B3352">
        <v>102</v>
      </c>
      <c r="C3352" t="s">
        <v>28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  <c r="U3352">
        <f t="shared" si="1196"/>
        <v>0</v>
      </c>
      <c r="V3352" t="str">
        <f t="shared" si="1197"/>
        <v>&lt;=3 calls</v>
      </c>
      <c r="W3352" t="str">
        <f t="shared" si="1198"/>
        <v>Q3</v>
      </c>
      <c r="X3352" t="str">
        <f t="shared" si="1199"/>
        <v>Not Applicable</v>
      </c>
      <c r="Y3352" t="str">
        <f t="shared" si="1200"/>
        <v>High</v>
      </c>
      <c r="Z3352" s="3">
        <f t="shared" si="1201"/>
        <v>-0.16217765411363289</v>
      </c>
      <c r="AA3352" s="3">
        <f t="shared" si="1202"/>
        <v>1.2104811412353667</v>
      </c>
      <c r="AB3352" s="3">
        <f t="shared" si="1203"/>
        <v>2.5474295765004573</v>
      </c>
      <c r="AC3352" s="3">
        <f t="shared" si="1204"/>
        <v>-2.0314681775414092E-2</v>
      </c>
      <c r="AD3352" s="3">
        <f t="shared" si="1205"/>
        <v>4.3740385322946995</v>
      </c>
      <c r="AE3352" s="3">
        <f t="shared" si="1206"/>
        <v>2.8251329735616362</v>
      </c>
      <c r="AF3352" s="3">
        <f t="shared" si="1207"/>
        <v>2.1978488470801758</v>
      </c>
      <c r="AG3352" t="str">
        <f t="shared" si="1208"/>
        <v>Cluster 3</v>
      </c>
      <c r="AH3352" t="str">
        <f t="shared" si="1209"/>
        <v>Not Applicable</v>
      </c>
      <c r="AI3352" t="e">
        <f t="shared" si="1210"/>
        <v>#N/A</v>
      </c>
      <c r="AJ3352">
        <f t="shared" si="1211"/>
        <v>29.16</v>
      </c>
      <c r="AK3352" t="str">
        <f t="shared" si="1212"/>
        <v>no - Low</v>
      </c>
      <c r="AL3352" t="str">
        <f t="shared" si="1213"/>
        <v>Q2 - Medium</v>
      </c>
      <c r="AM3352">
        <f t="shared" si="1214"/>
        <v>0</v>
      </c>
      <c r="AN3352">
        <f t="shared" si="1215"/>
        <v>0</v>
      </c>
      <c r="AO3352">
        <f t="shared" si="1216"/>
        <v>1</v>
      </c>
      <c r="AP3352">
        <f t="shared" si="1217"/>
        <v>0</v>
      </c>
      <c r="AQ3352">
        <f t="shared" si="1218"/>
        <v>171.5</v>
      </c>
    </row>
    <row r="3353" spans="1:43" x14ac:dyDescent="0.25">
      <c r="A3353" t="s">
        <v>35</v>
      </c>
      <c r="B3353">
        <v>117</v>
      </c>
      <c r="C3353" t="s">
        <v>28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  <c r="U3353">
        <f t="shared" si="1196"/>
        <v>1</v>
      </c>
      <c r="V3353" t="str">
        <f t="shared" si="1197"/>
        <v>&gt;3 calls</v>
      </c>
      <c r="W3353" t="str">
        <f t="shared" si="1198"/>
        <v>Q3</v>
      </c>
      <c r="X3353" t="str">
        <f t="shared" si="1199"/>
        <v>Not Applicable</v>
      </c>
      <c r="Y3353" t="str">
        <f t="shared" si="1200"/>
        <v>Medium</v>
      </c>
      <c r="Z3353" s="3">
        <f t="shared" si="1201"/>
        <v>6.3022596306200346E-3</v>
      </c>
      <c r="AA3353" s="3">
        <f t="shared" si="1202"/>
        <v>0.32689057947911498</v>
      </c>
      <c r="AB3353" s="3">
        <f t="shared" si="1203"/>
        <v>-1.9765813166814576</v>
      </c>
      <c r="AC3353" s="3">
        <f t="shared" si="1204"/>
        <v>0.12460751301353053</v>
      </c>
      <c r="AD3353" s="3">
        <f t="shared" si="1205"/>
        <v>2.2342193209409591</v>
      </c>
      <c r="AE3353" s="3">
        <f t="shared" si="1206"/>
        <v>2.0073111127033259</v>
      </c>
      <c r="AF3353" s="3">
        <f t="shared" si="1207"/>
        <v>3.3266890194754679</v>
      </c>
      <c r="AG3353" t="str">
        <f t="shared" si="1208"/>
        <v>Cluster 2</v>
      </c>
      <c r="AH3353" t="str">
        <f t="shared" si="1209"/>
        <v>Not Applicable</v>
      </c>
      <c r="AI3353">
        <f t="shared" si="1210"/>
        <v>30.7</v>
      </c>
      <c r="AJ3353" t="e">
        <f t="shared" si="1211"/>
        <v>#N/A</v>
      </c>
      <c r="AK3353" t="str">
        <f t="shared" si="1212"/>
        <v>no - Medium</v>
      </c>
      <c r="AL3353" t="str">
        <f t="shared" si="1213"/>
        <v>Q3 - High</v>
      </c>
      <c r="AM3353">
        <f t="shared" si="1214"/>
        <v>0</v>
      </c>
      <c r="AN3353">
        <f t="shared" si="1215"/>
        <v>0</v>
      </c>
      <c r="AO3353">
        <f t="shared" si="1216"/>
        <v>1</v>
      </c>
      <c r="AP3353">
        <f t="shared" si="1217"/>
        <v>4</v>
      </c>
      <c r="AQ3353">
        <f t="shared" si="1218"/>
        <v>180.6</v>
      </c>
    </row>
    <row r="3354" spans="1:43" x14ac:dyDescent="0.25">
      <c r="A3354" t="s">
        <v>44</v>
      </c>
      <c r="B3354">
        <v>37</v>
      </c>
      <c r="C3354" t="s">
        <v>28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  <c r="U3354">
        <f t="shared" si="1196"/>
        <v>0</v>
      </c>
      <c r="V3354" t="str">
        <f t="shared" si="1197"/>
        <v>&lt;=3 calls</v>
      </c>
      <c r="W3354" t="str">
        <f t="shared" si="1198"/>
        <v>Q1</v>
      </c>
      <c r="X3354" t="str">
        <f t="shared" si="1199"/>
        <v>Not Applicable</v>
      </c>
      <c r="Y3354" t="str">
        <f t="shared" si="1200"/>
        <v>Medium</v>
      </c>
      <c r="Z3354" s="3">
        <f t="shared" si="1201"/>
        <v>0.84129611785763225</v>
      </c>
      <c r="AA3354" s="3">
        <f t="shared" si="1202"/>
        <v>0.47216560427237275</v>
      </c>
      <c r="AB3354" s="3">
        <f t="shared" si="1203"/>
        <v>-0.15545840665168803</v>
      </c>
      <c r="AC3354" s="3">
        <f t="shared" si="1204"/>
        <v>0.34199080519694713</v>
      </c>
      <c r="AD3354" s="3">
        <f t="shared" si="1205"/>
        <v>2.8410971092464763</v>
      </c>
      <c r="AE3354" s="3">
        <f t="shared" si="1206"/>
        <v>1.0352992527854716</v>
      </c>
      <c r="AF3354" s="3">
        <f t="shared" si="1207"/>
        <v>1.4393944217856436</v>
      </c>
      <c r="AG3354" t="str">
        <f t="shared" si="1208"/>
        <v>Cluster 2</v>
      </c>
      <c r="AH3354" t="str">
        <f t="shared" si="1209"/>
        <v>&gt;16 messages</v>
      </c>
      <c r="AI3354" t="e">
        <f t="shared" si="1210"/>
        <v>#N/A</v>
      </c>
      <c r="AJ3354">
        <f t="shared" si="1211"/>
        <v>38.369999999999997</v>
      </c>
      <c r="AK3354" t="str">
        <f t="shared" si="1212"/>
        <v>no - Medium</v>
      </c>
      <c r="AL3354" t="str">
        <f t="shared" si="1213"/>
        <v>Q3 - High</v>
      </c>
      <c r="AM3354">
        <f t="shared" si="1214"/>
        <v>0</v>
      </c>
      <c r="AN3354">
        <f t="shared" si="1215"/>
        <v>0</v>
      </c>
      <c r="AO3354">
        <f t="shared" si="1216"/>
        <v>1</v>
      </c>
      <c r="AP3354">
        <f t="shared" si="1217"/>
        <v>3</v>
      </c>
      <c r="AQ3354">
        <f t="shared" si="1218"/>
        <v>225.7</v>
      </c>
    </row>
    <row r="3355" spans="1:43" x14ac:dyDescent="0.25">
      <c r="A3355" t="s">
        <v>51</v>
      </c>
      <c r="B3355">
        <v>48</v>
      </c>
      <c r="C3355" t="s">
        <v>28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  <c r="U3355">
        <f t="shared" si="1196"/>
        <v>0</v>
      </c>
      <c r="V3355" t="str">
        <f t="shared" si="1197"/>
        <v>&lt;=3 calls</v>
      </c>
      <c r="W3355" t="str">
        <f t="shared" si="1198"/>
        <v>Q1</v>
      </c>
      <c r="X3355" t="str">
        <f t="shared" si="1199"/>
        <v>Not Applicable</v>
      </c>
      <c r="Y3355" t="str">
        <f t="shared" si="1200"/>
        <v>High</v>
      </c>
      <c r="Z3355" s="3">
        <f t="shared" si="1201"/>
        <v>-6.2200562441218903E-2</v>
      </c>
      <c r="AA3355" s="3">
        <f t="shared" si="1202"/>
        <v>1.4751602959956853</v>
      </c>
      <c r="AB3355" s="3">
        <f t="shared" si="1203"/>
        <v>-1.6925894125001524</v>
      </c>
      <c r="AC3355" s="3">
        <f t="shared" si="1204"/>
        <v>0.26952970780247515</v>
      </c>
      <c r="AD3355" s="3">
        <f t="shared" si="1205"/>
        <v>3.0161684384761007</v>
      </c>
      <c r="AE3355" s="3">
        <f t="shared" si="1206"/>
        <v>2.2621830146002293</v>
      </c>
      <c r="AF3355" s="3">
        <f t="shared" si="1207"/>
        <v>3.0228582391227348</v>
      </c>
      <c r="AG3355" t="str">
        <f t="shared" si="1208"/>
        <v>Cluster 2</v>
      </c>
      <c r="AH3355" t="str">
        <f t="shared" si="1209"/>
        <v>Not Applicable</v>
      </c>
      <c r="AI3355" t="e">
        <f t="shared" si="1210"/>
        <v>#N/A</v>
      </c>
      <c r="AJ3355">
        <f t="shared" si="1211"/>
        <v>30.07</v>
      </c>
      <c r="AK3355" t="str">
        <f t="shared" si="1212"/>
        <v>no - Low</v>
      </c>
      <c r="AL3355" t="str">
        <f t="shared" si="1213"/>
        <v>Q3 - High</v>
      </c>
      <c r="AM3355">
        <f t="shared" si="1214"/>
        <v>0</v>
      </c>
      <c r="AN3355">
        <f t="shared" si="1215"/>
        <v>0</v>
      </c>
      <c r="AO3355">
        <f t="shared" si="1216"/>
        <v>1</v>
      </c>
      <c r="AP3355">
        <f t="shared" si="1217"/>
        <v>1</v>
      </c>
      <c r="AQ3355">
        <f t="shared" si="1218"/>
        <v>176.9</v>
      </c>
    </row>
    <row r="3356" spans="1:43" x14ac:dyDescent="0.25">
      <c r="A3356" t="s">
        <v>54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  <c r="U3356">
        <f t="shared" si="1196"/>
        <v>0</v>
      </c>
      <c r="V3356" t="str">
        <f t="shared" si="1197"/>
        <v>&lt;=3 calls</v>
      </c>
      <c r="W3356" t="str">
        <f t="shared" si="1198"/>
        <v>Q4</v>
      </c>
      <c r="X3356" t="str">
        <f t="shared" si="1199"/>
        <v>Not Applicable</v>
      </c>
      <c r="Y3356" t="str">
        <f t="shared" si="1200"/>
        <v>Low</v>
      </c>
      <c r="Z3356" s="3">
        <f t="shared" si="1201"/>
        <v>1.300450168501311</v>
      </c>
      <c r="AA3356" s="3">
        <f t="shared" si="1202"/>
        <v>-1.076107947633852</v>
      </c>
      <c r="AB3356" s="3">
        <f t="shared" si="1203"/>
        <v>-0.72145625764240173</v>
      </c>
      <c r="AC3356" s="3">
        <f t="shared" si="1204"/>
        <v>-0.67246455832566399</v>
      </c>
      <c r="AD3356" s="3">
        <f t="shared" si="1205"/>
        <v>2.3415228974772222</v>
      </c>
      <c r="AE3356" s="3">
        <f t="shared" si="1206"/>
        <v>1.9549646210638543</v>
      </c>
      <c r="AF3356" s="3">
        <f t="shared" si="1207"/>
        <v>3.187639229870995</v>
      </c>
      <c r="AG3356" t="str">
        <f t="shared" si="1208"/>
        <v>Cluster 2</v>
      </c>
      <c r="AH3356" t="str">
        <f t="shared" si="1209"/>
        <v>Not Applicable</v>
      </c>
      <c r="AI3356" t="e">
        <f t="shared" si="1210"/>
        <v>#N/A</v>
      </c>
      <c r="AJ3356">
        <f t="shared" si="1211"/>
        <v>42.59</v>
      </c>
      <c r="AK3356" t="str">
        <f t="shared" si="1212"/>
        <v>no - Low</v>
      </c>
      <c r="AL3356" t="str">
        <f t="shared" si="1213"/>
        <v>Q1 - Low</v>
      </c>
      <c r="AM3356">
        <f t="shared" si="1214"/>
        <v>0</v>
      </c>
      <c r="AN3356">
        <f t="shared" si="1215"/>
        <v>1</v>
      </c>
      <c r="AO3356">
        <f t="shared" si="1216"/>
        <v>0</v>
      </c>
      <c r="AP3356">
        <f t="shared" si="1217"/>
        <v>1</v>
      </c>
      <c r="AQ3356">
        <f t="shared" si="1218"/>
        <v>250.5</v>
      </c>
    </row>
    <row r="3357" spans="1:43" x14ac:dyDescent="0.25">
      <c r="A3357" t="s">
        <v>59</v>
      </c>
      <c r="B3357">
        <v>124</v>
      </c>
      <c r="C3357" t="s">
        <v>25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  <c r="U3357">
        <f t="shared" si="1196"/>
        <v>1</v>
      </c>
      <c r="V3357" t="str">
        <f t="shared" si="1197"/>
        <v>&lt;=3 calls</v>
      </c>
      <c r="W3357" t="str">
        <f t="shared" si="1198"/>
        <v>Q3</v>
      </c>
      <c r="X3357" t="str">
        <f t="shared" si="1199"/>
        <v>Not Applicable</v>
      </c>
      <c r="Y3357" t="str">
        <f t="shared" si="1200"/>
        <v>High</v>
      </c>
      <c r="Z3357" s="3">
        <f t="shared" si="1201"/>
        <v>1.8984612909122314</v>
      </c>
      <c r="AA3357" s="3">
        <f t="shared" si="1202"/>
        <v>0.91794102281606738</v>
      </c>
      <c r="AB3357" s="3">
        <f t="shared" si="1203"/>
        <v>1.1095964392468542</v>
      </c>
      <c r="AC3357" s="3">
        <f t="shared" si="1204"/>
        <v>1.591586692182255E-2</v>
      </c>
      <c r="AD3357" s="3">
        <f t="shared" si="1205"/>
        <v>4.1907108951899632</v>
      </c>
      <c r="AE3357" s="3">
        <f t="shared" si="1206"/>
        <v>2.3829033902510428</v>
      </c>
      <c r="AF3357" s="3">
        <f t="shared" si="1207"/>
        <v>1.3395519129455058</v>
      </c>
      <c r="AG3357" t="str">
        <f t="shared" si="1208"/>
        <v>Cluster 3</v>
      </c>
      <c r="AH3357" t="str">
        <f t="shared" si="1209"/>
        <v>Not Applicable</v>
      </c>
      <c r="AI3357">
        <f t="shared" si="1210"/>
        <v>48.08</v>
      </c>
      <c r="AJ3357" t="e">
        <f t="shared" si="1211"/>
        <v>#N/A</v>
      </c>
      <c r="AK3357" t="str">
        <f t="shared" si="1212"/>
        <v>no - Low</v>
      </c>
      <c r="AL3357" t="str">
        <f t="shared" si="1213"/>
        <v>Q2 - Medium</v>
      </c>
      <c r="AM3357">
        <f t="shared" si="1214"/>
        <v>0</v>
      </c>
      <c r="AN3357">
        <f t="shared" si="1215"/>
        <v>0</v>
      </c>
      <c r="AO3357">
        <f t="shared" si="1216"/>
        <v>0</v>
      </c>
      <c r="AP3357">
        <f t="shared" si="1217"/>
        <v>3</v>
      </c>
      <c r="AQ3357">
        <f t="shared" si="1218"/>
        <v>282.8</v>
      </c>
    </row>
    <row r="3358" spans="1:43" x14ac:dyDescent="0.25">
      <c r="A3358" t="s">
        <v>55</v>
      </c>
      <c r="B3358">
        <v>91</v>
      </c>
      <c r="C3358" t="s">
        <v>28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  <c r="U3358">
        <f t="shared" si="1196"/>
        <v>0</v>
      </c>
      <c r="V3358" t="str">
        <f t="shared" si="1197"/>
        <v>&lt;=3 calls</v>
      </c>
      <c r="W3358" t="str">
        <f t="shared" si="1198"/>
        <v>Q2</v>
      </c>
      <c r="X3358" t="str">
        <f t="shared" si="1199"/>
        <v>Not Applicable</v>
      </c>
      <c r="Y3358" t="str">
        <f t="shared" si="1200"/>
        <v>High</v>
      </c>
      <c r="Z3358" s="3">
        <f t="shared" si="1201"/>
        <v>-0.69724023732340368</v>
      </c>
      <c r="AA3358" s="3">
        <f t="shared" si="1202"/>
        <v>1.7239189000937292</v>
      </c>
      <c r="AB3358" s="3">
        <f t="shared" si="1203"/>
        <v>0.43039901805799802</v>
      </c>
      <c r="AC3358" s="3">
        <f t="shared" si="1204"/>
        <v>1.6462905582974481</v>
      </c>
      <c r="AD3358" s="3">
        <f t="shared" si="1205"/>
        <v>4.0694339554757883</v>
      </c>
      <c r="AE3358" s="3">
        <f t="shared" si="1206"/>
        <v>2.5206261602482392</v>
      </c>
      <c r="AF3358" s="3">
        <f t="shared" si="1207"/>
        <v>2.0363741703027562</v>
      </c>
      <c r="AG3358" t="str">
        <f t="shared" si="1208"/>
        <v>Cluster 3</v>
      </c>
      <c r="AH3358" t="str">
        <f t="shared" si="1209"/>
        <v>Not Applicable</v>
      </c>
      <c r="AI3358" t="e">
        <f t="shared" si="1210"/>
        <v>#N/A</v>
      </c>
      <c r="AJ3358">
        <f t="shared" si="1211"/>
        <v>24.24</v>
      </c>
      <c r="AK3358" t="str">
        <f t="shared" si="1212"/>
        <v>no - Low</v>
      </c>
      <c r="AL3358" t="str">
        <f t="shared" si="1213"/>
        <v>Q4 - Very High</v>
      </c>
      <c r="AM3358">
        <f t="shared" si="1214"/>
        <v>0</v>
      </c>
      <c r="AN3358">
        <f t="shared" si="1215"/>
        <v>0</v>
      </c>
      <c r="AO3358">
        <f t="shared" si="1216"/>
        <v>1</v>
      </c>
      <c r="AP3358">
        <f t="shared" si="1217"/>
        <v>0</v>
      </c>
      <c r="AQ3358">
        <f t="shared" si="1218"/>
        <v>142.6</v>
      </c>
    </row>
    <row r="3359" spans="1:43" x14ac:dyDescent="0.25">
      <c r="A3359" t="s">
        <v>65</v>
      </c>
      <c r="B3359">
        <v>169</v>
      </c>
      <c r="C3359" t="s">
        <v>28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  <c r="U3359">
        <f t="shared" si="1196"/>
        <v>0</v>
      </c>
      <c r="V3359" t="str">
        <f t="shared" si="1197"/>
        <v>&lt;=3 calls</v>
      </c>
      <c r="W3359" t="str">
        <f t="shared" si="1198"/>
        <v>Q4</v>
      </c>
      <c r="X3359" t="str">
        <f t="shared" si="1199"/>
        <v>Not Applicable</v>
      </c>
      <c r="Y3359" t="str">
        <f t="shared" si="1200"/>
        <v>Low</v>
      </c>
      <c r="Z3359" s="3">
        <f t="shared" si="1201"/>
        <v>1.7744156401334958</v>
      </c>
      <c r="AA3359" s="3">
        <f t="shared" si="1202"/>
        <v>-1.525863503843115</v>
      </c>
      <c r="AB3359" s="3">
        <f t="shared" si="1203"/>
        <v>1.2188240947012023</v>
      </c>
      <c r="AC3359" s="3">
        <f t="shared" si="1204"/>
        <v>0.59560464607760044</v>
      </c>
      <c r="AD3359" s="3">
        <f t="shared" si="1205"/>
        <v>3.9297645118635987</v>
      </c>
      <c r="AE3359" s="3">
        <f t="shared" si="1206"/>
        <v>2.7050115276213114</v>
      </c>
      <c r="AF3359" s="3">
        <f t="shared" si="1207"/>
        <v>2.6816274182715638</v>
      </c>
      <c r="AG3359" t="str">
        <f t="shared" si="1208"/>
        <v>Cluster 3</v>
      </c>
      <c r="AH3359" t="str">
        <f t="shared" si="1209"/>
        <v>Not Applicable</v>
      </c>
      <c r="AI3359" t="e">
        <f t="shared" si="1210"/>
        <v>#N/A</v>
      </c>
      <c r="AJ3359">
        <f t="shared" si="1211"/>
        <v>46.94</v>
      </c>
      <c r="AK3359" t="str">
        <f t="shared" si="1212"/>
        <v>no - Medium</v>
      </c>
      <c r="AL3359" t="str">
        <f t="shared" si="1213"/>
        <v>Q3 - High</v>
      </c>
      <c r="AM3359">
        <f t="shared" si="1214"/>
        <v>0</v>
      </c>
      <c r="AN3359">
        <f t="shared" si="1215"/>
        <v>0</v>
      </c>
      <c r="AO3359">
        <f t="shared" si="1216"/>
        <v>1</v>
      </c>
      <c r="AP3359">
        <f t="shared" si="1217"/>
        <v>1</v>
      </c>
      <c r="AQ3359">
        <f t="shared" si="1218"/>
        <v>276.10000000000002</v>
      </c>
    </row>
    <row r="3360" spans="1:43" x14ac:dyDescent="0.25">
      <c r="A3360" t="s">
        <v>46</v>
      </c>
      <c r="B3360">
        <v>74</v>
      </c>
      <c r="C3360" t="s">
        <v>28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  <c r="U3360">
        <f t="shared" si="1196"/>
        <v>0</v>
      </c>
      <c r="V3360" t="str">
        <f t="shared" si="1197"/>
        <v>&lt;=3 calls</v>
      </c>
      <c r="W3360" t="str">
        <f t="shared" si="1198"/>
        <v>Q2</v>
      </c>
      <c r="X3360" t="str">
        <f t="shared" si="1199"/>
        <v>Not Applicable</v>
      </c>
      <c r="Y3360" t="str">
        <f t="shared" si="1200"/>
        <v>High</v>
      </c>
      <c r="Z3360" s="3">
        <f t="shared" si="1201"/>
        <v>-0.48062320536650655</v>
      </c>
      <c r="AA3360" s="3">
        <f t="shared" si="1202"/>
        <v>1.2363520360615634</v>
      </c>
      <c r="AB3360" s="3">
        <f t="shared" si="1203"/>
        <v>0.69055943377653706</v>
      </c>
      <c r="AC3360" s="3">
        <f t="shared" si="1204"/>
        <v>1.320215620022323</v>
      </c>
      <c r="AD3360" s="3">
        <f t="shared" si="1205"/>
        <v>3.6759236127165211</v>
      </c>
      <c r="AE3360" s="3">
        <f t="shared" si="1206"/>
        <v>1.9948450159195443</v>
      </c>
      <c r="AF3360" s="3">
        <f t="shared" si="1207"/>
        <v>1.5640968219874412</v>
      </c>
      <c r="AG3360" t="str">
        <f t="shared" si="1208"/>
        <v>Cluster 3</v>
      </c>
      <c r="AH3360" t="str">
        <f t="shared" si="1209"/>
        <v>Not Applicable</v>
      </c>
      <c r="AI3360" t="e">
        <f t="shared" si="1210"/>
        <v>#N/A</v>
      </c>
      <c r="AJ3360">
        <f t="shared" si="1211"/>
        <v>26.23</v>
      </c>
      <c r="AK3360" t="str">
        <f t="shared" si="1212"/>
        <v>no - Medium</v>
      </c>
      <c r="AL3360" t="str">
        <f t="shared" si="1213"/>
        <v>Q4 - Very High</v>
      </c>
      <c r="AM3360">
        <f t="shared" si="1214"/>
        <v>0</v>
      </c>
      <c r="AN3360">
        <f t="shared" si="1215"/>
        <v>0</v>
      </c>
      <c r="AO3360">
        <f t="shared" si="1216"/>
        <v>1</v>
      </c>
      <c r="AP3360">
        <f t="shared" si="1217"/>
        <v>0</v>
      </c>
      <c r="AQ3360">
        <f t="shared" si="1218"/>
        <v>154.30000000000001</v>
      </c>
    </row>
    <row r="3361" spans="1:43" x14ac:dyDescent="0.25">
      <c r="A3361" t="s">
        <v>33</v>
      </c>
      <c r="B3361">
        <v>101</v>
      </c>
      <c r="C3361" t="s">
        <v>25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  <c r="U3361">
        <f t="shared" si="1196"/>
        <v>0</v>
      </c>
      <c r="V3361" t="str">
        <f t="shared" si="1197"/>
        <v>&lt;=3 calls</v>
      </c>
      <c r="W3361" t="str">
        <f t="shared" si="1198"/>
        <v>Q3</v>
      </c>
      <c r="X3361" t="str">
        <f t="shared" si="1199"/>
        <v>High</v>
      </c>
      <c r="Y3361" t="str">
        <f t="shared" si="1200"/>
        <v>Medium</v>
      </c>
      <c r="Z3361" s="3">
        <f t="shared" si="1201"/>
        <v>1.370797012487302E-2</v>
      </c>
      <c r="AA3361" s="3">
        <f t="shared" si="1202"/>
        <v>0.44430464061339175</v>
      </c>
      <c r="AB3361" s="3">
        <f t="shared" si="1203"/>
        <v>0.34301689369451988</v>
      </c>
      <c r="AC3361" s="3">
        <f t="shared" si="1204"/>
        <v>0.30576025649971117</v>
      </c>
      <c r="AD3361" s="3">
        <f t="shared" si="1205"/>
        <v>2.5733876442920796</v>
      </c>
      <c r="AE3361" s="3">
        <f t="shared" si="1206"/>
        <v>0.63933124898611537</v>
      </c>
      <c r="AF3361" s="3">
        <f t="shared" si="1207"/>
        <v>1.4816088971335026</v>
      </c>
      <c r="AG3361" t="str">
        <f t="shared" si="1208"/>
        <v>Cluster 2</v>
      </c>
      <c r="AH3361" t="str">
        <f t="shared" si="1209"/>
        <v>&gt;16 messages</v>
      </c>
      <c r="AI3361" t="e">
        <f t="shared" si="1210"/>
        <v>#N/A</v>
      </c>
      <c r="AJ3361">
        <f t="shared" si="1211"/>
        <v>30.77</v>
      </c>
      <c r="AK3361" t="str">
        <f t="shared" si="1212"/>
        <v>yes - Low</v>
      </c>
      <c r="AL3361" t="str">
        <f t="shared" si="1213"/>
        <v>Q3 - High</v>
      </c>
      <c r="AM3361">
        <f t="shared" si="1214"/>
        <v>1</v>
      </c>
      <c r="AN3361">
        <f t="shared" si="1215"/>
        <v>0</v>
      </c>
      <c r="AO3361">
        <f t="shared" si="1216"/>
        <v>0</v>
      </c>
      <c r="AP3361">
        <f t="shared" si="1217"/>
        <v>1</v>
      </c>
      <c r="AQ3361">
        <f t="shared" si="1218"/>
        <v>181</v>
      </c>
    </row>
    <row r="3362" spans="1:43" x14ac:dyDescent="0.25">
      <c r="A3362" t="s">
        <v>56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  <c r="U3362">
        <f t="shared" si="1196"/>
        <v>0</v>
      </c>
      <c r="V3362" t="str">
        <f t="shared" si="1197"/>
        <v>&lt;=3 calls</v>
      </c>
      <c r="W3362" t="str">
        <f t="shared" si="1198"/>
        <v>Q4</v>
      </c>
      <c r="X3362" t="str">
        <f t="shared" si="1199"/>
        <v>Not Applicable</v>
      </c>
      <c r="Y3362" t="str">
        <f t="shared" si="1200"/>
        <v>Low</v>
      </c>
      <c r="Z3362" s="3">
        <f t="shared" si="1201"/>
        <v>-1.3359827674527145</v>
      </c>
      <c r="AA3362" s="3">
        <f t="shared" si="1202"/>
        <v>-1.0601873969715769</v>
      </c>
      <c r="AB3362" s="3">
        <f t="shared" si="1203"/>
        <v>-5.8146495428723119E-2</v>
      </c>
      <c r="AC3362" s="3">
        <f t="shared" si="1204"/>
        <v>-0.45508126614224731</v>
      </c>
      <c r="AD3362" s="3">
        <f t="shared" si="1205"/>
        <v>1.1404084326949411</v>
      </c>
      <c r="AE3362" s="3">
        <f t="shared" si="1206"/>
        <v>1.7661617268393786</v>
      </c>
      <c r="AF3362" s="3">
        <f t="shared" si="1207"/>
        <v>3.5969602579598763</v>
      </c>
      <c r="AG3362" t="str">
        <f t="shared" si="1208"/>
        <v>Cluster 1</v>
      </c>
      <c r="AH3362" t="str">
        <f t="shared" si="1209"/>
        <v>Not Applicable</v>
      </c>
      <c r="AI3362" t="e">
        <f t="shared" si="1210"/>
        <v>#N/A</v>
      </c>
      <c r="AJ3362">
        <f t="shared" si="1211"/>
        <v>18.38</v>
      </c>
      <c r="AK3362" t="str">
        <f t="shared" si="1212"/>
        <v>no - High</v>
      </c>
      <c r="AL3362" t="str">
        <f t="shared" si="1213"/>
        <v>Q2 - Medium</v>
      </c>
      <c r="AM3362">
        <f t="shared" si="1214"/>
        <v>0</v>
      </c>
      <c r="AN3362">
        <f t="shared" si="1215"/>
        <v>1</v>
      </c>
      <c r="AO3362">
        <f t="shared" si="1216"/>
        <v>0</v>
      </c>
      <c r="AP3362">
        <f t="shared" si="1217"/>
        <v>1</v>
      </c>
      <c r="AQ3362">
        <f t="shared" si="1218"/>
        <v>108.1</v>
      </c>
    </row>
    <row r="3363" spans="1:43" x14ac:dyDescent="0.25">
      <c r="A3363" t="s">
        <v>73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  <c r="U3363">
        <f t="shared" si="1196"/>
        <v>0</v>
      </c>
      <c r="V3363" t="str">
        <f t="shared" si="1197"/>
        <v>&lt;=3 calls</v>
      </c>
      <c r="W3363" t="str">
        <f t="shared" si="1198"/>
        <v>Q1</v>
      </c>
      <c r="X3363" t="str">
        <f t="shared" si="1199"/>
        <v>Not Applicable</v>
      </c>
      <c r="Y3363" t="str">
        <f t="shared" si="1200"/>
        <v>Medium</v>
      </c>
      <c r="Z3363" s="3">
        <f t="shared" si="1201"/>
        <v>1.3300730104783225</v>
      </c>
      <c r="AA3363" s="3">
        <f t="shared" si="1202"/>
        <v>0.3089799599840557</v>
      </c>
      <c r="AB3363" s="3">
        <f t="shared" si="1203"/>
        <v>-1.2874541086331153</v>
      </c>
      <c r="AC3363" s="3">
        <f t="shared" si="1204"/>
        <v>-1.8680726653344564</v>
      </c>
      <c r="AD3363" s="3">
        <f t="shared" si="1205"/>
        <v>2.8246856084651792</v>
      </c>
      <c r="AE3363" s="3">
        <f t="shared" si="1206"/>
        <v>2.647979681508279</v>
      </c>
      <c r="AF3363" s="3">
        <f t="shared" si="1207"/>
        <v>3.7476317856335721</v>
      </c>
      <c r="AG3363" t="str">
        <f t="shared" si="1208"/>
        <v>Cluster 2</v>
      </c>
      <c r="AH3363" t="str">
        <f t="shared" si="1209"/>
        <v>&gt;16 messages</v>
      </c>
      <c r="AI3363" t="e">
        <f t="shared" si="1210"/>
        <v>#N/A</v>
      </c>
      <c r="AJ3363">
        <f t="shared" si="1211"/>
        <v>42.86</v>
      </c>
      <c r="AK3363" t="str">
        <f t="shared" si="1212"/>
        <v>no - Medium</v>
      </c>
      <c r="AL3363" t="str">
        <f t="shared" si="1213"/>
        <v>Q1 - Low</v>
      </c>
      <c r="AM3363">
        <f t="shared" si="1214"/>
        <v>0</v>
      </c>
      <c r="AN3363">
        <f t="shared" si="1215"/>
        <v>1</v>
      </c>
      <c r="AO3363">
        <f t="shared" si="1216"/>
        <v>0</v>
      </c>
      <c r="AP3363">
        <f t="shared" si="1217"/>
        <v>2</v>
      </c>
      <c r="AQ3363">
        <f t="shared" si="1218"/>
        <v>252.1</v>
      </c>
    </row>
    <row r="3364" spans="1:43" x14ac:dyDescent="0.25">
      <c r="A3364" t="s">
        <v>27</v>
      </c>
      <c r="B3364">
        <v>50</v>
      </c>
      <c r="C3364" t="s">
        <v>28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  <c r="U3364">
        <f t="shared" si="1196"/>
        <v>1</v>
      </c>
      <c r="V3364" t="str">
        <f t="shared" si="1197"/>
        <v>&gt;3 calls</v>
      </c>
      <c r="W3364" t="str">
        <f t="shared" si="1198"/>
        <v>Q1</v>
      </c>
      <c r="X3364" t="str">
        <f t="shared" si="1199"/>
        <v>Not Applicable</v>
      </c>
      <c r="Y3364" t="str">
        <f t="shared" si="1200"/>
        <v>Medium</v>
      </c>
      <c r="Z3364" s="3">
        <f t="shared" si="1201"/>
        <v>-0.37324040319984009</v>
      </c>
      <c r="AA3364" s="3">
        <f t="shared" si="1202"/>
        <v>0.16967514168915121</v>
      </c>
      <c r="AB3364" s="3">
        <f t="shared" si="1203"/>
        <v>-1.6441390618881172E-2</v>
      </c>
      <c r="AC3364" s="3">
        <f t="shared" si="1204"/>
        <v>-0.96230894790355315</v>
      </c>
      <c r="AD3364" s="3">
        <f t="shared" si="1205"/>
        <v>1.6522032813072647</v>
      </c>
      <c r="AE3364" s="3">
        <f t="shared" si="1206"/>
        <v>1.046139036088769</v>
      </c>
      <c r="AF3364" s="3">
        <f t="shared" si="1207"/>
        <v>2.7311239596354802</v>
      </c>
      <c r="AG3364" t="str">
        <f t="shared" si="1208"/>
        <v>Cluster 2</v>
      </c>
      <c r="AH3364" t="str">
        <f t="shared" si="1209"/>
        <v>Not Applicable</v>
      </c>
      <c r="AI3364">
        <f t="shared" si="1210"/>
        <v>27.22</v>
      </c>
      <c r="AJ3364" t="e">
        <f t="shared" si="1211"/>
        <v>#N/A</v>
      </c>
      <c r="AK3364" t="str">
        <f t="shared" si="1212"/>
        <v>no - High</v>
      </c>
      <c r="AL3364" t="str">
        <f t="shared" si="1213"/>
        <v>Q1 - Low</v>
      </c>
      <c r="AM3364">
        <f t="shared" si="1214"/>
        <v>0</v>
      </c>
      <c r="AN3364">
        <f t="shared" si="1215"/>
        <v>0</v>
      </c>
      <c r="AO3364">
        <f t="shared" si="1216"/>
        <v>1</v>
      </c>
      <c r="AP3364">
        <f t="shared" si="1217"/>
        <v>5</v>
      </c>
      <c r="AQ3364">
        <f t="shared" si="1218"/>
        <v>160.1</v>
      </c>
    </row>
    <row r="3365" spans="1:43" x14ac:dyDescent="0.25">
      <c r="A3365" t="s">
        <v>51</v>
      </c>
      <c r="B3365">
        <v>82</v>
      </c>
      <c r="C3365" t="s">
        <v>25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  <c r="U3365">
        <f t="shared" si="1196"/>
        <v>0</v>
      </c>
      <c r="V3365" t="str">
        <f t="shared" si="1197"/>
        <v>&lt;=3 calls</v>
      </c>
      <c r="W3365" t="str">
        <f t="shared" si="1198"/>
        <v>Q2</v>
      </c>
      <c r="X3365" t="str">
        <f t="shared" si="1199"/>
        <v>Not Applicable</v>
      </c>
      <c r="Y3365" t="str">
        <f t="shared" si="1200"/>
        <v>Medium</v>
      </c>
      <c r="Z3365" s="3">
        <f t="shared" si="1201"/>
        <v>0.69133048034901146</v>
      </c>
      <c r="AA3365" s="3">
        <f t="shared" si="1202"/>
        <v>-0.61242190959509812</v>
      </c>
      <c r="AB3365" s="3">
        <f t="shared" si="1203"/>
        <v>0.96064963635456169</v>
      </c>
      <c r="AC3365" s="3">
        <f t="shared" si="1204"/>
        <v>0.88544903565548905</v>
      </c>
      <c r="AD3365" s="3">
        <f t="shared" si="1205"/>
        <v>3.2264346626750426</v>
      </c>
      <c r="AE3365" s="3">
        <f t="shared" si="1206"/>
        <v>1.5999581703854289</v>
      </c>
      <c r="AF3365" s="3">
        <f t="shared" si="1207"/>
        <v>1.6461627080744967</v>
      </c>
      <c r="AG3365" t="str">
        <f t="shared" si="1208"/>
        <v>Cluster 2</v>
      </c>
      <c r="AH3365" t="str">
        <f t="shared" si="1209"/>
        <v>Not Applicable</v>
      </c>
      <c r="AI3365" t="e">
        <f t="shared" si="1210"/>
        <v>#N/A</v>
      </c>
      <c r="AJ3365">
        <f t="shared" si="1211"/>
        <v>36.99</v>
      </c>
      <c r="AK3365" t="str">
        <f t="shared" si="1212"/>
        <v>no - Low</v>
      </c>
      <c r="AL3365" t="str">
        <f t="shared" si="1213"/>
        <v>Q4 - Very High</v>
      </c>
      <c r="AM3365">
        <f t="shared" si="1214"/>
        <v>0</v>
      </c>
      <c r="AN3365">
        <f t="shared" si="1215"/>
        <v>0</v>
      </c>
      <c r="AO3365">
        <f t="shared" si="1216"/>
        <v>0</v>
      </c>
      <c r="AP3365">
        <f t="shared" si="1217"/>
        <v>0</v>
      </c>
      <c r="AQ3365">
        <f t="shared" si="1218"/>
        <v>217.6</v>
      </c>
    </row>
    <row r="3366" spans="1:43" x14ac:dyDescent="0.25">
      <c r="A3366" t="s">
        <v>35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  <c r="U3366">
        <f t="shared" si="1196"/>
        <v>0</v>
      </c>
      <c r="V3366" t="str">
        <f t="shared" si="1197"/>
        <v>&lt;=3 calls</v>
      </c>
      <c r="W3366" t="str">
        <f t="shared" si="1198"/>
        <v>Q4</v>
      </c>
      <c r="X3366" t="str">
        <f t="shared" si="1199"/>
        <v>Not Applicable</v>
      </c>
      <c r="Y3366" t="str">
        <f t="shared" si="1200"/>
        <v>Low</v>
      </c>
      <c r="Z3366" s="3">
        <f t="shared" si="1201"/>
        <v>0.33400494900131034</v>
      </c>
      <c r="AA3366" s="3">
        <f t="shared" si="1202"/>
        <v>-0.85521030719478919</v>
      </c>
      <c r="AB3366" s="3">
        <f t="shared" si="1203"/>
        <v>-0.38980137653556213</v>
      </c>
      <c r="AC3366" s="3">
        <f t="shared" si="1204"/>
        <v>0.30576025649971117</v>
      </c>
      <c r="AD3366" s="3">
        <f t="shared" si="1205"/>
        <v>1.9692347413740958</v>
      </c>
      <c r="AE3366" s="3">
        <f t="shared" si="1206"/>
        <v>1.0432537673516267</v>
      </c>
      <c r="AF3366" s="3">
        <f t="shared" si="1207"/>
        <v>2.5097552429573726</v>
      </c>
      <c r="AG3366" t="str">
        <f t="shared" si="1208"/>
        <v>Cluster 2</v>
      </c>
      <c r="AH3366" t="str">
        <f t="shared" si="1209"/>
        <v>&gt;16 messages</v>
      </c>
      <c r="AI3366" t="e">
        <f t="shared" si="1210"/>
        <v>#N/A</v>
      </c>
      <c r="AJ3366">
        <f t="shared" si="1211"/>
        <v>33.71</v>
      </c>
      <c r="AK3366" t="str">
        <f t="shared" si="1212"/>
        <v>no - Medium</v>
      </c>
      <c r="AL3366" t="str">
        <f t="shared" si="1213"/>
        <v>Q3 - High</v>
      </c>
      <c r="AM3366">
        <f t="shared" si="1214"/>
        <v>0</v>
      </c>
      <c r="AN3366">
        <f t="shared" si="1215"/>
        <v>1</v>
      </c>
      <c r="AO3366">
        <f t="shared" si="1216"/>
        <v>0</v>
      </c>
      <c r="AP3366">
        <f t="shared" si="1217"/>
        <v>2</v>
      </c>
      <c r="AQ3366">
        <f t="shared" si="1218"/>
        <v>198.3</v>
      </c>
    </row>
    <row r="3367" spans="1:43" x14ac:dyDescent="0.25">
      <c r="A3367" t="s">
        <v>48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  <c r="U3367">
        <f t="shared" si="1196"/>
        <v>0</v>
      </c>
      <c r="V3367" t="str">
        <f t="shared" si="1197"/>
        <v>&lt;=3 calls</v>
      </c>
      <c r="W3367" t="str">
        <f t="shared" si="1198"/>
        <v>Q1</v>
      </c>
      <c r="X3367" t="str">
        <f t="shared" si="1199"/>
        <v>Not Applicable</v>
      </c>
      <c r="Y3367" t="str">
        <f t="shared" si="1200"/>
        <v>High</v>
      </c>
      <c r="Z3367" s="3">
        <f t="shared" si="1201"/>
        <v>0.1858907391162527</v>
      </c>
      <c r="AA3367" s="3">
        <f t="shared" si="1202"/>
        <v>1.5686935311365495</v>
      </c>
      <c r="AB3367" s="3">
        <f t="shared" si="1203"/>
        <v>-1.3251872986991624</v>
      </c>
      <c r="AC3367" s="3">
        <f t="shared" si="1204"/>
        <v>-0.67246455832566399</v>
      </c>
      <c r="AD3367" s="3">
        <f t="shared" si="1205"/>
        <v>2.8666268586637691</v>
      </c>
      <c r="AE3367" s="3">
        <f t="shared" si="1206"/>
        <v>2.1687979897529774</v>
      </c>
      <c r="AF3367" s="3">
        <f t="shared" si="1207"/>
        <v>3.0314715723391843</v>
      </c>
      <c r="AG3367" t="str">
        <f t="shared" si="1208"/>
        <v>Cluster 2</v>
      </c>
      <c r="AH3367" t="str">
        <f t="shared" si="1209"/>
        <v>&gt;16 messages</v>
      </c>
      <c r="AI3367" t="e">
        <f t="shared" si="1210"/>
        <v>#N/A</v>
      </c>
      <c r="AJ3367">
        <f t="shared" si="1211"/>
        <v>32.35</v>
      </c>
      <c r="AK3367" t="str">
        <f t="shared" si="1212"/>
        <v>no - Low</v>
      </c>
      <c r="AL3367" t="str">
        <f t="shared" si="1213"/>
        <v>Q1 - Low</v>
      </c>
      <c r="AM3367">
        <f t="shared" si="1214"/>
        <v>0</v>
      </c>
      <c r="AN3367">
        <f t="shared" si="1215"/>
        <v>1</v>
      </c>
      <c r="AO3367">
        <f t="shared" si="1216"/>
        <v>0</v>
      </c>
      <c r="AP3367">
        <f t="shared" si="1217"/>
        <v>2</v>
      </c>
      <c r="AQ3367">
        <f t="shared" si="1218"/>
        <v>190.3</v>
      </c>
    </row>
    <row r="3368" spans="1:43" x14ac:dyDescent="0.25">
      <c r="A3368" t="s">
        <v>42</v>
      </c>
      <c r="B3368">
        <v>165</v>
      </c>
      <c r="C3368" t="s">
        <v>25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  <c r="U3368">
        <f t="shared" si="1196"/>
        <v>0</v>
      </c>
      <c r="V3368" t="str">
        <f t="shared" si="1197"/>
        <v>&lt;=3 calls</v>
      </c>
      <c r="W3368" t="str">
        <f t="shared" si="1198"/>
        <v>Q4</v>
      </c>
      <c r="X3368" t="str">
        <f t="shared" si="1199"/>
        <v>Not Applicable</v>
      </c>
      <c r="Y3368" t="str">
        <f t="shared" si="1200"/>
        <v>Medium</v>
      </c>
      <c r="Z3368" s="3">
        <f t="shared" si="1201"/>
        <v>8.2210792196711957E-2</v>
      </c>
      <c r="AA3368" s="3">
        <f t="shared" si="1202"/>
        <v>-0.64028287325407907</v>
      </c>
      <c r="AB3368" s="3">
        <f t="shared" si="1203"/>
        <v>-0.48512733038662992</v>
      </c>
      <c r="AC3368" s="3">
        <f t="shared" si="1204"/>
        <v>-0.56377291223395598</v>
      </c>
      <c r="AD3368" s="3">
        <f t="shared" si="1205"/>
        <v>1.3251281251399873</v>
      </c>
      <c r="AE3368" s="3">
        <f t="shared" si="1206"/>
        <v>0.98483968004590683</v>
      </c>
      <c r="AF3368" s="3">
        <f t="shared" si="1207"/>
        <v>2.8607435821388871</v>
      </c>
      <c r="AG3368" t="str">
        <f t="shared" si="1208"/>
        <v>Cluster 2</v>
      </c>
      <c r="AH3368" t="str">
        <f t="shared" si="1209"/>
        <v>&gt;16 messages</v>
      </c>
      <c r="AI3368" t="e">
        <f t="shared" si="1210"/>
        <v>#N/A</v>
      </c>
      <c r="AJ3368">
        <f t="shared" si="1211"/>
        <v>31.4</v>
      </c>
      <c r="AK3368" t="str">
        <f t="shared" si="1212"/>
        <v>no - Medium</v>
      </c>
      <c r="AL3368" t="str">
        <f t="shared" si="1213"/>
        <v>Q2 - Medium</v>
      </c>
      <c r="AM3368">
        <f t="shared" si="1214"/>
        <v>0</v>
      </c>
      <c r="AN3368">
        <f t="shared" si="1215"/>
        <v>0</v>
      </c>
      <c r="AO3368">
        <f t="shared" si="1216"/>
        <v>0</v>
      </c>
      <c r="AP3368">
        <f t="shared" si="1217"/>
        <v>1</v>
      </c>
      <c r="AQ3368">
        <f t="shared" si="1218"/>
        <v>184.7</v>
      </c>
    </row>
    <row r="3369" spans="1:43" x14ac:dyDescent="0.25">
      <c r="A3369" t="s">
        <v>66</v>
      </c>
      <c r="B3369">
        <v>33</v>
      </c>
      <c r="C3369" t="s">
        <v>28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  <c r="U3369">
        <f t="shared" si="1196"/>
        <v>0</v>
      </c>
      <c r="V3369" t="str">
        <f t="shared" si="1197"/>
        <v>&lt;=3 calls</v>
      </c>
      <c r="W3369" t="str">
        <f t="shared" si="1198"/>
        <v>Q1</v>
      </c>
      <c r="X3369" t="str">
        <f t="shared" si="1199"/>
        <v>Not Applicable</v>
      </c>
      <c r="Y3369" t="str">
        <f t="shared" si="1200"/>
        <v>High</v>
      </c>
      <c r="Z3369" s="3">
        <f t="shared" si="1201"/>
        <v>-1.0212400714469672</v>
      </c>
      <c r="AA3369" s="3">
        <f t="shared" si="1202"/>
        <v>0.92391122931442005</v>
      </c>
      <c r="AB3369" s="3">
        <f t="shared" si="1203"/>
        <v>0.69254539114843416</v>
      </c>
      <c r="AC3369" s="3">
        <f t="shared" si="1204"/>
        <v>0.66806574347207237</v>
      </c>
      <c r="AD3369" s="3">
        <f t="shared" si="1205"/>
        <v>3.0576197907130376</v>
      </c>
      <c r="AE3369" s="3">
        <f t="shared" si="1206"/>
        <v>1.6800220830644219</v>
      </c>
      <c r="AF3369" s="3">
        <f t="shared" si="1207"/>
        <v>2.0726576211734056</v>
      </c>
      <c r="AG3369" t="str">
        <f t="shared" si="1208"/>
        <v>Cluster 2</v>
      </c>
      <c r="AH3369" t="str">
        <f t="shared" si="1209"/>
        <v>1-16 messages</v>
      </c>
      <c r="AI3369" t="e">
        <f t="shared" si="1210"/>
        <v>#N/A</v>
      </c>
      <c r="AJ3369">
        <f t="shared" si="1211"/>
        <v>21.27</v>
      </c>
      <c r="AK3369" t="str">
        <f t="shared" si="1212"/>
        <v>no - Low</v>
      </c>
      <c r="AL3369" t="str">
        <f t="shared" si="1213"/>
        <v>Q4 - Very High</v>
      </c>
      <c r="AM3369">
        <f t="shared" si="1214"/>
        <v>0</v>
      </c>
      <c r="AN3369">
        <f t="shared" si="1215"/>
        <v>0</v>
      </c>
      <c r="AO3369">
        <f t="shared" si="1216"/>
        <v>1</v>
      </c>
      <c r="AP3369">
        <f t="shared" si="1217"/>
        <v>0</v>
      </c>
      <c r="AQ3369">
        <f t="shared" si="1218"/>
        <v>125.1</v>
      </c>
    </row>
    <row r="3370" spans="1:43" x14ac:dyDescent="0.25">
      <c r="A3370" t="s">
        <v>66</v>
      </c>
      <c r="B3370">
        <v>55</v>
      </c>
      <c r="C3370" t="s">
        <v>28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  <c r="U3370">
        <f t="shared" si="1196"/>
        <v>0</v>
      </c>
      <c r="V3370" t="str">
        <f t="shared" si="1197"/>
        <v>&lt;=3 calls</v>
      </c>
      <c r="W3370" t="str">
        <f t="shared" si="1198"/>
        <v>Q1</v>
      </c>
      <c r="X3370" t="str">
        <f t="shared" si="1199"/>
        <v>Not Applicable</v>
      </c>
      <c r="Y3370" t="str">
        <f t="shared" si="1200"/>
        <v>Medium</v>
      </c>
      <c r="Z3370" s="3">
        <f t="shared" si="1201"/>
        <v>1.9262252995562893E-2</v>
      </c>
      <c r="AA3370" s="3">
        <f t="shared" si="1202"/>
        <v>6.4894974008347182E-3</v>
      </c>
      <c r="AB3370" s="3">
        <f t="shared" si="1203"/>
        <v>0.52373901453716865</v>
      </c>
      <c r="AC3370" s="3">
        <f t="shared" si="1204"/>
        <v>0.23329915910523916</v>
      </c>
      <c r="AD3370" s="3">
        <f t="shared" si="1205"/>
        <v>2.4279052800783165</v>
      </c>
      <c r="AE3370" s="3">
        <f t="shared" si="1206"/>
        <v>0.57371090363924304</v>
      </c>
      <c r="AF3370" s="3">
        <f t="shared" si="1207"/>
        <v>1.6623971706174629</v>
      </c>
      <c r="AG3370" t="str">
        <f t="shared" si="1208"/>
        <v>Cluster 2</v>
      </c>
      <c r="AH3370" t="str">
        <f t="shared" si="1209"/>
        <v>Not Applicable</v>
      </c>
      <c r="AI3370" t="e">
        <f t="shared" si="1210"/>
        <v>#N/A</v>
      </c>
      <c r="AJ3370">
        <f t="shared" si="1211"/>
        <v>30.82</v>
      </c>
      <c r="AK3370" t="str">
        <f t="shared" si="1212"/>
        <v>no - Low</v>
      </c>
      <c r="AL3370" t="str">
        <f t="shared" si="1213"/>
        <v>Q3 - High</v>
      </c>
      <c r="AM3370">
        <f t="shared" si="1214"/>
        <v>0</v>
      </c>
      <c r="AN3370">
        <f t="shared" si="1215"/>
        <v>0</v>
      </c>
      <c r="AO3370">
        <f t="shared" si="1216"/>
        <v>1</v>
      </c>
      <c r="AP3370">
        <f t="shared" si="1217"/>
        <v>1</v>
      </c>
      <c r="AQ3370">
        <f t="shared" si="1218"/>
        <v>181.3</v>
      </c>
    </row>
    <row r="3371" spans="1:43" x14ac:dyDescent="0.25">
      <c r="A3371" t="s">
        <v>55</v>
      </c>
      <c r="B3371">
        <v>96</v>
      </c>
      <c r="C3371" t="s">
        <v>28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  <c r="U3371">
        <f t="shared" si="1196"/>
        <v>0</v>
      </c>
      <c r="V3371" t="str">
        <f t="shared" si="1197"/>
        <v>&lt;=3 calls</v>
      </c>
      <c r="W3371" t="str">
        <f t="shared" si="1198"/>
        <v>Q2</v>
      </c>
      <c r="X3371" t="str">
        <f t="shared" si="1199"/>
        <v>Low</v>
      </c>
      <c r="Y3371" t="str">
        <f t="shared" si="1200"/>
        <v>High</v>
      </c>
      <c r="Z3371" s="3">
        <f t="shared" si="1201"/>
        <v>-1.4896512602084617</v>
      </c>
      <c r="AA3371" s="3">
        <f t="shared" si="1202"/>
        <v>1.0632160476093246</v>
      </c>
      <c r="AB3371" s="3">
        <f t="shared" si="1203"/>
        <v>-1.7481962189132749</v>
      </c>
      <c r="AC3371" s="3">
        <f t="shared" si="1204"/>
        <v>-0.99853949660078922</v>
      </c>
      <c r="AD3371" s="3">
        <f t="shared" si="1205"/>
        <v>2.248648156293616</v>
      </c>
      <c r="AE3371" s="3">
        <f t="shared" si="1206"/>
        <v>2.7208014236671296</v>
      </c>
      <c r="AF3371" s="3">
        <f t="shared" si="1207"/>
        <v>4.2129683411171612</v>
      </c>
      <c r="AG3371" t="str">
        <f t="shared" si="1208"/>
        <v>Cluster 1</v>
      </c>
      <c r="AH3371" t="str">
        <f t="shared" si="1209"/>
        <v>Not Applicable</v>
      </c>
      <c r="AI3371" t="e">
        <f t="shared" si="1210"/>
        <v>#N/A</v>
      </c>
      <c r="AJ3371">
        <f t="shared" si="1211"/>
        <v>16.97</v>
      </c>
      <c r="AK3371" t="str">
        <f t="shared" si="1212"/>
        <v>yes - Medium</v>
      </c>
      <c r="AL3371" t="str">
        <f t="shared" si="1213"/>
        <v>Q1 - Low</v>
      </c>
      <c r="AM3371">
        <f t="shared" si="1214"/>
        <v>1</v>
      </c>
      <c r="AN3371">
        <f t="shared" si="1215"/>
        <v>0</v>
      </c>
      <c r="AO3371">
        <f t="shared" si="1216"/>
        <v>1</v>
      </c>
      <c r="AP3371">
        <f t="shared" si="1217"/>
        <v>0</v>
      </c>
      <c r="AQ3371">
        <f t="shared" si="1218"/>
        <v>99.8</v>
      </c>
    </row>
    <row r="3372" spans="1:43" x14ac:dyDescent="0.25">
      <c r="A3372" t="s">
        <v>49</v>
      </c>
      <c r="B3372">
        <v>115</v>
      </c>
      <c r="C3372" t="s">
        <v>25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  <c r="U3372">
        <f t="shared" si="1196"/>
        <v>0</v>
      </c>
      <c r="V3372" t="str">
        <f t="shared" si="1197"/>
        <v>&lt;=3 calls</v>
      </c>
      <c r="W3372" t="str">
        <f t="shared" si="1198"/>
        <v>Q3</v>
      </c>
      <c r="X3372" t="str">
        <f t="shared" si="1199"/>
        <v>Not Applicable</v>
      </c>
      <c r="Y3372" t="str">
        <f t="shared" si="1200"/>
        <v>Low</v>
      </c>
      <c r="Z3372" s="3">
        <f t="shared" si="1201"/>
        <v>1.3800615563145298</v>
      </c>
      <c r="AA3372" s="3">
        <f t="shared" si="1202"/>
        <v>-0.92884285400780986</v>
      </c>
      <c r="AB3372" s="3">
        <f t="shared" si="1203"/>
        <v>0.33904497895072505</v>
      </c>
      <c r="AC3372" s="3">
        <f t="shared" si="1204"/>
        <v>-0.45508126614224731</v>
      </c>
      <c r="AD3372" s="3">
        <f t="shared" si="1205"/>
        <v>2.7856299527098676</v>
      </c>
      <c r="AE3372" s="3">
        <f t="shared" si="1206"/>
        <v>1.7576602069808556</v>
      </c>
      <c r="AF3372" s="3">
        <f t="shared" si="1207"/>
        <v>2.5335754523940248</v>
      </c>
      <c r="AG3372" t="str">
        <f t="shared" si="1208"/>
        <v>Cluster 2</v>
      </c>
      <c r="AH3372" t="str">
        <f t="shared" si="1209"/>
        <v>Not Applicable</v>
      </c>
      <c r="AI3372" t="e">
        <f t="shared" si="1210"/>
        <v>#N/A</v>
      </c>
      <c r="AJ3372">
        <f t="shared" si="1211"/>
        <v>43.32</v>
      </c>
      <c r="AK3372" t="str">
        <f t="shared" si="1212"/>
        <v>no - Medium</v>
      </c>
      <c r="AL3372" t="str">
        <f t="shared" si="1213"/>
        <v>Q2 - Medium</v>
      </c>
      <c r="AM3372">
        <f t="shared" si="1214"/>
        <v>0</v>
      </c>
      <c r="AN3372">
        <f t="shared" si="1215"/>
        <v>0</v>
      </c>
      <c r="AO3372">
        <f t="shared" si="1216"/>
        <v>0</v>
      </c>
      <c r="AP3372">
        <f t="shared" si="1217"/>
        <v>1</v>
      </c>
      <c r="AQ3372">
        <f t="shared" si="1218"/>
        <v>254.8</v>
      </c>
    </row>
    <row r="3373" spans="1:43" x14ac:dyDescent="0.25">
      <c r="A3373" t="s">
        <v>63</v>
      </c>
      <c r="B3373">
        <v>65</v>
      </c>
      <c r="C3373" t="s">
        <v>25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  <c r="U3373">
        <f t="shared" si="1196"/>
        <v>1</v>
      </c>
      <c r="V3373" t="str">
        <f t="shared" si="1197"/>
        <v>&gt;3 calls</v>
      </c>
      <c r="W3373" t="str">
        <f t="shared" si="1198"/>
        <v>Q1</v>
      </c>
      <c r="X3373" t="str">
        <f t="shared" si="1199"/>
        <v>Not Applicable</v>
      </c>
      <c r="Y3373" t="str">
        <f t="shared" si="1200"/>
        <v>Medium</v>
      </c>
      <c r="Z3373" s="3">
        <f t="shared" si="1201"/>
        <v>1.1893645110875177</v>
      </c>
      <c r="AA3373" s="3">
        <f t="shared" si="1202"/>
        <v>0.11992342086954245</v>
      </c>
      <c r="AB3373" s="3">
        <f t="shared" si="1203"/>
        <v>1.9715019386502575</v>
      </c>
      <c r="AC3373" s="3">
        <f t="shared" si="1204"/>
        <v>-0.96230894790355315</v>
      </c>
      <c r="AD3373" s="3">
        <f t="shared" si="1205"/>
        <v>3.8573034386514107</v>
      </c>
      <c r="AE3373" s="3">
        <f t="shared" si="1206"/>
        <v>2.4983650598790543</v>
      </c>
      <c r="AF3373" s="3">
        <f t="shared" si="1207"/>
        <v>2.3674598469703643</v>
      </c>
      <c r="AG3373" t="str">
        <f t="shared" si="1208"/>
        <v>Cluster 3</v>
      </c>
      <c r="AH3373" t="str">
        <f t="shared" si="1209"/>
        <v>Not Applicable</v>
      </c>
      <c r="AI3373">
        <f t="shared" si="1210"/>
        <v>41.57</v>
      </c>
      <c r="AJ3373" t="e">
        <f t="shared" si="1211"/>
        <v>#N/A</v>
      </c>
      <c r="AK3373" t="str">
        <f t="shared" si="1212"/>
        <v>no - Low</v>
      </c>
      <c r="AL3373" t="str">
        <f t="shared" si="1213"/>
        <v>Q1 - Low</v>
      </c>
      <c r="AM3373">
        <f t="shared" si="1214"/>
        <v>0</v>
      </c>
      <c r="AN3373">
        <f t="shared" si="1215"/>
        <v>0</v>
      </c>
      <c r="AO3373">
        <f t="shared" si="1216"/>
        <v>0</v>
      </c>
      <c r="AP3373">
        <f t="shared" si="1217"/>
        <v>5</v>
      </c>
      <c r="AQ3373">
        <f t="shared" si="1218"/>
        <v>244.5</v>
      </c>
    </row>
    <row r="3374" spans="1:43" x14ac:dyDescent="0.25">
      <c r="A3374" t="s">
        <v>20</v>
      </c>
      <c r="B3374">
        <v>50</v>
      </c>
      <c r="C3374" t="s">
        <v>25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  <c r="U3374">
        <f t="shared" si="1196"/>
        <v>0</v>
      </c>
      <c r="V3374" t="str">
        <f t="shared" si="1197"/>
        <v>&lt;=3 calls</v>
      </c>
      <c r="W3374" t="str">
        <f t="shared" si="1198"/>
        <v>Q1</v>
      </c>
      <c r="X3374" t="str">
        <f t="shared" si="1199"/>
        <v>Not Applicable</v>
      </c>
      <c r="Y3374" t="str">
        <f t="shared" si="1200"/>
        <v>Medium</v>
      </c>
      <c r="Z3374" s="3">
        <f t="shared" si="1201"/>
        <v>-0.23253190380903546</v>
      </c>
      <c r="AA3374" s="3">
        <f t="shared" si="1202"/>
        <v>-0.40346468215274128</v>
      </c>
      <c r="AB3374" s="3">
        <f t="shared" si="1203"/>
        <v>-0.67577923808876494</v>
      </c>
      <c r="AC3374" s="3">
        <f t="shared" si="1204"/>
        <v>0.23329915910523916</v>
      </c>
      <c r="AD3374" s="3">
        <f t="shared" si="1205"/>
        <v>1.6034361797134631</v>
      </c>
      <c r="AE3374" s="3">
        <f t="shared" si="1206"/>
        <v>0.85320625425784968</v>
      </c>
      <c r="AF3374" s="3">
        <f t="shared" si="1207"/>
        <v>2.6239120111382004</v>
      </c>
      <c r="AG3374" t="str">
        <f t="shared" si="1208"/>
        <v>Cluster 2</v>
      </c>
      <c r="AH3374" t="str">
        <f t="shared" si="1209"/>
        <v>Not Applicable</v>
      </c>
      <c r="AI3374" t="e">
        <f t="shared" si="1210"/>
        <v>#N/A</v>
      </c>
      <c r="AJ3374">
        <f t="shared" si="1211"/>
        <v>28.51</v>
      </c>
      <c r="AK3374" t="str">
        <f t="shared" si="1212"/>
        <v>no - Low</v>
      </c>
      <c r="AL3374" t="str">
        <f t="shared" si="1213"/>
        <v>Q3 - High</v>
      </c>
      <c r="AM3374">
        <f t="shared" si="1214"/>
        <v>0</v>
      </c>
      <c r="AN3374">
        <f t="shared" si="1215"/>
        <v>0</v>
      </c>
      <c r="AO3374">
        <f t="shared" si="1216"/>
        <v>0</v>
      </c>
      <c r="AP3374">
        <f t="shared" si="1217"/>
        <v>1</v>
      </c>
      <c r="AQ3374">
        <f t="shared" si="1218"/>
        <v>167.7</v>
      </c>
    </row>
    <row r="3375" spans="1:43" x14ac:dyDescent="0.25">
      <c r="A3375" t="s">
        <v>29</v>
      </c>
      <c r="B3375">
        <v>137</v>
      </c>
      <c r="C3375" t="s">
        <v>28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  <c r="U3375">
        <f t="shared" si="1196"/>
        <v>0</v>
      </c>
      <c r="V3375" t="str">
        <f t="shared" si="1197"/>
        <v>&lt;=3 calls</v>
      </c>
      <c r="W3375" t="str">
        <f t="shared" si="1198"/>
        <v>Q4</v>
      </c>
      <c r="X3375" t="str">
        <f t="shared" si="1199"/>
        <v>Not Applicable</v>
      </c>
      <c r="Y3375" t="str">
        <f t="shared" si="1200"/>
        <v>Low</v>
      </c>
      <c r="Z3375" s="3">
        <f t="shared" si="1201"/>
        <v>-1.8654910677917955</v>
      </c>
      <c r="AA3375" s="3">
        <f t="shared" si="1202"/>
        <v>-0.71789555773266889</v>
      </c>
      <c r="AB3375" s="3">
        <f t="shared" si="1203"/>
        <v>-1.5635021833268317</v>
      </c>
      <c r="AC3375" s="3">
        <f t="shared" si="1204"/>
        <v>0.52314354868312773</v>
      </c>
      <c r="AD3375" s="3">
        <f t="shared" si="1205"/>
        <v>1.861762252620748</v>
      </c>
      <c r="AE3375" s="3">
        <f t="shared" si="1206"/>
        <v>2.5910710537574646</v>
      </c>
      <c r="AF3375" s="3">
        <f t="shared" si="1207"/>
        <v>4.2380584854336494</v>
      </c>
      <c r="AG3375" t="str">
        <f t="shared" si="1208"/>
        <v>Cluster 1</v>
      </c>
      <c r="AH3375" t="str">
        <f t="shared" si="1209"/>
        <v>Not Applicable</v>
      </c>
      <c r="AI3375" t="e">
        <f t="shared" si="1210"/>
        <v>#N/A</v>
      </c>
      <c r="AJ3375">
        <f t="shared" si="1211"/>
        <v>13.52</v>
      </c>
      <c r="AK3375" t="str">
        <f t="shared" si="1212"/>
        <v>no - High</v>
      </c>
      <c r="AL3375" t="str">
        <f t="shared" si="1213"/>
        <v>Q3 - High</v>
      </c>
      <c r="AM3375">
        <f t="shared" si="1214"/>
        <v>0</v>
      </c>
      <c r="AN3375">
        <f t="shared" si="1215"/>
        <v>0</v>
      </c>
      <c r="AO3375">
        <f t="shared" si="1216"/>
        <v>1</v>
      </c>
      <c r="AP3375">
        <f t="shared" si="1217"/>
        <v>2</v>
      </c>
      <c r="AQ3375">
        <f t="shared" si="1218"/>
        <v>79.5</v>
      </c>
    </row>
    <row r="3376" spans="1:43" x14ac:dyDescent="0.25">
      <c r="A3376" t="s">
        <v>37</v>
      </c>
      <c r="B3376">
        <v>95</v>
      </c>
      <c r="C3376" t="s">
        <v>25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  <c r="U3376">
        <f t="shared" si="1196"/>
        <v>1</v>
      </c>
      <c r="V3376" t="str">
        <f t="shared" si="1197"/>
        <v>&gt;3 calls</v>
      </c>
      <c r="W3376" t="str">
        <f t="shared" si="1198"/>
        <v>Q2</v>
      </c>
      <c r="X3376" t="str">
        <f t="shared" si="1199"/>
        <v>Not Applicable</v>
      </c>
      <c r="Y3376" t="str">
        <f t="shared" si="1200"/>
        <v>Medium</v>
      </c>
      <c r="Z3376" s="3">
        <f t="shared" si="1201"/>
        <v>-0.87497728918547268</v>
      </c>
      <c r="AA3376" s="3">
        <f t="shared" si="1202"/>
        <v>-7.1123187077755057E-2</v>
      </c>
      <c r="AB3376" s="3">
        <f t="shared" si="1203"/>
        <v>-0.38781541916366502</v>
      </c>
      <c r="AC3376" s="3">
        <f t="shared" si="1204"/>
        <v>-0.12900632786712207</v>
      </c>
      <c r="AD3376" s="3">
        <f t="shared" si="1205"/>
        <v>1.4183944267069277</v>
      </c>
      <c r="AE3376" s="3">
        <f t="shared" si="1206"/>
        <v>0.96834249948109996</v>
      </c>
      <c r="AF3376" s="3">
        <f t="shared" si="1207"/>
        <v>2.8041989306911401</v>
      </c>
      <c r="AG3376" t="str">
        <f t="shared" si="1208"/>
        <v>Cluster 2</v>
      </c>
      <c r="AH3376" t="str">
        <f t="shared" si="1209"/>
        <v>Not Applicable</v>
      </c>
      <c r="AI3376">
        <f t="shared" si="1210"/>
        <v>22.61</v>
      </c>
      <c r="AJ3376" t="e">
        <f t="shared" si="1211"/>
        <v>#N/A</v>
      </c>
      <c r="AK3376" t="str">
        <f t="shared" si="1212"/>
        <v>no - Low</v>
      </c>
      <c r="AL3376" t="str">
        <f t="shared" si="1213"/>
        <v>Q2 - Medium</v>
      </c>
      <c r="AM3376">
        <f t="shared" si="1214"/>
        <v>0</v>
      </c>
      <c r="AN3376">
        <f t="shared" si="1215"/>
        <v>0</v>
      </c>
      <c r="AO3376">
        <f t="shared" si="1216"/>
        <v>0</v>
      </c>
      <c r="AP3376">
        <f t="shared" si="1217"/>
        <v>4</v>
      </c>
      <c r="AQ3376">
        <f t="shared" si="1218"/>
        <v>133</v>
      </c>
    </row>
    <row r="3377" spans="1:43" x14ac:dyDescent="0.25">
      <c r="A3377" t="s">
        <v>59</v>
      </c>
      <c r="B3377">
        <v>118</v>
      </c>
      <c r="C3377" t="s">
        <v>25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  <c r="U3377">
        <f t="shared" si="1196"/>
        <v>1</v>
      </c>
      <c r="V3377" t="str">
        <f t="shared" si="1197"/>
        <v>&lt;=3 calls</v>
      </c>
      <c r="W3377" t="str">
        <f t="shared" si="1198"/>
        <v>Q3</v>
      </c>
      <c r="X3377" t="str">
        <f t="shared" si="1199"/>
        <v>Not Applicable</v>
      </c>
      <c r="Y3377" t="str">
        <f t="shared" si="1200"/>
        <v>Medium</v>
      </c>
      <c r="Z3377" s="3">
        <f t="shared" si="1201"/>
        <v>2.1650668687053347</v>
      </c>
      <c r="AA3377" s="3">
        <f t="shared" si="1202"/>
        <v>-0.22634855603493403</v>
      </c>
      <c r="AB3377" s="3">
        <f t="shared" si="1203"/>
        <v>-0.23092478678378284</v>
      </c>
      <c r="AC3377" s="3">
        <f t="shared" si="1204"/>
        <v>0.77675738956378104</v>
      </c>
      <c r="AD3377" s="3">
        <f t="shared" si="1205"/>
        <v>3.7900565094835326</v>
      </c>
      <c r="AE3377" s="3">
        <f t="shared" si="1206"/>
        <v>2.3228057418083194</v>
      </c>
      <c r="AF3377" s="3">
        <f t="shared" si="1207"/>
        <v>2.1038832389837845</v>
      </c>
      <c r="AG3377" t="str">
        <f t="shared" si="1208"/>
        <v>Cluster 3</v>
      </c>
      <c r="AH3377" t="str">
        <f t="shared" si="1209"/>
        <v>Not Applicable</v>
      </c>
      <c r="AI3377">
        <f t="shared" si="1210"/>
        <v>50.52</v>
      </c>
      <c r="AJ3377" t="e">
        <f t="shared" si="1211"/>
        <v>#N/A</v>
      </c>
      <c r="AK3377" t="str">
        <f t="shared" si="1212"/>
        <v>no - Medium</v>
      </c>
      <c r="AL3377" t="str">
        <f t="shared" si="1213"/>
        <v>Q4 - Very High</v>
      </c>
      <c r="AM3377">
        <f t="shared" si="1214"/>
        <v>0</v>
      </c>
      <c r="AN3377">
        <f t="shared" si="1215"/>
        <v>0</v>
      </c>
      <c r="AO3377">
        <f t="shared" si="1216"/>
        <v>0</v>
      </c>
      <c r="AP3377">
        <f t="shared" si="1217"/>
        <v>1</v>
      </c>
      <c r="AQ3377">
        <f t="shared" si="1218"/>
        <v>297.2</v>
      </c>
    </row>
    <row r="3378" spans="1:43" x14ac:dyDescent="0.25">
      <c r="A3378" t="s">
        <v>36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  <c r="U3378">
        <f t="shared" si="1196"/>
        <v>0</v>
      </c>
      <c r="V3378" t="str">
        <f t="shared" si="1197"/>
        <v>&lt;=3 calls</v>
      </c>
      <c r="W3378" t="str">
        <f t="shared" si="1198"/>
        <v>Q2</v>
      </c>
      <c r="X3378" t="str">
        <f t="shared" si="1199"/>
        <v>Not Applicable</v>
      </c>
      <c r="Y3378" t="str">
        <f t="shared" si="1200"/>
        <v>Medium</v>
      </c>
      <c r="Z3378" s="3">
        <f t="shared" si="1201"/>
        <v>0.64134193451280475</v>
      </c>
      <c r="AA3378" s="3">
        <f t="shared" si="1202"/>
        <v>-4.9232429917127313E-2</v>
      </c>
      <c r="AB3378" s="3">
        <f t="shared" si="1203"/>
        <v>-0.94189752592299536</v>
      </c>
      <c r="AC3378" s="3">
        <f t="shared" si="1204"/>
        <v>0.59560464607760044</v>
      </c>
      <c r="AD3378" s="3">
        <f t="shared" si="1205"/>
        <v>2.4793733890622081</v>
      </c>
      <c r="AE3378" s="3">
        <f t="shared" si="1206"/>
        <v>1.2867241945690051</v>
      </c>
      <c r="AF3378" s="3">
        <f t="shared" si="1207"/>
        <v>2.2724493181122192</v>
      </c>
      <c r="AG3378" t="str">
        <f t="shared" si="1208"/>
        <v>Cluster 2</v>
      </c>
      <c r="AH3378" t="str">
        <f t="shared" si="1209"/>
        <v>Not Applicable</v>
      </c>
      <c r="AI3378" t="e">
        <f t="shared" si="1210"/>
        <v>#N/A</v>
      </c>
      <c r="AJ3378">
        <f t="shared" si="1211"/>
        <v>36.53</v>
      </c>
      <c r="AK3378" t="str">
        <f t="shared" si="1212"/>
        <v>no - Low</v>
      </c>
      <c r="AL3378" t="str">
        <f t="shared" si="1213"/>
        <v>Q3 - High</v>
      </c>
      <c r="AM3378">
        <f t="shared" si="1214"/>
        <v>0</v>
      </c>
      <c r="AN3378">
        <f t="shared" si="1215"/>
        <v>1</v>
      </c>
      <c r="AO3378">
        <f t="shared" si="1216"/>
        <v>0</v>
      </c>
      <c r="AP3378">
        <f t="shared" si="1217"/>
        <v>2</v>
      </c>
      <c r="AQ3378">
        <f t="shared" si="1218"/>
        <v>214.9</v>
      </c>
    </row>
    <row r="3379" spans="1:43" x14ac:dyDescent="0.25">
      <c r="A3379" t="s">
        <v>24</v>
      </c>
      <c r="B3379">
        <v>42</v>
      </c>
      <c r="C3379" t="s">
        <v>25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  <c r="U3379">
        <f t="shared" si="1196"/>
        <v>0</v>
      </c>
      <c r="V3379" t="str">
        <f t="shared" si="1197"/>
        <v>&lt;=3 calls</v>
      </c>
      <c r="W3379" t="str">
        <f t="shared" si="1198"/>
        <v>Q1</v>
      </c>
      <c r="X3379" t="str">
        <f t="shared" si="1199"/>
        <v>Not Applicable</v>
      </c>
      <c r="Y3379" t="str">
        <f t="shared" si="1200"/>
        <v>Low</v>
      </c>
      <c r="Z3379" s="3">
        <f t="shared" si="1201"/>
        <v>1.6596271274725753</v>
      </c>
      <c r="AA3379" s="3">
        <f t="shared" si="1202"/>
        <v>-3.2313524935393034</v>
      </c>
      <c r="AB3379" s="3">
        <f t="shared" si="1203"/>
        <v>-0.67379328071686784</v>
      </c>
      <c r="AC3379" s="3">
        <f t="shared" si="1204"/>
        <v>1.2839850713250869</v>
      </c>
      <c r="AD3379" s="3">
        <f t="shared" si="1205"/>
        <v>4.1683988577574258</v>
      </c>
      <c r="AE3379" s="3">
        <f t="shared" si="1206"/>
        <v>3.9113445499304245</v>
      </c>
      <c r="AF3379" s="3">
        <f t="shared" si="1207"/>
        <v>4.6066998316785792</v>
      </c>
      <c r="AG3379" t="str">
        <f t="shared" si="1208"/>
        <v>Cluster 2</v>
      </c>
      <c r="AH3379" t="str">
        <f t="shared" si="1209"/>
        <v>Not Applicable</v>
      </c>
      <c r="AI3379" t="e">
        <f t="shared" si="1210"/>
        <v>#N/A</v>
      </c>
      <c r="AJ3379">
        <f t="shared" si="1211"/>
        <v>45.88</v>
      </c>
      <c r="AK3379" t="str">
        <f t="shared" si="1212"/>
        <v>no - Low</v>
      </c>
      <c r="AL3379" t="str">
        <f t="shared" si="1213"/>
        <v>Q4 - Very High</v>
      </c>
      <c r="AM3379">
        <f t="shared" si="1214"/>
        <v>0</v>
      </c>
      <c r="AN3379">
        <f t="shared" si="1215"/>
        <v>0</v>
      </c>
      <c r="AO3379">
        <f t="shared" si="1216"/>
        <v>0</v>
      </c>
      <c r="AP3379">
        <f t="shared" si="1217"/>
        <v>1</v>
      </c>
      <c r="AQ3379">
        <f t="shared" si="1218"/>
        <v>269.89999999999998</v>
      </c>
    </row>
    <row r="3380" spans="1:43" x14ac:dyDescent="0.25">
      <c r="A3380" t="s">
        <v>61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  <c r="U3380">
        <f t="shared" si="1196"/>
        <v>0</v>
      </c>
      <c r="V3380" t="str">
        <f t="shared" si="1197"/>
        <v>&lt;=3 calls</v>
      </c>
      <c r="W3380" t="str">
        <f t="shared" si="1198"/>
        <v>Q1</v>
      </c>
      <c r="X3380" t="str">
        <f t="shared" si="1199"/>
        <v>Not Applicable</v>
      </c>
      <c r="Y3380" t="str">
        <f t="shared" si="1200"/>
        <v>Medium</v>
      </c>
      <c r="Z3380" s="3">
        <f t="shared" si="1201"/>
        <v>-0.67502310584064462</v>
      </c>
      <c r="AA3380" s="3">
        <f t="shared" si="1202"/>
        <v>-1.1421122094224547E-2</v>
      </c>
      <c r="AB3380" s="3">
        <f t="shared" si="1203"/>
        <v>-0.45136605506437649</v>
      </c>
      <c r="AC3380" s="3">
        <f t="shared" si="1204"/>
        <v>-0.88984785050908088</v>
      </c>
      <c r="AD3380" s="3">
        <f t="shared" si="1205"/>
        <v>1.181537507298011</v>
      </c>
      <c r="AE3380" s="3">
        <f t="shared" si="1206"/>
        <v>1.2047187008462394</v>
      </c>
      <c r="AF3380" s="3">
        <f t="shared" si="1207"/>
        <v>3.083287760684251</v>
      </c>
      <c r="AG3380" t="str">
        <f t="shared" si="1208"/>
        <v>Cluster 1</v>
      </c>
      <c r="AH3380" t="str">
        <f t="shared" si="1209"/>
        <v>Not Applicable</v>
      </c>
      <c r="AI3380" t="e">
        <f t="shared" si="1210"/>
        <v>#N/A</v>
      </c>
      <c r="AJ3380">
        <f t="shared" si="1211"/>
        <v>24.45</v>
      </c>
      <c r="AK3380" t="str">
        <f t="shared" si="1212"/>
        <v>no - Medium</v>
      </c>
      <c r="AL3380" t="str">
        <f t="shared" si="1213"/>
        <v>Q1 - Low</v>
      </c>
      <c r="AM3380">
        <f t="shared" si="1214"/>
        <v>0</v>
      </c>
      <c r="AN3380">
        <f t="shared" si="1215"/>
        <v>1</v>
      </c>
      <c r="AO3380">
        <f t="shared" si="1216"/>
        <v>0</v>
      </c>
      <c r="AP3380">
        <f t="shared" si="1217"/>
        <v>1</v>
      </c>
      <c r="AQ3380">
        <f t="shared" si="1218"/>
        <v>143.80000000000001</v>
      </c>
    </row>
    <row r="3381" spans="1:43" x14ac:dyDescent="0.25">
      <c r="A3381" t="s">
        <v>37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  <c r="U3381">
        <f t="shared" si="1196"/>
        <v>1</v>
      </c>
      <c r="V3381" t="str">
        <f t="shared" si="1197"/>
        <v>&lt;=3 calls</v>
      </c>
      <c r="W3381" t="str">
        <f t="shared" si="1198"/>
        <v>Q3</v>
      </c>
      <c r="X3381" t="str">
        <f t="shared" si="1199"/>
        <v>Not Applicable</v>
      </c>
      <c r="Y3381" t="str">
        <f t="shared" si="1200"/>
        <v>Medium</v>
      </c>
      <c r="Z3381" s="3">
        <f t="shared" si="1201"/>
        <v>-0.88978871017397865</v>
      </c>
      <c r="AA3381" s="3">
        <f t="shared" si="1202"/>
        <v>-0.6024715654311763</v>
      </c>
      <c r="AB3381" s="3">
        <f t="shared" si="1203"/>
        <v>-1.0014762470799126</v>
      </c>
      <c r="AC3381" s="3">
        <f t="shared" si="1204"/>
        <v>0.95791013304996164</v>
      </c>
      <c r="AD3381" s="3">
        <f t="shared" si="1205"/>
        <v>2.0008972120278981</v>
      </c>
      <c r="AE3381" s="3">
        <f t="shared" si="1206"/>
        <v>1.7536369157756762</v>
      </c>
      <c r="AF3381" s="3">
        <f t="shared" si="1207"/>
        <v>3.1854191579196347</v>
      </c>
      <c r="AG3381" t="str">
        <f t="shared" si="1208"/>
        <v>Cluster 2</v>
      </c>
      <c r="AH3381" t="str">
        <f t="shared" si="1209"/>
        <v>Not Applicable</v>
      </c>
      <c r="AI3381">
        <f t="shared" si="1210"/>
        <v>22.47</v>
      </c>
      <c r="AJ3381" t="e">
        <f t="shared" si="1211"/>
        <v>#N/A</v>
      </c>
      <c r="AK3381" t="str">
        <f t="shared" si="1212"/>
        <v>no - High</v>
      </c>
      <c r="AL3381" t="str">
        <f t="shared" si="1213"/>
        <v>Q4 - Very High</v>
      </c>
      <c r="AM3381">
        <f t="shared" si="1214"/>
        <v>0</v>
      </c>
      <c r="AN3381">
        <f t="shared" si="1215"/>
        <v>1</v>
      </c>
      <c r="AO3381">
        <f t="shared" si="1216"/>
        <v>0</v>
      </c>
      <c r="AP3381">
        <f t="shared" si="1217"/>
        <v>3</v>
      </c>
      <c r="AQ3381">
        <f t="shared" si="1218"/>
        <v>132.19999999999999</v>
      </c>
    </row>
    <row r="3382" spans="1:43" x14ac:dyDescent="0.25">
      <c r="A3382" t="s">
        <v>29</v>
      </c>
      <c r="B3382">
        <v>60</v>
      </c>
      <c r="C3382" t="s">
        <v>25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  <c r="U3382">
        <f t="shared" si="1196"/>
        <v>0</v>
      </c>
      <c r="V3382" t="str">
        <f t="shared" si="1197"/>
        <v>&lt;=3 calls</v>
      </c>
      <c r="W3382" t="str">
        <f t="shared" si="1198"/>
        <v>Q1</v>
      </c>
      <c r="X3382" t="str">
        <f t="shared" si="1199"/>
        <v>Not Applicable</v>
      </c>
      <c r="Y3382" t="str">
        <f t="shared" si="1200"/>
        <v>Low</v>
      </c>
      <c r="Z3382" s="3">
        <f t="shared" si="1201"/>
        <v>-0.32325185736363282</v>
      </c>
      <c r="AA3382" s="3">
        <f t="shared" si="1202"/>
        <v>-0.73580617722772812</v>
      </c>
      <c r="AB3382" s="3">
        <f t="shared" si="1203"/>
        <v>0.83156240718124108</v>
      </c>
      <c r="AC3382" s="3">
        <f t="shared" si="1204"/>
        <v>1.428907266114031</v>
      </c>
      <c r="AD3382" s="3">
        <f t="shared" si="1205"/>
        <v>3.1276185482462338</v>
      </c>
      <c r="AE3382" s="3">
        <f t="shared" si="1206"/>
        <v>1.8382531125843513</v>
      </c>
      <c r="AF3382" s="3">
        <f t="shared" si="1207"/>
        <v>2.230773683841154</v>
      </c>
      <c r="AG3382" t="str">
        <f t="shared" si="1208"/>
        <v>Cluster 2</v>
      </c>
      <c r="AH3382" t="str">
        <f t="shared" si="1209"/>
        <v>Not Applicable</v>
      </c>
      <c r="AI3382" t="e">
        <f t="shared" si="1210"/>
        <v>#N/A</v>
      </c>
      <c r="AJ3382">
        <f t="shared" si="1211"/>
        <v>27.68</v>
      </c>
      <c r="AK3382" t="str">
        <f t="shared" si="1212"/>
        <v>no - Low</v>
      </c>
      <c r="AL3382" t="str">
        <f t="shared" si="1213"/>
        <v>Q4 - Very High</v>
      </c>
      <c r="AM3382">
        <f t="shared" si="1214"/>
        <v>0</v>
      </c>
      <c r="AN3382">
        <f t="shared" si="1215"/>
        <v>0</v>
      </c>
      <c r="AO3382">
        <f t="shared" si="1216"/>
        <v>0</v>
      </c>
      <c r="AP3382">
        <f t="shared" si="1217"/>
        <v>1</v>
      </c>
      <c r="AQ3382">
        <f t="shared" si="1218"/>
        <v>162.80000000000001</v>
      </c>
    </row>
    <row r="3383" spans="1:43" x14ac:dyDescent="0.25">
      <c r="A3383" t="s">
        <v>24</v>
      </c>
      <c r="B3383">
        <v>112</v>
      </c>
      <c r="C3383" t="s">
        <v>25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  <c r="U3383">
        <f t="shared" si="1196"/>
        <v>1</v>
      </c>
      <c r="V3383" t="str">
        <f t="shared" si="1197"/>
        <v>&lt;=3 calls</v>
      </c>
      <c r="W3383" t="str">
        <f t="shared" si="1198"/>
        <v>Q3</v>
      </c>
      <c r="X3383" t="str">
        <f t="shared" si="1199"/>
        <v>Not Applicable</v>
      </c>
      <c r="Y3383" t="str">
        <f t="shared" si="1200"/>
        <v>Medium</v>
      </c>
      <c r="Z3383" s="3">
        <f t="shared" si="1201"/>
        <v>3.1703920683001634</v>
      </c>
      <c r="AA3383" s="3">
        <f t="shared" si="1202"/>
        <v>0.131863833866249</v>
      </c>
      <c r="AB3383" s="3">
        <f t="shared" si="1203"/>
        <v>1.4948721693949196</v>
      </c>
      <c r="AC3383" s="3">
        <f t="shared" si="1204"/>
        <v>0.59560464607760044</v>
      </c>
      <c r="AD3383" s="3">
        <f t="shared" si="1205"/>
        <v>5.2386665354802888</v>
      </c>
      <c r="AE3383" s="3">
        <f t="shared" si="1206"/>
        <v>3.557831029529535</v>
      </c>
      <c r="AF3383" s="3">
        <f t="shared" si="1207"/>
        <v>2.4233646443334371</v>
      </c>
      <c r="AG3383" t="str">
        <f t="shared" si="1208"/>
        <v>Cluster 3</v>
      </c>
      <c r="AH3383" t="str">
        <f t="shared" si="1209"/>
        <v>Not Applicable</v>
      </c>
      <c r="AI3383">
        <f t="shared" si="1210"/>
        <v>59.76</v>
      </c>
      <c r="AJ3383" t="e">
        <f t="shared" si="1211"/>
        <v>#N/A</v>
      </c>
      <c r="AK3383" t="str">
        <f t="shared" si="1212"/>
        <v>no - Medium</v>
      </c>
      <c r="AL3383" t="str">
        <f t="shared" si="1213"/>
        <v>Q3 - High</v>
      </c>
      <c r="AM3383">
        <f t="shared" si="1214"/>
        <v>0</v>
      </c>
      <c r="AN3383">
        <f t="shared" si="1215"/>
        <v>0</v>
      </c>
      <c r="AO3383">
        <f t="shared" si="1216"/>
        <v>0</v>
      </c>
      <c r="AP3383">
        <f t="shared" si="1217"/>
        <v>1</v>
      </c>
      <c r="AQ3383">
        <f t="shared" si="1218"/>
        <v>351.5</v>
      </c>
    </row>
    <row r="3384" spans="1:43" x14ac:dyDescent="0.25">
      <c r="A3384" t="s">
        <v>58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  <c r="U3384">
        <f t="shared" si="1196"/>
        <v>0</v>
      </c>
      <c r="V3384" t="str">
        <f t="shared" si="1197"/>
        <v>&lt;=3 calls</v>
      </c>
      <c r="W3384" t="str">
        <f t="shared" si="1198"/>
        <v>Q1</v>
      </c>
      <c r="X3384" t="str">
        <f t="shared" si="1199"/>
        <v>Not Applicable</v>
      </c>
      <c r="Y3384" t="str">
        <f t="shared" si="1200"/>
        <v>Low</v>
      </c>
      <c r="Z3384" s="3">
        <f t="shared" si="1201"/>
        <v>-0.26770902865673624</v>
      </c>
      <c r="AA3384" s="3">
        <f t="shared" si="1202"/>
        <v>-1.3567076530564453</v>
      </c>
      <c r="AB3384" s="3">
        <f t="shared" si="1203"/>
        <v>2.4362159636742113</v>
      </c>
      <c r="AC3384" s="3">
        <f t="shared" si="1204"/>
        <v>0.16083806171076653</v>
      </c>
      <c r="AD3384" s="3">
        <f t="shared" si="1205"/>
        <v>3.7173398514241063</v>
      </c>
      <c r="AE3384" s="3">
        <f t="shared" si="1206"/>
        <v>2.8059474128433348</v>
      </c>
      <c r="AF3384" s="3">
        <f t="shared" si="1207"/>
        <v>3.150883399349873</v>
      </c>
      <c r="AG3384" t="str">
        <f t="shared" si="1208"/>
        <v>Cluster 2</v>
      </c>
      <c r="AH3384" t="str">
        <f t="shared" si="1209"/>
        <v>Not Applicable</v>
      </c>
      <c r="AI3384" t="e">
        <f t="shared" si="1210"/>
        <v>#N/A</v>
      </c>
      <c r="AJ3384">
        <f t="shared" si="1211"/>
        <v>28.19</v>
      </c>
      <c r="AK3384" t="str">
        <f t="shared" si="1212"/>
        <v>no - Medium</v>
      </c>
      <c r="AL3384" t="str">
        <f t="shared" si="1213"/>
        <v>Q3 - High</v>
      </c>
      <c r="AM3384">
        <f t="shared" si="1214"/>
        <v>0</v>
      </c>
      <c r="AN3384">
        <f t="shared" si="1215"/>
        <v>1</v>
      </c>
      <c r="AO3384">
        <f t="shared" si="1216"/>
        <v>0</v>
      </c>
      <c r="AP3384">
        <f t="shared" si="1217"/>
        <v>0</v>
      </c>
      <c r="AQ3384">
        <f t="shared" si="1218"/>
        <v>165.8</v>
      </c>
    </row>
    <row r="3385" spans="1:43" x14ac:dyDescent="0.25">
      <c r="A3385" t="s">
        <v>65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  <c r="U3385">
        <f t="shared" si="1196"/>
        <v>0</v>
      </c>
      <c r="V3385" t="str">
        <f t="shared" si="1197"/>
        <v>&lt;=3 calls</v>
      </c>
      <c r="W3385" t="str">
        <f t="shared" si="1198"/>
        <v>Q4</v>
      </c>
      <c r="X3385" t="str">
        <f t="shared" si="1199"/>
        <v>Not Applicable</v>
      </c>
      <c r="Y3385" t="str">
        <f t="shared" si="1200"/>
        <v>Medium</v>
      </c>
      <c r="Z3385" s="3">
        <f t="shared" si="1201"/>
        <v>0.28586783078866618</v>
      </c>
      <c r="AA3385" s="3">
        <f t="shared" si="1202"/>
        <v>0.17166521052193601</v>
      </c>
      <c r="AB3385" s="3">
        <f t="shared" si="1203"/>
        <v>-0.46725371403955462</v>
      </c>
      <c r="AC3385" s="3">
        <f t="shared" si="1204"/>
        <v>0.52314354868312773</v>
      </c>
      <c r="AD3385" s="3">
        <f t="shared" si="1205"/>
        <v>2.3727705997218194</v>
      </c>
      <c r="AE3385" s="3">
        <f t="shared" si="1206"/>
        <v>0.77665601587568489</v>
      </c>
      <c r="AF3385" s="3">
        <f t="shared" si="1207"/>
        <v>1.8911236911126519</v>
      </c>
      <c r="AG3385" t="str">
        <f t="shared" si="1208"/>
        <v>Cluster 2</v>
      </c>
      <c r="AH3385" t="str">
        <f t="shared" si="1209"/>
        <v>&gt;16 messages</v>
      </c>
      <c r="AI3385" t="e">
        <f t="shared" si="1210"/>
        <v>#N/A</v>
      </c>
      <c r="AJ3385">
        <f t="shared" si="1211"/>
        <v>33.270000000000003</v>
      </c>
      <c r="AK3385" t="str">
        <f t="shared" si="1212"/>
        <v>no - Low</v>
      </c>
      <c r="AL3385" t="str">
        <f t="shared" si="1213"/>
        <v>Q3 - High</v>
      </c>
      <c r="AM3385">
        <f t="shared" si="1214"/>
        <v>0</v>
      </c>
      <c r="AN3385">
        <f t="shared" si="1215"/>
        <v>1</v>
      </c>
      <c r="AO3385">
        <f t="shared" si="1216"/>
        <v>0</v>
      </c>
      <c r="AP3385">
        <f t="shared" si="1217"/>
        <v>2</v>
      </c>
      <c r="AQ3385">
        <f t="shared" si="1218"/>
        <v>195.7</v>
      </c>
    </row>
    <row r="3386" spans="1:43" x14ac:dyDescent="0.25">
      <c r="A3386" t="s">
        <v>74</v>
      </c>
      <c r="B3386">
        <v>92</v>
      </c>
      <c r="C3386" t="s">
        <v>25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  <c r="U3386">
        <f t="shared" si="1196"/>
        <v>0</v>
      </c>
      <c r="V3386" t="str">
        <f t="shared" si="1197"/>
        <v>&lt;=3 calls</v>
      </c>
      <c r="W3386" t="str">
        <f t="shared" si="1198"/>
        <v>Q2</v>
      </c>
      <c r="X3386" t="str">
        <f t="shared" si="1199"/>
        <v>Not Applicable</v>
      </c>
      <c r="Y3386" t="str">
        <f t="shared" si="1200"/>
        <v>Low</v>
      </c>
      <c r="Z3386" s="3">
        <f t="shared" si="1201"/>
        <v>1.3023015961248741</v>
      </c>
      <c r="AA3386" s="3">
        <f t="shared" si="1202"/>
        <v>-3.1537398090607129</v>
      </c>
      <c r="AB3386" s="3">
        <f t="shared" si="1203"/>
        <v>-0.28454563582500869</v>
      </c>
      <c r="AC3386" s="3">
        <f t="shared" si="1204"/>
        <v>-0.20146742526159472</v>
      </c>
      <c r="AD3386" s="3">
        <f t="shared" si="1205"/>
        <v>3.3299725261310198</v>
      </c>
      <c r="AE3386" s="3">
        <f t="shared" si="1206"/>
        <v>3.4298133437305727</v>
      </c>
      <c r="AF3386" s="3">
        <f t="shared" si="1207"/>
        <v>4.5208983754202192</v>
      </c>
      <c r="AG3386" t="str">
        <f t="shared" si="1208"/>
        <v>Cluster 1</v>
      </c>
      <c r="AH3386" t="str">
        <f t="shared" si="1209"/>
        <v>Not Applicable</v>
      </c>
      <c r="AI3386" t="e">
        <f t="shared" si="1210"/>
        <v>#N/A</v>
      </c>
      <c r="AJ3386">
        <f t="shared" si="1211"/>
        <v>42.6</v>
      </c>
      <c r="AK3386" t="str">
        <f t="shared" si="1212"/>
        <v>no - Medium</v>
      </c>
      <c r="AL3386" t="str">
        <f t="shared" si="1213"/>
        <v>Q2 - Medium</v>
      </c>
      <c r="AM3386">
        <f t="shared" si="1214"/>
        <v>0</v>
      </c>
      <c r="AN3386">
        <f t="shared" si="1215"/>
        <v>0</v>
      </c>
      <c r="AO3386">
        <f t="shared" si="1216"/>
        <v>0</v>
      </c>
      <c r="AP3386">
        <f t="shared" si="1217"/>
        <v>2</v>
      </c>
      <c r="AQ3386">
        <f t="shared" si="1218"/>
        <v>250.6</v>
      </c>
    </row>
    <row r="3387" spans="1:43" x14ac:dyDescent="0.25">
      <c r="A3387" t="s">
        <v>36</v>
      </c>
      <c r="B3387">
        <v>68</v>
      </c>
      <c r="C3387" t="s">
        <v>28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  <c r="U3387">
        <f t="shared" si="1196"/>
        <v>0</v>
      </c>
      <c r="V3387" t="str">
        <f t="shared" si="1197"/>
        <v>&lt;=3 calls</v>
      </c>
      <c r="W3387" t="str">
        <f t="shared" si="1198"/>
        <v>Q1</v>
      </c>
      <c r="X3387" t="str">
        <f t="shared" si="1199"/>
        <v>Not Applicable</v>
      </c>
      <c r="Y3387" t="str">
        <f t="shared" si="1200"/>
        <v>Medium</v>
      </c>
      <c r="Z3387" s="3">
        <f t="shared" si="1201"/>
        <v>-0.71020023068834592</v>
      </c>
      <c r="AA3387" s="3">
        <f t="shared" si="1202"/>
        <v>-0.67610411224419764</v>
      </c>
      <c r="AB3387" s="3">
        <f t="shared" si="1203"/>
        <v>0.4562164638926624</v>
      </c>
      <c r="AC3387" s="3">
        <f t="shared" si="1204"/>
        <v>-0.38262016874777532</v>
      </c>
      <c r="AD3387" s="3">
        <f t="shared" si="1205"/>
        <v>1.6403099396599665</v>
      </c>
      <c r="AE3387" s="3">
        <f t="shared" si="1206"/>
        <v>1.147184725195814</v>
      </c>
      <c r="AF3387" s="3">
        <f t="shared" si="1207"/>
        <v>2.8180576447790964</v>
      </c>
      <c r="AG3387" t="str">
        <f t="shared" si="1208"/>
        <v>Cluster 2</v>
      </c>
      <c r="AH3387" t="str">
        <f t="shared" si="1209"/>
        <v>Not Applicable</v>
      </c>
      <c r="AI3387" t="e">
        <f t="shared" si="1210"/>
        <v>#N/A</v>
      </c>
      <c r="AJ3387">
        <f t="shared" si="1211"/>
        <v>24.12</v>
      </c>
      <c r="AK3387" t="str">
        <f t="shared" si="1212"/>
        <v>no - Medium</v>
      </c>
      <c r="AL3387" t="str">
        <f t="shared" si="1213"/>
        <v>Q2 - Medium</v>
      </c>
      <c r="AM3387">
        <f t="shared" si="1214"/>
        <v>0</v>
      </c>
      <c r="AN3387">
        <f t="shared" si="1215"/>
        <v>0</v>
      </c>
      <c r="AO3387">
        <f t="shared" si="1216"/>
        <v>1</v>
      </c>
      <c r="AP3387">
        <f t="shared" si="1217"/>
        <v>1</v>
      </c>
      <c r="AQ3387">
        <f t="shared" si="1218"/>
        <v>141.9</v>
      </c>
    </row>
    <row r="3388" spans="1:43" x14ac:dyDescent="0.25">
      <c r="A3388" t="s">
        <v>20</v>
      </c>
      <c r="B3388">
        <v>159</v>
      </c>
      <c r="C3388" t="s">
        <v>28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  <c r="U3388">
        <f t="shared" si="1196"/>
        <v>0</v>
      </c>
      <c r="V3388" t="str">
        <f t="shared" si="1197"/>
        <v>&lt;=3 calls</v>
      </c>
      <c r="W3388" t="str">
        <f t="shared" si="1198"/>
        <v>Q4</v>
      </c>
      <c r="X3388" t="str">
        <f t="shared" si="1199"/>
        <v>Not Applicable</v>
      </c>
      <c r="Y3388" t="str">
        <f t="shared" si="1200"/>
        <v>Medium</v>
      </c>
      <c r="Z3388" s="3">
        <f t="shared" si="1201"/>
        <v>-0.2177204828205295</v>
      </c>
      <c r="AA3388" s="3">
        <f t="shared" si="1202"/>
        <v>7.4151837715502739E-2</v>
      </c>
      <c r="AB3388" s="3">
        <f t="shared" si="1203"/>
        <v>-2.8357134850264504E-2</v>
      </c>
      <c r="AC3388" s="3">
        <f t="shared" si="1204"/>
        <v>-0.78115620441737255</v>
      </c>
      <c r="AD3388" s="3">
        <f t="shared" si="1205"/>
        <v>1.6606462229287535</v>
      </c>
      <c r="AE3388" s="3">
        <f t="shared" si="1206"/>
        <v>0.81480663133829656</v>
      </c>
      <c r="AF3388" s="3">
        <f t="shared" si="1207"/>
        <v>2.5632155225845117</v>
      </c>
      <c r="AG3388" t="str">
        <f t="shared" si="1208"/>
        <v>Cluster 2</v>
      </c>
      <c r="AH3388" t="str">
        <f t="shared" si="1209"/>
        <v>Not Applicable</v>
      </c>
      <c r="AI3388" t="e">
        <f t="shared" si="1210"/>
        <v>#N/A</v>
      </c>
      <c r="AJ3388">
        <f t="shared" si="1211"/>
        <v>28.65</v>
      </c>
      <c r="AK3388" t="str">
        <f t="shared" si="1212"/>
        <v>no - Low</v>
      </c>
      <c r="AL3388" t="str">
        <f t="shared" si="1213"/>
        <v>Q1 - Low</v>
      </c>
      <c r="AM3388">
        <f t="shared" si="1214"/>
        <v>0</v>
      </c>
      <c r="AN3388">
        <f t="shared" si="1215"/>
        <v>0</v>
      </c>
      <c r="AO3388">
        <f t="shared" si="1216"/>
        <v>1</v>
      </c>
      <c r="AP3388">
        <f t="shared" si="1217"/>
        <v>1</v>
      </c>
      <c r="AQ3388">
        <f t="shared" si="1218"/>
        <v>168.5</v>
      </c>
    </row>
    <row r="3389" spans="1:43" x14ac:dyDescent="0.25">
      <c r="A3389" t="s">
        <v>72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  <c r="U3389">
        <f t="shared" si="1196"/>
        <v>0</v>
      </c>
      <c r="V3389" t="str">
        <f t="shared" si="1197"/>
        <v>&lt;=3 calls</v>
      </c>
      <c r="W3389" t="str">
        <f t="shared" si="1198"/>
        <v>Q4</v>
      </c>
      <c r="X3389" t="str">
        <f t="shared" si="1199"/>
        <v>Not Applicable</v>
      </c>
      <c r="Y3389" t="str">
        <f t="shared" si="1200"/>
        <v>High</v>
      </c>
      <c r="Z3389" s="3">
        <f t="shared" si="1201"/>
        <v>-0.97495438085788666</v>
      </c>
      <c r="AA3389" s="3">
        <f t="shared" si="1202"/>
        <v>0.69704338237700403</v>
      </c>
      <c r="AB3389" s="3">
        <f t="shared" si="1203"/>
        <v>-0.10978138709805127</v>
      </c>
      <c r="AC3389" s="3">
        <f t="shared" si="1204"/>
        <v>-5.6545230472650088E-2</v>
      </c>
      <c r="AD3389" s="3">
        <f t="shared" si="1205"/>
        <v>2.1361600140459442</v>
      </c>
      <c r="AE3389" s="3">
        <f t="shared" si="1206"/>
        <v>1.2048463958994675</v>
      </c>
      <c r="AF3389" s="3">
        <f t="shared" si="1207"/>
        <v>2.5179614909317229</v>
      </c>
      <c r="AG3389" t="str">
        <f t="shared" si="1208"/>
        <v>Cluster 2</v>
      </c>
      <c r="AH3389" t="str">
        <f t="shared" si="1209"/>
        <v>&gt;16 messages</v>
      </c>
      <c r="AI3389" t="e">
        <f t="shared" si="1210"/>
        <v>#N/A</v>
      </c>
      <c r="AJ3389">
        <f t="shared" si="1211"/>
        <v>21.69</v>
      </c>
      <c r="AK3389" t="str">
        <f t="shared" si="1212"/>
        <v>no - Low</v>
      </c>
      <c r="AL3389" t="str">
        <f t="shared" si="1213"/>
        <v>Q2 - Medium</v>
      </c>
      <c r="AM3389">
        <f t="shared" si="1214"/>
        <v>0</v>
      </c>
      <c r="AN3389">
        <f t="shared" si="1215"/>
        <v>1</v>
      </c>
      <c r="AO3389">
        <f t="shared" si="1216"/>
        <v>0</v>
      </c>
      <c r="AP3389">
        <f t="shared" si="1217"/>
        <v>0</v>
      </c>
      <c r="AQ3389">
        <f t="shared" si="1218"/>
        <v>127.6</v>
      </c>
    </row>
    <row r="3390" spans="1:43" x14ac:dyDescent="0.25">
      <c r="A3390" t="s">
        <v>72</v>
      </c>
      <c r="B3390">
        <v>119</v>
      </c>
      <c r="C3390" t="s">
        <v>25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  <c r="U3390">
        <f t="shared" si="1196"/>
        <v>0</v>
      </c>
      <c r="V3390" t="str">
        <f t="shared" si="1197"/>
        <v>&lt;=3 calls</v>
      </c>
      <c r="W3390" t="str">
        <f t="shared" si="1198"/>
        <v>Q3</v>
      </c>
      <c r="X3390" t="str">
        <f t="shared" si="1199"/>
        <v>Not Applicable</v>
      </c>
      <c r="Y3390" t="str">
        <f t="shared" si="1200"/>
        <v>Medium</v>
      </c>
      <c r="Z3390" s="3">
        <f t="shared" si="1201"/>
        <v>0.3136392451421145</v>
      </c>
      <c r="AA3390" s="3">
        <f t="shared" si="1202"/>
        <v>-0.63829280442129488</v>
      </c>
      <c r="AB3390" s="3">
        <f t="shared" si="1203"/>
        <v>0.18414030394274061</v>
      </c>
      <c r="AC3390" s="3">
        <f t="shared" si="1204"/>
        <v>-2.1941476036095811</v>
      </c>
      <c r="AD3390" s="3">
        <f t="shared" si="1205"/>
        <v>2.1644068287498692</v>
      </c>
      <c r="AE3390" s="3">
        <f t="shared" si="1206"/>
        <v>2.3138665990568921</v>
      </c>
      <c r="AF3390" s="3">
        <f t="shared" si="1207"/>
        <v>3.7447697333912471</v>
      </c>
      <c r="AG3390" t="str">
        <f t="shared" si="1208"/>
        <v>Cluster 1</v>
      </c>
      <c r="AH3390" t="str">
        <f t="shared" si="1209"/>
        <v>Not Applicable</v>
      </c>
      <c r="AI3390" t="e">
        <f t="shared" si="1210"/>
        <v>#N/A</v>
      </c>
      <c r="AJ3390">
        <f t="shared" si="1211"/>
        <v>33.520000000000003</v>
      </c>
      <c r="AK3390" t="str">
        <f t="shared" si="1212"/>
        <v>no - Low</v>
      </c>
      <c r="AL3390" t="str">
        <f t="shared" si="1213"/>
        <v>Q1 - Low</v>
      </c>
      <c r="AM3390">
        <f t="shared" si="1214"/>
        <v>0</v>
      </c>
      <c r="AN3390">
        <f t="shared" si="1215"/>
        <v>0</v>
      </c>
      <c r="AO3390">
        <f t="shared" si="1216"/>
        <v>0</v>
      </c>
      <c r="AP3390">
        <f t="shared" si="1217"/>
        <v>1</v>
      </c>
      <c r="AQ3390">
        <f t="shared" si="1218"/>
        <v>197.2</v>
      </c>
    </row>
    <row r="3391" spans="1:43" x14ac:dyDescent="0.25">
      <c r="A3391" t="s">
        <v>59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  <c r="U3391">
        <f t="shared" si="1196"/>
        <v>0</v>
      </c>
      <c r="V3391" t="str">
        <f t="shared" si="1197"/>
        <v>&lt;=3 calls</v>
      </c>
      <c r="W3391" t="str">
        <f t="shared" si="1198"/>
        <v>Q1</v>
      </c>
      <c r="X3391" t="str">
        <f t="shared" si="1199"/>
        <v>Not Applicable</v>
      </c>
      <c r="Y3391" t="str">
        <f t="shared" si="1200"/>
        <v>High</v>
      </c>
      <c r="Z3391" s="3">
        <f t="shared" si="1201"/>
        <v>0.68762762510188524</v>
      </c>
      <c r="AA3391" s="3">
        <f t="shared" si="1202"/>
        <v>0.91595095398328252</v>
      </c>
      <c r="AB3391" s="3">
        <f t="shared" si="1203"/>
        <v>-1.460232399988175</v>
      </c>
      <c r="AC3391" s="3">
        <f t="shared" si="1204"/>
        <v>-0.99853949660078922</v>
      </c>
      <c r="AD3391" s="3">
        <f t="shared" si="1205"/>
        <v>2.5943729597237044</v>
      </c>
      <c r="AE3391" s="3">
        <f t="shared" si="1206"/>
        <v>2.1074054401450919</v>
      </c>
      <c r="AF3391" s="3">
        <f t="shared" si="1207"/>
        <v>3.1861488232913291</v>
      </c>
      <c r="AG3391" t="str">
        <f t="shared" si="1208"/>
        <v>Cluster 2</v>
      </c>
      <c r="AH3391" t="str">
        <f t="shared" si="1209"/>
        <v>&gt;16 messages</v>
      </c>
      <c r="AI3391" t="e">
        <f t="shared" si="1210"/>
        <v>#N/A</v>
      </c>
      <c r="AJ3391">
        <f t="shared" si="1211"/>
        <v>36.96</v>
      </c>
      <c r="AK3391" t="str">
        <f t="shared" si="1212"/>
        <v>no - High</v>
      </c>
      <c r="AL3391" t="str">
        <f t="shared" si="1213"/>
        <v>Q1 - Low</v>
      </c>
      <c r="AM3391">
        <f t="shared" si="1214"/>
        <v>0</v>
      </c>
      <c r="AN3391">
        <f t="shared" si="1215"/>
        <v>1</v>
      </c>
      <c r="AO3391">
        <f t="shared" si="1216"/>
        <v>0</v>
      </c>
      <c r="AP3391">
        <f t="shared" si="1217"/>
        <v>1</v>
      </c>
      <c r="AQ3391">
        <f t="shared" si="1218"/>
        <v>217.4</v>
      </c>
    </row>
    <row r="3392" spans="1:43" x14ac:dyDescent="0.25">
      <c r="A3392" t="s">
        <v>24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  <c r="U3392">
        <f t="shared" si="1196"/>
        <v>1</v>
      </c>
      <c r="V3392" t="str">
        <f t="shared" si="1197"/>
        <v>&lt;=3 calls</v>
      </c>
      <c r="W3392" t="str">
        <f t="shared" si="1198"/>
        <v>Q1</v>
      </c>
      <c r="X3392" t="str">
        <f t="shared" si="1199"/>
        <v>Low</v>
      </c>
      <c r="Y3392" t="str">
        <f t="shared" si="1200"/>
        <v>High</v>
      </c>
      <c r="Z3392" s="3">
        <f t="shared" si="1201"/>
        <v>-1.5377883784211055</v>
      </c>
      <c r="AA3392" s="3">
        <f t="shared" si="1202"/>
        <v>0.86619923316367375</v>
      </c>
      <c r="AB3392" s="3">
        <f t="shared" si="1203"/>
        <v>0.68460156166084507</v>
      </c>
      <c r="AC3392" s="3">
        <f t="shared" si="1204"/>
        <v>-5.6545230472650088E-2</v>
      </c>
      <c r="AD3392" s="3">
        <f t="shared" si="1205"/>
        <v>2.7385954870187654</v>
      </c>
      <c r="AE3392" s="3">
        <f t="shared" si="1206"/>
        <v>1.8939300065361504</v>
      </c>
      <c r="AF3392" s="3">
        <f t="shared" si="1207"/>
        <v>2.7702051364107487</v>
      </c>
      <c r="AG3392" t="str">
        <f t="shared" si="1208"/>
        <v>Cluster 2</v>
      </c>
      <c r="AH3392" t="str">
        <f t="shared" si="1209"/>
        <v>Not Applicable</v>
      </c>
      <c r="AI3392">
        <f t="shared" si="1210"/>
        <v>16.52</v>
      </c>
      <c r="AJ3392" t="e">
        <f t="shared" si="1211"/>
        <v>#N/A</v>
      </c>
      <c r="AK3392" t="str">
        <f t="shared" si="1212"/>
        <v>yes - Low</v>
      </c>
      <c r="AL3392" t="str">
        <f t="shared" si="1213"/>
        <v>Q2 - Medium</v>
      </c>
      <c r="AM3392">
        <f t="shared" si="1214"/>
        <v>1</v>
      </c>
      <c r="AN3392">
        <f t="shared" si="1215"/>
        <v>1</v>
      </c>
      <c r="AO3392">
        <f t="shared" si="1216"/>
        <v>0</v>
      </c>
      <c r="AP3392">
        <f t="shared" si="1217"/>
        <v>1</v>
      </c>
      <c r="AQ3392">
        <f t="shared" si="1218"/>
        <v>97.2</v>
      </c>
    </row>
    <row r="3393" spans="1:43" x14ac:dyDescent="0.25">
      <c r="A3393" t="s">
        <v>51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  <c r="U3393">
        <f t="shared" si="1196"/>
        <v>0</v>
      </c>
      <c r="V3393" t="str">
        <f t="shared" si="1197"/>
        <v>&lt;=3 calls</v>
      </c>
      <c r="W3393" t="str">
        <f t="shared" si="1198"/>
        <v>Q3</v>
      </c>
      <c r="X3393" t="str">
        <f t="shared" si="1199"/>
        <v>Not Applicable</v>
      </c>
      <c r="Y3393" t="str">
        <f t="shared" si="1200"/>
        <v>Medium</v>
      </c>
      <c r="Z3393" s="3">
        <f t="shared" si="1201"/>
        <v>-1.7136740026596113</v>
      </c>
      <c r="AA3393" s="3">
        <f t="shared" si="1202"/>
        <v>0.36072174963644926</v>
      </c>
      <c r="AB3393" s="3">
        <f t="shared" si="1203"/>
        <v>-0.54470605154354712</v>
      </c>
      <c r="AC3393" s="3">
        <f t="shared" si="1204"/>
        <v>0.74052684086654508</v>
      </c>
      <c r="AD3393" s="3">
        <f t="shared" si="1205"/>
        <v>2.3659291040273827</v>
      </c>
      <c r="AE3393" s="3">
        <f t="shared" si="1206"/>
        <v>1.9778481874714604</v>
      </c>
      <c r="AF3393" s="3">
        <f t="shared" si="1207"/>
        <v>3.1978346392652122</v>
      </c>
      <c r="AG3393" t="str">
        <f t="shared" si="1208"/>
        <v>Cluster 2</v>
      </c>
      <c r="AH3393" t="str">
        <f t="shared" si="1209"/>
        <v>&gt;16 messages</v>
      </c>
      <c r="AI3393" t="e">
        <f t="shared" si="1210"/>
        <v>#N/A</v>
      </c>
      <c r="AJ3393">
        <f t="shared" si="1211"/>
        <v>14.91</v>
      </c>
      <c r="AK3393" t="str">
        <f t="shared" si="1212"/>
        <v>no - Medium</v>
      </c>
      <c r="AL3393" t="str">
        <f t="shared" si="1213"/>
        <v>Q4 - Very High</v>
      </c>
      <c r="AM3393">
        <f t="shared" si="1214"/>
        <v>0</v>
      </c>
      <c r="AN3393">
        <f t="shared" si="1215"/>
        <v>1</v>
      </c>
      <c r="AO3393">
        <f t="shared" si="1216"/>
        <v>0</v>
      </c>
      <c r="AP3393">
        <f t="shared" si="1217"/>
        <v>1</v>
      </c>
      <c r="AQ3393">
        <f t="shared" si="1218"/>
        <v>87.7</v>
      </c>
    </row>
    <row r="3394" spans="1:43" x14ac:dyDescent="0.25">
      <c r="A3394" t="s">
        <v>31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  <c r="U3394">
        <f t="shared" ref="U3394:U3457" si="1219">IF(T3394="yes",1,0)</f>
        <v>0</v>
      </c>
      <c r="V3394" t="str">
        <f t="shared" ref="V3394:V3457" si="1220">IF(S3394&gt;3,"&gt;3 calls","&lt;=3 calls")</f>
        <v>&lt;=3 calls</v>
      </c>
      <c r="W3394" t="str">
        <f t="shared" ref="W3394:W3457" si="1221">IF(B3394&lt;=_xlfn.QUARTILE.INC($B$2:$B$4251,1),"Q1",
IF(B3394&lt;=_xlfn.QUARTILE.INC($B$2:$B$4251,2),"Q2",
IF(B3394&lt;=_xlfn.QUARTILE.INC($B$2:$B$4251,3),"Q3","Q4")))</f>
        <v>Q3</v>
      </c>
      <c r="X3394" t="str">
        <f t="shared" ref="X3394:X3457" si="1222">IF(D3394="no","Not Applicable",IF(R3394&gt;2.84,"High","Low"))</f>
        <v>Not Applicable</v>
      </c>
      <c r="Y3394" t="str">
        <f t="shared" ref="Y3394:Y3457" si="1223">IF(J3394&lt;=165,"Low",IF(J3394&lt;=233,"Medium","High"))</f>
        <v>Medium</v>
      </c>
      <c r="Z3394" s="3">
        <f t="shared" ref="Z3394:Z3457" si="1224">(G3394-AVERAGE($G$2:$G$4251))/_xlfn.STDEV.S($G$2:$G$4251)</f>
        <v>0.11368506179728702</v>
      </c>
      <c r="AA3394" s="3">
        <f t="shared" ref="AA3394:AA3457" si="1225">(J3394-AVERAGE($J$2:$J$4251))/_xlfn.STDEV.S($J$2:$J$4251)</f>
        <v>0.13385390269903324</v>
      </c>
      <c r="AB3394" s="3">
        <f t="shared" ref="AB3394:AB3457" si="1226">(M3394-AVERAGE($M$2:$M$4251))/_xlfn.STDEV.S($M$2:$M$4251)</f>
        <v>-0.99154646022042636</v>
      </c>
      <c r="AC3394" s="3">
        <f t="shared" ref="AC3394:AC3457" si="1227">(P3394-AVERAGE($P$2:$P$4251))/_xlfn.STDEV.S($P$2:$P$4251)</f>
        <v>0.66806574347207237</v>
      </c>
      <c r="AD3394" s="3">
        <f t="shared" ref="AD3394:AD3457" si="1228">SQRT((Z3394-$BQ$13)^2+(AA3394-$BR$13)^2+(AB3394-$BS$13)^2+(AC3394-$BT$13)^2)</f>
        <v>2.3040038794273108</v>
      </c>
      <c r="AE3394" s="3">
        <f t="shared" ref="AE3394:AE3457" si="1229">SQRT((Z3394-$BQ$14)^2+(AA3394-$BR$14)^2+(AB3394-$BS$14)^2+(AC3394-$BT$14)^2)</f>
        <v>1.2084359233820243</v>
      </c>
      <c r="AF3394" s="3">
        <f t="shared" ref="AF3394:AF3457" si="1230">SQRT((Z3394-$BQ$15)^2+(AA3394-$BR$15)^2+(AB3394-$BS$15)^2+(AC3394-$BT$15)^2)</f>
        <v>2.3690084181834878</v>
      </c>
      <c r="AG3394" t="str">
        <f t="shared" ref="AG3394:AG3457" si="1231">IF(AD3394=MIN(AD3394:AF3394),"Cluster 1",IF(AE3394=MIN(AD3394:AF3394),"Cluster 2","Cluster 3"))</f>
        <v>Cluster 2</v>
      </c>
      <c r="AH3394" t="str">
        <f t="shared" ref="AH3394:AH3457" si="1232">IF(E3394="no","Not Applicable",IF(F3394=0,"0 messages",IF(F3394&lt;=16,"1-16 messages","&gt;16 messages")))</f>
        <v>&gt;16 messages</v>
      </c>
      <c r="AI3394" t="e">
        <f t="shared" ref="AI3394:AI3457" si="1233">IF(T3394="yes",I3394,NA())</f>
        <v>#N/A</v>
      </c>
      <c r="AJ3394">
        <f t="shared" ref="AJ3394:AJ3457" si="1234">IF(T3394="no",I3394,NA())</f>
        <v>31.69</v>
      </c>
      <c r="AK3394" t="str">
        <f t="shared" ref="AK3394:AK3457" si="1235">D3394&amp;" - "&amp;IF(Q3394&lt;=3,"Low",IF(Q3394&lt;=6,"Medium","High"))</f>
        <v>no - Low</v>
      </c>
      <c r="AL3394" t="str">
        <f t="shared" ref="AL3394:AL3457" si="1236">IF(P3394&lt;=8.5,"Q1 - Low",IF(P3394&lt;=10.3,"Q2 - Medium",IF(P3394&lt;=12,"Q3 - High","Q4 - Very High")))</f>
        <v>Q4 - Very High</v>
      </c>
      <c r="AM3394">
        <f t="shared" ref="AM3394:AM3457" si="1237">IF(D3394="yes",1,0)</f>
        <v>0</v>
      </c>
      <c r="AN3394">
        <f t="shared" ref="AN3394:AN3457" si="1238">IF(C3394="area_code_415",1,0)</f>
        <v>1</v>
      </c>
      <c r="AO3394">
        <f t="shared" ref="AO3394:AO3457" si="1239">IF(C3394="area_code_510",1,0)</f>
        <v>0</v>
      </c>
      <c r="AP3394">
        <f t="shared" ref="AP3394:AP3457" si="1240">S3394</f>
        <v>1</v>
      </c>
      <c r="AQ3394">
        <f t="shared" ref="AQ3394:AQ3457" si="1241">G3394</f>
        <v>186.4</v>
      </c>
    </row>
    <row r="3395" spans="1:43" x14ac:dyDescent="0.25">
      <c r="A3395" t="s">
        <v>68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  <c r="U3395">
        <f t="shared" si="1219"/>
        <v>0</v>
      </c>
      <c r="V3395" t="str">
        <f t="shared" si="1220"/>
        <v>&lt;=3 calls</v>
      </c>
      <c r="W3395" t="str">
        <f t="shared" si="1221"/>
        <v>Q2</v>
      </c>
      <c r="X3395" t="str">
        <f t="shared" si="1222"/>
        <v>Not Applicable</v>
      </c>
      <c r="Y3395" t="str">
        <f t="shared" si="1223"/>
        <v>Medium</v>
      </c>
      <c r="Z3395" s="3">
        <f t="shared" si="1224"/>
        <v>-4.8063061107591811E-3</v>
      </c>
      <c r="AA3395" s="3">
        <f t="shared" si="1225"/>
        <v>0.25325803266609426</v>
      </c>
      <c r="AB3395" s="3">
        <f t="shared" si="1226"/>
        <v>-0.36199797332900063</v>
      </c>
      <c r="AC3395" s="3">
        <f t="shared" si="1227"/>
        <v>0.55937409738036437</v>
      </c>
      <c r="AD3395" s="3">
        <f t="shared" si="1228"/>
        <v>2.3237384419112512</v>
      </c>
      <c r="AE3395" s="3">
        <f t="shared" si="1229"/>
        <v>0.71281459384803003</v>
      </c>
      <c r="AF3395" s="3">
        <f t="shared" si="1230"/>
        <v>1.9016963332744097</v>
      </c>
      <c r="AG3395" t="str">
        <f t="shared" si="1231"/>
        <v>Cluster 2</v>
      </c>
      <c r="AH3395" t="str">
        <f t="shared" si="1232"/>
        <v>Not Applicable</v>
      </c>
      <c r="AI3395" t="e">
        <f t="shared" si="1233"/>
        <v>#N/A</v>
      </c>
      <c r="AJ3395">
        <f t="shared" si="1234"/>
        <v>30.6</v>
      </c>
      <c r="AK3395" t="str">
        <f t="shared" si="1235"/>
        <v>no - High</v>
      </c>
      <c r="AL3395" t="str">
        <f t="shared" si="1236"/>
        <v>Q3 - High</v>
      </c>
      <c r="AM3395">
        <f t="shared" si="1237"/>
        <v>0</v>
      </c>
      <c r="AN3395">
        <f t="shared" si="1238"/>
        <v>1</v>
      </c>
      <c r="AO3395">
        <f t="shared" si="1239"/>
        <v>0</v>
      </c>
      <c r="AP3395">
        <f t="shared" si="1240"/>
        <v>0</v>
      </c>
      <c r="AQ3395">
        <f t="shared" si="1241"/>
        <v>180</v>
      </c>
    </row>
    <row r="3396" spans="1:43" x14ac:dyDescent="0.25">
      <c r="A3396" t="s">
        <v>44</v>
      </c>
      <c r="B3396">
        <v>118</v>
      </c>
      <c r="C3396" t="s">
        <v>25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  <c r="U3396">
        <f t="shared" si="1219"/>
        <v>0</v>
      </c>
      <c r="V3396" t="str">
        <f t="shared" si="1220"/>
        <v>&lt;=3 calls</v>
      </c>
      <c r="W3396" t="str">
        <f t="shared" si="1221"/>
        <v>Q3</v>
      </c>
      <c r="X3396" t="str">
        <f t="shared" si="1222"/>
        <v>Not Applicable</v>
      </c>
      <c r="Y3396" t="str">
        <f t="shared" si="1223"/>
        <v>Medium</v>
      </c>
      <c r="Z3396" s="3">
        <f t="shared" si="1224"/>
        <v>0.96534176863636834</v>
      </c>
      <c r="AA3396" s="3">
        <f t="shared" si="1225"/>
        <v>-0.18256704171367855</v>
      </c>
      <c r="AB3396" s="3">
        <f t="shared" si="1226"/>
        <v>0.24769093984345208</v>
      </c>
      <c r="AC3396" s="3">
        <f t="shared" si="1227"/>
        <v>-0.92607839920631685</v>
      </c>
      <c r="AD3396" s="3">
        <f t="shared" si="1228"/>
        <v>2.4683925930189452</v>
      </c>
      <c r="AE3396" s="3">
        <f t="shared" si="1229"/>
        <v>1.3726570795909452</v>
      </c>
      <c r="AF3396" s="3">
        <f t="shared" si="1230"/>
        <v>2.382312515819764</v>
      </c>
      <c r="AG3396" t="str">
        <f t="shared" si="1231"/>
        <v>Cluster 2</v>
      </c>
      <c r="AH3396" t="str">
        <f t="shared" si="1232"/>
        <v>Not Applicable</v>
      </c>
      <c r="AI3396" t="e">
        <f t="shared" si="1233"/>
        <v>#N/A</v>
      </c>
      <c r="AJ3396">
        <f t="shared" si="1234"/>
        <v>39.51</v>
      </c>
      <c r="AK3396" t="str">
        <f t="shared" si="1235"/>
        <v>no - Medium</v>
      </c>
      <c r="AL3396" t="str">
        <f t="shared" si="1236"/>
        <v>Q1 - Low</v>
      </c>
      <c r="AM3396">
        <f t="shared" si="1237"/>
        <v>0</v>
      </c>
      <c r="AN3396">
        <f t="shared" si="1238"/>
        <v>0</v>
      </c>
      <c r="AO3396">
        <f t="shared" si="1239"/>
        <v>0</v>
      </c>
      <c r="AP3396">
        <f t="shared" si="1240"/>
        <v>1</v>
      </c>
      <c r="AQ3396">
        <f t="shared" si="1241"/>
        <v>232.4</v>
      </c>
    </row>
    <row r="3397" spans="1:43" x14ac:dyDescent="0.25">
      <c r="A3397" t="s">
        <v>66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  <c r="U3397">
        <f t="shared" si="1219"/>
        <v>0</v>
      </c>
      <c r="V3397" t="str">
        <f t="shared" si="1220"/>
        <v>&lt;=3 calls</v>
      </c>
      <c r="W3397" t="str">
        <f t="shared" si="1221"/>
        <v>Q3</v>
      </c>
      <c r="X3397" t="str">
        <f t="shared" si="1222"/>
        <v>Not Applicable</v>
      </c>
      <c r="Y3397" t="str">
        <f t="shared" si="1223"/>
        <v>Medium</v>
      </c>
      <c r="Z3397" s="3">
        <f t="shared" si="1224"/>
        <v>-0.53061175120271387</v>
      </c>
      <c r="AA3397" s="3">
        <f t="shared" si="1225"/>
        <v>-4.1272154585989797E-2</v>
      </c>
      <c r="AB3397" s="3">
        <f t="shared" si="1226"/>
        <v>-0.53874817942785513</v>
      </c>
      <c r="AC3397" s="3">
        <f t="shared" si="1227"/>
        <v>0.48691299998589177</v>
      </c>
      <c r="AD3397" s="3">
        <f t="shared" si="1228"/>
        <v>1.8876302395303313</v>
      </c>
      <c r="AE3397" s="3">
        <f t="shared" si="1229"/>
        <v>0.90032554759412997</v>
      </c>
      <c r="AF3397" s="3">
        <f t="shared" si="1230"/>
        <v>2.4613053979772612</v>
      </c>
      <c r="AG3397" t="str">
        <f t="shared" si="1231"/>
        <v>Cluster 2</v>
      </c>
      <c r="AH3397" t="str">
        <f t="shared" si="1232"/>
        <v>Not Applicable</v>
      </c>
      <c r="AI3397" t="e">
        <f t="shared" si="1233"/>
        <v>#N/A</v>
      </c>
      <c r="AJ3397">
        <f t="shared" si="1234"/>
        <v>25.77</v>
      </c>
      <c r="AK3397" t="str">
        <f t="shared" si="1235"/>
        <v>no - Low</v>
      </c>
      <c r="AL3397" t="str">
        <f t="shared" si="1236"/>
        <v>Q3 - High</v>
      </c>
      <c r="AM3397">
        <f t="shared" si="1237"/>
        <v>0</v>
      </c>
      <c r="AN3397">
        <f t="shared" si="1238"/>
        <v>1</v>
      </c>
      <c r="AO3397">
        <f t="shared" si="1239"/>
        <v>0</v>
      </c>
      <c r="AP3397">
        <f t="shared" si="1240"/>
        <v>3</v>
      </c>
      <c r="AQ3397">
        <f t="shared" si="1241"/>
        <v>151.6</v>
      </c>
    </row>
    <row r="3398" spans="1:43" x14ac:dyDescent="0.25">
      <c r="A3398" t="s">
        <v>30</v>
      </c>
      <c r="B3398">
        <v>133</v>
      </c>
      <c r="C3398" t="s">
        <v>28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  <c r="U3398">
        <f t="shared" si="1219"/>
        <v>0</v>
      </c>
      <c r="V3398" t="str">
        <f t="shared" si="1220"/>
        <v>&lt;=3 calls</v>
      </c>
      <c r="W3398" t="str">
        <f t="shared" si="1221"/>
        <v>Q4</v>
      </c>
      <c r="X3398" t="str">
        <f t="shared" si="1222"/>
        <v>Not Applicable</v>
      </c>
      <c r="Y3398" t="str">
        <f t="shared" si="1223"/>
        <v>Medium</v>
      </c>
      <c r="Z3398" s="3">
        <f t="shared" si="1224"/>
        <v>-0.14921766074869056</v>
      </c>
      <c r="AA3398" s="3">
        <f t="shared" si="1225"/>
        <v>0.29305940932178126</v>
      </c>
      <c r="AB3398" s="3">
        <f t="shared" si="1226"/>
        <v>-0.32227882589105583</v>
      </c>
      <c r="AC3398" s="3">
        <f t="shared" si="1227"/>
        <v>0.30576025649971117</v>
      </c>
      <c r="AD3398" s="3">
        <f t="shared" si="1228"/>
        <v>2.135450552484726</v>
      </c>
      <c r="AE3398" s="3">
        <f t="shared" si="1229"/>
        <v>0.55272299006267978</v>
      </c>
      <c r="AF3398" s="3">
        <f t="shared" si="1230"/>
        <v>2.012673929224587</v>
      </c>
      <c r="AG3398" t="str">
        <f t="shared" si="1231"/>
        <v>Cluster 2</v>
      </c>
      <c r="AH3398" t="str">
        <f t="shared" si="1232"/>
        <v>Not Applicable</v>
      </c>
      <c r="AI3398" t="e">
        <f t="shared" si="1233"/>
        <v>#N/A</v>
      </c>
      <c r="AJ3398">
        <f t="shared" si="1234"/>
        <v>29.27</v>
      </c>
      <c r="AK3398" t="str">
        <f t="shared" si="1235"/>
        <v>no - Medium</v>
      </c>
      <c r="AL3398" t="str">
        <f t="shared" si="1236"/>
        <v>Q3 - High</v>
      </c>
      <c r="AM3398">
        <f t="shared" si="1237"/>
        <v>0</v>
      </c>
      <c r="AN3398">
        <f t="shared" si="1238"/>
        <v>0</v>
      </c>
      <c r="AO3398">
        <f t="shared" si="1239"/>
        <v>1</v>
      </c>
      <c r="AP3398">
        <f t="shared" si="1240"/>
        <v>3</v>
      </c>
      <c r="AQ3398">
        <f t="shared" si="1241"/>
        <v>172.2</v>
      </c>
    </row>
    <row r="3399" spans="1:43" x14ac:dyDescent="0.25">
      <c r="A3399" t="s">
        <v>51</v>
      </c>
      <c r="B3399">
        <v>49</v>
      </c>
      <c r="C3399" t="s">
        <v>25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  <c r="U3399">
        <f t="shared" si="1219"/>
        <v>0</v>
      </c>
      <c r="V3399" t="str">
        <f t="shared" si="1220"/>
        <v>&lt;=3 calls</v>
      </c>
      <c r="W3399" t="str">
        <f t="shared" si="1221"/>
        <v>Q1</v>
      </c>
      <c r="X3399" t="str">
        <f t="shared" si="1222"/>
        <v>Not Applicable</v>
      </c>
      <c r="Y3399" t="str">
        <f t="shared" si="1223"/>
        <v>Medium</v>
      </c>
      <c r="Z3399" s="3">
        <f t="shared" si="1224"/>
        <v>1.4929986413518854</v>
      </c>
      <c r="AA3399" s="3">
        <f t="shared" si="1225"/>
        <v>-0.51689860562144962</v>
      </c>
      <c r="AB3399" s="3">
        <f t="shared" si="1226"/>
        <v>1.2366977110482782</v>
      </c>
      <c r="AC3399" s="3">
        <f t="shared" si="1227"/>
        <v>0.12460751301353053</v>
      </c>
      <c r="AD3399" s="3">
        <f t="shared" si="1228"/>
        <v>3.5659483860493455</v>
      </c>
      <c r="AE3399" s="3">
        <f t="shared" si="1229"/>
        <v>2.010267985215763</v>
      </c>
      <c r="AF3399" s="3">
        <f t="shared" si="1230"/>
        <v>1.834766157524973</v>
      </c>
      <c r="AG3399" t="str">
        <f t="shared" si="1231"/>
        <v>Cluster 3</v>
      </c>
      <c r="AH3399" t="str">
        <f t="shared" si="1232"/>
        <v>Not Applicable</v>
      </c>
      <c r="AI3399" t="e">
        <f t="shared" si="1233"/>
        <v>#N/A</v>
      </c>
      <c r="AJ3399">
        <f t="shared" si="1234"/>
        <v>44.35</v>
      </c>
      <c r="AK3399" t="str">
        <f t="shared" si="1235"/>
        <v>no - Medium</v>
      </c>
      <c r="AL3399" t="str">
        <f t="shared" si="1236"/>
        <v>Q3 - High</v>
      </c>
      <c r="AM3399">
        <f t="shared" si="1237"/>
        <v>0</v>
      </c>
      <c r="AN3399">
        <f t="shared" si="1238"/>
        <v>0</v>
      </c>
      <c r="AO3399">
        <f t="shared" si="1239"/>
        <v>0</v>
      </c>
      <c r="AP3399">
        <f t="shared" si="1240"/>
        <v>1</v>
      </c>
      <c r="AQ3399">
        <f t="shared" si="1241"/>
        <v>260.89999999999998</v>
      </c>
    </row>
    <row r="3400" spans="1:43" x14ac:dyDescent="0.25">
      <c r="A3400" t="s">
        <v>46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  <c r="U3400">
        <f t="shared" si="1219"/>
        <v>0</v>
      </c>
      <c r="V3400" t="str">
        <f t="shared" si="1220"/>
        <v>&lt;=3 calls</v>
      </c>
      <c r="W3400" t="str">
        <f t="shared" si="1221"/>
        <v>Q3</v>
      </c>
      <c r="X3400" t="str">
        <f t="shared" si="1222"/>
        <v>Not Applicable</v>
      </c>
      <c r="Y3400" t="str">
        <f t="shared" si="1223"/>
        <v>Medium</v>
      </c>
      <c r="Z3400" s="3">
        <f t="shared" si="1224"/>
        <v>-1.0342000648119094</v>
      </c>
      <c r="AA3400" s="3">
        <f t="shared" si="1225"/>
        <v>-8.1073531241676808E-2</v>
      </c>
      <c r="AB3400" s="3">
        <f t="shared" si="1226"/>
        <v>-0.68372306757635404</v>
      </c>
      <c r="AC3400" s="3">
        <f t="shared" si="1227"/>
        <v>-2.0314681775414092E-2</v>
      </c>
      <c r="AD3400" s="3">
        <f t="shared" si="1228"/>
        <v>1.3803658645974624</v>
      </c>
      <c r="AE3400" s="3">
        <f t="shared" si="1229"/>
        <v>1.2425910875894004</v>
      </c>
      <c r="AF3400" s="3">
        <f t="shared" si="1230"/>
        <v>3.0302896399135375</v>
      </c>
      <c r="AG3400" t="str">
        <f t="shared" si="1231"/>
        <v>Cluster 2</v>
      </c>
      <c r="AH3400" t="str">
        <f t="shared" si="1232"/>
        <v>Not Applicable</v>
      </c>
      <c r="AI3400" t="e">
        <f t="shared" si="1233"/>
        <v>#N/A</v>
      </c>
      <c r="AJ3400">
        <f t="shared" si="1234"/>
        <v>21.15</v>
      </c>
      <c r="AK3400" t="str">
        <f t="shared" si="1235"/>
        <v>no - Medium</v>
      </c>
      <c r="AL3400" t="str">
        <f t="shared" si="1236"/>
        <v>Q2 - Medium</v>
      </c>
      <c r="AM3400">
        <f t="shared" si="1237"/>
        <v>0</v>
      </c>
      <c r="AN3400">
        <f t="shared" si="1238"/>
        <v>1</v>
      </c>
      <c r="AO3400">
        <f t="shared" si="1239"/>
        <v>0</v>
      </c>
      <c r="AP3400">
        <f t="shared" si="1240"/>
        <v>2</v>
      </c>
      <c r="AQ3400">
        <f t="shared" si="1241"/>
        <v>124.4</v>
      </c>
    </row>
    <row r="3401" spans="1:43" x14ac:dyDescent="0.25">
      <c r="A3401" t="s">
        <v>45</v>
      </c>
      <c r="B3401">
        <v>130</v>
      </c>
      <c r="C3401" t="s">
        <v>28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  <c r="U3401">
        <f t="shared" si="1219"/>
        <v>0</v>
      </c>
      <c r="V3401" t="str">
        <f t="shared" si="1220"/>
        <v>&lt;=3 calls</v>
      </c>
      <c r="W3401" t="str">
        <f t="shared" si="1221"/>
        <v>Q4</v>
      </c>
      <c r="X3401" t="str">
        <f t="shared" si="1222"/>
        <v>Not Applicable</v>
      </c>
      <c r="Y3401" t="str">
        <f t="shared" si="1223"/>
        <v>Low</v>
      </c>
      <c r="Z3401" s="3">
        <f t="shared" si="1224"/>
        <v>-0.9897658018463924</v>
      </c>
      <c r="AA3401" s="3">
        <f t="shared" si="1225"/>
        <v>-1.1159093242895388</v>
      </c>
      <c r="AB3401" s="3">
        <f t="shared" si="1226"/>
        <v>0.9745513379578421</v>
      </c>
      <c r="AC3401" s="3">
        <f t="shared" si="1227"/>
        <v>0.41445190259141979</v>
      </c>
      <c r="AD3401" s="3">
        <f t="shared" si="1228"/>
        <v>2.431679847604264</v>
      </c>
      <c r="AE3401" s="3">
        <f t="shared" si="1229"/>
        <v>1.8293197239460453</v>
      </c>
      <c r="AF3401" s="3">
        <f t="shared" si="1230"/>
        <v>2.9630650387042423</v>
      </c>
      <c r="AG3401" t="str">
        <f t="shared" si="1231"/>
        <v>Cluster 2</v>
      </c>
      <c r="AH3401" t="str">
        <f t="shared" si="1232"/>
        <v>Not Applicable</v>
      </c>
      <c r="AI3401" t="e">
        <f t="shared" si="1233"/>
        <v>#N/A</v>
      </c>
      <c r="AJ3401">
        <f t="shared" si="1234"/>
        <v>21.56</v>
      </c>
      <c r="AK3401" t="str">
        <f t="shared" si="1235"/>
        <v>no - High</v>
      </c>
      <c r="AL3401" t="str">
        <f t="shared" si="1236"/>
        <v>Q3 - High</v>
      </c>
      <c r="AM3401">
        <f t="shared" si="1237"/>
        <v>0</v>
      </c>
      <c r="AN3401">
        <f t="shared" si="1238"/>
        <v>0</v>
      </c>
      <c r="AO3401">
        <f t="shared" si="1239"/>
        <v>1</v>
      </c>
      <c r="AP3401">
        <f t="shared" si="1240"/>
        <v>2</v>
      </c>
      <c r="AQ3401">
        <f t="shared" si="1241"/>
        <v>126.8</v>
      </c>
    </row>
    <row r="3402" spans="1:43" x14ac:dyDescent="0.25">
      <c r="A3402" t="s">
        <v>31</v>
      </c>
      <c r="B3402">
        <v>130</v>
      </c>
      <c r="C3402" t="s">
        <v>28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  <c r="U3402">
        <f t="shared" si="1219"/>
        <v>0</v>
      </c>
      <c r="V3402" t="str">
        <f t="shared" si="1220"/>
        <v>&lt;=3 calls</v>
      </c>
      <c r="W3402" t="str">
        <f t="shared" si="1221"/>
        <v>Q4</v>
      </c>
      <c r="X3402" t="str">
        <f t="shared" si="1222"/>
        <v>Not Applicable</v>
      </c>
      <c r="Y3402" t="str">
        <f t="shared" si="1223"/>
        <v>Medium</v>
      </c>
      <c r="Z3402" s="3">
        <f t="shared" si="1224"/>
        <v>-1.3008056426050132</v>
      </c>
      <c r="AA3402" s="3">
        <f t="shared" si="1225"/>
        <v>-0.36366330549705428</v>
      </c>
      <c r="AB3402" s="3">
        <f t="shared" si="1226"/>
        <v>0.14839307124859005</v>
      </c>
      <c r="AC3402" s="3">
        <f t="shared" si="1227"/>
        <v>0.52314354868312773</v>
      </c>
      <c r="AD3402" s="3">
        <f t="shared" si="1228"/>
        <v>2.0332686343375168</v>
      </c>
      <c r="AE3402" s="3">
        <f t="shared" si="1229"/>
        <v>1.4560377727660263</v>
      </c>
      <c r="AF3402" s="3">
        <f t="shared" si="1230"/>
        <v>2.8470881005093869</v>
      </c>
      <c r="AG3402" t="str">
        <f t="shared" si="1231"/>
        <v>Cluster 2</v>
      </c>
      <c r="AH3402" t="str">
        <f t="shared" si="1232"/>
        <v>Not Applicable</v>
      </c>
      <c r="AI3402" t="e">
        <f t="shared" si="1233"/>
        <v>#N/A</v>
      </c>
      <c r="AJ3402">
        <f t="shared" si="1234"/>
        <v>18.7</v>
      </c>
      <c r="AK3402" t="str">
        <f t="shared" si="1235"/>
        <v>no - Low</v>
      </c>
      <c r="AL3402" t="str">
        <f t="shared" si="1236"/>
        <v>Q3 - High</v>
      </c>
      <c r="AM3402">
        <f t="shared" si="1237"/>
        <v>0</v>
      </c>
      <c r="AN3402">
        <f t="shared" si="1238"/>
        <v>0</v>
      </c>
      <c r="AO3402">
        <f t="shared" si="1239"/>
        <v>1</v>
      </c>
      <c r="AP3402">
        <f t="shared" si="1240"/>
        <v>1</v>
      </c>
      <c r="AQ3402">
        <f t="shared" si="1241"/>
        <v>110</v>
      </c>
    </row>
    <row r="3403" spans="1:43" x14ac:dyDescent="0.25">
      <c r="A3403" t="s">
        <v>55</v>
      </c>
      <c r="B3403">
        <v>188</v>
      </c>
      <c r="C3403" t="s">
        <v>25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  <c r="U3403">
        <f t="shared" si="1219"/>
        <v>0</v>
      </c>
      <c r="V3403" t="str">
        <f t="shared" si="1220"/>
        <v>&gt;3 calls</v>
      </c>
      <c r="W3403" t="str">
        <f t="shared" si="1221"/>
        <v>Q4</v>
      </c>
      <c r="X3403" t="str">
        <f t="shared" si="1222"/>
        <v>Not Applicable</v>
      </c>
      <c r="Y3403" t="str">
        <f t="shared" si="1223"/>
        <v>Medium</v>
      </c>
      <c r="Z3403" s="3">
        <f t="shared" si="1224"/>
        <v>0.94127320953004623</v>
      </c>
      <c r="AA3403" s="3">
        <f t="shared" si="1225"/>
        <v>-0.35371296133313257</v>
      </c>
      <c r="AB3403" s="3">
        <f t="shared" si="1226"/>
        <v>0.52969688665286008</v>
      </c>
      <c r="AC3403" s="3">
        <f t="shared" si="1227"/>
        <v>-0.16523687656435807</v>
      </c>
      <c r="AD3403" s="3">
        <f t="shared" si="1228"/>
        <v>2.6875696544780672</v>
      </c>
      <c r="AE3403" s="3">
        <f t="shared" si="1229"/>
        <v>1.1484729561903173</v>
      </c>
      <c r="AF3403" s="3">
        <f t="shared" si="1230"/>
        <v>1.8479582285673275</v>
      </c>
      <c r="AG3403" t="str">
        <f t="shared" si="1231"/>
        <v>Cluster 2</v>
      </c>
      <c r="AH3403" t="str">
        <f t="shared" si="1232"/>
        <v>Not Applicable</v>
      </c>
      <c r="AI3403" t="e">
        <f t="shared" si="1233"/>
        <v>#N/A</v>
      </c>
      <c r="AJ3403">
        <f t="shared" si="1234"/>
        <v>39.29</v>
      </c>
      <c r="AK3403" t="str">
        <f t="shared" si="1235"/>
        <v>no - Medium</v>
      </c>
      <c r="AL3403" t="str">
        <f t="shared" si="1236"/>
        <v>Q2 - Medium</v>
      </c>
      <c r="AM3403">
        <f t="shared" si="1237"/>
        <v>0</v>
      </c>
      <c r="AN3403">
        <f t="shared" si="1238"/>
        <v>0</v>
      </c>
      <c r="AO3403">
        <f t="shared" si="1239"/>
        <v>0</v>
      </c>
      <c r="AP3403">
        <f t="shared" si="1240"/>
        <v>4</v>
      </c>
      <c r="AQ3403">
        <f t="shared" si="1241"/>
        <v>231.1</v>
      </c>
    </row>
    <row r="3404" spans="1:43" x14ac:dyDescent="0.25">
      <c r="A3404" t="s">
        <v>45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  <c r="U3404">
        <f t="shared" si="1219"/>
        <v>0</v>
      </c>
      <c r="V3404" t="str">
        <f t="shared" si="1220"/>
        <v>&lt;=3 calls</v>
      </c>
      <c r="W3404" t="str">
        <f t="shared" si="1221"/>
        <v>Q4</v>
      </c>
      <c r="X3404" t="str">
        <f t="shared" si="1222"/>
        <v>Not Applicable</v>
      </c>
      <c r="Y3404" t="str">
        <f t="shared" si="1223"/>
        <v>Low</v>
      </c>
      <c r="Z3404" s="3">
        <f t="shared" si="1224"/>
        <v>0.13219933803291922</v>
      </c>
      <c r="AA3404" s="3">
        <f t="shared" si="1225"/>
        <v>-1.1059589801256171</v>
      </c>
      <c r="AB3404" s="3">
        <f t="shared" si="1226"/>
        <v>0.6985032632641256</v>
      </c>
      <c r="AC3404" s="3">
        <f t="shared" si="1227"/>
        <v>-2.0314681775414092E-2</v>
      </c>
      <c r="AD3404" s="3">
        <f t="shared" si="1228"/>
        <v>2.2666714152199328</v>
      </c>
      <c r="AE3404" s="3">
        <f t="shared" si="1229"/>
        <v>1.3148921726830325</v>
      </c>
      <c r="AF3404" s="3">
        <f t="shared" si="1230"/>
        <v>2.5139776345447231</v>
      </c>
      <c r="AG3404" t="str">
        <f t="shared" si="1231"/>
        <v>Cluster 2</v>
      </c>
      <c r="AH3404" t="str">
        <f t="shared" si="1232"/>
        <v>Not Applicable</v>
      </c>
      <c r="AI3404" t="e">
        <f t="shared" si="1233"/>
        <v>#N/A</v>
      </c>
      <c r="AJ3404">
        <f t="shared" si="1234"/>
        <v>31.86</v>
      </c>
      <c r="AK3404" t="str">
        <f t="shared" si="1235"/>
        <v>no - Low</v>
      </c>
      <c r="AL3404" t="str">
        <f t="shared" si="1236"/>
        <v>Q2 - Medium</v>
      </c>
      <c r="AM3404">
        <f t="shared" si="1237"/>
        <v>0</v>
      </c>
      <c r="AN3404">
        <f t="shared" si="1238"/>
        <v>1</v>
      </c>
      <c r="AO3404">
        <f t="shared" si="1239"/>
        <v>0</v>
      </c>
      <c r="AP3404">
        <f t="shared" si="1240"/>
        <v>1</v>
      </c>
      <c r="AQ3404">
        <f t="shared" si="1241"/>
        <v>187.4</v>
      </c>
    </row>
    <row r="3405" spans="1:43" x14ac:dyDescent="0.25">
      <c r="A3405" t="s">
        <v>64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  <c r="U3405">
        <f t="shared" si="1219"/>
        <v>0</v>
      </c>
      <c r="V3405" t="str">
        <f t="shared" si="1220"/>
        <v>&lt;=3 calls</v>
      </c>
      <c r="W3405" t="str">
        <f t="shared" si="1221"/>
        <v>Q1</v>
      </c>
      <c r="X3405" t="str">
        <f t="shared" si="1222"/>
        <v>Not Applicable</v>
      </c>
      <c r="Y3405" t="str">
        <f t="shared" si="1223"/>
        <v>Low</v>
      </c>
      <c r="Z3405" s="3">
        <f t="shared" si="1224"/>
        <v>-0.25660046291535704</v>
      </c>
      <c r="AA3405" s="3">
        <f t="shared" si="1225"/>
        <v>-2.4552256487534065</v>
      </c>
      <c r="AB3405" s="3">
        <f t="shared" si="1226"/>
        <v>1.1830768620070531</v>
      </c>
      <c r="AC3405" s="3">
        <f t="shared" si="1227"/>
        <v>0.23329915910523916</v>
      </c>
      <c r="AD3405" s="3">
        <f t="shared" si="1228"/>
        <v>2.9928541497720342</v>
      </c>
      <c r="AE3405" s="3">
        <f t="shared" si="1229"/>
        <v>2.7473762288628452</v>
      </c>
      <c r="AF3405" s="3">
        <f t="shared" si="1230"/>
        <v>3.7601830173588056</v>
      </c>
      <c r="AG3405" t="str">
        <f t="shared" si="1231"/>
        <v>Cluster 2</v>
      </c>
      <c r="AH3405" t="str">
        <f t="shared" si="1232"/>
        <v>Not Applicable</v>
      </c>
      <c r="AI3405" t="e">
        <f t="shared" si="1233"/>
        <v>#N/A</v>
      </c>
      <c r="AJ3405">
        <f t="shared" si="1234"/>
        <v>28.29</v>
      </c>
      <c r="AK3405" t="str">
        <f t="shared" si="1235"/>
        <v>no - Low</v>
      </c>
      <c r="AL3405" t="str">
        <f t="shared" si="1236"/>
        <v>Q3 - High</v>
      </c>
      <c r="AM3405">
        <f t="shared" si="1237"/>
        <v>0</v>
      </c>
      <c r="AN3405">
        <f t="shared" si="1238"/>
        <v>1</v>
      </c>
      <c r="AO3405">
        <f t="shared" si="1239"/>
        <v>0</v>
      </c>
      <c r="AP3405">
        <f t="shared" si="1240"/>
        <v>3</v>
      </c>
      <c r="AQ3405">
        <f t="shared" si="1241"/>
        <v>166.4</v>
      </c>
    </row>
    <row r="3406" spans="1:43" x14ac:dyDescent="0.25">
      <c r="A3406" t="s">
        <v>49</v>
      </c>
      <c r="B3406">
        <v>105</v>
      </c>
      <c r="C3406" t="s">
        <v>25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  <c r="U3406">
        <f t="shared" si="1219"/>
        <v>0</v>
      </c>
      <c r="V3406" t="str">
        <f t="shared" si="1220"/>
        <v>&lt;=3 calls</v>
      </c>
      <c r="W3406" t="str">
        <f t="shared" si="1221"/>
        <v>Q3</v>
      </c>
      <c r="X3406" t="str">
        <f t="shared" si="1222"/>
        <v>Not Applicable</v>
      </c>
      <c r="Y3406" t="str">
        <f t="shared" si="1223"/>
        <v>Medium</v>
      </c>
      <c r="Z3406" s="3">
        <f t="shared" si="1224"/>
        <v>-0.71205165831190909</v>
      </c>
      <c r="AA3406" s="3">
        <f t="shared" si="1225"/>
        <v>-0.17659683521532527</v>
      </c>
      <c r="AB3406" s="3">
        <f t="shared" si="1226"/>
        <v>-1.3291592134429573</v>
      </c>
      <c r="AC3406" s="3">
        <f t="shared" si="1227"/>
        <v>0.23329915910523916</v>
      </c>
      <c r="AD3406" s="3">
        <f t="shared" si="1228"/>
        <v>1.5460529172387392</v>
      </c>
      <c r="AE3406" s="3">
        <f t="shared" si="1229"/>
        <v>1.5360002339297743</v>
      </c>
      <c r="AF3406" s="3">
        <f t="shared" si="1230"/>
        <v>3.2137694090214728</v>
      </c>
      <c r="AG3406" t="str">
        <f t="shared" si="1231"/>
        <v>Cluster 2</v>
      </c>
      <c r="AH3406" t="str">
        <f t="shared" si="1232"/>
        <v>Not Applicable</v>
      </c>
      <c r="AI3406" t="e">
        <f t="shared" si="1233"/>
        <v>#N/A</v>
      </c>
      <c r="AJ3406">
        <f t="shared" si="1234"/>
        <v>24.11</v>
      </c>
      <c r="AK3406" t="str">
        <f t="shared" si="1235"/>
        <v>no - Low</v>
      </c>
      <c r="AL3406" t="str">
        <f t="shared" si="1236"/>
        <v>Q3 - High</v>
      </c>
      <c r="AM3406">
        <f t="shared" si="1237"/>
        <v>0</v>
      </c>
      <c r="AN3406">
        <f t="shared" si="1238"/>
        <v>0</v>
      </c>
      <c r="AO3406">
        <f t="shared" si="1239"/>
        <v>0</v>
      </c>
      <c r="AP3406">
        <f t="shared" si="1240"/>
        <v>1</v>
      </c>
      <c r="AQ3406">
        <f t="shared" si="1241"/>
        <v>141.80000000000001</v>
      </c>
    </row>
    <row r="3407" spans="1:43" x14ac:dyDescent="0.25">
      <c r="A3407" t="s">
        <v>71</v>
      </c>
      <c r="B3407">
        <v>175</v>
      </c>
      <c r="C3407" t="s">
        <v>25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  <c r="U3407">
        <f t="shared" si="1219"/>
        <v>1</v>
      </c>
      <c r="V3407" t="str">
        <f t="shared" si="1220"/>
        <v>&gt;3 calls</v>
      </c>
      <c r="W3407" t="str">
        <f t="shared" si="1221"/>
        <v>Q4</v>
      </c>
      <c r="X3407" t="str">
        <f t="shared" si="1222"/>
        <v>Low</v>
      </c>
      <c r="Y3407" t="str">
        <f t="shared" si="1223"/>
        <v>Low</v>
      </c>
      <c r="Z3407" s="3">
        <f t="shared" si="1224"/>
        <v>-0.38434896894121934</v>
      </c>
      <c r="AA3407" s="3">
        <f t="shared" si="1225"/>
        <v>-1.1835716646042069</v>
      </c>
      <c r="AB3407" s="3">
        <f t="shared" si="1226"/>
        <v>-0.48115541564283509</v>
      </c>
      <c r="AC3407" s="3">
        <f t="shared" si="1227"/>
        <v>-1.7593810192427477</v>
      </c>
      <c r="AD3407" s="3">
        <f t="shared" si="1228"/>
        <v>1.1218662947037017</v>
      </c>
      <c r="AE3407" s="3">
        <f t="shared" si="1229"/>
        <v>2.2080530156801559</v>
      </c>
      <c r="AF3407" s="3">
        <f t="shared" si="1230"/>
        <v>4.0610851083074149</v>
      </c>
      <c r="AG3407" t="str">
        <f t="shared" si="1231"/>
        <v>Cluster 1</v>
      </c>
      <c r="AH3407" t="str">
        <f t="shared" si="1232"/>
        <v>&gt;16 messages</v>
      </c>
      <c r="AI3407">
        <f t="shared" si="1233"/>
        <v>27.12</v>
      </c>
      <c r="AJ3407" t="e">
        <f t="shared" si="1234"/>
        <v>#N/A</v>
      </c>
      <c r="AK3407" t="str">
        <f t="shared" si="1235"/>
        <v>yes - Medium</v>
      </c>
      <c r="AL3407" t="str">
        <f t="shared" si="1236"/>
        <v>Q1 - Low</v>
      </c>
      <c r="AM3407">
        <f t="shared" si="1237"/>
        <v>1</v>
      </c>
      <c r="AN3407">
        <f t="shared" si="1238"/>
        <v>0</v>
      </c>
      <c r="AO3407">
        <f t="shared" si="1239"/>
        <v>0</v>
      </c>
      <c r="AP3407">
        <f t="shared" si="1240"/>
        <v>5</v>
      </c>
      <c r="AQ3407">
        <f t="shared" si="1241"/>
        <v>159.5</v>
      </c>
    </row>
    <row r="3408" spans="1:43" x14ac:dyDescent="0.25">
      <c r="A3408" t="s">
        <v>48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  <c r="U3408">
        <f t="shared" si="1219"/>
        <v>0</v>
      </c>
      <c r="V3408" t="str">
        <f t="shared" si="1220"/>
        <v>&lt;=3 calls</v>
      </c>
      <c r="W3408" t="str">
        <f t="shared" si="1221"/>
        <v>Q2</v>
      </c>
      <c r="X3408" t="str">
        <f t="shared" si="1222"/>
        <v>Not Applicable</v>
      </c>
      <c r="Y3408" t="str">
        <f t="shared" si="1223"/>
        <v>High</v>
      </c>
      <c r="Z3408" s="3">
        <f t="shared" si="1224"/>
        <v>0.71539903945533356</v>
      </c>
      <c r="AA3408" s="3">
        <f t="shared" si="1225"/>
        <v>0.74281496553104431</v>
      </c>
      <c r="AB3408" s="3">
        <f t="shared" si="1226"/>
        <v>-0.21503712780860526</v>
      </c>
      <c r="AC3408" s="3">
        <f t="shared" si="1227"/>
        <v>0.26952970780247515</v>
      </c>
      <c r="AD3408" s="3">
        <f t="shared" si="1228"/>
        <v>2.8649380897944825</v>
      </c>
      <c r="AE3408" s="3">
        <f t="shared" si="1229"/>
        <v>1.0874084275904627</v>
      </c>
      <c r="AF3408" s="3">
        <f t="shared" si="1230"/>
        <v>1.4686878219806505</v>
      </c>
      <c r="AG3408" t="str">
        <f t="shared" si="1231"/>
        <v>Cluster 2</v>
      </c>
      <c r="AH3408" t="str">
        <f t="shared" si="1232"/>
        <v>Not Applicable</v>
      </c>
      <c r="AI3408" t="e">
        <f t="shared" si="1233"/>
        <v>#N/A</v>
      </c>
      <c r="AJ3408">
        <f t="shared" si="1234"/>
        <v>37.21</v>
      </c>
      <c r="AK3408" t="str">
        <f t="shared" si="1235"/>
        <v>no - Medium</v>
      </c>
      <c r="AL3408" t="str">
        <f t="shared" si="1236"/>
        <v>Q3 - High</v>
      </c>
      <c r="AM3408">
        <f t="shared" si="1237"/>
        <v>0</v>
      </c>
      <c r="AN3408">
        <f t="shared" si="1238"/>
        <v>1</v>
      </c>
      <c r="AO3408">
        <f t="shared" si="1239"/>
        <v>0</v>
      </c>
      <c r="AP3408">
        <f t="shared" si="1240"/>
        <v>2</v>
      </c>
      <c r="AQ3408">
        <f t="shared" si="1241"/>
        <v>218.9</v>
      </c>
    </row>
    <row r="3409" spans="1:43" x14ac:dyDescent="0.25">
      <c r="A3409" t="s">
        <v>27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  <c r="U3409">
        <f t="shared" si="1219"/>
        <v>0</v>
      </c>
      <c r="V3409" t="str">
        <f t="shared" si="1220"/>
        <v>&lt;=3 calls</v>
      </c>
      <c r="W3409" t="str">
        <f t="shared" si="1221"/>
        <v>Q4</v>
      </c>
      <c r="X3409" t="str">
        <f t="shared" si="1222"/>
        <v>Not Applicable</v>
      </c>
      <c r="Y3409" t="str">
        <f t="shared" si="1223"/>
        <v>High</v>
      </c>
      <c r="Z3409" s="3">
        <f t="shared" si="1224"/>
        <v>-0.76944591464236933</v>
      </c>
      <c r="AA3409" s="3">
        <f t="shared" si="1225"/>
        <v>1.1408287320879142</v>
      </c>
      <c r="AB3409" s="3">
        <f t="shared" si="1226"/>
        <v>-0.69365285443584024</v>
      </c>
      <c r="AC3409" s="3">
        <f t="shared" si="1227"/>
        <v>-0.88984785050908088</v>
      </c>
      <c r="AD3409" s="3">
        <f t="shared" si="1228"/>
        <v>2.1776787908323438</v>
      </c>
      <c r="AE3409" s="3">
        <f t="shared" si="1229"/>
        <v>1.7794720259222314</v>
      </c>
      <c r="AF3409" s="3">
        <f t="shared" si="1230"/>
        <v>3.0968946488439872</v>
      </c>
      <c r="AG3409" t="str">
        <f t="shared" si="1231"/>
        <v>Cluster 2</v>
      </c>
      <c r="AH3409" t="str">
        <f t="shared" si="1232"/>
        <v>Not Applicable</v>
      </c>
      <c r="AI3409" t="e">
        <f t="shared" si="1233"/>
        <v>#N/A</v>
      </c>
      <c r="AJ3409">
        <f t="shared" si="1234"/>
        <v>23.58</v>
      </c>
      <c r="AK3409" t="str">
        <f t="shared" si="1235"/>
        <v>no - Low</v>
      </c>
      <c r="AL3409" t="str">
        <f t="shared" si="1236"/>
        <v>Q1 - Low</v>
      </c>
      <c r="AM3409">
        <f t="shared" si="1237"/>
        <v>0</v>
      </c>
      <c r="AN3409">
        <f t="shared" si="1238"/>
        <v>1</v>
      </c>
      <c r="AO3409">
        <f t="shared" si="1239"/>
        <v>0</v>
      </c>
      <c r="AP3409">
        <f t="shared" si="1240"/>
        <v>2</v>
      </c>
      <c r="AQ3409">
        <f t="shared" si="1241"/>
        <v>138.69999999999999</v>
      </c>
    </row>
    <row r="3410" spans="1:43" x14ac:dyDescent="0.25">
      <c r="A3410" t="s">
        <v>75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  <c r="U3410">
        <f t="shared" si="1219"/>
        <v>1</v>
      </c>
      <c r="V3410" t="str">
        <f t="shared" si="1220"/>
        <v>&lt;=3 calls</v>
      </c>
      <c r="W3410" t="str">
        <f t="shared" si="1221"/>
        <v>Q3</v>
      </c>
      <c r="X3410" t="str">
        <f t="shared" si="1222"/>
        <v>High</v>
      </c>
      <c r="Y3410" t="str">
        <f t="shared" si="1223"/>
        <v>High</v>
      </c>
      <c r="Z3410" s="3">
        <f t="shared" si="1224"/>
        <v>-0.4102689556711045</v>
      </c>
      <c r="AA3410" s="3">
        <f t="shared" si="1225"/>
        <v>2.2871083797717007</v>
      </c>
      <c r="AB3410" s="3">
        <f t="shared" si="1226"/>
        <v>-0.48512733038662992</v>
      </c>
      <c r="AC3410" s="3">
        <f t="shared" si="1227"/>
        <v>1.320215620022323</v>
      </c>
      <c r="AD3410" s="3">
        <f t="shared" si="1228"/>
        <v>4.0989460345704662</v>
      </c>
      <c r="AE3410" s="3">
        <f t="shared" si="1229"/>
        <v>2.716155954073399</v>
      </c>
      <c r="AF3410" s="3">
        <f t="shared" si="1230"/>
        <v>2.4400097826393643</v>
      </c>
      <c r="AG3410" t="str">
        <f t="shared" si="1231"/>
        <v>Cluster 3</v>
      </c>
      <c r="AH3410" t="str">
        <f t="shared" si="1232"/>
        <v>Not Applicable</v>
      </c>
      <c r="AI3410">
        <f t="shared" si="1233"/>
        <v>26.88</v>
      </c>
      <c r="AJ3410" t="e">
        <f t="shared" si="1234"/>
        <v>#N/A</v>
      </c>
      <c r="AK3410" t="str">
        <f t="shared" si="1235"/>
        <v>yes - Low</v>
      </c>
      <c r="AL3410" t="str">
        <f t="shared" si="1236"/>
        <v>Q4 - Very High</v>
      </c>
      <c r="AM3410">
        <f t="shared" si="1237"/>
        <v>1</v>
      </c>
      <c r="AN3410">
        <f t="shared" si="1238"/>
        <v>1</v>
      </c>
      <c r="AO3410">
        <f t="shared" si="1239"/>
        <v>0</v>
      </c>
      <c r="AP3410">
        <f t="shared" si="1240"/>
        <v>3</v>
      </c>
      <c r="AQ3410">
        <f t="shared" si="1241"/>
        <v>158.1</v>
      </c>
    </row>
    <row r="3411" spans="1:43" x14ac:dyDescent="0.25">
      <c r="A3411" t="s">
        <v>24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  <c r="U3411">
        <f t="shared" si="1219"/>
        <v>0</v>
      </c>
      <c r="V3411" t="str">
        <f t="shared" si="1220"/>
        <v>&lt;=3 calls</v>
      </c>
      <c r="W3411" t="str">
        <f t="shared" si="1221"/>
        <v>Q1</v>
      </c>
      <c r="X3411" t="str">
        <f t="shared" si="1222"/>
        <v>Not Applicable</v>
      </c>
      <c r="Y3411" t="str">
        <f t="shared" si="1223"/>
        <v>Medium</v>
      </c>
      <c r="Z3411" s="3">
        <f t="shared" si="1224"/>
        <v>-1.5248283850561628</v>
      </c>
      <c r="AA3411" s="3">
        <f t="shared" si="1225"/>
        <v>-0.54077943161486164</v>
      </c>
      <c r="AB3411" s="3">
        <f t="shared" si="1226"/>
        <v>1.2247819668168944</v>
      </c>
      <c r="AC3411" s="3">
        <f t="shared" si="1227"/>
        <v>-0.38262016874777532</v>
      </c>
      <c r="AD3411" s="3">
        <f t="shared" si="1228"/>
        <v>2.4118750009275569</v>
      </c>
      <c r="AE3411" s="3">
        <f t="shared" si="1229"/>
        <v>2.0649535242477284</v>
      </c>
      <c r="AF3411" s="3">
        <f t="shared" si="1230"/>
        <v>3.2727549701294363</v>
      </c>
      <c r="AG3411" t="str">
        <f t="shared" si="1231"/>
        <v>Cluster 2</v>
      </c>
      <c r="AH3411" t="str">
        <f t="shared" si="1232"/>
        <v>Not Applicable</v>
      </c>
      <c r="AI3411" t="e">
        <f t="shared" si="1233"/>
        <v>#N/A</v>
      </c>
      <c r="AJ3411">
        <f t="shared" si="1234"/>
        <v>16.64</v>
      </c>
      <c r="AK3411" t="str">
        <f t="shared" si="1235"/>
        <v>no - Medium</v>
      </c>
      <c r="AL3411" t="str">
        <f t="shared" si="1236"/>
        <v>Q2 - Medium</v>
      </c>
      <c r="AM3411">
        <f t="shared" si="1237"/>
        <v>0</v>
      </c>
      <c r="AN3411">
        <f t="shared" si="1238"/>
        <v>1</v>
      </c>
      <c r="AO3411">
        <f t="shared" si="1239"/>
        <v>0</v>
      </c>
      <c r="AP3411">
        <f t="shared" si="1240"/>
        <v>1</v>
      </c>
      <c r="AQ3411">
        <f t="shared" si="1241"/>
        <v>97.9</v>
      </c>
    </row>
    <row r="3412" spans="1:43" x14ac:dyDescent="0.25">
      <c r="A3412" t="s">
        <v>46</v>
      </c>
      <c r="B3412">
        <v>131</v>
      </c>
      <c r="C3412" t="s">
        <v>28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  <c r="U3412">
        <f t="shared" si="1219"/>
        <v>1</v>
      </c>
      <c r="V3412" t="str">
        <f t="shared" si="1220"/>
        <v>&gt;3 calls</v>
      </c>
      <c r="W3412" t="str">
        <f t="shared" si="1221"/>
        <v>Q4</v>
      </c>
      <c r="X3412" t="str">
        <f t="shared" si="1222"/>
        <v>Not Applicable</v>
      </c>
      <c r="Y3412" t="str">
        <f t="shared" si="1223"/>
        <v>Medium</v>
      </c>
      <c r="Z3412" s="3">
        <f t="shared" si="1224"/>
        <v>-1.4211484381366226</v>
      </c>
      <c r="AA3412" s="3">
        <f t="shared" si="1225"/>
        <v>-0.51888867445423381</v>
      </c>
      <c r="AB3412" s="3">
        <f t="shared" si="1226"/>
        <v>0.94674793475128061</v>
      </c>
      <c r="AC3412" s="3">
        <f t="shared" si="1227"/>
        <v>0.52314354868312773</v>
      </c>
      <c r="AD3412" s="3">
        <f t="shared" si="1228"/>
        <v>2.5531603760568449</v>
      </c>
      <c r="AE3412" s="3">
        <f t="shared" si="1229"/>
        <v>1.859816970612868</v>
      </c>
      <c r="AF3412" s="3">
        <f t="shared" si="1230"/>
        <v>2.8981391309756885</v>
      </c>
      <c r="AG3412" t="str">
        <f t="shared" si="1231"/>
        <v>Cluster 2</v>
      </c>
      <c r="AH3412" t="str">
        <f t="shared" si="1232"/>
        <v>Not Applicable</v>
      </c>
      <c r="AI3412">
        <f t="shared" si="1233"/>
        <v>17.600000000000001</v>
      </c>
      <c r="AJ3412" t="e">
        <f t="shared" si="1234"/>
        <v>#N/A</v>
      </c>
      <c r="AK3412" t="str">
        <f t="shared" si="1235"/>
        <v>no - Low</v>
      </c>
      <c r="AL3412" t="str">
        <f t="shared" si="1236"/>
        <v>Q3 - High</v>
      </c>
      <c r="AM3412">
        <f t="shared" si="1237"/>
        <v>0</v>
      </c>
      <c r="AN3412">
        <f t="shared" si="1238"/>
        <v>0</v>
      </c>
      <c r="AO3412">
        <f t="shared" si="1239"/>
        <v>1</v>
      </c>
      <c r="AP3412">
        <f t="shared" si="1240"/>
        <v>5</v>
      </c>
      <c r="AQ3412">
        <f t="shared" si="1241"/>
        <v>103.5</v>
      </c>
    </row>
    <row r="3413" spans="1:43" x14ac:dyDescent="0.25">
      <c r="A3413" t="s">
        <v>24</v>
      </c>
      <c r="B3413">
        <v>114</v>
      </c>
      <c r="C3413" t="s">
        <v>25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  <c r="U3413">
        <f t="shared" si="1219"/>
        <v>0</v>
      </c>
      <c r="V3413" t="str">
        <f t="shared" si="1220"/>
        <v>&lt;=3 calls</v>
      </c>
      <c r="W3413" t="str">
        <f t="shared" si="1221"/>
        <v>Q3</v>
      </c>
      <c r="X3413" t="str">
        <f t="shared" si="1222"/>
        <v>Not Applicable</v>
      </c>
      <c r="Y3413" t="str">
        <f t="shared" si="1223"/>
        <v>Medium</v>
      </c>
      <c r="Z3413" s="3">
        <f t="shared" si="1224"/>
        <v>0.48211915888636792</v>
      </c>
      <c r="AA3413" s="3">
        <f t="shared" si="1225"/>
        <v>0.46420532894123528</v>
      </c>
      <c r="AB3413" s="3">
        <f t="shared" si="1226"/>
        <v>0.67069986005756466</v>
      </c>
      <c r="AC3413" s="3">
        <f t="shared" si="1227"/>
        <v>-0.78115620441737255</v>
      </c>
      <c r="AD3413" s="3">
        <f t="shared" si="1228"/>
        <v>2.6794971684439828</v>
      </c>
      <c r="AE3413" s="3">
        <f t="shared" si="1229"/>
        <v>1.2279938064842721</v>
      </c>
      <c r="AF3413" s="3">
        <f t="shared" si="1230"/>
        <v>1.9586302616441269</v>
      </c>
      <c r="AG3413" t="str">
        <f t="shared" si="1231"/>
        <v>Cluster 2</v>
      </c>
      <c r="AH3413" t="str">
        <f t="shared" si="1232"/>
        <v>Not Applicable</v>
      </c>
      <c r="AI3413" t="e">
        <f t="shared" si="1233"/>
        <v>#N/A</v>
      </c>
      <c r="AJ3413">
        <f t="shared" si="1234"/>
        <v>35.07</v>
      </c>
      <c r="AK3413" t="str">
        <f t="shared" si="1235"/>
        <v>no - Medium</v>
      </c>
      <c r="AL3413" t="str">
        <f t="shared" si="1236"/>
        <v>Q1 - Low</v>
      </c>
      <c r="AM3413">
        <f t="shared" si="1237"/>
        <v>0</v>
      </c>
      <c r="AN3413">
        <f t="shared" si="1238"/>
        <v>0</v>
      </c>
      <c r="AO3413">
        <f t="shared" si="1239"/>
        <v>0</v>
      </c>
      <c r="AP3413">
        <f t="shared" si="1240"/>
        <v>2</v>
      </c>
      <c r="AQ3413">
        <f t="shared" si="1241"/>
        <v>206.3</v>
      </c>
    </row>
    <row r="3414" spans="1:43" x14ac:dyDescent="0.25">
      <c r="A3414" t="s">
        <v>40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  <c r="U3414">
        <f t="shared" si="1219"/>
        <v>0</v>
      </c>
      <c r="V3414" t="str">
        <f t="shared" si="1220"/>
        <v>&lt;=3 calls</v>
      </c>
      <c r="W3414" t="str">
        <f t="shared" si="1221"/>
        <v>Q3</v>
      </c>
      <c r="X3414" t="str">
        <f t="shared" si="1222"/>
        <v>Not Applicable</v>
      </c>
      <c r="Y3414" t="str">
        <f t="shared" si="1223"/>
        <v>Medium</v>
      </c>
      <c r="Z3414" s="3">
        <f t="shared" si="1224"/>
        <v>0.57839339531165512</v>
      </c>
      <c r="AA3414" s="3">
        <f t="shared" si="1225"/>
        <v>-0.32386192884136727</v>
      </c>
      <c r="AB3414" s="3">
        <f t="shared" si="1226"/>
        <v>-0.28454563582500869</v>
      </c>
      <c r="AC3414" s="3">
        <f t="shared" si="1227"/>
        <v>1.1752934252333782</v>
      </c>
      <c r="AD3414" s="3">
        <f t="shared" si="1228"/>
        <v>2.8622132755464214</v>
      </c>
      <c r="AE3414" s="3">
        <f t="shared" si="1229"/>
        <v>1.379023684697569</v>
      </c>
      <c r="AF3414" s="3">
        <f t="shared" si="1230"/>
        <v>1.9003020315727566</v>
      </c>
      <c r="AG3414" t="str">
        <f t="shared" si="1231"/>
        <v>Cluster 2</v>
      </c>
      <c r="AH3414" t="str">
        <f t="shared" si="1232"/>
        <v>&gt;16 messages</v>
      </c>
      <c r="AI3414" t="e">
        <f t="shared" si="1233"/>
        <v>#N/A</v>
      </c>
      <c r="AJ3414">
        <f t="shared" si="1234"/>
        <v>35.96</v>
      </c>
      <c r="AK3414" t="str">
        <f t="shared" si="1235"/>
        <v>no - Low</v>
      </c>
      <c r="AL3414" t="str">
        <f t="shared" si="1236"/>
        <v>Q4 - Very High</v>
      </c>
      <c r="AM3414">
        <f t="shared" si="1237"/>
        <v>0</v>
      </c>
      <c r="AN3414">
        <f t="shared" si="1238"/>
        <v>1</v>
      </c>
      <c r="AO3414">
        <f t="shared" si="1239"/>
        <v>0</v>
      </c>
      <c r="AP3414">
        <f t="shared" si="1240"/>
        <v>3</v>
      </c>
      <c r="AQ3414">
        <f t="shared" si="1241"/>
        <v>211.5</v>
      </c>
    </row>
    <row r="3415" spans="1:43" x14ac:dyDescent="0.25">
      <c r="A3415" t="s">
        <v>44</v>
      </c>
      <c r="B3415">
        <v>67</v>
      </c>
      <c r="C3415" t="s">
        <v>28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  <c r="U3415">
        <f t="shared" si="1219"/>
        <v>1</v>
      </c>
      <c r="V3415" t="str">
        <f t="shared" si="1220"/>
        <v>&lt;=3 calls</v>
      </c>
      <c r="W3415" t="str">
        <f t="shared" si="1221"/>
        <v>Q1</v>
      </c>
      <c r="X3415" t="str">
        <f t="shared" si="1222"/>
        <v>Not Applicable</v>
      </c>
      <c r="Y3415" t="str">
        <f t="shared" si="1223"/>
        <v>High</v>
      </c>
      <c r="Z3415" s="3">
        <f t="shared" si="1224"/>
        <v>-1.0230914990705302</v>
      </c>
      <c r="AA3415" s="3">
        <f t="shared" si="1225"/>
        <v>1.8771542002181238</v>
      </c>
      <c r="AB3415" s="3">
        <f t="shared" si="1226"/>
        <v>0.10271605169495328</v>
      </c>
      <c r="AC3415" s="3">
        <f t="shared" si="1227"/>
        <v>-2.0314681775414092E-2</v>
      </c>
      <c r="AD3415" s="3">
        <f t="shared" si="1228"/>
        <v>3.2333133968999404</v>
      </c>
      <c r="AE3415" s="3">
        <f t="shared" si="1229"/>
        <v>2.1404175715122427</v>
      </c>
      <c r="AF3415" s="3">
        <f t="shared" si="1230"/>
        <v>2.590069350095495</v>
      </c>
      <c r="AG3415" t="str">
        <f t="shared" si="1231"/>
        <v>Cluster 2</v>
      </c>
      <c r="AH3415" t="str">
        <f t="shared" si="1232"/>
        <v>Not Applicable</v>
      </c>
      <c r="AI3415">
        <f t="shared" si="1233"/>
        <v>21.25</v>
      </c>
      <c r="AJ3415" t="e">
        <f t="shared" si="1234"/>
        <v>#N/A</v>
      </c>
      <c r="AK3415" t="str">
        <f t="shared" si="1235"/>
        <v>no - Medium</v>
      </c>
      <c r="AL3415" t="str">
        <f t="shared" si="1236"/>
        <v>Q2 - Medium</v>
      </c>
      <c r="AM3415">
        <f t="shared" si="1237"/>
        <v>0</v>
      </c>
      <c r="AN3415">
        <f t="shared" si="1238"/>
        <v>0</v>
      </c>
      <c r="AO3415">
        <f t="shared" si="1239"/>
        <v>1</v>
      </c>
      <c r="AP3415">
        <f t="shared" si="1240"/>
        <v>1</v>
      </c>
      <c r="AQ3415">
        <f t="shared" si="1241"/>
        <v>125</v>
      </c>
    </row>
    <row r="3416" spans="1:43" x14ac:dyDescent="0.25">
      <c r="A3416" t="s">
        <v>39</v>
      </c>
      <c r="B3416">
        <v>123</v>
      </c>
      <c r="C3416" t="s">
        <v>25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  <c r="U3416">
        <f t="shared" si="1219"/>
        <v>0</v>
      </c>
      <c r="V3416" t="str">
        <f t="shared" si="1220"/>
        <v>&lt;=3 calls</v>
      </c>
      <c r="W3416" t="str">
        <f t="shared" si="1221"/>
        <v>Q3</v>
      </c>
      <c r="X3416" t="str">
        <f t="shared" si="1222"/>
        <v>Not Applicable</v>
      </c>
      <c r="Y3416" t="str">
        <f t="shared" si="1223"/>
        <v>Low</v>
      </c>
      <c r="Z3416" s="3">
        <f t="shared" si="1224"/>
        <v>-0.72130879642972523</v>
      </c>
      <c r="AA3416" s="3">
        <f t="shared" si="1225"/>
        <v>-0.9586938864995751</v>
      </c>
      <c r="AB3416" s="3">
        <f t="shared" si="1226"/>
        <v>0.36287646741349228</v>
      </c>
      <c r="AC3416" s="3">
        <f t="shared" si="1227"/>
        <v>-0.78115620441737255</v>
      </c>
      <c r="AD3416" s="3">
        <f t="shared" si="1228"/>
        <v>1.4087937585943688</v>
      </c>
      <c r="AE3416" s="3">
        <f t="shared" si="1229"/>
        <v>1.4769105233970032</v>
      </c>
      <c r="AF3416" s="3">
        <f t="shared" si="1230"/>
        <v>3.2214638805963931</v>
      </c>
      <c r="AG3416" t="str">
        <f t="shared" si="1231"/>
        <v>Cluster 1</v>
      </c>
      <c r="AH3416" t="str">
        <f t="shared" si="1232"/>
        <v>&gt;16 messages</v>
      </c>
      <c r="AI3416" t="e">
        <f t="shared" si="1233"/>
        <v>#N/A</v>
      </c>
      <c r="AJ3416">
        <f t="shared" si="1234"/>
        <v>24.02</v>
      </c>
      <c r="AK3416" t="str">
        <f t="shared" si="1235"/>
        <v>no - Low</v>
      </c>
      <c r="AL3416" t="str">
        <f t="shared" si="1236"/>
        <v>Q1 - Low</v>
      </c>
      <c r="AM3416">
        <f t="shared" si="1237"/>
        <v>0</v>
      </c>
      <c r="AN3416">
        <f t="shared" si="1238"/>
        <v>0</v>
      </c>
      <c r="AO3416">
        <f t="shared" si="1239"/>
        <v>0</v>
      </c>
      <c r="AP3416">
        <f t="shared" si="1240"/>
        <v>3</v>
      </c>
      <c r="AQ3416">
        <f t="shared" si="1241"/>
        <v>141.30000000000001</v>
      </c>
    </row>
    <row r="3417" spans="1:43" x14ac:dyDescent="0.25">
      <c r="A3417" t="s">
        <v>27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  <c r="U3417">
        <f t="shared" si="1219"/>
        <v>0</v>
      </c>
      <c r="V3417" t="str">
        <f t="shared" si="1220"/>
        <v>&lt;=3 calls</v>
      </c>
      <c r="W3417" t="str">
        <f t="shared" si="1221"/>
        <v>Q3</v>
      </c>
      <c r="X3417" t="str">
        <f t="shared" si="1222"/>
        <v>Not Applicable</v>
      </c>
      <c r="Y3417" t="str">
        <f t="shared" si="1223"/>
        <v>Low</v>
      </c>
      <c r="Z3417" s="3">
        <f t="shared" si="1224"/>
        <v>-1.1341771564843235</v>
      </c>
      <c r="AA3417" s="3">
        <f t="shared" si="1225"/>
        <v>-1.1119291866239698</v>
      </c>
      <c r="AB3417" s="3">
        <f t="shared" si="1226"/>
        <v>-1.6441390618881172E-2</v>
      </c>
      <c r="AC3417" s="3">
        <f t="shared" si="1227"/>
        <v>-0.52754236353671935</v>
      </c>
      <c r="AD3417" s="3">
        <f t="shared" si="1228"/>
        <v>1.1050499574592598</v>
      </c>
      <c r="AE3417" s="3">
        <f t="shared" si="1229"/>
        <v>1.6737131184908898</v>
      </c>
      <c r="AF3417" s="3">
        <f t="shared" si="1230"/>
        <v>3.5187349711986387</v>
      </c>
      <c r="AG3417" t="str">
        <f t="shared" si="1231"/>
        <v>Cluster 1</v>
      </c>
      <c r="AH3417" t="str">
        <f t="shared" si="1232"/>
        <v>Not Applicable</v>
      </c>
      <c r="AI3417" t="e">
        <f t="shared" si="1233"/>
        <v>#N/A</v>
      </c>
      <c r="AJ3417">
        <f t="shared" si="1234"/>
        <v>20.23</v>
      </c>
      <c r="AK3417" t="str">
        <f t="shared" si="1235"/>
        <v>no - Medium</v>
      </c>
      <c r="AL3417" t="str">
        <f t="shared" si="1236"/>
        <v>Q2 - Medium</v>
      </c>
      <c r="AM3417">
        <f t="shared" si="1237"/>
        <v>0</v>
      </c>
      <c r="AN3417">
        <f t="shared" si="1238"/>
        <v>1</v>
      </c>
      <c r="AO3417">
        <f t="shared" si="1239"/>
        <v>0</v>
      </c>
      <c r="AP3417">
        <f t="shared" si="1240"/>
        <v>2</v>
      </c>
      <c r="AQ3417">
        <f t="shared" si="1241"/>
        <v>119</v>
      </c>
    </row>
    <row r="3418" spans="1:43" x14ac:dyDescent="0.25">
      <c r="A3418" t="s">
        <v>37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  <c r="U3418">
        <f t="shared" si="1219"/>
        <v>1</v>
      </c>
      <c r="V3418" t="str">
        <f t="shared" si="1220"/>
        <v>&lt;=3 calls</v>
      </c>
      <c r="W3418" t="str">
        <f t="shared" si="1221"/>
        <v>Q3</v>
      </c>
      <c r="X3418" t="str">
        <f t="shared" si="1222"/>
        <v>Not Applicable</v>
      </c>
      <c r="Y3418" t="str">
        <f t="shared" si="1223"/>
        <v>High</v>
      </c>
      <c r="Z3418" s="3">
        <f t="shared" si="1224"/>
        <v>1.4874443584811967</v>
      </c>
      <c r="AA3418" s="3">
        <f t="shared" si="1225"/>
        <v>0.91396088515049834</v>
      </c>
      <c r="AB3418" s="3">
        <f t="shared" si="1226"/>
        <v>0.84943602352831626</v>
      </c>
      <c r="AC3418" s="3">
        <f t="shared" si="1227"/>
        <v>0.92167958435272568</v>
      </c>
      <c r="AD3418" s="3">
        <f t="shared" si="1228"/>
        <v>4.1187245278688289</v>
      </c>
      <c r="AE3418" s="3">
        <f t="shared" si="1229"/>
        <v>2.1491510029411223</v>
      </c>
      <c r="AF3418" s="3">
        <f t="shared" si="1230"/>
        <v>0.52326697814534284</v>
      </c>
      <c r="AG3418" t="str">
        <f t="shared" si="1231"/>
        <v>Cluster 3</v>
      </c>
      <c r="AH3418" t="str">
        <f t="shared" si="1232"/>
        <v>Not Applicable</v>
      </c>
      <c r="AI3418">
        <f t="shared" si="1233"/>
        <v>44.3</v>
      </c>
      <c r="AJ3418" t="e">
        <f t="shared" si="1234"/>
        <v>#N/A</v>
      </c>
      <c r="AK3418" t="str">
        <f t="shared" si="1235"/>
        <v>no - High</v>
      </c>
      <c r="AL3418" t="str">
        <f t="shared" si="1236"/>
        <v>Q4 - Very High</v>
      </c>
      <c r="AM3418">
        <f t="shared" si="1237"/>
        <v>0</v>
      </c>
      <c r="AN3418">
        <f t="shared" si="1238"/>
        <v>1</v>
      </c>
      <c r="AO3418">
        <f t="shared" si="1239"/>
        <v>0</v>
      </c>
      <c r="AP3418">
        <f t="shared" si="1240"/>
        <v>0</v>
      </c>
      <c r="AQ3418">
        <f t="shared" si="1241"/>
        <v>260.60000000000002</v>
      </c>
    </row>
    <row r="3419" spans="1:43" x14ac:dyDescent="0.25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  <c r="U3419">
        <f t="shared" si="1219"/>
        <v>0</v>
      </c>
      <c r="V3419" t="str">
        <f t="shared" si="1220"/>
        <v>&lt;=3 calls</v>
      </c>
      <c r="W3419" t="str">
        <f t="shared" si="1221"/>
        <v>Q3</v>
      </c>
      <c r="X3419" t="str">
        <f t="shared" si="1222"/>
        <v>Not Applicable</v>
      </c>
      <c r="Y3419" t="str">
        <f t="shared" si="1223"/>
        <v>Low</v>
      </c>
      <c r="Z3419" s="3">
        <f t="shared" si="1224"/>
        <v>-0.5750460141682312</v>
      </c>
      <c r="AA3419" s="3">
        <f t="shared" si="1225"/>
        <v>-1.7388008689510404</v>
      </c>
      <c r="AB3419" s="3">
        <f t="shared" si="1226"/>
        <v>-0.87834689002228328</v>
      </c>
      <c r="AC3419" s="3">
        <f t="shared" si="1227"/>
        <v>0.70429629216930834</v>
      </c>
      <c r="AD3419" s="3">
        <f t="shared" si="1228"/>
        <v>1.9094077471054793</v>
      </c>
      <c r="AE3419" s="3">
        <f t="shared" si="1229"/>
        <v>2.1497983409266355</v>
      </c>
      <c r="AF3419" s="3">
        <f t="shared" si="1230"/>
        <v>3.6874690328998576</v>
      </c>
      <c r="AG3419" t="str">
        <f t="shared" si="1231"/>
        <v>Cluster 1</v>
      </c>
      <c r="AH3419" t="str">
        <f t="shared" si="1232"/>
        <v>Not Applicable</v>
      </c>
      <c r="AI3419" t="e">
        <f t="shared" si="1233"/>
        <v>#N/A</v>
      </c>
      <c r="AJ3419">
        <f t="shared" si="1234"/>
        <v>25.36</v>
      </c>
      <c r="AK3419" t="str">
        <f t="shared" si="1235"/>
        <v>no - Medium</v>
      </c>
      <c r="AL3419" t="str">
        <f t="shared" si="1236"/>
        <v>Q4 - Very High</v>
      </c>
      <c r="AM3419">
        <f t="shared" si="1237"/>
        <v>0</v>
      </c>
      <c r="AN3419">
        <f t="shared" si="1238"/>
        <v>1</v>
      </c>
      <c r="AO3419">
        <f t="shared" si="1239"/>
        <v>0</v>
      </c>
      <c r="AP3419">
        <f t="shared" si="1240"/>
        <v>1</v>
      </c>
      <c r="AQ3419">
        <f t="shared" si="1241"/>
        <v>149.19999999999999</v>
      </c>
    </row>
    <row r="3420" spans="1:43" x14ac:dyDescent="0.25">
      <c r="A3420" t="s">
        <v>54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  <c r="U3420">
        <f t="shared" si="1219"/>
        <v>0</v>
      </c>
      <c r="V3420" t="str">
        <f t="shared" si="1220"/>
        <v>&lt;=3 calls</v>
      </c>
      <c r="W3420" t="str">
        <f t="shared" si="1221"/>
        <v>Q1</v>
      </c>
      <c r="X3420" t="str">
        <f t="shared" si="1222"/>
        <v>Not Applicable</v>
      </c>
      <c r="Y3420" t="str">
        <f t="shared" si="1223"/>
        <v>Medium</v>
      </c>
      <c r="Z3420" s="3">
        <f t="shared" si="1224"/>
        <v>-0.30658900875156425</v>
      </c>
      <c r="AA3420" s="3">
        <f t="shared" si="1225"/>
        <v>0.14181417803017077</v>
      </c>
      <c r="AB3420" s="3">
        <f t="shared" si="1226"/>
        <v>1.304220261692784</v>
      </c>
      <c r="AC3420" s="3">
        <f t="shared" si="1227"/>
        <v>5.2146415619058542E-2</v>
      </c>
      <c r="AD3420" s="3">
        <f t="shared" si="1228"/>
        <v>2.8637390792861082</v>
      </c>
      <c r="AE3420" s="3">
        <f t="shared" si="1229"/>
        <v>1.3482647444213429</v>
      </c>
      <c r="AF3420" s="3">
        <f t="shared" si="1230"/>
        <v>1.8532765923813559</v>
      </c>
      <c r="AG3420" t="str">
        <f t="shared" si="1231"/>
        <v>Cluster 2</v>
      </c>
      <c r="AH3420" t="str">
        <f t="shared" si="1232"/>
        <v>Not Applicable</v>
      </c>
      <c r="AI3420" t="e">
        <f t="shared" si="1233"/>
        <v>#N/A</v>
      </c>
      <c r="AJ3420">
        <f t="shared" si="1234"/>
        <v>27.83</v>
      </c>
      <c r="AK3420" t="str">
        <f t="shared" si="1235"/>
        <v>no - Low</v>
      </c>
      <c r="AL3420" t="str">
        <f t="shared" si="1236"/>
        <v>Q3 - High</v>
      </c>
      <c r="AM3420">
        <f t="shared" si="1237"/>
        <v>0</v>
      </c>
      <c r="AN3420">
        <f t="shared" si="1238"/>
        <v>1</v>
      </c>
      <c r="AO3420">
        <f t="shared" si="1239"/>
        <v>0</v>
      </c>
      <c r="AP3420">
        <f t="shared" si="1240"/>
        <v>1</v>
      </c>
      <c r="AQ3420">
        <f t="shared" si="1241"/>
        <v>163.69999999999999</v>
      </c>
    </row>
    <row r="3421" spans="1:43" x14ac:dyDescent="0.25">
      <c r="A3421" t="s">
        <v>36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  <c r="U3421">
        <f t="shared" si="1219"/>
        <v>0</v>
      </c>
      <c r="V3421" t="str">
        <f t="shared" si="1220"/>
        <v>&lt;=3 calls</v>
      </c>
      <c r="W3421" t="str">
        <f t="shared" si="1221"/>
        <v>Q2</v>
      </c>
      <c r="X3421" t="str">
        <f t="shared" si="1222"/>
        <v>Not Applicable</v>
      </c>
      <c r="Y3421" t="str">
        <f t="shared" si="1223"/>
        <v>Medium</v>
      </c>
      <c r="Z3421" s="3">
        <f t="shared" si="1224"/>
        <v>0.79130757202142554</v>
      </c>
      <c r="AA3421" s="3">
        <f t="shared" si="1225"/>
        <v>0.36868202496758623</v>
      </c>
      <c r="AB3421" s="3">
        <f t="shared" si="1226"/>
        <v>-1.2298613448480953</v>
      </c>
      <c r="AC3421" s="3">
        <f t="shared" si="1227"/>
        <v>0.48691299998589177</v>
      </c>
      <c r="AD3421" s="3">
        <f t="shared" si="1228"/>
        <v>2.7103172896236862</v>
      </c>
      <c r="AE3421" s="3">
        <f t="shared" si="1229"/>
        <v>1.5848461459016994</v>
      </c>
      <c r="AF3421" s="3">
        <f t="shared" si="1230"/>
        <v>2.3827829951394768</v>
      </c>
      <c r="AG3421" t="str">
        <f t="shared" si="1231"/>
        <v>Cluster 2</v>
      </c>
      <c r="AH3421" t="str">
        <f t="shared" si="1232"/>
        <v>Not Applicable</v>
      </c>
      <c r="AI3421" t="e">
        <f t="shared" si="1233"/>
        <v>#N/A</v>
      </c>
      <c r="AJ3421">
        <f t="shared" si="1234"/>
        <v>37.909999999999997</v>
      </c>
      <c r="AK3421" t="str">
        <f t="shared" si="1235"/>
        <v>no - High</v>
      </c>
      <c r="AL3421" t="str">
        <f t="shared" si="1236"/>
        <v>Q3 - High</v>
      </c>
      <c r="AM3421">
        <f t="shared" si="1237"/>
        <v>0</v>
      </c>
      <c r="AN3421">
        <f t="shared" si="1238"/>
        <v>1</v>
      </c>
      <c r="AO3421">
        <f t="shared" si="1239"/>
        <v>0</v>
      </c>
      <c r="AP3421">
        <f t="shared" si="1240"/>
        <v>2</v>
      </c>
      <c r="AQ3421">
        <f t="shared" si="1241"/>
        <v>223</v>
      </c>
    </row>
    <row r="3422" spans="1:43" x14ac:dyDescent="0.25">
      <c r="A3422" t="s">
        <v>66</v>
      </c>
      <c r="B3422">
        <v>115</v>
      </c>
      <c r="C3422" t="s">
        <v>25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  <c r="U3422">
        <f t="shared" si="1219"/>
        <v>0</v>
      </c>
      <c r="V3422" t="str">
        <f t="shared" si="1220"/>
        <v>&lt;=3 calls</v>
      </c>
      <c r="W3422" t="str">
        <f t="shared" si="1221"/>
        <v>Q3</v>
      </c>
      <c r="X3422" t="str">
        <f t="shared" si="1222"/>
        <v>Not Applicable</v>
      </c>
      <c r="Y3422" t="str">
        <f t="shared" si="1223"/>
        <v>High</v>
      </c>
      <c r="Z3422" s="3">
        <f t="shared" si="1224"/>
        <v>0.36918207384901108</v>
      </c>
      <c r="AA3422" s="3">
        <f t="shared" si="1225"/>
        <v>1.3657065101925461</v>
      </c>
      <c r="AB3422" s="3">
        <f t="shared" si="1226"/>
        <v>-0.30043329480018627</v>
      </c>
      <c r="AC3422" s="3">
        <f t="shared" si="1227"/>
        <v>0.92167958435272568</v>
      </c>
      <c r="AD3422" s="3">
        <f t="shared" si="1228"/>
        <v>3.4137183310371499</v>
      </c>
      <c r="AE3422" s="3">
        <f t="shared" si="1229"/>
        <v>1.7149936141195594</v>
      </c>
      <c r="AF3422" s="3">
        <f t="shared" si="1230"/>
        <v>1.492961268513914</v>
      </c>
      <c r="AG3422" t="str">
        <f t="shared" si="1231"/>
        <v>Cluster 3</v>
      </c>
      <c r="AH3422" t="str">
        <f t="shared" si="1232"/>
        <v>Not Applicable</v>
      </c>
      <c r="AI3422" t="e">
        <f t="shared" si="1233"/>
        <v>#N/A</v>
      </c>
      <c r="AJ3422">
        <f t="shared" si="1234"/>
        <v>34.03</v>
      </c>
      <c r="AK3422" t="str">
        <f t="shared" si="1235"/>
        <v>no - Low</v>
      </c>
      <c r="AL3422" t="str">
        <f t="shared" si="1236"/>
        <v>Q4 - Very High</v>
      </c>
      <c r="AM3422">
        <f t="shared" si="1237"/>
        <v>0</v>
      </c>
      <c r="AN3422">
        <f t="shared" si="1238"/>
        <v>0</v>
      </c>
      <c r="AO3422">
        <f t="shared" si="1239"/>
        <v>0</v>
      </c>
      <c r="AP3422">
        <f t="shared" si="1240"/>
        <v>3</v>
      </c>
      <c r="AQ3422">
        <f t="shared" si="1241"/>
        <v>200.2</v>
      </c>
    </row>
    <row r="3423" spans="1:43" x14ac:dyDescent="0.25">
      <c r="A3423" t="s">
        <v>61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  <c r="U3423">
        <f t="shared" si="1219"/>
        <v>0</v>
      </c>
      <c r="V3423" t="str">
        <f t="shared" si="1220"/>
        <v>&lt;=3 calls</v>
      </c>
      <c r="W3423" t="str">
        <f t="shared" si="1221"/>
        <v>Q1</v>
      </c>
      <c r="X3423" t="str">
        <f t="shared" si="1222"/>
        <v>Not Applicable</v>
      </c>
      <c r="Y3423" t="str">
        <f t="shared" si="1223"/>
        <v>Medium</v>
      </c>
      <c r="Z3423" s="3">
        <f t="shared" si="1224"/>
        <v>1.2652730436536097</v>
      </c>
      <c r="AA3423" s="3">
        <f t="shared" si="1225"/>
        <v>-2.1371466258146298E-2</v>
      </c>
      <c r="AB3423" s="3">
        <f t="shared" si="1226"/>
        <v>-1.7481962189132749</v>
      </c>
      <c r="AC3423" s="3">
        <f t="shared" si="1227"/>
        <v>-1.3608449835731504</v>
      </c>
      <c r="AD3423" s="3">
        <f t="shared" si="1228"/>
        <v>2.6036863201091349</v>
      </c>
      <c r="AE3423" s="3">
        <f t="shared" si="1229"/>
        <v>2.5513646747780632</v>
      </c>
      <c r="AF3423" s="3">
        <f t="shared" si="1230"/>
        <v>3.7735581291252553</v>
      </c>
      <c r="AG3423" t="str">
        <f t="shared" si="1231"/>
        <v>Cluster 2</v>
      </c>
      <c r="AH3423" t="str">
        <f t="shared" si="1232"/>
        <v>Not Applicable</v>
      </c>
      <c r="AI3423" t="e">
        <f t="shared" si="1233"/>
        <v>#N/A</v>
      </c>
      <c r="AJ3423">
        <f t="shared" si="1234"/>
        <v>42.26</v>
      </c>
      <c r="AK3423" t="str">
        <f t="shared" si="1235"/>
        <v>no - Low</v>
      </c>
      <c r="AL3423" t="str">
        <f t="shared" si="1236"/>
        <v>Q1 - Low</v>
      </c>
      <c r="AM3423">
        <f t="shared" si="1237"/>
        <v>0</v>
      </c>
      <c r="AN3423">
        <f t="shared" si="1238"/>
        <v>1</v>
      </c>
      <c r="AO3423">
        <f t="shared" si="1239"/>
        <v>0</v>
      </c>
      <c r="AP3423">
        <f t="shared" si="1240"/>
        <v>2</v>
      </c>
      <c r="AQ3423">
        <f t="shared" si="1241"/>
        <v>248.6</v>
      </c>
    </row>
    <row r="3424" spans="1:43" x14ac:dyDescent="0.25">
      <c r="A3424" t="s">
        <v>72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  <c r="U3424">
        <f t="shared" si="1219"/>
        <v>0</v>
      </c>
      <c r="V3424" t="str">
        <f t="shared" si="1220"/>
        <v>&lt;=3 calls</v>
      </c>
      <c r="W3424" t="str">
        <f t="shared" si="1221"/>
        <v>Q1</v>
      </c>
      <c r="X3424" t="str">
        <f t="shared" si="1222"/>
        <v>Not Applicable</v>
      </c>
      <c r="Y3424" t="str">
        <f t="shared" si="1223"/>
        <v>High</v>
      </c>
      <c r="Z3424" s="3">
        <f t="shared" si="1224"/>
        <v>0.62838194114786194</v>
      </c>
      <c r="AA3424" s="3">
        <f t="shared" si="1225"/>
        <v>1.0512756346126186</v>
      </c>
      <c r="AB3424" s="3">
        <f t="shared" si="1226"/>
        <v>-0.87636093265038617</v>
      </c>
      <c r="AC3424" s="3">
        <f t="shared" si="1227"/>
        <v>1.591586692182255E-2</v>
      </c>
      <c r="AD3424" s="3">
        <f t="shared" si="1228"/>
        <v>2.8118910261691297</v>
      </c>
      <c r="AE3424" s="3">
        <f t="shared" si="1229"/>
        <v>1.5060896795963534</v>
      </c>
      <c r="AF3424" s="3">
        <f t="shared" si="1230"/>
        <v>2.1517158508787384</v>
      </c>
      <c r="AG3424" t="str">
        <f t="shared" si="1231"/>
        <v>Cluster 2</v>
      </c>
      <c r="AH3424" t="str">
        <f t="shared" si="1232"/>
        <v>&gt;16 messages</v>
      </c>
      <c r="AI3424" t="e">
        <f t="shared" si="1233"/>
        <v>#N/A</v>
      </c>
      <c r="AJ3424">
        <f t="shared" si="1234"/>
        <v>36.409999999999997</v>
      </c>
      <c r="AK3424" t="str">
        <f t="shared" si="1235"/>
        <v>no - Low</v>
      </c>
      <c r="AL3424" t="str">
        <f t="shared" si="1236"/>
        <v>Q2 - Medium</v>
      </c>
      <c r="AM3424">
        <f t="shared" si="1237"/>
        <v>0</v>
      </c>
      <c r="AN3424">
        <f t="shared" si="1238"/>
        <v>1</v>
      </c>
      <c r="AO3424">
        <f t="shared" si="1239"/>
        <v>0</v>
      </c>
      <c r="AP3424">
        <f t="shared" si="1240"/>
        <v>2</v>
      </c>
      <c r="AQ3424">
        <f t="shared" si="1241"/>
        <v>214.2</v>
      </c>
    </row>
    <row r="3425" spans="1:43" x14ac:dyDescent="0.25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  <c r="U3425">
        <f t="shared" si="1219"/>
        <v>0</v>
      </c>
      <c r="V3425" t="str">
        <f t="shared" si="1220"/>
        <v>&lt;=3 calls</v>
      </c>
      <c r="W3425" t="str">
        <f t="shared" si="1221"/>
        <v>Q1</v>
      </c>
      <c r="X3425" t="str">
        <f t="shared" si="1222"/>
        <v>Not Applicable</v>
      </c>
      <c r="Y3425" t="str">
        <f t="shared" si="1223"/>
        <v>Medium</v>
      </c>
      <c r="Z3425" s="3">
        <f t="shared" si="1224"/>
        <v>1.2097302149467131</v>
      </c>
      <c r="AA3425" s="3">
        <f t="shared" si="1225"/>
        <v>-0.54077943161486164</v>
      </c>
      <c r="AB3425" s="3">
        <f t="shared" si="1226"/>
        <v>-1.7620979205165557</v>
      </c>
      <c r="AC3425" s="3">
        <f t="shared" si="1227"/>
        <v>1.428907266114031</v>
      </c>
      <c r="AD3425" s="3">
        <f t="shared" si="1228"/>
        <v>3.4020839056545347</v>
      </c>
      <c r="AE3425" s="3">
        <f t="shared" si="1229"/>
        <v>2.6272903614284733</v>
      </c>
      <c r="AF3425" s="3">
        <f t="shared" si="1230"/>
        <v>3.1986144477564507</v>
      </c>
      <c r="AG3425" t="str">
        <f t="shared" si="1231"/>
        <v>Cluster 2</v>
      </c>
      <c r="AH3425" t="str">
        <f t="shared" si="1232"/>
        <v>Not Applicable</v>
      </c>
      <c r="AI3425" t="e">
        <f t="shared" si="1233"/>
        <v>#N/A</v>
      </c>
      <c r="AJ3425">
        <f t="shared" si="1234"/>
        <v>41.75</v>
      </c>
      <c r="AK3425" t="str">
        <f t="shared" si="1235"/>
        <v>no - High</v>
      </c>
      <c r="AL3425" t="str">
        <f t="shared" si="1236"/>
        <v>Q4 - Very High</v>
      </c>
      <c r="AM3425">
        <f t="shared" si="1237"/>
        <v>0</v>
      </c>
      <c r="AN3425">
        <f t="shared" si="1238"/>
        <v>1</v>
      </c>
      <c r="AO3425">
        <f t="shared" si="1239"/>
        <v>0</v>
      </c>
      <c r="AP3425">
        <f t="shared" si="1240"/>
        <v>2</v>
      </c>
      <c r="AQ3425">
        <f t="shared" si="1241"/>
        <v>245.6</v>
      </c>
    </row>
    <row r="3426" spans="1:43" x14ac:dyDescent="0.25">
      <c r="A3426" t="s">
        <v>71</v>
      </c>
      <c r="B3426">
        <v>97</v>
      </c>
      <c r="C3426" t="s">
        <v>25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  <c r="U3426">
        <f t="shared" si="1219"/>
        <v>0</v>
      </c>
      <c r="V3426" t="str">
        <f t="shared" si="1220"/>
        <v>&lt;=3 calls</v>
      </c>
      <c r="W3426" t="str">
        <f t="shared" si="1221"/>
        <v>Q2</v>
      </c>
      <c r="X3426" t="str">
        <f t="shared" si="1222"/>
        <v>Not Applicable</v>
      </c>
      <c r="Y3426" t="str">
        <f t="shared" si="1223"/>
        <v>Medium</v>
      </c>
      <c r="Z3426" s="3">
        <f t="shared" si="1224"/>
        <v>1.0801302812972877</v>
      </c>
      <c r="AA3426" s="3">
        <f t="shared" si="1225"/>
        <v>6.2211424718796753E-2</v>
      </c>
      <c r="AB3426" s="3">
        <f t="shared" si="1226"/>
        <v>-0.39774520602315122</v>
      </c>
      <c r="AC3426" s="3">
        <f t="shared" si="1227"/>
        <v>2.1535182400587534</v>
      </c>
      <c r="AD3426" s="3">
        <f t="shared" si="1228"/>
        <v>3.9702170249527198</v>
      </c>
      <c r="AE3426" s="3">
        <f t="shared" si="1229"/>
        <v>2.4426202621613231</v>
      </c>
      <c r="AF3426" s="3">
        <f t="shared" si="1230"/>
        <v>2.0420980057327505</v>
      </c>
      <c r="AG3426" t="str">
        <f t="shared" si="1231"/>
        <v>Cluster 3</v>
      </c>
      <c r="AH3426" t="str">
        <f t="shared" si="1232"/>
        <v>Not Applicable</v>
      </c>
      <c r="AI3426" t="e">
        <f t="shared" si="1233"/>
        <v>#N/A</v>
      </c>
      <c r="AJ3426">
        <f t="shared" si="1234"/>
        <v>40.56</v>
      </c>
      <c r="AK3426" t="str">
        <f t="shared" si="1235"/>
        <v>no - High</v>
      </c>
      <c r="AL3426" t="str">
        <f t="shared" si="1236"/>
        <v>Q4 - Very High</v>
      </c>
      <c r="AM3426">
        <f t="shared" si="1237"/>
        <v>0</v>
      </c>
      <c r="AN3426">
        <f t="shared" si="1238"/>
        <v>0</v>
      </c>
      <c r="AO3426">
        <f t="shared" si="1239"/>
        <v>0</v>
      </c>
      <c r="AP3426">
        <f t="shared" si="1240"/>
        <v>0</v>
      </c>
      <c r="AQ3426">
        <f t="shared" si="1241"/>
        <v>238.6</v>
      </c>
    </row>
    <row r="3427" spans="1:43" x14ac:dyDescent="0.25">
      <c r="A3427" t="s">
        <v>53</v>
      </c>
      <c r="B3427">
        <v>108</v>
      </c>
      <c r="C3427" t="s">
        <v>28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  <c r="U3427">
        <f t="shared" si="1219"/>
        <v>0</v>
      </c>
      <c r="V3427" t="str">
        <f t="shared" si="1220"/>
        <v>&lt;=3 calls</v>
      </c>
      <c r="W3427" t="str">
        <f t="shared" si="1221"/>
        <v>Q3</v>
      </c>
      <c r="X3427" t="str">
        <f t="shared" si="1222"/>
        <v>Low</v>
      </c>
      <c r="Y3427" t="str">
        <f t="shared" si="1223"/>
        <v>Medium</v>
      </c>
      <c r="Z3427" s="3">
        <f t="shared" si="1224"/>
        <v>-1.743296844636623</v>
      </c>
      <c r="AA3427" s="3">
        <f t="shared" si="1225"/>
        <v>0.55176835758374676</v>
      </c>
      <c r="AB3427" s="3">
        <f t="shared" si="1226"/>
        <v>0.50189348344629914</v>
      </c>
      <c r="AC3427" s="3">
        <f t="shared" si="1227"/>
        <v>-0.41885071744501134</v>
      </c>
      <c r="AD3427" s="3">
        <f t="shared" si="1228"/>
        <v>2.3566700573218888</v>
      </c>
      <c r="AE3427" s="3">
        <f t="shared" si="1229"/>
        <v>1.9418715717525536</v>
      </c>
      <c r="AF3427" s="3">
        <f t="shared" si="1230"/>
        <v>3.1603538794388055</v>
      </c>
      <c r="AG3427" t="str">
        <f t="shared" si="1231"/>
        <v>Cluster 2</v>
      </c>
      <c r="AH3427" t="str">
        <f t="shared" si="1232"/>
        <v>Not Applicable</v>
      </c>
      <c r="AI3427" t="e">
        <f t="shared" si="1233"/>
        <v>#N/A</v>
      </c>
      <c r="AJ3427">
        <f t="shared" si="1234"/>
        <v>14.64</v>
      </c>
      <c r="AK3427" t="str">
        <f t="shared" si="1235"/>
        <v>yes - Low</v>
      </c>
      <c r="AL3427" t="str">
        <f t="shared" si="1236"/>
        <v>Q2 - Medium</v>
      </c>
      <c r="AM3427">
        <f t="shared" si="1237"/>
        <v>1</v>
      </c>
      <c r="AN3427">
        <f t="shared" si="1238"/>
        <v>0</v>
      </c>
      <c r="AO3427">
        <f t="shared" si="1239"/>
        <v>1</v>
      </c>
      <c r="AP3427">
        <f t="shared" si="1240"/>
        <v>3</v>
      </c>
      <c r="AQ3427">
        <f t="shared" si="1241"/>
        <v>86.1</v>
      </c>
    </row>
    <row r="3428" spans="1:43" x14ac:dyDescent="0.25">
      <c r="A3428" t="s">
        <v>67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  <c r="U3428">
        <f t="shared" si="1219"/>
        <v>0</v>
      </c>
      <c r="V3428" t="str">
        <f t="shared" si="1220"/>
        <v>&lt;=3 calls</v>
      </c>
      <c r="W3428" t="str">
        <f t="shared" si="1221"/>
        <v>Q2</v>
      </c>
      <c r="X3428" t="str">
        <f t="shared" si="1222"/>
        <v>Not Applicable</v>
      </c>
      <c r="Y3428" t="str">
        <f t="shared" si="1223"/>
        <v>Medium</v>
      </c>
      <c r="Z3428" s="3">
        <f t="shared" si="1224"/>
        <v>-0.34546898884639182</v>
      </c>
      <c r="AA3428" s="3">
        <f t="shared" si="1225"/>
        <v>-0.25221945086113079</v>
      </c>
      <c r="AB3428" s="3">
        <f t="shared" si="1226"/>
        <v>0.40259561485143713</v>
      </c>
      <c r="AC3428" s="3">
        <f t="shared" si="1227"/>
        <v>1.591586692182255E-2</v>
      </c>
      <c r="AD3428" s="3">
        <f t="shared" si="1228"/>
        <v>1.9967338585039802</v>
      </c>
      <c r="AE3428" s="3">
        <f t="shared" si="1229"/>
        <v>0.58762234263574309</v>
      </c>
      <c r="AF3428" s="3">
        <f t="shared" si="1230"/>
        <v>2.1687908920486652</v>
      </c>
      <c r="AG3428" t="str">
        <f t="shared" si="1231"/>
        <v>Cluster 2</v>
      </c>
      <c r="AH3428" t="str">
        <f t="shared" si="1232"/>
        <v>Not Applicable</v>
      </c>
      <c r="AI3428" t="e">
        <f t="shared" si="1233"/>
        <v>#N/A</v>
      </c>
      <c r="AJ3428">
        <f t="shared" si="1234"/>
        <v>27.47</v>
      </c>
      <c r="AK3428" t="str">
        <f t="shared" si="1235"/>
        <v>no - High</v>
      </c>
      <c r="AL3428" t="str">
        <f t="shared" si="1236"/>
        <v>Q2 - Medium</v>
      </c>
      <c r="AM3428">
        <f t="shared" si="1237"/>
        <v>0</v>
      </c>
      <c r="AN3428">
        <f t="shared" si="1238"/>
        <v>1</v>
      </c>
      <c r="AO3428">
        <f t="shared" si="1239"/>
        <v>0</v>
      </c>
      <c r="AP3428">
        <f t="shared" si="1240"/>
        <v>2</v>
      </c>
      <c r="AQ3428">
        <f t="shared" si="1241"/>
        <v>161.6</v>
      </c>
    </row>
    <row r="3429" spans="1:43" x14ac:dyDescent="0.25">
      <c r="A3429" t="s">
        <v>54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  <c r="U3429">
        <f t="shared" si="1219"/>
        <v>1</v>
      </c>
      <c r="V3429" t="str">
        <f t="shared" si="1220"/>
        <v>&lt;=3 calls</v>
      </c>
      <c r="W3429" t="str">
        <f t="shared" si="1221"/>
        <v>Q1</v>
      </c>
      <c r="X3429" t="str">
        <f t="shared" si="1222"/>
        <v>Not Applicable</v>
      </c>
      <c r="Y3429" t="str">
        <f t="shared" si="1223"/>
        <v>Medium</v>
      </c>
      <c r="Z3429" s="3">
        <f t="shared" si="1224"/>
        <v>1.437455812644989</v>
      </c>
      <c r="AA3429" s="3">
        <f t="shared" si="1225"/>
        <v>0.40848340162327323</v>
      </c>
      <c r="AB3429" s="3">
        <f t="shared" si="1226"/>
        <v>0.4939496539587101</v>
      </c>
      <c r="AC3429" s="3">
        <f t="shared" si="1227"/>
        <v>2.3709015322421707</v>
      </c>
      <c r="AD3429" s="3">
        <f t="shared" si="1228"/>
        <v>4.6389523644763884</v>
      </c>
      <c r="AE3429" s="3">
        <f t="shared" si="1229"/>
        <v>2.8457509095039906</v>
      </c>
      <c r="AF3429" s="3">
        <f t="shared" si="1230"/>
        <v>1.6360676752520056</v>
      </c>
      <c r="AG3429" t="str">
        <f t="shared" si="1231"/>
        <v>Cluster 3</v>
      </c>
      <c r="AH3429" t="str">
        <f t="shared" si="1232"/>
        <v>Not Applicable</v>
      </c>
      <c r="AI3429">
        <f t="shared" si="1233"/>
        <v>43.84</v>
      </c>
      <c r="AJ3429" t="e">
        <f t="shared" si="1234"/>
        <v>#N/A</v>
      </c>
      <c r="AK3429" t="str">
        <f t="shared" si="1235"/>
        <v>no - Low</v>
      </c>
      <c r="AL3429" t="str">
        <f t="shared" si="1236"/>
        <v>Q4 - Very High</v>
      </c>
      <c r="AM3429">
        <f t="shared" si="1237"/>
        <v>0</v>
      </c>
      <c r="AN3429">
        <f t="shared" si="1238"/>
        <v>1</v>
      </c>
      <c r="AO3429">
        <f t="shared" si="1239"/>
        <v>0</v>
      </c>
      <c r="AP3429">
        <f t="shared" si="1240"/>
        <v>2</v>
      </c>
      <c r="AQ3429">
        <f t="shared" si="1241"/>
        <v>257.89999999999998</v>
      </c>
    </row>
    <row r="3430" spans="1:43" x14ac:dyDescent="0.25">
      <c r="A3430" t="s">
        <v>70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  <c r="U3430">
        <f t="shared" si="1219"/>
        <v>0</v>
      </c>
      <c r="V3430" t="str">
        <f t="shared" si="1220"/>
        <v>&lt;=3 calls</v>
      </c>
      <c r="W3430" t="str">
        <f t="shared" si="1221"/>
        <v>Q3</v>
      </c>
      <c r="X3430" t="str">
        <f t="shared" si="1222"/>
        <v>Not Applicable</v>
      </c>
      <c r="Y3430" t="str">
        <f t="shared" si="1223"/>
        <v>Medium</v>
      </c>
      <c r="Z3430" s="3">
        <f t="shared" si="1224"/>
        <v>0.53581055996970095</v>
      </c>
      <c r="AA3430" s="3">
        <f t="shared" si="1225"/>
        <v>-0.69401473173925632</v>
      </c>
      <c r="AB3430" s="3">
        <f t="shared" si="1226"/>
        <v>-7.4034154403900709E-2</v>
      </c>
      <c r="AC3430" s="3">
        <f t="shared" si="1227"/>
        <v>0.12460751301353053</v>
      </c>
      <c r="AD3430" s="3">
        <f t="shared" si="1228"/>
        <v>2.1388071128654924</v>
      </c>
      <c r="AE3430" s="3">
        <f t="shared" si="1229"/>
        <v>0.88868301005694617</v>
      </c>
      <c r="AF3430" s="3">
        <f t="shared" si="1230"/>
        <v>2.2371900050473421</v>
      </c>
      <c r="AG3430" t="str">
        <f t="shared" si="1231"/>
        <v>Cluster 2</v>
      </c>
      <c r="AH3430" t="str">
        <f t="shared" si="1232"/>
        <v>Not Applicable</v>
      </c>
      <c r="AI3430" t="e">
        <f t="shared" si="1233"/>
        <v>#N/A</v>
      </c>
      <c r="AJ3430">
        <f t="shared" si="1234"/>
        <v>35.56</v>
      </c>
      <c r="AK3430" t="str">
        <f t="shared" si="1235"/>
        <v>no - High</v>
      </c>
      <c r="AL3430" t="str">
        <f t="shared" si="1236"/>
        <v>Q3 - High</v>
      </c>
      <c r="AM3430">
        <f t="shared" si="1237"/>
        <v>0</v>
      </c>
      <c r="AN3430">
        <f t="shared" si="1238"/>
        <v>1</v>
      </c>
      <c r="AO3430">
        <f t="shared" si="1239"/>
        <v>0</v>
      </c>
      <c r="AP3430">
        <f t="shared" si="1240"/>
        <v>3</v>
      </c>
      <c r="AQ3430">
        <f t="shared" si="1241"/>
        <v>209.2</v>
      </c>
    </row>
    <row r="3431" spans="1:43" x14ac:dyDescent="0.25">
      <c r="A3431" t="s">
        <v>33</v>
      </c>
      <c r="B3431">
        <v>90</v>
      </c>
      <c r="C3431" t="s">
        <v>28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  <c r="U3431">
        <f t="shared" si="1219"/>
        <v>0</v>
      </c>
      <c r="V3431" t="str">
        <f t="shared" si="1220"/>
        <v>&lt;=3 calls</v>
      </c>
      <c r="W3431" t="str">
        <f t="shared" si="1221"/>
        <v>Q2</v>
      </c>
      <c r="X3431" t="str">
        <f t="shared" si="1222"/>
        <v>Not Applicable</v>
      </c>
      <c r="Y3431" t="str">
        <f t="shared" si="1223"/>
        <v>High</v>
      </c>
      <c r="Z3431" s="3">
        <f t="shared" si="1224"/>
        <v>0.62467908590073562</v>
      </c>
      <c r="AA3431" s="3">
        <f t="shared" si="1225"/>
        <v>0.89804033448822385</v>
      </c>
      <c r="AB3431" s="3">
        <f t="shared" si="1226"/>
        <v>0.10073009432305616</v>
      </c>
      <c r="AC3431" s="3">
        <f t="shared" si="1227"/>
        <v>1.591586692182255E-2</v>
      </c>
      <c r="AD3431" s="3">
        <f t="shared" si="1228"/>
        <v>2.9130449760893464</v>
      </c>
      <c r="AE3431" s="3">
        <f t="shared" si="1229"/>
        <v>1.0986811500393117</v>
      </c>
      <c r="AF3431" s="3">
        <f t="shared" si="1230"/>
        <v>1.388657447387234</v>
      </c>
      <c r="AG3431" t="str">
        <f t="shared" si="1231"/>
        <v>Cluster 2</v>
      </c>
      <c r="AH3431" t="str">
        <f t="shared" si="1232"/>
        <v>&gt;16 messages</v>
      </c>
      <c r="AI3431" t="e">
        <f t="shared" si="1233"/>
        <v>#N/A</v>
      </c>
      <c r="AJ3431">
        <f t="shared" si="1234"/>
        <v>36.380000000000003</v>
      </c>
      <c r="AK3431" t="str">
        <f t="shared" si="1235"/>
        <v>no - Low</v>
      </c>
      <c r="AL3431" t="str">
        <f t="shared" si="1236"/>
        <v>Q2 - Medium</v>
      </c>
      <c r="AM3431">
        <f t="shared" si="1237"/>
        <v>0</v>
      </c>
      <c r="AN3431">
        <f t="shared" si="1238"/>
        <v>0</v>
      </c>
      <c r="AO3431">
        <f t="shared" si="1239"/>
        <v>1</v>
      </c>
      <c r="AP3431">
        <f t="shared" si="1240"/>
        <v>1</v>
      </c>
      <c r="AQ3431">
        <f t="shared" si="1241"/>
        <v>214</v>
      </c>
    </row>
    <row r="3432" spans="1:43" x14ac:dyDescent="0.25">
      <c r="A3432" t="s">
        <v>51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  <c r="U3432">
        <f t="shared" si="1219"/>
        <v>0</v>
      </c>
      <c r="V3432" t="str">
        <f t="shared" si="1220"/>
        <v>&lt;=3 calls</v>
      </c>
      <c r="W3432" t="str">
        <f t="shared" si="1221"/>
        <v>Q3</v>
      </c>
      <c r="X3432" t="str">
        <f t="shared" si="1222"/>
        <v>Not Applicable</v>
      </c>
      <c r="Y3432" t="str">
        <f t="shared" si="1223"/>
        <v>Medium</v>
      </c>
      <c r="Z3432" s="3">
        <f t="shared" si="1224"/>
        <v>0.29142211365935605</v>
      </c>
      <c r="AA3432" s="3">
        <f t="shared" si="1225"/>
        <v>-0.10893449490065782</v>
      </c>
      <c r="AB3432" s="3">
        <f t="shared" si="1226"/>
        <v>-0.98757454547663148</v>
      </c>
      <c r="AC3432" s="3">
        <f t="shared" si="1227"/>
        <v>-0.23769797395883072</v>
      </c>
      <c r="AD3432" s="3">
        <f t="shared" si="1228"/>
        <v>1.7444275797100113</v>
      </c>
      <c r="AE3432" s="3">
        <f t="shared" si="1229"/>
        <v>1.0623546405068585</v>
      </c>
      <c r="AF3432" s="3">
        <f t="shared" si="1230"/>
        <v>2.6859201744579053</v>
      </c>
      <c r="AG3432" t="str">
        <f t="shared" si="1231"/>
        <v>Cluster 2</v>
      </c>
      <c r="AH3432" t="str">
        <f t="shared" si="1232"/>
        <v>&gt;16 messages</v>
      </c>
      <c r="AI3432" t="e">
        <f t="shared" si="1233"/>
        <v>#N/A</v>
      </c>
      <c r="AJ3432">
        <f t="shared" si="1234"/>
        <v>33.32</v>
      </c>
      <c r="AK3432" t="str">
        <f t="shared" si="1235"/>
        <v>no - Medium</v>
      </c>
      <c r="AL3432" t="str">
        <f t="shared" si="1236"/>
        <v>Q2 - Medium</v>
      </c>
      <c r="AM3432">
        <f t="shared" si="1237"/>
        <v>0</v>
      </c>
      <c r="AN3432">
        <f t="shared" si="1238"/>
        <v>1</v>
      </c>
      <c r="AO3432">
        <f t="shared" si="1239"/>
        <v>0</v>
      </c>
      <c r="AP3432">
        <f t="shared" si="1240"/>
        <v>0</v>
      </c>
      <c r="AQ3432">
        <f t="shared" si="1241"/>
        <v>196</v>
      </c>
    </row>
    <row r="3433" spans="1:43" x14ac:dyDescent="0.25">
      <c r="A3433" t="s">
        <v>35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  <c r="U3433">
        <f t="shared" si="1219"/>
        <v>0</v>
      </c>
      <c r="V3433" t="str">
        <f t="shared" si="1220"/>
        <v>&lt;=3 calls</v>
      </c>
      <c r="W3433" t="str">
        <f t="shared" si="1221"/>
        <v>Q1</v>
      </c>
      <c r="X3433" t="str">
        <f t="shared" si="1222"/>
        <v>Not Applicable</v>
      </c>
      <c r="Y3433" t="str">
        <f t="shared" si="1223"/>
        <v>Medium</v>
      </c>
      <c r="Z3433" s="3">
        <f t="shared" si="1224"/>
        <v>-0.93422297313949554</v>
      </c>
      <c r="AA3433" s="3">
        <f t="shared" si="1225"/>
        <v>0.5000265679313538</v>
      </c>
      <c r="AB3433" s="3">
        <f t="shared" si="1226"/>
        <v>1.2307398389325863</v>
      </c>
      <c r="AC3433" s="3">
        <f t="shared" si="1227"/>
        <v>-0.60000346093119195</v>
      </c>
      <c r="AD3433" s="3">
        <f t="shared" si="1228"/>
        <v>2.7185664939505401</v>
      </c>
      <c r="AE3433" s="3">
        <f t="shared" si="1229"/>
        <v>1.7313358531619518</v>
      </c>
      <c r="AF3433" s="3">
        <f t="shared" si="1230"/>
        <v>2.5699112612807311</v>
      </c>
      <c r="AG3433" t="str">
        <f t="shared" si="1231"/>
        <v>Cluster 2</v>
      </c>
      <c r="AH3433" t="str">
        <f t="shared" si="1232"/>
        <v>&gt;16 messages</v>
      </c>
      <c r="AI3433" t="e">
        <f t="shared" si="1233"/>
        <v>#N/A</v>
      </c>
      <c r="AJ3433">
        <f t="shared" si="1234"/>
        <v>22.07</v>
      </c>
      <c r="AK3433" t="str">
        <f t="shared" si="1235"/>
        <v>no - Low</v>
      </c>
      <c r="AL3433" t="str">
        <f t="shared" si="1236"/>
        <v>Q2 - Medium</v>
      </c>
      <c r="AM3433">
        <f t="shared" si="1237"/>
        <v>0</v>
      </c>
      <c r="AN3433">
        <f t="shared" si="1238"/>
        <v>1</v>
      </c>
      <c r="AO3433">
        <f t="shared" si="1239"/>
        <v>0</v>
      </c>
      <c r="AP3433">
        <f t="shared" si="1240"/>
        <v>1</v>
      </c>
      <c r="AQ3433">
        <f t="shared" si="1241"/>
        <v>129.80000000000001</v>
      </c>
    </row>
    <row r="3434" spans="1:43" x14ac:dyDescent="0.25">
      <c r="A3434" t="s">
        <v>31</v>
      </c>
      <c r="B3434">
        <v>100</v>
      </c>
      <c r="C3434" t="s">
        <v>25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  <c r="U3434">
        <f t="shared" si="1219"/>
        <v>0</v>
      </c>
      <c r="V3434" t="str">
        <f t="shared" si="1220"/>
        <v>&lt;=3 calls</v>
      </c>
      <c r="W3434" t="str">
        <f t="shared" si="1221"/>
        <v>Q2</v>
      </c>
      <c r="X3434" t="str">
        <f t="shared" si="1222"/>
        <v>Not Applicable</v>
      </c>
      <c r="Y3434" t="str">
        <f t="shared" si="1223"/>
        <v>Medium</v>
      </c>
      <c r="Z3434" s="3">
        <f t="shared" si="1224"/>
        <v>1.0893874194151039</v>
      </c>
      <c r="AA3434" s="3">
        <f t="shared" si="1225"/>
        <v>-0.39948454448717285</v>
      </c>
      <c r="AB3434" s="3">
        <f t="shared" si="1226"/>
        <v>1.1652032456599772</v>
      </c>
      <c r="AC3434" s="3">
        <f t="shared" si="1227"/>
        <v>1.3564461687195588</v>
      </c>
      <c r="AD3434" s="3">
        <f t="shared" si="1228"/>
        <v>3.8687339326722214</v>
      </c>
      <c r="AE3434" s="3">
        <f t="shared" si="1229"/>
        <v>2.1316654669986419</v>
      </c>
      <c r="AF3434" s="3">
        <f t="shared" si="1230"/>
        <v>1.4563286320675028</v>
      </c>
      <c r="AG3434" t="str">
        <f t="shared" si="1231"/>
        <v>Cluster 3</v>
      </c>
      <c r="AH3434" t="str">
        <f t="shared" si="1232"/>
        <v>Not Applicable</v>
      </c>
      <c r="AI3434" t="e">
        <f t="shared" si="1233"/>
        <v>#N/A</v>
      </c>
      <c r="AJ3434">
        <f t="shared" si="1234"/>
        <v>40.65</v>
      </c>
      <c r="AK3434" t="str">
        <f t="shared" si="1235"/>
        <v>no - Low</v>
      </c>
      <c r="AL3434" t="str">
        <f t="shared" si="1236"/>
        <v>Q4 - Very High</v>
      </c>
      <c r="AM3434">
        <f t="shared" si="1237"/>
        <v>0</v>
      </c>
      <c r="AN3434">
        <f t="shared" si="1238"/>
        <v>0</v>
      </c>
      <c r="AO3434">
        <f t="shared" si="1239"/>
        <v>0</v>
      </c>
      <c r="AP3434">
        <f t="shared" si="1240"/>
        <v>0</v>
      </c>
      <c r="AQ3434">
        <f t="shared" si="1241"/>
        <v>239.1</v>
      </c>
    </row>
    <row r="3435" spans="1:43" x14ac:dyDescent="0.25">
      <c r="A3435" t="s">
        <v>72</v>
      </c>
      <c r="B3435">
        <v>124</v>
      </c>
      <c r="C3435" t="s">
        <v>28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  <c r="U3435">
        <f t="shared" si="1219"/>
        <v>1</v>
      </c>
      <c r="V3435" t="str">
        <f t="shared" si="1220"/>
        <v>&lt;=3 calls</v>
      </c>
      <c r="W3435" t="str">
        <f t="shared" si="1221"/>
        <v>Q3</v>
      </c>
      <c r="X3435" t="str">
        <f t="shared" si="1222"/>
        <v>Not Applicable</v>
      </c>
      <c r="Y3435" t="str">
        <f t="shared" si="1223"/>
        <v>Low</v>
      </c>
      <c r="Z3435" s="3">
        <f t="shared" si="1224"/>
        <v>-0.87127443393834647</v>
      </c>
      <c r="AA3435" s="3">
        <f t="shared" si="1225"/>
        <v>-1.1139192554567547</v>
      </c>
      <c r="AB3435" s="3">
        <f t="shared" si="1226"/>
        <v>1.2009504783541278</v>
      </c>
      <c r="AC3435" s="3">
        <f t="shared" si="1227"/>
        <v>0.63183519477483641</v>
      </c>
      <c r="AD3435" s="3">
        <f t="shared" si="1228"/>
        <v>2.7452899626805918</v>
      </c>
      <c r="AE3435" s="3">
        <f t="shared" si="1229"/>
        <v>1.9599574004878475</v>
      </c>
      <c r="AF3435" s="3">
        <f t="shared" si="1230"/>
        <v>2.8541634578733142</v>
      </c>
      <c r="AG3435" t="str">
        <f t="shared" si="1231"/>
        <v>Cluster 2</v>
      </c>
      <c r="AH3435" t="str">
        <f t="shared" si="1232"/>
        <v>Not Applicable</v>
      </c>
      <c r="AI3435">
        <f t="shared" si="1233"/>
        <v>22.64</v>
      </c>
      <c r="AJ3435" t="e">
        <f t="shared" si="1234"/>
        <v>#N/A</v>
      </c>
      <c r="AK3435" t="str">
        <f t="shared" si="1235"/>
        <v>no - Low</v>
      </c>
      <c r="AL3435" t="str">
        <f t="shared" si="1236"/>
        <v>Q3 - High</v>
      </c>
      <c r="AM3435">
        <f t="shared" si="1237"/>
        <v>0</v>
      </c>
      <c r="AN3435">
        <f t="shared" si="1238"/>
        <v>0</v>
      </c>
      <c r="AO3435">
        <f t="shared" si="1239"/>
        <v>1</v>
      </c>
      <c r="AP3435">
        <f t="shared" si="1240"/>
        <v>3</v>
      </c>
      <c r="AQ3435">
        <f t="shared" si="1241"/>
        <v>133.19999999999999</v>
      </c>
    </row>
    <row r="3436" spans="1:43" x14ac:dyDescent="0.25">
      <c r="A3436" t="s">
        <v>52</v>
      </c>
      <c r="B3436">
        <v>112</v>
      </c>
      <c r="C3436" t="s">
        <v>25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  <c r="U3436">
        <f t="shared" si="1219"/>
        <v>0</v>
      </c>
      <c r="V3436" t="str">
        <f t="shared" si="1220"/>
        <v>&lt;=3 calls</v>
      </c>
      <c r="W3436" t="str">
        <f t="shared" si="1221"/>
        <v>Q3</v>
      </c>
      <c r="X3436" t="str">
        <f t="shared" si="1222"/>
        <v>Not Applicable</v>
      </c>
      <c r="Y3436" t="str">
        <f t="shared" si="1223"/>
        <v>High</v>
      </c>
      <c r="Z3436" s="3">
        <f t="shared" si="1224"/>
        <v>-0.82498874334926597</v>
      </c>
      <c r="AA3436" s="3">
        <f t="shared" si="1225"/>
        <v>0.85226875133418356</v>
      </c>
      <c r="AB3436" s="3">
        <f t="shared" si="1226"/>
        <v>0.17421051708325441</v>
      </c>
      <c r="AC3436" s="3">
        <f t="shared" si="1227"/>
        <v>0.70429629216930834</v>
      </c>
      <c r="AD3436" s="3">
        <f t="shared" si="1228"/>
        <v>2.7829704736224818</v>
      </c>
      <c r="AE3436" s="3">
        <f t="shared" si="1229"/>
        <v>1.3904499353013686</v>
      </c>
      <c r="AF3436" s="3">
        <f t="shared" si="1230"/>
        <v>2.030216093942864</v>
      </c>
      <c r="AG3436" t="str">
        <f t="shared" si="1231"/>
        <v>Cluster 2</v>
      </c>
      <c r="AH3436" t="str">
        <f t="shared" si="1232"/>
        <v>Not Applicable</v>
      </c>
      <c r="AI3436" t="e">
        <f t="shared" si="1233"/>
        <v>#N/A</v>
      </c>
      <c r="AJ3436">
        <f t="shared" si="1234"/>
        <v>23.07</v>
      </c>
      <c r="AK3436" t="str">
        <f t="shared" si="1235"/>
        <v>no - High</v>
      </c>
      <c r="AL3436" t="str">
        <f t="shared" si="1236"/>
        <v>Q4 - Very High</v>
      </c>
      <c r="AM3436">
        <f t="shared" si="1237"/>
        <v>0</v>
      </c>
      <c r="AN3436">
        <f t="shared" si="1238"/>
        <v>0</v>
      </c>
      <c r="AO3436">
        <f t="shared" si="1239"/>
        <v>0</v>
      </c>
      <c r="AP3436">
        <f t="shared" si="1240"/>
        <v>1</v>
      </c>
      <c r="AQ3436">
        <f t="shared" si="1241"/>
        <v>135.69999999999999</v>
      </c>
    </row>
    <row r="3437" spans="1:43" x14ac:dyDescent="0.25">
      <c r="A3437" t="s">
        <v>60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  <c r="U3437">
        <f t="shared" si="1219"/>
        <v>0</v>
      </c>
      <c r="V3437" t="str">
        <f t="shared" si="1220"/>
        <v>&lt;=3 calls</v>
      </c>
      <c r="W3437" t="str">
        <f t="shared" si="1221"/>
        <v>Q3</v>
      </c>
      <c r="X3437" t="str">
        <f t="shared" si="1222"/>
        <v>Not Applicable</v>
      </c>
      <c r="Y3437" t="str">
        <f t="shared" si="1223"/>
        <v>High</v>
      </c>
      <c r="Z3437" s="3">
        <f t="shared" si="1224"/>
        <v>0.56913625719383909</v>
      </c>
      <c r="AA3437" s="3">
        <f t="shared" si="1225"/>
        <v>0.76669579152445622</v>
      </c>
      <c r="AB3437" s="3">
        <f t="shared" si="1226"/>
        <v>-0.31830691114726156</v>
      </c>
      <c r="AC3437" s="3">
        <f t="shared" si="1227"/>
        <v>1.3564461687195588</v>
      </c>
      <c r="AD3437" s="3">
        <f t="shared" si="1228"/>
        <v>3.4060162399632197</v>
      </c>
      <c r="AE3437" s="3">
        <f t="shared" si="1229"/>
        <v>1.6890837795420346</v>
      </c>
      <c r="AF3437" s="3">
        <f t="shared" si="1230"/>
        <v>1.450882973134229</v>
      </c>
      <c r="AG3437" t="str">
        <f t="shared" si="1231"/>
        <v>Cluster 3</v>
      </c>
      <c r="AH3437" t="str">
        <f t="shared" si="1232"/>
        <v>&gt;16 messages</v>
      </c>
      <c r="AI3437" t="e">
        <f t="shared" si="1233"/>
        <v>#N/A</v>
      </c>
      <c r="AJ3437">
        <f t="shared" si="1234"/>
        <v>35.869999999999997</v>
      </c>
      <c r="AK3437" t="str">
        <f t="shared" si="1235"/>
        <v>no - High</v>
      </c>
      <c r="AL3437" t="str">
        <f t="shared" si="1236"/>
        <v>Q4 - Very High</v>
      </c>
      <c r="AM3437">
        <f t="shared" si="1237"/>
        <v>0</v>
      </c>
      <c r="AN3437">
        <f t="shared" si="1238"/>
        <v>1</v>
      </c>
      <c r="AO3437">
        <f t="shared" si="1239"/>
        <v>0</v>
      </c>
      <c r="AP3437">
        <f t="shared" si="1240"/>
        <v>1</v>
      </c>
      <c r="AQ3437">
        <f t="shared" si="1241"/>
        <v>211</v>
      </c>
    </row>
    <row r="3438" spans="1:43" x14ac:dyDescent="0.25">
      <c r="A3438" t="s">
        <v>39</v>
      </c>
      <c r="B3438">
        <v>95</v>
      </c>
      <c r="C3438" t="s">
        <v>28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  <c r="U3438">
        <f t="shared" si="1219"/>
        <v>0</v>
      </c>
      <c r="V3438" t="str">
        <f t="shared" si="1220"/>
        <v>&lt;=3 calls</v>
      </c>
      <c r="W3438" t="str">
        <f t="shared" si="1221"/>
        <v>Q2</v>
      </c>
      <c r="X3438" t="str">
        <f t="shared" si="1222"/>
        <v>Not Applicable</v>
      </c>
      <c r="Y3438" t="str">
        <f t="shared" si="1223"/>
        <v>High</v>
      </c>
      <c r="Z3438" s="3">
        <f t="shared" si="1224"/>
        <v>-0.83424588146708201</v>
      </c>
      <c r="AA3438" s="3">
        <f t="shared" si="1225"/>
        <v>1.7060082805986694</v>
      </c>
      <c r="AB3438" s="3">
        <f t="shared" si="1226"/>
        <v>0.54757050299993537</v>
      </c>
      <c r="AC3438" s="3">
        <f t="shared" si="1227"/>
        <v>-9.277577916988608E-2</v>
      </c>
      <c r="AD3438" s="3">
        <f t="shared" si="1228"/>
        <v>3.2508438121656154</v>
      </c>
      <c r="AE3438" s="3">
        <f t="shared" si="1229"/>
        <v>1.9786033572124047</v>
      </c>
      <c r="AF3438" s="3">
        <f t="shared" si="1230"/>
        <v>2.2938520002931586</v>
      </c>
      <c r="AG3438" t="str">
        <f t="shared" si="1231"/>
        <v>Cluster 2</v>
      </c>
      <c r="AH3438" t="str">
        <f t="shared" si="1232"/>
        <v>Not Applicable</v>
      </c>
      <c r="AI3438" t="e">
        <f t="shared" si="1233"/>
        <v>#N/A</v>
      </c>
      <c r="AJ3438">
        <f t="shared" si="1234"/>
        <v>22.98</v>
      </c>
      <c r="AK3438" t="str">
        <f t="shared" si="1235"/>
        <v>no - Low</v>
      </c>
      <c r="AL3438" t="str">
        <f t="shared" si="1236"/>
        <v>Q2 - Medium</v>
      </c>
      <c r="AM3438">
        <f t="shared" si="1237"/>
        <v>0</v>
      </c>
      <c r="AN3438">
        <f t="shared" si="1238"/>
        <v>0</v>
      </c>
      <c r="AO3438">
        <f t="shared" si="1239"/>
        <v>1</v>
      </c>
      <c r="AP3438">
        <f t="shared" si="1240"/>
        <v>3</v>
      </c>
      <c r="AQ3438">
        <f t="shared" si="1241"/>
        <v>135.19999999999999</v>
      </c>
    </row>
    <row r="3439" spans="1:43" x14ac:dyDescent="0.25">
      <c r="A3439" t="s">
        <v>30</v>
      </c>
      <c r="B3439">
        <v>61</v>
      </c>
      <c r="C3439" t="s">
        <v>25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  <c r="U3439">
        <f t="shared" si="1219"/>
        <v>1</v>
      </c>
      <c r="V3439" t="str">
        <f t="shared" si="1220"/>
        <v>&gt;3 calls</v>
      </c>
      <c r="W3439" t="str">
        <f t="shared" si="1221"/>
        <v>Q1</v>
      </c>
      <c r="X3439" t="str">
        <f t="shared" si="1222"/>
        <v>Not Applicable</v>
      </c>
      <c r="Y3439" t="str">
        <f t="shared" si="1223"/>
        <v>Medium</v>
      </c>
      <c r="Z3439" s="3">
        <f t="shared" si="1224"/>
        <v>-0.73056593454754126</v>
      </c>
      <c r="AA3439" s="3">
        <f t="shared" si="1225"/>
        <v>0.24529775733495673</v>
      </c>
      <c r="AB3439" s="3">
        <f t="shared" si="1226"/>
        <v>-1.1682966663192809</v>
      </c>
      <c r="AC3439" s="3">
        <f t="shared" si="1227"/>
        <v>-1.3970755322703865</v>
      </c>
      <c r="AD3439" s="3">
        <f t="shared" si="1228"/>
        <v>1.3451222867351902</v>
      </c>
      <c r="AE3439" s="3">
        <f t="shared" si="1229"/>
        <v>1.9775324821292344</v>
      </c>
      <c r="AF3439" s="3">
        <f t="shared" si="1230"/>
        <v>3.7432493197061714</v>
      </c>
      <c r="AG3439" t="str">
        <f t="shared" si="1231"/>
        <v>Cluster 1</v>
      </c>
      <c r="AH3439" t="str">
        <f t="shared" si="1232"/>
        <v>Not Applicable</v>
      </c>
      <c r="AI3439">
        <f t="shared" si="1233"/>
        <v>23.94</v>
      </c>
      <c r="AJ3439" t="e">
        <f t="shared" si="1234"/>
        <v>#N/A</v>
      </c>
      <c r="AK3439" t="str">
        <f t="shared" si="1235"/>
        <v>no - Medium</v>
      </c>
      <c r="AL3439" t="str">
        <f t="shared" si="1236"/>
        <v>Q1 - Low</v>
      </c>
      <c r="AM3439">
        <f t="shared" si="1237"/>
        <v>0</v>
      </c>
      <c r="AN3439">
        <f t="shared" si="1238"/>
        <v>0</v>
      </c>
      <c r="AO3439">
        <f t="shared" si="1239"/>
        <v>0</v>
      </c>
      <c r="AP3439">
        <f t="shared" si="1240"/>
        <v>4</v>
      </c>
      <c r="AQ3439">
        <f t="shared" si="1241"/>
        <v>140.80000000000001</v>
      </c>
    </row>
    <row r="3440" spans="1:43" x14ac:dyDescent="0.25">
      <c r="A3440" t="s">
        <v>68</v>
      </c>
      <c r="B3440">
        <v>42</v>
      </c>
      <c r="C3440" t="s">
        <v>28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  <c r="U3440">
        <f t="shared" si="1219"/>
        <v>0</v>
      </c>
      <c r="V3440" t="str">
        <f t="shared" si="1220"/>
        <v>&lt;=3 calls</v>
      </c>
      <c r="W3440" t="str">
        <f t="shared" si="1221"/>
        <v>Q1</v>
      </c>
      <c r="X3440" t="str">
        <f t="shared" si="1222"/>
        <v>Not Applicable</v>
      </c>
      <c r="Y3440" t="str">
        <f t="shared" si="1223"/>
        <v>Low</v>
      </c>
      <c r="Z3440" s="3">
        <f t="shared" si="1224"/>
        <v>-0.37138897557627698</v>
      </c>
      <c r="AA3440" s="3">
        <f t="shared" si="1225"/>
        <v>-0.80346851754239557</v>
      </c>
      <c r="AB3440" s="3">
        <f t="shared" si="1226"/>
        <v>1.0956947376435737</v>
      </c>
      <c r="AC3440" s="3">
        <f t="shared" si="1227"/>
        <v>0.95791013304996164</v>
      </c>
      <c r="AD3440" s="3">
        <f t="shared" si="1228"/>
        <v>2.9426391158466432</v>
      </c>
      <c r="AE3440" s="3">
        <f t="shared" si="1229"/>
        <v>1.7034172157639438</v>
      </c>
      <c r="AF3440" s="3">
        <f t="shared" si="1230"/>
        <v>2.2680686620583734</v>
      </c>
      <c r="AG3440" t="str">
        <f t="shared" si="1231"/>
        <v>Cluster 2</v>
      </c>
      <c r="AH3440" t="str">
        <f t="shared" si="1232"/>
        <v>Not Applicable</v>
      </c>
      <c r="AI3440" t="e">
        <f t="shared" si="1233"/>
        <v>#N/A</v>
      </c>
      <c r="AJ3440">
        <f t="shared" si="1234"/>
        <v>27.23</v>
      </c>
      <c r="AK3440" t="str">
        <f t="shared" si="1235"/>
        <v>no - Low</v>
      </c>
      <c r="AL3440" t="str">
        <f t="shared" si="1236"/>
        <v>Q4 - Very High</v>
      </c>
      <c r="AM3440">
        <f t="shared" si="1237"/>
        <v>0</v>
      </c>
      <c r="AN3440">
        <f t="shared" si="1238"/>
        <v>0</v>
      </c>
      <c r="AO3440">
        <f t="shared" si="1239"/>
        <v>1</v>
      </c>
      <c r="AP3440">
        <f t="shared" si="1240"/>
        <v>1</v>
      </c>
      <c r="AQ3440">
        <f t="shared" si="1241"/>
        <v>160.19999999999999</v>
      </c>
    </row>
    <row r="3441" spans="1:43" x14ac:dyDescent="0.25">
      <c r="A3441" t="s">
        <v>49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  <c r="U3441">
        <f t="shared" si="1219"/>
        <v>0</v>
      </c>
      <c r="V3441" t="str">
        <f t="shared" si="1220"/>
        <v>&lt;=3 calls</v>
      </c>
      <c r="W3441" t="str">
        <f t="shared" si="1221"/>
        <v>Q3</v>
      </c>
      <c r="X3441" t="str">
        <f t="shared" si="1222"/>
        <v>Not Applicable</v>
      </c>
      <c r="Y3441" t="str">
        <f t="shared" si="1223"/>
        <v>Low</v>
      </c>
      <c r="Z3441" s="3">
        <f t="shared" si="1224"/>
        <v>-0.4917317711078863</v>
      </c>
      <c r="AA3441" s="3">
        <f t="shared" si="1225"/>
        <v>-0.79351817337847386</v>
      </c>
      <c r="AB3441" s="3">
        <f t="shared" si="1226"/>
        <v>-0.47519754352714372</v>
      </c>
      <c r="AC3441" s="3">
        <f t="shared" si="1227"/>
        <v>-0.23769797395883072</v>
      </c>
      <c r="AD3441" s="3">
        <f t="shared" si="1228"/>
        <v>1.0758686418204146</v>
      </c>
      <c r="AE3441" s="3">
        <f t="shared" si="1229"/>
        <v>1.0741434999091941</v>
      </c>
      <c r="AF3441" s="3">
        <f t="shared" si="1230"/>
        <v>3.0249091196830764</v>
      </c>
      <c r="AG3441" t="str">
        <f t="shared" si="1231"/>
        <v>Cluster 2</v>
      </c>
      <c r="AH3441" t="str">
        <f t="shared" si="1232"/>
        <v>Not Applicable</v>
      </c>
      <c r="AI3441" t="e">
        <f t="shared" si="1233"/>
        <v>#N/A</v>
      </c>
      <c r="AJ3441">
        <f t="shared" si="1234"/>
        <v>26.13</v>
      </c>
      <c r="AK3441" t="str">
        <f t="shared" si="1235"/>
        <v>no - High</v>
      </c>
      <c r="AL3441" t="str">
        <f t="shared" si="1236"/>
        <v>Q2 - Medium</v>
      </c>
      <c r="AM3441">
        <f t="shared" si="1237"/>
        <v>0</v>
      </c>
      <c r="AN3441">
        <f t="shared" si="1238"/>
        <v>1</v>
      </c>
      <c r="AO3441">
        <f t="shared" si="1239"/>
        <v>0</v>
      </c>
      <c r="AP3441">
        <f t="shared" si="1240"/>
        <v>1</v>
      </c>
      <c r="AQ3441">
        <f t="shared" si="1241"/>
        <v>153.69999999999999</v>
      </c>
    </row>
    <row r="3442" spans="1:43" x14ac:dyDescent="0.25">
      <c r="A3442" t="s">
        <v>75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  <c r="U3442">
        <f t="shared" si="1219"/>
        <v>0</v>
      </c>
      <c r="V3442" t="str">
        <f t="shared" si="1220"/>
        <v>&lt;=3 calls</v>
      </c>
      <c r="W3442" t="str">
        <f t="shared" si="1221"/>
        <v>Q4</v>
      </c>
      <c r="X3442" t="str">
        <f t="shared" si="1222"/>
        <v>Not Applicable</v>
      </c>
      <c r="Y3442" t="str">
        <f t="shared" si="1223"/>
        <v>Low</v>
      </c>
      <c r="Z3442" s="3">
        <f t="shared" si="1224"/>
        <v>1.0616160050616554</v>
      </c>
      <c r="AA3442" s="3">
        <f t="shared" si="1225"/>
        <v>-0.85919044486035767</v>
      </c>
      <c r="AB3442" s="3">
        <f t="shared" si="1226"/>
        <v>-0.73337200187378504</v>
      </c>
      <c r="AC3442" s="3">
        <f t="shared" si="1227"/>
        <v>1.428907266114031</v>
      </c>
      <c r="AD3442" s="3">
        <f t="shared" si="1228"/>
        <v>3.2001201352310717</v>
      </c>
      <c r="AE3442" s="3">
        <f t="shared" si="1229"/>
        <v>2.1082806338408191</v>
      </c>
      <c r="AF3442" s="3">
        <f t="shared" si="1230"/>
        <v>2.5785510625436832</v>
      </c>
      <c r="AG3442" t="str">
        <f t="shared" si="1231"/>
        <v>Cluster 2</v>
      </c>
      <c r="AH3442" t="str">
        <f t="shared" si="1232"/>
        <v>Not Applicable</v>
      </c>
      <c r="AI3442" t="e">
        <f t="shared" si="1233"/>
        <v>#N/A</v>
      </c>
      <c r="AJ3442">
        <f t="shared" si="1234"/>
        <v>40.39</v>
      </c>
      <c r="AK3442" t="str">
        <f t="shared" si="1235"/>
        <v>no - Low</v>
      </c>
      <c r="AL3442" t="str">
        <f t="shared" si="1236"/>
        <v>Q4 - Very High</v>
      </c>
      <c r="AM3442">
        <f t="shared" si="1237"/>
        <v>0</v>
      </c>
      <c r="AN3442">
        <f t="shared" si="1238"/>
        <v>1</v>
      </c>
      <c r="AO3442">
        <f t="shared" si="1239"/>
        <v>0</v>
      </c>
      <c r="AP3442">
        <f t="shared" si="1240"/>
        <v>2</v>
      </c>
      <c r="AQ3442">
        <f t="shared" si="1241"/>
        <v>237.6</v>
      </c>
    </row>
    <row r="3443" spans="1:43" x14ac:dyDescent="0.25">
      <c r="A3443" t="s">
        <v>63</v>
      </c>
      <c r="B3443">
        <v>29</v>
      </c>
      <c r="C3443" t="s">
        <v>28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  <c r="U3443">
        <f t="shared" si="1219"/>
        <v>0</v>
      </c>
      <c r="V3443" t="str">
        <f t="shared" si="1220"/>
        <v>&lt;=3 calls</v>
      </c>
      <c r="W3443" t="str">
        <f t="shared" si="1221"/>
        <v>Q1</v>
      </c>
      <c r="X3443" t="str">
        <f t="shared" si="1222"/>
        <v>Not Applicable</v>
      </c>
      <c r="Y3443" t="str">
        <f t="shared" si="1223"/>
        <v>Medium</v>
      </c>
      <c r="Z3443" s="3">
        <f t="shared" si="1224"/>
        <v>3.4073673984068339E-2</v>
      </c>
      <c r="AA3443" s="3">
        <f t="shared" si="1225"/>
        <v>-0.39351433798881957</v>
      </c>
      <c r="AB3443" s="3">
        <f t="shared" si="1226"/>
        <v>0.1166177532982343</v>
      </c>
      <c r="AC3443" s="3">
        <f t="shared" si="1227"/>
        <v>-1.1072311426924974</v>
      </c>
      <c r="AD3443" s="3">
        <f t="shared" si="1228"/>
        <v>1.6417877287871243</v>
      </c>
      <c r="AE3443" s="3">
        <f t="shared" si="1229"/>
        <v>1.1813445954479214</v>
      </c>
      <c r="AF3443" s="3">
        <f t="shared" si="1230"/>
        <v>2.8452914015952815</v>
      </c>
      <c r="AG3443" t="str">
        <f t="shared" si="1231"/>
        <v>Cluster 2</v>
      </c>
      <c r="AH3443" t="str">
        <f t="shared" si="1232"/>
        <v>Not Applicable</v>
      </c>
      <c r="AI3443" t="e">
        <f t="shared" si="1233"/>
        <v>#N/A</v>
      </c>
      <c r="AJ3443">
        <f t="shared" si="1234"/>
        <v>30.96</v>
      </c>
      <c r="AK3443" t="str">
        <f t="shared" si="1235"/>
        <v>no - Low</v>
      </c>
      <c r="AL3443" t="str">
        <f t="shared" si="1236"/>
        <v>Q1 - Low</v>
      </c>
      <c r="AM3443">
        <f t="shared" si="1237"/>
        <v>0</v>
      </c>
      <c r="AN3443">
        <f t="shared" si="1238"/>
        <v>0</v>
      </c>
      <c r="AO3443">
        <f t="shared" si="1239"/>
        <v>1</v>
      </c>
      <c r="AP3443">
        <f t="shared" si="1240"/>
        <v>2</v>
      </c>
      <c r="AQ3443">
        <f t="shared" si="1241"/>
        <v>182.1</v>
      </c>
    </row>
    <row r="3444" spans="1:43" x14ac:dyDescent="0.25">
      <c r="A3444" t="s">
        <v>49</v>
      </c>
      <c r="B3444">
        <v>5</v>
      </c>
      <c r="C3444" t="s">
        <v>25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  <c r="U3444">
        <f t="shared" si="1219"/>
        <v>0</v>
      </c>
      <c r="V3444" t="str">
        <f t="shared" si="1220"/>
        <v>&lt;=3 calls</v>
      </c>
      <c r="W3444" t="str">
        <f t="shared" si="1221"/>
        <v>Q1</v>
      </c>
      <c r="X3444" t="str">
        <f t="shared" si="1222"/>
        <v>Not Applicable</v>
      </c>
      <c r="Y3444" t="str">
        <f t="shared" si="1223"/>
        <v>Low</v>
      </c>
      <c r="Z3444" s="3">
        <f t="shared" si="1224"/>
        <v>0.34141065949556276</v>
      </c>
      <c r="AA3444" s="3">
        <f t="shared" si="1225"/>
        <v>-1.064167534637146</v>
      </c>
      <c r="AB3444" s="3">
        <f t="shared" si="1226"/>
        <v>0.32315731997554747</v>
      </c>
      <c r="AC3444" s="3">
        <f t="shared" si="1227"/>
        <v>-0.27392852265606671</v>
      </c>
      <c r="AD3444" s="3">
        <f t="shared" si="1228"/>
        <v>2.0202537250372798</v>
      </c>
      <c r="AE3444" s="3">
        <f t="shared" si="1229"/>
        <v>1.1951908923562</v>
      </c>
      <c r="AF3444" s="3">
        <f t="shared" si="1230"/>
        <v>2.60298625136888</v>
      </c>
      <c r="AG3444" t="str">
        <f t="shared" si="1231"/>
        <v>Cluster 2</v>
      </c>
      <c r="AH3444" t="str">
        <f t="shared" si="1232"/>
        <v>Not Applicable</v>
      </c>
      <c r="AI3444" t="e">
        <f t="shared" si="1233"/>
        <v>#N/A</v>
      </c>
      <c r="AJ3444">
        <f t="shared" si="1234"/>
        <v>33.78</v>
      </c>
      <c r="AK3444" t="str">
        <f t="shared" si="1235"/>
        <v>no - Low</v>
      </c>
      <c r="AL3444" t="str">
        <f t="shared" si="1236"/>
        <v>Q2 - Medium</v>
      </c>
      <c r="AM3444">
        <f t="shared" si="1237"/>
        <v>0</v>
      </c>
      <c r="AN3444">
        <f t="shared" si="1238"/>
        <v>0</v>
      </c>
      <c r="AO3444">
        <f t="shared" si="1239"/>
        <v>0</v>
      </c>
      <c r="AP3444">
        <f t="shared" si="1240"/>
        <v>2</v>
      </c>
      <c r="AQ3444">
        <f t="shared" si="1241"/>
        <v>198.7</v>
      </c>
    </row>
    <row r="3445" spans="1:43" x14ac:dyDescent="0.25">
      <c r="A3445" t="s">
        <v>27</v>
      </c>
      <c r="B3445">
        <v>58</v>
      </c>
      <c r="C3445" t="s">
        <v>25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  <c r="U3445">
        <f t="shared" si="1219"/>
        <v>0</v>
      </c>
      <c r="V3445" t="str">
        <f t="shared" si="1220"/>
        <v>&lt;=3 calls</v>
      </c>
      <c r="W3445" t="str">
        <f t="shared" si="1221"/>
        <v>Q1</v>
      </c>
      <c r="X3445" t="str">
        <f t="shared" si="1222"/>
        <v>Not Applicable</v>
      </c>
      <c r="Y3445" t="str">
        <f t="shared" si="1223"/>
        <v>Low</v>
      </c>
      <c r="Z3445" s="3">
        <f t="shared" si="1224"/>
        <v>-0.5398688893205299</v>
      </c>
      <c r="AA3445" s="3">
        <f t="shared" si="1225"/>
        <v>-1.2492439360860901</v>
      </c>
      <c r="AB3445" s="3">
        <f t="shared" si="1226"/>
        <v>-0.55463583840303332</v>
      </c>
      <c r="AC3445" s="3">
        <f t="shared" si="1227"/>
        <v>-0.38262016874777532</v>
      </c>
      <c r="AD3445" s="3">
        <f t="shared" si="1228"/>
        <v>0.92376959852703766</v>
      </c>
      <c r="AE3445" s="3">
        <f t="shared" si="1229"/>
        <v>1.5185808955329516</v>
      </c>
      <c r="AF3445" s="3">
        <f t="shared" si="1230"/>
        <v>3.4291144048270712</v>
      </c>
      <c r="AG3445" t="str">
        <f t="shared" si="1231"/>
        <v>Cluster 1</v>
      </c>
      <c r="AH3445" t="str">
        <f t="shared" si="1232"/>
        <v>&gt;16 messages</v>
      </c>
      <c r="AI3445" t="e">
        <f t="shared" si="1233"/>
        <v>#N/A</v>
      </c>
      <c r="AJ3445">
        <f t="shared" si="1234"/>
        <v>25.69</v>
      </c>
      <c r="AK3445" t="str">
        <f t="shared" si="1235"/>
        <v>no - High</v>
      </c>
      <c r="AL3445" t="str">
        <f t="shared" si="1236"/>
        <v>Q2 - Medium</v>
      </c>
      <c r="AM3445">
        <f t="shared" si="1237"/>
        <v>0</v>
      </c>
      <c r="AN3445">
        <f t="shared" si="1238"/>
        <v>0</v>
      </c>
      <c r="AO3445">
        <f t="shared" si="1239"/>
        <v>0</v>
      </c>
      <c r="AP3445">
        <f t="shared" si="1240"/>
        <v>1</v>
      </c>
      <c r="AQ3445">
        <f t="shared" si="1241"/>
        <v>151.1</v>
      </c>
    </row>
    <row r="3446" spans="1:43" x14ac:dyDescent="0.25">
      <c r="A3446" t="s">
        <v>63</v>
      </c>
      <c r="B3446">
        <v>165</v>
      </c>
      <c r="C3446" t="s">
        <v>28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  <c r="U3446">
        <f t="shared" si="1219"/>
        <v>0</v>
      </c>
      <c r="V3446" t="str">
        <f t="shared" si="1220"/>
        <v>&lt;=3 calls</v>
      </c>
      <c r="W3446" t="str">
        <f t="shared" si="1221"/>
        <v>Q4</v>
      </c>
      <c r="X3446" t="str">
        <f t="shared" si="1222"/>
        <v>Not Applicable</v>
      </c>
      <c r="Y3446" t="str">
        <f t="shared" si="1223"/>
        <v>Medium</v>
      </c>
      <c r="Z3446" s="3">
        <f t="shared" si="1224"/>
        <v>0.27661069267085009</v>
      </c>
      <c r="AA3446" s="3">
        <f t="shared" si="1225"/>
        <v>0.5836094589082963</v>
      </c>
      <c r="AB3446" s="3">
        <f t="shared" si="1226"/>
        <v>-0.30241925217208343</v>
      </c>
      <c r="AC3446" s="3">
        <f t="shared" si="1227"/>
        <v>0.59560464607760044</v>
      </c>
      <c r="AD3446" s="3">
        <f t="shared" si="1228"/>
        <v>2.6777092570534902</v>
      </c>
      <c r="AE3446" s="3">
        <f t="shared" si="1229"/>
        <v>0.92914787538939547</v>
      </c>
      <c r="AF3446" s="3">
        <f t="shared" si="1230"/>
        <v>1.5989073404582583</v>
      </c>
      <c r="AG3446" t="str">
        <f t="shared" si="1231"/>
        <v>Cluster 2</v>
      </c>
      <c r="AH3446" t="str">
        <f t="shared" si="1232"/>
        <v>Not Applicable</v>
      </c>
      <c r="AI3446" t="e">
        <f t="shared" si="1233"/>
        <v>#N/A</v>
      </c>
      <c r="AJ3446">
        <f t="shared" si="1234"/>
        <v>33.18</v>
      </c>
      <c r="AK3446" t="str">
        <f t="shared" si="1235"/>
        <v>no - Low</v>
      </c>
      <c r="AL3446" t="str">
        <f t="shared" si="1236"/>
        <v>Q3 - High</v>
      </c>
      <c r="AM3446">
        <f t="shared" si="1237"/>
        <v>0</v>
      </c>
      <c r="AN3446">
        <f t="shared" si="1238"/>
        <v>0</v>
      </c>
      <c r="AO3446">
        <f t="shared" si="1239"/>
        <v>1</v>
      </c>
      <c r="AP3446">
        <f t="shared" si="1240"/>
        <v>0</v>
      </c>
      <c r="AQ3446">
        <f t="shared" si="1241"/>
        <v>195.2</v>
      </c>
    </row>
    <row r="3447" spans="1:43" x14ac:dyDescent="0.25">
      <c r="A3447" t="s">
        <v>24</v>
      </c>
      <c r="B3447">
        <v>77</v>
      </c>
      <c r="C3447" t="s">
        <v>25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  <c r="U3447">
        <f t="shared" si="1219"/>
        <v>1</v>
      </c>
      <c r="V3447" t="str">
        <f t="shared" si="1220"/>
        <v>&lt;=3 calls</v>
      </c>
      <c r="W3447" t="str">
        <f t="shared" si="1221"/>
        <v>Q2</v>
      </c>
      <c r="X3447" t="str">
        <f t="shared" si="1222"/>
        <v>High</v>
      </c>
      <c r="Y3447" t="str">
        <f t="shared" si="1223"/>
        <v>Medium</v>
      </c>
      <c r="Z3447" s="3">
        <f t="shared" si="1224"/>
        <v>0.54877055333464375</v>
      </c>
      <c r="AA3447" s="3">
        <f t="shared" si="1225"/>
        <v>0.5159471185936283</v>
      </c>
      <c r="AB3447" s="3">
        <f t="shared" si="1226"/>
        <v>-1.9606936577062799</v>
      </c>
      <c r="AC3447" s="3">
        <f t="shared" si="1227"/>
        <v>0.41445190259141979</v>
      </c>
      <c r="AD3447" s="3">
        <f t="shared" si="1228"/>
        <v>2.7605058199450299</v>
      </c>
      <c r="AE3447" s="3">
        <f t="shared" si="1229"/>
        <v>2.1408971363247598</v>
      </c>
      <c r="AF3447" s="3">
        <f t="shared" si="1230"/>
        <v>3.089739263222179</v>
      </c>
      <c r="AG3447" t="str">
        <f t="shared" si="1231"/>
        <v>Cluster 2</v>
      </c>
      <c r="AH3447" t="str">
        <f t="shared" si="1232"/>
        <v>&gt;16 messages</v>
      </c>
      <c r="AI3447">
        <f t="shared" si="1233"/>
        <v>35.68</v>
      </c>
      <c r="AJ3447" t="e">
        <f t="shared" si="1234"/>
        <v>#N/A</v>
      </c>
      <c r="AK3447" t="str">
        <f t="shared" si="1235"/>
        <v>yes - Low</v>
      </c>
      <c r="AL3447" t="str">
        <f t="shared" si="1236"/>
        <v>Q3 - High</v>
      </c>
      <c r="AM3447">
        <f t="shared" si="1237"/>
        <v>1</v>
      </c>
      <c r="AN3447">
        <f t="shared" si="1238"/>
        <v>0</v>
      </c>
      <c r="AO3447">
        <f t="shared" si="1239"/>
        <v>0</v>
      </c>
      <c r="AP3447">
        <f t="shared" si="1240"/>
        <v>2</v>
      </c>
      <c r="AQ3447">
        <f t="shared" si="1241"/>
        <v>209.9</v>
      </c>
    </row>
    <row r="3448" spans="1:43" x14ac:dyDescent="0.25">
      <c r="A3448" t="s">
        <v>33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  <c r="U3448">
        <f t="shared" si="1219"/>
        <v>0</v>
      </c>
      <c r="V3448" t="str">
        <f t="shared" si="1220"/>
        <v>&lt;=3 calls</v>
      </c>
      <c r="W3448" t="str">
        <f t="shared" si="1221"/>
        <v>Q4</v>
      </c>
      <c r="X3448" t="str">
        <f t="shared" si="1222"/>
        <v>High</v>
      </c>
      <c r="Y3448" t="str">
        <f t="shared" si="1223"/>
        <v>Medium</v>
      </c>
      <c r="Z3448" s="3">
        <f t="shared" si="1224"/>
        <v>-0.91756012452742697</v>
      </c>
      <c r="AA3448" s="3">
        <f t="shared" si="1225"/>
        <v>-0.28008041452011184</v>
      </c>
      <c r="AB3448" s="3">
        <f t="shared" si="1226"/>
        <v>8.4842435347878567E-2</v>
      </c>
      <c r="AC3448" s="3">
        <f t="shared" si="1227"/>
        <v>0.59560464607760044</v>
      </c>
      <c r="AD3448" s="3">
        <f t="shared" si="1228"/>
        <v>2.0610477526591682</v>
      </c>
      <c r="AE3448" s="3">
        <f t="shared" si="1229"/>
        <v>1.1323889587882459</v>
      </c>
      <c r="AF3448" s="3">
        <f t="shared" si="1230"/>
        <v>2.5133029402023239</v>
      </c>
      <c r="AG3448" t="str">
        <f t="shared" si="1231"/>
        <v>Cluster 2</v>
      </c>
      <c r="AH3448" t="str">
        <f t="shared" si="1232"/>
        <v>&gt;16 messages</v>
      </c>
      <c r="AI3448" t="e">
        <f t="shared" si="1233"/>
        <v>#N/A</v>
      </c>
      <c r="AJ3448">
        <f t="shared" si="1234"/>
        <v>22.22</v>
      </c>
      <c r="AK3448" t="str">
        <f t="shared" si="1235"/>
        <v>yes - Medium</v>
      </c>
      <c r="AL3448" t="str">
        <f t="shared" si="1236"/>
        <v>Q3 - High</v>
      </c>
      <c r="AM3448">
        <f t="shared" si="1237"/>
        <v>1</v>
      </c>
      <c r="AN3448">
        <f t="shared" si="1238"/>
        <v>1</v>
      </c>
      <c r="AO3448">
        <f t="shared" si="1239"/>
        <v>0</v>
      </c>
      <c r="AP3448">
        <f t="shared" si="1240"/>
        <v>0</v>
      </c>
      <c r="AQ3448">
        <f t="shared" si="1241"/>
        <v>130.69999999999999</v>
      </c>
    </row>
    <row r="3449" spans="1:43" x14ac:dyDescent="0.25">
      <c r="A3449" t="s">
        <v>68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  <c r="U3449">
        <f t="shared" si="1219"/>
        <v>0</v>
      </c>
      <c r="V3449" t="str">
        <f t="shared" si="1220"/>
        <v>&lt;=3 calls</v>
      </c>
      <c r="W3449" t="str">
        <f t="shared" si="1221"/>
        <v>Q3</v>
      </c>
      <c r="X3449" t="str">
        <f t="shared" si="1222"/>
        <v>Not Applicable</v>
      </c>
      <c r="Y3449" t="str">
        <f t="shared" si="1223"/>
        <v>Low</v>
      </c>
      <c r="Z3449" s="3">
        <f t="shared" si="1224"/>
        <v>1.5855700225300464</v>
      </c>
      <c r="AA3449" s="3">
        <f t="shared" si="1225"/>
        <v>-1.3387970335613859</v>
      </c>
      <c r="AB3449" s="3">
        <f t="shared" si="1226"/>
        <v>-0.30440520954398109</v>
      </c>
      <c r="AC3449" s="3">
        <f t="shared" si="1227"/>
        <v>1.5738294609029755</v>
      </c>
      <c r="AD3449" s="3">
        <f t="shared" si="1228"/>
        <v>3.7293975354844746</v>
      </c>
      <c r="AE3449" s="3">
        <f t="shared" si="1229"/>
        <v>2.6222149982452554</v>
      </c>
      <c r="AF3449" s="3">
        <f t="shared" si="1230"/>
        <v>2.80064582130034</v>
      </c>
      <c r="AG3449" t="str">
        <f t="shared" si="1231"/>
        <v>Cluster 2</v>
      </c>
      <c r="AH3449" t="str">
        <f t="shared" si="1232"/>
        <v>Not Applicable</v>
      </c>
      <c r="AI3449" t="e">
        <f t="shared" si="1233"/>
        <v>#N/A</v>
      </c>
      <c r="AJ3449">
        <f t="shared" si="1234"/>
        <v>45.2</v>
      </c>
      <c r="AK3449" t="str">
        <f t="shared" si="1235"/>
        <v>no - High</v>
      </c>
      <c r="AL3449" t="str">
        <f t="shared" si="1236"/>
        <v>Q4 - Very High</v>
      </c>
      <c r="AM3449">
        <f t="shared" si="1237"/>
        <v>0</v>
      </c>
      <c r="AN3449">
        <f t="shared" si="1238"/>
        <v>1</v>
      </c>
      <c r="AO3449">
        <f t="shared" si="1239"/>
        <v>0</v>
      </c>
      <c r="AP3449">
        <f t="shared" si="1240"/>
        <v>1</v>
      </c>
      <c r="AQ3449">
        <f t="shared" si="1241"/>
        <v>265.89999999999998</v>
      </c>
    </row>
    <row r="3450" spans="1:43" x14ac:dyDescent="0.25">
      <c r="A3450" t="s">
        <v>39</v>
      </c>
      <c r="B3450">
        <v>148</v>
      </c>
      <c r="C3450" t="s">
        <v>25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  <c r="U3450">
        <f t="shared" si="1219"/>
        <v>0</v>
      </c>
      <c r="V3450" t="str">
        <f t="shared" si="1220"/>
        <v>&lt;=3 calls</v>
      </c>
      <c r="W3450" t="str">
        <f t="shared" si="1221"/>
        <v>Q4</v>
      </c>
      <c r="X3450" t="str">
        <f t="shared" si="1222"/>
        <v>Not Applicable</v>
      </c>
      <c r="Y3450" t="str">
        <f t="shared" si="1223"/>
        <v>Medium</v>
      </c>
      <c r="Z3450" s="3">
        <f t="shared" si="1224"/>
        <v>1.285638747512805</v>
      </c>
      <c r="AA3450" s="3">
        <f t="shared" si="1225"/>
        <v>-0.29998110284795532</v>
      </c>
      <c r="AB3450" s="3">
        <f t="shared" si="1226"/>
        <v>0.66871390268566688</v>
      </c>
      <c r="AC3450" s="3">
        <f t="shared" si="1227"/>
        <v>8.8376964316294535E-2</v>
      </c>
      <c r="AD3450" s="3">
        <f t="shared" si="1228"/>
        <v>3.1118067815937178</v>
      </c>
      <c r="AE3450" s="3">
        <f t="shared" si="1229"/>
        <v>1.4825128743586105</v>
      </c>
      <c r="AF3450" s="3">
        <f t="shared" si="1230"/>
        <v>1.6469205807522738</v>
      </c>
      <c r="AG3450" t="str">
        <f t="shared" si="1231"/>
        <v>Cluster 2</v>
      </c>
      <c r="AH3450" t="str">
        <f t="shared" si="1232"/>
        <v>Not Applicable</v>
      </c>
      <c r="AI3450" t="e">
        <f t="shared" si="1233"/>
        <v>#N/A</v>
      </c>
      <c r="AJ3450">
        <f t="shared" si="1234"/>
        <v>42.45</v>
      </c>
      <c r="AK3450" t="str">
        <f t="shared" si="1235"/>
        <v>no - Low</v>
      </c>
      <c r="AL3450" t="str">
        <f t="shared" si="1236"/>
        <v>Q3 - High</v>
      </c>
      <c r="AM3450">
        <f t="shared" si="1237"/>
        <v>0</v>
      </c>
      <c r="AN3450">
        <f t="shared" si="1238"/>
        <v>0</v>
      </c>
      <c r="AO3450">
        <f t="shared" si="1239"/>
        <v>0</v>
      </c>
      <c r="AP3450">
        <f t="shared" si="1240"/>
        <v>1</v>
      </c>
      <c r="AQ3450">
        <f t="shared" si="1241"/>
        <v>249.7</v>
      </c>
    </row>
    <row r="3451" spans="1:43" x14ac:dyDescent="0.25">
      <c r="A3451" t="s">
        <v>67</v>
      </c>
      <c r="B3451">
        <v>135</v>
      </c>
      <c r="C3451" t="s">
        <v>28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  <c r="U3451">
        <f t="shared" si="1219"/>
        <v>0</v>
      </c>
      <c r="V3451" t="str">
        <f t="shared" si="1220"/>
        <v>&lt;=3 calls</v>
      </c>
      <c r="W3451" t="str">
        <f t="shared" si="1221"/>
        <v>Q4</v>
      </c>
      <c r="X3451" t="str">
        <f t="shared" si="1222"/>
        <v>Not Applicable</v>
      </c>
      <c r="Y3451" t="str">
        <f t="shared" si="1223"/>
        <v>Low</v>
      </c>
      <c r="Z3451" s="3">
        <f t="shared" si="1224"/>
        <v>0.44138775116797679</v>
      </c>
      <c r="AA3451" s="3">
        <f t="shared" si="1225"/>
        <v>-0.99451512548969367</v>
      </c>
      <c r="AB3451" s="3">
        <f t="shared" si="1226"/>
        <v>-1.8355783432767536</v>
      </c>
      <c r="AC3451" s="3">
        <f t="shared" si="1227"/>
        <v>-0.78115620441737255</v>
      </c>
      <c r="AD3451" s="3">
        <f t="shared" si="1228"/>
        <v>1.6803905818837495</v>
      </c>
      <c r="AE3451" s="3">
        <f t="shared" si="1229"/>
        <v>2.2723195971771428</v>
      </c>
      <c r="AF3451" s="3">
        <f t="shared" si="1230"/>
        <v>3.9374052618122737</v>
      </c>
      <c r="AG3451" t="str">
        <f t="shared" si="1231"/>
        <v>Cluster 1</v>
      </c>
      <c r="AH3451" t="str">
        <f t="shared" si="1232"/>
        <v>Not Applicable</v>
      </c>
      <c r="AI3451" t="e">
        <f t="shared" si="1233"/>
        <v>#N/A</v>
      </c>
      <c r="AJ3451">
        <f t="shared" si="1234"/>
        <v>34.700000000000003</v>
      </c>
      <c r="AK3451" t="str">
        <f t="shared" si="1235"/>
        <v>no - Low</v>
      </c>
      <c r="AL3451" t="str">
        <f t="shared" si="1236"/>
        <v>Q1 - Low</v>
      </c>
      <c r="AM3451">
        <f t="shared" si="1237"/>
        <v>0</v>
      </c>
      <c r="AN3451">
        <f t="shared" si="1238"/>
        <v>0</v>
      </c>
      <c r="AO3451">
        <f t="shared" si="1239"/>
        <v>1</v>
      </c>
      <c r="AP3451">
        <f t="shared" si="1240"/>
        <v>2</v>
      </c>
      <c r="AQ3451">
        <f t="shared" si="1241"/>
        <v>204.1</v>
      </c>
    </row>
    <row r="3452" spans="1:43" x14ac:dyDescent="0.25">
      <c r="A3452" t="s">
        <v>51</v>
      </c>
      <c r="B3452">
        <v>87</v>
      </c>
      <c r="C3452" t="s">
        <v>28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  <c r="U3452">
        <f t="shared" si="1219"/>
        <v>0</v>
      </c>
      <c r="V3452" t="str">
        <f t="shared" si="1220"/>
        <v>&lt;=3 calls</v>
      </c>
      <c r="W3452" t="str">
        <f t="shared" si="1221"/>
        <v>Q2</v>
      </c>
      <c r="X3452" t="str">
        <f t="shared" si="1222"/>
        <v>Not Applicable</v>
      </c>
      <c r="Y3452" t="str">
        <f t="shared" si="1223"/>
        <v>High</v>
      </c>
      <c r="Z3452" s="3">
        <f t="shared" si="1224"/>
        <v>-0.82313731572570226</v>
      </c>
      <c r="AA3452" s="3">
        <f t="shared" si="1225"/>
        <v>1.019434533288069</v>
      </c>
      <c r="AB3452" s="3">
        <f t="shared" si="1226"/>
        <v>-0.37788563230417876</v>
      </c>
      <c r="AC3452" s="3">
        <f t="shared" si="1227"/>
        <v>-1.3970755322703865</v>
      </c>
      <c r="AD3452" s="3">
        <f t="shared" si="1228"/>
        <v>2.1573343524234936</v>
      </c>
      <c r="AE3452" s="3">
        <f t="shared" si="1229"/>
        <v>1.9522856866173275</v>
      </c>
      <c r="AF3452" s="3">
        <f t="shared" si="1230"/>
        <v>3.3119099166787866</v>
      </c>
      <c r="AG3452" t="str">
        <f t="shared" si="1231"/>
        <v>Cluster 2</v>
      </c>
      <c r="AH3452" t="str">
        <f t="shared" si="1232"/>
        <v>&gt;16 messages</v>
      </c>
      <c r="AI3452" t="e">
        <f t="shared" si="1233"/>
        <v>#N/A</v>
      </c>
      <c r="AJ3452">
        <f t="shared" si="1234"/>
        <v>23.09</v>
      </c>
      <c r="AK3452" t="str">
        <f t="shared" si="1235"/>
        <v>no - Medium</v>
      </c>
      <c r="AL3452" t="str">
        <f t="shared" si="1236"/>
        <v>Q1 - Low</v>
      </c>
      <c r="AM3452">
        <f t="shared" si="1237"/>
        <v>0</v>
      </c>
      <c r="AN3452">
        <f t="shared" si="1238"/>
        <v>0</v>
      </c>
      <c r="AO3452">
        <f t="shared" si="1239"/>
        <v>1</v>
      </c>
      <c r="AP3452">
        <f t="shared" si="1240"/>
        <v>0</v>
      </c>
      <c r="AQ3452">
        <f t="shared" si="1241"/>
        <v>135.80000000000001</v>
      </c>
    </row>
    <row r="3453" spans="1:43" x14ac:dyDescent="0.25">
      <c r="A3453" t="s">
        <v>66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  <c r="U3453">
        <f t="shared" si="1219"/>
        <v>0</v>
      </c>
      <c r="V3453" t="str">
        <f t="shared" si="1220"/>
        <v>&lt;=3 calls</v>
      </c>
      <c r="W3453" t="str">
        <f t="shared" si="1221"/>
        <v>Q2</v>
      </c>
      <c r="X3453" t="str">
        <f t="shared" si="1222"/>
        <v>Not Applicable</v>
      </c>
      <c r="Y3453" t="str">
        <f t="shared" si="1223"/>
        <v>High</v>
      </c>
      <c r="Z3453" s="3">
        <f t="shared" si="1224"/>
        <v>0.57654196768809207</v>
      </c>
      <c r="AA3453" s="3">
        <f t="shared" si="1225"/>
        <v>0.98958350079630386</v>
      </c>
      <c r="AB3453" s="3">
        <f t="shared" si="1226"/>
        <v>-1.84273479907783E-2</v>
      </c>
      <c r="AC3453" s="3">
        <f t="shared" si="1227"/>
        <v>-0.34638962005053869</v>
      </c>
      <c r="AD3453" s="3">
        <f t="shared" si="1228"/>
        <v>2.7990388497612559</v>
      </c>
      <c r="AE3453" s="3">
        <f t="shared" si="1229"/>
        <v>1.1966626431817178</v>
      </c>
      <c r="AF3453" s="3">
        <f t="shared" si="1230"/>
        <v>1.7405127062737857</v>
      </c>
      <c r="AG3453" t="str">
        <f t="shared" si="1231"/>
        <v>Cluster 2</v>
      </c>
      <c r="AH3453" t="str">
        <f t="shared" si="1232"/>
        <v>Not Applicable</v>
      </c>
      <c r="AI3453" t="e">
        <f t="shared" si="1233"/>
        <v>#N/A</v>
      </c>
      <c r="AJ3453">
        <f t="shared" si="1234"/>
        <v>35.94</v>
      </c>
      <c r="AK3453" t="str">
        <f t="shared" si="1235"/>
        <v>no - Low</v>
      </c>
      <c r="AL3453" t="str">
        <f t="shared" si="1236"/>
        <v>Q2 - Medium</v>
      </c>
      <c r="AM3453">
        <f t="shared" si="1237"/>
        <v>0</v>
      </c>
      <c r="AN3453">
        <f t="shared" si="1238"/>
        <v>1</v>
      </c>
      <c r="AO3453">
        <f t="shared" si="1239"/>
        <v>0</v>
      </c>
      <c r="AP3453">
        <f t="shared" si="1240"/>
        <v>2</v>
      </c>
      <c r="AQ3453">
        <f t="shared" si="1241"/>
        <v>211.4</v>
      </c>
    </row>
    <row r="3454" spans="1:43" x14ac:dyDescent="0.25">
      <c r="A3454" t="s">
        <v>35</v>
      </c>
      <c r="B3454">
        <v>78</v>
      </c>
      <c r="C3454" t="s">
        <v>28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  <c r="U3454">
        <f t="shared" si="1219"/>
        <v>0</v>
      </c>
      <c r="V3454" t="str">
        <f t="shared" si="1220"/>
        <v>&lt;=3 calls</v>
      </c>
      <c r="W3454" t="str">
        <f t="shared" si="1221"/>
        <v>Q2</v>
      </c>
      <c r="X3454" t="str">
        <f t="shared" si="1222"/>
        <v>Not Applicable</v>
      </c>
      <c r="Y3454" t="str">
        <f t="shared" si="1223"/>
        <v>High</v>
      </c>
      <c r="Z3454" s="3">
        <f t="shared" si="1224"/>
        <v>0.1025764960559078</v>
      </c>
      <c r="AA3454" s="3">
        <f t="shared" si="1225"/>
        <v>1.0234146709536376</v>
      </c>
      <c r="AB3454" s="3">
        <f t="shared" si="1226"/>
        <v>4.5123287909933744E-2</v>
      </c>
      <c r="AC3454" s="3">
        <f t="shared" si="1227"/>
        <v>1.1028323278389063</v>
      </c>
      <c r="AD3454" s="3">
        <f t="shared" si="1228"/>
        <v>3.2899951893918336</v>
      </c>
      <c r="AE3454" s="3">
        <f t="shared" si="1229"/>
        <v>1.5086996986493479</v>
      </c>
      <c r="AF3454" s="3">
        <f t="shared" si="1230"/>
        <v>1.3146410974816902</v>
      </c>
      <c r="AG3454" t="str">
        <f t="shared" si="1231"/>
        <v>Cluster 3</v>
      </c>
      <c r="AH3454" t="str">
        <f t="shared" si="1232"/>
        <v>Not Applicable</v>
      </c>
      <c r="AI3454" t="e">
        <f t="shared" si="1233"/>
        <v>#N/A</v>
      </c>
      <c r="AJ3454">
        <f t="shared" si="1234"/>
        <v>31.59</v>
      </c>
      <c r="AK3454" t="str">
        <f t="shared" si="1235"/>
        <v>no - Medium</v>
      </c>
      <c r="AL3454" t="str">
        <f t="shared" si="1236"/>
        <v>Q4 - Very High</v>
      </c>
      <c r="AM3454">
        <f t="shared" si="1237"/>
        <v>0</v>
      </c>
      <c r="AN3454">
        <f t="shared" si="1238"/>
        <v>0</v>
      </c>
      <c r="AO3454">
        <f t="shared" si="1239"/>
        <v>1</v>
      </c>
      <c r="AP3454">
        <f t="shared" si="1240"/>
        <v>2</v>
      </c>
      <c r="AQ3454">
        <f t="shared" si="1241"/>
        <v>185.8</v>
      </c>
    </row>
    <row r="3455" spans="1:43" x14ac:dyDescent="0.25">
      <c r="A3455" t="s">
        <v>37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  <c r="U3455">
        <f t="shared" si="1219"/>
        <v>0</v>
      </c>
      <c r="V3455" t="str">
        <f t="shared" si="1220"/>
        <v>&lt;=3 calls</v>
      </c>
      <c r="W3455" t="str">
        <f t="shared" si="1221"/>
        <v>Q3</v>
      </c>
      <c r="X3455" t="str">
        <f t="shared" si="1222"/>
        <v>Not Applicable</v>
      </c>
      <c r="Y3455" t="str">
        <f t="shared" si="1223"/>
        <v>Low</v>
      </c>
      <c r="Z3455" s="3">
        <f t="shared" si="1224"/>
        <v>0.41176490919096537</v>
      </c>
      <c r="AA3455" s="3">
        <f t="shared" si="1225"/>
        <v>-1.1477504256140885</v>
      </c>
      <c r="AB3455" s="3">
        <f t="shared" si="1226"/>
        <v>0.37876412638866985</v>
      </c>
      <c r="AC3455" s="3">
        <f t="shared" si="1227"/>
        <v>-5.6545230472650088E-2</v>
      </c>
      <c r="AD3455" s="3">
        <f t="shared" si="1228"/>
        <v>2.1922608798800236</v>
      </c>
      <c r="AE3455" s="3">
        <f t="shared" si="1229"/>
        <v>1.2781005463055488</v>
      </c>
      <c r="AF3455" s="3">
        <f t="shared" si="1230"/>
        <v>2.5418643251520621</v>
      </c>
      <c r="AG3455" t="str">
        <f t="shared" si="1231"/>
        <v>Cluster 2</v>
      </c>
      <c r="AH3455" t="str">
        <f t="shared" si="1232"/>
        <v>Not Applicable</v>
      </c>
      <c r="AI3455" t="e">
        <f t="shared" si="1233"/>
        <v>#N/A</v>
      </c>
      <c r="AJ3455">
        <f t="shared" si="1234"/>
        <v>34.43</v>
      </c>
      <c r="AK3455" t="str">
        <f t="shared" si="1235"/>
        <v>no - Medium</v>
      </c>
      <c r="AL3455" t="str">
        <f t="shared" si="1236"/>
        <v>Q2 - Medium</v>
      </c>
      <c r="AM3455">
        <f t="shared" si="1237"/>
        <v>0</v>
      </c>
      <c r="AN3455">
        <f t="shared" si="1238"/>
        <v>1</v>
      </c>
      <c r="AO3455">
        <f t="shared" si="1239"/>
        <v>0</v>
      </c>
      <c r="AP3455">
        <f t="shared" si="1240"/>
        <v>3</v>
      </c>
      <c r="AQ3455">
        <f t="shared" si="1241"/>
        <v>202.5</v>
      </c>
    </row>
    <row r="3456" spans="1:43" x14ac:dyDescent="0.25">
      <c r="A3456" t="s">
        <v>75</v>
      </c>
      <c r="B3456">
        <v>90</v>
      </c>
      <c r="C3456" t="s">
        <v>28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  <c r="U3456">
        <f t="shared" si="1219"/>
        <v>0</v>
      </c>
      <c r="V3456" t="str">
        <f t="shared" si="1220"/>
        <v>&lt;=3 calls</v>
      </c>
      <c r="W3456" t="str">
        <f t="shared" si="1221"/>
        <v>Q2</v>
      </c>
      <c r="X3456" t="str">
        <f t="shared" si="1222"/>
        <v>Not Applicable</v>
      </c>
      <c r="Y3456" t="str">
        <f t="shared" si="1223"/>
        <v>Low</v>
      </c>
      <c r="Z3456" s="3">
        <f t="shared" si="1224"/>
        <v>-0.2010576342084604</v>
      </c>
      <c r="AA3456" s="3">
        <f t="shared" si="1225"/>
        <v>-0.85521030719478919</v>
      </c>
      <c r="AB3456" s="3">
        <f t="shared" si="1226"/>
        <v>-0.55860775314682765</v>
      </c>
      <c r="AC3456" s="3">
        <f t="shared" si="1227"/>
        <v>0.16083806171076653</v>
      </c>
      <c r="AD3456" s="3">
        <f t="shared" si="1228"/>
        <v>1.4837941501764018</v>
      </c>
      <c r="AE3456" s="3">
        <f t="shared" si="1229"/>
        <v>1.0534326489037313</v>
      </c>
      <c r="AF3456" s="3">
        <f t="shared" si="1230"/>
        <v>2.8315712266257673</v>
      </c>
      <c r="AG3456" t="str">
        <f t="shared" si="1231"/>
        <v>Cluster 2</v>
      </c>
      <c r="AH3456" t="str">
        <f t="shared" si="1232"/>
        <v>Not Applicable</v>
      </c>
      <c r="AI3456" t="e">
        <f t="shared" si="1233"/>
        <v>#N/A</v>
      </c>
      <c r="AJ3456">
        <f t="shared" si="1234"/>
        <v>28.8</v>
      </c>
      <c r="AK3456" t="str">
        <f t="shared" si="1235"/>
        <v>no - Low</v>
      </c>
      <c r="AL3456" t="str">
        <f t="shared" si="1236"/>
        <v>Q3 - High</v>
      </c>
      <c r="AM3456">
        <f t="shared" si="1237"/>
        <v>0</v>
      </c>
      <c r="AN3456">
        <f t="shared" si="1238"/>
        <v>0</v>
      </c>
      <c r="AO3456">
        <f t="shared" si="1239"/>
        <v>1</v>
      </c>
      <c r="AP3456">
        <f t="shared" si="1240"/>
        <v>1</v>
      </c>
      <c r="AQ3456">
        <f t="shared" si="1241"/>
        <v>169.4</v>
      </c>
    </row>
    <row r="3457" spans="1:43" x14ac:dyDescent="0.25">
      <c r="A3457" t="s">
        <v>42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  <c r="U3457">
        <f t="shared" si="1219"/>
        <v>0</v>
      </c>
      <c r="V3457" t="str">
        <f t="shared" si="1220"/>
        <v>&lt;=3 calls</v>
      </c>
      <c r="W3457" t="str">
        <f t="shared" si="1221"/>
        <v>Q2</v>
      </c>
      <c r="X3457" t="str">
        <f t="shared" si="1222"/>
        <v>Not Applicable</v>
      </c>
      <c r="Y3457" t="str">
        <f t="shared" si="1223"/>
        <v>Low</v>
      </c>
      <c r="Z3457" s="3">
        <f t="shared" si="1224"/>
        <v>-0.83424588146708201</v>
      </c>
      <c r="AA3457" s="3">
        <f t="shared" si="1225"/>
        <v>-0.77958769154898366</v>
      </c>
      <c r="AB3457" s="3">
        <f t="shared" si="1226"/>
        <v>-1.4145553804345383</v>
      </c>
      <c r="AC3457" s="3">
        <f t="shared" si="1227"/>
        <v>-0.45508126614224731</v>
      </c>
      <c r="AD3457" s="3">
        <f t="shared" si="1228"/>
        <v>0.73813860723016766</v>
      </c>
      <c r="AE3457" s="3">
        <f t="shared" si="1229"/>
        <v>1.8739767988610196</v>
      </c>
      <c r="AF3457" s="3">
        <f t="shared" si="1230"/>
        <v>3.8050925720480304</v>
      </c>
      <c r="AG3457" t="str">
        <f t="shared" si="1231"/>
        <v>Cluster 1</v>
      </c>
      <c r="AH3457" t="str">
        <f t="shared" si="1232"/>
        <v>Not Applicable</v>
      </c>
      <c r="AI3457" t="e">
        <f t="shared" si="1233"/>
        <v>#N/A</v>
      </c>
      <c r="AJ3457">
        <f t="shared" si="1234"/>
        <v>22.98</v>
      </c>
      <c r="AK3457" t="str">
        <f t="shared" si="1235"/>
        <v>no - Medium</v>
      </c>
      <c r="AL3457" t="str">
        <f t="shared" si="1236"/>
        <v>Q2 - Medium</v>
      </c>
      <c r="AM3457">
        <f t="shared" si="1237"/>
        <v>0</v>
      </c>
      <c r="AN3457">
        <f t="shared" si="1238"/>
        <v>1</v>
      </c>
      <c r="AO3457">
        <f t="shared" si="1239"/>
        <v>0</v>
      </c>
      <c r="AP3457">
        <f t="shared" si="1240"/>
        <v>0</v>
      </c>
      <c r="AQ3457">
        <f t="shared" si="1241"/>
        <v>135.19999999999999</v>
      </c>
    </row>
    <row r="3458" spans="1:43" x14ac:dyDescent="0.25">
      <c r="A3458" t="s">
        <v>56</v>
      </c>
      <c r="B3458">
        <v>81</v>
      </c>
      <c r="C3458" t="s">
        <v>25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  <c r="U3458">
        <f t="shared" ref="U3458:U3521" si="1242">IF(T3458="yes",1,0)</f>
        <v>0</v>
      </c>
      <c r="V3458" t="str">
        <f t="shared" ref="V3458:V3521" si="1243">IF(S3458&gt;3,"&gt;3 calls","&lt;=3 calls")</f>
        <v>&lt;=3 calls</v>
      </c>
      <c r="W3458" t="str">
        <f t="shared" ref="W3458:W3521" si="1244">IF(B3458&lt;=_xlfn.QUARTILE.INC($B$2:$B$4251,1),"Q1",
IF(B3458&lt;=_xlfn.QUARTILE.INC($B$2:$B$4251,2),"Q2",
IF(B3458&lt;=_xlfn.QUARTILE.INC($B$2:$B$4251,3),"Q3","Q4")))</f>
        <v>Q2</v>
      </c>
      <c r="X3458" t="str">
        <f t="shared" ref="X3458:X3521" si="1245">IF(D3458="no","Not Applicable",IF(R3458&gt;2.84,"High","Low"))</f>
        <v>Not Applicable</v>
      </c>
      <c r="Y3458" t="str">
        <f t="shared" ref="Y3458:Y3521" si="1246">IF(J3458&lt;=165,"Low",IF(J3458&lt;=233,"Medium","High"))</f>
        <v>Medium</v>
      </c>
      <c r="Z3458" s="3">
        <f t="shared" ref="Z3458:Z3521" si="1247">(G3458-AVERAGE($G$2:$G$4251))/_xlfn.STDEV.S($G$2:$G$4251)</f>
        <v>-1.0212400714469672</v>
      </c>
      <c r="AA3458" s="3">
        <f t="shared" ref="AA3458:AA3521" si="1248">(J3458-AVERAGE($J$2:$J$4251))/_xlfn.STDEV.S($J$2:$J$4251)</f>
        <v>0.18758576118421047</v>
      </c>
      <c r="AB3458" s="3">
        <f t="shared" ref="AB3458:AB3521" si="1249">(M3458-AVERAGE($M$2:$M$4251))/_xlfn.STDEV.S($M$2:$M$4251)</f>
        <v>-0.28454563582500869</v>
      </c>
      <c r="AC3458" s="3">
        <f t="shared" ref="AC3458:AC3521" si="1250">(P3458-AVERAGE($P$2:$P$4251))/_xlfn.STDEV.S($P$2:$P$4251)</f>
        <v>0.55937409738036437</v>
      </c>
      <c r="AD3458" s="3">
        <f t="shared" ref="AD3458:AD3521" si="1251">SQRT((Z3458-$BQ$13)^2+(AA3458-$BR$13)^2+(AB3458-$BS$13)^2+(AC3458-$BT$13)^2)</f>
        <v>2.0867040047885133</v>
      </c>
      <c r="AE3458" s="3">
        <f t="shared" ref="AE3458:AE3521" si="1252">SQRT((Z3458-$BQ$14)^2+(AA3458-$BR$14)^2+(AB3458-$BS$14)^2+(AC3458-$BT$14)^2)</f>
        <v>1.2132540133934122</v>
      </c>
      <c r="AF3458" s="3">
        <f t="shared" ref="AF3458:AF3521" si="1253">SQRT((Z3458-$BQ$15)^2+(AA3458-$BR$15)^2+(AB3458-$BS$15)^2+(AC3458-$BT$15)^2)</f>
        <v>2.5670288269573494</v>
      </c>
      <c r="AG3458" t="str">
        <f t="shared" ref="AG3458:AG3521" si="1254">IF(AD3458=MIN(AD3458:AF3458),"Cluster 1",IF(AE3458=MIN(AD3458:AF3458),"Cluster 2","Cluster 3"))</f>
        <v>Cluster 2</v>
      </c>
      <c r="AH3458" t="str">
        <f t="shared" ref="AH3458:AH3521" si="1255">IF(E3458="no","Not Applicable",IF(F3458=0,"0 messages",IF(F3458&lt;=16,"1-16 messages","&gt;16 messages")))</f>
        <v>Not Applicable</v>
      </c>
      <c r="AI3458" t="e">
        <f t="shared" ref="AI3458:AI3521" si="1256">IF(T3458="yes",I3458,NA())</f>
        <v>#N/A</v>
      </c>
      <c r="AJ3458">
        <f t="shared" ref="AJ3458:AJ3521" si="1257">IF(T3458="no",I3458,NA())</f>
        <v>21.27</v>
      </c>
      <c r="AK3458" t="str">
        <f t="shared" ref="AK3458:AK3521" si="1258">D3458&amp;" - "&amp;IF(Q3458&lt;=3,"Low",IF(Q3458&lt;=6,"Medium","High"))</f>
        <v>no - Low</v>
      </c>
      <c r="AL3458" t="str">
        <f t="shared" ref="AL3458:AL3521" si="1259">IF(P3458&lt;=8.5,"Q1 - Low",IF(P3458&lt;=10.3,"Q2 - Medium",IF(P3458&lt;=12,"Q3 - High","Q4 - Very High")))</f>
        <v>Q3 - High</v>
      </c>
      <c r="AM3458">
        <f t="shared" ref="AM3458:AM3521" si="1260">IF(D3458="yes",1,0)</f>
        <v>0</v>
      </c>
      <c r="AN3458">
        <f t="shared" ref="AN3458:AN3521" si="1261">IF(C3458="area_code_415",1,0)</f>
        <v>0</v>
      </c>
      <c r="AO3458">
        <f t="shared" ref="AO3458:AO3521" si="1262">IF(C3458="area_code_510",1,0)</f>
        <v>0</v>
      </c>
      <c r="AP3458">
        <f t="shared" ref="AP3458:AP3521" si="1263">S3458</f>
        <v>1</v>
      </c>
      <c r="AQ3458">
        <f t="shared" ref="AQ3458:AQ3521" si="1264">G3458</f>
        <v>125.1</v>
      </c>
    </row>
    <row r="3459" spans="1:43" x14ac:dyDescent="0.25">
      <c r="A3459" t="s">
        <v>24</v>
      </c>
      <c r="B3459">
        <v>119</v>
      </c>
      <c r="C3459" t="s">
        <v>25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  <c r="U3459">
        <f t="shared" si="1242"/>
        <v>1</v>
      </c>
      <c r="V3459" t="str">
        <f t="shared" si="1243"/>
        <v>&lt;=3 calls</v>
      </c>
      <c r="W3459" t="str">
        <f t="shared" si="1244"/>
        <v>Q3</v>
      </c>
      <c r="X3459" t="str">
        <f t="shared" si="1245"/>
        <v>Not Applicable</v>
      </c>
      <c r="Y3459" t="str">
        <f t="shared" si="1246"/>
        <v>Medium</v>
      </c>
      <c r="Z3459" s="3">
        <f t="shared" si="1247"/>
        <v>1.9780726787254501</v>
      </c>
      <c r="AA3459" s="3">
        <f t="shared" si="1248"/>
        <v>0.3627118184692335</v>
      </c>
      <c r="AB3459" s="3">
        <f t="shared" si="1249"/>
        <v>-0.97367284387335107</v>
      </c>
      <c r="AC3459" s="3">
        <f t="shared" si="1250"/>
        <v>0.26952970780247515</v>
      </c>
      <c r="AD3459" s="3">
        <f t="shared" si="1251"/>
        <v>3.5125915188233114</v>
      </c>
      <c r="AE3459" s="3">
        <f t="shared" si="1252"/>
        <v>2.2505591429380041</v>
      </c>
      <c r="AF3459" s="3">
        <f t="shared" si="1253"/>
        <v>2.4066021136893876</v>
      </c>
      <c r="AG3459" t="str">
        <f t="shared" si="1254"/>
        <v>Cluster 2</v>
      </c>
      <c r="AH3459" t="str">
        <f t="shared" si="1255"/>
        <v>Not Applicable</v>
      </c>
      <c r="AI3459">
        <f t="shared" si="1256"/>
        <v>48.81</v>
      </c>
      <c r="AJ3459" t="e">
        <f t="shared" si="1257"/>
        <v>#N/A</v>
      </c>
      <c r="AK3459" t="str">
        <f t="shared" si="1258"/>
        <v>no - Medium</v>
      </c>
      <c r="AL3459" t="str">
        <f t="shared" si="1259"/>
        <v>Q3 - High</v>
      </c>
      <c r="AM3459">
        <f t="shared" si="1260"/>
        <v>0</v>
      </c>
      <c r="AN3459">
        <f t="shared" si="1261"/>
        <v>0</v>
      </c>
      <c r="AO3459">
        <f t="shared" si="1262"/>
        <v>0</v>
      </c>
      <c r="AP3459">
        <f t="shared" si="1263"/>
        <v>1</v>
      </c>
      <c r="AQ3459">
        <f t="shared" si="1264"/>
        <v>287.10000000000002</v>
      </c>
    </row>
    <row r="3460" spans="1:43" x14ac:dyDescent="0.25">
      <c r="A3460" t="s">
        <v>62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  <c r="U3460">
        <f t="shared" si="1242"/>
        <v>0</v>
      </c>
      <c r="V3460" t="str">
        <f t="shared" si="1243"/>
        <v>&lt;=3 calls</v>
      </c>
      <c r="W3460" t="str">
        <f t="shared" si="1244"/>
        <v>Q4</v>
      </c>
      <c r="X3460" t="str">
        <f t="shared" si="1245"/>
        <v>Not Applicable</v>
      </c>
      <c r="Y3460" t="str">
        <f t="shared" si="1246"/>
        <v>Medium</v>
      </c>
      <c r="Z3460" s="3">
        <f t="shared" si="1247"/>
        <v>0.35992493573119499</v>
      </c>
      <c r="AA3460" s="3">
        <f t="shared" si="1248"/>
        <v>0.1119631455384055</v>
      </c>
      <c r="AB3460" s="3">
        <f t="shared" si="1249"/>
        <v>-3.4315006965955887E-2</v>
      </c>
      <c r="AC3460" s="3">
        <f t="shared" si="1250"/>
        <v>-0.70869510702289995</v>
      </c>
      <c r="AD3460" s="3">
        <f t="shared" si="1251"/>
        <v>2.0256514789821871</v>
      </c>
      <c r="AE3460" s="3">
        <f t="shared" si="1252"/>
        <v>0.8034351123402762</v>
      </c>
      <c r="AF3460" s="3">
        <f t="shared" si="1253"/>
        <v>2.2776637252192744</v>
      </c>
      <c r="AG3460" t="str">
        <f t="shared" si="1254"/>
        <v>Cluster 2</v>
      </c>
      <c r="AH3460" t="str">
        <f t="shared" si="1255"/>
        <v>Not Applicable</v>
      </c>
      <c r="AI3460" t="e">
        <f t="shared" si="1256"/>
        <v>#N/A</v>
      </c>
      <c r="AJ3460">
        <f t="shared" si="1257"/>
        <v>33.950000000000003</v>
      </c>
      <c r="AK3460" t="str">
        <f t="shared" si="1258"/>
        <v>no - Medium</v>
      </c>
      <c r="AL3460" t="str">
        <f t="shared" si="1259"/>
        <v>Q1 - Low</v>
      </c>
      <c r="AM3460">
        <f t="shared" si="1260"/>
        <v>0</v>
      </c>
      <c r="AN3460">
        <f t="shared" si="1261"/>
        <v>1</v>
      </c>
      <c r="AO3460">
        <f t="shared" si="1262"/>
        <v>0</v>
      </c>
      <c r="AP3460">
        <f t="shared" si="1263"/>
        <v>0</v>
      </c>
      <c r="AQ3460">
        <f t="shared" si="1264"/>
        <v>199.7</v>
      </c>
    </row>
    <row r="3461" spans="1:43" x14ac:dyDescent="0.25">
      <c r="A3461" t="s">
        <v>62</v>
      </c>
      <c r="B3461">
        <v>48</v>
      </c>
      <c r="C3461" t="s">
        <v>25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  <c r="U3461">
        <f t="shared" si="1242"/>
        <v>0</v>
      </c>
      <c r="V3461" t="str">
        <f t="shared" si="1243"/>
        <v>&lt;=3 calls</v>
      </c>
      <c r="W3461" t="str">
        <f t="shared" si="1244"/>
        <v>Q1</v>
      </c>
      <c r="X3461" t="str">
        <f t="shared" si="1245"/>
        <v>Not Applicable</v>
      </c>
      <c r="Y3461" t="str">
        <f t="shared" si="1246"/>
        <v>Medium</v>
      </c>
      <c r="Z3461" s="3">
        <f t="shared" si="1247"/>
        <v>1.2467587674179776</v>
      </c>
      <c r="AA3461" s="3">
        <f t="shared" si="1248"/>
        <v>-0.55470991344435183</v>
      </c>
      <c r="AB3461" s="3">
        <f t="shared" si="1249"/>
        <v>1.2684730289986335</v>
      </c>
      <c r="AC3461" s="3">
        <f t="shared" si="1250"/>
        <v>-1.1434616913897337</v>
      </c>
      <c r="AD3461" s="3">
        <f t="shared" si="1251"/>
        <v>3.2268807477725181</v>
      </c>
      <c r="AE3461" s="3">
        <f t="shared" si="1252"/>
        <v>2.1860098300739348</v>
      </c>
      <c r="AF3461" s="3">
        <f t="shared" si="1253"/>
        <v>2.6729232301012358</v>
      </c>
      <c r="AG3461" t="str">
        <f t="shared" si="1254"/>
        <v>Cluster 2</v>
      </c>
      <c r="AH3461" t="str">
        <f t="shared" si="1255"/>
        <v>Not Applicable</v>
      </c>
      <c r="AI3461" t="e">
        <f t="shared" si="1256"/>
        <v>#N/A</v>
      </c>
      <c r="AJ3461">
        <f t="shared" si="1257"/>
        <v>42.09</v>
      </c>
      <c r="AK3461" t="str">
        <f t="shared" si="1258"/>
        <v>no - Low</v>
      </c>
      <c r="AL3461" t="str">
        <f t="shared" si="1259"/>
        <v>Q1 - Low</v>
      </c>
      <c r="AM3461">
        <f t="shared" si="1260"/>
        <v>0</v>
      </c>
      <c r="AN3461">
        <f t="shared" si="1261"/>
        <v>0</v>
      </c>
      <c r="AO3461">
        <f t="shared" si="1262"/>
        <v>0</v>
      </c>
      <c r="AP3461">
        <f t="shared" si="1263"/>
        <v>1</v>
      </c>
      <c r="AQ3461">
        <f t="shared" si="1264"/>
        <v>247.6</v>
      </c>
    </row>
    <row r="3462" spans="1:43" x14ac:dyDescent="0.25">
      <c r="A3462" t="s">
        <v>68</v>
      </c>
      <c r="B3462">
        <v>91</v>
      </c>
      <c r="C3462" t="s">
        <v>28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  <c r="U3462">
        <f t="shared" si="1242"/>
        <v>0</v>
      </c>
      <c r="V3462" t="str">
        <f t="shared" si="1243"/>
        <v>&lt;=3 calls</v>
      </c>
      <c r="W3462" t="str">
        <f t="shared" si="1244"/>
        <v>Q2</v>
      </c>
      <c r="X3462" t="str">
        <f t="shared" si="1245"/>
        <v>Not Applicable</v>
      </c>
      <c r="Y3462" t="str">
        <f t="shared" si="1246"/>
        <v>Low</v>
      </c>
      <c r="Z3462" s="3">
        <f t="shared" si="1247"/>
        <v>-0.36028040983489723</v>
      </c>
      <c r="AA3462" s="3">
        <f t="shared" si="1248"/>
        <v>-1.6094463948200577</v>
      </c>
      <c r="AB3462" s="3">
        <f t="shared" si="1249"/>
        <v>-1.0451673092616516</v>
      </c>
      <c r="AC3462" s="3">
        <f t="shared" si="1250"/>
        <v>1.591586692182255E-2</v>
      </c>
      <c r="AD3462" s="3">
        <f t="shared" si="1251"/>
        <v>1.347141862125006</v>
      </c>
      <c r="AE3462" s="3">
        <f t="shared" si="1252"/>
        <v>1.9526258450300191</v>
      </c>
      <c r="AF3462" s="3">
        <f t="shared" si="1253"/>
        <v>3.7162755797530362</v>
      </c>
      <c r="AG3462" t="str">
        <f t="shared" si="1254"/>
        <v>Cluster 1</v>
      </c>
      <c r="AH3462" t="str">
        <f t="shared" si="1255"/>
        <v>&gt;16 messages</v>
      </c>
      <c r="AI3462" t="e">
        <f t="shared" si="1256"/>
        <v>#N/A</v>
      </c>
      <c r="AJ3462">
        <f t="shared" si="1257"/>
        <v>27.34</v>
      </c>
      <c r="AK3462" t="str">
        <f t="shared" si="1258"/>
        <v>no - Low</v>
      </c>
      <c r="AL3462" t="str">
        <f t="shared" si="1259"/>
        <v>Q2 - Medium</v>
      </c>
      <c r="AM3462">
        <f t="shared" si="1260"/>
        <v>0</v>
      </c>
      <c r="AN3462">
        <f t="shared" si="1261"/>
        <v>0</v>
      </c>
      <c r="AO3462">
        <f t="shared" si="1262"/>
        <v>1</v>
      </c>
      <c r="AP3462">
        <f t="shared" si="1263"/>
        <v>3</v>
      </c>
      <c r="AQ3462">
        <f t="shared" si="1264"/>
        <v>160.80000000000001</v>
      </c>
    </row>
    <row r="3463" spans="1:43" x14ac:dyDescent="0.25">
      <c r="A3463" t="s">
        <v>43</v>
      </c>
      <c r="B3463">
        <v>90</v>
      </c>
      <c r="C3463" t="s">
        <v>25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  <c r="U3463">
        <f t="shared" si="1242"/>
        <v>0</v>
      </c>
      <c r="V3463" t="str">
        <f t="shared" si="1243"/>
        <v>&lt;=3 calls</v>
      </c>
      <c r="W3463" t="str">
        <f t="shared" si="1244"/>
        <v>Q2</v>
      </c>
      <c r="X3463" t="str">
        <f t="shared" si="1245"/>
        <v>Not Applicable</v>
      </c>
      <c r="Y3463" t="str">
        <f t="shared" si="1246"/>
        <v>High</v>
      </c>
      <c r="Z3463" s="3">
        <f t="shared" si="1247"/>
        <v>-1.1434342946021396</v>
      </c>
      <c r="AA3463" s="3">
        <f t="shared" si="1248"/>
        <v>1.1487890074190512</v>
      </c>
      <c r="AB3463" s="3">
        <f t="shared" si="1249"/>
        <v>-0.28454563582500869</v>
      </c>
      <c r="AC3463" s="3">
        <f t="shared" si="1250"/>
        <v>-0.45508126614224731</v>
      </c>
      <c r="AD3463" s="3">
        <f t="shared" si="1251"/>
        <v>2.3338121109033483</v>
      </c>
      <c r="AE3463" s="3">
        <f t="shared" si="1252"/>
        <v>1.7074025147280973</v>
      </c>
      <c r="AF3463" s="3">
        <f t="shared" si="1253"/>
        <v>2.8954736617003651</v>
      </c>
      <c r="AG3463" t="str">
        <f t="shared" si="1254"/>
        <v>Cluster 2</v>
      </c>
      <c r="AH3463" t="str">
        <f t="shared" si="1255"/>
        <v>&gt;16 messages</v>
      </c>
      <c r="AI3463" t="e">
        <f t="shared" si="1256"/>
        <v>#N/A</v>
      </c>
      <c r="AJ3463">
        <f t="shared" si="1257"/>
        <v>20.149999999999999</v>
      </c>
      <c r="AK3463" t="str">
        <f t="shared" si="1258"/>
        <v>no - Medium</v>
      </c>
      <c r="AL3463" t="str">
        <f t="shared" si="1259"/>
        <v>Q2 - Medium</v>
      </c>
      <c r="AM3463">
        <f t="shared" si="1260"/>
        <v>0</v>
      </c>
      <c r="AN3463">
        <f t="shared" si="1261"/>
        <v>0</v>
      </c>
      <c r="AO3463">
        <f t="shared" si="1262"/>
        <v>0</v>
      </c>
      <c r="AP3463">
        <f t="shared" si="1263"/>
        <v>1</v>
      </c>
      <c r="AQ3463">
        <f t="shared" si="1264"/>
        <v>118.5</v>
      </c>
    </row>
    <row r="3464" spans="1:43" x14ac:dyDescent="0.25">
      <c r="A3464" t="s">
        <v>31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  <c r="U3464">
        <f t="shared" si="1242"/>
        <v>0</v>
      </c>
      <c r="V3464" t="str">
        <f t="shared" si="1243"/>
        <v>&gt;3 calls</v>
      </c>
      <c r="W3464" t="str">
        <f t="shared" si="1244"/>
        <v>Q4</v>
      </c>
      <c r="X3464" t="str">
        <f t="shared" si="1245"/>
        <v>Not Applicable</v>
      </c>
      <c r="Y3464" t="str">
        <f t="shared" si="1246"/>
        <v>Medium</v>
      </c>
      <c r="Z3464" s="3">
        <f t="shared" si="1247"/>
        <v>1.370797012487302E-2</v>
      </c>
      <c r="AA3464" s="3">
        <f t="shared" si="1248"/>
        <v>-0.23430883136607153</v>
      </c>
      <c r="AB3464" s="3">
        <f t="shared" si="1249"/>
        <v>-0.49108520250232129</v>
      </c>
      <c r="AC3464" s="3">
        <f t="shared" si="1250"/>
        <v>-0.12900632786712207</v>
      </c>
      <c r="AD3464" s="3">
        <f t="shared" si="1251"/>
        <v>1.6221932876282961</v>
      </c>
      <c r="AE3464" s="3">
        <f t="shared" si="1252"/>
        <v>0.55937093743560173</v>
      </c>
      <c r="AF3464" s="3">
        <f t="shared" si="1253"/>
        <v>2.4483220026926333</v>
      </c>
      <c r="AG3464" t="str">
        <f t="shared" si="1254"/>
        <v>Cluster 2</v>
      </c>
      <c r="AH3464" t="str">
        <f t="shared" si="1255"/>
        <v>Not Applicable</v>
      </c>
      <c r="AI3464" t="e">
        <f t="shared" si="1256"/>
        <v>#N/A</v>
      </c>
      <c r="AJ3464">
        <f t="shared" si="1257"/>
        <v>30.77</v>
      </c>
      <c r="AK3464" t="str">
        <f t="shared" si="1258"/>
        <v>no - Medium</v>
      </c>
      <c r="AL3464" t="str">
        <f t="shared" si="1259"/>
        <v>Q2 - Medium</v>
      </c>
      <c r="AM3464">
        <f t="shared" si="1260"/>
        <v>0</v>
      </c>
      <c r="AN3464">
        <f t="shared" si="1261"/>
        <v>1</v>
      </c>
      <c r="AO3464">
        <f t="shared" si="1262"/>
        <v>0</v>
      </c>
      <c r="AP3464">
        <f t="shared" si="1263"/>
        <v>7</v>
      </c>
      <c r="AQ3464">
        <f t="shared" si="1264"/>
        <v>181</v>
      </c>
    </row>
    <row r="3465" spans="1:43" x14ac:dyDescent="0.25">
      <c r="A3465" t="s">
        <v>20</v>
      </c>
      <c r="B3465">
        <v>142</v>
      </c>
      <c r="C3465" t="s">
        <v>25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  <c r="U3465">
        <f t="shared" si="1242"/>
        <v>1</v>
      </c>
      <c r="V3465" t="str">
        <f t="shared" si="1243"/>
        <v>&lt;=3 calls</v>
      </c>
      <c r="W3465" t="str">
        <f t="shared" si="1244"/>
        <v>Q4</v>
      </c>
      <c r="X3465" t="str">
        <f t="shared" si="1245"/>
        <v>Low</v>
      </c>
      <c r="Y3465" t="str">
        <f t="shared" si="1246"/>
        <v>Medium</v>
      </c>
      <c r="Z3465" s="3">
        <f t="shared" si="1247"/>
        <v>-0.363983265082024</v>
      </c>
      <c r="AA3465" s="3">
        <f t="shared" si="1248"/>
        <v>3.634052989259997E-2</v>
      </c>
      <c r="AB3465" s="3">
        <f t="shared" si="1249"/>
        <v>0.42046923119851182</v>
      </c>
      <c r="AC3465" s="3">
        <f t="shared" si="1250"/>
        <v>-0.52754236353671935</v>
      </c>
      <c r="AD3465" s="3">
        <f t="shared" si="1251"/>
        <v>1.9285922420325037</v>
      </c>
      <c r="AE3465" s="3">
        <f t="shared" si="1252"/>
        <v>0.76739805256673777</v>
      </c>
      <c r="AF3465" s="3">
        <f t="shared" si="1253"/>
        <v>2.3363072371027074</v>
      </c>
      <c r="AG3465" t="str">
        <f t="shared" si="1254"/>
        <v>Cluster 2</v>
      </c>
      <c r="AH3465" t="str">
        <f t="shared" si="1255"/>
        <v>Not Applicable</v>
      </c>
      <c r="AI3465">
        <f t="shared" si="1256"/>
        <v>27.3</v>
      </c>
      <c r="AJ3465" t="e">
        <f t="shared" si="1257"/>
        <v>#N/A</v>
      </c>
      <c r="AK3465" t="str">
        <f t="shared" si="1258"/>
        <v>yes - Low</v>
      </c>
      <c r="AL3465" t="str">
        <f t="shared" si="1259"/>
        <v>Q2 - Medium</v>
      </c>
      <c r="AM3465">
        <f t="shared" si="1260"/>
        <v>1</v>
      </c>
      <c r="AN3465">
        <f t="shared" si="1261"/>
        <v>0</v>
      </c>
      <c r="AO3465">
        <f t="shared" si="1262"/>
        <v>0</v>
      </c>
      <c r="AP3465">
        <f t="shared" si="1263"/>
        <v>1</v>
      </c>
      <c r="AQ3465">
        <f t="shared" si="1264"/>
        <v>160.6</v>
      </c>
    </row>
    <row r="3466" spans="1:43" x14ac:dyDescent="0.25">
      <c r="A3466" t="s">
        <v>39</v>
      </c>
      <c r="B3466">
        <v>104</v>
      </c>
      <c r="C3466" t="s">
        <v>28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  <c r="U3466">
        <f t="shared" si="1242"/>
        <v>0</v>
      </c>
      <c r="V3466" t="str">
        <f t="shared" si="1243"/>
        <v>&lt;=3 calls</v>
      </c>
      <c r="W3466" t="str">
        <f t="shared" si="1244"/>
        <v>Q3</v>
      </c>
      <c r="X3466" t="str">
        <f t="shared" si="1245"/>
        <v>Not Applicable</v>
      </c>
      <c r="Y3466" t="str">
        <f t="shared" si="1246"/>
        <v>Medium</v>
      </c>
      <c r="Z3466" s="3">
        <f t="shared" si="1247"/>
        <v>-1.2656285177573121</v>
      </c>
      <c r="AA3466" s="3">
        <f t="shared" si="1248"/>
        <v>-4.9232429917127313E-2</v>
      </c>
      <c r="AB3466" s="3">
        <f t="shared" si="1249"/>
        <v>2.0310806598071744</v>
      </c>
      <c r="AC3466" s="3">
        <f t="shared" si="1250"/>
        <v>-5.6545230472650088E-2</v>
      </c>
      <c r="AD3466" s="3">
        <f t="shared" si="1251"/>
        <v>3.3244660248178564</v>
      </c>
      <c r="AE3466" s="3">
        <f t="shared" si="1252"/>
        <v>2.3943110463864272</v>
      </c>
      <c r="AF3466" s="3">
        <f t="shared" si="1253"/>
        <v>2.9005820835701064</v>
      </c>
      <c r="AG3466" t="str">
        <f t="shared" si="1254"/>
        <v>Cluster 2</v>
      </c>
      <c r="AH3466" t="str">
        <f t="shared" si="1255"/>
        <v>Not Applicable</v>
      </c>
      <c r="AI3466" t="e">
        <f t="shared" si="1256"/>
        <v>#N/A</v>
      </c>
      <c r="AJ3466">
        <f t="shared" si="1257"/>
        <v>19.02</v>
      </c>
      <c r="AK3466" t="str">
        <f t="shared" si="1258"/>
        <v>no - Medium</v>
      </c>
      <c r="AL3466" t="str">
        <f t="shared" si="1259"/>
        <v>Q2 - Medium</v>
      </c>
      <c r="AM3466">
        <f t="shared" si="1260"/>
        <v>0</v>
      </c>
      <c r="AN3466">
        <f t="shared" si="1261"/>
        <v>0</v>
      </c>
      <c r="AO3466">
        <f t="shared" si="1262"/>
        <v>1</v>
      </c>
      <c r="AP3466">
        <f t="shared" si="1263"/>
        <v>1</v>
      </c>
      <c r="AQ3466">
        <f t="shared" si="1264"/>
        <v>111.9</v>
      </c>
    </row>
    <row r="3467" spans="1:43" x14ac:dyDescent="0.25">
      <c r="A3467" t="s">
        <v>66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  <c r="U3467">
        <f t="shared" si="1242"/>
        <v>0</v>
      </c>
      <c r="V3467" t="str">
        <f t="shared" si="1243"/>
        <v>&lt;=3 calls</v>
      </c>
      <c r="W3467" t="str">
        <f t="shared" si="1244"/>
        <v>Q2</v>
      </c>
      <c r="X3467" t="str">
        <f t="shared" si="1245"/>
        <v>Not Applicable</v>
      </c>
      <c r="Y3467" t="str">
        <f t="shared" si="1246"/>
        <v>Medium</v>
      </c>
      <c r="Z3467" s="3">
        <f t="shared" si="1247"/>
        <v>-1.1064057421308753</v>
      </c>
      <c r="AA3467" s="3">
        <f t="shared" si="1248"/>
        <v>-0.47510716013297782</v>
      </c>
      <c r="AB3467" s="3">
        <f t="shared" si="1249"/>
        <v>1.1413717571972104</v>
      </c>
      <c r="AC3467" s="3">
        <f t="shared" si="1250"/>
        <v>8.8376964316294535E-2</v>
      </c>
      <c r="AD3467" s="3">
        <f t="shared" si="1251"/>
        <v>2.4610713305953387</v>
      </c>
      <c r="AE3467" s="3">
        <f t="shared" si="1252"/>
        <v>1.6614452912386273</v>
      </c>
      <c r="AF3467" s="3">
        <f t="shared" si="1253"/>
        <v>2.7320191831829632</v>
      </c>
      <c r="AG3467" t="str">
        <f t="shared" si="1254"/>
        <v>Cluster 2</v>
      </c>
      <c r="AH3467" t="str">
        <f t="shared" si="1255"/>
        <v>Not Applicable</v>
      </c>
      <c r="AI3467" t="e">
        <f t="shared" si="1256"/>
        <v>#N/A</v>
      </c>
      <c r="AJ3467">
        <f t="shared" si="1257"/>
        <v>20.49</v>
      </c>
      <c r="AK3467" t="str">
        <f t="shared" si="1258"/>
        <v>no - Medium</v>
      </c>
      <c r="AL3467" t="str">
        <f t="shared" si="1259"/>
        <v>Q3 - High</v>
      </c>
      <c r="AM3467">
        <f t="shared" si="1260"/>
        <v>0</v>
      </c>
      <c r="AN3467">
        <f t="shared" si="1261"/>
        <v>1</v>
      </c>
      <c r="AO3467">
        <f t="shared" si="1262"/>
        <v>0</v>
      </c>
      <c r="AP3467">
        <f t="shared" si="1263"/>
        <v>0</v>
      </c>
      <c r="AQ3467">
        <f t="shared" si="1264"/>
        <v>120.5</v>
      </c>
    </row>
    <row r="3468" spans="1:43" x14ac:dyDescent="0.25">
      <c r="A3468" t="s">
        <v>35</v>
      </c>
      <c r="B3468">
        <v>88</v>
      </c>
      <c r="C3468" t="s">
        <v>25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  <c r="U3468">
        <f t="shared" si="1242"/>
        <v>0</v>
      </c>
      <c r="V3468" t="str">
        <f t="shared" si="1243"/>
        <v>&lt;=3 calls</v>
      </c>
      <c r="W3468" t="str">
        <f t="shared" si="1244"/>
        <v>Q2</v>
      </c>
      <c r="X3468" t="str">
        <f t="shared" si="1245"/>
        <v>Not Applicable</v>
      </c>
      <c r="Y3468" t="str">
        <f t="shared" si="1246"/>
        <v>Low</v>
      </c>
      <c r="Z3468" s="3">
        <f t="shared" si="1247"/>
        <v>1.1504845309926903</v>
      </c>
      <c r="AA3468" s="3">
        <f t="shared" si="1248"/>
        <v>-0.77162741621784614</v>
      </c>
      <c r="AB3468" s="3">
        <f t="shared" si="1249"/>
        <v>-1.1543949647159999</v>
      </c>
      <c r="AC3468" s="3">
        <f t="shared" si="1250"/>
        <v>-1.7593810192427477</v>
      </c>
      <c r="AD3468" s="3">
        <f t="shared" si="1251"/>
        <v>2.2972233440782368</v>
      </c>
      <c r="AE3468" s="3">
        <f t="shared" si="1252"/>
        <v>2.5193397609186827</v>
      </c>
      <c r="AF3468" s="3">
        <f t="shared" si="1253"/>
        <v>3.9264373889460673</v>
      </c>
      <c r="AG3468" t="str">
        <f t="shared" si="1254"/>
        <v>Cluster 1</v>
      </c>
      <c r="AH3468" t="str">
        <f t="shared" si="1255"/>
        <v>Not Applicable</v>
      </c>
      <c r="AI3468" t="e">
        <f t="shared" si="1256"/>
        <v>#N/A</v>
      </c>
      <c r="AJ3468">
        <f t="shared" si="1257"/>
        <v>41.21</v>
      </c>
      <c r="AK3468" t="str">
        <f t="shared" si="1258"/>
        <v>no - Low</v>
      </c>
      <c r="AL3468" t="str">
        <f t="shared" si="1259"/>
        <v>Q1 - Low</v>
      </c>
      <c r="AM3468">
        <f t="shared" si="1260"/>
        <v>0</v>
      </c>
      <c r="AN3468">
        <f t="shared" si="1261"/>
        <v>0</v>
      </c>
      <c r="AO3468">
        <f t="shared" si="1262"/>
        <v>0</v>
      </c>
      <c r="AP3468">
        <f t="shared" si="1263"/>
        <v>1</v>
      </c>
      <c r="AQ3468">
        <f t="shared" si="1264"/>
        <v>242.4</v>
      </c>
    </row>
    <row r="3469" spans="1:43" x14ac:dyDescent="0.25">
      <c r="A3469" t="s">
        <v>24</v>
      </c>
      <c r="B3469">
        <v>118</v>
      </c>
      <c r="C3469" t="s">
        <v>25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  <c r="U3469">
        <f t="shared" si="1242"/>
        <v>0</v>
      </c>
      <c r="V3469" t="str">
        <f t="shared" si="1243"/>
        <v>&lt;=3 calls</v>
      </c>
      <c r="W3469" t="str">
        <f t="shared" si="1244"/>
        <v>Q3</v>
      </c>
      <c r="X3469" t="str">
        <f t="shared" si="1245"/>
        <v>Not Applicable</v>
      </c>
      <c r="Y3469" t="str">
        <f t="shared" si="1246"/>
        <v>Medium</v>
      </c>
      <c r="Z3469" s="3">
        <f t="shared" si="1247"/>
        <v>-3.4429148087770596E-2</v>
      </c>
      <c r="AA3469" s="3">
        <f t="shared" si="1248"/>
        <v>-0.34774275483477984</v>
      </c>
      <c r="AB3469" s="3">
        <f t="shared" si="1249"/>
        <v>1.0102985706519927</v>
      </c>
      <c r="AC3469" s="3">
        <f t="shared" si="1250"/>
        <v>0.19706861040800316</v>
      </c>
      <c r="AD3469" s="3">
        <f t="shared" si="1251"/>
        <v>2.6138171675009376</v>
      </c>
      <c r="AE3469" s="3">
        <f t="shared" si="1252"/>
        <v>1.0870370871537605</v>
      </c>
      <c r="AF3469" s="3">
        <f t="shared" si="1253"/>
        <v>1.8791644612893361</v>
      </c>
      <c r="AG3469" t="str">
        <f t="shared" si="1254"/>
        <v>Cluster 2</v>
      </c>
      <c r="AH3469" t="str">
        <f t="shared" si="1255"/>
        <v>Not Applicable</v>
      </c>
      <c r="AI3469" t="e">
        <f t="shared" si="1256"/>
        <v>#N/A</v>
      </c>
      <c r="AJ3469">
        <f t="shared" si="1257"/>
        <v>30.33</v>
      </c>
      <c r="AK3469" t="str">
        <f t="shared" si="1258"/>
        <v>no - Low</v>
      </c>
      <c r="AL3469" t="str">
        <f t="shared" si="1259"/>
        <v>Q3 - High</v>
      </c>
      <c r="AM3469">
        <f t="shared" si="1260"/>
        <v>0</v>
      </c>
      <c r="AN3469">
        <f t="shared" si="1261"/>
        <v>0</v>
      </c>
      <c r="AO3469">
        <f t="shared" si="1262"/>
        <v>0</v>
      </c>
      <c r="AP3469">
        <f t="shared" si="1263"/>
        <v>1</v>
      </c>
      <c r="AQ3469">
        <f t="shared" si="1264"/>
        <v>178.4</v>
      </c>
    </row>
    <row r="3470" spans="1:43" x14ac:dyDescent="0.25">
      <c r="A3470" t="s">
        <v>55</v>
      </c>
      <c r="B3470">
        <v>139</v>
      </c>
      <c r="C3470" t="s">
        <v>28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  <c r="U3470">
        <f t="shared" si="1242"/>
        <v>1</v>
      </c>
      <c r="V3470" t="str">
        <f t="shared" si="1243"/>
        <v>&lt;=3 calls</v>
      </c>
      <c r="W3470" t="str">
        <f t="shared" si="1244"/>
        <v>Q4</v>
      </c>
      <c r="X3470" t="str">
        <f t="shared" si="1245"/>
        <v>Not Applicable</v>
      </c>
      <c r="Y3470" t="str">
        <f t="shared" si="1246"/>
        <v>Medium</v>
      </c>
      <c r="Z3470" s="3">
        <f t="shared" si="1247"/>
        <v>1.452267233633495</v>
      </c>
      <c r="AA3470" s="3">
        <f t="shared" si="1248"/>
        <v>-0.19649752354316877</v>
      </c>
      <c r="AB3470" s="3">
        <f t="shared" si="1249"/>
        <v>0.92688836103230821</v>
      </c>
      <c r="AC3470" s="3">
        <f t="shared" si="1250"/>
        <v>0.41445190259141979</v>
      </c>
      <c r="AD3470" s="3">
        <f t="shared" si="1251"/>
        <v>3.5174996454087943</v>
      </c>
      <c r="AE3470" s="3">
        <f t="shared" si="1252"/>
        <v>1.7828583252807524</v>
      </c>
      <c r="AF3470" s="3">
        <f t="shared" si="1253"/>
        <v>1.4086745048430387</v>
      </c>
      <c r="AG3470" t="str">
        <f t="shared" si="1254"/>
        <v>Cluster 3</v>
      </c>
      <c r="AH3470" t="str">
        <f t="shared" si="1255"/>
        <v>Not Applicable</v>
      </c>
      <c r="AI3470">
        <f t="shared" si="1256"/>
        <v>43.98</v>
      </c>
      <c r="AJ3470" t="e">
        <f t="shared" si="1257"/>
        <v>#N/A</v>
      </c>
      <c r="AK3470" t="str">
        <f t="shared" si="1258"/>
        <v>no - Low</v>
      </c>
      <c r="AL3470" t="str">
        <f t="shared" si="1259"/>
        <v>Q3 - High</v>
      </c>
      <c r="AM3470">
        <f t="shared" si="1260"/>
        <v>0</v>
      </c>
      <c r="AN3470">
        <f t="shared" si="1261"/>
        <v>0</v>
      </c>
      <c r="AO3470">
        <f t="shared" si="1262"/>
        <v>1</v>
      </c>
      <c r="AP3470">
        <f t="shared" si="1263"/>
        <v>1</v>
      </c>
      <c r="AQ3470">
        <f t="shared" si="1264"/>
        <v>258.7</v>
      </c>
    </row>
    <row r="3471" spans="1:43" x14ac:dyDescent="0.25">
      <c r="A3471" t="s">
        <v>63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  <c r="U3471">
        <f t="shared" si="1242"/>
        <v>0</v>
      </c>
      <c r="V3471" t="str">
        <f t="shared" si="1243"/>
        <v>&lt;=3 calls</v>
      </c>
      <c r="W3471" t="str">
        <f t="shared" si="1244"/>
        <v>Q2</v>
      </c>
      <c r="X3471" t="str">
        <f t="shared" si="1245"/>
        <v>Not Applicable</v>
      </c>
      <c r="Y3471" t="str">
        <f t="shared" si="1246"/>
        <v>Medium</v>
      </c>
      <c r="Z3471" s="3">
        <f t="shared" si="1247"/>
        <v>-1.0360514924354729</v>
      </c>
      <c r="AA3471" s="3">
        <f t="shared" si="1248"/>
        <v>-8.1073531241676808E-2</v>
      </c>
      <c r="AB3471" s="3">
        <f t="shared" si="1249"/>
        <v>1.7768781162043277</v>
      </c>
      <c r="AC3471" s="3">
        <f t="shared" si="1250"/>
        <v>-1.1072311426924974</v>
      </c>
      <c r="AD3471" s="3">
        <f t="shared" si="1251"/>
        <v>2.9271617917889508</v>
      </c>
      <c r="AE3471" s="3">
        <f t="shared" si="1252"/>
        <v>2.3373558256371108</v>
      </c>
      <c r="AF3471" s="3">
        <f t="shared" si="1253"/>
        <v>3.2184139503753055</v>
      </c>
      <c r="AG3471" t="str">
        <f t="shared" si="1254"/>
        <v>Cluster 2</v>
      </c>
      <c r="AH3471" t="str">
        <f t="shared" si="1255"/>
        <v>&gt;16 messages</v>
      </c>
      <c r="AI3471" t="e">
        <f t="shared" si="1256"/>
        <v>#N/A</v>
      </c>
      <c r="AJ3471">
        <f t="shared" si="1257"/>
        <v>21.13</v>
      </c>
      <c r="AK3471" t="str">
        <f t="shared" si="1258"/>
        <v>no - Low</v>
      </c>
      <c r="AL3471" t="str">
        <f t="shared" si="1259"/>
        <v>Q1 - Low</v>
      </c>
      <c r="AM3471">
        <f t="shared" si="1260"/>
        <v>0</v>
      </c>
      <c r="AN3471">
        <f t="shared" si="1261"/>
        <v>1</v>
      </c>
      <c r="AO3471">
        <f t="shared" si="1262"/>
        <v>0</v>
      </c>
      <c r="AP3471">
        <f t="shared" si="1263"/>
        <v>1</v>
      </c>
      <c r="AQ3471">
        <f t="shared" si="1264"/>
        <v>124.3</v>
      </c>
    </row>
    <row r="3472" spans="1:43" x14ac:dyDescent="0.25">
      <c r="A3472" t="s">
        <v>55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  <c r="U3472">
        <f t="shared" si="1242"/>
        <v>0</v>
      </c>
      <c r="V3472" t="str">
        <f t="shared" si="1243"/>
        <v>&lt;=3 calls</v>
      </c>
      <c r="W3472" t="str">
        <f t="shared" si="1244"/>
        <v>Q4</v>
      </c>
      <c r="X3472" t="str">
        <f t="shared" si="1245"/>
        <v>Not Applicable</v>
      </c>
      <c r="Y3472" t="str">
        <f t="shared" si="1246"/>
        <v>High</v>
      </c>
      <c r="Z3472" s="3">
        <f t="shared" si="1247"/>
        <v>-1.5803712137630594</v>
      </c>
      <c r="AA3472" s="3">
        <f t="shared" si="1248"/>
        <v>2.3010388616011905</v>
      </c>
      <c r="AB3472" s="3">
        <f t="shared" si="1249"/>
        <v>-0.38781541916366502</v>
      </c>
      <c r="AC3472" s="3">
        <f t="shared" si="1250"/>
        <v>0.19706861040800316</v>
      </c>
      <c r="AD3472" s="3">
        <f t="shared" si="1251"/>
        <v>3.6112922244819785</v>
      </c>
      <c r="AE3472" s="3">
        <f t="shared" si="1252"/>
        <v>2.8251707651820022</v>
      </c>
      <c r="AF3472" s="3">
        <f t="shared" si="1253"/>
        <v>3.3048068285868268</v>
      </c>
      <c r="AG3472" t="str">
        <f t="shared" si="1254"/>
        <v>Cluster 2</v>
      </c>
      <c r="AH3472" t="str">
        <f t="shared" si="1255"/>
        <v>Not Applicable</v>
      </c>
      <c r="AI3472" t="e">
        <f t="shared" si="1256"/>
        <v>#N/A</v>
      </c>
      <c r="AJ3472">
        <f t="shared" si="1257"/>
        <v>16.13</v>
      </c>
      <c r="AK3472" t="str">
        <f t="shared" si="1258"/>
        <v>no - Medium</v>
      </c>
      <c r="AL3472" t="str">
        <f t="shared" si="1259"/>
        <v>Q3 - High</v>
      </c>
      <c r="AM3472">
        <f t="shared" si="1260"/>
        <v>0</v>
      </c>
      <c r="AN3472">
        <f t="shared" si="1261"/>
        <v>1</v>
      </c>
      <c r="AO3472">
        <f t="shared" si="1262"/>
        <v>0</v>
      </c>
      <c r="AP3472">
        <f t="shared" si="1263"/>
        <v>0</v>
      </c>
      <c r="AQ3472">
        <f t="shared" si="1264"/>
        <v>94.9</v>
      </c>
    </row>
    <row r="3473" spans="1:43" x14ac:dyDescent="0.25">
      <c r="A3473" t="s">
        <v>41</v>
      </c>
      <c r="B3473">
        <v>138</v>
      </c>
      <c r="C3473" t="s">
        <v>25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  <c r="U3473">
        <f t="shared" si="1242"/>
        <v>0</v>
      </c>
      <c r="V3473" t="str">
        <f t="shared" si="1243"/>
        <v>&gt;3 calls</v>
      </c>
      <c r="W3473" t="str">
        <f t="shared" si="1244"/>
        <v>Q4</v>
      </c>
      <c r="X3473" t="str">
        <f t="shared" si="1245"/>
        <v>Not Applicable</v>
      </c>
      <c r="Y3473" t="str">
        <f t="shared" si="1246"/>
        <v>Medium</v>
      </c>
      <c r="Z3473" s="3">
        <f t="shared" si="1247"/>
        <v>3.2222246360505219E-2</v>
      </c>
      <c r="AA3473" s="3">
        <f t="shared" si="1248"/>
        <v>2.5093597352662438E-3</v>
      </c>
      <c r="AB3473" s="3">
        <f t="shared" si="1249"/>
        <v>0.16626668759566532</v>
      </c>
      <c r="AC3473" s="3">
        <f t="shared" si="1250"/>
        <v>1.1390628765361424</v>
      </c>
      <c r="AD3473" s="3">
        <f t="shared" si="1251"/>
        <v>2.8295363151245794</v>
      </c>
      <c r="AE3473" s="3">
        <f t="shared" si="1252"/>
        <v>1.1515873471663465</v>
      </c>
      <c r="AF3473" s="3">
        <f t="shared" si="1253"/>
        <v>1.6266625580305416</v>
      </c>
      <c r="AG3473" t="str">
        <f t="shared" si="1254"/>
        <v>Cluster 2</v>
      </c>
      <c r="AH3473" t="str">
        <f t="shared" si="1255"/>
        <v>Not Applicable</v>
      </c>
      <c r="AI3473" t="e">
        <f t="shared" si="1256"/>
        <v>#N/A</v>
      </c>
      <c r="AJ3473">
        <f t="shared" si="1257"/>
        <v>30.94</v>
      </c>
      <c r="AK3473" t="str">
        <f t="shared" si="1258"/>
        <v>no - Low</v>
      </c>
      <c r="AL3473" t="str">
        <f t="shared" si="1259"/>
        <v>Q4 - Very High</v>
      </c>
      <c r="AM3473">
        <f t="shared" si="1260"/>
        <v>0</v>
      </c>
      <c r="AN3473">
        <f t="shared" si="1261"/>
        <v>0</v>
      </c>
      <c r="AO3473">
        <f t="shared" si="1262"/>
        <v>0</v>
      </c>
      <c r="AP3473">
        <f t="shared" si="1263"/>
        <v>4</v>
      </c>
      <c r="AQ3473">
        <f t="shared" si="1264"/>
        <v>182</v>
      </c>
    </row>
    <row r="3474" spans="1:43" x14ac:dyDescent="0.25">
      <c r="A3474" t="s">
        <v>27</v>
      </c>
      <c r="B3474">
        <v>130</v>
      </c>
      <c r="C3474" t="s">
        <v>25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  <c r="U3474">
        <f t="shared" si="1242"/>
        <v>0</v>
      </c>
      <c r="V3474" t="str">
        <f t="shared" si="1243"/>
        <v>&lt;=3 calls</v>
      </c>
      <c r="W3474" t="str">
        <f t="shared" si="1244"/>
        <v>Q4</v>
      </c>
      <c r="X3474" t="str">
        <f t="shared" si="1245"/>
        <v>Not Applicable</v>
      </c>
      <c r="Y3474" t="str">
        <f t="shared" si="1246"/>
        <v>High</v>
      </c>
      <c r="Z3474" s="3">
        <f t="shared" si="1247"/>
        <v>-0.33806327835213879</v>
      </c>
      <c r="AA3474" s="3">
        <f t="shared" si="1248"/>
        <v>1.5507829116414908</v>
      </c>
      <c r="AB3474" s="3">
        <f t="shared" si="1249"/>
        <v>-6.0132452800620247E-2</v>
      </c>
      <c r="AC3474" s="3">
        <f t="shared" si="1250"/>
        <v>-0.41885071744501134</v>
      </c>
      <c r="AD3474" s="3">
        <f t="shared" si="1251"/>
        <v>2.8575757523958867</v>
      </c>
      <c r="AE3474" s="3">
        <f t="shared" si="1252"/>
        <v>1.6426400258709986</v>
      </c>
      <c r="AF3474" s="3">
        <f t="shared" si="1253"/>
        <v>2.2870927677962771</v>
      </c>
      <c r="AG3474" t="str">
        <f t="shared" si="1254"/>
        <v>Cluster 2</v>
      </c>
      <c r="AH3474" t="str">
        <f t="shared" si="1255"/>
        <v>Not Applicable</v>
      </c>
      <c r="AI3474" t="e">
        <f t="shared" si="1256"/>
        <v>#N/A</v>
      </c>
      <c r="AJ3474">
        <f t="shared" si="1257"/>
        <v>27.54</v>
      </c>
      <c r="AK3474" t="str">
        <f t="shared" si="1258"/>
        <v>no - Medium</v>
      </c>
      <c r="AL3474" t="str">
        <f t="shared" si="1259"/>
        <v>Q2 - Medium</v>
      </c>
      <c r="AM3474">
        <f t="shared" si="1260"/>
        <v>0</v>
      </c>
      <c r="AN3474">
        <f t="shared" si="1261"/>
        <v>0</v>
      </c>
      <c r="AO3474">
        <f t="shared" si="1262"/>
        <v>0</v>
      </c>
      <c r="AP3474">
        <f t="shared" si="1263"/>
        <v>1</v>
      </c>
      <c r="AQ3474">
        <f t="shared" si="1264"/>
        <v>162</v>
      </c>
    </row>
    <row r="3475" spans="1:43" x14ac:dyDescent="0.25">
      <c r="A3475" t="s">
        <v>40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  <c r="U3475">
        <f t="shared" si="1242"/>
        <v>0</v>
      </c>
      <c r="V3475" t="str">
        <f t="shared" si="1243"/>
        <v>&lt;=3 calls</v>
      </c>
      <c r="W3475" t="str">
        <f t="shared" si="1244"/>
        <v>Q2</v>
      </c>
      <c r="X3475" t="str">
        <f t="shared" si="1245"/>
        <v>Not Applicable</v>
      </c>
      <c r="Y3475" t="str">
        <f t="shared" si="1246"/>
        <v>Medium</v>
      </c>
      <c r="Z3475" s="3">
        <f t="shared" si="1247"/>
        <v>-6.7754845311908771E-2</v>
      </c>
      <c r="AA3475" s="3">
        <f t="shared" si="1248"/>
        <v>0.42639402111833252</v>
      </c>
      <c r="AB3475" s="3">
        <f t="shared" si="1249"/>
        <v>-0.30241925217208343</v>
      </c>
      <c r="AC3475" s="3">
        <f t="shared" si="1250"/>
        <v>-0.31015907135330267</v>
      </c>
      <c r="AD3475" s="3">
        <f t="shared" si="1251"/>
        <v>1.9662604960934964</v>
      </c>
      <c r="AE3475" s="3">
        <f t="shared" si="1252"/>
        <v>0.61160333054665994</v>
      </c>
      <c r="AF3475" s="3">
        <f t="shared" si="1253"/>
        <v>2.209510563308918</v>
      </c>
      <c r="AG3475" t="str">
        <f t="shared" si="1254"/>
        <v>Cluster 2</v>
      </c>
      <c r="AH3475" t="str">
        <f t="shared" si="1255"/>
        <v>Not Applicable</v>
      </c>
      <c r="AI3475" t="e">
        <f t="shared" si="1256"/>
        <v>#N/A</v>
      </c>
      <c r="AJ3475">
        <f t="shared" si="1257"/>
        <v>30.02</v>
      </c>
      <c r="AK3475" t="str">
        <f t="shared" si="1258"/>
        <v>no - Low</v>
      </c>
      <c r="AL3475" t="str">
        <f t="shared" si="1259"/>
        <v>Q2 - Medium</v>
      </c>
      <c r="AM3475">
        <f t="shared" si="1260"/>
        <v>0</v>
      </c>
      <c r="AN3475">
        <f t="shared" si="1261"/>
        <v>1</v>
      </c>
      <c r="AO3475">
        <f t="shared" si="1262"/>
        <v>0</v>
      </c>
      <c r="AP3475">
        <f t="shared" si="1263"/>
        <v>0</v>
      </c>
      <c r="AQ3475">
        <f t="shared" si="1264"/>
        <v>176.6</v>
      </c>
    </row>
    <row r="3476" spans="1:43" x14ac:dyDescent="0.25">
      <c r="A3476" t="s">
        <v>37</v>
      </c>
      <c r="B3476">
        <v>164</v>
      </c>
      <c r="C3476" t="s">
        <v>25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  <c r="U3476">
        <f t="shared" si="1242"/>
        <v>0</v>
      </c>
      <c r="V3476" t="str">
        <f t="shared" si="1243"/>
        <v>&lt;=3 calls</v>
      </c>
      <c r="W3476" t="str">
        <f t="shared" si="1244"/>
        <v>Q4</v>
      </c>
      <c r="X3476" t="str">
        <f t="shared" si="1245"/>
        <v>High</v>
      </c>
      <c r="Y3476" t="str">
        <f t="shared" si="1246"/>
        <v>Medium</v>
      </c>
      <c r="Z3476" s="3">
        <f t="shared" si="1247"/>
        <v>-0.4472975081423689</v>
      </c>
      <c r="AA3476" s="3">
        <f t="shared" si="1248"/>
        <v>0.19355596768256375</v>
      </c>
      <c r="AB3476" s="3">
        <f t="shared" si="1249"/>
        <v>-0.2090792556929133</v>
      </c>
      <c r="AC3476" s="3">
        <f t="shared" si="1250"/>
        <v>0.41445190259141979</v>
      </c>
      <c r="AD3476" s="3">
        <f t="shared" si="1251"/>
        <v>2.0871716989783229</v>
      </c>
      <c r="AE3476" s="3">
        <f t="shared" si="1252"/>
        <v>0.67307019555069925</v>
      </c>
      <c r="AF3476" s="3">
        <f t="shared" si="1253"/>
        <v>2.1330169420942848</v>
      </c>
      <c r="AG3476" t="str">
        <f t="shared" si="1254"/>
        <v>Cluster 2</v>
      </c>
      <c r="AH3476" t="str">
        <f t="shared" si="1255"/>
        <v>&gt;16 messages</v>
      </c>
      <c r="AI3476" t="e">
        <f t="shared" si="1256"/>
        <v>#N/A</v>
      </c>
      <c r="AJ3476">
        <f t="shared" si="1257"/>
        <v>26.54</v>
      </c>
      <c r="AK3476" t="str">
        <f t="shared" si="1258"/>
        <v>yes - Medium</v>
      </c>
      <c r="AL3476" t="str">
        <f t="shared" si="1259"/>
        <v>Q3 - High</v>
      </c>
      <c r="AM3476">
        <f t="shared" si="1260"/>
        <v>1</v>
      </c>
      <c r="AN3476">
        <f t="shared" si="1261"/>
        <v>0</v>
      </c>
      <c r="AO3476">
        <f t="shared" si="1262"/>
        <v>0</v>
      </c>
      <c r="AP3476">
        <f t="shared" si="1263"/>
        <v>0</v>
      </c>
      <c r="AQ3476">
        <f t="shared" si="1264"/>
        <v>156.1</v>
      </c>
    </row>
    <row r="3477" spans="1:43" x14ac:dyDescent="0.25">
      <c r="A3477" t="s">
        <v>41</v>
      </c>
      <c r="B3477">
        <v>109</v>
      </c>
      <c r="C3477" t="s">
        <v>28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  <c r="U3477">
        <f t="shared" si="1242"/>
        <v>0</v>
      </c>
      <c r="V3477" t="str">
        <f t="shared" si="1243"/>
        <v>&lt;=3 calls</v>
      </c>
      <c r="W3477" t="str">
        <f t="shared" si="1244"/>
        <v>Q3</v>
      </c>
      <c r="X3477" t="str">
        <f t="shared" si="1245"/>
        <v>Not Applicable</v>
      </c>
      <c r="Y3477" t="str">
        <f t="shared" si="1246"/>
        <v>Low</v>
      </c>
      <c r="Z3477" s="3">
        <f t="shared" si="1247"/>
        <v>-0.54912602743834604</v>
      </c>
      <c r="AA3477" s="3">
        <f t="shared" si="1248"/>
        <v>-1.0502370528076552</v>
      </c>
      <c r="AB3477" s="3">
        <f t="shared" si="1249"/>
        <v>-0.54272009417165001</v>
      </c>
      <c r="AC3477" s="3">
        <f t="shared" si="1250"/>
        <v>-0.27392852265606671</v>
      </c>
      <c r="AD3477" s="3">
        <f t="shared" si="1251"/>
        <v>0.97061619762659668</v>
      </c>
      <c r="AE3477" s="3">
        <f t="shared" si="1252"/>
        <v>1.3319606590446087</v>
      </c>
      <c r="AF3477" s="3">
        <f t="shared" si="1253"/>
        <v>3.2567073235693109</v>
      </c>
      <c r="AG3477" t="str">
        <f t="shared" si="1254"/>
        <v>Cluster 1</v>
      </c>
      <c r="AH3477" t="str">
        <f t="shared" si="1255"/>
        <v>Not Applicable</v>
      </c>
      <c r="AI3477" t="e">
        <f t="shared" si="1256"/>
        <v>#N/A</v>
      </c>
      <c r="AJ3477">
        <f t="shared" si="1257"/>
        <v>25.6</v>
      </c>
      <c r="AK3477" t="str">
        <f t="shared" si="1258"/>
        <v>no - Medium</v>
      </c>
      <c r="AL3477" t="str">
        <f t="shared" si="1259"/>
        <v>Q2 - Medium</v>
      </c>
      <c r="AM3477">
        <f t="shared" si="1260"/>
        <v>0</v>
      </c>
      <c r="AN3477">
        <f t="shared" si="1261"/>
        <v>0</v>
      </c>
      <c r="AO3477">
        <f t="shared" si="1262"/>
        <v>1</v>
      </c>
      <c r="AP3477">
        <f t="shared" si="1263"/>
        <v>1</v>
      </c>
      <c r="AQ3477">
        <f t="shared" si="1264"/>
        <v>150.6</v>
      </c>
    </row>
    <row r="3478" spans="1:43" x14ac:dyDescent="0.25">
      <c r="A3478" t="s">
        <v>73</v>
      </c>
      <c r="B3478">
        <v>59</v>
      </c>
      <c r="C3478" t="s">
        <v>28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  <c r="U3478">
        <f t="shared" si="1242"/>
        <v>0</v>
      </c>
      <c r="V3478" t="str">
        <f t="shared" si="1243"/>
        <v>&lt;=3 calls</v>
      </c>
      <c r="W3478" t="str">
        <f t="shared" si="1244"/>
        <v>Q1</v>
      </c>
      <c r="X3478" t="str">
        <f t="shared" si="1245"/>
        <v>Not Applicable</v>
      </c>
      <c r="Y3478" t="str">
        <f t="shared" si="1246"/>
        <v>Medium</v>
      </c>
      <c r="Z3478" s="3">
        <f t="shared" si="1247"/>
        <v>0.16367360763349376</v>
      </c>
      <c r="AA3478" s="3">
        <f t="shared" si="1248"/>
        <v>-3.9282085753205562E-2</v>
      </c>
      <c r="AB3478" s="3">
        <f t="shared" si="1249"/>
        <v>1.5822542937583977</v>
      </c>
      <c r="AC3478" s="3">
        <f t="shared" si="1250"/>
        <v>-2.9187585775543035</v>
      </c>
      <c r="AD3478" s="3">
        <f t="shared" si="1251"/>
        <v>3.5534190426164711</v>
      </c>
      <c r="AE3478" s="3">
        <f t="shared" si="1252"/>
        <v>3.3243063060224447</v>
      </c>
      <c r="AF3478" s="3">
        <f t="shared" si="1253"/>
        <v>4.1803394527348887</v>
      </c>
      <c r="AG3478" t="str">
        <f t="shared" si="1254"/>
        <v>Cluster 2</v>
      </c>
      <c r="AH3478" t="str">
        <f t="shared" si="1255"/>
        <v>Not Applicable</v>
      </c>
      <c r="AI3478" t="e">
        <f t="shared" si="1256"/>
        <v>#N/A</v>
      </c>
      <c r="AJ3478">
        <f t="shared" si="1257"/>
        <v>32.15</v>
      </c>
      <c r="AK3478" t="str">
        <f t="shared" si="1258"/>
        <v>no - High</v>
      </c>
      <c r="AL3478" t="str">
        <f t="shared" si="1259"/>
        <v>Q1 - Low</v>
      </c>
      <c r="AM3478">
        <f t="shared" si="1260"/>
        <v>0</v>
      </c>
      <c r="AN3478">
        <f t="shared" si="1261"/>
        <v>0</v>
      </c>
      <c r="AO3478">
        <f t="shared" si="1262"/>
        <v>1</v>
      </c>
      <c r="AP3478">
        <f t="shared" si="1263"/>
        <v>1</v>
      </c>
      <c r="AQ3478">
        <f t="shared" si="1264"/>
        <v>189.1</v>
      </c>
    </row>
    <row r="3479" spans="1:43" x14ac:dyDescent="0.25">
      <c r="A3479" t="s">
        <v>65</v>
      </c>
      <c r="B3479">
        <v>124</v>
      </c>
      <c r="C3479" t="s">
        <v>25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  <c r="U3479">
        <f t="shared" si="1242"/>
        <v>0</v>
      </c>
      <c r="V3479" t="str">
        <f t="shared" si="1243"/>
        <v>&lt;=3 calls</v>
      </c>
      <c r="W3479" t="str">
        <f t="shared" si="1244"/>
        <v>Q3</v>
      </c>
      <c r="X3479" t="str">
        <f t="shared" si="1245"/>
        <v>Not Applicable</v>
      </c>
      <c r="Y3479" t="str">
        <f t="shared" si="1246"/>
        <v>Medium</v>
      </c>
      <c r="Z3479" s="3">
        <f t="shared" si="1247"/>
        <v>-0.43248608715386294</v>
      </c>
      <c r="AA3479" s="3">
        <f t="shared" si="1248"/>
        <v>-8.704373774002952E-2</v>
      </c>
      <c r="AB3479" s="3">
        <f t="shared" si="1249"/>
        <v>-0.38781541916366502</v>
      </c>
      <c r="AC3479" s="3">
        <f t="shared" si="1250"/>
        <v>-0.52754236353671935</v>
      </c>
      <c r="AD3479" s="3">
        <f t="shared" si="1251"/>
        <v>1.3242157518092954</v>
      </c>
      <c r="AE3479" s="3">
        <f t="shared" si="1252"/>
        <v>0.7895078039692901</v>
      </c>
      <c r="AF3479" s="3">
        <f t="shared" si="1253"/>
        <v>2.7373523316732475</v>
      </c>
      <c r="AG3479" t="str">
        <f t="shared" si="1254"/>
        <v>Cluster 2</v>
      </c>
      <c r="AH3479" t="str">
        <f t="shared" si="1255"/>
        <v>Not Applicable</v>
      </c>
      <c r="AI3479" t="e">
        <f t="shared" si="1256"/>
        <v>#N/A</v>
      </c>
      <c r="AJ3479">
        <f t="shared" si="1257"/>
        <v>26.67</v>
      </c>
      <c r="AK3479" t="str">
        <f t="shared" si="1258"/>
        <v>no - Low</v>
      </c>
      <c r="AL3479" t="str">
        <f t="shared" si="1259"/>
        <v>Q2 - Medium</v>
      </c>
      <c r="AM3479">
        <f t="shared" si="1260"/>
        <v>0</v>
      </c>
      <c r="AN3479">
        <f t="shared" si="1261"/>
        <v>0</v>
      </c>
      <c r="AO3479">
        <f t="shared" si="1262"/>
        <v>0</v>
      </c>
      <c r="AP3479">
        <f t="shared" si="1263"/>
        <v>1</v>
      </c>
      <c r="AQ3479">
        <f t="shared" si="1264"/>
        <v>156.9</v>
      </c>
    </row>
    <row r="3480" spans="1:43" x14ac:dyDescent="0.25">
      <c r="A3480" t="s">
        <v>37</v>
      </c>
      <c r="B3480">
        <v>73</v>
      </c>
      <c r="C3480" t="s">
        <v>25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  <c r="U3480">
        <f t="shared" si="1242"/>
        <v>0</v>
      </c>
      <c r="V3480" t="str">
        <f t="shared" si="1243"/>
        <v>&lt;=3 calls</v>
      </c>
      <c r="W3480" t="str">
        <f t="shared" si="1244"/>
        <v>Q1</v>
      </c>
      <c r="X3480" t="str">
        <f t="shared" si="1245"/>
        <v>Not Applicable</v>
      </c>
      <c r="Y3480" t="str">
        <f t="shared" si="1246"/>
        <v>Medium</v>
      </c>
      <c r="Z3480" s="3">
        <f t="shared" si="1247"/>
        <v>-2.096919520737198</v>
      </c>
      <c r="AA3480" s="3">
        <f t="shared" si="1248"/>
        <v>0.45425498477731352</v>
      </c>
      <c r="AB3480" s="3">
        <f t="shared" si="1249"/>
        <v>0.71439092223930367</v>
      </c>
      <c r="AC3480" s="3">
        <f t="shared" si="1250"/>
        <v>0.34199080519694713</v>
      </c>
      <c r="AD3480" s="3">
        <f t="shared" si="1251"/>
        <v>2.8386908164176088</v>
      </c>
      <c r="AE3480" s="3">
        <f t="shared" si="1252"/>
        <v>2.2870791783978395</v>
      </c>
      <c r="AF3480" s="3">
        <f t="shared" si="1253"/>
        <v>3.225414203681165</v>
      </c>
      <c r="AG3480" t="str">
        <f t="shared" si="1254"/>
        <v>Cluster 2</v>
      </c>
      <c r="AH3480" t="str">
        <f t="shared" si="1255"/>
        <v>Not Applicable</v>
      </c>
      <c r="AI3480" t="e">
        <f t="shared" si="1256"/>
        <v>#N/A</v>
      </c>
      <c r="AJ3480">
        <f t="shared" si="1257"/>
        <v>11.39</v>
      </c>
      <c r="AK3480" t="str">
        <f t="shared" si="1258"/>
        <v>no - Low</v>
      </c>
      <c r="AL3480" t="str">
        <f t="shared" si="1259"/>
        <v>Q3 - High</v>
      </c>
      <c r="AM3480">
        <f t="shared" si="1260"/>
        <v>0</v>
      </c>
      <c r="AN3480">
        <f t="shared" si="1261"/>
        <v>0</v>
      </c>
      <c r="AO3480">
        <f t="shared" si="1262"/>
        <v>0</v>
      </c>
      <c r="AP3480">
        <f t="shared" si="1263"/>
        <v>1</v>
      </c>
      <c r="AQ3480">
        <f t="shared" si="1264"/>
        <v>67</v>
      </c>
    </row>
    <row r="3481" spans="1:43" x14ac:dyDescent="0.25">
      <c r="A3481" t="s">
        <v>47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  <c r="U3481">
        <f t="shared" si="1242"/>
        <v>0</v>
      </c>
      <c r="V3481" t="str">
        <f t="shared" si="1243"/>
        <v>&lt;=3 calls</v>
      </c>
      <c r="W3481" t="str">
        <f t="shared" si="1244"/>
        <v>Q2</v>
      </c>
      <c r="X3481" t="str">
        <f t="shared" si="1245"/>
        <v>Not Applicable</v>
      </c>
      <c r="Y3481" t="str">
        <f t="shared" si="1246"/>
        <v>Low</v>
      </c>
      <c r="Z3481" s="3">
        <f t="shared" si="1247"/>
        <v>1.500404351846139</v>
      </c>
      <c r="AA3481" s="3">
        <f t="shared" si="1248"/>
        <v>-0.95073361116843758</v>
      </c>
      <c r="AB3481" s="3">
        <f t="shared" si="1249"/>
        <v>-1.5952775012771874</v>
      </c>
      <c r="AC3481" s="3">
        <f t="shared" si="1250"/>
        <v>8.8376964316294535E-2</v>
      </c>
      <c r="AD3481" s="3">
        <f t="shared" si="1251"/>
        <v>2.7916605846307281</v>
      </c>
      <c r="AE3481" s="3">
        <f t="shared" si="1252"/>
        <v>2.3891061952845796</v>
      </c>
      <c r="AF3481" s="3">
        <f t="shared" si="1253"/>
        <v>3.4091476947931638</v>
      </c>
      <c r="AG3481" t="str">
        <f t="shared" si="1254"/>
        <v>Cluster 2</v>
      </c>
      <c r="AH3481" t="str">
        <f t="shared" si="1255"/>
        <v>Not Applicable</v>
      </c>
      <c r="AI3481" t="e">
        <f t="shared" si="1256"/>
        <v>#N/A</v>
      </c>
      <c r="AJ3481">
        <f t="shared" si="1257"/>
        <v>44.42</v>
      </c>
      <c r="AK3481" t="str">
        <f t="shared" si="1258"/>
        <v>no - Low</v>
      </c>
      <c r="AL3481" t="str">
        <f t="shared" si="1259"/>
        <v>Q3 - High</v>
      </c>
      <c r="AM3481">
        <f t="shared" si="1260"/>
        <v>0</v>
      </c>
      <c r="AN3481">
        <f t="shared" si="1261"/>
        <v>1</v>
      </c>
      <c r="AO3481">
        <f t="shared" si="1262"/>
        <v>0</v>
      </c>
      <c r="AP3481">
        <f t="shared" si="1263"/>
        <v>0</v>
      </c>
      <c r="AQ3481">
        <f t="shared" si="1264"/>
        <v>261.3</v>
      </c>
    </row>
    <row r="3482" spans="1:43" x14ac:dyDescent="0.25">
      <c r="A3482" t="s">
        <v>68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  <c r="U3482">
        <f t="shared" si="1242"/>
        <v>0</v>
      </c>
      <c r="V3482" t="str">
        <f t="shared" si="1243"/>
        <v>&lt;=3 calls</v>
      </c>
      <c r="W3482" t="str">
        <f t="shared" si="1244"/>
        <v>Q2</v>
      </c>
      <c r="X3482" t="str">
        <f t="shared" si="1245"/>
        <v>Not Applicable</v>
      </c>
      <c r="Y3482" t="str">
        <f t="shared" si="1246"/>
        <v>Medium</v>
      </c>
      <c r="Z3482" s="3">
        <f t="shared" si="1247"/>
        <v>-0.83609730909064517</v>
      </c>
      <c r="AA3482" s="3">
        <f t="shared" si="1248"/>
        <v>-0.30197117168073956</v>
      </c>
      <c r="AB3482" s="3">
        <f t="shared" si="1249"/>
        <v>-1.0610549682368298</v>
      </c>
      <c r="AC3482" s="3">
        <f t="shared" si="1250"/>
        <v>1.6100600096002116</v>
      </c>
      <c r="AD3482" s="3">
        <f t="shared" si="1251"/>
        <v>2.7074433142935317</v>
      </c>
      <c r="AE3482" s="3">
        <f t="shared" si="1252"/>
        <v>2.1232937100007501</v>
      </c>
      <c r="AF3482" s="3">
        <f t="shared" si="1253"/>
        <v>3.1123147427187945</v>
      </c>
      <c r="AG3482" t="str">
        <f t="shared" si="1254"/>
        <v>Cluster 2</v>
      </c>
      <c r="AH3482" t="str">
        <f t="shared" si="1255"/>
        <v>Not Applicable</v>
      </c>
      <c r="AI3482" t="e">
        <f t="shared" si="1256"/>
        <v>#N/A</v>
      </c>
      <c r="AJ3482">
        <f t="shared" si="1257"/>
        <v>22.97</v>
      </c>
      <c r="AK3482" t="str">
        <f t="shared" si="1258"/>
        <v>no - Medium</v>
      </c>
      <c r="AL3482" t="str">
        <f t="shared" si="1259"/>
        <v>Q4 - Very High</v>
      </c>
      <c r="AM3482">
        <f t="shared" si="1260"/>
        <v>0</v>
      </c>
      <c r="AN3482">
        <f t="shared" si="1261"/>
        <v>1</v>
      </c>
      <c r="AO3482">
        <f t="shared" si="1262"/>
        <v>0</v>
      </c>
      <c r="AP3482">
        <f t="shared" si="1263"/>
        <v>3</v>
      </c>
      <c r="AQ3482">
        <f t="shared" si="1264"/>
        <v>135.1</v>
      </c>
    </row>
    <row r="3483" spans="1:43" x14ac:dyDescent="0.25">
      <c r="A3483" t="s">
        <v>43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  <c r="U3483">
        <f t="shared" si="1242"/>
        <v>0</v>
      </c>
      <c r="V3483" t="str">
        <f t="shared" si="1243"/>
        <v>&lt;=3 calls</v>
      </c>
      <c r="W3483" t="str">
        <f t="shared" si="1244"/>
        <v>Q3</v>
      </c>
      <c r="X3483" t="str">
        <f t="shared" si="1245"/>
        <v>Low</v>
      </c>
      <c r="Y3483" t="str">
        <f t="shared" si="1246"/>
        <v>Low</v>
      </c>
      <c r="Z3483" s="3">
        <f t="shared" si="1247"/>
        <v>-1.6322111872228298</v>
      </c>
      <c r="AA3483" s="3">
        <f t="shared" si="1248"/>
        <v>-0.7397863148932966</v>
      </c>
      <c r="AB3483" s="3">
        <f t="shared" si="1249"/>
        <v>-1.3351170855586487</v>
      </c>
      <c r="AC3483" s="3">
        <f t="shared" si="1250"/>
        <v>-0.20146742526159472</v>
      </c>
      <c r="AD3483" s="3">
        <f t="shared" si="1251"/>
        <v>1.1033403287826382</v>
      </c>
      <c r="AE3483" s="3">
        <f t="shared" si="1252"/>
        <v>2.2437744777474671</v>
      </c>
      <c r="AF3483" s="3">
        <f t="shared" si="1253"/>
        <v>4.10508074620508</v>
      </c>
      <c r="AG3483" t="str">
        <f t="shared" si="1254"/>
        <v>Cluster 1</v>
      </c>
      <c r="AH3483" t="str">
        <f t="shared" si="1255"/>
        <v>Not Applicable</v>
      </c>
      <c r="AI3483" t="e">
        <f t="shared" si="1256"/>
        <v>#N/A</v>
      </c>
      <c r="AJ3483">
        <f t="shared" si="1257"/>
        <v>15.66</v>
      </c>
      <c r="AK3483" t="str">
        <f t="shared" si="1258"/>
        <v>yes - High</v>
      </c>
      <c r="AL3483" t="str">
        <f t="shared" si="1259"/>
        <v>Q2 - Medium</v>
      </c>
      <c r="AM3483">
        <f t="shared" si="1260"/>
        <v>1</v>
      </c>
      <c r="AN3483">
        <f t="shared" si="1261"/>
        <v>1</v>
      </c>
      <c r="AO3483">
        <f t="shared" si="1262"/>
        <v>0</v>
      </c>
      <c r="AP3483">
        <f t="shared" si="1263"/>
        <v>2</v>
      </c>
      <c r="AQ3483">
        <f t="shared" si="1264"/>
        <v>92.1</v>
      </c>
    </row>
    <row r="3484" spans="1:43" x14ac:dyDescent="0.25">
      <c r="A3484" t="s">
        <v>60</v>
      </c>
      <c r="B3484">
        <v>115</v>
      </c>
      <c r="C3484" t="s">
        <v>25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  <c r="U3484">
        <f t="shared" si="1242"/>
        <v>0</v>
      </c>
      <c r="V3484" t="str">
        <f t="shared" si="1243"/>
        <v>&lt;=3 calls</v>
      </c>
      <c r="W3484" t="str">
        <f t="shared" si="1244"/>
        <v>Q3</v>
      </c>
      <c r="X3484" t="str">
        <f t="shared" si="1245"/>
        <v>Not Applicable</v>
      </c>
      <c r="Y3484" t="str">
        <f t="shared" si="1246"/>
        <v>Medium</v>
      </c>
      <c r="Z3484" s="3">
        <f t="shared" si="1247"/>
        <v>-0.1251491016423685</v>
      </c>
      <c r="AA3484" s="3">
        <f t="shared" si="1248"/>
        <v>-0.63431266675572584</v>
      </c>
      <c r="AB3484" s="3">
        <f t="shared" si="1249"/>
        <v>-1.2358192169637867</v>
      </c>
      <c r="AC3484" s="3">
        <f t="shared" si="1250"/>
        <v>-0.88984785050908088</v>
      </c>
      <c r="AD3484" s="3">
        <f t="shared" si="1251"/>
        <v>0.98327794604544394</v>
      </c>
      <c r="AE3484" s="3">
        <f t="shared" si="1252"/>
        <v>1.6544162689363493</v>
      </c>
      <c r="AF3484" s="3">
        <f t="shared" si="1253"/>
        <v>3.5365733221104287</v>
      </c>
      <c r="AG3484" t="str">
        <f t="shared" si="1254"/>
        <v>Cluster 1</v>
      </c>
      <c r="AH3484" t="str">
        <f t="shared" si="1255"/>
        <v>Not Applicable</v>
      </c>
      <c r="AI3484" t="e">
        <f t="shared" si="1256"/>
        <v>#N/A</v>
      </c>
      <c r="AJ3484">
        <f t="shared" si="1257"/>
        <v>29.5</v>
      </c>
      <c r="AK3484" t="str">
        <f t="shared" si="1258"/>
        <v>no - Medium</v>
      </c>
      <c r="AL3484" t="str">
        <f t="shared" si="1259"/>
        <v>Q1 - Low</v>
      </c>
      <c r="AM3484">
        <f t="shared" si="1260"/>
        <v>0</v>
      </c>
      <c r="AN3484">
        <f t="shared" si="1261"/>
        <v>0</v>
      </c>
      <c r="AO3484">
        <f t="shared" si="1262"/>
        <v>0</v>
      </c>
      <c r="AP3484">
        <f t="shared" si="1263"/>
        <v>1</v>
      </c>
      <c r="AQ3484">
        <f t="shared" si="1264"/>
        <v>173.5</v>
      </c>
    </row>
    <row r="3485" spans="1:43" x14ac:dyDescent="0.25">
      <c r="A3485" t="s">
        <v>70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  <c r="U3485">
        <f t="shared" si="1242"/>
        <v>0</v>
      </c>
      <c r="V3485" t="str">
        <f t="shared" si="1243"/>
        <v>&gt;3 calls</v>
      </c>
      <c r="W3485" t="str">
        <f t="shared" si="1244"/>
        <v>Q2</v>
      </c>
      <c r="X3485" t="str">
        <f t="shared" si="1245"/>
        <v>Low</v>
      </c>
      <c r="Y3485" t="str">
        <f t="shared" si="1246"/>
        <v>High</v>
      </c>
      <c r="Z3485" s="3">
        <f t="shared" si="1247"/>
        <v>-0.44359465289524214</v>
      </c>
      <c r="AA3485" s="3">
        <f t="shared" si="1248"/>
        <v>1.1786400399108166</v>
      </c>
      <c r="AB3485" s="3">
        <f t="shared" si="1249"/>
        <v>-1.1285775188813361</v>
      </c>
      <c r="AC3485" s="3">
        <f t="shared" si="1250"/>
        <v>-0.70869510702289995</v>
      </c>
      <c r="AD3485" s="3">
        <f t="shared" si="1251"/>
        <v>2.271001993135068</v>
      </c>
      <c r="AE3485" s="3">
        <f t="shared" si="1252"/>
        <v>1.8335497076983689</v>
      </c>
      <c r="AF3485" s="3">
        <f t="shared" si="1253"/>
        <v>3.0929531209473731</v>
      </c>
      <c r="AG3485" t="str">
        <f t="shared" si="1254"/>
        <v>Cluster 2</v>
      </c>
      <c r="AH3485" t="str">
        <f t="shared" si="1255"/>
        <v>Not Applicable</v>
      </c>
      <c r="AI3485" t="e">
        <f t="shared" si="1256"/>
        <v>#N/A</v>
      </c>
      <c r="AJ3485">
        <f t="shared" si="1257"/>
        <v>26.57</v>
      </c>
      <c r="AK3485" t="str">
        <f t="shared" si="1258"/>
        <v>yes - High</v>
      </c>
      <c r="AL3485" t="str">
        <f t="shared" si="1259"/>
        <v>Q1 - Low</v>
      </c>
      <c r="AM3485">
        <f t="shared" si="1260"/>
        <v>1</v>
      </c>
      <c r="AN3485">
        <f t="shared" si="1261"/>
        <v>1</v>
      </c>
      <c r="AO3485">
        <f t="shared" si="1262"/>
        <v>0</v>
      </c>
      <c r="AP3485">
        <f t="shared" si="1263"/>
        <v>5</v>
      </c>
      <c r="AQ3485">
        <f t="shared" si="1264"/>
        <v>156.30000000000001</v>
      </c>
    </row>
    <row r="3486" spans="1:43" x14ac:dyDescent="0.25">
      <c r="A3486" t="s">
        <v>27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  <c r="U3486">
        <f t="shared" si="1242"/>
        <v>0</v>
      </c>
      <c r="V3486" t="str">
        <f t="shared" si="1243"/>
        <v>&lt;=3 calls</v>
      </c>
      <c r="W3486" t="str">
        <f t="shared" si="1244"/>
        <v>Q2</v>
      </c>
      <c r="X3486" t="str">
        <f t="shared" si="1245"/>
        <v>Not Applicable</v>
      </c>
      <c r="Y3486" t="str">
        <f t="shared" si="1246"/>
        <v>Low</v>
      </c>
      <c r="Z3486" s="3">
        <f t="shared" si="1247"/>
        <v>1.74849565340361</v>
      </c>
      <c r="AA3486" s="3">
        <f t="shared" si="1248"/>
        <v>-1.6074563259872732</v>
      </c>
      <c r="AB3486" s="3">
        <f t="shared" si="1249"/>
        <v>1.9139091748652368</v>
      </c>
      <c r="AC3486" s="3">
        <f t="shared" si="1250"/>
        <v>-0.31015907135330267</v>
      </c>
      <c r="AD3486" s="3">
        <f t="shared" si="1251"/>
        <v>4.1097419299708386</v>
      </c>
      <c r="AE3486" s="3">
        <f t="shared" si="1252"/>
        <v>3.0660071541181857</v>
      </c>
      <c r="AF3486" s="3">
        <f t="shared" si="1253"/>
        <v>3.1481456458123649</v>
      </c>
      <c r="AG3486" t="str">
        <f t="shared" si="1254"/>
        <v>Cluster 2</v>
      </c>
      <c r="AH3486" t="str">
        <f t="shared" si="1255"/>
        <v>Not Applicable</v>
      </c>
      <c r="AI3486" t="e">
        <f t="shared" si="1256"/>
        <v>#N/A</v>
      </c>
      <c r="AJ3486">
        <f t="shared" si="1257"/>
        <v>46.7</v>
      </c>
      <c r="AK3486" t="str">
        <f t="shared" si="1258"/>
        <v>no - High</v>
      </c>
      <c r="AL3486" t="str">
        <f t="shared" si="1259"/>
        <v>Q2 - Medium</v>
      </c>
      <c r="AM3486">
        <f t="shared" si="1260"/>
        <v>0</v>
      </c>
      <c r="AN3486">
        <f t="shared" si="1261"/>
        <v>1</v>
      </c>
      <c r="AO3486">
        <f t="shared" si="1262"/>
        <v>0</v>
      </c>
      <c r="AP3486">
        <f t="shared" si="1263"/>
        <v>1</v>
      </c>
      <c r="AQ3486">
        <f t="shared" si="1264"/>
        <v>274.7</v>
      </c>
    </row>
    <row r="3487" spans="1:43" x14ac:dyDescent="0.25">
      <c r="A3487" t="s">
        <v>65</v>
      </c>
      <c r="B3487">
        <v>110</v>
      </c>
      <c r="C3487" t="s">
        <v>25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  <c r="U3487">
        <f t="shared" si="1242"/>
        <v>1</v>
      </c>
      <c r="V3487" t="str">
        <f t="shared" si="1243"/>
        <v>&lt;=3 calls</v>
      </c>
      <c r="W3487" t="str">
        <f t="shared" si="1244"/>
        <v>Q3</v>
      </c>
      <c r="X3487" t="str">
        <f t="shared" si="1245"/>
        <v>Not Applicable</v>
      </c>
      <c r="Y3487" t="str">
        <f t="shared" si="1246"/>
        <v>Low</v>
      </c>
      <c r="Z3487" s="3">
        <f t="shared" si="1247"/>
        <v>1.1930673663346441</v>
      </c>
      <c r="AA3487" s="3">
        <f t="shared" si="1248"/>
        <v>-1.8661652742492387</v>
      </c>
      <c r="AB3487" s="3">
        <f t="shared" si="1249"/>
        <v>-0.11176734446994839</v>
      </c>
      <c r="AC3487" s="3">
        <f t="shared" si="1250"/>
        <v>8.8376964316294535E-2</v>
      </c>
      <c r="AD3487" s="3">
        <f t="shared" si="1251"/>
        <v>2.7446873086749886</v>
      </c>
      <c r="AE3487" s="3">
        <f t="shared" si="1252"/>
        <v>2.2195235972023473</v>
      </c>
      <c r="AF3487" s="3">
        <f t="shared" si="1253"/>
        <v>3.2123607479040315</v>
      </c>
      <c r="AG3487" t="str">
        <f t="shared" si="1254"/>
        <v>Cluster 2</v>
      </c>
      <c r="AH3487" t="str">
        <f t="shared" si="1255"/>
        <v>Not Applicable</v>
      </c>
      <c r="AI3487">
        <f t="shared" si="1256"/>
        <v>41.6</v>
      </c>
      <c r="AJ3487" t="e">
        <f t="shared" si="1257"/>
        <v>#N/A</v>
      </c>
      <c r="AK3487" t="str">
        <f t="shared" si="1258"/>
        <v>no - Low</v>
      </c>
      <c r="AL3487" t="str">
        <f t="shared" si="1259"/>
        <v>Q3 - High</v>
      </c>
      <c r="AM3487">
        <f t="shared" si="1260"/>
        <v>0</v>
      </c>
      <c r="AN3487">
        <f t="shared" si="1261"/>
        <v>0</v>
      </c>
      <c r="AO3487">
        <f t="shared" si="1262"/>
        <v>0</v>
      </c>
      <c r="AP3487">
        <f t="shared" si="1263"/>
        <v>2</v>
      </c>
      <c r="AQ3487">
        <f t="shared" si="1264"/>
        <v>244.7</v>
      </c>
    </row>
    <row r="3488" spans="1:43" x14ac:dyDescent="0.25">
      <c r="A3488" t="s">
        <v>51</v>
      </c>
      <c r="B3488">
        <v>92</v>
      </c>
      <c r="C3488" t="s">
        <v>25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  <c r="U3488">
        <f t="shared" si="1242"/>
        <v>0</v>
      </c>
      <c r="V3488" t="str">
        <f t="shared" si="1243"/>
        <v>&lt;=3 calls</v>
      </c>
      <c r="W3488" t="str">
        <f t="shared" si="1244"/>
        <v>Q2</v>
      </c>
      <c r="X3488" t="str">
        <f t="shared" si="1245"/>
        <v>High</v>
      </c>
      <c r="Y3488" t="str">
        <f t="shared" si="1246"/>
        <v>Low</v>
      </c>
      <c r="Z3488" s="3">
        <f t="shared" si="1247"/>
        <v>6.1845088337516639E-2</v>
      </c>
      <c r="AA3488" s="3">
        <f t="shared" si="1248"/>
        <v>-1.0044654696536155</v>
      </c>
      <c r="AB3488" s="3">
        <f t="shared" si="1249"/>
        <v>-1.2973838954926016</v>
      </c>
      <c r="AC3488" s="3">
        <f t="shared" si="1250"/>
        <v>0.55937409738036437</v>
      </c>
      <c r="AD3488" s="3">
        <f t="shared" si="1251"/>
        <v>1.9098742599775818</v>
      </c>
      <c r="AE3488" s="3">
        <f t="shared" si="1252"/>
        <v>1.7346123623973135</v>
      </c>
      <c r="AF3488" s="3">
        <f t="shared" si="1253"/>
        <v>3.2202702381381378</v>
      </c>
      <c r="AG3488" t="str">
        <f t="shared" si="1254"/>
        <v>Cluster 2</v>
      </c>
      <c r="AH3488" t="str">
        <f t="shared" si="1255"/>
        <v>Not Applicable</v>
      </c>
      <c r="AI3488" t="e">
        <f t="shared" si="1256"/>
        <v>#N/A</v>
      </c>
      <c r="AJ3488">
        <f t="shared" si="1257"/>
        <v>31.21</v>
      </c>
      <c r="AK3488" t="str">
        <f t="shared" si="1258"/>
        <v>yes - Medium</v>
      </c>
      <c r="AL3488" t="str">
        <f t="shared" si="1259"/>
        <v>Q3 - High</v>
      </c>
      <c r="AM3488">
        <f t="shared" si="1260"/>
        <v>1</v>
      </c>
      <c r="AN3488">
        <f t="shared" si="1261"/>
        <v>0</v>
      </c>
      <c r="AO3488">
        <f t="shared" si="1262"/>
        <v>0</v>
      </c>
      <c r="AP3488">
        <f t="shared" si="1263"/>
        <v>0</v>
      </c>
      <c r="AQ3488">
        <f t="shared" si="1264"/>
        <v>183.6</v>
      </c>
    </row>
    <row r="3489" spans="1:43" x14ac:dyDescent="0.25">
      <c r="A3489" t="s">
        <v>53</v>
      </c>
      <c r="B3489">
        <v>102</v>
      </c>
      <c r="C3489" t="s">
        <v>25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  <c r="U3489">
        <f t="shared" si="1242"/>
        <v>0</v>
      </c>
      <c r="V3489" t="str">
        <f t="shared" si="1243"/>
        <v>&gt;3 calls</v>
      </c>
      <c r="W3489" t="str">
        <f t="shared" si="1244"/>
        <v>Q3</v>
      </c>
      <c r="X3489" t="str">
        <f t="shared" si="1245"/>
        <v>Not Applicable</v>
      </c>
      <c r="Y3489" t="str">
        <f t="shared" si="1246"/>
        <v>Medium</v>
      </c>
      <c r="Z3489" s="3">
        <f t="shared" si="1247"/>
        <v>-0.24364046955041468</v>
      </c>
      <c r="AA3489" s="3">
        <f t="shared" si="1248"/>
        <v>0.45226491594452928</v>
      </c>
      <c r="AB3489" s="3">
        <f t="shared" si="1249"/>
        <v>-0.40966095025453453</v>
      </c>
      <c r="AC3489" s="3">
        <f t="shared" si="1250"/>
        <v>0.48691299998589177</v>
      </c>
      <c r="AD3489" s="3">
        <f t="shared" si="1251"/>
        <v>2.2892277275462813</v>
      </c>
      <c r="AE3489" s="3">
        <f t="shared" si="1252"/>
        <v>0.81780841051909459</v>
      </c>
      <c r="AF3489" s="3">
        <f t="shared" si="1253"/>
        <v>2.0241189698396744</v>
      </c>
      <c r="AG3489" t="str">
        <f t="shared" si="1254"/>
        <v>Cluster 2</v>
      </c>
      <c r="AH3489" t="str">
        <f t="shared" si="1255"/>
        <v>Not Applicable</v>
      </c>
      <c r="AI3489" t="e">
        <f t="shared" si="1256"/>
        <v>#N/A</v>
      </c>
      <c r="AJ3489">
        <f t="shared" si="1257"/>
        <v>28.41</v>
      </c>
      <c r="AK3489" t="str">
        <f t="shared" si="1258"/>
        <v>no - Low</v>
      </c>
      <c r="AL3489" t="str">
        <f t="shared" si="1259"/>
        <v>Q3 - High</v>
      </c>
      <c r="AM3489">
        <f t="shared" si="1260"/>
        <v>0</v>
      </c>
      <c r="AN3489">
        <f t="shared" si="1261"/>
        <v>0</v>
      </c>
      <c r="AO3489">
        <f t="shared" si="1262"/>
        <v>0</v>
      </c>
      <c r="AP3489">
        <f t="shared" si="1263"/>
        <v>5</v>
      </c>
      <c r="AQ3489">
        <f t="shared" si="1264"/>
        <v>167.1</v>
      </c>
    </row>
    <row r="3490" spans="1:43" x14ac:dyDescent="0.25">
      <c r="A3490" t="s">
        <v>62</v>
      </c>
      <c r="B3490">
        <v>134</v>
      </c>
      <c r="C3490" t="s">
        <v>25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  <c r="U3490">
        <f t="shared" si="1242"/>
        <v>0</v>
      </c>
      <c r="V3490" t="str">
        <f t="shared" si="1243"/>
        <v>&lt;=3 calls</v>
      </c>
      <c r="W3490" t="str">
        <f t="shared" si="1244"/>
        <v>Q4</v>
      </c>
      <c r="X3490" t="str">
        <f t="shared" si="1245"/>
        <v>Not Applicable</v>
      </c>
      <c r="Y3490" t="str">
        <f t="shared" si="1246"/>
        <v>Medium</v>
      </c>
      <c r="Z3490" s="3">
        <f t="shared" si="1247"/>
        <v>-5.8497707194092669E-2</v>
      </c>
      <c r="AA3490" s="3">
        <f t="shared" si="1248"/>
        <v>0.35674161197088022</v>
      </c>
      <c r="AB3490" s="3">
        <f t="shared" si="1249"/>
        <v>-0.33220861275054203</v>
      </c>
      <c r="AC3490" s="3">
        <f t="shared" si="1250"/>
        <v>0.88544903565548905</v>
      </c>
      <c r="AD3490" s="3">
        <f t="shared" si="1251"/>
        <v>2.5938461349800401</v>
      </c>
      <c r="AE3490" s="3">
        <f t="shared" si="1252"/>
        <v>1.0124569702399322</v>
      </c>
      <c r="AF3490" s="3">
        <f t="shared" si="1253"/>
        <v>1.8226630136215398</v>
      </c>
      <c r="AG3490" t="str">
        <f t="shared" si="1254"/>
        <v>Cluster 2</v>
      </c>
      <c r="AH3490" t="str">
        <f t="shared" si="1255"/>
        <v>Not Applicable</v>
      </c>
      <c r="AI3490" t="e">
        <f t="shared" si="1256"/>
        <v>#N/A</v>
      </c>
      <c r="AJ3490">
        <f t="shared" si="1257"/>
        <v>30.11</v>
      </c>
      <c r="AK3490" t="str">
        <f t="shared" si="1258"/>
        <v>no - Medium</v>
      </c>
      <c r="AL3490" t="str">
        <f t="shared" si="1259"/>
        <v>Q4 - Very High</v>
      </c>
      <c r="AM3490">
        <f t="shared" si="1260"/>
        <v>0</v>
      </c>
      <c r="AN3490">
        <f t="shared" si="1261"/>
        <v>0</v>
      </c>
      <c r="AO3490">
        <f t="shared" si="1262"/>
        <v>0</v>
      </c>
      <c r="AP3490">
        <f t="shared" si="1263"/>
        <v>3</v>
      </c>
      <c r="AQ3490">
        <f t="shared" si="1264"/>
        <v>177.1</v>
      </c>
    </row>
    <row r="3491" spans="1:43" x14ac:dyDescent="0.25">
      <c r="A3491" t="s">
        <v>63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  <c r="U3491">
        <f t="shared" si="1242"/>
        <v>0</v>
      </c>
      <c r="V3491" t="str">
        <f t="shared" si="1243"/>
        <v>&lt;=3 calls</v>
      </c>
      <c r="W3491" t="str">
        <f t="shared" si="1244"/>
        <v>Q2</v>
      </c>
      <c r="X3491" t="str">
        <f t="shared" si="1245"/>
        <v>Not Applicable</v>
      </c>
      <c r="Y3491" t="str">
        <f t="shared" si="1246"/>
        <v>Low</v>
      </c>
      <c r="Z3491" s="3">
        <f t="shared" si="1247"/>
        <v>0.69503333559613822</v>
      </c>
      <c r="AA3491" s="3">
        <f t="shared" si="1248"/>
        <v>-1.2054624217648346</v>
      </c>
      <c r="AB3491" s="3">
        <f t="shared" si="1249"/>
        <v>0.53962667351234628</v>
      </c>
      <c r="AC3491" s="3">
        <f t="shared" si="1250"/>
        <v>0.48691299998589177</v>
      </c>
      <c r="AD3491" s="3">
        <f t="shared" si="1251"/>
        <v>2.7380126695940215</v>
      </c>
      <c r="AE3491" s="3">
        <f t="shared" si="1252"/>
        <v>1.5698701233536154</v>
      </c>
      <c r="AF3491" s="3">
        <f t="shared" si="1253"/>
        <v>2.3307232846348818</v>
      </c>
      <c r="AG3491" t="str">
        <f t="shared" si="1254"/>
        <v>Cluster 2</v>
      </c>
      <c r="AH3491" t="str">
        <f t="shared" si="1255"/>
        <v>Not Applicable</v>
      </c>
      <c r="AI3491" t="e">
        <f t="shared" si="1256"/>
        <v>#N/A</v>
      </c>
      <c r="AJ3491">
        <f t="shared" si="1257"/>
        <v>37.03</v>
      </c>
      <c r="AK3491" t="str">
        <f t="shared" si="1258"/>
        <v>no - Low</v>
      </c>
      <c r="AL3491" t="str">
        <f t="shared" si="1259"/>
        <v>Q3 - High</v>
      </c>
      <c r="AM3491">
        <f t="shared" si="1260"/>
        <v>0</v>
      </c>
      <c r="AN3491">
        <f t="shared" si="1261"/>
        <v>1</v>
      </c>
      <c r="AO3491">
        <f t="shared" si="1262"/>
        <v>0</v>
      </c>
      <c r="AP3491">
        <f t="shared" si="1263"/>
        <v>0</v>
      </c>
      <c r="AQ3491">
        <f t="shared" si="1264"/>
        <v>217.8</v>
      </c>
    </row>
    <row r="3492" spans="1:43" x14ac:dyDescent="0.25">
      <c r="A3492" t="s">
        <v>69</v>
      </c>
      <c r="B3492">
        <v>42</v>
      </c>
      <c r="C3492" t="s">
        <v>28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  <c r="U3492">
        <f t="shared" si="1242"/>
        <v>0</v>
      </c>
      <c r="V3492" t="str">
        <f t="shared" si="1243"/>
        <v>&lt;=3 calls</v>
      </c>
      <c r="W3492" t="str">
        <f t="shared" si="1244"/>
        <v>Q1</v>
      </c>
      <c r="X3492" t="str">
        <f t="shared" si="1245"/>
        <v>Not Applicable</v>
      </c>
      <c r="Y3492" t="str">
        <f t="shared" si="1246"/>
        <v>Medium</v>
      </c>
      <c r="Z3492" s="3">
        <f t="shared" si="1247"/>
        <v>-0.67687453346420834</v>
      </c>
      <c r="AA3492" s="3">
        <f t="shared" si="1248"/>
        <v>0.41445360812162652</v>
      </c>
      <c r="AB3492" s="3">
        <f t="shared" si="1249"/>
        <v>-1.8196906843015757</v>
      </c>
      <c r="AC3492" s="3">
        <f t="shared" si="1250"/>
        <v>-0.60000346093119195</v>
      </c>
      <c r="AD3492" s="3">
        <f t="shared" si="1251"/>
        <v>1.7137616887566576</v>
      </c>
      <c r="AE3492" s="3">
        <f t="shared" si="1252"/>
        <v>2.0739356950013592</v>
      </c>
      <c r="AF3492" s="3">
        <f t="shared" si="1253"/>
        <v>3.6966795111493598</v>
      </c>
      <c r="AG3492" t="str">
        <f t="shared" si="1254"/>
        <v>Cluster 1</v>
      </c>
      <c r="AH3492" t="str">
        <f t="shared" si="1255"/>
        <v>Not Applicable</v>
      </c>
      <c r="AI3492" t="e">
        <f t="shared" si="1256"/>
        <v>#N/A</v>
      </c>
      <c r="AJ3492">
        <f t="shared" si="1257"/>
        <v>24.43</v>
      </c>
      <c r="AK3492" t="str">
        <f t="shared" si="1258"/>
        <v>no - Low</v>
      </c>
      <c r="AL3492" t="str">
        <f t="shared" si="1259"/>
        <v>Q2 - Medium</v>
      </c>
      <c r="AM3492">
        <f t="shared" si="1260"/>
        <v>0</v>
      </c>
      <c r="AN3492">
        <f t="shared" si="1261"/>
        <v>0</v>
      </c>
      <c r="AO3492">
        <f t="shared" si="1262"/>
        <v>1</v>
      </c>
      <c r="AP3492">
        <f t="shared" si="1263"/>
        <v>2</v>
      </c>
      <c r="AQ3492">
        <f t="shared" si="1264"/>
        <v>143.69999999999999</v>
      </c>
    </row>
    <row r="3493" spans="1:43" x14ac:dyDescent="0.25">
      <c r="A3493" t="s">
        <v>52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  <c r="U3493">
        <f t="shared" si="1242"/>
        <v>0</v>
      </c>
      <c r="V3493" t="str">
        <f t="shared" si="1243"/>
        <v>&lt;=3 calls</v>
      </c>
      <c r="W3493" t="str">
        <f t="shared" si="1244"/>
        <v>Q4</v>
      </c>
      <c r="X3493" t="str">
        <f t="shared" si="1245"/>
        <v>Not Applicable</v>
      </c>
      <c r="Y3493" t="str">
        <f t="shared" si="1246"/>
        <v>High</v>
      </c>
      <c r="Z3493" s="3">
        <f t="shared" si="1247"/>
        <v>8.7765075067401832E-2</v>
      </c>
      <c r="AA3493" s="3">
        <f t="shared" si="1248"/>
        <v>2.5000457448796256</v>
      </c>
      <c r="AB3493" s="3">
        <f t="shared" si="1249"/>
        <v>-2.286390666697427</v>
      </c>
      <c r="AC3493" s="3">
        <f t="shared" si="1250"/>
        <v>1.5738294609029755</v>
      </c>
      <c r="AD3493" s="3">
        <f t="shared" si="1251"/>
        <v>4.6597158836097199</v>
      </c>
      <c r="AE3493" s="3">
        <f t="shared" si="1252"/>
        <v>3.7366365742013983</v>
      </c>
      <c r="AF3493" s="3">
        <f t="shared" si="1253"/>
        <v>3.7698744885412845</v>
      </c>
      <c r="AG3493" t="str">
        <f t="shared" si="1254"/>
        <v>Cluster 2</v>
      </c>
      <c r="AH3493" t="str">
        <f t="shared" si="1255"/>
        <v>Not Applicable</v>
      </c>
      <c r="AI3493" t="e">
        <f t="shared" si="1256"/>
        <v>#N/A</v>
      </c>
      <c r="AJ3493">
        <f t="shared" si="1257"/>
        <v>31.45</v>
      </c>
      <c r="AK3493" t="str">
        <f t="shared" si="1258"/>
        <v>no - Low</v>
      </c>
      <c r="AL3493" t="str">
        <f t="shared" si="1259"/>
        <v>Q4 - Very High</v>
      </c>
      <c r="AM3493">
        <f t="shared" si="1260"/>
        <v>0</v>
      </c>
      <c r="AN3493">
        <f t="shared" si="1261"/>
        <v>1</v>
      </c>
      <c r="AO3493">
        <f t="shared" si="1262"/>
        <v>0</v>
      </c>
      <c r="AP3493">
        <f t="shared" si="1263"/>
        <v>1</v>
      </c>
      <c r="AQ3493">
        <f t="shared" si="1264"/>
        <v>185</v>
      </c>
    </row>
    <row r="3494" spans="1:43" x14ac:dyDescent="0.25">
      <c r="A3494" t="s">
        <v>52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  <c r="U3494">
        <f t="shared" si="1242"/>
        <v>0</v>
      </c>
      <c r="V3494" t="str">
        <f t="shared" si="1243"/>
        <v>&lt;=3 calls</v>
      </c>
      <c r="W3494" t="str">
        <f t="shared" si="1244"/>
        <v>Q4</v>
      </c>
      <c r="X3494" t="str">
        <f t="shared" si="1245"/>
        <v>Not Applicable</v>
      </c>
      <c r="Y3494" t="str">
        <f t="shared" si="1246"/>
        <v>Medium</v>
      </c>
      <c r="Z3494" s="3">
        <f t="shared" si="1247"/>
        <v>1.0245874525903911</v>
      </c>
      <c r="AA3494" s="3">
        <f t="shared" si="1248"/>
        <v>-0.44724619647399733</v>
      </c>
      <c r="AB3494" s="3">
        <f t="shared" si="1249"/>
        <v>-1.2278753874761981</v>
      </c>
      <c r="AC3494" s="3">
        <f t="shared" si="1250"/>
        <v>0.37822135389418376</v>
      </c>
      <c r="AD3494" s="3">
        <f t="shared" si="1251"/>
        <v>2.5210934954987798</v>
      </c>
      <c r="AE3494" s="3">
        <f t="shared" si="1252"/>
        <v>1.7030965821049309</v>
      </c>
      <c r="AF3494" s="3">
        <f t="shared" si="1253"/>
        <v>2.7285826949001812</v>
      </c>
      <c r="AG3494" t="str">
        <f t="shared" si="1254"/>
        <v>Cluster 2</v>
      </c>
      <c r="AH3494" t="str">
        <f t="shared" si="1255"/>
        <v>&gt;16 messages</v>
      </c>
      <c r="AI3494" t="e">
        <f t="shared" si="1256"/>
        <v>#N/A</v>
      </c>
      <c r="AJ3494">
        <f t="shared" si="1257"/>
        <v>40.049999999999997</v>
      </c>
      <c r="AK3494" t="str">
        <f t="shared" si="1258"/>
        <v>no - Medium</v>
      </c>
      <c r="AL3494" t="str">
        <f t="shared" si="1259"/>
        <v>Q3 - High</v>
      </c>
      <c r="AM3494">
        <f t="shared" si="1260"/>
        <v>0</v>
      </c>
      <c r="AN3494">
        <f t="shared" si="1261"/>
        <v>1</v>
      </c>
      <c r="AO3494">
        <f t="shared" si="1262"/>
        <v>0</v>
      </c>
      <c r="AP3494">
        <f t="shared" si="1263"/>
        <v>1</v>
      </c>
      <c r="AQ3494">
        <f t="shared" si="1264"/>
        <v>235.6</v>
      </c>
    </row>
    <row r="3495" spans="1:43" x14ac:dyDescent="0.25">
      <c r="A3495" t="s">
        <v>50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  <c r="U3495">
        <f t="shared" si="1242"/>
        <v>1</v>
      </c>
      <c r="V3495" t="str">
        <f t="shared" si="1243"/>
        <v>&lt;=3 calls</v>
      </c>
      <c r="W3495" t="str">
        <f t="shared" si="1244"/>
        <v>Q1</v>
      </c>
      <c r="X3495" t="str">
        <f t="shared" si="1245"/>
        <v>High</v>
      </c>
      <c r="Y3495" t="str">
        <f t="shared" si="1246"/>
        <v>Low</v>
      </c>
      <c r="Z3495" s="3">
        <f t="shared" si="1247"/>
        <v>1.578164312035794</v>
      </c>
      <c r="AA3495" s="3">
        <f t="shared" si="1248"/>
        <v>-1.6014861194889203</v>
      </c>
      <c r="AB3495" s="3">
        <f t="shared" si="1249"/>
        <v>-0.60825668744425865</v>
      </c>
      <c r="AC3495" s="3">
        <f t="shared" si="1250"/>
        <v>1.6462905582974481</v>
      </c>
      <c r="AD3495" s="3">
        <f t="shared" si="1251"/>
        <v>3.7636462790303766</v>
      </c>
      <c r="AE3495" s="3">
        <f t="shared" si="1252"/>
        <v>2.8522989301367199</v>
      </c>
      <c r="AF3495" s="3">
        <f t="shared" si="1253"/>
        <v>3.1790226579971006</v>
      </c>
      <c r="AG3495" t="str">
        <f t="shared" si="1254"/>
        <v>Cluster 2</v>
      </c>
      <c r="AH3495" t="str">
        <f t="shared" si="1255"/>
        <v>Not Applicable</v>
      </c>
      <c r="AI3495">
        <f t="shared" si="1256"/>
        <v>45.14</v>
      </c>
      <c r="AJ3495" t="e">
        <f t="shared" si="1257"/>
        <v>#N/A</v>
      </c>
      <c r="AK3495" t="str">
        <f t="shared" si="1258"/>
        <v>yes - Medium</v>
      </c>
      <c r="AL3495" t="str">
        <f t="shared" si="1259"/>
        <v>Q4 - Very High</v>
      </c>
      <c r="AM3495">
        <f t="shared" si="1260"/>
        <v>1</v>
      </c>
      <c r="AN3495">
        <f t="shared" si="1261"/>
        <v>1</v>
      </c>
      <c r="AO3495">
        <f t="shared" si="1262"/>
        <v>0</v>
      </c>
      <c r="AP3495">
        <f t="shared" si="1263"/>
        <v>2</v>
      </c>
      <c r="AQ3495">
        <f t="shared" si="1264"/>
        <v>265.5</v>
      </c>
    </row>
    <row r="3496" spans="1:43" x14ac:dyDescent="0.25">
      <c r="A3496" t="s">
        <v>55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  <c r="U3496">
        <f t="shared" si="1242"/>
        <v>1</v>
      </c>
      <c r="V3496" t="str">
        <f t="shared" si="1243"/>
        <v>&lt;=3 calls</v>
      </c>
      <c r="W3496" t="str">
        <f t="shared" si="1244"/>
        <v>Q3</v>
      </c>
      <c r="X3496" t="str">
        <f t="shared" si="1245"/>
        <v>Not Applicable</v>
      </c>
      <c r="Y3496" t="str">
        <f t="shared" si="1246"/>
        <v>Low</v>
      </c>
      <c r="Z3496" s="3">
        <f t="shared" si="1247"/>
        <v>2.8112151093288991</v>
      </c>
      <c r="AA3496" s="3">
        <f t="shared" si="1248"/>
        <v>-0.97859457482741863</v>
      </c>
      <c r="AB3496" s="3">
        <f t="shared" si="1249"/>
        <v>1.5345913168328644</v>
      </c>
      <c r="AC3496" s="3">
        <f t="shared" si="1250"/>
        <v>0.37822135389418376</v>
      </c>
      <c r="AD3496" s="3">
        <f t="shared" si="1251"/>
        <v>4.7801115097347031</v>
      </c>
      <c r="AE3496" s="3">
        <f t="shared" si="1252"/>
        <v>3.3702521619370152</v>
      </c>
      <c r="AF3496" s="3">
        <f t="shared" si="1253"/>
        <v>2.8049479896397487</v>
      </c>
      <c r="AG3496" t="str">
        <f t="shared" si="1254"/>
        <v>Cluster 3</v>
      </c>
      <c r="AH3496" t="str">
        <f t="shared" si="1255"/>
        <v>Not Applicable</v>
      </c>
      <c r="AI3496">
        <f t="shared" si="1256"/>
        <v>56.46</v>
      </c>
      <c r="AJ3496" t="e">
        <f t="shared" si="1257"/>
        <v>#N/A</v>
      </c>
      <c r="AK3496" t="str">
        <f t="shared" si="1258"/>
        <v>no - Low</v>
      </c>
      <c r="AL3496" t="str">
        <f t="shared" si="1259"/>
        <v>Q3 - High</v>
      </c>
      <c r="AM3496">
        <f t="shared" si="1260"/>
        <v>0</v>
      </c>
      <c r="AN3496">
        <f t="shared" si="1261"/>
        <v>1</v>
      </c>
      <c r="AO3496">
        <f t="shared" si="1262"/>
        <v>0</v>
      </c>
      <c r="AP3496">
        <f t="shared" si="1263"/>
        <v>1</v>
      </c>
      <c r="AQ3496">
        <f t="shared" si="1264"/>
        <v>332.1</v>
      </c>
    </row>
    <row r="3497" spans="1:43" x14ac:dyDescent="0.25">
      <c r="A3497" t="s">
        <v>42</v>
      </c>
      <c r="B3497">
        <v>132</v>
      </c>
      <c r="C3497" t="s">
        <v>25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  <c r="U3497">
        <f t="shared" si="1242"/>
        <v>0</v>
      </c>
      <c r="V3497" t="str">
        <f t="shared" si="1243"/>
        <v>&lt;=3 calls</v>
      </c>
      <c r="W3497" t="str">
        <f t="shared" si="1244"/>
        <v>Q4</v>
      </c>
      <c r="X3497" t="str">
        <f t="shared" si="1245"/>
        <v>Low</v>
      </c>
      <c r="Y3497" t="str">
        <f t="shared" si="1246"/>
        <v>Medium</v>
      </c>
      <c r="Z3497" s="3">
        <f t="shared" si="1247"/>
        <v>0.79871328251567852</v>
      </c>
      <c r="AA3497" s="3">
        <f t="shared" si="1248"/>
        <v>-0.13878552739242309</v>
      </c>
      <c r="AB3497" s="3">
        <f t="shared" si="1249"/>
        <v>0.50983731293388768</v>
      </c>
      <c r="AC3497" s="3">
        <f t="shared" si="1250"/>
        <v>-0.92607839920631685</v>
      </c>
      <c r="AD3497" s="3">
        <f t="shared" si="1251"/>
        <v>2.5024254144965834</v>
      </c>
      <c r="AE3497" s="3">
        <f t="shared" si="1252"/>
        <v>1.3322010424169259</v>
      </c>
      <c r="AF3497" s="3">
        <f t="shared" si="1253"/>
        <v>2.2994317297356517</v>
      </c>
      <c r="AG3497" t="str">
        <f t="shared" si="1254"/>
        <v>Cluster 2</v>
      </c>
      <c r="AH3497" t="str">
        <f t="shared" si="1255"/>
        <v>&gt;16 messages</v>
      </c>
      <c r="AI3497" t="e">
        <f t="shared" si="1256"/>
        <v>#N/A</v>
      </c>
      <c r="AJ3497">
        <f t="shared" si="1257"/>
        <v>37.979999999999997</v>
      </c>
      <c r="AK3497" t="str">
        <f t="shared" si="1258"/>
        <v>yes - Medium</v>
      </c>
      <c r="AL3497" t="str">
        <f t="shared" si="1259"/>
        <v>Q1 - Low</v>
      </c>
      <c r="AM3497">
        <f t="shared" si="1260"/>
        <v>1</v>
      </c>
      <c r="AN3497">
        <f t="shared" si="1261"/>
        <v>0</v>
      </c>
      <c r="AO3497">
        <f t="shared" si="1262"/>
        <v>0</v>
      </c>
      <c r="AP3497">
        <f t="shared" si="1263"/>
        <v>3</v>
      </c>
      <c r="AQ3497">
        <f t="shared" si="1264"/>
        <v>223.4</v>
      </c>
    </row>
    <row r="3498" spans="1:43" x14ac:dyDescent="0.25">
      <c r="A3498" t="s">
        <v>66</v>
      </c>
      <c r="B3498">
        <v>120</v>
      </c>
      <c r="C3498" t="s">
        <v>28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  <c r="U3498">
        <f t="shared" si="1242"/>
        <v>0</v>
      </c>
      <c r="V3498" t="str">
        <f t="shared" si="1243"/>
        <v>&lt;=3 calls</v>
      </c>
      <c r="W3498" t="str">
        <f t="shared" si="1244"/>
        <v>Q3</v>
      </c>
      <c r="X3498" t="str">
        <f t="shared" si="1245"/>
        <v>Not Applicable</v>
      </c>
      <c r="Y3498" t="str">
        <f t="shared" si="1246"/>
        <v>High</v>
      </c>
      <c r="Z3498" s="3">
        <f t="shared" si="1247"/>
        <v>-0.30844043637512741</v>
      </c>
      <c r="AA3498" s="3">
        <f t="shared" si="1248"/>
        <v>0.73883482786547583</v>
      </c>
      <c r="AB3498" s="3">
        <f t="shared" si="1249"/>
        <v>-0.28454563582500869</v>
      </c>
      <c r="AC3498" s="3">
        <f t="shared" si="1250"/>
        <v>0.74052684086654508</v>
      </c>
      <c r="AD3498" s="3">
        <f t="shared" si="1251"/>
        <v>2.6538857962679745</v>
      </c>
      <c r="AE3498" s="3">
        <f t="shared" si="1252"/>
        <v>1.1271018705374996</v>
      </c>
      <c r="AF3498" s="3">
        <f t="shared" si="1253"/>
        <v>1.8701891437780727</v>
      </c>
      <c r="AG3498" t="str">
        <f t="shared" si="1254"/>
        <v>Cluster 2</v>
      </c>
      <c r="AH3498" t="str">
        <f t="shared" si="1255"/>
        <v>Not Applicable</v>
      </c>
      <c r="AI3498" t="e">
        <f t="shared" si="1256"/>
        <v>#N/A</v>
      </c>
      <c r="AJ3498">
        <f t="shared" si="1257"/>
        <v>27.81</v>
      </c>
      <c r="AK3498" t="str">
        <f t="shared" si="1258"/>
        <v>no - Medium</v>
      </c>
      <c r="AL3498" t="str">
        <f t="shared" si="1259"/>
        <v>Q4 - Very High</v>
      </c>
      <c r="AM3498">
        <f t="shared" si="1260"/>
        <v>0</v>
      </c>
      <c r="AN3498">
        <f t="shared" si="1261"/>
        <v>0</v>
      </c>
      <c r="AO3498">
        <f t="shared" si="1262"/>
        <v>1</v>
      </c>
      <c r="AP3498">
        <f t="shared" si="1263"/>
        <v>0</v>
      </c>
      <c r="AQ3498">
        <f t="shared" si="1264"/>
        <v>163.6</v>
      </c>
    </row>
    <row r="3499" spans="1:43" x14ac:dyDescent="0.25">
      <c r="A3499" t="s">
        <v>35</v>
      </c>
      <c r="B3499">
        <v>122</v>
      </c>
      <c r="C3499" t="s">
        <v>28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  <c r="U3499">
        <f t="shared" si="1242"/>
        <v>0</v>
      </c>
      <c r="V3499" t="str">
        <f t="shared" si="1243"/>
        <v>&lt;=3 calls</v>
      </c>
      <c r="W3499" t="str">
        <f t="shared" si="1244"/>
        <v>Q3</v>
      </c>
      <c r="X3499" t="str">
        <f t="shared" si="1245"/>
        <v>Not Applicable</v>
      </c>
      <c r="Y3499" t="str">
        <f t="shared" si="1246"/>
        <v>Low</v>
      </c>
      <c r="Z3499" s="3">
        <f t="shared" si="1247"/>
        <v>0.18033645624556283</v>
      </c>
      <c r="AA3499" s="3">
        <f t="shared" si="1248"/>
        <v>-1.1676511139419319</v>
      </c>
      <c r="AB3499" s="3">
        <f t="shared" si="1249"/>
        <v>0.32315731997554747</v>
      </c>
      <c r="AC3499" s="3">
        <f t="shared" si="1250"/>
        <v>2.0448265939670454</v>
      </c>
      <c r="AD3499" s="3">
        <f t="shared" si="1251"/>
        <v>3.5274658505337988</v>
      </c>
      <c r="AE3499" s="3">
        <f t="shared" si="1252"/>
        <v>2.3836268194056069</v>
      </c>
      <c r="AF3499" s="3">
        <f t="shared" si="1253"/>
        <v>2.6306535883117035</v>
      </c>
      <c r="AG3499" t="str">
        <f t="shared" si="1254"/>
        <v>Cluster 2</v>
      </c>
      <c r="AH3499" t="str">
        <f t="shared" si="1255"/>
        <v>Not Applicable</v>
      </c>
      <c r="AI3499" t="e">
        <f t="shared" si="1256"/>
        <v>#N/A</v>
      </c>
      <c r="AJ3499">
        <f t="shared" si="1257"/>
        <v>32.299999999999997</v>
      </c>
      <c r="AK3499" t="str">
        <f t="shared" si="1258"/>
        <v>no - Low</v>
      </c>
      <c r="AL3499" t="str">
        <f t="shared" si="1259"/>
        <v>Q4 - Very High</v>
      </c>
      <c r="AM3499">
        <f t="shared" si="1260"/>
        <v>0</v>
      </c>
      <c r="AN3499">
        <f t="shared" si="1261"/>
        <v>0</v>
      </c>
      <c r="AO3499">
        <f t="shared" si="1262"/>
        <v>1</v>
      </c>
      <c r="AP3499">
        <f t="shared" si="1263"/>
        <v>3</v>
      </c>
      <c r="AQ3499">
        <f t="shared" si="1264"/>
        <v>190</v>
      </c>
    </row>
    <row r="3500" spans="1:43" x14ac:dyDescent="0.25">
      <c r="A3500" t="s">
        <v>26</v>
      </c>
      <c r="B3500">
        <v>52</v>
      </c>
      <c r="C3500" t="s">
        <v>28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  <c r="U3500">
        <f t="shared" si="1242"/>
        <v>0</v>
      </c>
      <c r="V3500" t="str">
        <f t="shared" si="1243"/>
        <v>&lt;=3 calls</v>
      </c>
      <c r="W3500" t="str">
        <f t="shared" si="1244"/>
        <v>Q1</v>
      </c>
      <c r="X3500" t="str">
        <f t="shared" si="1245"/>
        <v>Not Applicable</v>
      </c>
      <c r="Y3500" t="str">
        <f t="shared" si="1246"/>
        <v>Medium</v>
      </c>
      <c r="Z3500" s="3">
        <f t="shared" si="1247"/>
        <v>-0.4917317711078863</v>
      </c>
      <c r="AA3500" s="3">
        <f t="shared" si="1248"/>
        <v>-0.51689860562144962</v>
      </c>
      <c r="AB3500" s="3">
        <f t="shared" si="1249"/>
        <v>0.82957644980934386</v>
      </c>
      <c r="AC3500" s="3">
        <f t="shared" si="1250"/>
        <v>1.3926767174167949</v>
      </c>
      <c r="AD3500" s="3">
        <f t="shared" si="1251"/>
        <v>3.0925677695916383</v>
      </c>
      <c r="AE3500" s="3">
        <f t="shared" si="1252"/>
        <v>1.7710815420311374</v>
      </c>
      <c r="AF3500" s="3">
        <f t="shared" si="1253"/>
        <v>2.1701346150710985</v>
      </c>
      <c r="AG3500" t="str">
        <f t="shared" si="1254"/>
        <v>Cluster 2</v>
      </c>
      <c r="AH3500" t="str">
        <f t="shared" si="1255"/>
        <v>Not Applicable</v>
      </c>
      <c r="AI3500" t="e">
        <f t="shared" si="1256"/>
        <v>#N/A</v>
      </c>
      <c r="AJ3500">
        <f t="shared" si="1257"/>
        <v>26.13</v>
      </c>
      <c r="AK3500" t="str">
        <f t="shared" si="1258"/>
        <v>no - Low</v>
      </c>
      <c r="AL3500" t="str">
        <f t="shared" si="1259"/>
        <v>Q4 - Very High</v>
      </c>
      <c r="AM3500">
        <f t="shared" si="1260"/>
        <v>0</v>
      </c>
      <c r="AN3500">
        <f t="shared" si="1261"/>
        <v>0</v>
      </c>
      <c r="AO3500">
        <f t="shared" si="1262"/>
        <v>1</v>
      </c>
      <c r="AP3500">
        <f t="shared" si="1263"/>
        <v>1</v>
      </c>
      <c r="AQ3500">
        <f t="shared" si="1264"/>
        <v>153.69999999999999</v>
      </c>
    </row>
    <row r="3501" spans="1:43" x14ac:dyDescent="0.25">
      <c r="A3501" t="s">
        <v>64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  <c r="U3501">
        <f t="shared" si="1242"/>
        <v>0</v>
      </c>
      <c r="V3501" t="str">
        <f t="shared" si="1243"/>
        <v>&lt;=3 calls</v>
      </c>
      <c r="W3501" t="str">
        <f t="shared" si="1244"/>
        <v>Q4</v>
      </c>
      <c r="X3501" t="str">
        <f t="shared" si="1245"/>
        <v>Not Applicable</v>
      </c>
      <c r="Y3501" t="str">
        <f t="shared" si="1246"/>
        <v>Medium</v>
      </c>
      <c r="Z3501" s="3">
        <f t="shared" si="1247"/>
        <v>-0.36953754795271332</v>
      </c>
      <c r="AA3501" s="3">
        <f t="shared" si="1248"/>
        <v>0.59156973423943382</v>
      </c>
      <c r="AB3501" s="3">
        <f t="shared" si="1249"/>
        <v>-0.30241925217208343</v>
      </c>
      <c r="AC3501" s="3">
        <f t="shared" si="1250"/>
        <v>-0.56377291223395598</v>
      </c>
      <c r="AD3501" s="3">
        <f t="shared" si="1251"/>
        <v>1.899339383635652</v>
      </c>
      <c r="AE3501" s="3">
        <f t="shared" si="1252"/>
        <v>0.94647242456824721</v>
      </c>
      <c r="AF3501" s="3">
        <f t="shared" si="1253"/>
        <v>2.486791106367146</v>
      </c>
      <c r="AG3501" t="str">
        <f t="shared" si="1254"/>
        <v>Cluster 2</v>
      </c>
      <c r="AH3501" t="str">
        <f t="shared" si="1255"/>
        <v>Not Applicable</v>
      </c>
      <c r="AI3501" t="e">
        <f t="shared" si="1256"/>
        <v>#N/A</v>
      </c>
      <c r="AJ3501">
        <f t="shared" si="1257"/>
        <v>27.25</v>
      </c>
      <c r="AK3501" t="str">
        <f t="shared" si="1258"/>
        <v>no - High</v>
      </c>
      <c r="AL3501" t="str">
        <f t="shared" si="1259"/>
        <v>Q2 - Medium</v>
      </c>
      <c r="AM3501">
        <f t="shared" si="1260"/>
        <v>0</v>
      </c>
      <c r="AN3501">
        <f t="shared" si="1261"/>
        <v>1</v>
      </c>
      <c r="AO3501">
        <f t="shared" si="1262"/>
        <v>0</v>
      </c>
      <c r="AP3501">
        <f t="shared" si="1263"/>
        <v>2</v>
      </c>
      <c r="AQ3501">
        <f t="shared" si="1264"/>
        <v>160.30000000000001</v>
      </c>
    </row>
    <row r="3502" spans="1:43" x14ac:dyDescent="0.25">
      <c r="A3502" t="s">
        <v>37</v>
      </c>
      <c r="B3502">
        <v>130</v>
      </c>
      <c r="C3502" t="s">
        <v>28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  <c r="U3502">
        <f t="shared" si="1242"/>
        <v>0</v>
      </c>
      <c r="V3502" t="str">
        <f t="shared" si="1243"/>
        <v>&lt;=3 calls</v>
      </c>
      <c r="W3502" t="str">
        <f t="shared" si="1244"/>
        <v>Q4</v>
      </c>
      <c r="X3502" t="str">
        <f t="shared" si="1245"/>
        <v>Not Applicable</v>
      </c>
      <c r="Y3502" t="str">
        <f t="shared" si="1246"/>
        <v>Medium</v>
      </c>
      <c r="Z3502" s="3">
        <f t="shared" si="1247"/>
        <v>-0.72871450692397821</v>
      </c>
      <c r="AA3502" s="3">
        <f t="shared" si="1248"/>
        <v>0.34480119897417427</v>
      </c>
      <c r="AB3502" s="3">
        <f t="shared" si="1249"/>
        <v>-1.5277549506326813</v>
      </c>
      <c r="AC3502" s="3">
        <f t="shared" si="1250"/>
        <v>1.2115239739306143</v>
      </c>
      <c r="AD3502" s="3">
        <f t="shared" si="1251"/>
        <v>2.6554565819653382</v>
      </c>
      <c r="AE3502" s="3">
        <f t="shared" si="1252"/>
        <v>2.1099142702979141</v>
      </c>
      <c r="AF3502" s="3">
        <f t="shared" si="1253"/>
        <v>3.1387938443469841</v>
      </c>
      <c r="AG3502" t="str">
        <f t="shared" si="1254"/>
        <v>Cluster 2</v>
      </c>
      <c r="AH3502" t="str">
        <f t="shared" si="1255"/>
        <v>Not Applicable</v>
      </c>
      <c r="AI3502" t="e">
        <f t="shared" si="1256"/>
        <v>#N/A</v>
      </c>
      <c r="AJ3502">
        <f t="shared" si="1257"/>
        <v>23.95</v>
      </c>
      <c r="AK3502" t="str">
        <f t="shared" si="1258"/>
        <v>no - Medium</v>
      </c>
      <c r="AL3502" t="str">
        <f t="shared" si="1259"/>
        <v>Q4 - Very High</v>
      </c>
      <c r="AM3502">
        <f t="shared" si="1260"/>
        <v>0</v>
      </c>
      <c r="AN3502">
        <f t="shared" si="1261"/>
        <v>0</v>
      </c>
      <c r="AO3502">
        <f t="shared" si="1262"/>
        <v>1</v>
      </c>
      <c r="AP3502">
        <f t="shared" si="1263"/>
        <v>3</v>
      </c>
      <c r="AQ3502">
        <f t="shared" si="1264"/>
        <v>140.9</v>
      </c>
    </row>
    <row r="3503" spans="1:43" x14ac:dyDescent="0.25">
      <c r="A3503" t="s">
        <v>43</v>
      </c>
      <c r="B3503">
        <v>106</v>
      </c>
      <c r="C3503" t="s">
        <v>28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  <c r="U3503">
        <f t="shared" si="1242"/>
        <v>0</v>
      </c>
      <c r="V3503" t="str">
        <f t="shared" si="1243"/>
        <v>&lt;=3 calls</v>
      </c>
      <c r="W3503" t="str">
        <f t="shared" si="1244"/>
        <v>Q3</v>
      </c>
      <c r="X3503" t="str">
        <f t="shared" si="1245"/>
        <v>Not Applicable</v>
      </c>
      <c r="Y3503" t="str">
        <f t="shared" si="1246"/>
        <v>Low</v>
      </c>
      <c r="Z3503" s="3">
        <f t="shared" si="1247"/>
        <v>-0.21957191044409261</v>
      </c>
      <c r="AA3503" s="3">
        <f t="shared" si="1248"/>
        <v>-1.5298436415086838</v>
      </c>
      <c r="AB3503" s="3">
        <f t="shared" si="1249"/>
        <v>-0.75521753296465455</v>
      </c>
      <c r="AC3503" s="3">
        <f t="shared" si="1250"/>
        <v>-2.0492254088206368</v>
      </c>
      <c r="AD3503" s="3">
        <f t="shared" si="1251"/>
        <v>1.4319897702490088</v>
      </c>
      <c r="AE3503" s="3">
        <f t="shared" si="1252"/>
        <v>2.67550213783767</v>
      </c>
      <c r="AF3503" s="3">
        <f t="shared" si="1253"/>
        <v>4.5017806118301769</v>
      </c>
      <c r="AG3503" t="str">
        <f t="shared" si="1254"/>
        <v>Cluster 1</v>
      </c>
      <c r="AH3503" t="str">
        <f t="shared" si="1255"/>
        <v>Not Applicable</v>
      </c>
      <c r="AI3503" t="e">
        <f t="shared" si="1256"/>
        <v>#N/A</v>
      </c>
      <c r="AJ3503">
        <f t="shared" si="1257"/>
        <v>28.63</v>
      </c>
      <c r="AK3503" t="str">
        <f t="shared" si="1258"/>
        <v>no - Medium</v>
      </c>
      <c r="AL3503" t="str">
        <f t="shared" si="1259"/>
        <v>Q1 - Low</v>
      </c>
      <c r="AM3503">
        <f t="shared" si="1260"/>
        <v>0</v>
      </c>
      <c r="AN3503">
        <f t="shared" si="1261"/>
        <v>0</v>
      </c>
      <c r="AO3503">
        <f t="shared" si="1262"/>
        <v>1</v>
      </c>
      <c r="AP3503">
        <f t="shared" si="1263"/>
        <v>3</v>
      </c>
      <c r="AQ3503">
        <f t="shared" si="1264"/>
        <v>168.4</v>
      </c>
    </row>
    <row r="3504" spans="1:43" x14ac:dyDescent="0.25">
      <c r="A3504" t="s">
        <v>27</v>
      </c>
      <c r="B3504">
        <v>150</v>
      </c>
      <c r="C3504" t="s">
        <v>25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  <c r="U3504">
        <f t="shared" si="1242"/>
        <v>1</v>
      </c>
      <c r="V3504" t="str">
        <f t="shared" si="1243"/>
        <v>&gt;3 calls</v>
      </c>
      <c r="W3504" t="str">
        <f t="shared" si="1244"/>
        <v>Q4</v>
      </c>
      <c r="X3504" t="str">
        <f t="shared" si="1245"/>
        <v>Not Applicable</v>
      </c>
      <c r="Y3504" t="str">
        <f t="shared" si="1246"/>
        <v>Medium</v>
      </c>
      <c r="Z3504" s="3">
        <f t="shared" si="1247"/>
        <v>-0.54357174456765611</v>
      </c>
      <c r="AA3504" s="3">
        <f t="shared" si="1248"/>
        <v>-0.18256704171367855</v>
      </c>
      <c r="AB3504" s="3">
        <f t="shared" si="1249"/>
        <v>0.45820242126455951</v>
      </c>
      <c r="AC3504" s="3">
        <f t="shared" si="1250"/>
        <v>-0.70869510702289995</v>
      </c>
      <c r="AD3504" s="3">
        <f t="shared" si="1251"/>
        <v>1.7571955598919442</v>
      </c>
      <c r="AE3504" s="3">
        <f t="shared" si="1252"/>
        <v>1.0202936733035806</v>
      </c>
      <c r="AF3504" s="3">
        <f t="shared" si="1253"/>
        <v>2.6446667320973853</v>
      </c>
      <c r="AG3504" t="str">
        <f t="shared" si="1254"/>
        <v>Cluster 2</v>
      </c>
      <c r="AH3504" t="str">
        <f t="shared" si="1255"/>
        <v>Not Applicable</v>
      </c>
      <c r="AI3504">
        <f t="shared" si="1256"/>
        <v>25.65</v>
      </c>
      <c r="AJ3504" t="e">
        <f t="shared" si="1257"/>
        <v>#N/A</v>
      </c>
      <c r="AK3504" t="str">
        <f t="shared" si="1258"/>
        <v>no - Medium</v>
      </c>
      <c r="AL3504" t="str">
        <f t="shared" si="1259"/>
        <v>Q1 - Low</v>
      </c>
      <c r="AM3504">
        <f t="shared" si="1260"/>
        <v>0</v>
      </c>
      <c r="AN3504">
        <f t="shared" si="1261"/>
        <v>0</v>
      </c>
      <c r="AO3504">
        <f t="shared" si="1262"/>
        <v>0</v>
      </c>
      <c r="AP3504">
        <f t="shared" si="1263"/>
        <v>5</v>
      </c>
      <c r="AQ3504">
        <f t="shared" si="1264"/>
        <v>150.9</v>
      </c>
    </row>
    <row r="3505" spans="1:43" x14ac:dyDescent="0.25">
      <c r="A3505" t="s">
        <v>26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  <c r="U3505">
        <f t="shared" si="1242"/>
        <v>1</v>
      </c>
      <c r="V3505" t="str">
        <f t="shared" si="1243"/>
        <v>&lt;=3 calls</v>
      </c>
      <c r="W3505" t="str">
        <f t="shared" si="1244"/>
        <v>Q2</v>
      </c>
      <c r="X3505" t="str">
        <f t="shared" si="1245"/>
        <v>Not Applicable</v>
      </c>
      <c r="Y3505" t="str">
        <f t="shared" si="1246"/>
        <v>High</v>
      </c>
      <c r="Z3505" s="3">
        <f t="shared" si="1247"/>
        <v>1.3856158391852191</v>
      </c>
      <c r="AA3505" s="3">
        <f t="shared" si="1248"/>
        <v>1.5269020856480777</v>
      </c>
      <c r="AB3505" s="3">
        <f t="shared" si="1249"/>
        <v>0.51579518504957966</v>
      </c>
      <c r="AC3505" s="3">
        <f t="shared" si="1250"/>
        <v>0.12460751301353053</v>
      </c>
      <c r="AD3505" s="3">
        <f t="shared" si="1251"/>
        <v>3.9545890031670763</v>
      </c>
      <c r="AE3505" s="3">
        <f t="shared" si="1252"/>
        <v>2.1290685611734435</v>
      </c>
      <c r="AF3505" s="3">
        <f t="shared" si="1253"/>
        <v>1.1946094308954462</v>
      </c>
      <c r="AG3505" t="str">
        <f t="shared" si="1254"/>
        <v>Cluster 3</v>
      </c>
      <c r="AH3505" t="str">
        <f t="shared" si="1255"/>
        <v>Not Applicable</v>
      </c>
      <c r="AI3505">
        <f t="shared" si="1256"/>
        <v>43.37</v>
      </c>
      <c r="AJ3505" t="e">
        <f t="shared" si="1257"/>
        <v>#N/A</v>
      </c>
      <c r="AK3505" t="str">
        <f t="shared" si="1258"/>
        <v>no - Low</v>
      </c>
      <c r="AL3505" t="str">
        <f t="shared" si="1259"/>
        <v>Q3 - High</v>
      </c>
      <c r="AM3505">
        <f t="shared" si="1260"/>
        <v>0</v>
      </c>
      <c r="AN3505">
        <f t="shared" si="1261"/>
        <v>1</v>
      </c>
      <c r="AO3505">
        <f t="shared" si="1262"/>
        <v>0</v>
      </c>
      <c r="AP3505">
        <f t="shared" si="1263"/>
        <v>0</v>
      </c>
      <c r="AQ3505">
        <f t="shared" si="1264"/>
        <v>255.1</v>
      </c>
    </row>
    <row r="3506" spans="1:43" x14ac:dyDescent="0.25">
      <c r="A3506" t="s">
        <v>41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  <c r="U3506">
        <f t="shared" si="1242"/>
        <v>0</v>
      </c>
      <c r="V3506" t="str">
        <f t="shared" si="1243"/>
        <v>&lt;=3 calls</v>
      </c>
      <c r="W3506" t="str">
        <f t="shared" si="1244"/>
        <v>Q2</v>
      </c>
      <c r="X3506" t="str">
        <f t="shared" si="1245"/>
        <v>Not Applicable</v>
      </c>
      <c r="Y3506" t="str">
        <f t="shared" si="1246"/>
        <v>Medium</v>
      </c>
      <c r="Z3506" s="3">
        <f t="shared" si="1247"/>
        <v>-1.5877769242573123</v>
      </c>
      <c r="AA3506" s="3">
        <f t="shared" si="1248"/>
        <v>-0.16664649105140353</v>
      </c>
      <c r="AB3506" s="3">
        <f t="shared" si="1249"/>
        <v>-8.59498986352846E-2</v>
      </c>
      <c r="AC3506" s="3">
        <f t="shared" si="1250"/>
        <v>1.71875165569192</v>
      </c>
      <c r="AD3506" s="3">
        <f t="shared" si="1251"/>
        <v>3.0441842810018462</v>
      </c>
      <c r="AE3506" s="3">
        <f t="shared" si="1252"/>
        <v>2.3474030870736469</v>
      </c>
      <c r="AF3506" s="3">
        <f t="shared" si="1253"/>
        <v>3.1230665330260017</v>
      </c>
      <c r="AG3506" t="str">
        <f t="shared" si="1254"/>
        <v>Cluster 2</v>
      </c>
      <c r="AH3506" t="str">
        <f t="shared" si="1255"/>
        <v>Not Applicable</v>
      </c>
      <c r="AI3506" t="e">
        <f t="shared" si="1256"/>
        <v>#N/A</v>
      </c>
      <c r="AJ3506">
        <f t="shared" si="1257"/>
        <v>16.07</v>
      </c>
      <c r="AK3506" t="str">
        <f t="shared" si="1258"/>
        <v>no - Medium</v>
      </c>
      <c r="AL3506" t="str">
        <f t="shared" si="1259"/>
        <v>Q4 - Very High</v>
      </c>
      <c r="AM3506">
        <f t="shared" si="1260"/>
        <v>0</v>
      </c>
      <c r="AN3506">
        <f t="shared" si="1261"/>
        <v>1</v>
      </c>
      <c r="AO3506">
        <f t="shared" si="1262"/>
        <v>0</v>
      </c>
      <c r="AP3506">
        <f t="shared" si="1263"/>
        <v>1</v>
      </c>
      <c r="AQ3506">
        <f t="shared" si="1264"/>
        <v>94.5</v>
      </c>
    </row>
    <row r="3507" spans="1:43" x14ac:dyDescent="0.25">
      <c r="A3507" t="s">
        <v>59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  <c r="U3507">
        <f t="shared" si="1242"/>
        <v>0</v>
      </c>
      <c r="V3507" t="str">
        <f t="shared" si="1243"/>
        <v>&lt;=3 calls</v>
      </c>
      <c r="W3507" t="str">
        <f t="shared" si="1244"/>
        <v>Q1</v>
      </c>
      <c r="X3507" t="str">
        <f t="shared" si="1245"/>
        <v>Not Applicable</v>
      </c>
      <c r="Y3507" t="str">
        <f t="shared" si="1246"/>
        <v>Low</v>
      </c>
      <c r="Z3507" s="3">
        <f t="shared" si="1247"/>
        <v>-0.83794873671420822</v>
      </c>
      <c r="AA3507" s="3">
        <f t="shared" si="1248"/>
        <v>-0.81938906820467061</v>
      </c>
      <c r="AB3507" s="3">
        <f t="shared" si="1249"/>
        <v>-0.60031285795666955</v>
      </c>
      <c r="AC3507" s="3">
        <f t="shared" si="1250"/>
        <v>0.30576025649971117</v>
      </c>
      <c r="AD3507" s="3">
        <f t="shared" si="1251"/>
        <v>1.3869537049178875</v>
      </c>
      <c r="AE3507" s="3">
        <f t="shared" si="1252"/>
        <v>1.351821509052556</v>
      </c>
      <c r="AF3507" s="3">
        <f t="shared" si="1253"/>
        <v>3.119487490772932</v>
      </c>
      <c r="AG3507" t="str">
        <f t="shared" si="1254"/>
        <v>Cluster 2</v>
      </c>
      <c r="AH3507" t="str">
        <f t="shared" si="1255"/>
        <v>Not Applicable</v>
      </c>
      <c r="AI3507" t="e">
        <f t="shared" si="1256"/>
        <v>#N/A</v>
      </c>
      <c r="AJ3507">
        <f t="shared" si="1257"/>
        <v>22.95</v>
      </c>
      <c r="AK3507" t="str">
        <f t="shared" si="1258"/>
        <v>no - High</v>
      </c>
      <c r="AL3507" t="str">
        <f t="shared" si="1259"/>
        <v>Q3 - High</v>
      </c>
      <c r="AM3507">
        <f t="shared" si="1260"/>
        <v>0</v>
      </c>
      <c r="AN3507">
        <f t="shared" si="1261"/>
        <v>1</v>
      </c>
      <c r="AO3507">
        <f t="shared" si="1262"/>
        <v>0</v>
      </c>
      <c r="AP3507">
        <f t="shared" si="1263"/>
        <v>1</v>
      </c>
      <c r="AQ3507">
        <f t="shared" si="1264"/>
        <v>135</v>
      </c>
    </row>
    <row r="3508" spans="1:43" x14ac:dyDescent="0.25">
      <c r="A3508" t="s">
        <v>70</v>
      </c>
      <c r="B3508">
        <v>74</v>
      </c>
      <c r="C3508" t="s">
        <v>25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  <c r="U3508">
        <f t="shared" si="1242"/>
        <v>1</v>
      </c>
      <c r="V3508" t="str">
        <f t="shared" si="1243"/>
        <v>&lt;=3 calls</v>
      </c>
      <c r="W3508" t="str">
        <f t="shared" si="1244"/>
        <v>Q2</v>
      </c>
      <c r="X3508" t="str">
        <f t="shared" si="1245"/>
        <v>Not Applicable</v>
      </c>
      <c r="Y3508" t="str">
        <f t="shared" si="1246"/>
        <v>High</v>
      </c>
      <c r="Z3508" s="3">
        <f t="shared" si="1247"/>
        <v>1.9743698234783227</v>
      </c>
      <c r="AA3508" s="3">
        <f t="shared" si="1248"/>
        <v>1.2065010035697981</v>
      </c>
      <c r="AB3508" s="3">
        <f t="shared" si="1249"/>
        <v>-1.2596507054265538</v>
      </c>
      <c r="AC3508" s="3">
        <f t="shared" si="1250"/>
        <v>0.84921848695825297</v>
      </c>
      <c r="AD3508" s="3">
        <f t="shared" si="1251"/>
        <v>4.1475956923149671</v>
      </c>
      <c r="AE3508" s="3">
        <f t="shared" si="1252"/>
        <v>2.7679726894877472</v>
      </c>
      <c r="AF3508" s="3">
        <f t="shared" si="1253"/>
        <v>2.4740241697668179</v>
      </c>
      <c r="AG3508" t="str">
        <f t="shared" si="1254"/>
        <v>Cluster 3</v>
      </c>
      <c r="AH3508" t="str">
        <f t="shared" si="1255"/>
        <v>Not Applicable</v>
      </c>
      <c r="AI3508">
        <f t="shared" si="1256"/>
        <v>48.77</v>
      </c>
      <c r="AJ3508" t="e">
        <f t="shared" si="1257"/>
        <v>#N/A</v>
      </c>
      <c r="AK3508" t="str">
        <f t="shared" si="1258"/>
        <v>no - Medium</v>
      </c>
      <c r="AL3508" t="str">
        <f t="shared" si="1259"/>
        <v>Q4 - Very High</v>
      </c>
      <c r="AM3508">
        <f t="shared" si="1260"/>
        <v>0</v>
      </c>
      <c r="AN3508">
        <f t="shared" si="1261"/>
        <v>0</v>
      </c>
      <c r="AO3508">
        <f t="shared" si="1262"/>
        <v>0</v>
      </c>
      <c r="AP3508">
        <f t="shared" si="1263"/>
        <v>0</v>
      </c>
      <c r="AQ3508">
        <f t="shared" si="1264"/>
        <v>286.89999999999998</v>
      </c>
    </row>
    <row r="3509" spans="1:43" x14ac:dyDescent="0.25">
      <c r="A3509" t="s">
        <v>48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  <c r="U3509">
        <f t="shared" si="1242"/>
        <v>0</v>
      </c>
      <c r="V3509" t="str">
        <f t="shared" si="1243"/>
        <v>&lt;=3 calls</v>
      </c>
      <c r="W3509" t="str">
        <f t="shared" si="1244"/>
        <v>Q4</v>
      </c>
      <c r="X3509" t="str">
        <f t="shared" si="1245"/>
        <v>Not Applicable</v>
      </c>
      <c r="Y3509" t="str">
        <f t="shared" si="1246"/>
        <v>High</v>
      </c>
      <c r="Z3509" s="3">
        <f t="shared" si="1247"/>
        <v>-0.27511473915098922</v>
      </c>
      <c r="AA3509" s="3">
        <f t="shared" si="1248"/>
        <v>1.5905842882971779</v>
      </c>
      <c r="AB3509" s="3">
        <f t="shared" si="1249"/>
        <v>-1.5635021833268317</v>
      </c>
      <c r="AC3509" s="3">
        <f t="shared" si="1250"/>
        <v>5.2146415619058542E-2</v>
      </c>
      <c r="AD3509" s="3">
        <f t="shared" si="1251"/>
        <v>2.9429801879527617</v>
      </c>
      <c r="AE3509" s="3">
        <f t="shared" si="1252"/>
        <v>2.2478667273229616</v>
      </c>
      <c r="AF3509" s="3">
        <f t="shared" si="1253"/>
        <v>3.0732193642707659</v>
      </c>
      <c r="AG3509" t="str">
        <f t="shared" si="1254"/>
        <v>Cluster 2</v>
      </c>
      <c r="AH3509" t="str">
        <f t="shared" si="1255"/>
        <v>Not Applicable</v>
      </c>
      <c r="AI3509" t="e">
        <f t="shared" si="1256"/>
        <v>#N/A</v>
      </c>
      <c r="AJ3509">
        <f t="shared" si="1257"/>
        <v>28.12</v>
      </c>
      <c r="AK3509" t="str">
        <f t="shared" si="1258"/>
        <v>no - High</v>
      </c>
      <c r="AL3509" t="str">
        <f t="shared" si="1259"/>
        <v>Q3 - High</v>
      </c>
      <c r="AM3509">
        <f t="shared" si="1260"/>
        <v>0</v>
      </c>
      <c r="AN3509">
        <f t="shared" si="1261"/>
        <v>1</v>
      </c>
      <c r="AO3509">
        <f t="shared" si="1262"/>
        <v>0</v>
      </c>
      <c r="AP3509">
        <f t="shared" si="1263"/>
        <v>1</v>
      </c>
      <c r="AQ3509">
        <f t="shared" si="1264"/>
        <v>165.4</v>
      </c>
    </row>
    <row r="3510" spans="1:43" x14ac:dyDescent="0.25">
      <c r="A3510" t="s">
        <v>68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  <c r="U3510">
        <f t="shared" si="1242"/>
        <v>1</v>
      </c>
      <c r="V3510" t="str">
        <f t="shared" si="1243"/>
        <v>&lt;=3 calls</v>
      </c>
      <c r="W3510" t="str">
        <f t="shared" si="1244"/>
        <v>Q2</v>
      </c>
      <c r="X3510" t="str">
        <f t="shared" si="1245"/>
        <v>Not Applicable</v>
      </c>
      <c r="Y3510" t="str">
        <f t="shared" si="1246"/>
        <v>Medium</v>
      </c>
      <c r="Z3510" s="3">
        <f t="shared" si="1247"/>
        <v>0.77279329578579325</v>
      </c>
      <c r="AA3510" s="3">
        <f t="shared" si="1248"/>
        <v>0.31296009764962474</v>
      </c>
      <c r="AB3510" s="3">
        <f t="shared" si="1249"/>
        <v>7.0940733744597542E-2</v>
      </c>
      <c r="AC3510" s="3">
        <f t="shared" si="1250"/>
        <v>-0.74492565572013658</v>
      </c>
      <c r="AD3510" s="3">
        <f t="shared" si="1251"/>
        <v>2.4654892544698681</v>
      </c>
      <c r="AE3510" s="3">
        <f t="shared" si="1252"/>
        <v>1.1203125996732468</v>
      </c>
      <c r="AF3510" s="3">
        <f t="shared" si="1253"/>
        <v>2.1051278768917747</v>
      </c>
      <c r="AG3510" t="str">
        <f t="shared" si="1254"/>
        <v>Cluster 2</v>
      </c>
      <c r="AH3510" t="str">
        <f t="shared" si="1255"/>
        <v>Not Applicable</v>
      </c>
      <c r="AI3510">
        <f t="shared" si="1256"/>
        <v>37.74</v>
      </c>
      <c r="AJ3510" t="e">
        <f t="shared" si="1257"/>
        <v>#N/A</v>
      </c>
      <c r="AK3510" t="str">
        <f t="shared" si="1258"/>
        <v>no - Medium</v>
      </c>
      <c r="AL3510" t="str">
        <f t="shared" si="1259"/>
        <v>Q1 - Low</v>
      </c>
      <c r="AM3510">
        <f t="shared" si="1260"/>
        <v>0</v>
      </c>
      <c r="AN3510">
        <f t="shared" si="1261"/>
        <v>1</v>
      </c>
      <c r="AO3510">
        <f t="shared" si="1262"/>
        <v>0</v>
      </c>
      <c r="AP3510">
        <f t="shared" si="1263"/>
        <v>3</v>
      </c>
      <c r="AQ3510">
        <f t="shared" si="1264"/>
        <v>222</v>
      </c>
    </row>
    <row r="3511" spans="1:43" x14ac:dyDescent="0.25">
      <c r="A3511" t="s">
        <v>65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  <c r="U3511">
        <f t="shared" si="1242"/>
        <v>0</v>
      </c>
      <c r="V3511" t="str">
        <f t="shared" si="1243"/>
        <v>&lt;=3 calls</v>
      </c>
      <c r="W3511" t="str">
        <f t="shared" si="1244"/>
        <v>Q3</v>
      </c>
      <c r="X3511" t="str">
        <f t="shared" si="1245"/>
        <v>Low</v>
      </c>
      <c r="Y3511" t="str">
        <f t="shared" si="1246"/>
        <v>Medium</v>
      </c>
      <c r="Z3511" s="3">
        <f t="shared" si="1247"/>
        <v>0.54691912571108059</v>
      </c>
      <c r="AA3511" s="3">
        <f t="shared" si="1248"/>
        <v>-0.68605445640811935</v>
      </c>
      <c r="AB3511" s="3">
        <f t="shared" si="1249"/>
        <v>0.58728965043788017</v>
      </c>
      <c r="AC3511" s="3">
        <f t="shared" si="1250"/>
        <v>-0.56377291223395598</v>
      </c>
      <c r="AD3511" s="3">
        <f t="shared" si="1251"/>
        <v>2.2806365541927076</v>
      </c>
      <c r="AE3511" s="3">
        <f t="shared" si="1252"/>
        <v>1.1968877463263696</v>
      </c>
      <c r="AF3511" s="3">
        <f t="shared" si="1253"/>
        <v>2.3798692111736823</v>
      </c>
      <c r="AG3511" t="str">
        <f t="shared" si="1254"/>
        <v>Cluster 2</v>
      </c>
      <c r="AH3511" t="str">
        <f t="shared" si="1255"/>
        <v>Not Applicable</v>
      </c>
      <c r="AI3511" t="e">
        <f t="shared" si="1256"/>
        <v>#N/A</v>
      </c>
      <c r="AJ3511">
        <f t="shared" si="1257"/>
        <v>35.67</v>
      </c>
      <c r="AK3511" t="str">
        <f t="shared" si="1258"/>
        <v>yes - Medium</v>
      </c>
      <c r="AL3511" t="str">
        <f t="shared" si="1259"/>
        <v>Q2 - Medium</v>
      </c>
      <c r="AM3511">
        <f t="shared" si="1260"/>
        <v>1</v>
      </c>
      <c r="AN3511">
        <f t="shared" si="1261"/>
        <v>1</v>
      </c>
      <c r="AO3511">
        <f t="shared" si="1262"/>
        <v>0</v>
      </c>
      <c r="AP3511">
        <f t="shared" si="1263"/>
        <v>0</v>
      </c>
      <c r="AQ3511">
        <f t="shared" si="1264"/>
        <v>209.8</v>
      </c>
    </row>
    <row r="3512" spans="1:43" x14ac:dyDescent="0.25">
      <c r="A3512" t="s">
        <v>30</v>
      </c>
      <c r="B3512">
        <v>4</v>
      </c>
      <c r="C3512" t="s">
        <v>25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  <c r="U3512">
        <f t="shared" si="1242"/>
        <v>0</v>
      </c>
      <c r="V3512" t="str">
        <f t="shared" si="1243"/>
        <v>&lt;=3 calls</v>
      </c>
      <c r="W3512" t="str">
        <f t="shared" si="1244"/>
        <v>Q1</v>
      </c>
      <c r="X3512" t="str">
        <f t="shared" si="1245"/>
        <v>Not Applicable</v>
      </c>
      <c r="Y3512" t="str">
        <f t="shared" si="1246"/>
        <v>Low</v>
      </c>
      <c r="Z3512" s="3">
        <f t="shared" si="1247"/>
        <v>-0.40656610042397773</v>
      </c>
      <c r="AA3512" s="3">
        <f t="shared" si="1248"/>
        <v>-0.71590548889988459</v>
      </c>
      <c r="AB3512" s="3">
        <f t="shared" si="1249"/>
        <v>-0.15545840665168803</v>
      </c>
      <c r="AC3512" s="3">
        <f t="shared" si="1250"/>
        <v>0.81298793826101701</v>
      </c>
      <c r="AD3512" s="3">
        <f t="shared" si="1251"/>
        <v>2.1054807649509546</v>
      </c>
      <c r="AE3512" s="3">
        <f t="shared" si="1252"/>
        <v>1.1674473722646017</v>
      </c>
      <c r="AF3512" s="3">
        <f t="shared" si="1253"/>
        <v>2.5085488798180893</v>
      </c>
      <c r="AG3512" t="str">
        <f t="shared" si="1254"/>
        <v>Cluster 2</v>
      </c>
      <c r="AH3512" t="str">
        <f t="shared" si="1255"/>
        <v>&gt;16 messages</v>
      </c>
      <c r="AI3512" t="e">
        <f t="shared" si="1256"/>
        <v>#N/A</v>
      </c>
      <c r="AJ3512">
        <f t="shared" si="1257"/>
        <v>26.91</v>
      </c>
      <c r="AK3512" t="str">
        <f t="shared" si="1258"/>
        <v>no - Low</v>
      </c>
      <c r="AL3512" t="str">
        <f t="shared" si="1259"/>
        <v>Q4 - Very High</v>
      </c>
      <c r="AM3512">
        <f t="shared" si="1260"/>
        <v>0</v>
      </c>
      <c r="AN3512">
        <f t="shared" si="1261"/>
        <v>0</v>
      </c>
      <c r="AO3512">
        <f t="shared" si="1262"/>
        <v>0</v>
      </c>
      <c r="AP3512">
        <f t="shared" si="1263"/>
        <v>2</v>
      </c>
      <c r="AQ3512">
        <f t="shared" si="1264"/>
        <v>158.30000000000001</v>
      </c>
    </row>
    <row r="3513" spans="1:43" x14ac:dyDescent="0.25">
      <c r="A3513" t="s">
        <v>60</v>
      </c>
      <c r="B3513">
        <v>161</v>
      </c>
      <c r="C3513" t="s">
        <v>25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  <c r="U3513">
        <f t="shared" si="1242"/>
        <v>1</v>
      </c>
      <c r="V3513" t="str">
        <f t="shared" si="1243"/>
        <v>&lt;=3 calls</v>
      </c>
      <c r="W3513" t="str">
        <f t="shared" si="1244"/>
        <v>Q4</v>
      </c>
      <c r="X3513" t="str">
        <f t="shared" si="1245"/>
        <v>Not Applicable</v>
      </c>
      <c r="Y3513" t="str">
        <f t="shared" si="1246"/>
        <v>High</v>
      </c>
      <c r="Z3513" s="3">
        <f t="shared" si="1247"/>
        <v>1.3337758657254493</v>
      </c>
      <c r="AA3513" s="3">
        <f t="shared" si="1248"/>
        <v>0.86818930199645861</v>
      </c>
      <c r="AB3513" s="3">
        <f t="shared" si="1249"/>
        <v>1.6656645033780817</v>
      </c>
      <c r="AC3513" s="3">
        <f t="shared" si="1250"/>
        <v>-0.38262016874777532</v>
      </c>
      <c r="AD3513" s="3">
        <f t="shared" si="1251"/>
        <v>4.0525999259911565</v>
      </c>
      <c r="AE3513" s="3">
        <f t="shared" si="1252"/>
        <v>2.3352830996346237</v>
      </c>
      <c r="AF3513" s="3">
        <f t="shared" si="1253"/>
        <v>1.5759213656571411</v>
      </c>
      <c r="AG3513" t="str">
        <f t="shared" si="1254"/>
        <v>Cluster 3</v>
      </c>
      <c r="AH3513" t="str">
        <f t="shared" si="1255"/>
        <v>Not Applicable</v>
      </c>
      <c r="AI3513">
        <f t="shared" si="1256"/>
        <v>42.89</v>
      </c>
      <c r="AJ3513" t="e">
        <f t="shared" si="1257"/>
        <v>#N/A</v>
      </c>
      <c r="AK3513" t="str">
        <f t="shared" si="1258"/>
        <v>no - Low</v>
      </c>
      <c r="AL3513" t="str">
        <f t="shared" si="1259"/>
        <v>Q2 - Medium</v>
      </c>
      <c r="AM3513">
        <f t="shared" si="1260"/>
        <v>0</v>
      </c>
      <c r="AN3513">
        <f t="shared" si="1261"/>
        <v>0</v>
      </c>
      <c r="AO3513">
        <f t="shared" si="1262"/>
        <v>0</v>
      </c>
      <c r="AP3513">
        <f t="shared" si="1263"/>
        <v>1</v>
      </c>
      <c r="AQ3513">
        <f t="shared" si="1264"/>
        <v>252.3</v>
      </c>
    </row>
    <row r="3514" spans="1:43" x14ac:dyDescent="0.25">
      <c r="A3514" t="s">
        <v>31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  <c r="U3514">
        <f t="shared" si="1242"/>
        <v>1</v>
      </c>
      <c r="V3514" t="str">
        <f t="shared" si="1243"/>
        <v>&lt;=3 calls</v>
      </c>
      <c r="W3514" t="str">
        <f t="shared" si="1244"/>
        <v>Q3</v>
      </c>
      <c r="X3514" t="str">
        <f t="shared" si="1245"/>
        <v>Not Applicable</v>
      </c>
      <c r="Y3514" t="str">
        <f t="shared" si="1246"/>
        <v>Medium</v>
      </c>
      <c r="Z3514" s="3">
        <f t="shared" si="1247"/>
        <v>1.393021549679472</v>
      </c>
      <c r="AA3514" s="3">
        <f t="shared" si="1248"/>
        <v>0.48211594843629452</v>
      </c>
      <c r="AB3514" s="3">
        <f t="shared" si="1249"/>
        <v>2.3190444787322746</v>
      </c>
      <c r="AC3514" s="3">
        <f t="shared" si="1250"/>
        <v>0.88544903565548905</v>
      </c>
      <c r="AD3514" s="3">
        <f t="shared" si="1251"/>
        <v>4.7428044593570338</v>
      </c>
      <c r="AE3514" s="3">
        <f t="shared" si="1252"/>
        <v>2.8870282497214865</v>
      </c>
      <c r="AF3514" s="3">
        <f t="shared" si="1253"/>
        <v>1.4750152845590609</v>
      </c>
      <c r="AG3514" t="str">
        <f t="shared" si="1254"/>
        <v>Cluster 3</v>
      </c>
      <c r="AH3514" t="str">
        <f t="shared" si="1255"/>
        <v>Not Applicable</v>
      </c>
      <c r="AI3514">
        <f t="shared" si="1256"/>
        <v>43.44</v>
      </c>
      <c r="AJ3514" t="e">
        <f t="shared" si="1257"/>
        <v>#N/A</v>
      </c>
      <c r="AK3514" t="str">
        <f t="shared" si="1258"/>
        <v>no - Medium</v>
      </c>
      <c r="AL3514" t="str">
        <f t="shared" si="1259"/>
        <v>Q4 - Very High</v>
      </c>
      <c r="AM3514">
        <f t="shared" si="1260"/>
        <v>0</v>
      </c>
      <c r="AN3514">
        <f t="shared" si="1261"/>
        <v>1</v>
      </c>
      <c r="AO3514">
        <f t="shared" si="1262"/>
        <v>0</v>
      </c>
      <c r="AP3514">
        <f t="shared" si="1263"/>
        <v>1</v>
      </c>
      <c r="AQ3514">
        <f t="shared" si="1264"/>
        <v>255.5</v>
      </c>
    </row>
    <row r="3515" spans="1:43" x14ac:dyDescent="0.25">
      <c r="A3515" t="s">
        <v>44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  <c r="U3515">
        <f t="shared" si="1242"/>
        <v>0</v>
      </c>
      <c r="V3515" t="str">
        <f t="shared" si="1243"/>
        <v>&lt;=3 calls</v>
      </c>
      <c r="W3515" t="str">
        <f t="shared" si="1244"/>
        <v>Q2</v>
      </c>
      <c r="X3515" t="str">
        <f t="shared" si="1245"/>
        <v>Not Applicable</v>
      </c>
      <c r="Y3515" t="str">
        <f t="shared" si="1246"/>
        <v>Medium</v>
      </c>
      <c r="Z3515" s="3">
        <f t="shared" si="1247"/>
        <v>0.88202752557602337</v>
      </c>
      <c r="AA3515" s="3">
        <f t="shared" si="1248"/>
        <v>0.36868202496758623</v>
      </c>
      <c r="AB3515" s="3">
        <f t="shared" si="1249"/>
        <v>0.45025859177697042</v>
      </c>
      <c r="AC3515" s="3">
        <f t="shared" si="1250"/>
        <v>1.428907266114031</v>
      </c>
      <c r="AD3515" s="3">
        <f t="shared" si="1251"/>
        <v>3.6630804772622234</v>
      </c>
      <c r="AE3515" s="3">
        <f t="shared" si="1252"/>
        <v>1.7771909762404312</v>
      </c>
      <c r="AF3515" s="3">
        <f t="shared" si="1253"/>
        <v>0.94797518383193724</v>
      </c>
      <c r="AG3515" t="str">
        <f t="shared" si="1254"/>
        <v>Cluster 3</v>
      </c>
      <c r="AH3515" t="str">
        <f t="shared" si="1255"/>
        <v>Not Applicable</v>
      </c>
      <c r="AI3515" t="e">
        <f t="shared" si="1256"/>
        <v>#N/A</v>
      </c>
      <c r="AJ3515">
        <f t="shared" si="1257"/>
        <v>38.74</v>
      </c>
      <c r="AK3515" t="str">
        <f t="shared" si="1258"/>
        <v>no - Medium</v>
      </c>
      <c r="AL3515" t="str">
        <f t="shared" si="1259"/>
        <v>Q4 - Very High</v>
      </c>
      <c r="AM3515">
        <f t="shared" si="1260"/>
        <v>0</v>
      </c>
      <c r="AN3515">
        <f t="shared" si="1261"/>
        <v>1</v>
      </c>
      <c r="AO3515">
        <f t="shared" si="1262"/>
        <v>0</v>
      </c>
      <c r="AP3515">
        <f t="shared" si="1263"/>
        <v>3</v>
      </c>
      <c r="AQ3515">
        <f t="shared" si="1264"/>
        <v>227.9</v>
      </c>
    </row>
    <row r="3516" spans="1:43" x14ac:dyDescent="0.25">
      <c r="A3516" t="s">
        <v>69</v>
      </c>
      <c r="B3516">
        <v>39</v>
      </c>
      <c r="C3516" t="s">
        <v>28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  <c r="U3516">
        <f t="shared" si="1242"/>
        <v>0</v>
      </c>
      <c r="V3516" t="str">
        <f t="shared" si="1243"/>
        <v>&lt;=3 calls</v>
      </c>
      <c r="W3516" t="str">
        <f t="shared" si="1244"/>
        <v>Q1</v>
      </c>
      <c r="X3516" t="str">
        <f t="shared" si="1245"/>
        <v>Not Applicable</v>
      </c>
      <c r="Y3516" t="str">
        <f t="shared" si="1246"/>
        <v>Low</v>
      </c>
      <c r="Z3516" s="3">
        <f t="shared" si="1247"/>
        <v>8.7765075067401832E-2</v>
      </c>
      <c r="AA3516" s="3">
        <f t="shared" si="1248"/>
        <v>-1.8641752054164544</v>
      </c>
      <c r="AB3516" s="3">
        <f t="shared" si="1249"/>
        <v>-0.65989157911358676</v>
      </c>
      <c r="AC3516" s="3">
        <f t="shared" si="1250"/>
        <v>0.63183519477483641</v>
      </c>
      <c r="AD3516" s="3">
        <f t="shared" si="1251"/>
        <v>2.1699289124431331</v>
      </c>
      <c r="AE3516" s="3">
        <f t="shared" si="1252"/>
        <v>2.077865374472621</v>
      </c>
      <c r="AF3516" s="3">
        <f t="shared" si="1253"/>
        <v>3.4534703623757732</v>
      </c>
      <c r="AG3516" t="str">
        <f t="shared" si="1254"/>
        <v>Cluster 2</v>
      </c>
      <c r="AH3516" t="str">
        <f t="shared" si="1255"/>
        <v>Not Applicable</v>
      </c>
      <c r="AI3516" t="e">
        <f t="shared" si="1256"/>
        <v>#N/A</v>
      </c>
      <c r="AJ3516">
        <f t="shared" si="1257"/>
        <v>31.45</v>
      </c>
      <c r="AK3516" t="str">
        <f t="shared" si="1258"/>
        <v>no - Low</v>
      </c>
      <c r="AL3516" t="str">
        <f t="shared" si="1259"/>
        <v>Q3 - High</v>
      </c>
      <c r="AM3516">
        <f t="shared" si="1260"/>
        <v>0</v>
      </c>
      <c r="AN3516">
        <f t="shared" si="1261"/>
        <v>0</v>
      </c>
      <c r="AO3516">
        <f t="shared" si="1262"/>
        <v>1</v>
      </c>
      <c r="AP3516">
        <f t="shared" si="1263"/>
        <v>0</v>
      </c>
      <c r="AQ3516">
        <f t="shared" si="1264"/>
        <v>185</v>
      </c>
    </row>
    <row r="3517" spans="1:43" x14ac:dyDescent="0.25">
      <c r="A3517" t="s">
        <v>53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  <c r="U3517">
        <f t="shared" si="1242"/>
        <v>0</v>
      </c>
      <c r="V3517" t="str">
        <f t="shared" si="1243"/>
        <v>&lt;=3 calls</v>
      </c>
      <c r="W3517" t="str">
        <f t="shared" si="1244"/>
        <v>Q1</v>
      </c>
      <c r="X3517" t="str">
        <f t="shared" si="1245"/>
        <v>Not Applicable</v>
      </c>
      <c r="Y3517" t="str">
        <f t="shared" si="1246"/>
        <v>Medium</v>
      </c>
      <c r="Z3517" s="3">
        <f t="shared" si="1247"/>
        <v>-0.74537735553604723</v>
      </c>
      <c r="AA3517" s="3">
        <f t="shared" si="1248"/>
        <v>-0.5069482614575278</v>
      </c>
      <c r="AB3517" s="3">
        <f t="shared" si="1249"/>
        <v>1.1513015440566967</v>
      </c>
      <c r="AC3517" s="3">
        <f t="shared" si="1250"/>
        <v>1.1028323278389063</v>
      </c>
      <c r="AD3517" s="3">
        <f t="shared" si="1251"/>
        <v>3.0590741802739423</v>
      </c>
      <c r="AE3517" s="3">
        <f t="shared" si="1252"/>
        <v>1.8314798198764395</v>
      </c>
      <c r="AF3517" s="3">
        <f t="shared" si="1253"/>
        <v>2.3131584080668968</v>
      </c>
      <c r="AG3517" t="str">
        <f t="shared" si="1254"/>
        <v>Cluster 2</v>
      </c>
      <c r="AH3517" t="str">
        <f t="shared" si="1255"/>
        <v>Not Applicable</v>
      </c>
      <c r="AI3517" t="e">
        <f t="shared" si="1256"/>
        <v>#N/A</v>
      </c>
      <c r="AJ3517">
        <f t="shared" si="1257"/>
        <v>23.8</v>
      </c>
      <c r="AK3517" t="str">
        <f t="shared" si="1258"/>
        <v>no - Medium</v>
      </c>
      <c r="AL3517" t="str">
        <f t="shared" si="1259"/>
        <v>Q4 - Very High</v>
      </c>
      <c r="AM3517">
        <f t="shared" si="1260"/>
        <v>0</v>
      </c>
      <c r="AN3517">
        <f t="shared" si="1261"/>
        <v>1</v>
      </c>
      <c r="AO3517">
        <f t="shared" si="1262"/>
        <v>0</v>
      </c>
      <c r="AP3517">
        <f t="shared" si="1263"/>
        <v>1</v>
      </c>
      <c r="AQ3517">
        <f t="shared" si="1264"/>
        <v>140</v>
      </c>
    </row>
    <row r="3518" spans="1:43" x14ac:dyDescent="0.25">
      <c r="A3518" t="s">
        <v>46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  <c r="U3518">
        <f t="shared" si="1242"/>
        <v>0</v>
      </c>
      <c r="V3518" t="str">
        <f t="shared" si="1243"/>
        <v>&lt;=3 calls</v>
      </c>
      <c r="W3518" t="str">
        <f t="shared" si="1244"/>
        <v>Q4</v>
      </c>
      <c r="X3518" t="str">
        <f t="shared" si="1245"/>
        <v>Not Applicable</v>
      </c>
      <c r="Y3518" t="str">
        <f t="shared" si="1246"/>
        <v>High</v>
      </c>
      <c r="Z3518" s="3">
        <f t="shared" si="1247"/>
        <v>-0.42137752141248369</v>
      </c>
      <c r="AA3518" s="3">
        <f t="shared" si="1248"/>
        <v>1.4234185063432918</v>
      </c>
      <c r="AB3518" s="3">
        <f t="shared" si="1249"/>
        <v>-1.2378051743356844</v>
      </c>
      <c r="AC3518" s="3">
        <f t="shared" si="1250"/>
        <v>0.16083806171076653</v>
      </c>
      <c r="AD3518" s="3">
        <f t="shared" si="1251"/>
        <v>2.7589595024340507</v>
      </c>
      <c r="AE3518" s="3">
        <f t="shared" si="1252"/>
        <v>1.9395127716669891</v>
      </c>
      <c r="AF3518" s="3">
        <f t="shared" si="1253"/>
        <v>2.8127499083366061</v>
      </c>
      <c r="AG3518" t="str">
        <f t="shared" si="1254"/>
        <v>Cluster 2</v>
      </c>
      <c r="AH3518" t="str">
        <f t="shared" si="1255"/>
        <v>Not Applicable</v>
      </c>
      <c r="AI3518" t="e">
        <f t="shared" si="1256"/>
        <v>#N/A</v>
      </c>
      <c r="AJ3518">
        <f t="shared" si="1257"/>
        <v>26.78</v>
      </c>
      <c r="AK3518" t="str">
        <f t="shared" si="1258"/>
        <v>no - Medium</v>
      </c>
      <c r="AL3518" t="str">
        <f t="shared" si="1259"/>
        <v>Q3 - High</v>
      </c>
      <c r="AM3518">
        <f t="shared" si="1260"/>
        <v>0</v>
      </c>
      <c r="AN3518">
        <f t="shared" si="1261"/>
        <v>1</v>
      </c>
      <c r="AO3518">
        <f t="shared" si="1262"/>
        <v>0</v>
      </c>
      <c r="AP3518">
        <f t="shared" si="1263"/>
        <v>2</v>
      </c>
      <c r="AQ3518">
        <f t="shared" si="1264"/>
        <v>157.5</v>
      </c>
    </row>
    <row r="3519" spans="1:43" x14ac:dyDescent="0.25">
      <c r="A3519" t="s">
        <v>47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  <c r="U3519">
        <f t="shared" si="1242"/>
        <v>0</v>
      </c>
      <c r="V3519" t="str">
        <f t="shared" si="1243"/>
        <v>&lt;=3 calls</v>
      </c>
      <c r="W3519" t="str">
        <f t="shared" si="1244"/>
        <v>Q2</v>
      </c>
      <c r="X3519" t="str">
        <f t="shared" si="1245"/>
        <v>Not Applicable</v>
      </c>
      <c r="Y3519" t="str">
        <f t="shared" si="1246"/>
        <v>Medium</v>
      </c>
      <c r="Z3519" s="3">
        <f t="shared" si="1247"/>
        <v>1.0597645774380924</v>
      </c>
      <c r="AA3519" s="3">
        <f t="shared" si="1248"/>
        <v>0.25922823916444698</v>
      </c>
      <c r="AB3519" s="3">
        <f t="shared" si="1249"/>
        <v>-0.12765500344512654</v>
      </c>
      <c r="AC3519" s="3">
        <f t="shared" si="1250"/>
        <v>-5.6545230472650088E-2</v>
      </c>
      <c r="AD3519" s="3">
        <f t="shared" si="1251"/>
        <v>2.7348452548427935</v>
      </c>
      <c r="AE3519" s="3">
        <f t="shared" si="1252"/>
        <v>1.0999060880668943</v>
      </c>
      <c r="AF3519" s="3">
        <f t="shared" si="1253"/>
        <v>1.7147035420728252</v>
      </c>
      <c r="AG3519" t="str">
        <f t="shared" si="1254"/>
        <v>Cluster 2</v>
      </c>
      <c r="AH3519" t="str">
        <f t="shared" si="1255"/>
        <v>Not Applicable</v>
      </c>
      <c r="AI3519" t="e">
        <f t="shared" si="1256"/>
        <v>#N/A</v>
      </c>
      <c r="AJ3519">
        <f t="shared" si="1257"/>
        <v>40.380000000000003</v>
      </c>
      <c r="AK3519" t="str">
        <f t="shared" si="1258"/>
        <v>no - Low</v>
      </c>
      <c r="AL3519" t="str">
        <f t="shared" si="1259"/>
        <v>Q2 - Medium</v>
      </c>
      <c r="AM3519">
        <f t="shared" si="1260"/>
        <v>0</v>
      </c>
      <c r="AN3519">
        <f t="shared" si="1261"/>
        <v>1</v>
      </c>
      <c r="AO3519">
        <f t="shared" si="1262"/>
        <v>0</v>
      </c>
      <c r="AP3519">
        <f t="shared" si="1263"/>
        <v>0</v>
      </c>
      <c r="AQ3519">
        <f t="shared" si="1264"/>
        <v>237.5</v>
      </c>
    </row>
    <row r="3520" spans="1:43" x14ac:dyDescent="0.25">
      <c r="A3520" t="s">
        <v>42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  <c r="U3520">
        <f t="shared" si="1242"/>
        <v>0</v>
      </c>
      <c r="V3520" t="str">
        <f t="shared" si="1243"/>
        <v>&lt;=3 calls</v>
      </c>
      <c r="W3520" t="str">
        <f t="shared" si="1244"/>
        <v>Q4</v>
      </c>
      <c r="X3520" t="str">
        <f t="shared" si="1245"/>
        <v>Not Applicable</v>
      </c>
      <c r="Y3520" t="str">
        <f t="shared" si="1246"/>
        <v>Medium</v>
      </c>
      <c r="Z3520" s="3">
        <f t="shared" si="1247"/>
        <v>0.19329644961050516</v>
      </c>
      <c r="AA3520" s="3">
        <f t="shared" si="1248"/>
        <v>-0.44724619647399733</v>
      </c>
      <c r="AB3520" s="3">
        <f t="shared" si="1249"/>
        <v>-0.65989157911358676</v>
      </c>
      <c r="AC3520" s="3">
        <f t="shared" si="1250"/>
        <v>0.92167958435272568</v>
      </c>
      <c r="AD3520" s="3">
        <f t="shared" si="1251"/>
        <v>2.3532996721287778</v>
      </c>
      <c r="AE3520" s="3">
        <f t="shared" si="1252"/>
        <v>1.2338325778200705</v>
      </c>
      <c r="AF3520" s="3">
        <f t="shared" si="1253"/>
        <v>2.3466287122889353</v>
      </c>
      <c r="AG3520" t="str">
        <f t="shared" si="1254"/>
        <v>Cluster 2</v>
      </c>
      <c r="AH3520" t="str">
        <f t="shared" si="1255"/>
        <v>1-16 messages</v>
      </c>
      <c r="AI3520" t="e">
        <f t="shared" si="1256"/>
        <v>#N/A</v>
      </c>
      <c r="AJ3520">
        <f t="shared" si="1257"/>
        <v>32.42</v>
      </c>
      <c r="AK3520" t="str">
        <f t="shared" si="1258"/>
        <v>no - Low</v>
      </c>
      <c r="AL3520" t="str">
        <f t="shared" si="1259"/>
        <v>Q4 - Very High</v>
      </c>
      <c r="AM3520">
        <f t="shared" si="1260"/>
        <v>0</v>
      </c>
      <c r="AN3520">
        <f t="shared" si="1261"/>
        <v>1</v>
      </c>
      <c r="AO3520">
        <f t="shared" si="1262"/>
        <v>0</v>
      </c>
      <c r="AP3520">
        <f t="shared" si="1263"/>
        <v>0</v>
      </c>
      <c r="AQ3520">
        <f t="shared" si="1264"/>
        <v>190.7</v>
      </c>
    </row>
    <row r="3521" spans="1:43" x14ac:dyDescent="0.25">
      <c r="A3521" t="s">
        <v>62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  <c r="U3521">
        <f t="shared" si="1242"/>
        <v>0</v>
      </c>
      <c r="V3521" t="str">
        <f t="shared" si="1243"/>
        <v>&lt;=3 calls</v>
      </c>
      <c r="W3521" t="str">
        <f t="shared" si="1244"/>
        <v>Q2</v>
      </c>
      <c r="X3521" t="str">
        <f t="shared" si="1245"/>
        <v>Not Applicable</v>
      </c>
      <c r="Y3521" t="str">
        <f t="shared" si="1246"/>
        <v>Medium</v>
      </c>
      <c r="Z3521" s="3">
        <f t="shared" si="1247"/>
        <v>0.65245050025418394</v>
      </c>
      <c r="AA3521" s="3">
        <f t="shared" si="1248"/>
        <v>-0.58257087710333277</v>
      </c>
      <c r="AB3521" s="3">
        <f t="shared" si="1249"/>
        <v>-0.60031285795666955</v>
      </c>
      <c r="AC3521" s="3">
        <f t="shared" si="1250"/>
        <v>1.591586692182255E-2</v>
      </c>
      <c r="AD3521" s="3">
        <f t="shared" si="1251"/>
        <v>2.0240243547474588</v>
      </c>
      <c r="AE3521" s="3">
        <f t="shared" si="1252"/>
        <v>1.0609944978080041</v>
      </c>
      <c r="AF3521" s="3">
        <f t="shared" si="1253"/>
        <v>2.4808756639837575</v>
      </c>
      <c r="AG3521" t="str">
        <f t="shared" si="1254"/>
        <v>Cluster 2</v>
      </c>
      <c r="AH3521" t="str">
        <f t="shared" si="1255"/>
        <v>Not Applicable</v>
      </c>
      <c r="AI3521" t="e">
        <f t="shared" si="1256"/>
        <v>#N/A</v>
      </c>
      <c r="AJ3521">
        <f t="shared" si="1257"/>
        <v>36.64</v>
      </c>
      <c r="AK3521" t="str">
        <f t="shared" si="1258"/>
        <v>no - Low</v>
      </c>
      <c r="AL3521" t="str">
        <f t="shared" si="1259"/>
        <v>Q2 - Medium</v>
      </c>
      <c r="AM3521">
        <f t="shared" si="1260"/>
        <v>0</v>
      </c>
      <c r="AN3521">
        <f t="shared" si="1261"/>
        <v>1</v>
      </c>
      <c r="AO3521">
        <f t="shared" si="1262"/>
        <v>0</v>
      </c>
      <c r="AP3521">
        <f t="shared" si="1263"/>
        <v>1</v>
      </c>
      <c r="AQ3521">
        <f t="shared" si="1264"/>
        <v>215.5</v>
      </c>
    </row>
    <row r="3522" spans="1:43" x14ac:dyDescent="0.25">
      <c r="A3522" t="s">
        <v>31</v>
      </c>
      <c r="B3522">
        <v>99</v>
      </c>
      <c r="C3522" t="s">
        <v>25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  <c r="U3522">
        <f t="shared" ref="U3522:U3585" si="1265">IF(T3522="yes",1,0)</f>
        <v>0</v>
      </c>
      <c r="V3522" t="str">
        <f t="shared" ref="V3522:V3585" si="1266">IF(S3522&gt;3,"&gt;3 calls","&lt;=3 calls")</f>
        <v>&lt;=3 calls</v>
      </c>
      <c r="W3522" t="str">
        <f t="shared" ref="W3522:W3585" si="1267">IF(B3522&lt;=_xlfn.QUARTILE.INC($B$2:$B$4251,1),"Q1",
IF(B3522&lt;=_xlfn.QUARTILE.INC($B$2:$B$4251,2),"Q2",
IF(B3522&lt;=_xlfn.QUARTILE.INC($B$2:$B$4251,3),"Q3","Q4")))</f>
        <v>Q2</v>
      </c>
      <c r="X3522" t="str">
        <f t="shared" ref="X3522:X3585" si="1268">IF(D3522="no","Not Applicable",IF(R3522&gt;2.84,"High","Low"))</f>
        <v>Not Applicable</v>
      </c>
      <c r="Y3522" t="str">
        <f t="shared" ref="Y3522:Y3585" si="1269">IF(J3522&lt;=165,"Low",IF(J3522&lt;=233,"Medium","High"))</f>
        <v>High</v>
      </c>
      <c r="Z3522" s="3">
        <f t="shared" ref="Z3522:Z3585" si="1270">(G3522-AVERAGE($G$2:$G$4251))/_xlfn.STDEV.S($G$2:$G$4251)</f>
        <v>-1.1175143078722545</v>
      </c>
      <c r="AA3522" s="3">
        <f t="shared" ref="AA3522:AA3585" si="1271">(J3522-AVERAGE($J$2:$J$4251))/_xlfn.STDEV.S($J$2:$J$4251)</f>
        <v>0.7467951031966128</v>
      </c>
      <c r="AB3522" s="3">
        <f t="shared" ref="AB3522:AB3585" si="1272">(M3522-AVERAGE($M$2:$M$4251))/_xlfn.STDEV.S($M$2:$M$4251)</f>
        <v>-0.2567422326184472</v>
      </c>
      <c r="AC3522" s="3">
        <f t="shared" ref="AC3522:AC3585" si="1273">(P3522-AVERAGE($P$2:$P$4251))/_xlfn.STDEV.S($P$2:$P$4251)</f>
        <v>2.2984404348476986</v>
      </c>
      <c r="AD3522" s="3">
        <f t="shared" ref="AD3522:AD3585" si="1274">SQRT((Z3522-$BQ$13)^2+(AA3522-$BR$13)^2+(AB3522-$BS$13)^2+(AC3522-$BT$13)^2)</f>
        <v>3.8075246757069934</v>
      </c>
      <c r="AE3522" s="3">
        <f t="shared" ref="AE3522:AE3585" si="1275">SQRT((Z3522-$BQ$14)^2+(AA3522-$BR$14)^2+(AB3522-$BS$14)^2+(AC3522-$BT$14)^2)</f>
        <v>2.6749366648596422</v>
      </c>
      <c r="AF3522" s="3">
        <f t="shared" ref="AF3522:AF3585" si="1276">SQRT((Z3522-$BQ$15)^2+(AA3522-$BR$15)^2+(AB3522-$BS$15)^2+(AC3522-$BT$15)^2)</f>
        <v>2.7952331147693581</v>
      </c>
      <c r="AG3522" t="str">
        <f t="shared" ref="AG3522:AG3585" si="1277">IF(AD3522=MIN(AD3522:AF3522),"Cluster 1",IF(AE3522=MIN(AD3522:AF3522),"Cluster 2","Cluster 3"))</f>
        <v>Cluster 2</v>
      </c>
      <c r="AH3522" t="str">
        <f t="shared" ref="AH3522:AH3585" si="1278">IF(E3522="no","Not Applicable",IF(F3522=0,"0 messages",IF(F3522&lt;=16,"1-16 messages","&gt;16 messages")))</f>
        <v>1-16 messages</v>
      </c>
      <c r="AI3522" t="e">
        <f t="shared" ref="AI3522:AI3585" si="1279">IF(T3522="yes",I3522,NA())</f>
        <v>#N/A</v>
      </c>
      <c r="AJ3522">
        <f t="shared" ref="AJ3522:AJ3585" si="1280">IF(T3522="no",I3522,NA())</f>
        <v>20.38</v>
      </c>
      <c r="AK3522" t="str">
        <f t="shared" ref="AK3522:AK3585" si="1281">D3522&amp;" - "&amp;IF(Q3522&lt;=3,"Low",IF(Q3522&lt;=6,"Medium","High"))</f>
        <v>no - Low</v>
      </c>
      <c r="AL3522" t="str">
        <f t="shared" ref="AL3522:AL3585" si="1282">IF(P3522&lt;=8.5,"Q1 - Low",IF(P3522&lt;=10.3,"Q2 - Medium",IF(P3522&lt;=12,"Q3 - High","Q4 - Very High")))</f>
        <v>Q4 - Very High</v>
      </c>
      <c r="AM3522">
        <f t="shared" ref="AM3522:AM3585" si="1283">IF(D3522="yes",1,0)</f>
        <v>0</v>
      </c>
      <c r="AN3522">
        <f t="shared" ref="AN3522:AN3585" si="1284">IF(C3522="area_code_415",1,0)</f>
        <v>0</v>
      </c>
      <c r="AO3522">
        <f t="shared" ref="AO3522:AO3585" si="1285">IF(C3522="area_code_510",1,0)</f>
        <v>0</v>
      </c>
      <c r="AP3522">
        <f t="shared" ref="AP3522:AP3585" si="1286">S3522</f>
        <v>1</v>
      </c>
      <c r="AQ3522">
        <f t="shared" ref="AQ3522:AQ3585" si="1287">G3522</f>
        <v>119.9</v>
      </c>
    </row>
    <row r="3523" spans="1:43" x14ac:dyDescent="0.25">
      <c r="A3523" t="s">
        <v>64</v>
      </c>
      <c r="B3523">
        <v>106</v>
      </c>
      <c r="C3523" t="s">
        <v>28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  <c r="U3523">
        <f t="shared" si="1265"/>
        <v>1</v>
      </c>
      <c r="V3523" t="str">
        <f t="shared" si="1266"/>
        <v>&gt;3 calls</v>
      </c>
      <c r="W3523" t="str">
        <f t="shared" si="1267"/>
        <v>Q3</v>
      </c>
      <c r="X3523" t="str">
        <f t="shared" si="1268"/>
        <v>Low</v>
      </c>
      <c r="Y3523" t="str">
        <f t="shared" si="1269"/>
        <v>Medium</v>
      </c>
      <c r="Z3523" s="3">
        <f t="shared" si="1270"/>
        <v>0.30438210702429835</v>
      </c>
      <c r="AA3523" s="3">
        <f t="shared" si="1271"/>
        <v>0.19952617418091645</v>
      </c>
      <c r="AB3523" s="3">
        <f t="shared" si="1272"/>
        <v>-0.53080434994026615</v>
      </c>
      <c r="AC3523" s="3">
        <f t="shared" si="1273"/>
        <v>-0.88984785050908088</v>
      </c>
      <c r="AD3523" s="3">
        <f t="shared" si="1274"/>
        <v>1.8364514090339283</v>
      </c>
      <c r="AE3523" s="3">
        <f t="shared" si="1275"/>
        <v>1.0981992607131754</v>
      </c>
      <c r="AF3523" s="3">
        <f t="shared" si="1276"/>
        <v>2.6532111590899112</v>
      </c>
      <c r="AG3523" t="str">
        <f t="shared" si="1277"/>
        <v>Cluster 2</v>
      </c>
      <c r="AH3523" t="str">
        <f t="shared" si="1278"/>
        <v>Not Applicable</v>
      </c>
      <c r="AI3523">
        <f t="shared" si="1279"/>
        <v>33.44</v>
      </c>
      <c r="AJ3523" t="e">
        <f t="shared" si="1280"/>
        <v>#N/A</v>
      </c>
      <c r="AK3523" t="str">
        <f t="shared" si="1281"/>
        <v>yes - Low</v>
      </c>
      <c r="AL3523" t="str">
        <f t="shared" si="1282"/>
        <v>Q1 - Low</v>
      </c>
      <c r="AM3523">
        <f t="shared" si="1283"/>
        <v>1</v>
      </c>
      <c r="AN3523">
        <f t="shared" si="1284"/>
        <v>0</v>
      </c>
      <c r="AO3523">
        <f t="shared" si="1285"/>
        <v>1</v>
      </c>
      <c r="AP3523">
        <f t="shared" si="1286"/>
        <v>4</v>
      </c>
      <c r="AQ3523">
        <f t="shared" si="1287"/>
        <v>196.7</v>
      </c>
    </row>
    <row r="3524" spans="1:43" x14ac:dyDescent="0.25">
      <c r="A3524" t="s">
        <v>26</v>
      </c>
      <c r="B3524">
        <v>32</v>
      </c>
      <c r="C3524" t="s">
        <v>28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  <c r="U3524">
        <f t="shared" si="1265"/>
        <v>0</v>
      </c>
      <c r="V3524" t="str">
        <f t="shared" si="1266"/>
        <v>&lt;=3 calls</v>
      </c>
      <c r="W3524" t="str">
        <f t="shared" si="1267"/>
        <v>Q1</v>
      </c>
      <c r="X3524" t="str">
        <f t="shared" si="1268"/>
        <v>Not Applicable</v>
      </c>
      <c r="Y3524" t="str">
        <f t="shared" si="1269"/>
        <v>Medium</v>
      </c>
      <c r="Z3524" s="3">
        <f t="shared" si="1270"/>
        <v>0.93386749903579325</v>
      </c>
      <c r="AA3524" s="3">
        <f t="shared" si="1271"/>
        <v>9.0072388377777202E-2</v>
      </c>
      <c r="AB3524" s="3">
        <f t="shared" si="1272"/>
        <v>-1.162338794203589</v>
      </c>
      <c r="AC3524" s="3">
        <f t="shared" si="1273"/>
        <v>-0.56377291223395598</v>
      </c>
      <c r="AD3524" s="3">
        <f t="shared" si="1274"/>
        <v>2.2682039749402843</v>
      </c>
      <c r="AE3524" s="3">
        <f t="shared" si="1275"/>
        <v>1.5965878961030782</v>
      </c>
      <c r="AF3524" s="3">
        <f t="shared" si="1276"/>
        <v>2.8201837791234108</v>
      </c>
      <c r="AG3524" t="str">
        <f t="shared" si="1277"/>
        <v>Cluster 2</v>
      </c>
      <c r="AH3524" t="str">
        <f t="shared" si="1278"/>
        <v>Not Applicable</v>
      </c>
      <c r="AI3524" t="e">
        <f t="shared" si="1279"/>
        <v>#N/A</v>
      </c>
      <c r="AJ3524">
        <f t="shared" si="1280"/>
        <v>39.22</v>
      </c>
      <c r="AK3524" t="str">
        <f t="shared" si="1281"/>
        <v>no - Low</v>
      </c>
      <c r="AL3524" t="str">
        <f t="shared" si="1282"/>
        <v>Q2 - Medium</v>
      </c>
      <c r="AM3524">
        <f t="shared" si="1283"/>
        <v>0</v>
      </c>
      <c r="AN3524">
        <f t="shared" si="1284"/>
        <v>0</v>
      </c>
      <c r="AO3524">
        <f t="shared" si="1285"/>
        <v>1</v>
      </c>
      <c r="AP3524">
        <f t="shared" si="1286"/>
        <v>2</v>
      </c>
      <c r="AQ3524">
        <f t="shared" si="1287"/>
        <v>230.7</v>
      </c>
    </row>
    <row r="3525" spans="1:43" x14ac:dyDescent="0.25">
      <c r="A3525" t="s">
        <v>52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  <c r="U3525">
        <f t="shared" si="1265"/>
        <v>1</v>
      </c>
      <c r="V3525" t="str">
        <f t="shared" si="1266"/>
        <v>&lt;=3 calls</v>
      </c>
      <c r="W3525" t="str">
        <f t="shared" si="1267"/>
        <v>Q4</v>
      </c>
      <c r="X3525" t="str">
        <f t="shared" si="1268"/>
        <v>Not Applicable</v>
      </c>
      <c r="Y3525" t="str">
        <f t="shared" si="1269"/>
        <v>Medium</v>
      </c>
      <c r="Z3525" s="3">
        <f t="shared" si="1270"/>
        <v>0.77834757865648319</v>
      </c>
      <c r="AA3525" s="3">
        <f t="shared" si="1271"/>
        <v>-0.52485888095258659</v>
      </c>
      <c r="AB3525" s="3">
        <f t="shared" si="1272"/>
        <v>1.9198670469809287</v>
      </c>
      <c r="AC3525" s="3">
        <f t="shared" si="1273"/>
        <v>-1.6506893731510393</v>
      </c>
      <c r="AD3525" s="3">
        <f t="shared" si="1274"/>
        <v>3.5124492061665209</v>
      </c>
      <c r="AE3525" s="3">
        <f t="shared" si="1275"/>
        <v>2.700364175964467</v>
      </c>
      <c r="AF3525" s="3">
        <f t="shared" si="1276"/>
        <v>3.2010363852609802</v>
      </c>
      <c r="AG3525" t="str">
        <f t="shared" si="1277"/>
        <v>Cluster 2</v>
      </c>
      <c r="AH3525" t="str">
        <f t="shared" si="1278"/>
        <v>Not Applicable</v>
      </c>
      <c r="AI3525">
        <f t="shared" si="1279"/>
        <v>37.79</v>
      </c>
      <c r="AJ3525" t="e">
        <f t="shared" si="1280"/>
        <v>#N/A</v>
      </c>
      <c r="AK3525" t="str">
        <f t="shared" si="1281"/>
        <v>no - Low</v>
      </c>
      <c r="AL3525" t="str">
        <f t="shared" si="1282"/>
        <v>Q1 - Low</v>
      </c>
      <c r="AM3525">
        <f t="shared" si="1283"/>
        <v>0</v>
      </c>
      <c r="AN3525">
        <f t="shared" si="1284"/>
        <v>1</v>
      </c>
      <c r="AO3525">
        <f t="shared" si="1285"/>
        <v>0</v>
      </c>
      <c r="AP3525">
        <f t="shared" si="1286"/>
        <v>0</v>
      </c>
      <c r="AQ3525">
        <f t="shared" si="1287"/>
        <v>222.3</v>
      </c>
    </row>
    <row r="3526" spans="1:43" x14ac:dyDescent="0.25">
      <c r="A3526" t="s">
        <v>36</v>
      </c>
      <c r="B3526">
        <v>98</v>
      </c>
      <c r="C3526" t="s">
        <v>28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  <c r="U3526">
        <f t="shared" si="1265"/>
        <v>1</v>
      </c>
      <c r="V3526" t="str">
        <f t="shared" si="1266"/>
        <v>&lt;=3 calls</v>
      </c>
      <c r="W3526" t="str">
        <f t="shared" si="1267"/>
        <v>Q2</v>
      </c>
      <c r="X3526" t="str">
        <f t="shared" si="1268"/>
        <v>Not Applicable</v>
      </c>
      <c r="Y3526" t="str">
        <f t="shared" si="1269"/>
        <v>High</v>
      </c>
      <c r="Z3526" s="3">
        <f t="shared" si="1270"/>
        <v>0.33955923187199966</v>
      </c>
      <c r="AA3526" s="3">
        <f t="shared" si="1271"/>
        <v>2.9697019894167318</v>
      </c>
      <c r="AB3526" s="3">
        <f t="shared" si="1272"/>
        <v>0.42046923119851182</v>
      </c>
      <c r="AC3526" s="3">
        <f t="shared" si="1273"/>
        <v>-1.0710005939952616</v>
      </c>
      <c r="AD3526" s="3">
        <f t="shared" si="1274"/>
        <v>4.4244464898563338</v>
      </c>
      <c r="AE3526" s="3">
        <f t="shared" si="1275"/>
        <v>3.2028529508265078</v>
      </c>
      <c r="AF3526" s="3">
        <f t="shared" si="1276"/>
        <v>2.9901182765292256</v>
      </c>
      <c r="AG3526" t="str">
        <f t="shared" si="1277"/>
        <v>Cluster 3</v>
      </c>
      <c r="AH3526" t="str">
        <f t="shared" si="1278"/>
        <v>Not Applicable</v>
      </c>
      <c r="AI3526">
        <f t="shared" si="1279"/>
        <v>33.76</v>
      </c>
      <c r="AJ3526" t="e">
        <f t="shared" si="1280"/>
        <v>#N/A</v>
      </c>
      <c r="AK3526" t="str">
        <f t="shared" si="1281"/>
        <v>no - Medium</v>
      </c>
      <c r="AL3526" t="str">
        <f t="shared" si="1282"/>
        <v>Q1 - Low</v>
      </c>
      <c r="AM3526">
        <f t="shared" si="1283"/>
        <v>0</v>
      </c>
      <c r="AN3526">
        <f t="shared" si="1284"/>
        <v>0</v>
      </c>
      <c r="AO3526">
        <f t="shared" si="1285"/>
        <v>1</v>
      </c>
      <c r="AP3526">
        <f t="shared" si="1286"/>
        <v>2</v>
      </c>
      <c r="AQ3526">
        <f t="shared" si="1287"/>
        <v>198.6</v>
      </c>
    </row>
    <row r="3527" spans="1:43" x14ac:dyDescent="0.25">
      <c r="A3527" t="s">
        <v>66</v>
      </c>
      <c r="B3527">
        <v>42</v>
      </c>
      <c r="C3527" t="s">
        <v>28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  <c r="U3527">
        <f t="shared" si="1265"/>
        <v>0</v>
      </c>
      <c r="V3527" t="str">
        <f t="shared" si="1266"/>
        <v>&lt;=3 calls</v>
      </c>
      <c r="W3527" t="str">
        <f t="shared" si="1267"/>
        <v>Q1</v>
      </c>
      <c r="X3527" t="str">
        <f t="shared" si="1268"/>
        <v>Not Applicable</v>
      </c>
      <c r="Y3527" t="str">
        <f t="shared" si="1269"/>
        <v>Medium</v>
      </c>
      <c r="Z3527" s="3">
        <f t="shared" si="1270"/>
        <v>-0.75648592127742642</v>
      </c>
      <c r="AA3527" s="3">
        <f t="shared" si="1271"/>
        <v>0.47017553543958857</v>
      </c>
      <c r="AB3527" s="3">
        <f t="shared" si="1272"/>
        <v>0.88121134147867208</v>
      </c>
      <c r="AC3527" s="3">
        <f t="shared" si="1273"/>
        <v>-2.0492254088206368</v>
      </c>
      <c r="AD3527" s="3">
        <f t="shared" si="1274"/>
        <v>2.6192642633693914</v>
      </c>
      <c r="AE3527" s="3">
        <f t="shared" si="1275"/>
        <v>2.4019146920162684</v>
      </c>
      <c r="AF3527" s="3">
        <f t="shared" si="1276"/>
        <v>3.5605958903087012</v>
      </c>
      <c r="AG3527" t="str">
        <f t="shared" si="1277"/>
        <v>Cluster 2</v>
      </c>
      <c r="AH3527" t="str">
        <f t="shared" si="1278"/>
        <v>Not Applicable</v>
      </c>
      <c r="AI3527" t="e">
        <f t="shared" si="1279"/>
        <v>#N/A</v>
      </c>
      <c r="AJ3527">
        <f t="shared" si="1280"/>
        <v>23.7</v>
      </c>
      <c r="AK3527" t="str">
        <f t="shared" si="1281"/>
        <v>no - Low</v>
      </c>
      <c r="AL3527" t="str">
        <f t="shared" si="1282"/>
        <v>Q1 - Low</v>
      </c>
      <c r="AM3527">
        <f t="shared" si="1283"/>
        <v>0</v>
      </c>
      <c r="AN3527">
        <f t="shared" si="1284"/>
        <v>0</v>
      </c>
      <c r="AO3527">
        <f t="shared" si="1285"/>
        <v>1</v>
      </c>
      <c r="AP3527">
        <f t="shared" si="1286"/>
        <v>1</v>
      </c>
      <c r="AQ3527">
        <f t="shared" si="1287"/>
        <v>139.4</v>
      </c>
    </row>
    <row r="3528" spans="1:43" x14ac:dyDescent="0.25">
      <c r="A3528" t="s">
        <v>38</v>
      </c>
      <c r="B3528">
        <v>99</v>
      </c>
      <c r="C3528" t="s">
        <v>25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  <c r="U3528">
        <f t="shared" si="1265"/>
        <v>0</v>
      </c>
      <c r="V3528" t="str">
        <f t="shared" si="1266"/>
        <v>&lt;=3 calls</v>
      </c>
      <c r="W3528" t="str">
        <f t="shared" si="1267"/>
        <v>Q2</v>
      </c>
      <c r="X3528" t="str">
        <f t="shared" si="1268"/>
        <v>Not Applicable</v>
      </c>
      <c r="Y3528" t="str">
        <f t="shared" si="1269"/>
        <v>Medium</v>
      </c>
      <c r="Z3528" s="3">
        <f t="shared" si="1270"/>
        <v>-0.92311440739811623</v>
      </c>
      <c r="AA3528" s="3">
        <f t="shared" si="1271"/>
        <v>0.39256285096099874</v>
      </c>
      <c r="AB3528" s="3">
        <f t="shared" si="1272"/>
        <v>-2.3122081125320917</v>
      </c>
      <c r="AC3528" s="3">
        <f t="shared" si="1273"/>
        <v>-0.16523687656435807</v>
      </c>
      <c r="AD3528" s="3">
        <f t="shared" si="1274"/>
        <v>2.0889859480306301</v>
      </c>
      <c r="AE3528" s="3">
        <f t="shared" si="1275"/>
        <v>2.5258375605205821</v>
      </c>
      <c r="AF3528" s="3">
        <f t="shared" si="1276"/>
        <v>4.0491787405847752</v>
      </c>
      <c r="AG3528" t="str">
        <f t="shared" si="1277"/>
        <v>Cluster 1</v>
      </c>
      <c r="AH3528" t="str">
        <f t="shared" si="1278"/>
        <v>Not Applicable</v>
      </c>
      <c r="AI3528" t="e">
        <f t="shared" si="1279"/>
        <v>#N/A</v>
      </c>
      <c r="AJ3528">
        <f t="shared" si="1280"/>
        <v>22.17</v>
      </c>
      <c r="AK3528" t="str">
        <f t="shared" si="1281"/>
        <v>no - Low</v>
      </c>
      <c r="AL3528" t="str">
        <f t="shared" si="1282"/>
        <v>Q2 - Medium</v>
      </c>
      <c r="AM3528">
        <f t="shared" si="1283"/>
        <v>0</v>
      </c>
      <c r="AN3528">
        <f t="shared" si="1284"/>
        <v>0</v>
      </c>
      <c r="AO3528">
        <f t="shared" si="1285"/>
        <v>0</v>
      </c>
      <c r="AP3528">
        <f t="shared" si="1286"/>
        <v>2</v>
      </c>
      <c r="AQ3528">
        <f t="shared" si="1287"/>
        <v>130.4</v>
      </c>
    </row>
    <row r="3529" spans="1:43" x14ac:dyDescent="0.25">
      <c r="A3529" t="s">
        <v>36</v>
      </c>
      <c r="B3529">
        <v>119</v>
      </c>
      <c r="C3529" t="s">
        <v>25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  <c r="U3529">
        <f t="shared" si="1265"/>
        <v>0</v>
      </c>
      <c r="V3529" t="str">
        <f t="shared" si="1266"/>
        <v>&lt;=3 calls</v>
      </c>
      <c r="W3529" t="str">
        <f t="shared" si="1267"/>
        <v>Q3</v>
      </c>
      <c r="X3529" t="str">
        <f t="shared" si="1268"/>
        <v>Not Applicable</v>
      </c>
      <c r="Y3529" t="str">
        <f t="shared" si="1269"/>
        <v>Low</v>
      </c>
      <c r="Z3529" s="3">
        <f t="shared" si="1270"/>
        <v>-0.50098890922570238</v>
      </c>
      <c r="AA3529" s="3">
        <f t="shared" si="1271"/>
        <v>-1.6631782533052353</v>
      </c>
      <c r="AB3529" s="3">
        <f t="shared" si="1272"/>
        <v>0.35691859529780035</v>
      </c>
      <c r="AC3529" s="3">
        <f t="shared" si="1273"/>
        <v>-5.6545230472650088E-2</v>
      </c>
      <c r="AD3529" s="3">
        <f t="shared" si="1274"/>
        <v>1.849365415698476</v>
      </c>
      <c r="AE3529" s="3">
        <f t="shared" si="1275"/>
        <v>1.7741871480182616</v>
      </c>
      <c r="AF3529" s="3">
        <f t="shared" si="1276"/>
        <v>3.2977761645698069</v>
      </c>
      <c r="AG3529" t="str">
        <f t="shared" si="1277"/>
        <v>Cluster 2</v>
      </c>
      <c r="AH3529" t="str">
        <f t="shared" si="1278"/>
        <v>Not Applicable</v>
      </c>
      <c r="AI3529" t="e">
        <f t="shared" si="1279"/>
        <v>#N/A</v>
      </c>
      <c r="AJ3529">
        <f t="shared" si="1280"/>
        <v>26.04</v>
      </c>
      <c r="AK3529" t="str">
        <f t="shared" si="1281"/>
        <v>no - Medium</v>
      </c>
      <c r="AL3529" t="str">
        <f t="shared" si="1282"/>
        <v>Q2 - Medium</v>
      </c>
      <c r="AM3529">
        <f t="shared" si="1283"/>
        <v>0</v>
      </c>
      <c r="AN3529">
        <f t="shared" si="1284"/>
        <v>0</v>
      </c>
      <c r="AO3529">
        <f t="shared" si="1285"/>
        <v>0</v>
      </c>
      <c r="AP3529">
        <f t="shared" si="1286"/>
        <v>1</v>
      </c>
      <c r="AQ3529">
        <f t="shared" si="1287"/>
        <v>153.19999999999999</v>
      </c>
    </row>
    <row r="3530" spans="1:43" x14ac:dyDescent="0.25">
      <c r="A3530" t="s">
        <v>49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  <c r="U3530">
        <f t="shared" si="1265"/>
        <v>0</v>
      </c>
      <c r="V3530" t="str">
        <f t="shared" si="1266"/>
        <v>&lt;=3 calls</v>
      </c>
      <c r="W3530" t="str">
        <f t="shared" si="1267"/>
        <v>Q1</v>
      </c>
      <c r="X3530" t="str">
        <f t="shared" si="1268"/>
        <v>Low</v>
      </c>
      <c r="Y3530" t="str">
        <f t="shared" si="1269"/>
        <v>Medium</v>
      </c>
      <c r="Z3530" s="3">
        <f t="shared" si="1270"/>
        <v>-5.8497707194092669E-2</v>
      </c>
      <c r="AA3530" s="3">
        <f t="shared" si="1271"/>
        <v>0.34281113014139003</v>
      </c>
      <c r="AB3530" s="3">
        <f t="shared" si="1272"/>
        <v>-0.17333202299876274</v>
      </c>
      <c r="AC3530" s="3">
        <f t="shared" si="1273"/>
        <v>-0.20146742526159472</v>
      </c>
      <c r="AD3530" s="3">
        <f t="shared" si="1274"/>
        <v>2.0026488747925941</v>
      </c>
      <c r="AE3530" s="3">
        <f t="shared" si="1275"/>
        <v>0.43769231925424817</v>
      </c>
      <c r="AF3530" s="3">
        <f t="shared" si="1276"/>
        <v>2.0910635133731073</v>
      </c>
      <c r="AG3530" t="str">
        <f t="shared" si="1277"/>
        <v>Cluster 2</v>
      </c>
      <c r="AH3530" t="str">
        <f t="shared" si="1278"/>
        <v>Not Applicable</v>
      </c>
      <c r="AI3530" t="e">
        <f t="shared" si="1279"/>
        <v>#N/A</v>
      </c>
      <c r="AJ3530">
        <f t="shared" si="1280"/>
        <v>30.11</v>
      </c>
      <c r="AK3530" t="str">
        <f t="shared" si="1281"/>
        <v>yes - Medium</v>
      </c>
      <c r="AL3530" t="str">
        <f t="shared" si="1282"/>
        <v>Q2 - Medium</v>
      </c>
      <c r="AM3530">
        <f t="shared" si="1283"/>
        <v>1</v>
      </c>
      <c r="AN3530">
        <f t="shared" si="1284"/>
        <v>1</v>
      </c>
      <c r="AO3530">
        <f t="shared" si="1285"/>
        <v>0</v>
      </c>
      <c r="AP3530">
        <f t="shared" si="1286"/>
        <v>2</v>
      </c>
      <c r="AQ3530">
        <f t="shared" si="1287"/>
        <v>177.1</v>
      </c>
    </row>
    <row r="3531" spans="1:43" x14ac:dyDescent="0.25">
      <c r="A3531" t="s">
        <v>48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  <c r="U3531">
        <f t="shared" si="1265"/>
        <v>0</v>
      </c>
      <c r="V3531" t="str">
        <f t="shared" si="1266"/>
        <v>&lt;=3 calls</v>
      </c>
      <c r="W3531" t="str">
        <f t="shared" si="1267"/>
        <v>Q2</v>
      </c>
      <c r="X3531" t="str">
        <f t="shared" si="1268"/>
        <v>Not Applicable</v>
      </c>
      <c r="Y3531" t="str">
        <f t="shared" si="1269"/>
        <v>Low</v>
      </c>
      <c r="Z3531" s="3">
        <f t="shared" si="1270"/>
        <v>-0.84720587483202436</v>
      </c>
      <c r="AA3531" s="3">
        <f t="shared" si="1271"/>
        <v>-1.6014861194889203</v>
      </c>
      <c r="AB3531" s="3">
        <f t="shared" si="1272"/>
        <v>0.99639686904871172</v>
      </c>
      <c r="AC3531" s="3">
        <f t="shared" si="1273"/>
        <v>-0.34638962005053869</v>
      </c>
      <c r="AD3531" s="3">
        <f t="shared" si="1274"/>
        <v>2.1904197278487207</v>
      </c>
      <c r="AE3531" s="3">
        <f t="shared" si="1275"/>
        <v>2.0964990042436007</v>
      </c>
      <c r="AF3531" s="3">
        <f t="shared" si="1276"/>
        <v>3.4630445514662318</v>
      </c>
      <c r="AG3531" t="str">
        <f t="shared" si="1277"/>
        <v>Cluster 2</v>
      </c>
      <c r="AH3531" t="str">
        <f t="shared" si="1278"/>
        <v>Not Applicable</v>
      </c>
      <c r="AI3531" t="e">
        <f t="shared" si="1279"/>
        <v>#N/A</v>
      </c>
      <c r="AJ3531">
        <f t="shared" si="1280"/>
        <v>22.87</v>
      </c>
      <c r="AK3531" t="str">
        <f t="shared" si="1281"/>
        <v>no - Medium</v>
      </c>
      <c r="AL3531" t="str">
        <f t="shared" si="1282"/>
        <v>Q2 - Medium</v>
      </c>
      <c r="AM3531">
        <f t="shared" si="1283"/>
        <v>0</v>
      </c>
      <c r="AN3531">
        <f t="shared" si="1284"/>
        <v>1</v>
      </c>
      <c r="AO3531">
        <f t="shared" si="1285"/>
        <v>0</v>
      </c>
      <c r="AP3531">
        <f t="shared" si="1286"/>
        <v>0</v>
      </c>
      <c r="AQ3531">
        <f t="shared" si="1287"/>
        <v>134.5</v>
      </c>
    </row>
    <row r="3532" spans="1:43" x14ac:dyDescent="0.25">
      <c r="A3532" t="s">
        <v>44</v>
      </c>
      <c r="B3532">
        <v>39</v>
      </c>
      <c r="C3532" t="s">
        <v>28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  <c r="U3532">
        <f t="shared" si="1265"/>
        <v>0</v>
      </c>
      <c r="V3532" t="str">
        <f t="shared" si="1266"/>
        <v>&lt;=3 calls</v>
      </c>
      <c r="W3532" t="str">
        <f t="shared" si="1267"/>
        <v>Q1</v>
      </c>
      <c r="X3532" t="str">
        <f t="shared" si="1268"/>
        <v>Not Applicable</v>
      </c>
      <c r="Y3532" t="str">
        <f t="shared" si="1269"/>
        <v>Medium</v>
      </c>
      <c r="Z3532" s="3">
        <f t="shared" si="1270"/>
        <v>0.39880491582602301</v>
      </c>
      <c r="AA3532" s="3">
        <f t="shared" si="1271"/>
        <v>-1.4707779303027957E-3</v>
      </c>
      <c r="AB3532" s="3">
        <f t="shared" si="1272"/>
        <v>-0.53279030731216381</v>
      </c>
      <c r="AC3532" s="3">
        <f t="shared" si="1273"/>
        <v>-0.27392852265606671</v>
      </c>
      <c r="AD3532" s="3">
        <f t="shared" si="1274"/>
        <v>1.9233253721146677</v>
      </c>
      <c r="AE3532" s="3">
        <f t="shared" si="1275"/>
        <v>0.7196873426461291</v>
      </c>
      <c r="AF3532" s="3">
        <f t="shared" si="1276"/>
        <v>2.310134034057346</v>
      </c>
      <c r="AG3532" t="str">
        <f t="shared" si="1277"/>
        <v>Cluster 2</v>
      </c>
      <c r="AH3532" t="str">
        <f t="shared" si="1278"/>
        <v>&gt;16 messages</v>
      </c>
      <c r="AI3532" t="e">
        <f t="shared" si="1279"/>
        <v>#N/A</v>
      </c>
      <c r="AJ3532">
        <f t="shared" si="1280"/>
        <v>34.31</v>
      </c>
      <c r="AK3532" t="str">
        <f t="shared" si="1281"/>
        <v>no - Low</v>
      </c>
      <c r="AL3532" t="str">
        <f t="shared" si="1282"/>
        <v>Q2 - Medium</v>
      </c>
      <c r="AM3532">
        <f t="shared" si="1283"/>
        <v>0</v>
      </c>
      <c r="AN3532">
        <f t="shared" si="1284"/>
        <v>0</v>
      </c>
      <c r="AO3532">
        <f t="shared" si="1285"/>
        <v>1</v>
      </c>
      <c r="AP3532">
        <f t="shared" si="1286"/>
        <v>0</v>
      </c>
      <c r="AQ3532">
        <f t="shared" si="1287"/>
        <v>201.8</v>
      </c>
    </row>
    <row r="3533" spans="1:43" x14ac:dyDescent="0.25">
      <c r="A3533" t="s">
        <v>31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  <c r="U3533">
        <f t="shared" si="1265"/>
        <v>0</v>
      </c>
      <c r="V3533" t="str">
        <f t="shared" si="1266"/>
        <v>&lt;=3 calls</v>
      </c>
      <c r="W3533" t="str">
        <f t="shared" si="1267"/>
        <v>Q4</v>
      </c>
      <c r="X3533" t="str">
        <f t="shared" si="1268"/>
        <v>Not Applicable</v>
      </c>
      <c r="Y3533" t="str">
        <f t="shared" si="1269"/>
        <v>Low</v>
      </c>
      <c r="Z3533" s="3">
        <f t="shared" si="1270"/>
        <v>4.4508320070569193E-3</v>
      </c>
      <c r="AA3533" s="3">
        <f t="shared" si="1271"/>
        <v>-1.6373073584790385</v>
      </c>
      <c r="AB3533" s="3">
        <f t="shared" si="1272"/>
        <v>-0.15148649190789321</v>
      </c>
      <c r="AC3533" s="3">
        <f t="shared" si="1273"/>
        <v>-2.0314681775414092E-2</v>
      </c>
      <c r="AD3533" s="3">
        <f t="shared" si="1274"/>
        <v>1.7592159160406606</v>
      </c>
      <c r="AE3533" s="3">
        <f t="shared" si="1275"/>
        <v>1.6444318287972166</v>
      </c>
      <c r="AF3533" s="3">
        <f t="shared" si="1276"/>
        <v>3.211459394087357</v>
      </c>
      <c r="AG3533" t="str">
        <f t="shared" si="1277"/>
        <v>Cluster 2</v>
      </c>
      <c r="AH3533" t="str">
        <f t="shared" si="1278"/>
        <v>Not Applicable</v>
      </c>
      <c r="AI3533" t="e">
        <f t="shared" si="1279"/>
        <v>#N/A</v>
      </c>
      <c r="AJ3533">
        <f t="shared" si="1280"/>
        <v>30.69</v>
      </c>
      <c r="AK3533" t="str">
        <f t="shared" si="1281"/>
        <v>no - Medium</v>
      </c>
      <c r="AL3533" t="str">
        <f t="shared" si="1282"/>
        <v>Q2 - Medium</v>
      </c>
      <c r="AM3533">
        <f t="shared" si="1283"/>
        <v>0</v>
      </c>
      <c r="AN3533">
        <f t="shared" si="1284"/>
        <v>1</v>
      </c>
      <c r="AO3533">
        <f t="shared" si="1285"/>
        <v>0</v>
      </c>
      <c r="AP3533">
        <f t="shared" si="1286"/>
        <v>2</v>
      </c>
      <c r="AQ3533">
        <f t="shared" si="1287"/>
        <v>180.5</v>
      </c>
    </row>
    <row r="3534" spans="1:43" x14ac:dyDescent="0.25">
      <c r="A3534" t="s">
        <v>20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  <c r="U3534">
        <f t="shared" si="1265"/>
        <v>0</v>
      </c>
      <c r="V3534" t="str">
        <f t="shared" si="1266"/>
        <v>&gt;3 calls</v>
      </c>
      <c r="W3534" t="str">
        <f t="shared" si="1267"/>
        <v>Q3</v>
      </c>
      <c r="X3534" t="str">
        <f t="shared" si="1268"/>
        <v>Not Applicable</v>
      </c>
      <c r="Y3534" t="str">
        <f t="shared" si="1269"/>
        <v>Medium</v>
      </c>
      <c r="Z3534" s="3">
        <f t="shared" si="1270"/>
        <v>-0.29177758776305829</v>
      </c>
      <c r="AA3534" s="3">
        <f t="shared" si="1271"/>
        <v>0.56768890824602125</v>
      </c>
      <c r="AB3534" s="3">
        <f t="shared" si="1272"/>
        <v>-0.11573925921374321</v>
      </c>
      <c r="AC3534" s="3">
        <f t="shared" si="1273"/>
        <v>-1.0347700452980251</v>
      </c>
      <c r="AD3534" s="3">
        <f t="shared" si="1274"/>
        <v>1.9345163509203536</v>
      </c>
      <c r="AE3534" s="3">
        <f t="shared" si="1275"/>
        <v>1.221290088404803</v>
      </c>
      <c r="AF3534" s="3">
        <f t="shared" si="1276"/>
        <v>2.6908633276503324</v>
      </c>
      <c r="AG3534" t="str">
        <f t="shared" si="1277"/>
        <v>Cluster 2</v>
      </c>
      <c r="AH3534" t="str">
        <f t="shared" si="1278"/>
        <v>&gt;16 messages</v>
      </c>
      <c r="AI3534" t="e">
        <f t="shared" si="1279"/>
        <v>#N/A</v>
      </c>
      <c r="AJ3534">
        <f t="shared" si="1280"/>
        <v>27.97</v>
      </c>
      <c r="AK3534" t="str">
        <f t="shared" si="1281"/>
        <v>no - Low</v>
      </c>
      <c r="AL3534" t="str">
        <f t="shared" si="1282"/>
        <v>Q1 - Low</v>
      </c>
      <c r="AM3534">
        <f t="shared" si="1283"/>
        <v>0</v>
      </c>
      <c r="AN3534">
        <f t="shared" si="1284"/>
        <v>1</v>
      </c>
      <c r="AO3534">
        <f t="shared" si="1285"/>
        <v>0</v>
      </c>
      <c r="AP3534">
        <f t="shared" si="1286"/>
        <v>4</v>
      </c>
      <c r="AQ3534">
        <f t="shared" si="1287"/>
        <v>164.5</v>
      </c>
    </row>
    <row r="3535" spans="1:43" x14ac:dyDescent="0.25">
      <c r="A3535" t="s">
        <v>47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  <c r="U3535">
        <f t="shared" si="1265"/>
        <v>1</v>
      </c>
      <c r="V3535" t="str">
        <f t="shared" si="1266"/>
        <v>&lt;=3 calls</v>
      </c>
      <c r="W3535" t="str">
        <f t="shared" si="1267"/>
        <v>Q1</v>
      </c>
      <c r="X3535" t="str">
        <f t="shared" si="1268"/>
        <v>Low</v>
      </c>
      <c r="Y3535" t="str">
        <f t="shared" si="1269"/>
        <v>Medium</v>
      </c>
      <c r="Z3535" s="3">
        <f t="shared" si="1270"/>
        <v>-0.1547719436193799</v>
      </c>
      <c r="AA3535" s="3">
        <f t="shared" si="1271"/>
        <v>-3.5301948087636523E-2</v>
      </c>
      <c r="AB3535" s="3">
        <f t="shared" si="1272"/>
        <v>2.4064266030957526</v>
      </c>
      <c r="AC3535" s="3">
        <f t="shared" si="1273"/>
        <v>8.8376964316294535E-2</v>
      </c>
      <c r="AD3535" s="3">
        <f t="shared" si="1274"/>
        <v>3.7991261386520572</v>
      </c>
      <c r="AE3535" s="3">
        <f t="shared" si="1275"/>
        <v>2.4132757956726016</v>
      </c>
      <c r="AF3535" s="3">
        <f t="shared" si="1276"/>
        <v>2.2835149910979711</v>
      </c>
      <c r="AG3535" t="str">
        <f t="shared" si="1277"/>
        <v>Cluster 3</v>
      </c>
      <c r="AH3535" t="str">
        <f t="shared" si="1278"/>
        <v>&gt;16 messages</v>
      </c>
      <c r="AI3535">
        <f t="shared" si="1279"/>
        <v>29.22</v>
      </c>
      <c r="AJ3535" t="e">
        <f t="shared" si="1280"/>
        <v>#N/A</v>
      </c>
      <c r="AK3535" t="str">
        <f t="shared" si="1281"/>
        <v>yes - Low</v>
      </c>
      <c r="AL3535" t="str">
        <f t="shared" si="1282"/>
        <v>Q3 - High</v>
      </c>
      <c r="AM3535">
        <f t="shared" si="1283"/>
        <v>1</v>
      </c>
      <c r="AN3535">
        <f t="shared" si="1284"/>
        <v>1</v>
      </c>
      <c r="AO3535">
        <f t="shared" si="1285"/>
        <v>0</v>
      </c>
      <c r="AP3535">
        <f t="shared" si="1286"/>
        <v>1</v>
      </c>
      <c r="AQ3535">
        <f t="shared" si="1287"/>
        <v>171.9</v>
      </c>
    </row>
    <row r="3536" spans="1:43" x14ac:dyDescent="0.25">
      <c r="A3536" t="s">
        <v>72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  <c r="U3536">
        <f t="shared" si="1265"/>
        <v>0</v>
      </c>
      <c r="V3536" t="str">
        <f t="shared" si="1266"/>
        <v>&lt;=3 calls</v>
      </c>
      <c r="W3536" t="str">
        <f t="shared" si="1267"/>
        <v>Q2</v>
      </c>
      <c r="X3536" t="str">
        <f t="shared" si="1268"/>
        <v>Not Applicable</v>
      </c>
      <c r="Y3536" t="str">
        <f t="shared" si="1269"/>
        <v>Medium</v>
      </c>
      <c r="Z3536" s="3">
        <f t="shared" si="1270"/>
        <v>0.76168473004441406</v>
      </c>
      <c r="AA3536" s="3">
        <f t="shared" si="1271"/>
        <v>-9.8984150736736068E-2</v>
      </c>
      <c r="AB3536" s="3">
        <f t="shared" si="1272"/>
        <v>-1.5873336717895985</v>
      </c>
      <c r="AC3536" s="3">
        <f t="shared" si="1273"/>
        <v>1.2477545226278501</v>
      </c>
      <c r="AD3536" s="3">
        <f t="shared" si="1274"/>
        <v>3.0516755864126619</v>
      </c>
      <c r="AE3536" s="3">
        <f t="shared" si="1275"/>
        <v>2.1602039312100159</v>
      </c>
      <c r="AF3536" s="3">
        <f t="shared" si="1276"/>
        <v>2.8320025007268881</v>
      </c>
      <c r="AG3536" t="str">
        <f t="shared" si="1277"/>
        <v>Cluster 2</v>
      </c>
      <c r="AH3536" t="str">
        <f t="shared" si="1278"/>
        <v>Not Applicable</v>
      </c>
      <c r="AI3536" t="e">
        <f t="shared" si="1279"/>
        <v>#N/A</v>
      </c>
      <c r="AJ3536">
        <f t="shared" si="1280"/>
        <v>37.64</v>
      </c>
      <c r="AK3536" t="str">
        <f t="shared" si="1281"/>
        <v>no - Medium</v>
      </c>
      <c r="AL3536" t="str">
        <f t="shared" si="1282"/>
        <v>Q4 - Very High</v>
      </c>
      <c r="AM3536">
        <f t="shared" si="1283"/>
        <v>0</v>
      </c>
      <c r="AN3536">
        <f t="shared" si="1284"/>
        <v>1</v>
      </c>
      <c r="AO3536">
        <f t="shared" si="1285"/>
        <v>0</v>
      </c>
      <c r="AP3536">
        <f t="shared" si="1286"/>
        <v>1</v>
      </c>
      <c r="AQ3536">
        <f t="shared" si="1287"/>
        <v>221.4</v>
      </c>
    </row>
    <row r="3537" spans="1:43" x14ac:dyDescent="0.25">
      <c r="A3537" t="s">
        <v>33</v>
      </c>
      <c r="B3537">
        <v>1</v>
      </c>
      <c r="C3537" t="s">
        <v>28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  <c r="U3537">
        <f t="shared" si="1265"/>
        <v>0</v>
      </c>
      <c r="V3537" t="str">
        <f t="shared" si="1266"/>
        <v>&lt;=3 calls</v>
      </c>
      <c r="W3537" t="str">
        <f t="shared" si="1267"/>
        <v>Q1</v>
      </c>
      <c r="X3537" t="str">
        <f t="shared" si="1268"/>
        <v>Not Applicable</v>
      </c>
      <c r="Y3537" t="str">
        <f t="shared" si="1269"/>
        <v>Medium</v>
      </c>
      <c r="Z3537" s="3">
        <f t="shared" si="1270"/>
        <v>1.1338216823806213</v>
      </c>
      <c r="AA3537" s="3">
        <f t="shared" si="1271"/>
        <v>-9.8984150736736068E-2</v>
      </c>
      <c r="AB3537" s="3">
        <f t="shared" si="1272"/>
        <v>2.1291799447166519E-2</v>
      </c>
      <c r="AC3537" s="3">
        <f t="shared" si="1273"/>
        <v>1.3926767174167949</v>
      </c>
      <c r="AD3537" s="3">
        <f t="shared" si="1274"/>
        <v>3.4832403515272539</v>
      </c>
      <c r="AE3537" s="3">
        <f t="shared" si="1275"/>
        <v>1.7987082168856663</v>
      </c>
      <c r="AF3537" s="3">
        <f t="shared" si="1276"/>
        <v>1.5289666943646352</v>
      </c>
      <c r="AG3537" t="str">
        <f t="shared" si="1277"/>
        <v>Cluster 3</v>
      </c>
      <c r="AH3537" t="str">
        <f t="shared" si="1278"/>
        <v>Not Applicable</v>
      </c>
      <c r="AI3537" t="e">
        <f t="shared" si="1279"/>
        <v>#N/A</v>
      </c>
      <c r="AJ3537">
        <f t="shared" si="1280"/>
        <v>41.06</v>
      </c>
      <c r="AK3537" t="str">
        <f t="shared" si="1281"/>
        <v>no - Low</v>
      </c>
      <c r="AL3537" t="str">
        <f t="shared" si="1282"/>
        <v>Q4 - Very High</v>
      </c>
      <c r="AM3537">
        <f t="shared" si="1283"/>
        <v>0</v>
      </c>
      <c r="AN3537">
        <f t="shared" si="1284"/>
        <v>0</v>
      </c>
      <c r="AO3537">
        <f t="shared" si="1285"/>
        <v>1</v>
      </c>
      <c r="AP3537">
        <f t="shared" si="1286"/>
        <v>3</v>
      </c>
      <c r="AQ3537">
        <f t="shared" si="1287"/>
        <v>241.5</v>
      </c>
    </row>
    <row r="3538" spans="1:43" x14ac:dyDescent="0.25">
      <c r="A3538" t="s">
        <v>44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  <c r="U3538">
        <f t="shared" si="1265"/>
        <v>0</v>
      </c>
      <c r="V3538" t="str">
        <f t="shared" si="1266"/>
        <v>&lt;=3 calls</v>
      </c>
      <c r="W3538" t="str">
        <f t="shared" si="1267"/>
        <v>Q1</v>
      </c>
      <c r="X3538" t="str">
        <f t="shared" si="1268"/>
        <v>Not Applicable</v>
      </c>
      <c r="Y3538" t="str">
        <f t="shared" si="1269"/>
        <v>Medium</v>
      </c>
      <c r="Z3538" s="3">
        <f t="shared" si="1270"/>
        <v>-1.180462847073404</v>
      </c>
      <c r="AA3538" s="3">
        <f t="shared" si="1271"/>
        <v>-0.28008041452011184</v>
      </c>
      <c r="AB3538" s="3">
        <f t="shared" si="1272"/>
        <v>-0.39575924865125406</v>
      </c>
      <c r="AC3538" s="3">
        <f t="shared" si="1273"/>
        <v>2.117287691361518</v>
      </c>
      <c r="AD3538" s="3">
        <f t="shared" si="1274"/>
        <v>3.2608956568764804</v>
      </c>
      <c r="AE3538" s="3">
        <f t="shared" si="1275"/>
        <v>2.4721387749886525</v>
      </c>
      <c r="AF3538" s="3">
        <f t="shared" si="1276"/>
        <v>3.0966917445184787</v>
      </c>
      <c r="AG3538" t="str">
        <f t="shared" si="1277"/>
        <v>Cluster 2</v>
      </c>
      <c r="AH3538" t="str">
        <f t="shared" si="1278"/>
        <v>Not Applicable</v>
      </c>
      <c r="AI3538" t="e">
        <f t="shared" si="1279"/>
        <v>#N/A</v>
      </c>
      <c r="AJ3538">
        <f t="shared" si="1280"/>
        <v>19.809999999999999</v>
      </c>
      <c r="AK3538" t="str">
        <f t="shared" si="1281"/>
        <v>no - Low</v>
      </c>
      <c r="AL3538" t="str">
        <f t="shared" si="1282"/>
        <v>Q4 - Very High</v>
      </c>
      <c r="AM3538">
        <f t="shared" si="1283"/>
        <v>0</v>
      </c>
      <c r="AN3538">
        <f t="shared" si="1284"/>
        <v>1</v>
      </c>
      <c r="AO3538">
        <f t="shared" si="1285"/>
        <v>0</v>
      </c>
      <c r="AP3538">
        <f t="shared" si="1286"/>
        <v>3</v>
      </c>
      <c r="AQ3538">
        <f t="shared" si="1287"/>
        <v>116.5</v>
      </c>
    </row>
    <row r="3539" spans="1:43" x14ac:dyDescent="0.25">
      <c r="A3539" t="s">
        <v>59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  <c r="U3539">
        <f t="shared" si="1265"/>
        <v>0</v>
      </c>
      <c r="V3539" t="str">
        <f t="shared" si="1266"/>
        <v>&lt;=3 calls</v>
      </c>
      <c r="W3539" t="str">
        <f t="shared" si="1267"/>
        <v>Q3</v>
      </c>
      <c r="X3539" t="str">
        <f t="shared" si="1268"/>
        <v>Not Applicable</v>
      </c>
      <c r="Y3539" t="str">
        <f t="shared" si="1269"/>
        <v>Medium</v>
      </c>
      <c r="Z3539" s="3">
        <f t="shared" si="1270"/>
        <v>-0.4102689556711045</v>
      </c>
      <c r="AA3539" s="3">
        <f t="shared" si="1271"/>
        <v>-0.3716235808281918</v>
      </c>
      <c r="AB3539" s="3">
        <f t="shared" si="1272"/>
        <v>-4.5256463874972751E-3</v>
      </c>
      <c r="AC3539" s="3">
        <f t="shared" si="1273"/>
        <v>-0.70869510702289995</v>
      </c>
      <c r="AD3539" s="3">
        <f t="shared" si="1274"/>
        <v>1.3485056018382213</v>
      </c>
      <c r="AE3539" s="3">
        <f t="shared" si="1275"/>
        <v>0.89927411727929241</v>
      </c>
      <c r="AF3539" s="3">
        <f t="shared" si="1276"/>
        <v>2.792654743756886</v>
      </c>
      <c r="AG3539" t="str">
        <f t="shared" si="1277"/>
        <v>Cluster 2</v>
      </c>
      <c r="AH3539" t="str">
        <f t="shared" si="1278"/>
        <v>Not Applicable</v>
      </c>
      <c r="AI3539" t="e">
        <f t="shared" si="1279"/>
        <v>#N/A</v>
      </c>
      <c r="AJ3539">
        <f t="shared" si="1280"/>
        <v>26.88</v>
      </c>
      <c r="AK3539" t="str">
        <f t="shared" si="1281"/>
        <v>no - High</v>
      </c>
      <c r="AL3539" t="str">
        <f t="shared" si="1282"/>
        <v>Q1 - Low</v>
      </c>
      <c r="AM3539">
        <f t="shared" si="1283"/>
        <v>0</v>
      </c>
      <c r="AN3539">
        <f t="shared" si="1284"/>
        <v>1</v>
      </c>
      <c r="AO3539">
        <f t="shared" si="1285"/>
        <v>0</v>
      </c>
      <c r="AP3539">
        <f t="shared" si="1286"/>
        <v>1</v>
      </c>
      <c r="AQ3539">
        <f t="shared" si="1287"/>
        <v>158.1</v>
      </c>
    </row>
    <row r="3540" spans="1:43" x14ac:dyDescent="0.25">
      <c r="A3540" t="s">
        <v>41</v>
      </c>
      <c r="B3540">
        <v>82</v>
      </c>
      <c r="C3540" t="s">
        <v>25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  <c r="U3540">
        <f t="shared" si="1265"/>
        <v>0</v>
      </c>
      <c r="V3540" t="str">
        <f t="shared" si="1266"/>
        <v>&lt;=3 calls</v>
      </c>
      <c r="W3540" t="str">
        <f t="shared" si="1267"/>
        <v>Q2</v>
      </c>
      <c r="X3540" t="str">
        <f t="shared" si="1268"/>
        <v>Not Applicable</v>
      </c>
      <c r="Y3540" t="str">
        <f t="shared" si="1269"/>
        <v>Medium</v>
      </c>
      <c r="Z3540" s="3">
        <f t="shared" si="1270"/>
        <v>-1.0860400382716799</v>
      </c>
      <c r="AA3540" s="3">
        <f t="shared" si="1271"/>
        <v>-0.17659683521532527</v>
      </c>
      <c r="AB3540" s="3">
        <f t="shared" si="1272"/>
        <v>0.61310709627254456</v>
      </c>
      <c r="AC3540" s="3">
        <f t="shared" si="1273"/>
        <v>-0.60000346093119195</v>
      </c>
      <c r="AD3540" s="3">
        <f t="shared" si="1274"/>
        <v>1.8567464542244518</v>
      </c>
      <c r="AE3540" s="3">
        <f t="shared" si="1275"/>
        <v>1.3951967142902755</v>
      </c>
      <c r="AF3540" s="3">
        <f t="shared" si="1276"/>
        <v>2.9061383910367526</v>
      </c>
      <c r="AG3540" t="str">
        <f t="shared" si="1277"/>
        <v>Cluster 2</v>
      </c>
      <c r="AH3540" t="str">
        <f t="shared" si="1278"/>
        <v>Not Applicable</v>
      </c>
      <c r="AI3540" t="e">
        <f t="shared" si="1279"/>
        <v>#N/A</v>
      </c>
      <c r="AJ3540">
        <f t="shared" si="1280"/>
        <v>20.67</v>
      </c>
      <c r="AK3540" t="str">
        <f t="shared" si="1281"/>
        <v>no - Medium</v>
      </c>
      <c r="AL3540" t="str">
        <f t="shared" si="1282"/>
        <v>Q2 - Medium</v>
      </c>
      <c r="AM3540">
        <f t="shared" si="1283"/>
        <v>0</v>
      </c>
      <c r="AN3540">
        <f t="shared" si="1284"/>
        <v>0</v>
      </c>
      <c r="AO3540">
        <f t="shared" si="1285"/>
        <v>0</v>
      </c>
      <c r="AP3540">
        <f t="shared" si="1286"/>
        <v>3</v>
      </c>
      <c r="AQ3540">
        <f t="shared" si="1287"/>
        <v>121.6</v>
      </c>
    </row>
    <row r="3541" spans="1:43" x14ac:dyDescent="0.25">
      <c r="A3541" t="s">
        <v>68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  <c r="U3541">
        <f t="shared" si="1265"/>
        <v>0</v>
      </c>
      <c r="V3541" t="str">
        <f t="shared" si="1266"/>
        <v>&lt;=3 calls</v>
      </c>
      <c r="W3541" t="str">
        <f t="shared" si="1267"/>
        <v>Q1</v>
      </c>
      <c r="X3541" t="str">
        <f t="shared" si="1268"/>
        <v>Not Applicable</v>
      </c>
      <c r="Y3541" t="str">
        <f t="shared" si="1269"/>
        <v>Medium</v>
      </c>
      <c r="Z3541" s="3">
        <f t="shared" si="1270"/>
        <v>0.7820504339036094</v>
      </c>
      <c r="AA3541" s="3">
        <f t="shared" si="1271"/>
        <v>-0.44525612764121253</v>
      </c>
      <c r="AB3541" s="3">
        <f t="shared" si="1272"/>
        <v>-0.11772521658564035</v>
      </c>
      <c r="AC3541" s="3">
        <f t="shared" si="1273"/>
        <v>-0.20146742526159472</v>
      </c>
      <c r="AD3541" s="3">
        <f t="shared" si="1274"/>
        <v>2.2134831328164366</v>
      </c>
      <c r="AE3541" s="3">
        <f t="shared" si="1275"/>
        <v>0.92967964935914549</v>
      </c>
      <c r="AF3541" s="3">
        <f t="shared" si="1276"/>
        <v>2.1975215406457838</v>
      </c>
      <c r="AG3541" t="str">
        <f t="shared" si="1277"/>
        <v>Cluster 2</v>
      </c>
      <c r="AH3541" t="str">
        <f t="shared" si="1278"/>
        <v>&gt;16 messages</v>
      </c>
      <c r="AI3541" t="e">
        <f t="shared" si="1279"/>
        <v>#N/A</v>
      </c>
      <c r="AJ3541">
        <f t="shared" si="1280"/>
        <v>37.83</v>
      </c>
      <c r="AK3541" t="str">
        <f t="shared" si="1281"/>
        <v>no - Medium</v>
      </c>
      <c r="AL3541" t="str">
        <f t="shared" si="1282"/>
        <v>Q2 - Medium</v>
      </c>
      <c r="AM3541">
        <f t="shared" si="1283"/>
        <v>0</v>
      </c>
      <c r="AN3541">
        <f t="shared" si="1284"/>
        <v>1</v>
      </c>
      <c r="AO3541">
        <f t="shared" si="1285"/>
        <v>0</v>
      </c>
      <c r="AP3541">
        <f t="shared" si="1286"/>
        <v>2</v>
      </c>
      <c r="AQ3541">
        <f t="shared" si="1287"/>
        <v>222.5</v>
      </c>
    </row>
    <row r="3542" spans="1:43" x14ac:dyDescent="0.25">
      <c r="A3542" t="s">
        <v>34</v>
      </c>
      <c r="B3542">
        <v>82</v>
      </c>
      <c r="C3542" t="s">
        <v>28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  <c r="U3542">
        <f t="shared" si="1265"/>
        <v>0</v>
      </c>
      <c r="V3542" t="str">
        <f t="shared" si="1266"/>
        <v>&lt;=3 calls</v>
      </c>
      <c r="W3542" t="str">
        <f t="shared" si="1267"/>
        <v>Q2</v>
      </c>
      <c r="X3542" t="str">
        <f t="shared" si="1268"/>
        <v>Not Applicable</v>
      </c>
      <c r="Y3542" t="str">
        <f t="shared" si="1269"/>
        <v>Low</v>
      </c>
      <c r="Z3542" s="3">
        <f t="shared" si="1270"/>
        <v>-1.0471600581768521</v>
      </c>
      <c r="AA3542" s="3">
        <f t="shared" si="1271"/>
        <v>-1.2154127659287564</v>
      </c>
      <c r="AB3542" s="3">
        <f t="shared" si="1272"/>
        <v>-0.51690264833698563</v>
      </c>
      <c r="AC3542" s="3">
        <f t="shared" si="1273"/>
        <v>0.12460751301353053</v>
      </c>
      <c r="AD3542" s="3">
        <f t="shared" si="1274"/>
        <v>1.2436847833444846</v>
      </c>
      <c r="AE3542" s="3">
        <f t="shared" si="1275"/>
        <v>1.6901147177575682</v>
      </c>
      <c r="AF3542" s="3">
        <f t="shared" si="1276"/>
        <v>3.4880114217185234</v>
      </c>
      <c r="AG3542" t="str">
        <f t="shared" si="1277"/>
        <v>Cluster 1</v>
      </c>
      <c r="AH3542" t="str">
        <f t="shared" si="1278"/>
        <v>&gt;16 messages</v>
      </c>
      <c r="AI3542" t="e">
        <f t="shared" si="1279"/>
        <v>#N/A</v>
      </c>
      <c r="AJ3542">
        <f t="shared" si="1280"/>
        <v>21.03</v>
      </c>
      <c r="AK3542" t="str">
        <f t="shared" si="1281"/>
        <v>no - Low</v>
      </c>
      <c r="AL3542" t="str">
        <f t="shared" si="1282"/>
        <v>Q3 - High</v>
      </c>
      <c r="AM3542">
        <f t="shared" si="1283"/>
        <v>0</v>
      </c>
      <c r="AN3542">
        <f t="shared" si="1284"/>
        <v>0</v>
      </c>
      <c r="AO3542">
        <f t="shared" si="1285"/>
        <v>1</v>
      </c>
      <c r="AP3542">
        <f t="shared" si="1286"/>
        <v>1</v>
      </c>
      <c r="AQ3542">
        <f t="shared" si="1287"/>
        <v>123.7</v>
      </c>
    </row>
    <row r="3543" spans="1:43" x14ac:dyDescent="0.25">
      <c r="A3543" t="s">
        <v>20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  <c r="U3543">
        <f t="shared" si="1265"/>
        <v>0</v>
      </c>
      <c r="V3543" t="str">
        <f t="shared" si="1266"/>
        <v>&lt;=3 calls</v>
      </c>
      <c r="W3543" t="str">
        <f t="shared" si="1267"/>
        <v>Q1</v>
      </c>
      <c r="X3543" t="str">
        <f t="shared" si="1268"/>
        <v>Not Applicable</v>
      </c>
      <c r="Y3543" t="str">
        <f t="shared" si="1269"/>
        <v>Low</v>
      </c>
      <c r="Z3543" s="3">
        <f t="shared" si="1270"/>
        <v>1.1949187939582078</v>
      </c>
      <c r="AA3543" s="3">
        <f t="shared" si="1271"/>
        <v>-2.4472653734222689</v>
      </c>
      <c r="AB3543" s="3">
        <f t="shared" si="1272"/>
        <v>0.44231476228938194</v>
      </c>
      <c r="AC3543" s="3">
        <f t="shared" si="1273"/>
        <v>-9.277577916988608E-2</v>
      </c>
      <c r="AD3543" s="3">
        <f t="shared" si="1274"/>
        <v>3.1329815246114583</v>
      </c>
      <c r="AE3543" s="3">
        <f t="shared" si="1275"/>
        <v>2.7606500006784391</v>
      </c>
      <c r="AF3543" s="3">
        <f t="shared" si="1276"/>
        <v>3.6642603099309139</v>
      </c>
      <c r="AG3543" t="str">
        <f t="shared" si="1277"/>
        <v>Cluster 2</v>
      </c>
      <c r="AH3543" t="str">
        <f t="shared" si="1278"/>
        <v>Not Applicable</v>
      </c>
      <c r="AI3543" t="e">
        <f t="shared" si="1279"/>
        <v>#N/A</v>
      </c>
      <c r="AJ3543">
        <f t="shared" si="1280"/>
        <v>41.62</v>
      </c>
      <c r="AK3543" t="str">
        <f t="shared" si="1281"/>
        <v>no - Low</v>
      </c>
      <c r="AL3543" t="str">
        <f t="shared" si="1282"/>
        <v>Q2 - Medium</v>
      </c>
      <c r="AM3543">
        <f t="shared" si="1283"/>
        <v>0</v>
      </c>
      <c r="AN3543">
        <f t="shared" si="1284"/>
        <v>1</v>
      </c>
      <c r="AO3543">
        <f t="shared" si="1285"/>
        <v>0</v>
      </c>
      <c r="AP3543">
        <f t="shared" si="1286"/>
        <v>0</v>
      </c>
      <c r="AQ3543">
        <f t="shared" si="1287"/>
        <v>244.8</v>
      </c>
    </row>
    <row r="3544" spans="1:43" x14ac:dyDescent="0.25">
      <c r="A3544" t="s">
        <v>45</v>
      </c>
      <c r="B3544">
        <v>87</v>
      </c>
      <c r="C3544" t="s">
        <v>28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  <c r="U3544">
        <f t="shared" si="1265"/>
        <v>1</v>
      </c>
      <c r="V3544" t="str">
        <f t="shared" si="1266"/>
        <v>&lt;=3 calls</v>
      </c>
      <c r="W3544" t="str">
        <f t="shared" si="1267"/>
        <v>Q2</v>
      </c>
      <c r="X3544" t="str">
        <f t="shared" si="1268"/>
        <v>Not Applicable</v>
      </c>
      <c r="Y3544" t="str">
        <f t="shared" si="1269"/>
        <v>Low</v>
      </c>
      <c r="Z3544" s="3">
        <f t="shared" si="1270"/>
        <v>2.1687697239524608</v>
      </c>
      <c r="AA3544" s="3">
        <f t="shared" si="1271"/>
        <v>-1.6273570143151166</v>
      </c>
      <c r="AB3544" s="3">
        <f t="shared" si="1272"/>
        <v>0.82957644980934386</v>
      </c>
      <c r="AC3544" s="3">
        <f t="shared" si="1273"/>
        <v>0.26952970780247515</v>
      </c>
      <c r="AD3544" s="3">
        <f t="shared" si="1274"/>
        <v>3.9234849370856688</v>
      </c>
      <c r="AE3544" s="3">
        <f t="shared" si="1275"/>
        <v>2.848279536323604</v>
      </c>
      <c r="AF3544" s="3">
        <f t="shared" si="1276"/>
        <v>2.971810657249462</v>
      </c>
      <c r="AG3544" t="str">
        <f t="shared" si="1277"/>
        <v>Cluster 2</v>
      </c>
      <c r="AH3544" t="str">
        <f t="shared" si="1278"/>
        <v>Not Applicable</v>
      </c>
      <c r="AI3544">
        <f t="shared" si="1279"/>
        <v>50.56</v>
      </c>
      <c r="AJ3544" t="e">
        <f t="shared" si="1280"/>
        <v>#N/A</v>
      </c>
      <c r="AK3544" t="str">
        <f t="shared" si="1281"/>
        <v>no - Low</v>
      </c>
      <c r="AL3544" t="str">
        <f t="shared" si="1282"/>
        <v>Q3 - High</v>
      </c>
      <c r="AM3544">
        <f t="shared" si="1283"/>
        <v>0</v>
      </c>
      <c r="AN3544">
        <f t="shared" si="1284"/>
        <v>0</v>
      </c>
      <c r="AO3544">
        <f t="shared" si="1285"/>
        <v>1</v>
      </c>
      <c r="AP3544">
        <f t="shared" si="1286"/>
        <v>2</v>
      </c>
      <c r="AQ3544">
        <f t="shared" si="1287"/>
        <v>297.39999999999998</v>
      </c>
    </row>
    <row r="3545" spans="1:43" x14ac:dyDescent="0.25">
      <c r="A3545" t="s">
        <v>31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  <c r="U3545">
        <f t="shared" si="1265"/>
        <v>0</v>
      </c>
      <c r="V3545" t="str">
        <f t="shared" si="1266"/>
        <v>&lt;=3 calls</v>
      </c>
      <c r="W3545" t="str">
        <f t="shared" si="1267"/>
        <v>Q1</v>
      </c>
      <c r="X3545" t="str">
        <f t="shared" si="1268"/>
        <v>Not Applicable</v>
      </c>
      <c r="Y3545" t="str">
        <f t="shared" si="1269"/>
        <v>Medium</v>
      </c>
      <c r="Z3545" s="3">
        <f t="shared" si="1270"/>
        <v>-0.60096600089811592</v>
      </c>
      <c r="AA3545" s="3">
        <f t="shared" si="1271"/>
        <v>2.4400116895893983E-2</v>
      </c>
      <c r="AB3545" s="3">
        <f t="shared" si="1272"/>
        <v>-0.90615029322884477</v>
      </c>
      <c r="AC3545" s="3">
        <f t="shared" si="1273"/>
        <v>-0.60000346093119195</v>
      </c>
      <c r="AD3545" s="3">
        <f t="shared" si="1274"/>
        <v>1.1736390972797472</v>
      </c>
      <c r="AE3545" s="3">
        <f t="shared" si="1275"/>
        <v>1.2421223800367407</v>
      </c>
      <c r="AF3545" s="3">
        <f t="shared" si="1276"/>
        <v>3.1158156690203378</v>
      </c>
      <c r="AG3545" t="str">
        <f t="shared" si="1277"/>
        <v>Cluster 1</v>
      </c>
      <c r="AH3545" t="str">
        <f t="shared" si="1278"/>
        <v>Not Applicable</v>
      </c>
      <c r="AI3545" t="e">
        <f t="shared" si="1279"/>
        <v>#N/A</v>
      </c>
      <c r="AJ3545">
        <f t="shared" si="1280"/>
        <v>25.13</v>
      </c>
      <c r="AK3545" t="str">
        <f t="shared" si="1281"/>
        <v>no - High</v>
      </c>
      <c r="AL3545" t="str">
        <f t="shared" si="1282"/>
        <v>Q2 - Medium</v>
      </c>
      <c r="AM3545">
        <f t="shared" si="1283"/>
        <v>0</v>
      </c>
      <c r="AN3545">
        <f t="shared" si="1284"/>
        <v>1</v>
      </c>
      <c r="AO3545">
        <f t="shared" si="1285"/>
        <v>0</v>
      </c>
      <c r="AP3545">
        <f t="shared" si="1286"/>
        <v>1</v>
      </c>
      <c r="AQ3545">
        <f t="shared" si="1287"/>
        <v>147.80000000000001</v>
      </c>
    </row>
    <row r="3546" spans="1:43" x14ac:dyDescent="0.25">
      <c r="A3546" t="s">
        <v>37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  <c r="U3546">
        <f t="shared" si="1265"/>
        <v>0</v>
      </c>
      <c r="V3546" t="str">
        <f t="shared" si="1266"/>
        <v>&lt;=3 calls</v>
      </c>
      <c r="W3546" t="str">
        <f t="shared" si="1267"/>
        <v>Q1</v>
      </c>
      <c r="X3546" t="str">
        <f t="shared" si="1268"/>
        <v>Not Applicable</v>
      </c>
      <c r="Y3546" t="str">
        <f t="shared" si="1269"/>
        <v>Medium</v>
      </c>
      <c r="Z3546" s="3">
        <f t="shared" si="1270"/>
        <v>0.11553648942085012</v>
      </c>
      <c r="AA3546" s="3">
        <f t="shared" si="1271"/>
        <v>-0.19848759237595359</v>
      </c>
      <c r="AB3546" s="3">
        <f t="shared" si="1272"/>
        <v>-0.25277031787465237</v>
      </c>
      <c r="AC3546" s="3">
        <f t="shared" si="1273"/>
        <v>0.26952970780247515</v>
      </c>
      <c r="AD3546" s="3">
        <f t="shared" si="1274"/>
        <v>2.0141751849446652</v>
      </c>
      <c r="AE3546" s="3">
        <f t="shared" si="1275"/>
        <v>0.43506907693082181</v>
      </c>
      <c r="AF3546" s="3">
        <f t="shared" si="1276"/>
        <v>2.0788623157284847</v>
      </c>
      <c r="AG3546" t="str">
        <f t="shared" si="1277"/>
        <v>Cluster 2</v>
      </c>
      <c r="AH3546" t="str">
        <f t="shared" si="1278"/>
        <v>Not Applicable</v>
      </c>
      <c r="AI3546" t="e">
        <f t="shared" si="1279"/>
        <v>#N/A</v>
      </c>
      <c r="AJ3546">
        <f t="shared" si="1280"/>
        <v>31.71</v>
      </c>
      <c r="AK3546" t="str">
        <f t="shared" si="1281"/>
        <v>no - Medium</v>
      </c>
      <c r="AL3546" t="str">
        <f t="shared" si="1282"/>
        <v>Q3 - High</v>
      </c>
      <c r="AM3546">
        <f t="shared" si="1283"/>
        <v>0</v>
      </c>
      <c r="AN3546">
        <f t="shared" si="1284"/>
        <v>1</v>
      </c>
      <c r="AO3546">
        <f t="shared" si="1285"/>
        <v>0</v>
      </c>
      <c r="AP3546">
        <f t="shared" si="1286"/>
        <v>1</v>
      </c>
      <c r="AQ3546">
        <f t="shared" si="1287"/>
        <v>186.5</v>
      </c>
    </row>
    <row r="3547" spans="1:43" x14ac:dyDescent="0.25">
      <c r="A3547" t="s">
        <v>39</v>
      </c>
      <c r="B3547">
        <v>119</v>
      </c>
      <c r="C3547" t="s">
        <v>28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  <c r="U3547">
        <f t="shared" si="1265"/>
        <v>0</v>
      </c>
      <c r="V3547" t="str">
        <f t="shared" si="1266"/>
        <v>&lt;=3 calls</v>
      </c>
      <c r="W3547" t="str">
        <f t="shared" si="1267"/>
        <v>Q3</v>
      </c>
      <c r="X3547" t="str">
        <f t="shared" si="1268"/>
        <v>Not Applicable</v>
      </c>
      <c r="Y3547" t="str">
        <f t="shared" si="1269"/>
        <v>Medium</v>
      </c>
      <c r="Z3547" s="3">
        <f t="shared" si="1270"/>
        <v>-1.3526456160647835</v>
      </c>
      <c r="AA3547" s="3">
        <f t="shared" si="1271"/>
        <v>0.41644367695441076</v>
      </c>
      <c r="AB3547" s="3">
        <f t="shared" si="1272"/>
        <v>0.23974711035586302</v>
      </c>
      <c r="AC3547" s="3">
        <f t="shared" si="1273"/>
        <v>-0.70869510702289995</v>
      </c>
      <c r="AD3547" s="3">
        <f t="shared" si="1274"/>
        <v>1.9371378523021934</v>
      </c>
      <c r="AE3547" s="3">
        <f t="shared" si="1275"/>
        <v>1.600875676115036</v>
      </c>
      <c r="AF3547" s="3">
        <f t="shared" si="1276"/>
        <v>3.0615523516561973</v>
      </c>
      <c r="AG3547" t="str">
        <f t="shared" si="1277"/>
        <v>Cluster 2</v>
      </c>
      <c r="AH3547" t="str">
        <f t="shared" si="1278"/>
        <v>Not Applicable</v>
      </c>
      <c r="AI3547" t="e">
        <f t="shared" si="1279"/>
        <v>#N/A</v>
      </c>
      <c r="AJ3547">
        <f t="shared" si="1280"/>
        <v>18.22</v>
      </c>
      <c r="AK3547" t="str">
        <f t="shared" si="1281"/>
        <v>no - Low</v>
      </c>
      <c r="AL3547" t="str">
        <f t="shared" si="1282"/>
        <v>Q1 - Low</v>
      </c>
      <c r="AM3547">
        <f t="shared" si="1283"/>
        <v>0</v>
      </c>
      <c r="AN3547">
        <f t="shared" si="1284"/>
        <v>0</v>
      </c>
      <c r="AO3547">
        <f t="shared" si="1285"/>
        <v>1</v>
      </c>
      <c r="AP3547">
        <f t="shared" si="1286"/>
        <v>2</v>
      </c>
      <c r="AQ3547">
        <f t="shared" si="1287"/>
        <v>107.2</v>
      </c>
    </row>
    <row r="3548" spans="1:43" x14ac:dyDescent="0.25">
      <c r="A3548" t="s">
        <v>37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  <c r="U3548">
        <f t="shared" si="1265"/>
        <v>0</v>
      </c>
      <c r="V3548" t="str">
        <f t="shared" si="1266"/>
        <v>&lt;=3 calls</v>
      </c>
      <c r="W3548" t="str">
        <f t="shared" si="1267"/>
        <v>Q1</v>
      </c>
      <c r="X3548" t="str">
        <f t="shared" si="1268"/>
        <v>Not Applicable</v>
      </c>
      <c r="Y3548" t="str">
        <f t="shared" si="1269"/>
        <v>High</v>
      </c>
      <c r="Z3548" s="3">
        <f t="shared" si="1270"/>
        <v>-1.6136969109871977</v>
      </c>
      <c r="AA3548" s="3">
        <f t="shared" si="1271"/>
        <v>0.91396088515049834</v>
      </c>
      <c r="AB3548" s="3">
        <f t="shared" si="1272"/>
        <v>-2.0977247163671895</v>
      </c>
      <c r="AC3548" s="3">
        <f t="shared" si="1273"/>
        <v>-0.56377291223395598</v>
      </c>
      <c r="AD3548" s="3">
        <f t="shared" si="1274"/>
        <v>2.3313437741923817</v>
      </c>
      <c r="AE3548" s="3">
        <f t="shared" si="1275"/>
        <v>2.8561567012930626</v>
      </c>
      <c r="AF3548" s="3">
        <f t="shared" si="1276"/>
        <v>4.3451235208238854</v>
      </c>
      <c r="AG3548" t="str">
        <f t="shared" si="1277"/>
        <v>Cluster 1</v>
      </c>
      <c r="AH3548" t="str">
        <f t="shared" si="1278"/>
        <v>&gt;16 messages</v>
      </c>
      <c r="AI3548" t="e">
        <f t="shared" si="1279"/>
        <v>#N/A</v>
      </c>
      <c r="AJ3548">
        <f t="shared" si="1280"/>
        <v>15.83</v>
      </c>
      <c r="AK3548" t="str">
        <f t="shared" si="1281"/>
        <v>no - High</v>
      </c>
      <c r="AL3548" t="str">
        <f t="shared" si="1282"/>
        <v>Q2 - Medium</v>
      </c>
      <c r="AM3548">
        <f t="shared" si="1283"/>
        <v>0</v>
      </c>
      <c r="AN3548">
        <f t="shared" si="1284"/>
        <v>1</v>
      </c>
      <c r="AO3548">
        <f t="shared" si="1285"/>
        <v>0</v>
      </c>
      <c r="AP3548">
        <f t="shared" si="1286"/>
        <v>1</v>
      </c>
      <c r="AQ3548">
        <f t="shared" si="1287"/>
        <v>93.1</v>
      </c>
    </row>
    <row r="3549" spans="1:43" x14ac:dyDescent="0.25">
      <c r="A3549" t="s">
        <v>56</v>
      </c>
      <c r="B3549">
        <v>136</v>
      </c>
      <c r="C3549" t="s">
        <v>28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  <c r="U3549">
        <f t="shared" si="1265"/>
        <v>0</v>
      </c>
      <c r="V3549" t="str">
        <f t="shared" si="1266"/>
        <v>&lt;=3 calls</v>
      </c>
      <c r="W3549" t="str">
        <f t="shared" si="1267"/>
        <v>Q4</v>
      </c>
      <c r="X3549" t="str">
        <f t="shared" si="1268"/>
        <v>Not Applicable</v>
      </c>
      <c r="Y3549" t="str">
        <f t="shared" si="1269"/>
        <v>High</v>
      </c>
      <c r="Z3549" s="3">
        <f t="shared" si="1270"/>
        <v>-0.88608585492685188</v>
      </c>
      <c r="AA3549" s="3">
        <f t="shared" si="1271"/>
        <v>1.0731663917732464</v>
      </c>
      <c r="AB3549" s="3">
        <f t="shared" si="1272"/>
        <v>-0.47718350089904082</v>
      </c>
      <c r="AC3549" s="3">
        <f t="shared" si="1273"/>
        <v>0.99414068174719761</v>
      </c>
      <c r="AD3549" s="3">
        <f t="shared" si="1274"/>
        <v>2.9259066066361736</v>
      </c>
      <c r="AE3549" s="3">
        <f t="shared" si="1275"/>
        <v>1.7756277862683121</v>
      </c>
      <c r="AF3549" s="3">
        <f t="shared" si="1276"/>
        <v>2.396826777215868</v>
      </c>
      <c r="AG3549" t="str">
        <f t="shared" si="1277"/>
        <v>Cluster 2</v>
      </c>
      <c r="AH3549" t="str">
        <f t="shared" si="1278"/>
        <v>Not Applicable</v>
      </c>
      <c r="AI3549" t="e">
        <f t="shared" si="1279"/>
        <v>#N/A</v>
      </c>
      <c r="AJ3549">
        <f t="shared" si="1280"/>
        <v>22.51</v>
      </c>
      <c r="AK3549" t="str">
        <f t="shared" si="1281"/>
        <v>no - Medium</v>
      </c>
      <c r="AL3549" t="str">
        <f t="shared" si="1282"/>
        <v>Q4 - Very High</v>
      </c>
      <c r="AM3549">
        <f t="shared" si="1283"/>
        <v>0</v>
      </c>
      <c r="AN3549">
        <f t="shared" si="1284"/>
        <v>0</v>
      </c>
      <c r="AO3549">
        <f t="shared" si="1285"/>
        <v>1</v>
      </c>
      <c r="AP3549">
        <f t="shared" si="1286"/>
        <v>2</v>
      </c>
      <c r="AQ3549">
        <f t="shared" si="1287"/>
        <v>132.4</v>
      </c>
    </row>
    <row r="3550" spans="1:43" x14ac:dyDescent="0.25">
      <c r="A3550" t="s">
        <v>52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  <c r="U3550">
        <f t="shared" si="1265"/>
        <v>0</v>
      </c>
      <c r="V3550" t="str">
        <f t="shared" si="1266"/>
        <v>&lt;=3 calls</v>
      </c>
      <c r="W3550" t="str">
        <f t="shared" si="1267"/>
        <v>Q4</v>
      </c>
      <c r="X3550" t="str">
        <f t="shared" si="1268"/>
        <v>Not Applicable</v>
      </c>
      <c r="Y3550" t="str">
        <f t="shared" si="1269"/>
        <v>Medium</v>
      </c>
      <c r="Z3550" s="3">
        <f t="shared" si="1270"/>
        <v>-1.2174913995446683</v>
      </c>
      <c r="AA3550" s="3">
        <f t="shared" si="1271"/>
        <v>0.5696789770788061</v>
      </c>
      <c r="AB3550" s="3">
        <f t="shared" si="1272"/>
        <v>-1.2854681512612176</v>
      </c>
      <c r="AC3550" s="3">
        <f t="shared" si="1273"/>
        <v>0.16083806171076653</v>
      </c>
      <c r="AD3550" s="3">
        <f t="shared" si="1274"/>
        <v>1.9850016803166621</v>
      </c>
      <c r="AE3550" s="3">
        <f t="shared" si="1275"/>
        <v>1.8668467250667899</v>
      </c>
      <c r="AF3550" s="3">
        <f t="shared" si="1276"/>
        <v>3.3211446398681925</v>
      </c>
      <c r="AG3550" t="str">
        <f t="shared" si="1277"/>
        <v>Cluster 2</v>
      </c>
      <c r="AH3550" t="str">
        <f t="shared" si="1278"/>
        <v>Not Applicable</v>
      </c>
      <c r="AI3550" t="e">
        <f t="shared" si="1279"/>
        <v>#N/A</v>
      </c>
      <c r="AJ3550">
        <f t="shared" si="1280"/>
        <v>19.47</v>
      </c>
      <c r="AK3550" t="str">
        <f t="shared" si="1281"/>
        <v>no - Low</v>
      </c>
      <c r="AL3550" t="str">
        <f t="shared" si="1282"/>
        <v>Q3 - High</v>
      </c>
      <c r="AM3550">
        <f t="shared" si="1283"/>
        <v>0</v>
      </c>
      <c r="AN3550">
        <f t="shared" si="1284"/>
        <v>1</v>
      </c>
      <c r="AO3550">
        <f t="shared" si="1285"/>
        <v>0</v>
      </c>
      <c r="AP3550">
        <f t="shared" si="1286"/>
        <v>0</v>
      </c>
      <c r="AQ3550">
        <f t="shared" si="1287"/>
        <v>114.5</v>
      </c>
    </row>
    <row r="3551" spans="1:43" x14ac:dyDescent="0.25">
      <c r="A3551" t="s">
        <v>36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  <c r="U3551">
        <f t="shared" si="1265"/>
        <v>0</v>
      </c>
      <c r="V3551" t="str">
        <f t="shared" si="1266"/>
        <v>&lt;=3 calls</v>
      </c>
      <c r="W3551" t="str">
        <f t="shared" si="1267"/>
        <v>Q2</v>
      </c>
      <c r="X3551" t="str">
        <f t="shared" si="1268"/>
        <v>Not Applicable</v>
      </c>
      <c r="Y3551" t="str">
        <f t="shared" si="1269"/>
        <v>Medium</v>
      </c>
      <c r="Z3551" s="3">
        <f t="shared" si="1270"/>
        <v>8.2210792196711957E-2</v>
      </c>
      <c r="AA3551" s="3">
        <f t="shared" si="1271"/>
        <v>-0.12286497673014804</v>
      </c>
      <c r="AB3551" s="3">
        <f t="shared" si="1272"/>
        <v>0.9646215510983559</v>
      </c>
      <c r="AC3551" s="3">
        <f t="shared" si="1273"/>
        <v>-0.45508126614224731</v>
      </c>
      <c r="AD3551" s="3">
        <f t="shared" si="1274"/>
        <v>2.4692550118088015</v>
      </c>
      <c r="AE3551" s="3">
        <f t="shared" si="1275"/>
        <v>1.0767767236050099</v>
      </c>
      <c r="AF3551" s="3">
        <f t="shared" si="1276"/>
        <v>2.0546717284403839</v>
      </c>
      <c r="AG3551" t="str">
        <f t="shared" si="1277"/>
        <v>Cluster 2</v>
      </c>
      <c r="AH3551" t="str">
        <f t="shared" si="1278"/>
        <v>Not Applicable</v>
      </c>
      <c r="AI3551" t="e">
        <f t="shared" si="1279"/>
        <v>#N/A</v>
      </c>
      <c r="AJ3551">
        <f t="shared" si="1280"/>
        <v>31.4</v>
      </c>
      <c r="AK3551" t="str">
        <f t="shared" si="1281"/>
        <v>no - Medium</v>
      </c>
      <c r="AL3551" t="str">
        <f t="shared" si="1282"/>
        <v>Q2 - Medium</v>
      </c>
      <c r="AM3551">
        <f t="shared" si="1283"/>
        <v>0</v>
      </c>
      <c r="AN3551">
        <f t="shared" si="1284"/>
        <v>1</v>
      </c>
      <c r="AO3551">
        <f t="shared" si="1285"/>
        <v>0</v>
      </c>
      <c r="AP3551">
        <f t="shared" si="1286"/>
        <v>1</v>
      </c>
      <c r="AQ3551">
        <f t="shared" si="1287"/>
        <v>184.7</v>
      </c>
    </row>
    <row r="3552" spans="1:43" x14ac:dyDescent="0.25">
      <c r="A3552" t="s">
        <v>53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  <c r="U3552">
        <f t="shared" si="1265"/>
        <v>0</v>
      </c>
      <c r="V3552" t="str">
        <f t="shared" si="1266"/>
        <v>&lt;=3 calls</v>
      </c>
      <c r="W3552" t="str">
        <f t="shared" si="1267"/>
        <v>Q3</v>
      </c>
      <c r="X3552" t="str">
        <f t="shared" si="1268"/>
        <v>Not Applicable</v>
      </c>
      <c r="Y3552" t="str">
        <f t="shared" si="1269"/>
        <v>High</v>
      </c>
      <c r="Z3552" s="3">
        <f t="shared" si="1270"/>
        <v>-1.5951826347515654</v>
      </c>
      <c r="AA3552" s="3">
        <f t="shared" si="1271"/>
        <v>1.6482962844479236</v>
      </c>
      <c r="AB3552" s="3">
        <f t="shared" si="1272"/>
        <v>-0.63208817590702582</v>
      </c>
      <c r="AC3552" s="3">
        <f t="shared" si="1273"/>
        <v>1.591586692182255E-2</v>
      </c>
      <c r="AD3552" s="3">
        <f t="shared" si="1274"/>
        <v>2.9214995700669597</v>
      </c>
      <c r="AE3552" s="3">
        <f t="shared" si="1275"/>
        <v>2.3793438289745179</v>
      </c>
      <c r="AF3552" s="3">
        <f t="shared" si="1276"/>
        <v>3.2844169003122627</v>
      </c>
      <c r="AG3552" t="str">
        <f t="shared" si="1277"/>
        <v>Cluster 2</v>
      </c>
      <c r="AH3552" t="str">
        <f t="shared" si="1278"/>
        <v>Not Applicable</v>
      </c>
      <c r="AI3552" t="e">
        <f t="shared" si="1279"/>
        <v>#N/A</v>
      </c>
      <c r="AJ3552">
        <f t="shared" si="1280"/>
        <v>16</v>
      </c>
      <c r="AK3552" t="str">
        <f t="shared" si="1281"/>
        <v>no - Medium</v>
      </c>
      <c r="AL3552" t="str">
        <f t="shared" si="1282"/>
        <v>Q2 - Medium</v>
      </c>
      <c r="AM3552">
        <f t="shared" si="1283"/>
        <v>0</v>
      </c>
      <c r="AN3552">
        <f t="shared" si="1284"/>
        <v>1</v>
      </c>
      <c r="AO3552">
        <f t="shared" si="1285"/>
        <v>0</v>
      </c>
      <c r="AP3552">
        <f t="shared" si="1286"/>
        <v>2</v>
      </c>
      <c r="AQ3552">
        <f t="shared" si="1287"/>
        <v>94.1</v>
      </c>
    </row>
    <row r="3553" spans="1:43" x14ac:dyDescent="0.25">
      <c r="A3553" t="s">
        <v>59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  <c r="U3553">
        <f t="shared" si="1265"/>
        <v>0</v>
      </c>
      <c r="V3553" t="str">
        <f t="shared" si="1266"/>
        <v>&lt;=3 calls</v>
      </c>
      <c r="W3553" t="str">
        <f t="shared" si="1267"/>
        <v>Q1</v>
      </c>
      <c r="X3553" t="str">
        <f t="shared" si="1268"/>
        <v>Not Applicable</v>
      </c>
      <c r="Y3553" t="str">
        <f t="shared" si="1269"/>
        <v>Low</v>
      </c>
      <c r="Z3553" s="3">
        <f t="shared" si="1270"/>
        <v>0.90794751230590853</v>
      </c>
      <c r="AA3553" s="3">
        <f t="shared" si="1271"/>
        <v>-1.6313371519806854</v>
      </c>
      <c r="AB3553" s="3">
        <f t="shared" si="1272"/>
        <v>-0.90416433585694767</v>
      </c>
      <c r="AC3553" s="3">
        <f t="shared" si="1273"/>
        <v>-0.85361730181184459</v>
      </c>
      <c r="AD3553" s="3">
        <f t="shared" si="1274"/>
        <v>2.0172909254829787</v>
      </c>
      <c r="AE3553" s="3">
        <f t="shared" si="1275"/>
        <v>2.2431685698411323</v>
      </c>
      <c r="AF3553" s="3">
        <f t="shared" si="1276"/>
        <v>3.7408752702289139</v>
      </c>
      <c r="AG3553" t="str">
        <f t="shared" si="1277"/>
        <v>Cluster 1</v>
      </c>
      <c r="AH3553" t="str">
        <f t="shared" si="1278"/>
        <v>Not Applicable</v>
      </c>
      <c r="AI3553" t="e">
        <f t="shared" si="1279"/>
        <v>#N/A</v>
      </c>
      <c r="AJ3553">
        <f t="shared" si="1280"/>
        <v>38.979999999999997</v>
      </c>
      <c r="AK3553" t="str">
        <f t="shared" si="1281"/>
        <v>no - Medium</v>
      </c>
      <c r="AL3553" t="str">
        <f t="shared" si="1282"/>
        <v>Q1 - Low</v>
      </c>
      <c r="AM3553">
        <f t="shared" si="1283"/>
        <v>0</v>
      </c>
      <c r="AN3553">
        <f t="shared" si="1284"/>
        <v>1</v>
      </c>
      <c r="AO3553">
        <f t="shared" si="1285"/>
        <v>0</v>
      </c>
      <c r="AP3553">
        <f t="shared" si="1286"/>
        <v>1</v>
      </c>
      <c r="AQ3553">
        <f t="shared" si="1287"/>
        <v>229.3</v>
      </c>
    </row>
    <row r="3554" spans="1:43" x14ac:dyDescent="0.25">
      <c r="A3554" t="s">
        <v>64</v>
      </c>
      <c r="B3554">
        <v>155</v>
      </c>
      <c r="C3554" t="s">
        <v>28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  <c r="U3554">
        <f t="shared" si="1265"/>
        <v>0</v>
      </c>
      <c r="V3554" t="str">
        <f t="shared" si="1266"/>
        <v>&lt;=3 calls</v>
      </c>
      <c r="W3554" t="str">
        <f t="shared" si="1267"/>
        <v>Q4</v>
      </c>
      <c r="X3554" t="str">
        <f t="shared" si="1268"/>
        <v>Not Applicable</v>
      </c>
      <c r="Y3554" t="str">
        <f t="shared" si="1269"/>
        <v>High</v>
      </c>
      <c r="Z3554" s="3">
        <f t="shared" si="1270"/>
        <v>0.80611899300993151</v>
      </c>
      <c r="AA3554" s="3">
        <f t="shared" si="1271"/>
        <v>0.66122214338688601</v>
      </c>
      <c r="AB3554" s="3">
        <f t="shared" si="1272"/>
        <v>2.1291799447166519E-2</v>
      </c>
      <c r="AC3554" s="3">
        <f t="shared" si="1273"/>
        <v>-0.52754236353671935</v>
      </c>
      <c r="AD3554" s="3">
        <f t="shared" si="1274"/>
        <v>2.6996255267093305</v>
      </c>
      <c r="AE3554" s="3">
        <f t="shared" si="1275"/>
        <v>1.1686731107739667</v>
      </c>
      <c r="AF3554" s="3">
        <f t="shared" si="1276"/>
        <v>1.8556981692159882</v>
      </c>
      <c r="AG3554" t="str">
        <f t="shared" si="1277"/>
        <v>Cluster 2</v>
      </c>
      <c r="AH3554" t="str">
        <f t="shared" si="1278"/>
        <v>Not Applicable</v>
      </c>
      <c r="AI3554" t="e">
        <f t="shared" si="1279"/>
        <v>#N/A</v>
      </c>
      <c r="AJ3554">
        <f t="shared" si="1280"/>
        <v>38.049999999999997</v>
      </c>
      <c r="AK3554" t="str">
        <f t="shared" si="1281"/>
        <v>no - High</v>
      </c>
      <c r="AL3554" t="str">
        <f t="shared" si="1282"/>
        <v>Q2 - Medium</v>
      </c>
      <c r="AM3554">
        <f t="shared" si="1283"/>
        <v>0</v>
      </c>
      <c r="AN3554">
        <f t="shared" si="1284"/>
        <v>0</v>
      </c>
      <c r="AO3554">
        <f t="shared" si="1285"/>
        <v>1</v>
      </c>
      <c r="AP3554">
        <f t="shared" si="1286"/>
        <v>1</v>
      </c>
      <c r="AQ3554">
        <f t="shared" si="1287"/>
        <v>223.8</v>
      </c>
    </row>
    <row r="3555" spans="1:43" x14ac:dyDescent="0.25">
      <c r="A3555" t="s">
        <v>63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  <c r="U3555">
        <f t="shared" si="1265"/>
        <v>0</v>
      </c>
      <c r="V3555" t="str">
        <f t="shared" si="1266"/>
        <v>&lt;=3 calls</v>
      </c>
      <c r="W3555" t="str">
        <f t="shared" si="1267"/>
        <v>Q4</v>
      </c>
      <c r="X3555" t="str">
        <f t="shared" si="1268"/>
        <v>Not Applicable</v>
      </c>
      <c r="Y3555" t="str">
        <f t="shared" si="1269"/>
        <v>Medium</v>
      </c>
      <c r="Z3555" s="3">
        <f t="shared" si="1270"/>
        <v>-0.47877177774294344</v>
      </c>
      <c r="AA3555" s="3">
        <f t="shared" si="1271"/>
        <v>0.20748644951205397</v>
      </c>
      <c r="AB3555" s="3">
        <f t="shared" si="1272"/>
        <v>-0.64797583488220345</v>
      </c>
      <c r="AC3555" s="3">
        <f t="shared" si="1273"/>
        <v>-0.88984785050908088</v>
      </c>
      <c r="AD3555" s="3">
        <f t="shared" si="1274"/>
        <v>1.3659271189550448</v>
      </c>
      <c r="AE3555" s="3">
        <f t="shared" si="1275"/>
        <v>1.2181850933011684</v>
      </c>
      <c r="AF3555" s="3">
        <f t="shared" si="1276"/>
        <v>3.0169840816261404</v>
      </c>
      <c r="AG3555" t="str">
        <f t="shared" si="1277"/>
        <v>Cluster 2</v>
      </c>
      <c r="AH3555" t="str">
        <f t="shared" si="1278"/>
        <v>&gt;16 messages</v>
      </c>
      <c r="AI3555" t="e">
        <f t="shared" si="1279"/>
        <v>#N/A</v>
      </c>
      <c r="AJ3555">
        <f t="shared" si="1280"/>
        <v>26.25</v>
      </c>
      <c r="AK3555" t="str">
        <f t="shared" si="1281"/>
        <v>no - Low</v>
      </c>
      <c r="AL3555" t="str">
        <f t="shared" si="1282"/>
        <v>Q1 - Low</v>
      </c>
      <c r="AM3555">
        <f t="shared" si="1283"/>
        <v>0</v>
      </c>
      <c r="AN3555">
        <f t="shared" si="1284"/>
        <v>1</v>
      </c>
      <c r="AO3555">
        <f t="shared" si="1285"/>
        <v>0</v>
      </c>
      <c r="AP3555">
        <f t="shared" si="1286"/>
        <v>3</v>
      </c>
      <c r="AQ3555">
        <f t="shared" si="1287"/>
        <v>154.4</v>
      </c>
    </row>
    <row r="3556" spans="1:43" x14ac:dyDescent="0.25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  <c r="U3556">
        <f t="shared" si="1265"/>
        <v>1</v>
      </c>
      <c r="V3556" t="str">
        <f t="shared" si="1266"/>
        <v>&gt;3 calls</v>
      </c>
      <c r="W3556" t="str">
        <f t="shared" si="1267"/>
        <v>Q3</v>
      </c>
      <c r="X3556" t="str">
        <f t="shared" si="1268"/>
        <v>Not Applicable</v>
      </c>
      <c r="Y3556" t="str">
        <f t="shared" si="1269"/>
        <v>Medium</v>
      </c>
      <c r="Z3556" s="3">
        <f t="shared" si="1270"/>
        <v>0.18403931149268907</v>
      </c>
      <c r="AA3556" s="3">
        <f t="shared" si="1271"/>
        <v>0.17962548585307295</v>
      </c>
      <c r="AB3556" s="3">
        <f t="shared" si="1272"/>
        <v>-1.9547357855905882</v>
      </c>
      <c r="AC3556" s="3">
        <f t="shared" si="1273"/>
        <v>1.428907266114031</v>
      </c>
      <c r="AD3556" s="3">
        <f t="shared" si="1274"/>
        <v>3.0991250871339466</v>
      </c>
      <c r="AE3556" s="3">
        <f t="shared" si="1275"/>
        <v>2.4349340340067909</v>
      </c>
      <c r="AF3556" s="3">
        <f t="shared" si="1276"/>
        <v>3.2020667067108666</v>
      </c>
      <c r="AG3556" t="str">
        <f t="shared" si="1277"/>
        <v>Cluster 2</v>
      </c>
      <c r="AH3556" t="str">
        <f t="shared" si="1278"/>
        <v>Not Applicable</v>
      </c>
      <c r="AI3556">
        <f t="shared" si="1279"/>
        <v>32.33</v>
      </c>
      <c r="AJ3556" t="e">
        <f t="shared" si="1280"/>
        <v>#N/A</v>
      </c>
      <c r="AK3556" t="str">
        <f t="shared" si="1281"/>
        <v>no - Medium</v>
      </c>
      <c r="AL3556" t="str">
        <f t="shared" si="1282"/>
        <v>Q4 - Very High</v>
      </c>
      <c r="AM3556">
        <f t="shared" si="1283"/>
        <v>0</v>
      </c>
      <c r="AN3556">
        <f t="shared" si="1284"/>
        <v>1</v>
      </c>
      <c r="AO3556">
        <f t="shared" si="1285"/>
        <v>0</v>
      </c>
      <c r="AP3556">
        <f t="shared" si="1286"/>
        <v>4</v>
      </c>
      <c r="AQ3556">
        <f t="shared" si="1287"/>
        <v>190.2</v>
      </c>
    </row>
    <row r="3557" spans="1:43" x14ac:dyDescent="0.25">
      <c r="A3557" t="s">
        <v>24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  <c r="U3557">
        <f t="shared" si="1265"/>
        <v>0</v>
      </c>
      <c r="V3557" t="str">
        <f t="shared" si="1266"/>
        <v>&lt;=3 calls</v>
      </c>
      <c r="W3557" t="str">
        <f t="shared" si="1267"/>
        <v>Q2</v>
      </c>
      <c r="X3557" t="str">
        <f t="shared" si="1268"/>
        <v>Not Applicable</v>
      </c>
      <c r="Y3557" t="str">
        <f t="shared" si="1269"/>
        <v>Medium</v>
      </c>
      <c r="Z3557" s="3">
        <f t="shared" si="1270"/>
        <v>-0.24549189717397779</v>
      </c>
      <c r="AA3557" s="3">
        <f t="shared" si="1271"/>
        <v>0.17763541702028873</v>
      </c>
      <c r="AB3557" s="3">
        <f t="shared" si="1272"/>
        <v>-1.3807941051122854</v>
      </c>
      <c r="AC3557" s="3">
        <f t="shared" si="1273"/>
        <v>-0.60000346093119195</v>
      </c>
      <c r="AD3557" s="3">
        <f t="shared" si="1274"/>
        <v>1.5036984519530381</v>
      </c>
      <c r="AE3557" s="3">
        <f t="shared" si="1275"/>
        <v>1.5357138818153258</v>
      </c>
      <c r="AF3557" s="3">
        <f t="shared" si="1276"/>
        <v>3.2335313852187406</v>
      </c>
      <c r="AG3557" t="str">
        <f t="shared" si="1277"/>
        <v>Cluster 1</v>
      </c>
      <c r="AH3557" t="str">
        <f t="shared" si="1278"/>
        <v>Not Applicable</v>
      </c>
      <c r="AI3557" t="e">
        <f t="shared" si="1279"/>
        <v>#N/A</v>
      </c>
      <c r="AJ3557">
        <f t="shared" si="1280"/>
        <v>28.39</v>
      </c>
      <c r="AK3557" t="str">
        <f t="shared" si="1281"/>
        <v>no - Low</v>
      </c>
      <c r="AL3557" t="str">
        <f t="shared" si="1282"/>
        <v>Q2 - Medium</v>
      </c>
      <c r="AM3557">
        <f t="shared" si="1283"/>
        <v>0</v>
      </c>
      <c r="AN3557">
        <f t="shared" si="1284"/>
        <v>1</v>
      </c>
      <c r="AO3557">
        <f t="shared" si="1285"/>
        <v>0</v>
      </c>
      <c r="AP3557">
        <f t="shared" si="1286"/>
        <v>1</v>
      </c>
      <c r="AQ3557">
        <f t="shared" si="1287"/>
        <v>167</v>
      </c>
    </row>
    <row r="3558" spans="1:43" x14ac:dyDescent="0.25">
      <c r="A3558" t="s">
        <v>75</v>
      </c>
      <c r="B3558">
        <v>94</v>
      </c>
      <c r="C3558" t="s">
        <v>28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  <c r="U3558">
        <f t="shared" si="1265"/>
        <v>0</v>
      </c>
      <c r="V3558" t="str">
        <f t="shared" si="1266"/>
        <v>&lt;=3 calls</v>
      </c>
      <c r="W3558" t="str">
        <f t="shared" si="1267"/>
        <v>Q2</v>
      </c>
      <c r="X3558" t="str">
        <f t="shared" si="1268"/>
        <v>Not Applicable</v>
      </c>
      <c r="Y3558" t="str">
        <f t="shared" si="1269"/>
        <v>High</v>
      </c>
      <c r="Z3558" s="3">
        <f t="shared" si="1270"/>
        <v>-0.47136606724869046</v>
      </c>
      <c r="AA3558" s="3">
        <f t="shared" si="1271"/>
        <v>1.2264016918976417</v>
      </c>
      <c r="AB3558" s="3">
        <f t="shared" si="1272"/>
        <v>0.24769093984345208</v>
      </c>
      <c r="AC3558" s="3">
        <f t="shared" si="1273"/>
        <v>0.48691299998589177</v>
      </c>
      <c r="AD3558" s="3">
        <f t="shared" si="1274"/>
        <v>3.0006601406082756</v>
      </c>
      <c r="AE3558" s="3">
        <f t="shared" si="1275"/>
        <v>1.422913261755153</v>
      </c>
      <c r="AF3558" s="3">
        <f t="shared" si="1276"/>
        <v>1.745108312260903</v>
      </c>
      <c r="AG3558" t="str">
        <f t="shared" si="1277"/>
        <v>Cluster 2</v>
      </c>
      <c r="AH3558" t="str">
        <f t="shared" si="1278"/>
        <v>Not Applicable</v>
      </c>
      <c r="AI3558" t="e">
        <f t="shared" si="1279"/>
        <v>#N/A</v>
      </c>
      <c r="AJ3558">
        <f t="shared" si="1280"/>
        <v>26.32</v>
      </c>
      <c r="AK3558" t="str">
        <f t="shared" si="1281"/>
        <v>no - Medium</v>
      </c>
      <c r="AL3558" t="str">
        <f t="shared" si="1282"/>
        <v>Q3 - High</v>
      </c>
      <c r="AM3558">
        <f t="shared" si="1283"/>
        <v>0</v>
      </c>
      <c r="AN3558">
        <f t="shared" si="1284"/>
        <v>0</v>
      </c>
      <c r="AO3558">
        <f t="shared" si="1285"/>
        <v>1</v>
      </c>
      <c r="AP3558">
        <f t="shared" si="1286"/>
        <v>0</v>
      </c>
      <c r="AQ3558">
        <f t="shared" si="1287"/>
        <v>154.80000000000001</v>
      </c>
    </row>
    <row r="3559" spans="1:43" x14ac:dyDescent="0.25">
      <c r="A3559" t="s">
        <v>41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  <c r="U3559">
        <f t="shared" si="1265"/>
        <v>0</v>
      </c>
      <c r="V3559" t="str">
        <f t="shared" si="1266"/>
        <v>&lt;=3 calls</v>
      </c>
      <c r="W3559" t="str">
        <f t="shared" si="1267"/>
        <v>Q1</v>
      </c>
      <c r="X3559" t="str">
        <f t="shared" si="1268"/>
        <v>Not Applicable</v>
      </c>
      <c r="Y3559" t="str">
        <f t="shared" si="1269"/>
        <v>Medium</v>
      </c>
      <c r="Z3559" s="3">
        <f t="shared" si="1270"/>
        <v>2.0947126190099321</v>
      </c>
      <c r="AA3559" s="3">
        <f t="shared" si="1271"/>
        <v>-0.51888867445423381</v>
      </c>
      <c r="AB3559" s="3">
        <f t="shared" si="1272"/>
        <v>0.22783136612447968</v>
      </c>
      <c r="AC3559" s="3">
        <f t="shared" si="1273"/>
        <v>-1.2159227887842059</v>
      </c>
      <c r="AD3559" s="3">
        <f t="shared" si="1274"/>
        <v>3.3708911012050171</v>
      </c>
      <c r="AE3559" s="3">
        <f t="shared" si="1275"/>
        <v>2.4874568885492727</v>
      </c>
      <c r="AF3559" s="3">
        <f t="shared" si="1276"/>
        <v>3.0019954577912475</v>
      </c>
      <c r="AG3559" t="str">
        <f t="shared" si="1277"/>
        <v>Cluster 2</v>
      </c>
      <c r="AH3559" t="str">
        <f t="shared" si="1278"/>
        <v>&gt;16 messages</v>
      </c>
      <c r="AI3559" t="e">
        <f t="shared" si="1279"/>
        <v>#N/A</v>
      </c>
      <c r="AJ3559">
        <f t="shared" si="1280"/>
        <v>49.88</v>
      </c>
      <c r="AK3559" t="str">
        <f t="shared" si="1281"/>
        <v>no - Medium</v>
      </c>
      <c r="AL3559" t="str">
        <f t="shared" si="1282"/>
        <v>Q1 - Low</v>
      </c>
      <c r="AM3559">
        <f t="shared" si="1283"/>
        <v>0</v>
      </c>
      <c r="AN3559">
        <f t="shared" si="1284"/>
        <v>1</v>
      </c>
      <c r="AO3559">
        <f t="shared" si="1285"/>
        <v>0</v>
      </c>
      <c r="AP3559">
        <f t="shared" si="1286"/>
        <v>1</v>
      </c>
      <c r="AQ3559">
        <f t="shared" si="1287"/>
        <v>293.39999999999998</v>
      </c>
    </row>
    <row r="3560" spans="1:43" x14ac:dyDescent="0.25">
      <c r="A3560" t="s">
        <v>41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  <c r="U3560">
        <f t="shared" si="1265"/>
        <v>0</v>
      </c>
      <c r="V3560" t="str">
        <f t="shared" si="1266"/>
        <v>&lt;=3 calls</v>
      </c>
      <c r="W3560" t="str">
        <f t="shared" si="1267"/>
        <v>Q2</v>
      </c>
      <c r="X3560" t="str">
        <f t="shared" si="1268"/>
        <v>Not Applicable</v>
      </c>
      <c r="Y3560" t="str">
        <f t="shared" si="1269"/>
        <v>High</v>
      </c>
      <c r="Z3560" s="3">
        <f t="shared" si="1270"/>
        <v>-0.36583469270558711</v>
      </c>
      <c r="AA3560" s="3">
        <f t="shared" si="1271"/>
        <v>1.7338692442576509</v>
      </c>
      <c r="AB3560" s="3">
        <f t="shared" si="1272"/>
        <v>0.23974711035586302</v>
      </c>
      <c r="AC3560" s="3">
        <f t="shared" si="1273"/>
        <v>-0.74492565572013658</v>
      </c>
      <c r="AD3560" s="3">
        <f t="shared" si="1274"/>
        <v>3.0786754457752172</v>
      </c>
      <c r="AE3560" s="3">
        <f t="shared" si="1275"/>
        <v>1.9371449321214069</v>
      </c>
      <c r="AF3560" s="3">
        <f t="shared" si="1276"/>
        <v>2.454957937657603</v>
      </c>
      <c r="AG3560" t="str">
        <f t="shared" si="1277"/>
        <v>Cluster 2</v>
      </c>
      <c r="AH3560" t="str">
        <f t="shared" si="1278"/>
        <v>Not Applicable</v>
      </c>
      <c r="AI3560" t="e">
        <f t="shared" si="1279"/>
        <v>#N/A</v>
      </c>
      <c r="AJ3560">
        <f t="shared" si="1280"/>
        <v>27.29</v>
      </c>
      <c r="AK3560" t="str">
        <f t="shared" si="1281"/>
        <v>no - Low</v>
      </c>
      <c r="AL3560" t="str">
        <f t="shared" si="1282"/>
        <v>Q1 - Low</v>
      </c>
      <c r="AM3560">
        <f t="shared" si="1283"/>
        <v>0</v>
      </c>
      <c r="AN3560">
        <f t="shared" si="1284"/>
        <v>1</v>
      </c>
      <c r="AO3560">
        <f t="shared" si="1285"/>
        <v>0</v>
      </c>
      <c r="AP3560">
        <f t="shared" si="1286"/>
        <v>3</v>
      </c>
      <c r="AQ3560">
        <f t="shared" si="1287"/>
        <v>160.5</v>
      </c>
    </row>
    <row r="3561" spans="1:43" x14ac:dyDescent="0.25">
      <c r="A3561" t="s">
        <v>48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  <c r="U3561">
        <f t="shared" si="1265"/>
        <v>0</v>
      </c>
      <c r="V3561" t="str">
        <f t="shared" si="1266"/>
        <v>&lt;=3 calls</v>
      </c>
      <c r="W3561" t="str">
        <f t="shared" si="1267"/>
        <v>Q1</v>
      </c>
      <c r="X3561" t="str">
        <f t="shared" si="1268"/>
        <v>Not Applicable</v>
      </c>
      <c r="Y3561" t="str">
        <f t="shared" si="1269"/>
        <v>Medium</v>
      </c>
      <c r="Z3561" s="3">
        <f t="shared" si="1270"/>
        <v>0.9246103609179771</v>
      </c>
      <c r="AA3561" s="3">
        <f t="shared" si="1271"/>
        <v>-0.45122633413956581</v>
      </c>
      <c r="AB3561" s="3">
        <f t="shared" si="1272"/>
        <v>0.11463179592633718</v>
      </c>
      <c r="AC3561" s="3">
        <f t="shared" si="1273"/>
        <v>0.59560464607760044</v>
      </c>
      <c r="AD3561" s="3">
        <f t="shared" si="1274"/>
        <v>2.7917084025322421</v>
      </c>
      <c r="AE3561" s="3">
        <f t="shared" si="1275"/>
        <v>1.1943177413085784</v>
      </c>
      <c r="AF3561" s="3">
        <f t="shared" si="1276"/>
        <v>1.749043718618756</v>
      </c>
      <c r="AG3561" t="str">
        <f t="shared" si="1277"/>
        <v>Cluster 2</v>
      </c>
      <c r="AH3561" t="str">
        <f t="shared" si="1278"/>
        <v>&gt;16 messages</v>
      </c>
      <c r="AI3561" t="e">
        <f t="shared" si="1279"/>
        <v>#N/A</v>
      </c>
      <c r="AJ3561">
        <f t="shared" si="1280"/>
        <v>39.130000000000003</v>
      </c>
      <c r="AK3561" t="str">
        <f t="shared" si="1281"/>
        <v>no - Low</v>
      </c>
      <c r="AL3561" t="str">
        <f t="shared" si="1282"/>
        <v>Q3 - High</v>
      </c>
      <c r="AM3561">
        <f t="shared" si="1283"/>
        <v>0</v>
      </c>
      <c r="AN3561">
        <f t="shared" si="1284"/>
        <v>1</v>
      </c>
      <c r="AO3561">
        <f t="shared" si="1285"/>
        <v>0</v>
      </c>
      <c r="AP3561">
        <f t="shared" si="1286"/>
        <v>0</v>
      </c>
      <c r="AQ3561">
        <f t="shared" si="1287"/>
        <v>230.2</v>
      </c>
    </row>
    <row r="3562" spans="1:43" x14ac:dyDescent="0.25">
      <c r="A3562" t="s">
        <v>55</v>
      </c>
      <c r="B3562">
        <v>82</v>
      </c>
      <c r="C3562" t="s">
        <v>28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  <c r="U3562">
        <f t="shared" si="1265"/>
        <v>0</v>
      </c>
      <c r="V3562" t="str">
        <f t="shared" si="1266"/>
        <v>&lt;=3 calls</v>
      </c>
      <c r="W3562" t="str">
        <f t="shared" si="1267"/>
        <v>Q2</v>
      </c>
      <c r="X3562" t="str">
        <f t="shared" si="1268"/>
        <v>Not Applicable</v>
      </c>
      <c r="Y3562" t="str">
        <f t="shared" si="1269"/>
        <v>Low</v>
      </c>
      <c r="Z3562" s="3">
        <f t="shared" si="1270"/>
        <v>0.21551358109326413</v>
      </c>
      <c r="AA3562" s="3">
        <f t="shared" si="1271"/>
        <v>-1.6611881844724508</v>
      </c>
      <c r="AB3562" s="3">
        <f t="shared" si="1272"/>
        <v>4.1151373166138927E-2</v>
      </c>
      <c r="AC3562" s="3">
        <f t="shared" si="1273"/>
        <v>-0.74492565572013658</v>
      </c>
      <c r="AD3562" s="3">
        <f t="shared" si="1274"/>
        <v>1.750343447459294</v>
      </c>
      <c r="AE3562" s="3">
        <f t="shared" si="1275"/>
        <v>1.833739336964241</v>
      </c>
      <c r="AF3562" s="3">
        <f t="shared" si="1276"/>
        <v>3.4148935163188359</v>
      </c>
      <c r="AG3562" t="str">
        <f t="shared" si="1277"/>
        <v>Cluster 1</v>
      </c>
      <c r="AH3562" t="str">
        <f t="shared" si="1278"/>
        <v>Not Applicable</v>
      </c>
      <c r="AI3562" t="e">
        <f t="shared" si="1279"/>
        <v>#N/A</v>
      </c>
      <c r="AJ3562">
        <f t="shared" si="1280"/>
        <v>32.619999999999997</v>
      </c>
      <c r="AK3562" t="str">
        <f t="shared" si="1281"/>
        <v>no - Medium</v>
      </c>
      <c r="AL3562" t="str">
        <f t="shared" si="1282"/>
        <v>Q1 - Low</v>
      </c>
      <c r="AM3562">
        <f t="shared" si="1283"/>
        <v>0</v>
      </c>
      <c r="AN3562">
        <f t="shared" si="1284"/>
        <v>0</v>
      </c>
      <c r="AO3562">
        <f t="shared" si="1285"/>
        <v>1</v>
      </c>
      <c r="AP3562">
        <f t="shared" si="1286"/>
        <v>0</v>
      </c>
      <c r="AQ3562">
        <f t="shared" si="1287"/>
        <v>191.9</v>
      </c>
    </row>
    <row r="3563" spans="1:43" x14ac:dyDescent="0.25">
      <c r="A3563" t="s">
        <v>41</v>
      </c>
      <c r="B3563">
        <v>65</v>
      </c>
      <c r="C3563" t="s">
        <v>25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  <c r="U3563">
        <f t="shared" si="1265"/>
        <v>0</v>
      </c>
      <c r="V3563" t="str">
        <f t="shared" si="1266"/>
        <v>&lt;=3 calls</v>
      </c>
      <c r="W3563" t="str">
        <f t="shared" si="1267"/>
        <v>Q1</v>
      </c>
      <c r="X3563" t="str">
        <f t="shared" si="1268"/>
        <v>Not Applicable</v>
      </c>
      <c r="Y3563" t="str">
        <f t="shared" si="1269"/>
        <v>Medium</v>
      </c>
      <c r="Z3563" s="3">
        <f t="shared" si="1270"/>
        <v>-0.902748703538921</v>
      </c>
      <c r="AA3563" s="3">
        <f t="shared" si="1271"/>
        <v>0.44032450294782327</v>
      </c>
      <c r="AB3563" s="3">
        <f t="shared" si="1272"/>
        <v>-0.89820646374125568</v>
      </c>
      <c r="AC3563" s="3">
        <f t="shared" si="1273"/>
        <v>0.30576025649971117</v>
      </c>
      <c r="AD3563" s="3">
        <f t="shared" si="1274"/>
        <v>1.9491957982546306</v>
      </c>
      <c r="AE3563" s="3">
        <f t="shared" si="1275"/>
        <v>1.3817036858888345</v>
      </c>
      <c r="AF3563" s="3">
        <f t="shared" si="1276"/>
        <v>2.8317566793889752</v>
      </c>
      <c r="AG3563" t="str">
        <f t="shared" si="1277"/>
        <v>Cluster 2</v>
      </c>
      <c r="AH3563" t="str">
        <f t="shared" si="1278"/>
        <v>Not Applicable</v>
      </c>
      <c r="AI3563" t="e">
        <f t="shared" si="1279"/>
        <v>#N/A</v>
      </c>
      <c r="AJ3563">
        <f t="shared" si="1280"/>
        <v>22.36</v>
      </c>
      <c r="AK3563" t="str">
        <f t="shared" si="1281"/>
        <v>no - High</v>
      </c>
      <c r="AL3563" t="str">
        <f t="shared" si="1282"/>
        <v>Q3 - High</v>
      </c>
      <c r="AM3563">
        <f t="shared" si="1283"/>
        <v>0</v>
      </c>
      <c r="AN3563">
        <f t="shared" si="1284"/>
        <v>0</v>
      </c>
      <c r="AO3563">
        <f t="shared" si="1285"/>
        <v>0</v>
      </c>
      <c r="AP3563">
        <f t="shared" si="1286"/>
        <v>1</v>
      </c>
      <c r="AQ3563">
        <f t="shared" si="1287"/>
        <v>131.5</v>
      </c>
    </row>
    <row r="3564" spans="1:43" x14ac:dyDescent="0.25">
      <c r="A3564" t="s">
        <v>42</v>
      </c>
      <c r="B3564">
        <v>102</v>
      </c>
      <c r="C3564" t="s">
        <v>28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  <c r="U3564">
        <f t="shared" si="1265"/>
        <v>1</v>
      </c>
      <c r="V3564" t="str">
        <f t="shared" si="1266"/>
        <v>&lt;=3 calls</v>
      </c>
      <c r="W3564" t="str">
        <f t="shared" si="1267"/>
        <v>Q3</v>
      </c>
      <c r="X3564" t="str">
        <f t="shared" si="1268"/>
        <v>Not Applicable</v>
      </c>
      <c r="Y3564" t="str">
        <f t="shared" si="1269"/>
        <v>Medium</v>
      </c>
      <c r="Z3564" s="3">
        <f t="shared" si="1270"/>
        <v>-0.16032622649006978</v>
      </c>
      <c r="AA3564" s="3">
        <f t="shared" si="1271"/>
        <v>0.38261250679707703</v>
      </c>
      <c r="AB3564" s="3">
        <f t="shared" si="1272"/>
        <v>0.82560453506554909</v>
      </c>
      <c r="AC3564" s="3">
        <f t="shared" si="1273"/>
        <v>0.66806574347207237</v>
      </c>
      <c r="AD3564" s="3">
        <f t="shared" si="1274"/>
        <v>2.9549864014693941</v>
      </c>
      <c r="AE3564" s="3">
        <f t="shared" si="1275"/>
        <v>1.1401892453359586</v>
      </c>
      <c r="AF3564" s="3">
        <f t="shared" si="1276"/>
        <v>1.3667912779537794</v>
      </c>
      <c r="AG3564" t="str">
        <f t="shared" si="1277"/>
        <v>Cluster 2</v>
      </c>
      <c r="AH3564" t="str">
        <f t="shared" si="1278"/>
        <v>Not Applicable</v>
      </c>
      <c r="AI3564">
        <f t="shared" si="1279"/>
        <v>29.17</v>
      </c>
      <c r="AJ3564" t="e">
        <f t="shared" si="1280"/>
        <v>#N/A</v>
      </c>
      <c r="AK3564" t="str">
        <f t="shared" si="1281"/>
        <v>no - Medium</v>
      </c>
      <c r="AL3564" t="str">
        <f t="shared" si="1282"/>
        <v>Q4 - Very High</v>
      </c>
      <c r="AM3564">
        <f t="shared" si="1283"/>
        <v>0</v>
      </c>
      <c r="AN3564">
        <f t="shared" si="1284"/>
        <v>0</v>
      </c>
      <c r="AO3564">
        <f t="shared" si="1285"/>
        <v>1</v>
      </c>
      <c r="AP3564">
        <f t="shared" si="1286"/>
        <v>0</v>
      </c>
      <c r="AQ3564">
        <f t="shared" si="1287"/>
        <v>171.6</v>
      </c>
    </row>
    <row r="3565" spans="1:43" x14ac:dyDescent="0.25">
      <c r="A3565" t="s">
        <v>74</v>
      </c>
      <c r="B3565">
        <v>78</v>
      </c>
      <c r="C3565" t="s">
        <v>25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  <c r="U3565">
        <f t="shared" si="1265"/>
        <v>0</v>
      </c>
      <c r="V3565" t="str">
        <f t="shared" si="1266"/>
        <v>&lt;=3 calls</v>
      </c>
      <c r="W3565" t="str">
        <f t="shared" si="1267"/>
        <v>Q2</v>
      </c>
      <c r="X3565" t="str">
        <f t="shared" si="1268"/>
        <v>Not Applicable</v>
      </c>
      <c r="Y3565" t="str">
        <f t="shared" si="1269"/>
        <v>High</v>
      </c>
      <c r="Z3565" s="3">
        <f t="shared" si="1270"/>
        <v>-0.42508037665960996</v>
      </c>
      <c r="AA3565" s="3">
        <f t="shared" si="1271"/>
        <v>0.83236806300634003</v>
      </c>
      <c r="AB3565" s="3">
        <f t="shared" si="1272"/>
        <v>-8.9921813379078855E-2</v>
      </c>
      <c r="AC3565" s="3">
        <f t="shared" si="1273"/>
        <v>0.12460751301353053</v>
      </c>
      <c r="AD3565" s="3">
        <f t="shared" si="1274"/>
        <v>2.4043896638683928</v>
      </c>
      <c r="AE3565" s="3">
        <f t="shared" si="1275"/>
        <v>0.94717626857665804</v>
      </c>
      <c r="AF3565" s="3">
        <f t="shared" si="1276"/>
        <v>2.0032963115306828</v>
      </c>
      <c r="AG3565" t="str">
        <f t="shared" si="1277"/>
        <v>Cluster 2</v>
      </c>
      <c r="AH3565" t="str">
        <f t="shared" si="1278"/>
        <v>Not Applicable</v>
      </c>
      <c r="AI3565" t="e">
        <f t="shared" si="1279"/>
        <v>#N/A</v>
      </c>
      <c r="AJ3565">
        <f t="shared" si="1280"/>
        <v>26.74</v>
      </c>
      <c r="AK3565" t="str">
        <f t="shared" si="1281"/>
        <v>no - Low</v>
      </c>
      <c r="AL3565" t="str">
        <f t="shared" si="1282"/>
        <v>Q3 - High</v>
      </c>
      <c r="AM3565">
        <f t="shared" si="1283"/>
        <v>0</v>
      </c>
      <c r="AN3565">
        <f t="shared" si="1284"/>
        <v>0</v>
      </c>
      <c r="AO3565">
        <f t="shared" si="1285"/>
        <v>0</v>
      </c>
      <c r="AP3565">
        <f t="shared" si="1286"/>
        <v>1</v>
      </c>
      <c r="AQ3565">
        <f t="shared" si="1287"/>
        <v>157.30000000000001</v>
      </c>
    </row>
    <row r="3566" spans="1:43" x14ac:dyDescent="0.25">
      <c r="A3566" t="s">
        <v>61</v>
      </c>
      <c r="B3566">
        <v>77</v>
      </c>
      <c r="C3566" t="s">
        <v>25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  <c r="U3566">
        <f t="shared" si="1265"/>
        <v>0</v>
      </c>
      <c r="V3566" t="str">
        <f t="shared" si="1266"/>
        <v>&lt;=3 calls</v>
      </c>
      <c r="W3566" t="str">
        <f t="shared" si="1267"/>
        <v>Q2</v>
      </c>
      <c r="X3566" t="str">
        <f t="shared" si="1268"/>
        <v>Low</v>
      </c>
      <c r="Y3566" t="str">
        <f t="shared" si="1269"/>
        <v>Medium</v>
      </c>
      <c r="Z3566" s="3">
        <f t="shared" si="1270"/>
        <v>0.23032500208176956</v>
      </c>
      <c r="AA3566" s="3">
        <f t="shared" si="1271"/>
        <v>-4.3262223418774039E-2</v>
      </c>
      <c r="AB3566" s="3">
        <f t="shared" si="1272"/>
        <v>7.2926691116494663E-2</v>
      </c>
      <c r="AC3566" s="3">
        <f t="shared" si="1273"/>
        <v>-0.45508126614224731</v>
      </c>
      <c r="AD3566" s="3">
        <f t="shared" si="1274"/>
        <v>1.9690492362824299</v>
      </c>
      <c r="AE3566" s="3">
        <f t="shared" si="1275"/>
        <v>0.51704785816202214</v>
      </c>
      <c r="AF3566" s="3">
        <f t="shared" si="1276"/>
        <v>2.1581293011206371</v>
      </c>
      <c r="AG3566" t="str">
        <f t="shared" si="1277"/>
        <v>Cluster 2</v>
      </c>
      <c r="AH3566" t="str">
        <f t="shared" si="1278"/>
        <v>Not Applicable</v>
      </c>
      <c r="AI3566" t="e">
        <f t="shared" si="1279"/>
        <v>#N/A</v>
      </c>
      <c r="AJ3566">
        <f t="shared" si="1280"/>
        <v>32.76</v>
      </c>
      <c r="AK3566" t="str">
        <f t="shared" si="1281"/>
        <v>yes - Medium</v>
      </c>
      <c r="AL3566" t="str">
        <f t="shared" si="1282"/>
        <v>Q2 - Medium</v>
      </c>
      <c r="AM3566">
        <f t="shared" si="1283"/>
        <v>1</v>
      </c>
      <c r="AN3566">
        <f t="shared" si="1284"/>
        <v>0</v>
      </c>
      <c r="AO3566">
        <f t="shared" si="1285"/>
        <v>0</v>
      </c>
      <c r="AP3566">
        <f t="shared" si="1286"/>
        <v>1</v>
      </c>
      <c r="AQ3566">
        <f t="shared" si="1287"/>
        <v>192.7</v>
      </c>
    </row>
    <row r="3567" spans="1:43" x14ac:dyDescent="0.25">
      <c r="A3567" t="s">
        <v>66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  <c r="U3567">
        <f t="shared" si="1265"/>
        <v>0</v>
      </c>
      <c r="V3567" t="str">
        <f t="shared" si="1266"/>
        <v>&lt;=3 calls</v>
      </c>
      <c r="W3567" t="str">
        <f t="shared" si="1267"/>
        <v>Q1</v>
      </c>
      <c r="X3567" t="str">
        <f t="shared" si="1268"/>
        <v>Not Applicable</v>
      </c>
      <c r="Y3567" t="str">
        <f t="shared" si="1269"/>
        <v>Medium</v>
      </c>
      <c r="Z3567" s="3">
        <f t="shared" si="1270"/>
        <v>1.09864455753292</v>
      </c>
      <c r="AA3567" s="3">
        <f t="shared" si="1271"/>
        <v>-0.35968316783148585</v>
      </c>
      <c r="AB3567" s="3">
        <f t="shared" si="1272"/>
        <v>-1.6330106913432352</v>
      </c>
      <c r="AC3567" s="3">
        <f t="shared" si="1273"/>
        <v>0.26952970780247515</v>
      </c>
      <c r="AD3567" s="3">
        <f t="shared" si="1274"/>
        <v>2.6127998083987887</v>
      </c>
      <c r="AE3567" s="3">
        <f t="shared" si="1275"/>
        <v>2.0188516603374795</v>
      </c>
      <c r="AF3567" s="3">
        <f t="shared" si="1276"/>
        <v>3.0536537482376827</v>
      </c>
      <c r="AG3567" t="str">
        <f t="shared" si="1277"/>
        <v>Cluster 2</v>
      </c>
      <c r="AH3567" t="str">
        <f t="shared" si="1278"/>
        <v>&gt;16 messages</v>
      </c>
      <c r="AI3567" t="e">
        <f t="shared" si="1279"/>
        <v>#N/A</v>
      </c>
      <c r="AJ3567">
        <f t="shared" si="1280"/>
        <v>40.729999999999997</v>
      </c>
      <c r="AK3567" t="str">
        <f t="shared" si="1281"/>
        <v>no - Low</v>
      </c>
      <c r="AL3567" t="str">
        <f t="shared" si="1282"/>
        <v>Q3 - High</v>
      </c>
      <c r="AM3567">
        <f t="shared" si="1283"/>
        <v>0</v>
      </c>
      <c r="AN3567">
        <f t="shared" si="1284"/>
        <v>1</v>
      </c>
      <c r="AO3567">
        <f t="shared" si="1285"/>
        <v>0</v>
      </c>
      <c r="AP3567">
        <f t="shared" si="1286"/>
        <v>2</v>
      </c>
      <c r="AQ3567">
        <f t="shared" si="1287"/>
        <v>239.6</v>
      </c>
    </row>
    <row r="3568" spans="1:43" x14ac:dyDescent="0.25">
      <c r="A3568" t="s">
        <v>74</v>
      </c>
      <c r="B3568">
        <v>38</v>
      </c>
      <c r="C3568" t="s">
        <v>28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  <c r="U3568">
        <f t="shared" si="1265"/>
        <v>0</v>
      </c>
      <c r="V3568" t="str">
        <f t="shared" si="1266"/>
        <v>&lt;=3 calls</v>
      </c>
      <c r="W3568" t="str">
        <f t="shared" si="1267"/>
        <v>Q1</v>
      </c>
      <c r="X3568" t="str">
        <f t="shared" si="1268"/>
        <v>Not Applicable</v>
      </c>
      <c r="Y3568" t="str">
        <f t="shared" si="1269"/>
        <v>High</v>
      </c>
      <c r="Z3568" s="3">
        <f t="shared" si="1270"/>
        <v>-1.5433426612917951</v>
      </c>
      <c r="AA3568" s="3">
        <f t="shared" si="1271"/>
        <v>0.82042765000963402</v>
      </c>
      <c r="AB3568" s="3">
        <f t="shared" si="1272"/>
        <v>-1.1821983679225614</v>
      </c>
      <c r="AC3568" s="3">
        <f t="shared" si="1273"/>
        <v>0.19706861040800316</v>
      </c>
      <c r="AD3568" s="3">
        <f t="shared" si="1274"/>
        <v>2.2528532086660777</v>
      </c>
      <c r="AE3568" s="3">
        <f t="shared" si="1275"/>
        <v>2.1193010917258737</v>
      </c>
      <c r="AF3568" s="3">
        <f t="shared" si="1276"/>
        <v>3.4507284238235729</v>
      </c>
      <c r="AG3568" t="str">
        <f t="shared" si="1277"/>
        <v>Cluster 2</v>
      </c>
      <c r="AH3568" t="str">
        <f t="shared" si="1278"/>
        <v>Not Applicable</v>
      </c>
      <c r="AI3568" t="e">
        <f t="shared" si="1279"/>
        <v>#N/A</v>
      </c>
      <c r="AJ3568">
        <f t="shared" si="1280"/>
        <v>16.47</v>
      </c>
      <c r="AK3568" t="str">
        <f t="shared" si="1281"/>
        <v>no - Low</v>
      </c>
      <c r="AL3568" t="str">
        <f t="shared" si="1282"/>
        <v>Q3 - High</v>
      </c>
      <c r="AM3568">
        <f t="shared" si="1283"/>
        <v>0</v>
      </c>
      <c r="AN3568">
        <f t="shared" si="1284"/>
        <v>0</v>
      </c>
      <c r="AO3568">
        <f t="shared" si="1285"/>
        <v>1</v>
      </c>
      <c r="AP3568">
        <f t="shared" si="1286"/>
        <v>0</v>
      </c>
      <c r="AQ3568">
        <f t="shared" si="1287"/>
        <v>96.9</v>
      </c>
    </row>
    <row r="3569" spans="1:43" x14ac:dyDescent="0.25">
      <c r="A3569" t="s">
        <v>29</v>
      </c>
      <c r="B3569">
        <v>87</v>
      </c>
      <c r="C3569" t="s">
        <v>25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  <c r="U3569">
        <f t="shared" si="1265"/>
        <v>0</v>
      </c>
      <c r="V3569" t="str">
        <f t="shared" si="1266"/>
        <v>&lt;=3 calls</v>
      </c>
      <c r="W3569" t="str">
        <f t="shared" si="1267"/>
        <v>Q2</v>
      </c>
      <c r="X3569" t="str">
        <f t="shared" si="1268"/>
        <v>Not Applicable</v>
      </c>
      <c r="Y3569" t="str">
        <f t="shared" si="1269"/>
        <v>Medium</v>
      </c>
      <c r="Z3569" s="3">
        <f t="shared" si="1270"/>
        <v>-0.93977725601018536</v>
      </c>
      <c r="AA3569" s="3">
        <f t="shared" si="1271"/>
        <v>-0.12286497673014804</v>
      </c>
      <c r="AB3569" s="3">
        <f t="shared" si="1272"/>
        <v>1.735173011394485</v>
      </c>
      <c r="AC3569" s="3">
        <f t="shared" si="1273"/>
        <v>-1.1072311426924974</v>
      </c>
      <c r="AD3569" s="3">
        <f t="shared" si="1274"/>
        <v>2.8750065301080938</v>
      </c>
      <c r="AE3569" s="3">
        <f t="shared" si="1275"/>
        <v>2.2660678004510086</v>
      </c>
      <c r="AF3569" s="3">
        <f t="shared" si="1276"/>
        <v>3.162983402472666</v>
      </c>
      <c r="AG3569" t="str">
        <f t="shared" si="1277"/>
        <v>Cluster 2</v>
      </c>
      <c r="AH3569" t="str">
        <f t="shared" si="1278"/>
        <v>Not Applicable</v>
      </c>
      <c r="AI3569" t="e">
        <f t="shared" si="1279"/>
        <v>#N/A</v>
      </c>
      <c r="AJ3569">
        <f t="shared" si="1280"/>
        <v>22.02</v>
      </c>
      <c r="AK3569" t="str">
        <f t="shared" si="1281"/>
        <v>no - High</v>
      </c>
      <c r="AL3569" t="str">
        <f t="shared" si="1282"/>
        <v>Q1 - Low</v>
      </c>
      <c r="AM3569">
        <f t="shared" si="1283"/>
        <v>0</v>
      </c>
      <c r="AN3569">
        <f t="shared" si="1284"/>
        <v>0</v>
      </c>
      <c r="AO3569">
        <f t="shared" si="1285"/>
        <v>0</v>
      </c>
      <c r="AP3569">
        <f t="shared" si="1286"/>
        <v>2</v>
      </c>
      <c r="AQ3569">
        <f t="shared" si="1287"/>
        <v>129.5</v>
      </c>
    </row>
    <row r="3570" spans="1:43" x14ac:dyDescent="0.25">
      <c r="A3570" t="s">
        <v>44</v>
      </c>
      <c r="B3570">
        <v>72</v>
      </c>
      <c r="C3570" t="s">
        <v>28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  <c r="U3570">
        <f t="shared" si="1265"/>
        <v>0</v>
      </c>
      <c r="V3570" t="str">
        <f t="shared" si="1266"/>
        <v>&gt;3 calls</v>
      </c>
      <c r="W3570" t="str">
        <f t="shared" si="1267"/>
        <v>Q1</v>
      </c>
      <c r="X3570" t="str">
        <f t="shared" si="1268"/>
        <v>Low</v>
      </c>
      <c r="Y3570" t="str">
        <f t="shared" si="1269"/>
        <v>Low</v>
      </c>
      <c r="Z3570" s="3">
        <f t="shared" si="1270"/>
        <v>1.7355356600386678</v>
      </c>
      <c r="AA3570" s="3">
        <f t="shared" si="1271"/>
        <v>-0.74376645255886509</v>
      </c>
      <c r="AB3570" s="3">
        <f t="shared" si="1272"/>
        <v>-1.797845153210706</v>
      </c>
      <c r="AC3570" s="3">
        <f t="shared" si="1273"/>
        <v>-0.92607839920631685</v>
      </c>
      <c r="AD3570" s="3">
        <f t="shared" si="1274"/>
        <v>2.8619630098488651</v>
      </c>
      <c r="AE3570" s="3">
        <f t="shared" si="1275"/>
        <v>2.7667925400393889</v>
      </c>
      <c r="AF3570" s="3">
        <f t="shared" si="1276"/>
        <v>3.8883736509615501</v>
      </c>
      <c r="AG3570" t="str">
        <f t="shared" si="1277"/>
        <v>Cluster 2</v>
      </c>
      <c r="AH3570" t="str">
        <f t="shared" si="1278"/>
        <v>Not Applicable</v>
      </c>
      <c r="AI3570" t="e">
        <f t="shared" si="1279"/>
        <v>#N/A</v>
      </c>
      <c r="AJ3570">
        <f t="shared" si="1280"/>
        <v>46.58</v>
      </c>
      <c r="AK3570" t="str">
        <f t="shared" si="1281"/>
        <v>yes - Low</v>
      </c>
      <c r="AL3570" t="str">
        <f t="shared" si="1282"/>
        <v>Q1 - Low</v>
      </c>
      <c r="AM3570">
        <f t="shared" si="1283"/>
        <v>1</v>
      </c>
      <c r="AN3570">
        <f t="shared" si="1284"/>
        <v>0</v>
      </c>
      <c r="AO3570">
        <f t="shared" si="1285"/>
        <v>1</v>
      </c>
      <c r="AP3570">
        <f t="shared" si="1286"/>
        <v>4</v>
      </c>
      <c r="AQ3570">
        <f t="shared" si="1287"/>
        <v>274</v>
      </c>
    </row>
    <row r="3571" spans="1:43" x14ac:dyDescent="0.25">
      <c r="A3571" t="s">
        <v>63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  <c r="U3571">
        <f t="shared" si="1265"/>
        <v>0</v>
      </c>
      <c r="V3571" t="str">
        <f t="shared" si="1266"/>
        <v>&lt;=3 calls</v>
      </c>
      <c r="W3571" t="str">
        <f t="shared" si="1267"/>
        <v>Q1</v>
      </c>
      <c r="X3571" t="str">
        <f t="shared" si="1268"/>
        <v>Not Applicable</v>
      </c>
      <c r="Y3571" t="str">
        <f t="shared" si="1269"/>
        <v>Medium</v>
      </c>
      <c r="Z3571" s="3">
        <f t="shared" si="1270"/>
        <v>-1.2693313730044384</v>
      </c>
      <c r="AA3571" s="3">
        <f t="shared" si="1271"/>
        <v>-0.25221945086113079</v>
      </c>
      <c r="AB3571" s="3">
        <f t="shared" si="1272"/>
        <v>-0.11375330184184552</v>
      </c>
      <c r="AC3571" s="3">
        <f t="shared" si="1273"/>
        <v>0.48691299998589177</v>
      </c>
      <c r="AD3571" s="3">
        <f t="shared" si="1274"/>
        <v>1.9047463394578712</v>
      </c>
      <c r="AE3571" s="3">
        <f t="shared" si="1275"/>
        <v>1.3873863445778922</v>
      </c>
      <c r="AF3571" s="3">
        <f t="shared" si="1276"/>
        <v>2.8673372875481968</v>
      </c>
      <c r="AG3571" t="str">
        <f t="shared" si="1277"/>
        <v>Cluster 2</v>
      </c>
      <c r="AH3571" t="str">
        <f t="shared" si="1278"/>
        <v>Not Applicable</v>
      </c>
      <c r="AI3571" t="e">
        <f t="shared" si="1279"/>
        <v>#N/A</v>
      </c>
      <c r="AJ3571">
        <f t="shared" si="1280"/>
        <v>18.989999999999998</v>
      </c>
      <c r="AK3571" t="str">
        <f t="shared" si="1281"/>
        <v>no - High</v>
      </c>
      <c r="AL3571" t="str">
        <f t="shared" si="1282"/>
        <v>Q3 - High</v>
      </c>
      <c r="AM3571">
        <f t="shared" si="1283"/>
        <v>0</v>
      </c>
      <c r="AN3571">
        <f t="shared" si="1284"/>
        <v>1</v>
      </c>
      <c r="AO3571">
        <f t="shared" si="1285"/>
        <v>0</v>
      </c>
      <c r="AP3571">
        <f t="shared" si="1286"/>
        <v>2</v>
      </c>
      <c r="AQ3571">
        <f t="shared" si="1287"/>
        <v>111.7</v>
      </c>
    </row>
    <row r="3572" spans="1:43" x14ac:dyDescent="0.25">
      <c r="A3572" t="s">
        <v>33</v>
      </c>
      <c r="B3572">
        <v>85</v>
      </c>
      <c r="C3572" t="s">
        <v>25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  <c r="U3572">
        <f t="shared" si="1265"/>
        <v>0</v>
      </c>
      <c r="V3572" t="str">
        <f t="shared" si="1266"/>
        <v>&lt;=3 calls</v>
      </c>
      <c r="W3572" t="str">
        <f t="shared" si="1267"/>
        <v>Q2</v>
      </c>
      <c r="X3572" t="str">
        <f t="shared" si="1268"/>
        <v>Not Applicable</v>
      </c>
      <c r="Y3572" t="str">
        <f t="shared" si="1269"/>
        <v>Medium</v>
      </c>
      <c r="Z3572" s="3">
        <f t="shared" si="1270"/>
        <v>-0.69538880969984052</v>
      </c>
      <c r="AA3572" s="3">
        <f t="shared" si="1271"/>
        <v>-0.41938523281501633</v>
      </c>
      <c r="AB3572" s="3">
        <f t="shared" si="1272"/>
        <v>-1.1742545384349723</v>
      </c>
      <c r="AC3572" s="3">
        <f t="shared" si="1273"/>
        <v>-1.9043032140316922</v>
      </c>
      <c r="AD3572" s="3">
        <f t="shared" si="1274"/>
        <v>1.1305000805849537</v>
      </c>
      <c r="AE3572" s="3">
        <f t="shared" si="1275"/>
        <v>2.3800617685609819</v>
      </c>
      <c r="AF3572" s="3">
        <f t="shared" si="1276"/>
        <v>4.2486889286141762</v>
      </c>
      <c r="AG3572" t="str">
        <f t="shared" si="1277"/>
        <v>Cluster 1</v>
      </c>
      <c r="AH3572" t="str">
        <f t="shared" si="1278"/>
        <v>Not Applicable</v>
      </c>
      <c r="AI3572" t="e">
        <f t="shared" si="1279"/>
        <v>#N/A</v>
      </c>
      <c r="AJ3572">
        <f t="shared" si="1280"/>
        <v>24.26</v>
      </c>
      <c r="AK3572" t="str">
        <f t="shared" si="1281"/>
        <v>no - High</v>
      </c>
      <c r="AL3572" t="str">
        <f t="shared" si="1282"/>
        <v>Q1 - Low</v>
      </c>
      <c r="AM3572">
        <f t="shared" si="1283"/>
        <v>0</v>
      </c>
      <c r="AN3572">
        <f t="shared" si="1284"/>
        <v>0</v>
      </c>
      <c r="AO3572">
        <f t="shared" si="1285"/>
        <v>0</v>
      </c>
      <c r="AP3572">
        <f t="shared" si="1286"/>
        <v>3</v>
      </c>
      <c r="AQ3572">
        <f t="shared" si="1287"/>
        <v>142.69999999999999</v>
      </c>
    </row>
    <row r="3573" spans="1:43" x14ac:dyDescent="0.25">
      <c r="A3573" t="s">
        <v>38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  <c r="U3573">
        <f t="shared" si="1265"/>
        <v>0</v>
      </c>
      <c r="V3573" t="str">
        <f t="shared" si="1266"/>
        <v>&lt;=3 calls</v>
      </c>
      <c r="W3573" t="str">
        <f t="shared" si="1267"/>
        <v>Q4</v>
      </c>
      <c r="X3573" t="str">
        <f t="shared" si="1268"/>
        <v>Not Applicable</v>
      </c>
      <c r="Y3573" t="str">
        <f t="shared" si="1269"/>
        <v>High</v>
      </c>
      <c r="Z3573" s="3">
        <f t="shared" si="1270"/>
        <v>0.67466763173694244</v>
      </c>
      <c r="AA3573" s="3">
        <f t="shared" si="1271"/>
        <v>0.67117248755080783</v>
      </c>
      <c r="AB3573" s="3">
        <f t="shared" si="1272"/>
        <v>0.60714922415685257</v>
      </c>
      <c r="AC3573" s="3">
        <f t="shared" si="1273"/>
        <v>-0.45508126614224731</v>
      </c>
      <c r="AD3573" s="3">
        <f t="shared" si="1274"/>
        <v>2.911562160619499</v>
      </c>
      <c r="AE3573" s="3">
        <f t="shared" si="1275"/>
        <v>1.2171187536746662</v>
      </c>
      <c r="AF3573" s="3">
        <f t="shared" si="1276"/>
        <v>1.5765664927118874</v>
      </c>
      <c r="AG3573" t="str">
        <f t="shared" si="1277"/>
        <v>Cluster 2</v>
      </c>
      <c r="AH3573" t="str">
        <f t="shared" si="1278"/>
        <v>Not Applicable</v>
      </c>
      <c r="AI3573" t="e">
        <f t="shared" si="1279"/>
        <v>#N/A</v>
      </c>
      <c r="AJ3573">
        <f t="shared" si="1280"/>
        <v>36.840000000000003</v>
      </c>
      <c r="AK3573" t="str">
        <f t="shared" si="1281"/>
        <v>no - Medium</v>
      </c>
      <c r="AL3573" t="str">
        <f t="shared" si="1282"/>
        <v>Q2 - Medium</v>
      </c>
      <c r="AM3573">
        <f t="shared" si="1283"/>
        <v>0</v>
      </c>
      <c r="AN3573">
        <f t="shared" si="1284"/>
        <v>1</v>
      </c>
      <c r="AO3573">
        <f t="shared" si="1285"/>
        <v>0</v>
      </c>
      <c r="AP3573">
        <f t="shared" si="1286"/>
        <v>1</v>
      </c>
      <c r="AQ3573">
        <f t="shared" si="1287"/>
        <v>216.7</v>
      </c>
    </row>
    <row r="3574" spans="1:43" x14ac:dyDescent="0.25">
      <c r="A3574" t="s">
        <v>27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  <c r="U3574">
        <f t="shared" si="1265"/>
        <v>0</v>
      </c>
      <c r="V3574" t="str">
        <f t="shared" si="1266"/>
        <v>&lt;=3 calls</v>
      </c>
      <c r="W3574" t="str">
        <f t="shared" si="1267"/>
        <v>Q4</v>
      </c>
      <c r="X3574" t="str">
        <f t="shared" si="1268"/>
        <v>Not Applicable</v>
      </c>
      <c r="Y3574" t="str">
        <f t="shared" si="1269"/>
        <v>High</v>
      </c>
      <c r="Z3574" s="3">
        <f t="shared" si="1270"/>
        <v>0.49693057987487338</v>
      </c>
      <c r="AA3574" s="3">
        <f t="shared" si="1271"/>
        <v>1.6582466286118454</v>
      </c>
      <c r="AB3574" s="3">
        <f t="shared" si="1272"/>
        <v>-2.6875540558206694</v>
      </c>
      <c r="AC3574" s="3">
        <f t="shared" si="1273"/>
        <v>8.8376964316294535E-2</v>
      </c>
      <c r="AD3574" s="3">
        <f t="shared" si="1274"/>
        <v>3.6523252055727338</v>
      </c>
      <c r="AE3574" s="3">
        <f t="shared" si="1275"/>
        <v>3.1980430224275005</v>
      </c>
      <c r="AF3574" s="3">
        <f t="shared" si="1276"/>
        <v>3.8878630299089161</v>
      </c>
      <c r="AG3574" t="str">
        <f t="shared" si="1277"/>
        <v>Cluster 2</v>
      </c>
      <c r="AH3574" t="str">
        <f t="shared" si="1278"/>
        <v>Not Applicable</v>
      </c>
      <c r="AI3574" t="e">
        <f t="shared" si="1279"/>
        <v>#N/A</v>
      </c>
      <c r="AJ3574">
        <f t="shared" si="1280"/>
        <v>35.21</v>
      </c>
      <c r="AK3574" t="str">
        <f t="shared" si="1281"/>
        <v>no - Low</v>
      </c>
      <c r="AL3574" t="str">
        <f t="shared" si="1282"/>
        <v>Q3 - High</v>
      </c>
      <c r="AM3574">
        <f t="shared" si="1283"/>
        <v>0</v>
      </c>
      <c r="AN3574">
        <f t="shared" si="1284"/>
        <v>1</v>
      </c>
      <c r="AO3574">
        <f t="shared" si="1285"/>
        <v>0</v>
      </c>
      <c r="AP3574">
        <f t="shared" si="1286"/>
        <v>3</v>
      </c>
      <c r="AQ3574">
        <f t="shared" si="1287"/>
        <v>207.1</v>
      </c>
    </row>
    <row r="3575" spans="1:43" x14ac:dyDescent="0.25">
      <c r="A3575" t="s">
        <v>35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  <c r="U3575">
        <f t="shared" si="1265"/>
        <v>0</v>
      </c>
      <c r="V3575" t="str">
        <f t="shared" si="1266"/>
        <v>&lt;=3 calls</v>
      </c>
      <c r="W3575" t="str">
        <f t="shared" si="1267"/>
        <v>Q4</v>
      </c>
      <c r="X3575" t="str">
        <f t="shared" si="1268"/>
        <v>Not Applicable</v>
      </c>
      <c r="Y3575" t="str">
        <f t="shared" si="1269"/>
        <v>Medium</v>
      </c>
      <c r="Z3575" s="3">
        <f t="shared" si="1270"/>
        <v>0.63949050688924169</v>
      </c>
      <c r="AA3575" s="3">
        <f t="shared" si="1271"/>
        <v>0.61147042256727724</v>
      </c>
      <c r="AB3575" s="3">
        <f t="shared" si="1272"/>
        <v>0.46217433600835434</v>
      </c>
      <c r="AC3575" s="3">
        <f t="shared" si="1273"/>
        <v>-1.6144588244538034</v>
      </c>
      <c r="AD3575" s="3">
        <f t="shared" si="1274"/>
        <v>2.792898043398599</v>
      </c>
      <c r="AE3575" s="3">
        <f t="shared" si="1275"/>
        <v>1.8981376659235187</v>
      </c>
      <c r="AF3575" s="3">
        <f t="shared" si="1276"/>
        <v>2.7213183784290003</v>
      </c>
      <c r="AG3575" t="str">
        <f t="shared" si="1277"/>
        <v>Cluster 2</v>
      </c>
      <c r="AH3575" t="str">
        <f t="shared" si="1278"/>
        <v>Not Applicable</v>
      </c>
      <c r="AI3575" t="e">
        <f t="shared" si="1279"/>
        <v>#N/A</v>
      </c>
      <c r="AJ3575">
        <f t="shared" si="1280"/>
        <v>36.520000000000003</v>
      </c>
      <c r="AK3575" t="str">
        <f t="shared" si="1281"/>
        <v>no - Low</v>
      </c>
      <c r="AL3575" t="str">
        <f t="shared" si="1282"/>
        <v>Q1 - Low</v>
      </c>
      <c r="AM3575">
        <f t="shared" si="1283"/>
        <v>0</v>
      </c>
      <c r="AN3575">
        <f t="shared" si="1284"/>
        <v>1</v>
      </c>
      <c r="AO3575">
        <f t="shared" si="1285"/>
        <v>0</v>
      </c>
      <c r="AP3575">
        <f t="shared" si="1286"/>
        <v>3</v>
      </c>
      <c r="AQ3575">
        <f t="shared" si="1287"/>
        <v>214.8</v>
      </c>
    </row>
    <row r="3576" spans="1:43" x14ac:dyDescent="0.25">
      <c r="A3576" t="s">
        <v>59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  <c r="U3576">
        <f t="shared" si="1265"/>
        <v>0</v>
      </c>
      <c r="V3576" t="str">
        <f t="shared" si="1266"/>
        <v>&lt;=3 calls</v>
      </c>
      <c r="W3576" t="str">
        <f t="shared" si="1267"/>
        <v>Q1</v>
      </c>
      <c r="X3576" t="str">
        <f t="shared" si="1268"/>
        <v>Not Applicable</v>
      </c>
      <c r="Y3576" t="str">
        <f t="shared" si="1269"/>
        <v>Low</v>
      </c>
      <c r="Z3576" s="3">
        <f t="shared" si="1270"/>
        <v>-0.69168595445271375</v>
      </c>
      <c r="AA3576" s="3">
        <f t="shared" si="1271"/>
        <v>-1.8004930027673551</v>
      </c>
      <c r="AB3576" s="3">
        <f t="shared" si="1272"/>
        <v>1.8483725815926286</v>
      </c>
      <c r="AC3576" s="3">
        <f t="shared" si="1273"/>
        <v>0.45068245128865581</v>
      </c>
      <c r="AD3576" s="3">
        <f t="shared" si="1274"/>
        <v>3.3096151643668104</v>
      </c>
      <c r="AE3576" s="3">
        <f t="shared" si="1275"/>
        <v>2.7092065969365122</v>
      </c>
      <c r="AF3576" s="3">
        <f t="shared" si="1276"/>
        <v>3.4243317937317186</v>
      </c>
      <c r="AG3576" t="str">
        <f t="shared" si="1277"/>
        <v>Cluster 2</v>
      </c>
      <c r="AH3576" t="str">
        <f t="shared" si="1278"/>
        <v>Not Applicable</v>
      </c>
      <c r="AI3576" t="e">
        <f t="shared" si="1279"/>
        <v>#N/A</v>
      </c>
      <c r="AJ3576">
        <f t="shared" si="1280"/>
        <v>24.29</v>
      </c>
      <c r="AK3576" t="str">
        <f t="shared" si="1281"/>
        <v>no - Medium</v>
      </c>
      <c r="AL3576" t="str">
        <f t="shared" si="1282"/>
        <v>Q3 - High</v>
      </c>
      <c r="AM3576">
        <f t="shared" si="1283"/>
        <v>0</v>
      </c>
      <c r="AN3576">
        <f t="shared" si="1284"/>
        <v>1</v>
      </c>
      <c r="AO3576">
        <f t="shared" si="1285"/>
        <v>0</v>
      </c>
      <c r="AP3576">
        <f t="shared" si="1286"/>
        <v>0</v>
      </c>
      <c r="AQ3576">
        <f t="shared" si="1287"/>
        <v>142.9</v>
      </c>
    </row>
    <row r="3577" spans="1:43" x14ac:dyDescent="0.25">
      <c r="A3577" t="s">
        <v>71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  <c r="U3577">
        <f t="shared" si="1265"/>
        <v>1</v>
      </c>
      <c r="V3577" t="str">
        <f t="shared" si="1266"/>
        <v>&lt;=3 calls</v>
      </c>
      <c r="W3577" t="str">
        <f t="shared" si="1267"/>
        <v>Q2</v>
      </c>
      <c r="X3577" t="str">
        <f t="shared" si="1268"/>
        <v>Low</v>
      </c>
      <c r="Y3577" t="str">
        <f t="shared" si="1269"/>
        <v>Medium</v>
      </c>
      <c r="Z3577" s="3">
        <f t="shared" si="1270"/>
        <v>-2.0136052776768532</v>
      </c>
      <c r="AA3577" s="3">
        <f t="shared" si="1271"/>
        <v>-0.66416369924749108</v>
      </c>
      <c r="AB3577" s="3">
        <f t="shared" si="1272"/>
        <v>0.21988753663689062</v>
      </c>
      <c r="AC3577" s="3">
        <f t="shared" si="1273"/>
        <v>-0.70869510702289995</v>
      </c>
      <c r="AD3577" s="3">
        <f t="shared" si="1274"/>
        <v>1.6471690327807653</v>
      </c>
      <c r="AE3577" s="3">
        <f t="shared" si="1275"/>
        <v>2.2464013259372484</v>
      </c>
      <c r="AF3577" s="3">
        <f t="shared" si="1276"/>
        <v>3.9216669939954536</v>
      </c>
      <c r="AG3577" t="str">
        <f t="shared" si="1277"/>
        <v>Cluster 1</v>
      </c>
      <c r="AH3577" t="str">
        <f t="shared" si="1278"/>
        <v>Not Applicable</v>
      </c>
      <c r="AI3577">
        <f t="shared" si="1279"/>
        <v>12.16</v>
      </c>
      <c r="AJ3577" t="e">
        <f t="shared" si="1280"/>
        <v>#N/A</v>
      </c>
      <c r="AK3577" t="str">
        <f t="shared" si="1281"/>
        <v>yes - Low</v>
      </c>
      <c r="AL3577" t="str">
        <f t="shared" si="1282"/>
        <v>Q1 - Low</v>
      </c>
      <c r="AM3577">
        <f t="shared" si="1283"/>
        <v>1</v>
      </c>
      <c r="AN3577">
        <f t="shared" si="1284"/>
        <v>1</v>
      </c>
      <c r="AO3577">
        <f t="shared" si="1285"/>
        <v>0</v>
      </c>
      <c r="AP3577">
        <f t="shared" si="1286"/>
        <v>3</v>
      </c>
      <c r="AQ3577">
        <f t="shared" si="1287"/>
        <v>71.5</v>
      </c>
    </row>
    <row r="3578" spans="1:43" x14ac:dyDescent="0.25">
      <c r="A3578" t="s">
        <v>75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  <c r="U3578">
        <f t="shared" si="1265"/>
        <v>0</v>
      </c>
      <c r="V3578" t="str">
        <f t="shared" si="1266"/>
        <v>&lt;=3 calls</v>
      </c>
      <c r="W3578" t="str">
        <f t="shared" si="1267"/>
        <v>Q3</v>
      </c>
      <c r="X3578" t="str">
        <f t="shared" si="1268"/>
        <v>Not Applicable</v>
      </c>
      <c r="Y3578" t="str">
        <f t="shared" si="1269"/>
        <v>Low</v>
      </c>
      <c r="Z3578" s="3">
        <f t="shared" si="1270"/>
        <v>-1.9006681926394968</v>
      </c>
      <c r="AA3578" s="3">
        <f t="shared" si="1271"/>
        <v>-1.4582011635284469</v>
      </c>
      <c r="AB3578" s="3">
        <f t="shared" si="1272"/>
        <v>-0.1892196819739409</v>
      </c>
      <c r="AC3578" s="3">
        <f t="shared" si="1273"/>
        <v>1.6825211069946842</v>
      </c>
      <c r="AD3578" s="3">
        <f t="shared" si="1274"/>
        <v>2.9789991126319162</v>
      </c>
      <c r="AE3578" s="3">
        <f t="shared" si="1275"/>
        <v>2.9335254516291731</v>
      </c>
      <c r="AF3578" s="3">
        <f t="shared" si="1276"/>
        <v>4.0418692999218253</v>
      </c>
      <c r="AG3578" t="str">
        <f t="shared" si="1277"/>
        <v>Cluster 2</v>
      </c>
      <c r="AH3578" t="str">
        <f t="shared" si="1278"/>
        <v>Not Applicable</v>
      </c>
      <c r="AI3578" t="e">
        <f t="shared" si="1279"/>
        <v>#N/A</v>
      </c>
      <c r="AJ3578">
        <f t="shared" si="1280"/>
        <v>13.19</v>
      </c>
      <c r="AK3578" t="str">
        <f t="shared" si="1281"/>
        <v>no - Medium</v>
      </c>
      <c r="AL3578" t="str">
        <f t="shared" si="1282"/>
        <v>Q4 - Very High</v>
      </c>
      <c r="AM3578">
        <f t="shared" si="1283"/>
        <v>0</v>
      </c>
      <c r="AN3578">
        <f t="shared" si="1284"/>
        <v>1</v>
      </c>
      <c r="AO3578">
        <f t="shared" si="1285"/>
        <v>0</v>
      </c>
      <c r="AP3578">
        <f t="shared" si="1286"/>
        <v>1</v>
      </c>
      <c r="AQ3578">
        <f t="shared" si="1287"/>
        <v>77.599999999999994</v>
      </c>
    </row>
    <row r="3579" spans="1:43" x14ac:dyDescent="0.25">
      <c r="A3579" t="s">
        <v>66</v>
      </c>
      <c r="B3579">
        <v>119</v>
      </c>
      <c r="C3579" t="s">
        <v>28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  <c r="U3579">
        <f t="shared" si="1265"/>
        <v>0</v>
      </c>
      <c r="V3579" t="str">
        <f t="shared" si="1266"/>
        <v>&lt;=3 calls</v>
      </c>
      <c r="W3579" t="str">
        <f t="shared" si="1267"/>
        <v>Q3</v>
      </c>
      <c r="X3579" t="str">
        <f t="shared" si="1268"/>
        <v>Not Applicable</v>
      </c>
      <c r="Y3579" t="str">
        <f t="shared" si="1269"/>
        <v>Low</v>
      </c>
      <c r="Z3579" s="3">
        <f t="shared" si="1270"/>
        <v>-1.9728738699584623</v>
      </c>
      <c r="AA3579" s="3">
        <f t="shared" si="1271"/>
        <v>-0.78953803571290537</v>
      </c>
      <c r="AB3579" s="3">
        <f t="shared" si="1272"/>
        <v>0.27152242830621875</v>
      </c>
      <c r="AC3579" s="3">
        <f t="shared" si="1273"/>
        <v>0.99414068174719761</v>
      </c>
      <c r="AD3579" s="3">
        <f t="shared" si="1274"/>
        <v>2.5659587193765332</v>
      </c>
      <c r="AE3579" s="3">
        <f t="shared" si="1275"/>
        <v>2.3617031440848701</v>
      </c>
      <c r="AF3579" s="3">
        <f t="shared" si="1276"/>
        <v>3.545580253218966</v>
      </c>
      <c r="AG3579" t="str">
        <f t="shared" si="1277"/>
        <v>Cluster 2</v>
      </c>
      <c r="AH3579" t="str">
        <f t="shared" si="1278"/>
        <v>Not Applicable</v>
      </c>
      <c r="AI3579" t="e">
        <f t="shared" si="1279"/>
        <v>#N/A</v>
      </c>
      <c r="AJ3579">
        <f t="shared" si="1280"/>
        <v>12.53</v>
      </c>
      <c r="AK3579" t="str">
        <f t="shared" si="1281"/>
        <v>no - Medium</v>
      </c>
      <c r="AL3579" t="str">
        <f t="shared" si="1282"/>
        <v>Q4 - Very High</v>
      </c>
      <c r="AM3579">
        <f t="shared" si="1283"/>
        <v>0</v>
      </c>
      <c r="AN3579">
        <f t="shared" si="1284"/>
        <v>0</v>
      </c>
      <c r="AO3579">
        <f t="shared" si="1285"/>
        <v>1</v>
      </c>
      <c r="AP3579">
        <f t="shared" si="1286"/>
        <v>3</v>
      </c>
      <c r="AQ3579">
        <f t="shared" si="1287"/>
        <v>73.7</v>
      </c>
    </row>
    <row r="3580" spans="1:43" x14ac:dyDescent="0.25">
      <c r="A3580" t="s">
        <v>41</v>
      </c>
      <c r="B3580">
        <v>141</v>
      </c>
      <c r="C3580" t="s">
        <v>25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  <c r="U3580">
        <f t="shared" si="1265"/>
        <v>1</v>
      </c>
      <c r="V3580" t="str">
        <f t="shared" si="1266"/>
        <v>&lt;=3 calls</v>
      </c>
      <c r="W3580" t="str">
        <f t="shared" si="1267"/>
        <v>Q4</v>
      </c>
      <c r="X3580" t="str">
        <f t="shared" si="1268"/>
        <v>Not Applicable</v>
      </c>
      <c r="Y3580" t="str">
        <f t="shared" si="1269"/>
        <v>Medium</v>
      </c>
      <c r="Z3580" s="3">
        <f t="shared" si="1270"/>
        <v>1.5559471805530356</v>
      </c>
      <c r="AA3580" s="3">
        <f t="shared" si="1271"/>
        <v>0.3229104418135465</v>
      </c>
      <c r="AB3580" s="3">
        <f t="shared" si="1272"/>
        <v>0.16428073022376821</v>
      </c>
      <c r="AC3580" s="3">
        <f t="shared" si="1273"/>
        <v>-0.23769797395883072</v>
      </c>
      <c r="AD3580" s="3">
        <f t="shared" si="1274"/>
        <v>3.1968127915962152</v>
      </c>
      <c r="AE3580" s="3">
        <f t="shared" si="1275"/>
        <v>1.6151567314815451</v>
      </c>
      <c r="AF3580" s="3">
        <f t="shared" si="1276"/>
        <v>1.73143019206294</v>
      </c>
      <c r="AG3580" t="str">
        <f t="shared" si="1277"/>
        <v>Cluster 2</v>
      </c>
      <c r="AH3580" t="str">
        <f t="shared" si="1278"/>
        <v>Not Applicable</v>
      </c>
      <c r="AI3580">
        <f t="shared" si="1279"/>
        <v>44.93</v>
      </c>
      <c r="AJ3580" t="e">
        <f t="shared" si="1280"/>
        <v>#N/A</v>
      </c>
      <c r="AK3580" t="str">
        <f t="shared" si="1281"/>
        <v>no - Low</v>
      </c>
      <c r="AL3580" t="str">
        <f t="shared" si="1282"/>
        <v>Q2 - Medium</v>
      </c>
      <c r="AM3580">
        <f t="shared" si="1283"/>
        <v>0</v>
      </c>
      <c r="AN3580">
        <f t="shared" si="1284"/>
        <v>0</v>
      </c>
      <c r="AO3580">
        <f t="shared" si="1285"/>
        <v>0</v>
      </c>
      <c r="AP3580">
        <f t="shared" si="1286"/>
        <v>0</v>
      </c>
      <c r="AQ3580">
        <f t="shared" si="1287"/>
        <v>264.3</v>
      </c>
    </row>
    <row r="3581" spans="1:43" x14ac:dyDescent="0.25">
      <c r="A3581" t="s">
        <v>63</v>
      </c>
      <c r="B3581">
        <v>150</v>
      </c>
      <c r="C3581" t="s">
        <v>28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  <c r="U3581">
        <f t="shared" si="1265"/>
        <v>1</v>
      </c>
      <c r="V3581" t="str">
        <f t="shared" si="1266"/>
        <v>&lt;=3 calls</v>
      </c>
      <c r="W3581" t="str">
        <f t="shared" si="1267"/>
        <v>Q4</v>
      </c>
      <c r="X3581" t="str">
        <f t="shared" si="1268"/>
        <v>High</v>
      </c>
      <c r="Y3581" t="str">
        <f t="shared" si="1269"/>
        <v>Low</v>
      </c>
      <c r="Z3581" s="3">
        <f t="shared" si="1270"/>
        <v>-1.2119371166739787</v>
      </c>
      <c r="AA3581" s="3">
        <f t="shared" si="1271"/>
        <v>-1.2910353815745614</v>
      </c>
      <c r="AB3581" s="3">
        <f t="shared" si="1272"/>
        <v>0.35493263792590324</v>
      </c>
      <c r="AC3581" s="3">
        <f t="shared" si="1273"/>
        <v>1.9361349478753367</v>
      </c>
      <c r="AD3581" s="3">
        <f t="shared" si="1274"/>
        <v>3.2536671342047394</v>
      </c>
      <c r="AE3581" s="3">
        <f t="shared" si="1275"/>
        <v>2.6476706073638927</v>
      </c>
      <c r="AF3581" s="3">
        <f t="shared" si="1276"/>
        <v>3.3814153057548673</v>
      </c>
      <c r="AG3581" t="str">
        <f t="shared" si="1277"/>
        <v>Cluster 2</v>
      </c>
      <c r="AH3581" t="str">
        <f t="shared" si="1278"/>
        <v>Not Applicable</v>
      </c>
      <c r="AI3581">
        <f t="shared" si="1279"/>
        <v>19.52</v>
      </c>
      <c r="AJ3581" t="e">
        <f t="shared" si="1280"/>
        <v>#N/A</v>
      </c>
      <c r="AK3581" t="str">
        <f t="shared" si="1281"/>
        <v>yes - Medium</v>
      </c>
      <c r="AL3581" t="str">
        <f t="shared" si="1282"/>
        <v>Q4 - Very High</v>
      </c>
      <c r="AM3581">
        <f t="shared" si="1283"/>
        <v>1</v>
      </c>
      <c r="AN3581">
        <f t="shared" si="1284"/>
        <v>0</v>
      </c>
      <c r="AO3581">
        <f t="shared" si="1285"/>
        <v>1</v>
      </c>
      <c r="AP3581">
        <f t="shared" si="1286"/>
        <v>1</v>
      </c>
      <c r="AQ3581">
        <f t="shared" si="1287"/>
        <v>114.8</v>
      </c>
    </row>
    <row r="3582" spans="1:43" x14ac:dyDescent="0.25">
      <c r="A3582" t="s">
        <v>55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  <c r="U3582">
        <f t="shared" si="1265"/>
        <v>0</v>
      </c>
      <c r="V3582" t="str">
        <f t="shared" si="1266"/>
        <v>&lt;=3 calls</v>
      </c>
      <c r="W3582" t="str">
        <f t="shared" si="1267"/>
        <v>Q2</v>
      </c>
      <c r="X3582" t="str">
        <f t="shared" si="1268"/>
        <v>Not Applicable</v>
      </c>
      <c r="Y3582" t="str">
        <f t="shared" si="1269"/>
        <v>Medium</v>
      </c>
      <c r="Z3582" s="3">
        <f t="shared" si="1270"/>
        <v>0.59690767154728741</v>
      </c>
      <c r="AA3582" s="3">
        <f t="shared" si="1271"/>
        <v>0.30499982231848727</v>
      </c>
      <c r="AB3582" s="3">
        <f t="shared" si="1272"/>
        <v>-1.4403728262692026</v>
      </c>
      <c r="AC3582" s="3">
        <f t="shared" si="1273"/>
        <v>-1.8318421166372201</v>
      </c>
      <c r="AD3582" s="3">
        <f t="shared" si="1274"/>
        <v>2.2669424740883213</v>
      </c>
      <c r="AE3582" s="3">
        <f t="shared" si="1275"/>
        <v>2.4247975335905831</v>
      </c>
      <c r="AF3582" s="3">
        <f t="shared" si="1276"/>
        <v>3.8236445934459269</v>
      </c>
      <c r="AG3582" t="str">
        <f t="shared" si="1277"/>
        <v>Cluster 1</v>
      </c>
      <c r="AH3582" t="str">
        <f t="shared" si="1278"/>
        <v>Not Applicable</v>
      </c>
      <c r="AI3582" t="e">
        <f t="shared" si="1279"/>
        <v>#N/A</v>
      </c>
      <c r="AJ3582">
        <f t="shared" si="1280"/>
        <v>36.130000000000003</v>
      </c>
      <c r="AK3582" t="str">
        <f t="shared" si="1281"/>
        <v>no - High</v>
      </c>
      <c r="AL3582" t="str">
        <f t="shared" si="1282"/>
        <v>Q1 - Low</v>
      </c>
      <c r="AM3582">
        <f t="shared" si="1283"/>
        <v>0</v>
      </c>
      <c r="AN3582">
        <f t="shared" si="1284"/>
        <v>1</v>
      </c>
      <c r="AO3582">
        <f t="shared" si="1285"/>
        <v>0</v>
      </c>
      <c r="AP3582">
        <f t="shared" si="1286"/>
        <v>3</v>
      </c>
      <c r="AQ3582">
        <f t="shared" si="1287"/>
        <v>212.5</v>
      </c>
    </row>
    <row r="3583" spans="1:43" x14ac:dyDescent="0.25">
      <c r="A3583" t="s">
        <v>37</v>
      </c>
      <c r="B3583">
        <v>159</v>
      </c>
      <c r="C3583" t="s">
        <v>28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  <c r="U3583">
        <f t="shared" si="1265"/>
        <v>0</v>
      </c>
      <c r="V3583" t="str">
        <f t="shared" si="1266"/>
        <v>&lt;=3 calls</v>
      </c>
      <c r="W3583" t="str">
        <f t="shared" si="1267"/>
        <v>Q4</v>
      </c>
      <c r="X3583" t="str">
        <f t="shared" si="1268"/>
        <v>Not Applicable</v>
      </c>
      <c r="Y3583" t="str">
        <f t="shared" si="1269"/>
        <v>Medium</v>
      </c>
      <c r="Z3583" s="3">
        <f t="shared" si="1270"/>
        <v>1.9984383825846448</v>
      </c>
      <c r="AA3583" s="3">
        <f t="shared" si="1271"/>
        <v>0.53584780692147171</v>
      </c>
      <c r="AB3583" s="3">
        <f t="shared" si="1272"/>
        <v>-4.6230751197339784E-2</v>
      </c>
      <c r="AC3583" s="3">
        <f t="shared" si="1273"/>
        <v>1.1028323278389063</v>
      </c>
      <c r="AD3583" s="3">
        <f t="shared" si="1274"/>
        <v>4.0842429897287333</v>
      </c>
      <c r="AE3583" s="3">
        <f t="shared" si="1275"/>
        <v>2.3450512290465921</v>
      </c>
      <c r="AF3583" s="3">
        <f t="shared" si="1276"/>
        <v>1.5223303631464384</v>
      </c>
      <c r="AG3583" t="str">
        <f t="shared" si="1277"/>
        <v>Cluster 3</v>
      </c>
      <c r="AH3583" t="str">
        <f t="shared" si="1278"/>
        <v>&gt;16 messages</v>
      </c>
      <c r="AI3583" t="e">
        <f t="shared" si="1279"/>
        <v>#N/A</v>
      </c>
      <c r="AJ3583">
        <f t="shared" si="1280"/>
        <v>48.99</v>
      </c>
      <c r="AK3583" t="str">
        <f t="shared" si="1281"/>
        <v>no - High</v>
      </c>
      <c r="AL3583" t="str">
        <f t="shared" si="1282"/>
        <v>Q4 - Very High</v>
      </c>
      <c r="AM3583">
        <f t="shared" si="1283"/>
        <v>0</v>
      </c>
      <c r="AN3583">
        <f t="shared" si="1284"/>
        <v>0</v>
      </c>
      <c r="AO3583">
        <f t="shared" si="1285"/>
        <v>1</v>
      </c>
      <c r="AP3583">
        <f t="shared" si="1286"/>
        <v>1</v>
      </c>
      <c r="AQ3583">
        <f t="shared" si="1287"/>
        <v>288.2</v>
      </c>
    </row>
    <row r="3584" spans="1:43" x14ac:dyDescent="0.25">
      <c r="A3584" t="s">
        <v>55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  <c r="U3584">
        <f t="shared" si="1265"/>
        <v>0</v>
      </c>
      <c r="V3584" t="str">
        <f t="shared" si="1266"/>
        <v>&lt;=3 calls</v>
      </c>
      <c r="W3584" t="str">
        <f t="shared" si="1267"/>
        <v>Q1</v>
      </c>
      <c r="X3584" t="str">
        <f t="shared" si="1268"/>
        <v>Not Applicable</v>
      </c>
      <c r="Y3584" t="str">
        <f t="shared" si="1269"/>
        <v>Medium</v>
      </c>
      <c r="Z3584" s="3">
        <f t="shared" si="1270"/>
        <v>0.22477071921108022</v>
      </c>
      <c r="AA3584" s="3">
        <f t="shared" si="1271"/>
        <v>-0.26216979502505255</v>
      </c>
      <c r="AB3584" s="3">
        <f t="shared" si="1272"/>
        <v>-1.3430609150462378</v>
      </c>
      <c r="AC3584" s="3">
        <f t="shared" si="1273"/>
        <v>0.34199080519694713</v>
      </c>
      <c r="AD3584" s="3">
        <f t="shared" si="1274"/>
        <v>1.9907503205263366</v>
      </c>
      <c r="AE3584" s="3">
        <f t="shared" si="1275"/>
        <v>1.428294510947318</v>
      </c>
      <c r="AF3584" s="3">
        <f t="shared" si="1276"/>
        <v>2.8490285329088518</v>
      </c>
      <c r="AG3584" t="str">
        <f t="shared" si="1277"/>
        <v>Cluster 2</v>
      </c>
      <c r="AH3584" t="str">
        <f t="shared" si="1278"/>
        <v>Not Applicable</v>
      </c>
      <c r="AI3584" t="e">
        <f t="shared" si="1279"/>
        <v>#N/A</v>
      </c>
      <c r="AJ3584">
        <f t="shared" si="1280"/>
        <v>32.71</v>
      </c>
      <c r="AK3584" t="str">
        <f t="shared" si="1281"/>
        <v>no - Low</v>
      </c>
      <c r="AL3584" t="str">
        <f t="shared" si="1282"/>
        <v>Q3 - High</v>
      </c>
      <c r="AM3584">
        <f t="shared" si="1283"/>
        <v>0</v>
      </c>
      <c r="AN3584">
        <f t="shared" si="1284"/>
        <v>1</v>
      </c>
      <c r="AO3584">
        <f t="shared" si="1285"/>
        <v>0</v>
      </c>
      <c r="AP3584">
        <f t="shared" si="1286"/>
        <v>0</v>
      </c>
      <c r="AQ3584">
        <f t="shared" si="1287"/>
        <v>192.4</v>
      </c>
    </row>
    <row r="3585" spans="1:43" x14ac:dyDescent="0.25">
      <c r="A3585" t="s">
        <v>49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  <c r="U3585">
        <f t="shared" si="1265"/>
        <v>0</v>
      </c>
      <c r="V3585" t="str">
        <f t="shared" si="1266"/>
        <v>&lt;=3 calls</v>
      </c>
      <c r="W3585" t="str">
        <f t="shared" si="1267"/>
        <v>Q4</v>
      </c>
      <c r="X3585" t="str">
        <f t="shared" si="1268"/>
        <v>Not Applicable</v>
      </c>
      <c r="Y3585" t="str">
        <f t="shared" si="1269"/>
        <v>Medium</v>
      </c>
      <c r="Z3585" s="3">
        <f t="shared" si="1270"/>
        <v>-1.4452169972429445</v>
      </c>
      <c r="AA3585" s="3">
        <f t="shared" si="1271"/>
        <v>0.59355980307221801</v>
      </c>
      <c r="AB3585" s="3">
        <f t="shared" si="1272"/>
        <v>-0.34015244223813113</v>
      </c>
      <c r="AC3585" s="3">
        <f t="shared" si="1273"/>
        <v>0.19706861040800316</v>
      </c>
      <c r="AD3585" s="3">
        <f t="shared" si="1274"/>
        <v>2.1461647369458947</v>
      </c>
      <c r="AE3585" s="3">
        <f t="shared" si="1275"/>
        <v>1.6110571467554307</v>
      </c>
      <c r="AF3585" s="3">
        <f t="shared" si="1276"/>
        <v>2.9300148774559931</v>
      </c>
      <c r="AG3585" t="str">
        <f t="shared" si="1277"/>
        <v>Cluster 2</v>
      </c>
      <c r="AH3585" t="str">
        <f t="shared" si="1278"/>
        <v>Not Applicable</v>
      </c>
      <c r="AI3585" t="e">
        <f t="shared" si="1279"/>
        <v>#N/A</v>
      </c>
      <c r="AJ3585">
        <f t="shared" si="1280"/>
        <v>17.37</v>
      </c>
      <c r="AK3585" t="str">
        <f t="shared" si="1281"/>
        <v>no - Medium</v>
      </c>
      <c r="AL3585" t="str">
        <f t="shared" si="1282"/>
        <v>Q3 - High</v>
      </c>
      <c r="AM3585">
        <f t="shared" si="1283"/>
        <v>0</v>
      </c>
      <c r="AN3585">
        <f t="shared" si="1284"/>
        <v>1</v>
      </c>
      <c r="AO3585">
        <f t="shared" si="1285"/>
        <v>0</v>
      </c>
      <c r="AP3585">
        <f t="shared" si="1286"/>
        <v>1</v>
      </c>
      <c r="AQ3585">
        <f t="shared" si="1287"/>
        <v>102.2</v>
      </c>
    </row>
    <row r="3586" spans="1:43" x14ac:dyDescent="0.25">
      <c r="A3586" t="s">
        <v>64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  <c r="U3586">
        <f t="shared" ref="U3586:U3649" si="1288">IF(T3586="yes",1,0)</f>
        <v>0</v>
      </c>
      <c r="V3586" t="str">
        <f t="shared" ref="V3586:V3649" si="1289">IF(S3586&gt;3,"&gt;3 calls","&lt;=3 calls")</f>
        <v>&lt;=3 calls</v>
      </c>
      <c r="W3586" t="str">
        <f t="shared" ref="W3586:W3649" si="1290">IF(B3586&lt;=_xlfn.QUARTILE.INC($B$2:$B$4251,1),"Q1",
IF(B3586&lt;=_xlfn.QUARTILE.INC($B$2:$B$4251,2),"Q2",
IF(B3586&lt;=_xlfn.QUARTILE.INC($B$2:$B$4251,3),"Q3","Q4")))</f>
        <v>Q3</v>
      </c>
      <c r="X3586" t="str">
        <f t="shared" ref="X3586:X3649" si="1291">IF(D3586="no","Not Applicable",IF(R3586&gt;2.84,"High","Low"))</f>
        <v>Low</v>
      </c>
      <c r="Y3586" t="str">
        <f t="shared" ref="Y3586:Y3649" si="1292">IF(J3586&lt;=165,"Low",IF(J3586&lt;=233,"Medium","High"))</f>
        <v>Medium</v>
      </c>
      <c r="Z3586" s="3">
        <f t="shared" ref="Z3586:Z3649" si="1293">(G3586-AVERAGE($G$2:$G$4251))/_xlfn.STDEV.S($G$2:$G$4251)</f>
        <v>-2.4209193548607617</v>
      </c>
      <c r="AA3586" s="3">
        <f t="shared" ref="AA3586:AA3649" si="1294">(J3586-AVERAGE($J$2:$J$4251))/_xlfn.STDEV.S($J$2:$J$4251)</f>
        <v>0.27713885865950622</v>
      </c>
      <c r="AB3586" s="3">
        <f t="shared" ref="AB3586:AB3649" si="1295">(M3586-AVERAGE($M$2:$M$4251))/_xlfn.STDEV.S($M$2:$M$4251)</f>
        <v>-0.90615029322884477</v>
      </c>
      <c r="AC3586" s="3">
        <f t="shared" ref="AC3586:AC3649" si="1296">(P3586-AVERAGE($P$2:$P$4251))/_xlfn.STDEV.S($P$2:$P$4251)</f>
        <v>-9.277577916988608E-2</v>
      </c>
      <c r="AD3586" s="3">
        <f t="shared" ref="AD3586:AD3649" si="1297">SQRT((Z3586-$BQ$13)^2+(AA3586-$BR$13)^2+(AB3586-$BS$13)^2+(AC3586-$BT$13)^2)</f>
        <v>2.1170637759968094</v>
      </c>
      <c r="AE3586" s="3">
        <f t="shared" ref="AE3586:AE3649" si="1298">SQRT((Z3586-$BQ$14)^2+(AA3586-$BR$14)^2+(AB3586-$BS$14)^2+(AC3586-$BT$14)^2)</f>
        <v>2.6014173384595254</v>
      </c>
      <c r="AF3586" s="3">
        <f t="shared" ref="AF3586:AF3649" si="1299">SQRT((Z3586-$BQ$15)^2+(AA3586-$BR$15)^2+(AB3586-$BS$15)^2+(AC3586-$BT$15)^2)</f>
        <v>4.1295018229851665</v>
      </c>
      <c r="AG3586" t="str">
        <f t="shared" ref="AG3586:AG3649" si="1300">IF(AD3586=MIN(AD3586:AF3586),"Cluster 1",IF(AE3586=MIN(AD3586:AF3586),"Cluster 2","Cluster 3"))</f>
        <v>Cluster 1</v>
      </c>
      <c r="AH3586" t="str">
        <f t="shared" ref="AH3586:AH3649" si="1301">IF(E3586="no","Not Applicable",IF(F3586=0,"0 messages",IF(F3586&lt;=16,"1-16 messages","&gt;16 messages")))</f>
        <v>Not Applicable</v>
      </c>
      <c r="AI3586" t="e">
        <f t="shared" ref="AI3586:AI3649" si="1302">IF(T3586="yes",I3586,NA())</f>
        <v>#N/A</v>
      </c>
      <c r="AJ3586">
        <f t="shared" ref="AJ3586:AJ3649" si="1303">IF(T3586="no",I3586,NA())</f>
        <v>8.42</v>
      </c>
      <c r="AK3586" t="str">
        <f t="shared" ref="AK3586:AK3649" si="1304">D3586&amp;" - "&amp;IF(Q3586&lt;=3,"Low",IF(Q3586&lt;=6,"Medium","High"))</f>
        <v>yes - Medium</v>
      </c>
      <c r="AL3586" t="str">
        <f t="shared" ref="AL3586:AL3649" si="1305">IF(P3586&lt;=8.5,"Q1 - Low",IF(P3586&lt;=10.3,"Q2 - Medium",IF(P3586&lt;=12,"Q3 - High","Q4 - Very High")))</f>
        <v>Q2 - Medium</v>
      </c>
      <c r="AM3586">
        <f t="shared" ref="AM3586:AM3649" si="1306">IF(D3586="yes",1,0)</f>
        <v>1</v>
      </c>
      <c r="AN3586">
        <f t="shared" ref="AN3586:AN3649" si="1307">IF(C3586="area_code_415",1,0)</f>
        <v>1</v>
      </c>
      <c r="AO3586">
        <f t="shared" ref="AO3586:AO3649" si="1308">IF(C3586="area_code_510",1,0)</f>
        <v>0</v>
      </c>
      <c r="AP3586">
        <f t="shared" ref="AP3586:AP3649" si="1309">S3586</f>
        <v>0</v>
      </c>
      <c r="AQ3586">
        <f t="shared" ref="AQ3586:AQ3649" si="1310">G3586</f>
        <v>49.5</v>
      </c>
    </row>
    <row r="3587" spans="1:43" x14ac:dyDescent="0.25">
      <c r="A3587" t="s">
        <v>40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  <c r="U3587">
        <f t="shared" si="1288"/>
        <v>1</v>
      </c>
      <c r="V3587" t="str">
        <f t="shared" si="1289"/>
        <v>&gt;3 calls</v>
      </c>
      <c r="W3587" t="str">
        <f t="shared" si="1290"/>
        <v>Q2</v>
      </c>
      <c r="X3587" t="str">
        <f t="shared" si="1291"/>
        <v>Not Applicable</v>
      </c>
      <c r="Y3587" t="str">
        <f t="shared" si="1292"/>
        <v>Medium</v>
      </c>
      <c r="Z3587" s="3">
        <f t="shared" si="1293"/>
        <v>-0.50098890922570238</v>
      </c>
      <c r="AA3587" s="3">
        <f t="shared" si="1294"/>
        <v>0.62739097322955173</v>
      </c>
      <c r="AB3587" s="3">
        <f t="shared" si="1295"/>
        <v>-1.6965613272439468</v>
      </c>
      <c r="AC3587" s="3">
        <f t="shared" si="1296"/>
        <v>-0.16523687656435807</v>
      </c>
      <c r="AD3587" s="3">
        <f t="shared" si="1297"/>
        <v>2.0197625116148332</v>
      </c>
      <c r="AE3587" s="3">
        <f t="shared" si="1298"/>
        <v>1.8842061678419297</v>
      </c>
      <c r="AF3587" s="3">
        <f t="shared" si="1299"/>
        <v>3.3197929397091142</v>
      </c>
      <c r="AG3587" t="str">
        <f t="shared" si="1300"/>
        <v>Cluster 2</v>
      </c>
      <c r="AH3587" t="str">
        <f t="shared" si="1301"/>
        <v>Not Applicable</v>
      </c>
      <c r="AI3587">
        <f t="shared" si="1302"/>
        <v>26.04</v>
      </c>
      <c r="AJ3587" t="e">
        <f t="shared" si="1303"/>
        <v>#N/A</v>
      </c>
      <c r="AK3587" t="str">
        <f t="shared" si="1304"/>
        <v>no - Low</v>
      </c>
      <c r="AL3587" t="str">
        <f t="shared" si="1305"/>
        <v>Q2 - Medium</v>
      </c>
      <c r="AM3587">
        <f t="shared" si="1306"/>
        <v>0</v>
      </c>
      <c r="AN3587">
        <f t="shared" si="1307"/>
        <v>1</v>
      </c>
      <c r="AO3587">
        <f t="shared" si="1308"/>
        <v>0</v>
      </c>
      <c r="AP3587">
        <f t="shared" si="1309"/>
        <v>4</v>
      </c>
      <c r="AQ3587">
        <f t="shared" si="1310"/>
        <v>153.19999999999999</v>
      </c>
    </row>
    <row r="3588" spans="1:43" x14ac:dyDescent="0.25">
      <c r="A3588" t="s">
        <v>46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  <c r="U3588">
        <f t="shared" si="1288"/>
        <v>0</v>
      </c>
      <c r="V3588" t="str">
        <f t="shared" si="1289"/>
        <v>&lt;=3 calls</v>
      </c>
      <c r="W3588" t="str">
        <f t="shared" si="1290"/>
        <v>Q4</v>
      </c>
      <c r="X3588" t="str">
        <f t="shared" si="1291"/>
        <v>Not Applicable</v>
      </c>
      <c r="Y3588" t="str">
        <f t="shared" si="1292"/>
        <v>Low</v>
      </c>
      <c r="Z3588" s="3">
        <f t="shared" si="1293"/>
        <v>-2.3098336974469684</v>
      </c>
      <c r="AA3588" s="3">
        <f t="shared" si="1294"/>
        <v>-0.72983597072937489</v>
      </c>
      <c r="AB3588" s="3">
        <f t="shared" si="1295"/>
        <v>-1.4383868688973056</v>
      </c>
      <c r="AC3588" s="3">
        <f t="shared" si="1296"/>
        <v>-5.6545230472650088E-2</v>
      </c>
      <c r="AD3588" s="3">
        <f t="shared" si="1297"/>
        <v>1.6943856900495897</v>
      </c>
      <c r="AE3588" s="3">
        <f t="shared" si="1298"/>
        <v>2.8178265386175605</v>
      </c>
      <c r="AF3588" s="3">
        <f t="shared" si="1299"/>
        <v>4.5835957431726042</v>
      </c>
      <c r="AG3588" t="str">
        <f t="shared" si="1300"/>
        <v>Cluster 1</v>
      </c>
      <c r="AH3588" t="str">
        <f t="shared" si="1301"/>
        <v>Not Applicable</v>
      </c>
      <c r="AI3588" t="e">
        <f t="shared" si="1302"/>
        <v>#N/A</v>
      </c>
      <c r="AJ3588">
        <f t="shared" si="1303"/>
        <v>9.44</v>
      </c>
      <c r="AK3588" t="str">
        <f t="shared" si="1304"/>
        <v>no - Medium</v>
      </c>
      <c r="AL3588" t="str">
        <f t="shared" si="1305"/>
        <v>Q2 - Medium</v>
      </c>
      <c r="AM3588">
        <f t="shared" si="1306"/>
        <v>0</v>
      </c>
      <c r="AN3588">
        <f t="shared" si="1307"/>
        <v>1</v>
      </c>
      <c r="AO3588">
        <f t="shared" si="1308"/>
        <v>0</v>
      </c>
      <c r="AP3588">
        <f t="shared" si="1309"/>
        <v>1</v>
      </c>
      <c r="AQ3588">
        <f t="shared" si="1310"/>
        <v>55.5</v>
      </c>
    </row>
    <row r="3589" spans="1:43" x14ac:dyDescent="0.25">
      <c r="A3589" t="s">
        <v>72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  <c r="U3589">
        <f t="shared" si="1288"/>
        <v>0</v>
      </c>
      <c r="V3589" t="str">
        <f t="shared" si="1289"/>
        <v>&lt;=3 calls</v>
      </c>
      <c r="W3589" t="str">
        <f t="shared" si="1290"/>
        <v>Q4</v>
      </c>
      <c r="X3589" t="str">
        <f t="shared" si="1291"/>
        <v>Not Applicable</v>
      </c>
      <c r="Y3589" t="str">
        <f t="shared" si="1292"/>
        <v>Medium</v>
      </c>
      <c r="Z3589" s="3">
        <f t="shared" si="1293"/>
        <v>1.2393530569237245</v>
      </c>
      <c r="AA3589" s="3">
        <f t="shared" si="1294"/>
        <v>-0.62635239142458887</v>
      </c>
      <c r="AB3589" s="3">
        <f t="shared" si="1295"/>
        <v>-0.61024264481615575</v>
      </c>
      <c r="AC3589" s="3">
        <f t="shared" si="1296"/>
        <v>-1.3246144348759143</v>
      </c>
      <c r="AD3589" s="3">
        <f t="shared" si="1297"/>
        <v>2.3262845862442258</v>
      </c>
      <c r="AE3589" s="3">
        <f t="shared" si="1298"/>
        <v>2.013780724056951</v>
      </c>
      <c r="AF3589" s="3">
        <f t="shared" si="1299"/>
        <v>3.2709365070219882</v>
      </c>
      <c r="AG3589" t="str">
        <f t="shared" si="1300"/>
        <v>Cluster 2</v>
      </c>
      <c r="AH3589" t="str">
        <f t="shared" si="1301"/>
        <v>Not Applicable</v>
      </c>
      <c r="AI3589" t="e">
        <f t="shared" si="1302"/>
        <v>#N/A</v>
      </c>
      <c r="AJ3589">
        <f t="shared" si="1303"/>
        <v>42.02</v>
      </c>
      <c r="AK3589" t="str">
        <f t="shared" si="1304"/>
        <v>no - Low</v>
      </c>
      <c r="AL3589" t="str">
        <f t="shared" si="1305"/>
        <v>Q1 - Low</v>
      </c>
      <c r="AM3589">
        <f t="shared" si="1306"/>
        <v>0</v>
      </c>
      <c r="AN3589">
        <f t="shared" si="1307"/>
        <v>1</v>
      </c>
      <c r="AO3589">
        <f t="shared" si="1308"/>
        <v>0</v>
      </c>
      <c r="AP3589">
        <f t="shared" si="1309"/>
        <v>0</v>
      </c>
      <c r="AQ3589">
        <f t="shared" si="1310"/>
        <v>247.2</v>
      </c>
    </row>
    <row r="3590" spans="1:43" x14ac:dyDescent="0.25">
      <c r="A3590" t="s">
        <v>70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  <c r="U3590">
        <f t="shared" si="1288"/>
        <v>0</v>
      </c>
      <c r="V3590" t="str">
        <f t="shared" si="1289"/>
        <v>&lt;=3 calls</v>
      </c>
      <c r="W3590" t="str">
        <f t="shared" si="1290"/>
        <v>Q4</v>
      </c>
      <c r="X3590" t="str">
        <f t="shared" si="1291"/>
        <v>Not Applicable</v>
      </c>
      <c r="Y3590" t="str">
        <f t="shared" si="1292"/>
        <v>High</v>
      </c>
      <c r="Z3590" s="3">
        <f t="shared" si="1293"/>
        <v>0.73946759856165512</v>
      </c>
      <c r="AA3590" s="3">
        <f t="shared" si="1294"/>
        <v>1.2124712100681514</v>
      </c>
      <c r="AB3590" s="3">
        <f t="shared" si="1295"/>
        <v>-0.68769498232014825</v>
      </c>
      <c r="AC3590" s="3">
        <f t="shared" si="1296"/>
        <v>0.19706861040800316</v>
      </c>
      <c r="AD3590" s="3">
        <f t="shared" si="1297"/>
        <v>3.0742940757055823</v>
      </c>
      <c r="AE3590" s="3">
        <f t="shared" si="1298"/>
        <v>1.5901758363411007</v>
      </c>
      <c r="AF3590" s="3">
        <f t="shared" si="1299"/>
        <v>1.8989561124596315</v>
      </c>
      <c r="AG3590" t="str">
        <f t="shared" si="1300"/>
        <v>Cluster 2</v>
      </c>
      <c r="AH3590" t="str">
        <f t="shared" si="1301"/>
        <v>Not Applicable</v>
      </c>
      <c r="AI3590" t="e">
        <f t="shared" si="1302"/>
        <v>#N/A</v>
      </c>
      <c r="AJ3590">
        <f t="shared" si="1303"/>
        <v>37.43</v>
      </c>
      <c r="AK3590" t="str">
        <f t="shared" si="1304"/>
        <v>no - Low</v>
      </c>
      <c r="AL3590" t="str">
        <f t="shared" si="1305"/>
        <v>Q3 - High</v>
      </c>
      <c r="AM3590">
        <f t="shared" si="1306"/>
        <v>0</v>
      </c>
      <c r="AN3590">
        <f t="shared" si="1307"/>
        <v>1</v>
      </c>
      <c r="AO3590">
        <f t="shared" si="1308"/>
        <v>0</v>
      </c>
      <c r="AP3590">
        <f t="shared" si="1309"/>
        <v>2</v>
      </c>
      <c r="AQ3590">
        <f t="shared" si="1310"/>
        <v>220.2</v>
      </c>
    </row>
    <row r="3591" spans="1:43" x14ac:dyDescent="0.25">
      <c r="A3591" t="s">
        <v>31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  <c r="U3591">
        <f t="shared" si="1288"/>
        <v>0</v>
      </c>
      <c r="V3591" t="str">
        <f t="shared" si="1289"/>
        <v>&lt;=3 calls</v>
      </c>
      <c r="W3591" t="str">
        <f t="shared" si="1290"/>
        <v>Q2</v>
      </c>
      <c r="X3591" t="str">
        <f t="shared" si="1291"/>
        <v>Not Applicable</v>
      </c>
      <c r="Y3591" t="str">
        <f t="shared" si="1292"/>
        <v>Medium</v>
      </c>
      <c r="Z3591" s="3">
        <f t="shared" si="1293"/>
        <v>-1.1730571365791509</v>
      </c>
      <c r="AA3591" s="3">
        <f t="shared" si="1294"/>
        <v>-0.33580234183807328</v>
      </c>
      <c r="AB3591" s="3">
        <f t="shared" si="1295"/>
        <v>2.1224346989144469</v>
      </c>
      <c r="AC3591" s="3">
        <f t="shared" si="1296"/>
        <v>-9.277577916988608E-2</v>
      </c>
      <c r="AD3591" s="3">
        <f t="shared" si="1297"/>
        <v>3.3232155418321159</v>
      </c>
      <c r="AE3591" s="3">
        <f t="shared" si="1298"/>
        <v>2.4499311530775407</v>
      </c>
      <c r="AF3591" s="3">
        <f t="shared" si="1299"/>
        <v>2.9934200794684958</v>
      </c>
      <c r="AG3591" t="str">
        <f t="shared" si="1300"/>
        <v>Cluster 2</v>
      </c>
      <c r="AH3591" t="str">
        <f t="shared" si="1301"/>
        <v>Not Applicable</v>
      </c>
      <c r="AI3591" t="e">
        <f t="shared" si="1302"/>
        <v>#N/A</v>
      </c>
      <c r="AJ3591">
        <f t="shared" si="1303"/>
        <v>19.87</v>
      </c>
      <c r="AK3591" t="str">
        <f t="shared" si="1304"/>
        <v>no - High</v>
      </c>
      <c r="AL3591" t="str">
        <f t="shared" si="1305"/>
        <v>Q2 - Medium</v>
      </c>
      <c r="AM3591">
        <f t="shared" si="1306"/>
        <v>0</v>
      </c>
      <c r="AN3591">
        <f t="shared" si="1307"/>
        <v>1</v>
      </c>
      <c r="AO3591">
        <f t="shared" si="1308"/>
        <v>0</v>
      </c>
      <c r="AP3591">
        <f t="shared" si="1309"/>
        <v>2</v>
      </c>
      <c r="AQ3591">
        <f t="shared" si="1310"/>
        <v>116.9</v>
      </c>
    </row>
    <row r="3592" spans="1:43" x14ac:dyDescent="0.25">
      <c r="A3592" t="s">
        <v>37</v>
      </c>
      <c r="B3592">
        <v>125</v>
      </c>
      <c r="C3592" t="s">
        <v>25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  <c r="U3592">
        <f t="shared" si="1288"/>
        <v>0</v>
      </c>
      <c r="V3592" t="str">
        <f t="shared" si="1289"/>
        <v>&lt;=3 calls</v>
      </c>
      <c r="W3592" t="str">
        <f t="shared" si="1290"/>
        <v>Q3</v>
      </c>
      <c r="X3592" t="str">
        <f t="shared" si="1291"/>
        <v>Not Applicable</v>
      </c>
      <c r="Y3592" t="str">
        <f t="shared" si="1292"/>
        <v>Medium</v>
      </c>
      <c r="Z3592" s="3">
        <f t="shared" si="1293"/>
        <v>-8.07148386768511E-2</v>
      </c>
      <c r="AA3592" s="3">
        <f t="shared" si="1294"/>
        <v>-0.14674580272356003</v>
      </c>
      <c r="AB3592" s="3">
        <f t="shared" si="1295"/>
        <v>1.5425351463204529</v>
      </c>
      <c r="AC3592" s="3">
        <f t="shared" si="1296"/>
        <v>0.12460751301353053</v>
      </c>
      <c r="AD3592" s="3">
        <f t="shared" si="1297"/>
        <v>3.0499762231204413</v>
      </c>
      <c r="AE3592" s="3">
        <f t="shared" si="1298"/>
        <v>1.5565959417051329</v>
      </c>
      <c r="AF3592" s="3">
        <f t="shared" si="1299"/>
        <v>1.8824523605833283</v>
      </c>
      <c r="AG3592" t="str">
        <f t="shared" si="1300"/>
        <v>Cluster 2</v>
      </c>
      <c r="AH3592" t="str">
        <f t="shared" si="1301"/>
        <v>Not Applicable</v>
      </c>
      <c r="AI3592" t="e">
        <f t="shared" si="1302"/>
        <v>#N/A</v>
      </c>
      <c r="AJ3592">
        <f t="shared" si="1303"/>
        <v>29.9</v>
      </c>
      <c r="AK3592" t="str">
        <f t="shared" si="1304"/>
        <v>no - Medium</v>
      </c>
      <c r="AL3592" t="str">
        <f t="shared" si="1305"/>
        <v>Q3 - High</v>
      </c>
      <c r="AM3592">
        <f t="shared" si="1306"/>
        <v>0</v>
      </c>
      <c r="AN3592">
        <f t="shared" si="1307"/>
        <v>0</v>
      </c>
      <c r="AO3592">
        <f t="shared" si="1308"/>
        <v>0</v>
      </c>
      <c r="AP3592">
        <f t="shared" si="1309"/>
        <v>0</v>
      </c>
      <c r="AQ3592">
        <f t="shared" si="1310"/>
        <v>175.9</v>
      </c>
    </row>
    <row r="3593" spans="1:43" x14ac:dyDescent="0.25">
      <c r="A3593" t="s">
        <v>66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  <c r="U3593">
        <f t="shared" si="1288"/>
        <v>0</v>
      </c>
      <c r="V3593" t="str">
        <f t="shared" si="1289"/>
        <v>&lt;=3 calls</v>
      </c>
      <c r="W3593" t="str">
        <f t="shared" si="1290"/>
        <v>Q1</v>
      </c>
      <c r="X3593" t="str">
        <f t="shared" si="1291"/>
        <v>Not Applicable</v>
      </c>
      <c r="Y3593" t="str">
        <f t="shared" si="1292"/>
        <v>High</v>
      </c>
      <c r="Z3593" s="3">
        <f t="shared" si="1293"/>
        <v>0.51359342848694245</v>
      </c>
      <c r="AA3593" s="3">
        <f t="shared" si="1294"/>
        <v>0.68908310704586706</v>
      </c>
      <c r="AB3593" s="3">
        <f t="shared" si="1295"/>
        <v>1.3002483469489898</v>
      </c>
      <c r="AC3593" s="3">
        <f t="shared" si="1296"/>
        <v>0.52314354868312773</v>
      </c>
      <c r="AD3593" s="3">
        <f t="shared" si="1297"/>
        <v>3.5714248608648016</v>
      </c>
      <c r="AE3593" s="3">
        <f t="shared" si="1298"/>
        <v>1.6440616394993572</v>
      </c>
      <c r="AF3593" s="3">
        <f t="shared" si="1299"/>
        <v>0.80672288435587369</v>
      </c>
      <c r="AG3593" t="str">
        <f t="shared" si="1300"/>
        <v>Cluster 3</v>
      </c>
      <c r="AH3593" t="str">
        <f t="shared" si="1301"/>
        <v>Not Applicable</v>
      </c>
      <c r="AI3593" t="e">
        <f t="shared" si="1302"/>
        <v>#N/A</v>
      </c>
      <c r="AJ3593">
        <f t="shared" si="1303"/>
        <v>35.36</v>
      </c>
      <c r="AK3593" t="str">
        <f t="shared" si="1304"/>
        <v>no - Medium</v>
      </c>
      <c r="AL3593" t="str">
        <f t="shared" si="1305"/>
        <v>Q3 - High</v>
      </c>
      <c r="AM3593">
        <f t="shared" si="1306"/>
        <v>0</v>
      </c>
      <c r="AN3593">
        <f t="shared" si="1307"/>
        <v>1</v>
      </c>
      <c r="AO3593">
        <f t="shared" si="1308"/>
        <v>0</v>
      </c>
      <c r="AP3593">
        <f t="shared" si="1309"/>
        <v>3</v>
      </c>
      <c r="AQ3593">
        <f t="shared" si="1310"/>
        <v>208</v>
      </c>
    </row>
    <row r="3594" spans="1:43" x14ac:dyDescent="0.25">
      <c r="A3594" t="s">
        <v>27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  <c r="U3594">
        <f t="shared" si="1288"/>
        <v>0</v>
      </c>
      <c r="V3594" t="str">
        <f t="shared" si="1289"/>
        <v>&lt;=3 calls</v>
      </c>
      <c r="W3594" t="str">
        <f t="shared" si="1290"/>
        <v>Q1</v>
      </c>
      <c r="X3594" t="str">
        <f t="shared" si="1291"/>
        <v>Not Applicable</v>
      </c>
      <c r="Y3594" t="str">
        <f t="shared" si="1292"/>
        <v>Medium</v>
      </c>
      <c r="Z3594" s="3">
        <f t="shared" si="1293"/>
        <v>1.1041988404036098</v>
      </c>
      <c r="AA3594" s="3">
        <f t="shared" si="1294"/>
        <v>0.37266216263315527</v>
      </c>
      <c r="AB3594" s="3">
        <f t="shared" si="1295"/>
        <v>-0.68570902494825114</v>
      </c>
      <c r="AC3594" s="3">
        <f t="shared" si="1296"/>
        <v>0.66806574347207237</v>
      </c>
      <c r="AD3594" s="3">
        <f t="shared" si="1297"/>
        <v>3.0320086270036639</v>
      </c>
      <c r="AE3594" s="3">
        <f t="shared" si="1298"/>
        <v>1.5081912581312329</v>
      </c>
      <c r="AF3594" s="3">
        <f t="shared" si="1299"/>
        <v>1.8319949312108641</v>
      </c>
      <c r="AG3594" t="str">
        <f t="shared" si="1300"/>
        <v>Cluster 2</v>
      </c>
      <c r="AH3594" t="str">
        <f t="shared" si="1301"/>
        <v>&gt;16 messages</v>
      </c>
      <c r="AI3594" t="e">
        <f t="shared" si="1302"/>
        <v>#N/A</v>
      </c>
      <c r="AJ3594">
        <f t="shared" si="1303"/>
        <v>40.78</v>
      </c>
      <c r="AK3594" t="str">
        <f t="shared" si="1304"/>
        <v>no - Medium</v>
      </c>
      <c r="AL3594" t="str">
        <f t="shared" si="1305"/>
        <v>Q4 - Very High</v>
      </c>
      <c r="AM3594">
        <f t="shared" si="1306"/>
        <v>0</v>
      </c>
      <c r="AN3594">
        <f t="shared" si="1307"/>
        <v>1</v>
      </c>
      <c r="AO3594">
        <f t="shared" si="1308"/>
        <v>0</v>
      </c>
      <c r="AP3594">
        <f t="shared" si="1309"/>
        <v>1</v>
      </c>
      <c r="AQ3594">
        <f t="shared" si="1310"/>
        <v>239.9</v>
      </c>
    </row>
    <row r="3595" spans="1:43" x14ac:dyDescent="0.25">
      <c r="A3595" t="s">
        <v>52</v>
      </c>
      <c r="B3595">
        <v>135</v>
      </c>
      <c r="C3595" t="s">
        <v>25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  <c r="U3595">
        <f t="shared" si="1288"/>
        <v>0</v>
      </c>
      <c r="V3595" t="str">
        <f t="shared" si="1289"/>
        <v>&lt;=3 calls</v>
      </c>
      <c r="W3595" t="str">
        <f t="shared" si="1290"/>
        <v>Q4</v>
      </c>
      <c r="X3595" t="str">
        <f t="shared" si="1291"/>
        <v>High</v>
      </c>
      <c r="Y3595" t="str">
        <f t="shared" si="1292"/>
        <v>Medium</v>
      </c>
      <c r="Z3595" s="3">
        <f t="shared" si="1293"/>
        <v>-0.10108054253604642</v>
      </c>
      <c r="AA3595" s="3">
        <f t="shared" si="1294"/>
        <v>0.35475154313809598</v>
      </c>
      <c r="AB3595" s="3">
        <f t="shared" si="1295"/>
        <v>-0.40568903551074026</v>
      </c>
      <c r="AC3595" s="3">
        <f t="shared" si="1296"/>
        <v>0.88544903565548905</v>
      </c>
      <c r="AD3595" s="3">
        <f t="shared" si="1297"/>
        <v>2.5595959687436429</v>
      </c>
      <c r="AE3595" s="3">
        <f t="shared" si="1298"/>
        <v>1.0414746860654425</v>
      </c>
      <c r="AF3595" s="3">
        <f t="shared" si="1299"/>
        <v>1.9020535008830628</v>
      </c>
      <c r="AG3595" t="str">
        <f t="shared" si="1300"/>
        <v>Cluster 2</v>
      </c>
      <c r="AH3595" t="str">
        <f t="shared" si="1301"/>
        <v>Not Applicable</v>
      </c>
      <c r="AI3595" t="e">
        <f t="shared" si="1302"/>
        <v>#N/A</v>
      </c>
      <c r="AJ3595">
        <f t="shared" si="1303"/>
        <v>29.72</v>
      </c>
      <c r="AK3595" t="str">
        <f t="shared" si="1304"/>
        <v>yes - Medium</v>
      </c>
      <c r="AL3595" t="str">
        <f t="shared" si="1305"/>
        <v>Q4 - Very High</v>
      </c>
      <c r="AM3595">
        <f t="shared" si="1306"/>
        <v>1</v>
      </c>
      <c r="AN3595">
        <f t="shared" si="1307"/>
        <v>0</v>
      </c>
      <c r="AO3595">
        <f t="shared" si="1308"/>
        <v>0</v>
      </c>
      <c r="AP3595">
        <f t="shared" si="1309"/>
        <v>3</v>
      </c>
      <c r="AQ3595">
        <f t="shared" si="1310"/>
        <v>174.8</v>
      </c>
    </row>
    <row r="3596" spans="1:43" x14ac:dyDescent="0.25">
      <c r="A3596" t="s">
        <v>31</v>
      </c>
      <c r="B3596">
        <v>43</v>
      </c>
      <c r="C3596" t="s">
        <v>28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  <c r="U3596">
        <f t="shared" si="1288"/>
        <v>0</v>
      </c>
      <c r="V3596" t="str">
        <f t="shared" si="1289"/>
        <v>&lt;=3 calls</v>
      </c>
      <c r="W3596" t="str">
        <f t="shared" si="1290"/>
        <v>Q1</v>
      </c>
      <c r="X3596" t="str">
        <f t="shared" si="1291"/>
        <v>Not Applicable</v>
      </c>
      <c r="Y3596" t="str">
        <f t="shared" si="1292"/>
        <v>Medium</v>
      </c>
      <c r="Z3596" s="3">
        <f t="shared" si="1293"/>
        <v>-0.71760594118259891</v>
      </c>
      <c r="AA3596" s="3">
        <f t="shared" si="1294"/>
        <v>-7.5103324743323527E-2</v>
      </c>
      <c r="AB3596" s="3">
        <f t="shared" si="1295"/>
        <v>-0.55860775314682765</v>
      </c>
      <c r="AC3596" s="3">
        <f t="shared" si="1296"/>
        <v>0.95791013304996164</v>
      </c>
      <c r="AD3596" s="3">
        <f t="shared" si="1297"/>
        <v>2.2278733063255709</v>
      </c>
      <c r="AE3596" s="3">
        <f t="shared" si="1298"/>
        <v>1.3229638094383409</v>
      </c>
      <c r="AF3596" s="3">
        <f t="shared" si="1299"/>
        <v>2.5567649507002366</v>
      </c>
      <c r="AG3596" t="str">
        <f t="shared" si="1300"/>
        <v>Cluster 2</v>
      </c>
      <c r="AH3596" t="str">
        <f t="shared" si="1301"/>
        <v>&gt;16 messages</v>
      </c>
      <c r="AI3596" t="e">
        <f t="shared" si="1302"/>
        <v>#N/A</v>
      </c>
      <c r="AJ3596">
        <f t="shared" si="1303"/>
        <v>24.06</v>
      </c>
      <c r="AK3596" t="str">
        <f t="shared" si="1304"/>
        <v>no - Low</v>
      </c>
      <c r="AL3596" t="str">
        <f t="shared" si="1305"/>
        <v>Q4 - Very High</v>
      </c>
      <c r="AM3596">
        <f t="shared" si="1306"/>
        <v>0</v>
      </c>
      <c r="AN3596">
        <f t="shared" si="1307"/>
        <v>0</v>
      </c>
      <c r="AO3596">
        <f t="shared" si="1308"/>
        <v>1</v>
      </c>
      <c r="AP3596">
        <f t="shared" si="1309"/>
        <v>3</v>
      </c>
      <c r="AQ3596">
        <f t="shared" si="1310"/>
        <v>141.5</v>
      </c>
    </row>
    <row r="3597" spans="1:43" x14ac:dyDescent="0.25">
      <c r="A3597" t="s">
        <v>29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  <c r="U3597">
        <f t="shared" si="1288"/>
        <v>0</v>
      </c>
      <c r="V3597" t="str">
        <f t="shared" si="1289"/>
        <v>&lt;=3 calls</v>
      </c>
      <c r="W3597" t="str">
        <f t="shared" si="1290"/>
        <v>Q3</v>
      </c>
      <c r="X3597" t="str">
        <f t="shared" si="1291"/>
        <v>Not Applicable</v>
      </c>
      <c r="Y3597" t="str">
        <f t="shared" si="1292"/>
        <v>Medium</v>
      </c>
      <c r="Z3597" s="3">
        <f t="shared" si="1293"/>
        <v>-1.8710453506624851</v>
      </c>
      <c r="AA3597" s="3">
        <f t="shared" si="1294"/>
        <v>0.23733748200381924</v>
      </c>
      <c r="AB3597" s="3">
        <f t="shared" si="1295"/>
        <v>0.47806199498353191</v>
      </c>
      <c r="AC3597" s="3">
        <f t="shared" si="1296"/>
        <v>-2.0314681775414092E-2</v>
      </c>
      <c r="AD3597" s="3">
        <f t="shared" si="1297"/>
        <v>2.3311316202741086</v>
      </c>
      <c r="AE3597" s="3">
        <f t="shared" si="1298"/>
        <v>1.9457892336897349</v>
      </c>
      <c r="AF3597" s="3">
        <f t="shared" si="1299"/>
        <v>3.1840252594544509</v>
      </c>
      <c r="AG3597" t="str">
        <f t="shared" si="1300"/>
        <v>Cluster 2</v>
      </c>
      <c r="AH3597" t="str">
        <f t="shared" si="1301"/>
        <v>Not Applicable</v>
      </c>
      <c r="AI3597" t="e">
        <f t="shared" si="1302"/>
        <v>#N/A</v>
      </c>
      <c r="AJ3597">
        <f t="shared" si="1303"/>
        <v>13.46</v>
      </c>
      <c r="AK3597" t="str">
        <f t="shared" si="1304"/>
        <v>no - Medium</v>
      </c>
      <c r="AL3597" t="str">
        <f t="shared" si="1305"/>
        <v>Q2 - Medium</v>
      </c>
      <c r="AM3597">
        <f t="shared" si="1306"/>
        <v>0</v>
      </c>
      <c r="AN3597">
        <f t="shared" si="1307"/>
        <v>1</v>
      </c>
      <c r="AO3597">
        <f t="shared" si="1308"/>
        <v>0</v>
      </c>
      <c r="AP3597">
        <f t="shared" si="1309"/>
        <v>3</v>
      </c>
      <c r="AQ3597">
        <f t="shared" si="1310"/>
        <v>79.2</v>
      </c>
    </row>
    <row r="3598" spans="1:43" x14ac:dyDescent="0.25">
      <c r="A3598" t="s">
        <v>44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  <c r="U3598">
        <f t="shared" si="1288"/>
        <v>0</v>
      </c>
      <c r="V3598" t="str">
        <f t="shared" si="1289"/>
        <v>&lt;=3 calls</v>
      </c>
      <c r="W3598" t="str">
        <f t="shared" si="1290"/>
        <v>Q1</v>
      </c>
      <c r="X3598" t="str">
        <f t="shared" si="1291"/>
        <v>Not Applicable</v>
      </c>
      <c r="Y3598" t="str">
        <f t="shared" si="1292"/>
        <v>Low</v>
      </c>
      <c r="Z3598" s="3">
        <f t="shared" si="1293"/>
        <v>1.0856845641679775</v>
      </c>
      <c r="AA3598" s="3">
        <f t="shared" si="1294"/>
        <v>-0.77162741621784614</v>
      </c>
      <c r="AB3598" s="3">
        <f t="shared" si="1295"/>
        <v>0.95270580686697259</v>
      </c>
      <c r="AC3598" s="3">
        <f t="shared" si="1296"/>
        <v>1.1390628765361424</v>
      </c>
      <c r="AD3598" s="3">
        <f t="shared" si="1297"/>
        <v>3.5764345508032123</v>
      </c>
      <c r="AE3598" s="3">
        <f t="shared" si="1298"/>
        <v>1.994801351882558</v>
      </c>
      <c r="AF3598" s="3">
        <f t="shared" si="1299"/>
        <v>1.7797698645515909</v>
      </c>
      <c r="AG3598" t="str">
        <f t="shared" si="1300"/>
        <v>Cluster 3</v>
      </c>
      <c r="AH3598" t="str">
        <f t="shared" si="1301"/>
        <v>Not Applicable</v>
      </c>
      <c r="AI3598" t="e">
        <f t="shared" si="1302"/>
        <v>#N/A</v>
      </c>
      <c r="AJ3598">
        <f t="shared" si="1303"/>
        <v>40.61</v>
      </c>
      <c r="AK3598" t="str">
        <f t="shared" si="1304"/>
        <v>no - Medium</v>
      </c>
      <c r="AL3598" t="str">
        <f t="shared" si="1305"/>
        <v>Q4 - Very High</v>
      </c>
      <c r="AM3598">
        <f t="shared" si="1306"/>
        <v>0</v>
      </c>
      <c r="AN3598">
        <f t="shared" si="1307"/>
        <v>1</v>
      </c>
      <c r="AO3598">
        <f t="shared" si="1308"/>
        <v>0</v>
      </c>
      <c r="AP3598">
        <f t="shared" si="1309"/>
        <v>0</v>
      </c>
      <c r="AQ3598">
        <f t="shared" si="1310"/>
        <v>238.9</v>
      </c>
    </row>
    <row r="3599" spans="1:43" x14ac:dyDescent="0.25">
      <c r="A3599" t="s">
        <v>31</v>
      </c>
      <c r="B3599">
        <v>160</v>
      </c>
      <c r="C3599" t="s">
        <v>25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  <c r="U3599">
        <f t="shared" si="1288"/>
        <v>0</v>
      </c>
      <c r="V3599" t="str">
        <f t="shared" si="1289"/>
        <v>&lt;=3 calls</v>
      </c>
      <c r="W3599" t="str">
        <f t="shared" si="1290"/>
        <v>Q4</v>
      </c>
      <c r="X3599" t="str">
        <f t="shared" si="1291"/>
        <v>Not Applicable</v>
      </c>
      <c r="Y3599" t="str">
        <f t="shared" si="1292"/>
        <v>Low</v>
      </c>
      <c r="Z3599" s="3">
        <f t="shared" si="1293"/>
        <v>-8.5091613578854117E-3</v>
      </c>
      <c r="AA3599" s="3">
        <f t="shared" si="1294"/>
        <v>-1.1019788424600481</v>
      </c>
      <c r="AB3599" s="3">
        <f t="shared" si="1295"/>
        <v>0.17023860233945959</v>
      </c>
      <c r="AC3599" s="3">
        <f t="shared" si="1296"/>
        <v>0.30576025649971117</v>
      </c>
      <c r="AD3599" s="3">
        <f t="shared" si="1297"/>
        <v>2.0169090215674923</v>
      </c>
      <c r="AE3599" s="3">
        <f t="shared" si="1298"/>
        <v>1.156244044844281</v>
      </c>
      <c r="AF3599" s="3">
        <f t="shared" si="1299"/>
        <v>2.5701903783952251</v>
      </c>
      <c r="AG3599" t="str">
        <f t="shared" si="1300"/>
        <v>Cluster 2</v>
      </c>
      <c r="AH3599" t="str">
        <f t="shared" si="1301"/>
        <v>&gt;16 messages</v>
      </c>
      <c r="AI3599" t="e">
        <f t="shared" si="1302"/>
        <v>#N/A</v>
      </c>
      <c r="AJ3599">
        <f t="shared" si="1303"/>
        <v>30.57</v>
      </c>
      <c r="AK3599" t="str">
        <f t="shared" si="1304"/>
        <v>no - High</v>
      </c>
      <c r="AL3599" t="str">
        <f t="shared" si="1305"/>
        <v>Q3 - High</v>
      </c>
      <c r="AM3599">
        <f t="shared" si="1306"/>
        <v>0</v>
      </c>
      <c r="AN3599">
        <f t="shared" si="1307"/>
        <v>0</v>
      </c>
      <c r="AO3599">
        <f t="shared" si="1308"/>
        <v>0</v>
      </c>
      <c r="AP3599">
        <f t="shared" si="1309"/>
        <v>3</v>
      </c>
      <c r="AQ3599">
        <f t="shared" si="1310"/>
        <v>179.8</v>
      </c>
    </row>
    <row r="3600" spans="1:43" x14ac:dyDescent="0.25">
      <c r="A3600" t="s">
        <v>55</v>
      </c>
      <c r="B3600">
        <v>67</v>
      </c>
      <c r="C3600" t="s">
        <v>28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  <c r="U3600">
        <f t="shared" si="1288"/>
        <v>1</v>
      </c>
      <c r="V3600" t="str">
        <f t="shared" si="1289"/>
        <v>&lt;=3 calls</v>
      </c>
      <c r="W3600" t="str">
        <f t="shared" si="1290"/>
        <v>Q1</v>
      </c>
      <c r="X3600" t="str">
        <f t="shared" si="1291"/>
        <v>Not Applicable</v>
      </c>
      <c r="Y3600" t="str">
        <f t="shared" si="1292"/>
        <v>High</v>
      </c>
      <c r="Z3600" s="3">
        <f t="shared" si="1293"/>
        <v>0.84499897310475902</v>
      </c>
      <c r="AA3600" s="3">
        <f t="shared" si="1294"/>
        <v>0.85425882016696775</v>
      </c>
      <c r="AB3600" s="3">
        <f t="shared" si="1295"/>
        <v>-2.3122081125320917</v>
      </c>
      <c r="AC3600" s="3">
        <f t="shared" si="1296"/>
        <v>1.1752934252333782</v>
      </c>
      <c r="AD3600" s="3">
        <f t="shared" si="1297"/>
        <v>3.6463802049955252</v>
      </c>
      <c r="AE3600" s="3">
        <f t="shared" si="1298"/>
        <v>2.8585664916942517</v>
      </c>
      <c r="AF3600" s="3">
        <f t="shared" si="1299"/>
        <v>3.323660057149521</v>
      </c>
      <c r="AG3600" t="str">
        <f t="shared" si="1300"/>
        <v>Cluster 2</v>
      </c>
      <c r="AH3600" t="str">
        <f t="shared" si="1301"/>
        <v>Not Applicable</v>
      </c>
      <c r="AI3600">
        <f t="shared" si="1302"/>
        <v>38.4</v>
      </c>
      <c r="AJ3600" t="e">
        <f t="shared" si="1303"/>
        <v>#N/A</v>
      </c>
      <c r="AK3600" t="str">
        <f t="shared" si="1304"/>
        <v>no - Low</v>
      </c>
      <c r="AL3600" t="str">
        <f t="shared" si="1305"/>
        <v>Q4 - Very High</v>
      </c>
      <c r="AM3600">
        <f t="shared" si="1306"/>
        <v>0</v>
      </c>
      <c r="AN3600">
        <f t="shared" si="1307"/>
        <v>0</v>
      </c>
      <c r="AO3600">
        <f t="shared" si="1308"/>
        <v>1</v>
      </c>
      <c r="AP3600">
        <f t="shared" si="1309"/>
        <v>2</v>
      </c>
      <c r="AQ3600">
        <f t="shared" si="1310"/>
        <v>225.9</v>
      </c>
    </row>
    <row r="3601" spans="1:43" x14ac:dyDescent="0.25">
      <c r="A3601" t="s">
        <v>65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  <c r="U3601">
        <f t="shared" si="1288"/>
        <v>0</v>
      </c>
      <c r="V3601" t="str">
        <f t="shared" si="1289"/>
        <v>&lt;=3 calls</v>
      </c>
      <c r="W3601" t="str">
        <f t="shared" si="1290"/>
        <v>Q2</v>
      </c>
      <c r="X3601" t="str">
        <f t="shared" si="1291"/>
        <v>Not Applicable</v>
      </c>
      <c r="Y3601" t="str">
        <f t="shared" si="1292"/>
        <v>High</v>
      </c>
      <c r="Z3601" s="3">
        <f t="shared" si="1293"/>
        <v>0.17663360099843661</v>
      </c>
      <c r="AA3601" s="3">
        <f t="shared" si="1294"/>
        <v>1.4194383686777234</v>
      </c>
      <c r="AB3601" s="3">
        <f t="shared" si="1295"/>
        <v>0.36486242478538944</v>
      </c>
      <c r="AC3601" s="3">
        <f t="shared" si="1296"/>
        <v>0.99414068174719761</v>
      </c>
      <c r="AD3601" s="3">
        <f t="shared" si="1297"/>
        <v>3.6162957771756865</v>
      </c>
      <c r="AE3601" s="3">
        <f t="shared" si="1298"/>
        <v>1.7797317201199758</v>
      </c>
      <c r="AF3601" s="3">
        <f t="shared" si="1299"/>
        <v>1.1212915959658818</v>
      </c>
      <c r="AG3601" t="str">
        <f t="shared" si="1300"/>
        <v>Cluster 3</v>
      </c>
      <c r="AH3601" t="str">
        <f t="shared" si="1301"/>
        <v>Not Applicable</v>
      </c>
      <c r="AI3601" t="e">
        <f t="shared" si="1302"/>
        <v>#N/A</v>
      </c>
      <c r="AJ3601">
        <f t="shared" si="1303"/>
        <v>32.270000000000003</v>
      </c>
      <c r="AK3601" t="str">
        <f t="shared" si="1304"/>
        <v>no - Medium</v>
      </c>
      <c r="AL3601" t="str">
        <f t="shared" si="1305"/>
        <v>Q4 - Very High</v>
      </c>
      <c r="AM3601">
        <f t="shared" si="1306"/>
        <v>0</v>
      </c>
      <c r="AN3601">
        <f t="shared" si="1307"/>
        <v>1</v>
      </c>
      <c r="AO3601">
        <f t="shared" si="1308"/>
        <v>0</v>
      </c>
      <c r="AP3601">
        <f t="shared" si="1309"/>
        <v>1</v>
      </c>
      <c r="AQ3601">
        <f t="shared" si="1310"/>
        <v>189.8</v>
      </c>
    </row>
    <row r="3602" spans="1:43" x14ac:dyDescent="0.25">
      <c r="A3602" t="s">
        <v>26</v>
      </c>
      <c r="B3602">
        <v>103</v>
      </c>
      <c r="C3602" t="s">
        <v>28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  <c r="U3602">
        <f t="shared" si="1288"/>
        <v>1</v>
      </c>
      <c r="V3602" t="str">
        <f t="shared" si="1289"/>
        <v>&lt;=3 calls</v>
      </c>
      <c r="W3602" t="str">
        <f t="shared" si="1290"/>
        <v>Q3</v>
      </c>
      <c r="X3602" t="str">
        <f t="shared" si="1291"/>
        <v>Not Applicable</v>
      </c>
      <c r="Y3602" t="str">
        <f t="shared" si="1292"/>
        <v>Medium</v>
      </c>
      <c r="Z3602" s="3">
        <f t="shared" si="1293"/>
        <v>1.6059357263892424</v>
      </c>
      <c r="AA3602" s="3">
        <f t="shared" si="1294"/>
        <v>8.2112113046640248E-2</v>
      </c>
      <c r="AB3602" s="3">
        <f t="shared" si="1295"/>
        <v>0.92093048891661689</v>
      </c>
      <c r="AC3602" s="3">
        <f t="shared" si="1296"/>
        <v>0.37822135389418376</v>
      </c>
      <c r="AD3602" s="3">
        <f t="shared" si="1297"/>
        <v>3.681213886594128</v>
      </c>
      <c r="AE3602" s="3">
        <f t="shared" si="1298"/>
        <v>1.8912790154707677</v>
      </c>
      <c r="AF3602" s="3">
        <f t="shared" si="1299"/>
        <v>1.2659134843529827</v>
      </c>
      <c r="AG3602" t="str">
        <f t="shared" si="1300"/>
        <v>Cluster 3</v>
      </c>
      <c r="AH3602" t="str">
        <f t="shared" si="1301"/>
        <v>Not Applicable</v>
      </c>
      <c r="AI3602">
        <f t="shared" si="1302"/>
        <v>45.39</v>
      </c>
      <c r="AJ3602" t="e">
        <f t="shared" si="1303"/>
        <v>#N/A</v>
      </c>
      <c r="AK3602" t="str">
        <f t="shared" si="1304"/>
        <v>no - High</v>
      </c>
      <c r="AL3602" t="str">
        <f t="shared" si="1305"/>
        <v>Q3 - High</v>
      </c>
      <c r="AM3602">
        <f t="shared" si="1306"/>
        <v>0</v>
      </c>
      <c r="AN3602">
        <f t="shared" si="1307"/>
        <v>0</v>
      </c>
      <c r="AO3602">
        <f t="shared" si="1308"/>
        <v>1</v>
      </c>
      <c r="AP3602">
        <f t="shared" si="1309"/>
        <v>1</v>
      </c>
      <c r="AQ3602">
        <f t="shared" si="1310"/>
        <v>267</v>
      </c>
    </row>
    <row r="3603" spans="1:43" x14ac:dyDescent="0.25">
      <c r="A3603" t="s">
        <v>71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  <c r="U3603">
        <f t="shared" si="1288"/>
        <v>0</v>
      </c>
      <c r="V3603" t="str">
        <f t="shared" si="1289"/>
        <v>&lt;=3 calls</v>
      </c>
      <c r="W3603" t="str">
        <f t="shared" si="1290"/>
        <v>Q3</v>
      </c>
      <c r="X3603" t="str">
        <f t="shared" si="1291"/>
        <v>Not Applicable</v>
      </c>
      <c r="Y3603" t="str">
        <f t="shared" si="1292"/>
        <v>Medium</v>
      </c>
      <c r="Z3603" s="3">
        <f t="shared" si="1293"/>
        <v>0.68577619747832219</v>
      </c>
      <c r="AA3603" s="3">
        <f t="shared" si="1294"/>
        <v>0.35475154313809598</v>
      </c>
      <c r="AB3603" s="3">
        <f t="shared" si="1295"/>
        <v>-0.67577923808876494</v>
      </c>
      <c r="AC3603" s="3">
        <f t="shared" si="1296"/>
        <v>0.45068245128865581</v>
      </c>
      <c r="AD3603" s="3">
        <f t="shared" si="1297"/>
        <v>2.6242697667257247</v>
      </c>
      <c r="AE3603" s="3">
        <f t="shared" si="1298"/>
        <v>1.1206827833593547</v>
      </c>
      <c r="AF3603" s="3">
        <f t="shared" si="1299"/>
        <v>1.9039611322937906</v>
      </c>
      <c r="AG3603" t="str">
        <f t="shared" si="1300"/>
        <v>Cluster 2</v>
      </c>
      <c r="AH3603" t="str">
        <f t="shared" si="1301"/>
        <v>Not Applicable</v>
      </c>
      <c r="AI3603" t="e">
        <f t="shared" si="1302"/>
        <v>#N/A</v>
      </c>
      <c r="AJ3603">
        <f t="shared" si="1303"/>
        <v>36.94</v>
      </c>
      <c r="AK3603" t="str">
        <f t="shared" si="1304"/>
        <v>no - High</v>
      </c>
      <c r="AL3603" t="str">
        <f t="shared" si="1305"/>
        <v>Q3 - High</v>
      </c>
      <c r="AM3603">
        <f t="shared" si="1306"/>
        <v>0</v>
      </c>
      <c r="AN3603">
        <f t="shared" si="1307"/>
        <v>1</v>
      </c>
      <c r="AO3603">
        <f t="shared" si="1308"/>
        <v>0</v>
      </c>
      <c r="AP3603">
        <f t="shared" si="1309"/>
        <v>1</v>
      </c>
      <c r="AQ3603">
        <f t="shared" si="1310"/>
        <v>217.3</v>
      </c>
    </row>
    <row r="3604" spans="1:43" x14ac:dyDescent="0.25">
      <c r="A3604" t="s">
        <v>48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  <c r="U3604">
        <f t="shared" si="1288"/>
        <v>0</v>
      </c>
      <c r="V3604" t="str">
        <f t="shared" si="1289"/>
        <v>&lt;=3 calls</v>
      </c>
      <c r="W3604" t="str">
        <f t="shared" si="1290"/>
        <v>Q3</v>
      </c>
      <c r="X3604" t="str">
        <f t="shared" si="1291"/>
        <v>Not Applicable</v>
      </c>
      <c r="Y3604" t="str">
        <f t="shared" si="1292"/>
        <v>Low</v>
      </c>
      <c r="Z3604" s="3">
        <f t="shared" si="1293"/>
        <v>-0.94718296650443834</v>
      </c>
      <c r="AA3604" s="3">
        <f t="shared" si="1294"/>
        <v>-1.0203860203158899</v>
      </c>
      <c r="AB3604" s="3">
        <f t="shared" si="1295"/>
        <v>1.260529199511045</v>
      </c>
      <c r="AC3604" s="3">
        <f t="shared" si="1296"/>
        <v>2.3709015322421707</v>
      </c>
      <c r="AD3604" s="3">
        <f t="shared" si="1297"/>
        <v>4.0590854426540783</v>
      </c>
      <c r="AE3604" s="3">
        <f t="shared" si="1298"/>
        <v>3.0246406631037144</v>
      </c>
      <c r="AF3604" s="3">
        <f t="shared" si="1299"/>
        <v>3.1338040224357844</v>
      </c>
      <c r="AG3604" t="str">
        <f t="shared" si="1300"/>
        <v>Cluster 2</v>
      </c>
      <c r="AH3604" t="str">
        <f t="shared" si="1301"/>
        <v>Not Applicable</v>
      </c>
      <c r="AI3604" t="e">
        <f t="shared" si="1302"/>
        <v>#N/A</v>
      </c>
      <c r="AJ3604">
        <f t="shared" si="1303"/>
        <v>21.95</v>
      </c>
      <c r="AK3604" t="str">
        <f t="shared" si="1304"/>
        <v>no - High</v>
      </c>
      <c r="AL3604" t="str">
        <f t="shared" si="1305"/>
        <v>Q4 - Very High</v>
      </c>
      <c r="AM3604">
        <f t="shared" si="1306"/>
        <v>0</v>
      </c>
      <c r="AN3604">
        <f t="shared" si="1307"/>
        <v>1</v>
      </c>
      <c r="AO3604">
        <f t="shared" si="1308"/>
        <v>0</v>
      </c>
      <c r="AP3604">
        <f t="shared" si="1309"/>
        <v>2</v>
      </c>
      <c r="AQ3604">
        <f t="shared" si="1310"/>
        <v>129.1</v>
      </c>
    </row>
    <row r="3605" spans="1:43" x14ac:dyDescent="0.25">
      <c r="A3605" t="s">
        <v>69</v>
      </c>
      <c r="B3605">
        <v>127</v>
      </c>
      <c r="C3605" t="s">
        <v>25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  <c r="U3605">
        <f t="shared" si="1288"/>
        <v>0</v>
      </c>
      <c r="V3605" t="str">
        <f t="shared" si="1289"/>
        <v>&lt;=3 calls</v>
      </c>
      <c r="W3605" t="str">
        <f t="shared" si="1290"/>
        <v>Q3</v>
      </c>
      <c r="X3605" t="str">
        <f t="shared" si="1291"/>
        <v>Not Applicable</v>
      </c>
      <c r="Y3605" t="str">
        <f t="shared" si="1292"/>
        <v>Low</v>
      </c>
      <c r="Z3605" s="3">
        <f t="shared" si="1293"/>
        <v>-0.82869159859639219</v>
      </c>
      <c r="AA3605" s="3">
        <f t="shared" si="1294"/>
        <v>-1.0780980164666361</v>
      </c>
      <c r="AB3605" s="3">
        <f t="shared" si="1295"/>
        <v>0.14839307124859005</v>
      </c>
      <c r="AC3605" s="3">
        <f t="shared" si="1296"/>
        <v>0.16083806171076653</v>
      </c>
      <c r="AD3605" s="3">
        <f t="shared" si="1297"/>
        <v>1.6437145494810408</v>
      </c>
      <c r="AE3605" s="3">
        <f t="shared" si="1298"/>
        <v>1.3772851862933124</v>
      </c>
      <c r="AF3605" s="3">
        <f t="shared" si="1299"/>
        <v>3.0152995619988316</v>
      </c>
      <c r="AG3605" t="str">
        <f t="shared" si="1300"/>
        <v>Cluster 2</v>
      </c>
      <c r="AH3605" t="str">
        <f t="shared" si="1301"/>
        <v>Not Applicable</v>
      </c>
      <c r="AI3605" t="e">
        <f t="shared" si="1302"/>
        <v>#N/A</v>
      </c>
      <c r="AJ3605">
        <f t="shared" si="1303"/>
        <v>23.04</v>
      </c>
      <c r="AK3605" t="str">
        <f t="shared" si="1304"/>
        <v>no - Medium</v>
      </c>
      <c r="AL3605" t="str">
        <f t="shared" si="1305"/>
        <v>Q3 - High</v>
      </c>
      <c r="AM3605">
        <f t="shared" si="1306"/>
        <v>0</v>
      </c>
      <c r="AN3605">
        <f t="shared" si="1307"/>
        <v>0</v>
      </c>
      <c r="AO3605">
        <f t="shared" si="1308"/>
        <v>0</v>
      </c>
      <c r="AP3605">
        <f t="shared" si="1309"/>
        <v>2</v>
      </c>
      <c r="AQ3605">
        <f t="shared" si="1310"/>
        <v>135.5</v>
      </c>
    </row>
    <row r="3606" spans="1:43" x14ac:dyDescent="0.25">
      <c r="A3606" t="s">
        <v>59</v>
      </c>
      <c r="B3606">
        <v>65</v>
      </c>
      <c r="C3606" t="s">
        <v>28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  <c r="U3606">
        <f t="shared" si="1288"/>
        <v>1</v>
      </c>
      <c r="V3606" t="str">
        <f t="shared" si="1289"/>
        <v>&gt;3 calls</v>
      </c>
      <c r="W3606" t="str">
        <f t="shared" si="1290"/>
        <v>Q1</v>
      </c>
      <c r="X3606" t="str">
        <f t="shared" si="1291"/>
        <v>Not Applicable</v>
      </c>
      <c r="Y3606" t="str">
        <f t="shared" si="1292"/>
        <v>Medium</v>
      </c>
      <c r="Z3606" s="3">
        <f t="shared" si="1293"/>
        <v>5.8142233090390412E-2</v>
      </c>
      <c r="AA3606" s="3">
        <f t="shared" si="1294"/>
        <v>-0.32983213533972056</v>
      </c>
      <c r="AB3606" s="3">
        <f t="shared" si="1295"/>
        <v>-0.93395369643540627</v>
      </c>
      <c r="AC3606" s="3">
        <f t="shared" si="1296"/>
        <v>0.16083806171076653</v>
      </c>
      <c r="AD3606" s="3">
        <f t="shared" si="1297"/>
        <v>1.7090047021596497</v>
      </c>
      <c r="AE3606" s="3">
        <f t="shared" si="1298"/>
        <v>1.0051408587614634</v>
      </c>
      <c r="AF3606" s="3">
        <f t="shared" si="1299"/>
        <v>2.6645673607360112</v>
      </c>
      <c r="AG3606" t="str">
        <f t="shared" si="1300"/>
        <v>Cluster 2</v>
      </c>
      <c r="AH3606" t="str">
        <f t="shared" si="1301"/>
        <v>Not Applicable</v>
      </c>
      <c r="AI3606">
        <f t="shared" si="1302"/>
        <v>31.18</v>
      </c>
      <c r="AJ3606" t="e">
        <f t="shared" si="1303"/>
        <v>#N/A</v>
      </c>
      <c r="AK3606" t="str">
        <f t="shared" si="1304"/>
        <v>no - Medium</v>
      </c>
      <c r="AL3606" t="str">
        <f t="shared" si="1305"/>
        <v>Q3 - High</v>
      </c>
      <c r="AM3606">
        <f t="shared" si="1306"/>
        <v>0</v>
      </c>
      <c r="AN3606">
        <f t="shared" si="1307"/>
        <v>0</v>
      </c>
      <c r="AO3606">
        <f t="shared" si="1308"/>
        <v>1</v>
      </c>
      <c r="AP3606">
        <f t="shared" si="1309"/>
        <v>4</v>
      </c>
      <c r="AQ3606">
        <f t="shared" si="1310"/>
        <v>183.4</v>
      </c>
    </row>
    <row r="3607" spans="1:43" x14ac:dyDescent="0.25">
      <c r="A3607" t="s">
        <v>29</v>
      </c>
      <c r="B3607">
        <v>86</v>
      </c>
      <c r="C3607" t="s">
        <v>28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  <c r="U3607">
        <f t="shared" si="1288"/>
        <v>1</v>
      </c>
      <c r="V3607" t="str">
        <f t="shared" si="1289"/>
        <v>&lt;=3 calls</v>
      </c>
      <c r="W3607" t="str">
        <f t="shared" si="1290"/>
        <v>Q2</v>
      </c>
      <c r="X3607" t="str">
        <f t="shared" si="1291"/>
        <v>Not Applicable</v>
      </c>
      <c r="Y3607" t="str">
        <f t="shared" si="1292"/>
        <v>High</v>
      </c>
      <c r="Z3607" s="3">
        <f t="shared" si="1293"/>
        <v>0.79130757202142554</v>
      </c>
      <c r="AA3607" s="3">
        <f t="shared" si="1294"/>
        <v>1.7119784870970227</v>
      </c>
      <c r="AB3607" s="3">
        <f t="shared" si="1295"/>
        <v>1.1373998424534162</v>
      </c>
      <c r="AC3607" s="3">
        <f t="shared" si="1296"/>
        <v>-0.99853949660078922</v>
      </c>
      <c r="AD3607" s="3">
        <f t="shared" si="1297"/>
        <v>3.889998759851784</v>
      </c>
      <c r="AE3607" s="3">
        <f t="shared" si="1298"/>
        <v>2.4182219794109612</v>
      </c>
      <c r="AF3607" s="3">
        <f t="shared" si="1299"/>
        <v>2.1362361132993044</v>
      </c>
      <c r="AG3607" t="str">
        <f t="shared" si="1300"/>
        <v>Cluster 3</v>
      </c>
      <c r="AH3607" t="str">
        <f t="shared" si="1301"/>
        <v>Not Applicable</v>
      </c>
      <c r="AI3607">
        <f t="shared" si="1302"/>
        <v>37.909999999999997</v>
      </c>
      <c r="AJ3607" t="e">
        <f t="shared" si="1303"/>
        <v>#N/A</v>
      </c>
      <c r="AK3607" t="str">
        <f t="shared" si="1304"/>
        <v>no - High</v>
      </c>
      <c r="AL3607" t="str">
        <f t="shared" si="1305"/>
        <v>Q1 - Low</v>
      </c>
      <c r="AM3607">
        <f t="shared" si="1306"/>
        <v>0</v>
      </c>
      <c r="AN3607">
        <f t="shared" si="1307"/>
        <v>0</v>
      </c>
      <c r="AO3607">
        <f t="shared" si="1308"/>
        <v>1</v>
      </c>
      <c r="AP3607">
        <f t="shared" si="1309"/>
        <v>3</v>
      </c>
      <c r="AQ3607">
        <f t="shared" si="1310"/>
        <v>223</v>
      </c>
    </row>
    <row r="3608" spans="1:43" x14ac:dyDescent="0.25">
      <c r="A3608" t="s">
        <v>66</v>
      </c>
      <c r="B3608">
        <v>119</v>
      </c>
      <c r="C3608" t="s">
        <v>28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  <c r="U3608">
        <f t="shared" si="1288"/>
        <v>0</v>
      </c>
      <c r="V3608" t="str">
        <f t="shared" si="1289"/>
        <v>&lt;=3 calls</v>
      </c>
      <c r="W3608" t="str">
        <f t="shared" si="1290"/>
        <v>Q3</v>
      </c>
      <c r="X3608" t="str">
        <f t="shared" si="1291"/>
        <v>Not Applicable</v>
      </c>
      <c r="Y3608" t="str">
        <f t="shared" si="1292"/>
        <v>Low</v>
      </c>
      <c r="Z3608" s="3">
        <f t="shared" si="1293"/>
        <v>-0.74537735553604723</v>
      </c>
      <c r="AA3608" s="3">
        <f t="shared" si="1294"/>
        <v>-1.219392903594325</v>
      </c>
      <c r="AB3608" s="3">
        <f t="shared" si="1295"/>
        <v>0.58927560780977728</v>
      </c>
      <c r="AC3608" s="3">
        <f t="shared" si="1296"/>
        <v>-1.5057671783620949</v>
      </c>
      <c r="AD3608" s="3">
        <f t="shared" si="1297"/>
        <v>1.7013416275130806</v>
      </c>
      <c r="AE3608" s="3">
        <f t="shared" si="1298"/>
        <v>2.1580284967706609</v>
      </c>
      <c r="AF3608" s="3">
        <f t="shared" si="1299"/>
        <v>3.7973162433802661</v>
      </c>
      <c r="AG3608" t="str">
        <f t="shared" si="1300"/>
        <v>Cluster 1</v>
      </c>
      <c r="AH3608" t="str">
        <f t="shared" si="1301"/>
        <v>Not Applicable</v>
      </c>
      <c r="AI3608" t="e">
        <f t="shared" si="1302"/>
        <v>#N/A</v>
      </c>
      <c r="AJ3608">
        <f t="shared" si="1303"/>
        <v>23.8</v>
      </c>
      <c r="AK3608" t="str">
        <f t="shared" si="1304"/>
        <v>no - Medium</v>
      </c>
      <c r="AL3608" t="str">
        <f t="shared" si="1305"/>
        <v>Q1 - Low</v>
      </c>
      <c r="AM3608">
        <f t="shared" si="1306"/>
        <v>0</v>
      </c>
      <c r="AN3608">
        <f t="shared" si="1307"/>
        <v>0</v>
      </c>
      <c r="AO3608">
        <f t="shared" si="1308"/>
        <v>1</v>
      </c>
      <c r="AP3608">
        <f t="shared" si="1309"/>
        <v>0</v>
      </c>
      <c r="AQ3608">
        <f t="shared" si="1310"/>
        <v>140</v>
      </c>
    </row>
    <row r="3609" spans="1:43" x14ac:dyDescent="0.25">
      <c r="A3609" t="s">
        <v>51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  <c r="U3609">
        <f t="shared" si="1288"/>
        <v>0</v>
      </c>
      <c r="V3609" t="str">
        <f t="shared" si="1289"/>
        <v>&lt;=3 calls</v>
      </c>
      <c r="W3609" t="str">
        <f t="shared" si="1290"/>
        <v>Q3</v>
      </c>
      <c r="X3609" t="str">
        <f t="shared" si="1291"/>
        <v>Not Applicable</v>
      </c>
      <c r="Y3609" t="str">
        <f t="shared" si="1292"/>
        <v>Medium</v>
      </c>
      <c r="Z3609" s="3">
        <f t="shared" si="1293"/>
        <v>-1.0045772228348981</v>
      </c>
      <c r="AA3609" s="3">
        <f t="shared" si="1294"/>
        <v>0.1119631455384055</v>
      </c>
      <c r="AB3609" s="3">
        <f t="shared" si="1295"/>
        <v>0.32712923471934174</v>
      </c>
      <c r="AC3609" s="3">
        <f t="shared" si="1296"/>
        <v>0.92167958435272568</v>
      </c>
      <c r="AD3609" s="3">
        <f t="shared" si="1297"/>
        <v>2.5866208494035914</v>
      </c>
      <c r="AE3609" s="3">
        <f t="shared" si="1298"/>
        <v>1.406491356183253</v>
      </c>
      <c r="AF3609" s="3">
        <f t="shared" si="1299"/>
        <v>2.2947392992379458</v>
      </c>
      <c r="AG3609" t="str">
        <f t="shared" si="1300"/>
        <v>Cluster 2</v>
      </c>
      <c r="AH3609" t="str">
        <f t="shared" si="1301"/>
        <v>Not Applicable</v>
      </c>
      <c r="AI3609" t="e">
        <f t="shared" si="1302"/>
        <v>#N/A</v>
      </c>
      <c r="AJ3609">
        <f t="shared" si="1303"/>
        <v>21.42</v>
      </c>
      <c r="AK3609" t="str">
        <f t="shared" si="1304"/>
        <v>no - Low</v>
      </c>
      <c r="AL3609" t="str">
        <f t="shared" si="1305"/>
        <v>Q4 - Very High</v>
      </c>
      <c r="AM3609">
        <f t="shared" si="1306"/>
        <v>0</v>
      </c>
      <c r="AN3609">
        <f t="shared" si="1307"/>
        <v>1</v>
      </c>
      <c r="AO3609">
        <f t="shared" si="1308"/>
        <v>0</v>
      </c>
      <c r="AP3609">
        <f t="shared" si="1309"/>
        <v>0</v>
      </c>
      <c r="AQ3609">
        <f t="shared" si="1310"/>
        <v>126</v>
      </c>
    </row>
    <row r="3610" spans="1:43" x14ac:dyDescent="0.25">
      <c r="A3610" t="s">
        <v>58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  <c r="U3610">
        <f t="shared" si="1288"/>
        <v>0</v>
      </c>
      <c r="V3610" t="str">
        <f t="shared" si="1289"/>
        <v>&lt;=3 calls</v>
      </c>
      <c r="W3610" t="str">
        <f t="shared" si="1290"/>
        <v>Q3</v>
      </c>
      <c r="X3610" t="str">
        <f t="shared" si="1291"/>
        <v>Not Applicable</v>
      </c>
      <c r="Y3610" t="str">
        <f t="shared" si="1292"/>
        <v>Medium</v>
      </c>
      <c r="Z3610" s="3">
        <f t="shared" si="1293"/>
        <v>0.88758180844671275</v>
      </c>
      <c r="AA3610" s="3">
        <f t="shared" si="1294"/>
        <v>-0.59650135893282363</v>
      </c>
      <c r="AB3610" s="3">
        <f t="shared" si="1295"/>
        <v>-0.62811626116323105</v>
      </c>
      <c r="AC3610" s="3">
        <f t="shared" si="1296"/>
        <v>-2.0314681775414092E-2</v>
      </c>
      <c r="AD3610" s="3">
        <f t="shared" si="1297"/>
        <v>2.1963280890791435</v>
      </c>
      <c r="AE3610" s="3">
        <f t="shared" si="1298"/>
        <v>1.2403862550542695</v>
      </c>
      <c r="AF3610" s="3">
        <f t="shared" si="1299"/>
        <v>2.5006517247663793</v>
      </c>
      <c r="AG3610" t="str">
        <f t="shared" si="1300"/>
        <v>Cluster 2</v>
      </c>
      <c r="AH3610" t="str">
        <f t="shared" si="1301"/>
        <v>Not Applicable</v>
      </c>
      <c r="AI3610" t="e">
        <f t="shared" si="1302"/>
        <v>#N/A</v>
      </c>
      <c r="AJ3610">
        <f t="shared" si="1303"/>
        <v>38.79</v>
      </c>
      <c r="AK3610" t="str">
        <f t="shared" si="1304"/>
        <v>no - Medium</v>
      </c>
      <c r="AL3610" t="str">
        <f t="shared" si="1305"/>
        <v>Q2 - Medium</v>
      </c>
      <c r="AM3610">
        <f t="shared" si="1306"/>
        <v>0</v>
      </c>
      <c r="AN3610">
        <f t="shared" si="1307"/>
        <v>1</v>
      </c>
      <c r="AO3610">
        <f t="shared" si="1308"/>
        <v>0</v>
      </c>
      <c r="AP3610">
        <f t="shared" si="1309"/>
        <v>1</v>
      </c>
      <c r="AQ3610">
        <f t="shared" si="1310"/>
        <v>228.2</v>
      </c>
    </row>
    <row r="3611" spans="1:43" x14ac:dyDescent="0.25">
      <c r="A3611" t="s">
        <v>26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  <c r="U3611">
        <f t="shared" si="1288"/>
        <v>1</v>
      </c>
      <c r="V3611" t="str">
        <f t="shared" si="1289"/>
        <v>&lt;=3 calls</v>
      </c>
      <c r="W3611" t="str">
        <f t="shared" si="1290"/>
        <v>Q3</v>
      </c>
      <c r="X3611" t="str">
        <f t="shared" si="1291"/>
        <v>Not Applicable</v>
      </c>
      <c r="Y3611" t="str">
        <f t="shared" si="1292"/>
        <v>High</v>
      </c>
      <c r="Z3611" s="3">
        <f t="shared" si="1293"/>
        <v>1.8169984754754491</v>
      </c>
      <c r="AA3611" s="3">
        <f t="shared" si="1294"/>
        <v>1.0353550839503436</v>
      </c>
      <c r="AB3611" s="3">
        <f t="shared" si="1295"/>
        <v>3.5193501050447544E-2</v>
      </c>
      <c r="AC3611" s="3">
        <f t="shared" si="1296"/>
        <v>1.2477545226278501</v>
      </c>
      <c r="AD3611" s="3">
        <f t="shared" si="1297"/>
        <v>4.2664009079321827</v>
      </c>
      <c r="AE3611" s="3">
        <f t="shared" si="1298"/>
        <v>2.4354821988666582</v>
      </c>
      <c r="AF3611" s="3">
        <f t="shared" si="1299"/>
        <v>1.2887863961061159</v>
      </c>
      <c r="AG3611" t="str">
        <f t="shared" si="1300"/>
        <v>Cluster 3</v>
      </c>
      <c r="AH3611" t="str">
        <f t="shared" si="1301"/>
        <v>Not Applicable</v>
      </c>
      <c r="AI3611">
        <f t="shared" si="1302"/>
        <v>47.33</v>
      </c>
      <c r="AJ3611" t="e">
        <f t="shared" si="1303"/>
        <v>#N/A</v>
      </c>
      <c r="AK3611" t="str">
        <f t="shared" si="1304"/>
        <v>no - Low</v>
      </c>
      <c r="AL3611" t="str">
        <f t="shared" si="1305"/>
        <v>Q4 - Very High</v>
      </c>
      <c r="AM3611">
        <f t="shared" si="1306"/>
        <v>0</v>
      </c>
      <c r="AN3611">
        <f t="shared" si="1307"/>
        <v>1</v>
      </c>
      <c r="AO3611">
        <f t="shared" si="1308"/>
        <v>0</v>
      </c>
      <c r="AP3611">
        <f t="shared" si="1309"/>
        <v>1</v>
      </c>
      <c r="AQ3611">
        <f t="shared" si="1310"/>
        <v>278.39999999999998</v>
      </c>
    </row>
    <row r="3612" spans="1:43" x14ac:dyDescent="0.25">
      <c r="A3612" t="s">
        <v>27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  <c r="U3612">
        <f t="shared" si="1288"/>
        <v>0</v>
      </c>
      <c r="V3612" t="str">
        <f t="shared" si="1289"/>
        <v>&lt;=3 calls</v>
      </c>
      <c r="W3612" t="str">
        <f t="shared" si="1290"/>
        <v>Q3</v>
      </c>
      <c r="X3612" t="str">
        <f t="shared" si="1291"/>
        <v>Not Applicable</v>
      </c>
      <c r="Y3612" t="str">
        <f t="shared" si="1292"/>
        <v>Low</v>
      </c>
      <c r="Z3612" s="3">
        <f t="shared" si="1293"/>
        <v>1.9447469815013119</v>
      </c>
      <c r="AA3612" s="3">
        <f t="shared" si="1294"/>
        <v>-1.380588479049857</v>
      </c>
      <c r="AB3612" s="3">
        <f t="shared" si="1295"/>
        <v>-0.37192776018848683</v>
      </c>
      <c r="AC3612" s="3">
        <f t="shared" si="1296"/>
        <v>8.8376964316294535E-2</v>
      </c>
      <c r="AD3612" s="3">
        <f t="shared" si="1297"/>
        <v>3.224193159586251</v>
      </c>
      <c r="AE3612" s="3">
        <f t="shared" si="1298"/>
        <v>2.4154101343590182</v>
      </c>
      <c r="AF3612" s="3">
        <f t="shared" si="1299"/>
        <v>3.0451585679576234</v>
      </c>
      <c r="AG3612" t="str">
        <f t="shared" si="1300"/>
        <v>Cluster 2</v>
      </c>
      <c r="AH3612" t="str">
        <f t="shared" si="1301"/>
        <v>Not Applicable</v>
      </c>
      <c r="AI3612" t="e">
        <f t="shared" si="1302"/>
        <v>#N/A</v>
      </c>
      <c r="AJ3612">
        <f t="shared" si="1303"/>
        <v>48.5</v>
      </c>
      <c r="AK3612" t="str">
        <f t="shared" si="1304"/>
        <v>no - Low</v>
      </c>
      <c r="AL3612" t="str">
        <f t="shared" si="1305"/>
        <v>Q3 - High</v>
      </c>
      <c r="AM3612">
        <f t="shared" si="1306"/>
        <v>0</v>
      </c>
      <c r="AN3612">
        <f t="shared" si="1307"/>
        <v>1</v>
      </c>
      <c r="AO3612">
        <f t="shared" si="1308"/>
        <v>0</v>
      </c>
      <c r="AP3612">
        <f t="shared" si="1309"/>
        <v>2</v>
      </c>
      <c r="AQ3612">
        <f t="shared" si="1310"/>
        <v>285.3</v>
      </c>
    </row>
    <row r="3613" spans="1:43" x14ac:dyDescent="0.25">
      <c r="A3613" t="s">
        <v>60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  <c r="U3613">
        <f t="shared" si="1288"/>
        <v>0</v>
      </c>
      <c r="V3613" t="str">
        <f t="shared" si="1289"/>
        <v>&lt;=3 calls</v>
      </c>
      <c r="W3613" t="str">
        <f t="shared" si="1290"/>
        <v>Q1</v>
      </c>
      <c r="X3613" t="str">
        <f t="shared" si="1291"/>
        <v>Not Applicable</v>
      </c>
      <c r="Y3613" t="str">
        <f t="shared" si="1292"/>
        <v>Low</v>
      </c>
      <c r="Z3613" s="3">
        <f t="shared" si="1293"/>
        <v>0.78945614439786238</v>
      </c>
      <c r="AA3613" s="3">
        <f t="shared" si="1294"/>
        <v>-1.0940185671289111</v>
      </c>
      <c r="AB3613" s="3">
        <f t="shared" si="1295"/>
        <v>-0.59435498584097812</v>
      </c>
      <c r="AC3613" s="3">
        <f t="shared" si="1296"/>
        <v>-1.6869199218482758</v>
      </c>
      <c r="AD3613" s="3">
        <f t="shared" si="1297"/>
        <v>1.9614789420823135</v>
      </c>
      <c r="AE3613" s="3">
        <f t="shared" si="1298"/>
        <v>2.240329060891046</v>
      </c>
      <c r="AF3613" s="3">
        <f t="shared" si="1299"/>
        <v>3.7670610509936733</v>
      </c>
      <c r="AG3613" t="str">
        <f t="shared" si="1300"/>
        <v>Cluster 1</v>
      </c>
      <c r="AH3613" t="str">
        <f t="shared" si="1301"/>
        <v>Not Applicable</v>
      </c>
      <c r="AI3613" t="e">
        <f t="shared" si="1302"/>
        <v>#N/A</v>
      </c>
      <c r="AJ3613">
        <f t="shared" si="1303"/>
        <v>37.89</v>
      </c>
      <c r="AK3613" t="str">
        <f t="shared" si="1304"/>
        <v>no - High</v>
      </c>
      <c r="AL3613" t="str">
        <f t="shared" si="1305"/>
        <v>Q1 - Low</v>
      </c>
      <c r="AM3613">
        <f t="shared" si="1306"/>
        <v>0</v>
      </c>
      <c r="AN3613">
        <f t="shared" si="1307"/>
        <v>1</v>
      </c>
      <c r="AO3613">
        <f t="shared" si="1308"/>
        <v>0</v>
      </c>
      <c r="AP3613">
        <f t="shared" si="1309"/>
        <v>1</v>
      </c>
      <c r="AQ3613">
        <f t="shared" si="1310"/>
        <v>222.9</v>
      </c>
    </row>
    <row r="3614" spans="1:43" x14ac:dyDescent="0.25">
      <c r="A3614" t="s">
        <v>75</v>
      </c>
      <c r="B3614">
        <v>56</v>
      </c>
      <c r="C3614" t="s">
        <v>28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  <c r="U3614">
        <f t="shared" si="1288"/>
        <v>0</v>
      </c>
      <c r="V3614" t="str">
        <f t="shared" si="1289"/>
        <v>&lt;=3 calls</v>
      </c>
      <c r="W3614" t="str">
        <f t="shared" si="1290"/>
        <v>Q1</v>
      </c>
      <c r="X3614" t="str">
        <f t="shared" si="1291"/>
        <v>Not Applicable</v>
      </c>
      <c r="Y3614" t="str">
        <f t="shared" si="1292"/>
        <v>High</v>
      </c>
      <c r="Z3614" s="3">
        <f t="shared" si="1293"/>
        <v>-0.4917317711078863</v>
      </c>
      <c r="AA3614" s="3">
        <f t="shared" si="1294"/>
        <v>1.4174482998449385</v>
      </c>
      <c r="AB3614" s="3">
        <f t="shared" si="1295"/>
        <v>-0.42753456660160982</v>
      </c>
      <c r="AC3614" s="3">
        <f t="shared" si="1296"/>
        <v>-0.70869510702289995</v>
      </c>
      <c r="AD3614" s="3">
        <f t="shared" si="1297"/>
        <v>2.5524435523695166</v>
      </c>
      <c r="AE3614" s="3">
        <f t="shared" si="1298"/>
        <v>1.7134743586665169</v>
      </c>
      <c r="AF3614" s="3">
        <f t="shared" si="1299"/>
        <v>2.7123828394204508</v>
      </c>
      <c r="AG3614" t="str">
        <f t="shared" si="1300"/>
        <v>Cluster 2</v>
      </c>
      <c r="AH3614" t="str">
        <f t="shared" si="1301"/>
        <v>&gt;16 messages</v>
      </c>
      <c r="AI3614" t="e">
        <f t="shared" si="1302"/>
        <v>#N/A</v>
      </c>
      <c r="AJ3614">
        <f t="shared" si="1303"/>
        <v>26.13</v>
      </c>
      <c r="AK3614" t="str">
        <f t="shared" si="1304"/>
        <v>no - Low</v>
      </c>
      <c r="AL3614" t="str">
        <f t="shared" si="1305"/>
        <v>Q1 - Low</v>
      </c>
      <c r="AM3614">
        <f t="shared" si="1306"/>
        <v>0</v>
      </c>
      <c r="AN3614">
        <f t="shared" si="1307"/>
        <v>0</v>
      </c>
      <c r="AO3614">
        <f t="shared" si="1308"/>
        <v>1</v>
      </c>
      <c r="AP3614">
        <f t="shared" si="1309"/>
        <v>1</v>
      </c>
      <c r="AQ3614">
        <f t="shared" si="1310"/>
        <v>153.69999999999999</v>
      </c>
    </row>
    <row r="3615" spans="1:43" x14ac:dyDescent="0.25">
      <c r="A3615" t="s">
        <v>42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  <c r="U3615">
        <f t="shared" si="1288"/>
        <v>1</v>
      </c>
      <c r="V3615" t="str">
        <f t="shared" si="1289"/>
        <v>&lt;=3 calls</v>
      </c>
      <c r="W3615" t="str">
        <f t="shared" si="1290"/>
        <v>Q4</v>
      </c>
      <c r="X3615" t="str">
        <f t="shared" si="1291"/>
        <v>High</v>
      </c>
      <c r="Y3615" t="str">
        <f t="shared" si="1292"/>
        <v>High</v>
      </c>
      <c r="Z3615" s="3">
        <f t="shared" si="1293"/>
        <v>-7.7011983429724873E-2</v>
      </c>
      <c r="AA3615" s="3">
        <f t="shared" si="1294"/>
        <v>0.8821197838259488</v>
      </c>
      <c r="AB3615" s="3">
        <f t="shared" si="1295"/>
        <v>-0.21106521306481044</v>
      </c>
      <c r="AC3615" s="3">
        <f t="shared" si="1296"/>
        <v>0.34199080519694713</v>
      </c>
      <c r="AD3615" s="3">
        <f t="shared" si="1297"/>
        <v>2.6110609297124783</v>
      </c>
      <c r="AE3615" s="3">
        <f t="shared" si="1298"/>
        <v>0.97240546770072667</v>
      </c>
      <c r="AF3615" s="3">
        <f t="shared" si="1299"/>
        <v>1.7531416396165906</v>
      </c>
      <c r="AG3615" t="str">
        <f t="shared" si="1300"/>
        <v>Cluster 2</v>
      </c>
      <c r="AH3615" t="str">
        <f t="shared" si="1301"/>
        <v>Not Applicable</v>
      </c>
      <c r="AI3615">
        <f t="shared" si="1302"/>
        <v>29.94</v>
      </c>
      <c r="AJ3615" t="e">
        <f t="shared" si="1303"/>
        <v>#N/A</v>
      </c>
      <c r="AK3615" t="str">
        <f t="shared" si="1304"/>
        <v>yes - Low</v>
      </c>
      <c r="AL3615" t="str">
        <f t="shared" si="1305"/>
        <v>Q3 - High</v>
      </c>
      <c r="AM3615">
        <f t="shared" si="1306"/>
        <v>1</v>
      </c>
      <c r="AN3615">
        <f t="shared" si="1307"/>
        <v>1</v>
      </c>
      <c r="AO3615">
        <f t="shared" si="1308"/>
        <v>0</v>
      </c>
      <c r="AP3615">
        <f t="shared" si="1309"/>
        <v>2</v>
      </c>
      <c r="AQ3615">
        <f t="shared" si="1310"/>
        <v>176.1</v>
      </c>
    </row>
    <row r="3616" spans="1:43" x14ac:dyDescent="0.25">
      <c r="A3616" t="s">
        <v>43</v>
      </c>
      <c r="B3616">
        <v>100</v>
      </c>
      <c r="C3616" t="s">
        <v>25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  <c r="U3616">
        <f t="shared" si="1288"/>
        <v>0</v>
      </c>
      <c r="V3616" t="str">
        <f t="shared" si="1289"/>
        <v>&lt;=3 calls</v>
      </c>
      <c r="W3616" t="str">
        <f t="shared" si="1290"/>
        <v>Q2</v>
      </c>
      <c r="X3616" t="str">
        <f t="shared" si="1291"/>
        <v>Not Applicable</v>
      </c>
      <c r="Y3616" t="str">
        <f t="shared" si="1292"/>
        <v>High</v>
      </c>
      <c r="Z3616" s="3">
        <f t="shared" si="1293"/>
        <v>2.3446553481909667</v>
      </c>
      <c r="AA3616" s="3">
        <f t="shared" si="1294"/>
        <v>0.85823895783253679</v>
      </c>
      <c r="AB3616" s="3">
        <f t="shared" si="1295"/>
        <v>-1.4820779310790446</v>
      </c>
      <c r="AC3616" s="3">
        <f t="shared" si="1296"/>
        <v>8.8376964316294535E-2</v>
      </c>
      <c r="AD3616" s="3">
        <f t="shared" si="1297"/>
        <v>4.0070855956264264</v>
      </c>
      <c r="AE3616" s="3">
        <f t="shared" si="1298"/>
        <v>2.9048835247140783</v>
      </c>
      <c r="AF3616" s="3">
        <f t="shared" si="1299"/>
        <v>2.9698420182955489</v>
      </c>
      <c r="AG3616" t="str">
        <f t="shared" si="1300"/>
        <v>Cluster 2</v>
      </c>
      <c r="AH3616" t="str">
        <f t="shared" si="1301"/>
        <v>&gt;16 messages</v>
      </c>
      <c r="AI3616" t="e">
        <f t="shared" si="1302"/>
        <v>#N/A</v>
      </c>
      <c r="AJ3616">
        <f t="shared" si="1303"/>
        <v>52.17</v>
      </c>
      <c r="AK3616" t="str">
        <f t="shared" si="1304"/>
        <v>no - Medium</v>
      </c>
      <c r="AL3616" t="str">
        <f t="shared" si="1305"/>
        <v>Q3 - High</v>
      </c>
      <c r="AM3616">
        <f t="shared" si="1306"/>
        <v>0</v>
      </c>
      <c r="AN3616">
        <f t="shared" si="1307"/>
        <v>0</v>
      </c>
      <c r="AO3616">
        <f t="shared" si="1308"/>
        <v>0</v>
      </c>
      <c r="AP3616">
        <f t="shared" si="1309"/>
        <v>2</v>
      </c>
      <c r="AQ3616">
        <f t="shared" si="1310"/>
        <v>306.89999999999998</v>
      </c>
    </row>
    <row r="3617" spans="1:43" x14ac:dyDescent="0.25">
      <c r="A3617" t="s">
        <v>66</v>
      </c>
      <c r="B3617">
        <v>113</v>
      </c>
      <c r="C3617" t="s">
        <v>25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  <c r="U3617">
        <f t="shared" si="1288"/>
        <v>0</v>
      </c>
      <c r="V3617" t="str">
        <f t="shared" si="1289"/>
        <v>&lt;=3 calls</v>
      </c>
      <c r="W3617" t="str">
        <f t="shared" si="1290"/>
        <v>Q3</v>
      </c>
      <c r="X3617" t="str">
        <f t="shared" si="1291"/>
        <v>Not Applicable</v>
      </c>
      <c r="Y3617" t="str">
        <f t="shared" si="1292"/>
        <v>Medium</v>
      </c>
      <c r="Z3617" s="3">
        <f t="shared" si="1293"/>
        <v>0.42842775780303444</v>
      </c>
      <c r="AA3617" s="3">
        <f t="shared" si="1294"/>
        <v>0.39057278212821456</v>
      </c>
      <c r="AB3617" s="3">
        <f t="shared" si="1295"/>
        <v>0.78389943025570719</v>
      </c>
      <c r="AC3617" s="3">
        <f t="shared" si="1296"/>
        <v>-0.70869510702289995</v>
      </c>
      <c r="AD3617" s="3">
        <f t="shared" si="1297"/>
        <v>2.6909578665592377</v>
      </c>
      <c r="AE3617" s="3">
        <f t="shared" si="1298"/>
        <v>1.2053399990330245</v>
      </c>
      <c r="AF3617" s="3">
        <f t="shared" si="1299"/>
        <v>1.9142713462152692</v>
      </c>
      <c r="AG3617" t="str">
        <f t="shared" si="1300"/>
        <v>Cluster 2</v>
      </c>
      <c r="AH3617" t="str">
        <f t="shared" si="1301"/>
        <v>Not Applicable</v>
      </c>
      <c r="AI3617" t="e">
        <f t="shared" si="1302"/>
        <v>#N/A</v>
      </c>
      <c r="AJ3617">
        <f t="shared" si="1303"/>
        <v>34.58</v>
      </c>
      <c r="AK3617" t="str">
        <f t="shared" si="1304"/>
        <v>no - Medium</v>
      </c>
      <c r="AL3617" t="str">
        <f t="shared" si="1305"/>
        <v>Q1 - Low</v>
      </c>
      <c r="AM3617">
        <f t="shared" si="1306"/>
        <v>0</v>
      </c>
      <c r="AN3617">
        <f t="shared" si="1307"/>
        <v>0</v>
      </c>
      <c r="AO3617">
        <f t="shared" si="1308"/>
        <v>0</v>
      </c>
      <c r="AP3617">
        <f t="shared" si="1309"/>
        <v>1</v>
      </c>
      <c r="AQ3617">
        <f t="shared" si="1310"/>
        <v>203.4</v>
      </c>
    </row>
    <row r="3618" spans="1:43" x14ac:dyDescent="0.25">
      <c r="A3618" t="s">
        <v>29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  <c r="U3618">
        <f t="shared" si="1288"/>
        <v>0</v>
      </c>
      <c r="V3618" t="str">
        <f t="shared" si="1289"/>
        <v>&lt;=3 calls</v>
      </c>
      <c r="W3618" t="str">
        <f t="shared" si="1290"/>
        <v>Q3</v>
      </c>
      <c r="X3618" t="str">
        <f t="shared" si="1291"/>
        <v>Not Applicable</v>
      </c>
      <c r="Y3618" t="str">
        <f t="shared" si="1292"/>
        <v>High</v>
      </c>
      <c r="Z3618" s="3">
        <f t="shared" si="1293"/>
        <v>0.93386749903579325</v>
      </c>
      <c r="AA3618" s="3">
        <f t="shared" si="1294"/>
        <v>2.3726813395814266</v>
      </c>
      <c r="AB3618" s="3">
        <f t="shared" si="1295"/>
        <v>1.9635581091626677</v>
      </c>
      <c r="AC3618" s="3">
        <f t="shared" si="1296"/>
        <v>-0.85361730181184459</v>
      </c>
      <c r="AD3618" s="3">
        <f t="shared" si="1297"/>
        <v>4.8906980568115603</v>
      </c>
      <c r="AE3618" s="3">
        <f t="shared" si="1298"/>
        <v>3.3295567559307777</v>
      </c>
      <c r="AF3618" s="3">
        <f t="shared" si="1299"/>
        <v>2.5005937093074913</v>
      </c>
      <c r="AG3618" t="str">
        <f t="shared" si="1300"/>
        <v>Cluster 3</v>
      </c>
      <c r="AH3618" t="str">
        <f t="shared" si="1301"/>
        <v>&gt;16 messages</v>
      </c>
      <c r="AI3618" t="e">
        <f t="shared" si="1302"/>
        <v>#N/A</v>
      </c>
      <c r="AJ3618">
        <f t="shared" si="1303"/>
        <v>39.22</v>
      </c>
      <c r="AK3618" t="str">
        <f t="shared" si="1304"/>
        <v>no - Low</v>
      </c>
      <c r="AL3618" t="str">
        <f t="shared" si="1305"/>
        <v>Q1 - Low</v>
      </c>
      <c r="AM3618">
        <f t="shared" si="1306"/>
        <v>0</v>
      </c>
      <c r="AN3618">
        <f t="shared" si="1307"/>
        <v>1</v>
      </c>
      <c r="AO3618">
        <f t="shared" si="1308"/>
        <v>0</v>
      </c>
      <c r="AP3618">
        <f t="shared" si="1309"/>
        <v>2</v>
      </c>
      <c r="AQ3618">
        <f t="shared" si="1310"/>
        <v>230.7</v>
      </c>
    </row>
    <row r="3619" spans="1:43" x14ac:dyDescent="0.25">
      <c r="A3619" t="s">
        <v>24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  <c r="U3619">
        <f t="shared" si="1288"/>
        <v>0</v>
      </c>
      <c r="V3619" t="str">
        <f t="shared" si="1289"/>
        <v>&lt;=3 calls</v>
      </c>
      <c r="W3619" t="str">
        <f t="shared" si="1290"/>
        <v>Q4</v>
      </c>
      <c r="X3619" t="str">
        <f t="shared" si="1291"/>
        <v>Not Applicable</v>
      </c>
      <c r="Y3619" t="str">
        <f t="shared" si="1292"/>
        <v>Low</v>
      </c>
      <c r="Z3619" s="3">
        <f t="shared" si="1293"/>
        <v>-1.1360285841078865</v>
      </c>
      <c r="AA3619" s="3">
        <f t="shared" si="1294"/>
        <v>-0.72983597072937489</v>
      </c>
      <c r="AB3619" s="3">
        <f t="shared" si="1295"/>
        <v>-0.10978138709805127</v>
      </c>
      <c r="AC3619" s="3">
        <f t="shared" si="1296"/>
        <v>1.0303712304444337</v>
      </c>
      <c r="AD3619" s="3">
        <f t="shared" si="1297"/>
        <v>2.2374961207965591</v>
      </c>
      <c r="AE3619" s="3">
        <f t="shared" si="1298"/>
        <v>1.7020394571106179</v>
      </c>
      <c r="AF3619" s="3">
        <f t="shared" si="1299"/>
        <v>2.9643697030807687</v>
      </c>
      <c r="AG3619" t="str">
        <f t="shared" si="1300"/>
        <v>Cluster 2</v>
      </c>
      <c r="AH3619" t="str">
        <f t="shared" si="1301"/>
        <v>Not Applicable</v>
      </c>
      <c r="AI3619" t="e">
        <f t="shared" si="1302"/>
        <v>#N/A</v>
      </c>
      <c r="AJ3619">
        <f t="shared" si="1303"/>
        <v>20.21</v>
      </c>
      <c r="AK3619" t="str">
        <f t="shared" si="1304"/>
        <v>no - Medium</v>
      </c>
      <c r="AL3619" t="str">
        <f t="shared" si="1305"/>
        <v>Q4 - Very High</v>
      </c>
      <c r="AM3619">
        <f t="shared" si="1306"/>
        <v>0</v>
      </c>
      <c r="AN3619">
        <f t="shared" si="1307"/>
        <v>1</v>
      </c>
      <c r="AO3619">
        <f t="shared" si="1308"/>
        <v>0</v>
      </c>
      <c r="AP3619">
        <f t="shared" si="1309"/>
        <v>0</v>
      </c>
      <c r="AQ3619">
        <f t="shared" si="1310"/>
        <v>118.9</v>
      </c>
    </row>
    <row r="3620" spans="1:43" x14ac:dyDescent="0.25">
      <c r="A3620" t="s">
        <v>44</v>
      </c>
      <c r="B3620">
        <v>142</v>
      </c>
      <c r="C3620" t="s">
        <v>25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  <c r="U3620">
        <f t="shared" si="1288"/>
        <v>0</v>
      </c>
      <c r="V3620" t="str">
        <f t="shared" si="1289"/>
        <v>&lt;=3 calls</v>
      </c>
      <c r="W3620" t="str">
        <f t="shared" si="1290"/>
        <v>Q4</v>
      </c>
      <c r="X3620" t="str">
        <f t="shared" si="1291"/>
        <v>Not Applicable</v>
      </c>
      <c r="Y3620" t="str">
        <f t="shared" si="1292"/>
        <v>Low</v>
      </c>
      <c r="Z3620" s="3">
        <f t="shared" si="1293"/>
        <v>0.72650760519671276</v>
      </c>
      <c r="AA3620" s="3">
        <f t="shared" si="1294"/>
        <v>-1.1178993931223231</v>
      </c>
      <c r="AB3620" s="3">
        <f t="shared" si="1295"/>
        <v>1.1453436719410048</v>
      </c>
      <c r="AC3620" s="3">
        <f t="shared" si="1296"/>
        <v>-1.1796922400869698</v>
      </c>
      <c r="AD3620" s="3">
        <f t="shared" si="1297"/>
        <v>2.7621581326175888</v>
      </c>
      <c r="AE3620" s="3">
        <f t="shared" si="1298"/>
        <v>2.1168368528841892</v>
      </c>
      <c r="AF3620" s="3">
        <f t="shared" si="1299"/>
        <v>3.0549106327144484</v>
      </c>
      <c r="AG3620" t="str">
        <f t="shared" si="1300"/>
        <v>Cluster 2</v>
      </c>
      <c r="AH3620" t="str">
        <f t="shared" si="1301"/>
        <v>&gt;16 messages</v>
      </c>
      <c r="AI3620" t="e">
        <f t="shared" si="1302"/>
        <v>#N/A</v>
      </c>
      <c r="AJ3620">
        <f t="shared" si="1303"/>
        <v>37.32</v>
      </c>
      <c r="AK3620" t="str">
        <f t="shared" si="1304"/>
        <v>no - Low</v>
      </c>
      <c r="AL3620" t="str">
        <f t="shared" si="1305"/>
        <v>Q1 - Low</v>
      </c>
      <c r="AM3620">
        <f t="shared" si="1306"/>
        <v>0</v>
      </c>
      <c r="AN3620">
        <f t="shared" si="1307"/>
        <v>0</v>
      </c>
      <c r="AO3620">
        <f t="shared" si="1308"/>
        <v>0</v>
      </c>
      <c r="AP3620">
        <f t="shared" si="1309"/>
        <v>1</v>
      </c>
      <c r="AQ3620">
        <f t="shared" si="1310"/>
        <v>219.5</v>
      </c>
    </row>
    <row r="3621" spans="1:43" x14ac:dyDescent="0.25">
      <c r="A3621" t="s">
        <v>26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  <c r="U3621">
        <f t="shared" si="1288"/>
        <v>0</v>
      </c>
      <c r="V3621" t="str">
        <f t="shared" si="1289"/>
        <v>&lt;=3 calls</v>
      </c>
      <c r="W3621" t="str">
        <f t="shared" si="1290"/>
        <v>Q1</v>
      </c>
      <c r="X3621" t="str">
        <f t="shared" si="1291"/>
        <v>High</v>
      </c>
      <c r="Y3621" t="str">
        <f t="shared" si="1292"/>
        <v>Medium</v>
      </c>
      <c r="Z3621" s="3">
        <f t="shared" si="1293"/>
        <v>1.3448844314668285</v>
      </c>
      <c r="AA3621" s="3">
        <f t="shared" si="1294"/>
        <v>0.39654298862656723</v>
      </c>
      <c r="AB3621" s="3">
        <f t="shared" si="1295"/>
        <v>-1.1047460304185688</v>
      </c>
      <c r="AC3621" s="3">
        <f t="shared" si="1296"/>
        <v>0.41445190259141979</v>
      </c>
      <c r="AD3621" s="3">
        <f t="shared" si="1297"/>
        <v>3.0757862786042969</v>
      </c>
      <c r="AE3621" s="3">
        <f t="shared" si="1298"/>
        <v>1.8325377614439429</v>
      </c>
      <c r="AF3621" s="3">
        <f t="shared" si="1299"/>
        <v>2.2925810918232497</v>
      </c>
      <c r="AG3621" t="str">
        <f t="shared" si="1300"/>
        <v>Cluster 2</v>
      </c>
      <c r="AH3621" t="str">
        <f t="shared" si="1301"/>
        <v>&gt;16 messages</v>
      </c>
      <c r="AI3621" t="e">
        <f t="shared" si="1302"/>
        <v>#N/A</v>
      </c>
      <c r="AJ3621">
        <f t="shared" si="1303"/>
        <v>42.99</v>
      </c>
      <c r="AK3621" t="str">
        <f t="shared" si="1304"/>
        <v>yes - Low</v>
      </c>
      <c r="AL3621" t="str">
        <f t="shared" si="1305"/>
        <v>Q3 - High</v>
      </c>
      <c r="AM3621">
        <f t="shared" si="1306"/>
        <v>1</v>
      </c>
      <c r="AN3621">
        <f t="shared" si="1307"/>
        <v>1</v>
      </c>
      <c r="AO3621">
        <f t="shared" si="1308"/>
        <v>0</v>
      </c>
      <c r="AP3621">
        <f t="shared" si="1309"/>
        <v>0</v>
      </c>
      <c r="AQ3621">
        <f t="shared" si="1310"/>
        <v>252.9</v>
      </c>
    </row>
    <row r="3622" spans="1:43" x14ac:dyDescent="0.25">
      <c r="A3622" t="s">
        <v>73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  <c r="U3622">
        <f t="shared" si="1288"/>
        <v>0</v>
      </c>
      <c r="V3622" t="str">
        <f t="shared" si="1289"/>
        <v>&lt;=3 calls</v>
      </c>
      <c r="W3622" t="str">
        <f t="shared" si="1290"/>
        <v>Q4</v>
      </c>
      <c r="X3622" t="str">
        <f t="shared" si="1291"/>
        <v>Not Applicable</v>
      </c>
      <c r="Y3622" t="str">
        <f t="shared" si="1292"/>
        <v>Medium</v>
      </c>
      <c r="Z3622" s="3">
        <f t="shared" si="1293"/>
        <v>-0.14181195025443757</v>
      </c>
      <c r="AA3622" s="3">
        <f t="shared" si="1294"/>
        <v>6.4201493551580988E-2</v>
      </c>
      <c r="AB3622" s="3">
        <f t="shared" si="1295"/>
        <v>1.2645011142548392</v>
      </c>
      <c r="AC3622" s="3">
        <f t="shared" si="1296"/>
        <v>5.2146415619058542E-2</v>
      </c>
      <c r="AD3622" s="3">
        <f t="shared" si="1297"/>
        <v>2.8467505904038997</v>
      </c>
      <c r="AE3622" s="3">
        <f t="shared" si="1298"/>
        <v>1.2751136332197481</v>
      </c>
      <c r="AF3622" s="3">
        <f t="shared" si="1299"/>
        <v>1.7742154974187279</v>
      </c>
      <c r="AG3622" t="str">
        <f t="shared" si="1300"/>
        <v>Cluster 2</v>
      </c>
      <c r="AH3622" t="str">
        <f t="shared" si="1301"/>
        <v>&gt;16 messages</v>
      </c>
      <c r="AI3622" t="e">
        <f t="shared" si="1302"/>
        <v>#N/A</v>
      </c>
      <c r="AJ3622">
        <f t="shared" si="1303"/>
        <v>29.34</v>
      </c>
      <c r="AK3622" t="str">
        <f t="shared" si="1304"/>
        <v>no - Low</v>
      </c>
      <c r="AL3622" t="str">
        <f t="shared" si="1305"/>
        <v>Q3 - High</v>
      </c>
      <c r="AM3622">
        <f t="shared" si="1306"/>
        <v>0</v>
      </c>
      <c r="AN3622">
        <f t="shared" si="1307"/>
        <v>1</v>
      </c>
      <c r="AO3622">
        <f t="shared" si="1308"/>
        <v>0</v>
      </c>
      <c r="AP3622">
        <f t="shared" si="1309"/>
        <v>1</v>
      </c>
      <c r="AQ3622">
        <f t="shared" si="1310"/>
        <v>172.6</v>
      </c>
    </row>
    <row r="3623" spans="1:43" x14ac:dyDescent="0.25">
      <c r="A3623" t="s">
        <v>61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  <c r="U3623">
        <f t="shared" si="1288"/>
        <v>0</v>
      </c>
      <c r="V3623" t="str">
        <f t="shared" si="1289"/>
        <v>&lt;=3 calls</v>
      </c>
      <c r="W3623" t="str">
        <f t="shared" si="1290"/>
        <v>Q1</v>
      </c>
      <c r="X3623" t="str">
        <f t="shared" si="1291"/>
        <v>Not Applicable</v>
      </c>
      <c r="Y3623" t="str">
        <f t="shared" si="1292"/>
        <v>Low</v>
      </c>
      <c r="Z3623" s="3">
        <f t="shared" si="1293"/>
        <v>1.5133643452110814</v>
      </c>
      <c r="AA3623" s="3">
        <f t="shared" si="1294"/>
        <v>-2.3378115876191297</v>
      </c>
      <c r="AB3623" s="3">
        <f t="shared" si="1295"/>
        <v>-0.10779542972615413</v>
      </c>
      <c r="AC3623" s="3">
        <f t="shared" si="1296"/>
        <v>0.16083806171076653</v>
      </c>
      <c r="AD3623" s="3">
        <f t="shared" si="1297"/>
        <v>3.201611184463268</v>
      </c>
      <c r="AE3623" s="3">
        <f t="shared" si="1298"/>
        <v>2.791616627928549</v>
      </c>
      <c r="AF3623" s="3">
        <f t="shared" si="1299"/>
        <v>3.6518396210915447</v>
      </c>
      <c r="AG3623" t="str">
        <f t="shared" si="1300"/>
        <v>Cluster 2</v>
      </c>
      <c r="AH3623" t="str">
        <f t="shared" si="1301"/>
        <v>Not Applicable</v>
      </c>
      <c r="AI3623" t="e">
        <f t="shared" si="1302"/>
        <v>#N/A</v>
      </c>
      <c r="AJ3623">
        <f t="shared" si="1303"/>
        <v>44.54</v>
      </c>
      <c r="AK3623" t="str">
        <f t="shared" si="1304"/>
        <v>no - Medium</v>
      </c>
      <c r="AL3623" t="str">
        <f t="shared" si="1305"/>
        <v>Q3 - High</v>
      </c>
      <c r="AM3623">
        <f t="shared" si="1306"/>
        <v>0</v>
      </c>
      <c r="AN3623">
        <f t="shared" si="1307"/>
        <v>1</v>
      </c>
      <c r="AO3623">
        <f t="shared" si="1308"/>
        <v>0</v>
      </c>
      <c r="AP3623">
        <f t="shared" si="1309"/>
        <v>1</v>
      </c>
      <c r="AQ3623">
        <f t="shared" si="1310"/>
        <v>262</v>
      </c>
    </row>
    <row r="3624" spans="1:43" x14ac:dyDescent="0.25">
      <c r="A3624" t="s">
        <v>40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  <c r="U3624">
        <f t="shared" si="1288"/>
        <v>0</v>
      </c>
      <c r="V3624" t="str">
        <f t="shared" si="1289"/>
        <v>&lt;=3 calls</v>
      </c>
      <c r="W3624" t="str">
        <f t="shared" si="1290"/>
        <v>Q4</v>
      </c>
      <c r="X3624" t="str">
        <f t="shared" si="1291"/>
        <v>Not Applicable</v>
      </c>
      <c r="Y3624" t="str">
        <f t="shared" si="1292"/>
        <v>Low</v>
      </c>
      <c r="Z3624" s="3">
        <f t="shared" si="1293"/>
        <v>-1.054565768671105</v>
      </c>
      <c r="AA3624" s="3">
        <f t="shared" si="1294"/>
        <v>-1.3885487543809947</v>
      </c>
      <c r="AB3624" s="3">
        <f t="shared" si="1295"/>
        <v>0.8573798530159048</v>
      </c>
      <c r="AC3624" s="3">
        <f t="shared" si="1296"/>
        <v>0.34199080519694713</v>
      </c>
      <c r="AD3624" s="3">
        <f t="shared" si="1297"/>
        <v>2.3248111315253603</v>
      </c>
      <c r="AE3624" s="3">
        <f t="shared" si="1298"/>
        <v>1.9728746860717536</v>
      </c>
      <c r="AF3624" s="3">
        <f t="shared" si="1299"/>
        <v>3.2217576346803645</v>
      </c>
      <c r="AG3624" t="str">
        <f t="shared" si="1300"/>
        <v>Cluster 2</v>
      </c>
      <c r="AH3624" t="str">
        <f t="shared" si="1301"/>
        <v>Not Applicable</v>
      </c>
      <c r="AI3624" t="e">
        <f t="shared" si="1302"/>
        <v>#N/A</v>
      </c>
      <c r="AJ3624">
        <f t="shared" si="1303"/>
        <v>20.96</v>
      </c>
      <c r="AK3624" t="str">
        <f t="shared" si="1304"/>
        <v>no - Low</v>
      </c>
      <c r="AL3624" t="str">
        <f t="shared" si="1305"/>
        <v>Q3 - High</v>
      </c>
      <c r="AM3624">
        <f t="shared" si="1306"/>
        <v>0</v>
      </c>
      <c r="AN3624">
        <f t="shared" si="1307"/>
        <v>1</v>
      </c>
      <c r="AO3624">
        <f t="shared" si="1308"/>
        <v>0</v>
      </c>
      <c r="AP3624">
        <f t="shared" si="1309"/>
        <v>3</v>
      </c>
      <c r="AQ3624">
        <f t="shared" si="1310"/>
        <v>123.3</v>
      </c>
    </row>
    <row r="3625" spans="1:43" x14ac:dyDescent="0.25">
      <c r="A3625" t="s">
        <v>62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  <c r="U3625">
        <f t="shared" si="1288"/>
        <v>1</v>
      </c>
      <c r="V3625" t="str">
        <f t="shared" si="1289"/>
        <v>&lt;=3 calls</v>
      </c>
      <c r="W3625" t="str">
        <f t="shared" si="1290"/>
        <v>Q3</v>
      </c>
      <c r="X3625" t="str">
        <f t="shared" si="1291"/>
        <v>Not Applicable</v>
      </c>
      <c r="Y3625" t="str">
        <f t="shared" si="1292"/>
        <v>High</v>
      </c>
      <c r="Z3625" s="3">
        <f t="shared" si="1293"/>
        <v>0.56728482957027593</v>
      </c>
      <c r="AA3625" s="3">
        <f t="shared" si="1294"/>
        <v>1.4333688505072135</v>
      </c>
      <c r="AB3625" s="3">
        <f t="shared" si="1295"/>
        <v>2.0608700203856332</v>
      </c>
      <c r="AC3625" s="3">
        <f t="shared" si="1296"/>
        <v>0.12460751301353053</v>
      </c>
      <c r="AD3625" s="3">
        <f t="shared" si="1297"/>
        <v>4.360198738548732</v>
      </c>
      <c r="AE3625" s="3">
        <f t="shared" si="1298"/>
        <v>2.5766394029216904</v>
      </c>
      <c r="AF3625" s="3">
        <f t="shared" si="1299"/>
        <v>1.5055923039572627</v>
      </c>
      <c r="AG3625" t="str">
        <f t="shared" si="1300"/>
        <v>Cluster 3</v>
      </c>
      <c r="AH3625" t="str">
        <f t="shared" si="1301"/>
        <v>Not Applicable</v>
      </c>
      <c r="AI3625">
        <f t="shared" si="1302"/>
        <v>35.85</v>
      </c>
      <c r="AJ3625" t="e">
        <f t="shared" si="1303"/>
        <v>#N/A</v>
      </c>
      <c r="AK3625" t="str">
        <f t="shared" si="1304"/>
        <v>no - Medium</v>
      </c>
      <c r="AL3625" t="str">
        <f t="shared" si="1305"/>
        <v>Q3 - High</v>
      </c>
      <c r="AM3625">
        <f t="shared" si="1306"/>
        <v>0</v>
      </c>
      <c r="AN3625">
        <f t="shared" si="1307"/>
        <v>1</v>
      </c>
      <c r="AO3625">
        <f t="shared" si="1308"/>
        <v>0</v>
      </c>
      <c r="AP3625">
        <f t="shared" si="1309"/>
        <v>3</v>
      </c>
      <c r="AQ3625">
        <f t="shared" si="1310"/>
        <v>210.9</v>
      </c>
    </row>
    <row r="3626" spans="1:43" x14ac:dyDescent="0.25">
      <c r="A3626" t="s">
        <v>57</v>
      </c>
      <c r="B3626">
        <v>74</v>
      </c>
      <c r="C3626" t="s">
        <v>28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  <c r="U3626">
        <f t="shared" si="1288"/>
        <v>0</v>
      </c>
      <c r="V3626" t="str">
        <f t="shared" si="1289"/>
        <v>&lt;=3 calls</v>
      </c>
      <c r="W3626" t="str">
        <f t="shared" si="1290"/>
        <v>Q2</v>
      </c>
      <c r="X3626" t="str">
        <f t="shared" si="1291"/>
        <v>Not Applicable</v>
      </c>
      <c r="Y3626" t="str">
        <f t="shared" si="1292"/>
        <v>Medium</v>
      </c>
      <c r="Z3626" s="3">
        <f t="shared" si="1293"/>
        <v>-0.67687453346420834</v>
      </c>
      <c r="AA3626" s="3">
        <f t="shared" si="1294"/>
        <v>0.58559952774108048</v>
      </c>
      <c r="AB3626" s="3">
        <f t="shared" si="1295"/>
        <v>-2.0202723788631971</v>
      </c>
      <c r="AC3626" s="3">
        <f t="shared" si="1296"/>
        <v>0.55937409738036437</v>
      </c>
      <c r="AD3626" s="3">
        <f t="shared" si="1297"/>
        <v>2.4680233451385143</v>
      </c>
      <c r="AE3626" s="3">
        <f t="shared" si="1298"/>
        <v>2.2793608329004482</v>
      </c>
      <c r="AF3626" s="3">
        <f t="shared" si="1299"/>
        <v>3.5071116864127019</v>
      </c>
      <c r="AG3626" t="str">
        <f t="shared" si="1300"/>
        <v>Cluster 2</v>
      </c>
      <c r="AH3626" t="str">
        <f t="shared" si="1301"/>
        <v>Not Applicable</v>
      </c>
      <c r="AI3626" t="e">
        <f t="shared" si="1302"/>
        <v>#N/A</v>
      </c>
      <c r="AJ3626">
        <f t="shared" si="1303"/>
        <v>24.43</v>
      </c>
      <c r="AK3626" t="str">
        <f t="shared" si="1304"/>
        <v>no - Medium</v>
      </c>
      <c r="AL3626" t="str">
        <f t="shared" si="1305"/>
        <v>Q3 - High</v>
      </c>
      <c r="AM3626">
        <f t="shared" si="1306"/>
        <v>0</v>
      </c>
      <c r="AN3626">
        <f t="shared" si="1307"/>
        <v>0</v>
      </c>
      <c r="AO3626">
        <f t="shared" si="1308"/>
        <v>1</v>
      </c>
      <c r="AP3626">
        <f t="shared" si="1309"/>
        <v>1</v>
      </c>
      <c r="AQ3626">
        <f t="shared" si="1310"/>
        <v>143.69999999999999</v>
      </c>
    </row>
    <row r="3627" spans="1:43" x14ac:dyDescent="0.25">
      <c r="A3627" t="s">
        <v>52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  <c r="U3627">
        <f t="shared" si="1288"/>
        <v>0</v>
      </c>
      <c r="V3627" t="str">
        <f t="shared" si="1289"/>
        <v>&lt;=3 calls</v>
      </c>
      <c r="W3627" t="str">
        <f t="shared" si="1290"/>
        <v>Q1</v>
      </c>
      <c r="X3627" t="str">
        <f t="shared" si="1291"/>
        <v>Not Applicable</v>
      </c>
      <c r="Y3627" t="str">
        <f t="shared" si="1292"/>
        <v>Medium</v>
      </c>
      <c r="Z3627" s="3">
        <f t="shared" si="1293"/>
        <v>-0.16773193698432276</v>
      </c>
      <c r="AA3627" s="3">
        <f t="shared" si="1294"/>
        <v>-0.5228688121198023</v>
      </c>
      <c r="AB3627" s="3">
        <f t="shared" si="1295"/>
        <v>0.19804200554602108</v>
      </c>
      <c r="AC3627" s="3">
        <f t="shared" si="1296"/>
        <v>1.3564461687195588</v>
      </c>
      <c r="AD3627" s="3">
        <f t="shared" si="1297"/>
        <v>2.8121997603814806</v>
      </c>
      <c r="AE3627" s="3">
        <f t="shared" si="1298"/>
        <v>1.476716845562055</v>
      </c>
      <c r="AF3627" s="3">
        <f t="shared" si="1299"/>
        <v>2.1101937805907394</v>
      </c>
      <c r="AG3627" t="str">
        <f t="shared" si="1300"/>
        <v>Cluster 2</v>
      </c>
      <c r="AH3627" t="str">
        <f t="shared" si="1301"/>
        <v>Not Applicable</v>
      </c>
      <c r="AI3627" t="e">
        <f t="shared" si="1302"/>
        <v>#N/A</v>
      </c>
      <c r="AJ3627">
        <f t="shared" si="1303"/>
        <v>29.1</v>
      </c>
      <c r="AK3627" t="str">
        <f t="shared" si="1304"/>
        <v>no - Medium</v>
      </c>
      <c r="AL3627" t="str">
        <f t="shared" si="1305"/>
        <v>Q4 - Very High</v>
      </c>
      <c r="AM3627">
        <f t="shared" si="1306"/>
        <v>0</v>
      </c>
      <c r="AN3627">
        <f t="shared" si="1307"/>
        <v>1</v>
      </c>
      <c r="AO3627">
        <f t="shared" si="1308"/>
        <v>0</v>
      </c>
      <c r="AP3627">
        <f t="shared" si="1309"/>
        <v>2</v>
      </c>
      <c r="AQ3627">
        <f t="shared" si="1310"/>
        <v>171.2</v>
      </c>
    </row>
    <row r="3628" spans="1:43" x14ac:dyDescent="0.25">
      <c r="A3628" t="s">
        <v>71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  <c r="U3628">
        <f t="shared" si="1288"/>
        <v>1</v>
      </c>
      <c r="V3628" t="str">
        <f t="shared" si="1289"/>
        <v>&lt;=3 calls</v>
      </c>
      <c r="W3628" t="str">
        <f t="shared" si="1290"/>
        <v>Q1</v>
      </c>
      <c r="X3628" t="str">
        <f t="shared" si="1291"/>
        <v>High</v>
      </c>
      <c r="Y3628" t="str">
        <f t="shared" si="1292"/>
        <v>Medium</v>
      </c>
      <c r="Z3628" s="3">
        <f t="shared" si="1293"/>
        <v>0.17293074575130984</v>
      </c>
      <c r="AA3628" s="3">
        <f t="shared" si="1294"/>
        <v>-0.56665032644105839</v>
      </c>
      <c r="AB3628" s="3">
        <f t="shared" si="1295"/>
        <v>0.42642710331420375</v>
      </c>
      <c r="AC3628" s="3">
        <f t="shared" si="1296"/>
        <v>1.320215620022323</v>
      </c>
      <c r="AD3628" s="3">
        <f t="shared" si="1297"/>
        <v>2.996940653127333</v>
      </c>
      <c r="AE3628" s="3">
        <f t="shared" si="1298"/>
        <v>1.5085778047796314</v>
      </c>
      <c r="AF3628" s="3">
        <f t="shared" si="1299"/>
        <v>1.8894339649165235</v>
      </c>
      <c r="AG3628" t="str">
        <f t="shared" si="1300"/>
        <v>Cluster 2</v>
      </c>
      <c r="AH3628" t="str">
        <f t="shared" si="1301"/>
        <v>Not Applicable</v>
      </c>
      <c r="AI3628">
        <f t="shared" si="1302"/>
        <v>32.229999999999997</v>
      </c>
      <c r="AJ3628" t="e">
        <f t="shared" si="1303"/>
        <v>#N/A</v>
      </c>
      <c r="AK3628" t="str">
        <f t="shared" si="1304"/>
        <v>yes - High</v>
      </c>
      <c r="AL3628" t="str">
        <f t="shared" si="1305"/>
        <v>Q4 - Very High</v>
      </c>
      <c r="AM3628">
        <f t="shared" si="1306"/>
        <v>1</v>
      </c>
      <c r="AN3628">
        <f t="shared" si="1307"/>
        <v>1</v>
      </c>
      <c r="AO3628">
        <f t="shared" si="1308"/>
        <v>0</v>
      </c>
      <c r="AP3628">
        <f t="shared" si="1309"/>
        <v>1</v>
      </c>
      <c r="AQ3628">
        <f t="shared" si="1310"/>
        <v>189.6</v>
      </c>
    </row>
    <row r="3629" spans="1:43" x14ac:dyDescent="0.25">
      <c r="A3629" t="s">
        <v>38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  <c r="U3629">
        <f t="shared" si="1288"/>
        <v>0</v>
      </c>
      <c r="V3629" t="str">
        <f t="shared" si="1289"/>
        <v>&lt;=3 calls</v>
      </c>
      <c r="W3629" t="str">
        <f t="shared" si="1290"/>
        <v>Q1</v>
      </c>
      <c r="X3629" t="str">
        <f t="shared" si="1291"/>
        <v>Not Applicable</v>
      </c>
      <c r="Y3629" t="str">
        <f t="shared" si="1292"/>
        <v>Low</v>
      </c>
      <c r="Z3629" s="3">
        <f t="shared" si="1293"/>
        <v>0.91165036755303475</v>
      </c>
      <c r="AA3629" s="3">
        <f t="shared" si="1294"/>
        <v>-0.84525996303086737</v>
      </c>
      <c r="AB3629" s="3">
        <f t="shared" si="1295"/>
        <v>-0.75720349033655165</v>
      </c>
      <c r="AC3629" s="3">
        <f t="shared" si="1296"/>
        <v>1.0666017791416695</v>
      </c>
      <c r="AD3629" s="3">
        <f t="shared" si="1297"/>
        <v>2.8298665455217367</v>
      </c>
      <c r="AE3629" s="3">
        <f t="shared" si="1298"/>
        <v>1.8045961539382041</v>
      </c>
      <c r="AF3629" s="3">
        <f t="shared" si="1299"/>
        <v>2.5504881674208932</v>
      </c>
      <c r="AG3629" t="str">
        <f t="shared" si="1300"/>
        <v>Cluster 2</v>
      </c>
      <c r="AH3629" t="str">
        <f t="shared" si="1301"/>
        <v>Not Applicable</v>
      </c>
      <c r="AI3629" t="e">
        <f t="shared" si="1302"/>
        <v>#N/A</v>
      </c>
      <c r="AJ3629">
        <f t="shared" si="1303"/>
        <v>39.020000000000003</v>
      </c>
      <c r="AK3629" t="str">
        <f t="shared" si="1304"/>
        <v>no - Low</v>
      </c>
      <c r="AL3629" t="str">
        <f t="shared" si="1305"/>
        <v>Q4 - Very High</v>
      </c>
      <c r="AM3629">
        <f t="shared" si="1306"/>
        <v>0</v>
      </c>
      <c r="AN3629">
        <f t="shared" si="1307"/>
        <v>1</v>
      </c>
      <c r="AO3629">
        <f t="shared" si="1308"/>
        <v>0</v>
      </c>
      <c r="AP3629">
        <f t="shared" si="1309"/>
        <v>2</v>
      </c>
      <c r="AQ3629">
        <f t="shared" si="1310"/>
        <v>229.5</v>
      </c>
    </row>
    <row r="3630" spans="1:43" x14ac:dyDescent="0.25">
      <c r="A3630" t="s">
        <v>66</v>
      </c>
      <c r="B3630">
        <v>173</v>
      </c>
      <c r="C3630" t="s">
        <v>25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  <c r="U3630">
        <f t="shared" si="1288"/>
        <v>1</v>
      </c>
      <c r="V3630" t="str">
        <f t="shared" si="1289"/>
        <v>&gt;3 calls</v>
      </c>
      <c r="W3630" t="str">
        <f t="shared" si="1290"/>
        <v>Q4</v>
      </c>
      <c r="X3630" t="str">
        <f t="shared" si="1291"/>
        <v>Not Applicable</v>
      </c>
      <c r="Y3630" t="str">
        <f t="shared" si="1292"/>
        <v>High</v>
      </c>
      <c r="Z3630" s="3">
        <f t="shared" si="1293"/>
        <v>-0.95644010462225448</v>
      </c>
      <c r="AA3630" s="3">
        <f t="shared" si="1294"/>
        <v>0.95774239947175432</v>
      </c>
      <c r="AB3630" s="3">
        <f t="shared" si="1295"/>
        <v>-1.3986677214593608</v>
      </c>
      <c r="AC3630" s="3">
        <f t="shared" si="1296"/>
        <v>5.2146415619058542E-2</v>
      </c>
      <c r="AD3630" s="3">
        <f t="shared" si="1297"/>
        <v>2.258450973390473</v>
      </c>
      <c r="AE3630" s="3">
        <f t="shared" si="1298"/>
        <v>1.9470590184146905</v>
      </c>
      <c r="AF3630" s="3">
        <f t="shared" si="1299"/>
        <v>3.237510902401965</v>
      </c>
      <c r="AG3630" t="str">
        <f t="shared" si="1300"/>
        <v>Cluster 2</v>
      </c>
      <c r="AH3630" t="str">
        <f t="shared" si="1301"/>
        <v>Not Applicable</v>
      </c>
      <c r="AI3630">
        <f t="shared" si="1302"/>
        <v>21.86</v>
      </c>
      <c r="AJ3630" t="e">
        <f t="shared" si="1303"/>
        <v>#N/A</v>
      </c>
      <c r="AK3630" t="str">
        <f t="shared" si="1304"/>
        <v>no - Low</v>
      </c>
      <c r="AL3630" t="str">
        <f t="shared" si="1305"/>
        <v>Q3 - High</v>
      </c>
      <c r="AM3630">
        <f t="shared" si="1306"/>
        <v>0</v>
      </c>
      <c r="AN3630">
        <f t="shared" si="1307"/>
        <v>0</v>
      </c>
      <c r="AO3630">
        <f t="shared" si="1308"/>
        <v>0</v>
      </c>
      <c r="AP3630">
        <f t="shared" si="1309"/>
        <v>4</v>
      </c>
      <c r="AQ3630">
        <f t="shared" si="1310"/>
        <v>128.6</v>
      </c>
    </row>
    <row r="3631" spans="1:43" x14ac:dyDescent="0.25">
      <c r="A3631" t="s">
        <v>40</v>
      </c>
      <c r="B3631">
        <v>152</v>
      </c>
      <c r="C3631" t="s">
        <v>25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  <c r="U3631">
        <f t="shared" si="1288"/>
        <v>0</v>
      </c>
      <c r="V3631" t="str">
        <f t="shared" si="1289"/>
        <v>&lt;=3 calls</v>
      </c>
      <c r="W3631" t="str">
        <f t="shared" si="1290"/>
        <v>Q4</v>
      </c>
      <c r="X3631" t="str">
        <f t="shared" si="1291"/>
        <v>Not Applicable</v>
      </c>
      <c r="Y3631" t="str">
        <f t="shared" si="1292"/>
        <v>Medium</v>
      </c>
      <c r="Z3631" s="3">
        <f t="shared" si="1293"/>
        <v>0.63949050688924169</v>
      </c>
      <c r="AA3631" s="3">
        <f t="shared" si="1294"/>
        <v>0.52788753159033419</v>
      </c>
      <c r="AB3631" s="3">
        <f t="shared" si="1295"/>
        <v>0.12257562541392569</v>
      </c>
      <c r="AC3631" s="3">
        <f t="shared" si="1296"/>
        <v>-0.96230894790355315</v>
      </c>
      <c r="AD3631" s="3">
        <f t="shared" si="1297"/>
        <v>2.5067840117470732</v>
      </c>
      <c r="AE3631" s="3">
        <f t="shared" si="1298"/>
        <v>1.2761961642203967</v>
      </c>
      <c r="AF3631" s="3">
        <f t="shared" si="1299"/>
        <v>2.2301092389367292</v>
      </c>
      <c r="AG3631" t="str">
        <f t="shared" si="1300"/>
        <v>Cluster 2</v>
      </c>
      <c r="AH3631" t="str">
        <f t="shared" si="1301"/>
        <v>&gt;16 messages</v>
      </c>
      <c r="AI3631" t="e">
        <f t="shared" si="1302"/>
        <v>#N/A</v>
      </c>
      <c r="AJ3631">
        <f t="shared" si="1303"/>
        <v>36.520000000000003</v>
      </c>
      <c r="AK3631" t="str">
        <f t="shared" si="1304"/>
        <v>no - High</v>
      </c>
      <c r="AL3631" t="str">
        <f t="shared" si="1305"/>
        <v>Q1 - Low</v>
      </c>
      <c r="AM3631">
        <f t="shared" si="1306"/>
        <v>0</v>
      </c>
      <c r="AN3631">
        <f t="shared" si="1307"/>
        <v>0</v>
      </c>
      <c r="AO3631">
        <f t="shared" si="1308"/>
        <v>0</v>
      </c>
      <c r="AP3631">
        <f t="shared" si="1309"/>
        <v>1</v>
      </c>
      <c r="AQ3631">
        <f t="shared" si="1310"/>
        <v>214.8</v>
      </c>
    </row>
    <row r="3632" spans="1:43" x14ac:dyDescent="0.25">
      <c r="A3632" t="s">
        <v>33</v>
      </c>
      <c r="B3632">
        <v>140</v>
      </c>
      <c r="C3632" t="s">
        <v>28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  <c r="U3632">
        <f t="shared" si="1288"/>
        <v>0</v>
      </c>
      <c r="V3632" t="str">
        <f t="shared" si="1289"/>
        <v>&lt;=3 calls</v>
      </c>
      <c r="W3632" t="str">
        <f t="shared" si="1290"/>
        <v>Q4</v>
      </c>
      <c r="X3632" t="str">
        <f t="shared" si="1291"/>
        <v>Not Applicable</v>
      </c>
      <c r="Y3632" t="str">
        <f t="shared" si="1292"/>
        <v>Low</v>
      </c>
      <c r="Z3632" s="3">
        <f t="shared" si="1293"/>
        <v>0.12664505516222935</v>
      </c>
      <c r="AA3632" s="3">
        <f t="shared" si="1294"/>
        <v>-0.83928975653251414</v>
      </c>
      <c r="AB3632" s="3">
        <f t="shared" si="1295"/>
        <v>0.21591562189309635</v>
      </c>
      <c r="AC3632" s="3">
        <f t="shared" si="1296"/>
        <v>-0.63623400962842791</v>
      </c>
      <c r="AD3632" s="3">
        <f t="shared" si="1297"/>
        <v>1.7046798403194565</v>
      </c>
      <c r="AE3632" s="3">
        <f t="shared" si="1298"/>
        <v>1.0825246122850047</v>
      </c>
      <c r="AF3632" s="3">
        <f t="shared" si="1299"/>
        <v>2.7272304109506464</v>
      </c>
      <c r="AG3632" t="str">
        <f t="shared" si="1300"/>
        <v>Cluster 2</v>
      </c>
      <c r="AH3632" t="str">
        <f t="shared" si="1301"/>
        <v>Not Applicable</v>
      </c>
      <c r="AI3632" t="e">
        <f t="shared" si="1302"/>
        <v>#N/A</v>
      </c>
      <c r="AJ3632">
        <f t="shared" si="1303"/>
        <v>31.81</v>
      </c>
      <c r="AK3632" t="str">
        <f t="shared" si="1304"/>
        <v>no - Low</v>
      </c>
      <c r="AL3632" t="str">
        <f t="shared" si="1305"/>
        <v>Q1 - Low</v>
      </c>
      <c r="AM3632">
        <f t="shared" si="1306"/>
        <v>0</v>
      </c>
      <c r="AN3632">
        <f t="shared" si="1307"/>
        <v>0</v>
      </c>
      <c r="AO3632">
        <f t="shared" si="1308"/>
        <v>1</v>
      </c>
      <c r="AP3632">
        <f t="shared" si="1309"/>
        <v>2</v>
      </c>
      <c r="AQ3632">
        <f t="shared" si="1310"/>
        <v>187.1</v>
      </c>
    </row>
    <row r="3633" spans="1:43" x14ac:dyDescent="0.25">
      <c r="A3633" t="s">
        <v>63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  <c r="U3633">
        <f t="shared" si="1288"/>
        <v>0</v>
      </c>
      <c r="V3633" t="str">
        <f t="shared" si="1289"/>
        <v>&lt;=3 calls</v>
      </c>
      <c r="W3633" t="str">
        <f t="shared" si="1290"/>
        <v>Q2</v>
      </c>
      <c r="X3633" t="str">
        <f t="shared" si="1291"/>
        <v>Not Applicable</v>
      </c>
      <c r="Y3633" t="str">
        <f t="shared" si="1292"/>
        <v>High</v>
      </c>
      <c r="Z3633" s="3">
        <f t="shared" si="1293"/>
        <v>0.53766198759326456</v>
      </c>
      <c r="AA3633" s="3">
        <f t="shared" si="1294"/>
        <v>1.6224253896217269</v>
      </c>
      <c r="AB3633" s="3">
        <f t="shared" si="1295"/>
        <v>-0.20709329832101619</v>
      </c>
      <c r="AC3633" s="3">
        <f t="shared" si="1296"/>
        <v>-0.85361730181184459</v>
      </c>
      <c r="AD3633" s="3">
        <f t="shared" si="1297"/>
        <v>3.1450990833546442</v>
      </c>
      <c r="AE3633" s="3">
        <f t="shared" si="1298"/>
        <v>1.9216905812211194</v>
      </c>
      <c r="AF3633" s="3">
        <f t="shared" si="1299"/>
        <v>2.3439584330336793</v>
      </c>
      <c r="AG3633" t="str">
        <f t="shared" si="1300"/>
        <v>Cluster 2</v>
      </c>
      <c r="AH3633" t="str">
        <f t="shared" si="1301"/>
        <v>&gt;16 messages</v>
      </c>
      <c r="AI3633" t="e">
        <f t="shared" si="1302"/>
        <v>#N/A</v>
      </c>
      <c r="AJ3633">
        <f t="shared" si="1303"/>
        <v>35.58</v>
      </c>
      <c r="AK3633" t="str">
        <f t="shared" si="1304"/>
        <v>no - Medium</v>
      </c>
      <c r="AL3633" t="str">
        <f t="shared" si="1305"/>
        <v>Q1 - Low</v>
      </c>
      <c r="AM3633">
        <f t="shared" si="1306"/>
        <v>0</v>
      </c>
      <c r="AN3633">
        <f t="shared" si="1307"/>
        <v>1</v>
      </c>
      <c r="AO3633">
        <f t="shared" si="1308"/>
        <v>0</v>
      </c>
      <c r="AP3633">
        <f t="shared" si="1309"/>
        <v>0</v>
      </c>
      <c r="AQ3633">
        <f t="shared" si="1310"/>
        <v>209.3</v>
      </c>
    </row>
    <row r="3634" spans="1:43" x14ac:dyDescent="0.25">
      <c r="A3634" t="s">
        <v>50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  <c r="U3634">
        <f t="shared" si="1288"/>
        <v>0</v>
      </c>
      <c r="V3634" t="str">
        <f t="shared" si="1289"/>
        <v>&lt;=3 calls</v>
      </c>
      <c r="W3634" t="str">
        <f t="shared" si="1290"/>
        <v>Q2</v>
      </c>
      <c r="X3634" t="str">
        <f t="shared" si="1291"/>
        <v>Not Applicable</v>
      </c>
      <c r="Y3634" t="str">
        <f t="shared" si="1292"/>
        <v>Medium</v>
      </c>
      <c r="Z3634" s="3">
        <f t="shared" si="1293"/>
        <v>-0.71390308593547269</v>
      </c>
      <c r="AA3634" s="3">
        <f t="shared" si="1294"/>
        <v>0.51793718742641248</v>
      </c>
      <c r="AB3634" s="3">
        <f t="shared" si="1295"/>
        <v>-1.9944549330285331</v>
      </c>
      <c r="AC3634" s="3">
        <f t="shared" si="1296"/>
        <v>0.59560464607760044</v>
      </c>
      <c r="AD3634" s="3">
        <f t="shared" si="1297"/>
        <v>2.4332857517394997</v>
      </c>
      <c r="AE3634" s="3">
        <f t="shared" si="1298"/>
        <v>2.260644138412423</v>
      </c>
      <c r="AF3634" s="3">
        <f t="shared" si="1299"/>
        <v>3.5071561544160579</v>
      </c>
      <c r="AG3634" t="str">
        <f t="shared" si="1300"/>
        <v>Cluster 2</v>
      </c>
      <c r="AH3634" t="str">
        <f t="shared" si="1301"/>
        <v>Not Applicable</v>
      </c>
      <c r="AI3634" t="e">
        <f t="shared" si="1302"/>
        <v>#N/A</v>
      </c>
      <c r="AJ3634">
        <f t="shared" si="1303"/>
        <v>24.09</v>
      </c>
      <c r="AK3634" t="str">
        <f t="shared" si="1304"/>
        <v>no - High</v>
      </c>
      <c r="AL3634" t="str">
        <f t="shared" si="1305"/>
        <v>Q3 - High</v>
      </c>
      <c r="AM3634">
        <f t="shared" si="1306"/>
        <v>0</v>
      </c>
      <c r="AN3634">
        <f t="shared" si="1307"/>
        <v>1</v>
      </c>
      <c r="AO3634">
        <f t="shared" si="1308"/>
        <v>0</v>
      </c>
      <c r="AP3634">
        <f t="shared" si="1309"/>
        <v>0</v>
      </c>
      <c r="AQ3634">
        <f t="shared" si="1310"/>
        <v>141.69999999999999</v>
      </c>
    </row>
    <row r="3635" spans="1:43" x14ac:dyDescent="0.25">
      <c r="A3635" t="s">
        <v>52</v>
      </c>
      <c r="B3635">
        <v>170</v>
      </c>
      <c r="C3635" t="s">
        <v>25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  <c r="U3635">
        <f t="shared" si="1288"/>
        <v>0</v>
      </c>
      <c r="V3635" t="str">
        <f t="shared" si="1289"/>
        <v>&lt;=3 calls</v>
      </c>
      <c r="W3635" t="str">
        <f t="shared" si="1290"/>
        <v>Q4</v>
      </c>
      <c r="X3635" t="str">
        <f t="shared" si="1291"/>
        <v>Not Applicable</v>
      </c>
      <c r="Y3635" t="str">
        <f t="shared" si="1292"/>
        <v>Low</v>
      </c>
      <c r="Z3635" s="3">
        <f t="shared" si="1293"/>
        <v>-0.12329767401880538</v>
      </c>
      <c r="AA3635" s="3">
        <f t="shared" si="1294"/>
        <v>-1.1537206321124416</v>
      </c>
      <c r="AB3635" s="3">
        <f t="shared" si="1295"/>
        <v>-0.87437497527848906</v>
      </c>
      <c r="AC3635" s="3">
        <f t="shared" si="1296"/>
        <v>-1.8318421166372201</v>
      </c>
      <c r="AD3635" s="3">
        <f t="shared" si="1297"/>
        <v>1.2247366880132464</v>
      </c>
      <c r="AE3635" s="3">
        <f t="shared" si="1298"/>
        <v>2.3380442149496594</v>
      </c>
      <c r="AF3635" s="3">
        <f t="shared" si="1299"/>
        <v>4.1752750265286087</v>
      </c>
      <c r="AG3635" t="str">
        <f t="shared" si="1300"/>
        <v>Cluster 1</v>
      </c>
      <c r="AH3635" t="str">
        <f t="shared" si="1301"/>
        <v>&gt;16 messages</v>
      </c>
      <c r="AI3635" t="e">
        <f t="shared" si="1302"/>
        <v>#N/A</v>
      </c>
      <c r="AJ3635">
        <f t="shared" si="1303"/>
        <v>29.51</v>
      </c>
      <c r="AK3635" t="str">
        <f t="shared" si="1304"/>
        <v>no - Low</v>
      </c>
      <c r="AL3635" t="str">
        <f t="shared" si="1305"/>
        <v>Q1 - Low</v>
      </c>
      <c r="AM3635">
        <f t="shared" si="1306"/>
        <v>0</v>
      </c>
      <c r="AN3635">
        <f t="shared" si="1307"/>
        <v>0</v>
      </c>
      <c r="AO3635">
        <f t="shared" si="1308"/>
        <v>0</v>
      </c>
      <c r="AP3635">
        <f t="shared" si="1309"/>
        <v>1</v>
      </c>
      <c r="AQ3635">
        <f t="shared" si="1310"/>
        <v>173.6</v>
      </c>
    </row>
    <row r="3636" spans="1:43" x14ac:dyDescent="0.25">
      <c r="A3636" t="s">
        <v>57</v>
      </c>
      <c r="B3636">
        <v>57</v>
      </c>
      <c r="C3636" t="s">
        <v>28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  <c r="U3636">
        <f t="shared" si="1288"/>
        <v>0</v>
      </c>
      <c r="V3636" t="str">
        <f t="shared" si="1289"/>
        <v>&lt;=3 calls</v>
      </c>
      <c r="W3636" t="str">
        <f t="shared" si="1290"/>
        <v>Q1</v>
      </c>
      <c r="X3636" t="str">
        <f t="shared" si="1291"/>
        <v>Not Applicable</v>
      </c>
      <c r="Y3636" t="str">
        <f t="shared" si="1292"/>
        <v>Medium</v>
      </c>
      <c r="Z3636" s="3">
        <f t="shared" si="1293"/>
        <v>-6.2200562441218903E-2</v>
      </c>
      <c r="AA3636" s="3">
        <f t="shared" si="1294"/>
        <v>8.0122044213855451E-2</v>
      </c>
      <c r="AB3636" s="3">
        <f t="shared" si="1295"/>
        <v>1.063919419693218</v>
      </c>
      <c r="AC3636" s="3">
        <f t="shared" si="1296"/>
        <v>-1.5057671783620949</v>
      </c>
      <c r="AD3636" s="3">
        <f t="shared" si="1297"/>
        <v>2.5615806107123449</v>
      </c>
      <c r="AE3636" s="3">
        <f t="shared" si="1298"/>
        <v>1.8464960814932454</v>
      </c>
      <c r="AF3636" s="3">
        <f t="shared" si="1299"/>
        <v>2.873569267089692</v>
      </c>
      <c r="AG3636" t="str">
        <f t="shared" si="1300"/>
        <v>Cluster 2</v>
      </c>
      <c r="AH3636" t="str">
        <f t="shared" si="1301"/>
        <v>Not Applicable</v>
      </c>
      <c r="AI3636" t="e">
        <f t="shared" si="1302"/>
        <v>#N/A</v>
      </c>
      <c r="AJ3636">
        <f t="shared" si="1303"/>
        <v>30.07</v>
      </c>
      <c r="AK3636" t="str">
        <f t="shared" si="1304"/>
        <v>no - Medium</v>
      </c>
      <c r="AL3636" t="str">
        <f t="shared" si="1305"/>
        <v>Q1 - Low</v>
      </c>
      <c r="AM3636">
        <f t="shared" si="1306"/>
        <v>0</v>
      </c>
      <c r="AN3636">
        <f t="shared" si="1307"/>
        <v>0</v>
      </c>
      <c r="AO3636">
        <f t="shared" si="1308"/>
        <v>1</v>
      </c>
      <c r="AP3636">
        <f t="shared" si="1309"/>
        <v>1</v>
      </c>
      <c r="AQ3636">
        <f t="shared" si="1310"/>
        <v>176.9</v>
      </c>
    </row>
    <row r="3637" spans="1:43" x14ac:dyDescent="0.25">
      <c r="A3637" t="s">
        <v>58</v>
      </c>
      <c r="B3637">
        <v>102</v>
      </c>
      <c r="C3637" t="s">
        <v>25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  <c r="U3637">
        <f t="shared" si="1288"/>
        <v>0</v>
      </c>
      <c r="V3637" t="str">
        <f t="shared" si="1289"/>
        <v>&lt;=3 calls</v>
      </c>
      <c r="W3637" t="str">
        <f t="shared" si="1290"/>
        <v>Q3</v>
      </c>
      <c r="X3637" t="str">
        <f t="shared" si="1291"/>
        <v>Not Applicable</v>
      </c>
      <c r="Y3637" t="str">
        <f t="shared" si="1292"/>
        <v>Medium</v>
      </c>
      <c r="Z3637" s="3">
        <f t="shared" si="1293"/>
        <v>-1.3045084978521397</v>
      </c>
      <c r="AA3637" s="3">
        <f t="shared" si="1294"/>
        <v>0.14181417803017077</v>
      </c>
      <c r="AB3637" s="3">
        <f t="shared" si="1295"/>
        <v>0.72233475172689277</v>
      </c>
      <c r="AC3637" s="3">
        <f t="shared" si="1296"/>
        <v>1.591586692182255E-2</v>
      </c>
      <c r="AD3637" s="3">
        <f t="shared" si="1297"/>
        <v>2.3227111503767612</v>
      </c>
      <c r="AE3637" s="3">
        <f t="shared" si="1298"/>
        <v>1.4979567718833022</v>
      </c>
      <c r="AF3637" s="3">
        <f t="shared" si="1299"/>
        <v>2.6632239659438244</v>
      </c>
      <c r="AG3637" t="str">
        <f t="shared" si="1300"/>
        <v>Cluster 2</v>
      </c>
      <c r="AH3637" t="str">
        <f t="shared" si="1301"/>
        <v>&gt;16 messages</v>
      </c>
      <c r="AI3637" t="e">
        <f t="shared" si="1302"/>
        <v>#N/A</v>
      </c>
      <c r="AJ3637">
        <f t="shared" si="1303"/>
        <v>18.670000000000002</v>
      </c>
      <c r="AK3637" t="str">
        <f t="shared" si="1304"/>
        <v>no - High</v>
      </c>
      <c r="AL3637" t="str">
        <f t="shared" si="1305"/>
        <v>Q2 - Medium</v>
      </c>
      <c r="AM3637">
        <f t="shared" si="1306"/>
        <v>0</v>
      </c>
      <c r="AN3637">
        <f t="shared" si="1307"/>
        <v>0</v>
      </c>
      <c r="AO3637">
        <f t="shared" si="1308"/>
        <v>0</v>
      </c>
      <c r="AP3637">
        <f t="shared" si="1309"/>
        <v>0</v>
      </c>
      <c r="AQ3637">
        <f t="shared" si="1310"/>
        <v>109.8</v>
      </c>
    </row>
    <row r="3638" spans="1:43" x14ac:dyDescent="0.25">
      <c r="A3638" t="s">
        <v>20</v>
      </c>
      <c r="B3638">
        <v>49</v>
      </c>
      <c r="C3638" t="s">
        <v>25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  <c r="U3638">
        <f t="shared" si="1288"/>
        <v>1</v>
      </c>
      <c r="V3638" t="str">
        <f t="shared" si="1289"/>
        <v>&lt;=3 calls</v>
      </c>
      <c r="W3638" t="str">
        <f t="shared" si="1290"/>
        <v>Q1</v>
      </c>
      <c r="X3638" t="str">
        <f t="shared" si="1291"/>
        <v>Not Applicable</v>
      </c>
      <c r="Y3638" t="str">
        <f t="shared" si="1292"/>
        <v>Medium</v>
      </c>
      <c r="Z3638" s="3">
        <f t="shared" si="1293"/>
        <v>0.40806205394383915</v>
      </c>
      <c r="AA3638" s="3">
        <f t="shared" si="1294"/>
        <v>-9.5004013071167029E-2</v>
      </c>
      <c r="AB3638" s="3">
        <f t="shared" si="1295"/>
        <v>-0.20709329832101619</v>
      </c>
      <c r="AC3638" s="3">
        <f t="shared" si="1296"/>
        <v>-0.45508126614224731</v>
      </c>
      <c r="AD3638" s="3">
        <f t="shared" si="1297"/>
        <v>1.9306200942159533</v>
      </c>
      <c r="AE3638" s="3">
        <f t="shared" si="1298"/>
        <v>0.65232430230032024</v>
      </c>
      <c r="AF3638" s="3">
        <f t="shared" si="1299"/>
        <v>2.2635724071813526</v>
      </c>
      <c r="AG3638" t="str">
        <f t="shared" si="1300"/>
        <v>Cluster 2</v>
      </c>
      <c r="AH3638" t="str">
        <f t="shared" si="1301"/>
        <v>Not Applicable</v>
      </c>
      <c r="AI3638">
        <f t="shared" si="1302"/>
        <v>34.39</v>
      </c>
      <c r="AJ3638" t="e">
        <f t="shared" si="1303"/>
        <v>#N/A</v>
      </c>
      <c r="AK3638" t="str">
        <f t="shared" si="1304"/>
        <v>no - Low</v>
      </c>
      <c r="AL3638" t="str">
        <f t="shared" si="1305"/>
        <v>Q2 - Medium</v>
      </c>
      <c r="AM3638">
        <f t="shared" si="1306"/>
        <v>0</v>
      </c>
      <c r="AN3638">
        <f t="shared" si="1307"/>
        <v>0</v>
      </c>
      <c r="AO3638">
        <f t="shared" si="1308"/>
        <v>0</v>
      </c>
      <c r="AP3638">
        <f t="shared" si="1309"/>
        <v>3</v>
      </c>
      <c r="AQ3638">
        <f t="shared" si="1310"/>
        <v>202.3</v>
      </c>
    </row>
    <row r="3639" spans="1:43" x14ac:dyDescent="0.25">
      <c r="A3639" t="s">
        <v>32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  <c r="U3639">
        <f t="shared" si="1288"/>
        <v>0</v>
      </c>
      <c r="V3639" t="str">
        <f t="shared" si="1289"/>
        <v>&lt;=3 calls</v>
      </c>
      <c r="W3639" t="str">
        <f t="shared" si="1290"/>
        <v>Q4</v>
      </c>
      <c r="X3639" t="str">
        <f t="shared" si="1291"/>
        <v>Not Applicable</v>
      </c>
      <c r="Y3639" t="str">
        <f t="shared" si="1292"/>
        <v>Low</v>
      </c>
      <c r="Z3639" s="3">
        <f t="shared" si="1293"/>
        <v>0.76538758529154027</v>
      </c>
      <c r="AA3639" s="3">
        <f t="shared" si="1294"/>
        <v>-1.4721316453579374</v>
      </c>
      <c r="AB3639" s="3">
        <f t="shared" si="1295"/>
        <v>0.23180328086827395</v>
      </c>
      <c r="AC3639" s="3">
        <f t="shared" si="1296"/>
        <v>-1.3970755322703865</v>
      </c>
      <c r="AD3639" s="3">
        <f t="shared" si="1297"/>
        <v>2.2393101433110028</v>
      </c>
      <c r="AE3639" s="3">
        <f t="shared" si="1298"/>
        <v>2.1814083847075865</v>
      </c>
      <c r="AF3639" s="3">
        <f t="shared" si="1299"/>
        <v>3.5358980703365277</v>
      </c>
      <c r="AG3639" t="str">
        <f t="shared" si="1300"/>
        <v>Cluster 2</v>
      </c>
      <c r="AH3639" t="str">
        <f t="shared" si="1301"/>
        <v>Not Applicable</v>
      </c>
      <c r="AI3639" t="e">
        <f t="shared" si="1302"/>
        <v>#N/A</v>
      </c>
      <c r="AJ3639">
        <f t="shared" si="1303"/>
        <v>37.67</v>
      </c>
      <c r="AK3639" t="str">
        <f t="shared" si="1304"/>
        <v>no - Low</v>
      </c>
      <c r="AL3639" t="str">
        <f t="shared" si="1305"/>
        <v>Q1 - Low</v>
      </c>
      <c r="AM3639">
        <f t="shared" si="1306"/>
        <v>0</v>
      </c>
      <c r="AN3639">
        <f t="shared" si="1307"/>
        <v>1</v>
      </c>
      <c r="AO3639">
        <f t="shared" si="1308"/>
        <v>0</v>
      </c>
      <c r="AP3639">
        <f t="shared" si="1309"/>
        <v>0</v>
      </c>
      <c r="AQ3639">
        <f t="shared" si="1310"/>
        <v>221.6</v>
      </c>
    </row>
    <row r="3640" spans="1:43" x14ac:dyDescent="0.25">
      <c r="A3640" t="s">
        <v>35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  <c r="U3640">
        <f t="shared" si="1288"/>
        <v>1</v>
      </c>
      <c r="V3640" t="str">
        <f t="shared" si="1289"/>
        <v>&gt;3 calls</v>
      </c>
      <c r="W3640" t="str">
        <f t="shared" si="1290"/>
        <v>Q1</v>
      </c>
      <c r="X3640" t="str">
        <f t="shared" si="1291"/>
        <v>Not Applicable</v>
      </c>
      <c r="Y3640" t="str">
        <f t="shared" si="1292"/>
        <v>Low</v>
      </c>
      <c r="Z3640" s="3">
        <f t="shared" si="1293"/>
        <v>-0.90645155878604722</v>
      </c>
      <c r="AA3640" s="3">
        <f t="shared" si="1294"/>
        <v>-1.8064632092657082</v>
      </c>
      <c r="AB3640" s="3">
        <f t="shared" si="1295"/>
        <v>0.9070287873133358</v>
      </c>
      <c r="AC3640" s="3">
        <f t="shared" si="1296"/>
        <v>0.88544903565548905</v>
      </c>
      <c r="AD3640" s="3">
        <f t="shared" si="1297"/>
        <v>2.8019298849986756</v>
      </c>
      <c r="AE3640" s="3">
        <f t="shared" si="1298"/>
        <v>2.3857252504457742</v>
      </c>
      <c r="AF3640" s="3">
        <f t="shared" si="1299"/>
        <v>3.3959621406576979</v>
      </c>
      <c r="AG3640" t="str">
        <f t="shared" si="1300"/>
        <v>Cluster 2</v>
      </c>
      <c r="AH3640" t="str">
        <f t="shared" si="1301"/>
        <v>Not Applicable</v>
      </c>
      <c r="AI3640">
        <f t="shared" si="1302"/>
        <v>22.32</v>
      </c>
      <c r="AJ3640" t="e">
        <f t="shared" si="1303"/>
        <v>#N/A</v>
      </c>
      <c r="AK3640" t="str">
        <f t="shared" si="1304"/>
        <v>no - Medium</v>
      </c>
      <c r="AL3640" t="str">
        <f t="shared" si="1305"/>
        <v>Q4 - Very High</v>
      </c>
      <c r="AM3640">
        <f t="shared" si="1306"/>
        <v>0</v>
      </c>
      <c r="AN3640">
        <f t="shared" si="1307"/>
        <v>1</v>
      </c>
      <c r="AO3640">
        <f t="shared" si="1308"/>
        <v>0</v>
      </c>
      <c r="AP3640">
        <f t="shared" si="1309"/>
        <v>4</v>
      </c>
      <c r="AQ3640">
        <f t="shared" si="1310"/>
        <v>131.30000000000001</v>
      </c>
    </row>
    <row r="3641" spans="1:43" x14ac:dyDescent="0.25">
      <c r="A3641" t="s">
        <v>43</v>
      </c>
      <c r="B3641">
        <v>105</v>
      </c>
      <c r="C3641" t="s">
        <v>25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  <c r="U3641">
        <f t="shared" si="1288"/>
        <v>1</v>
      </c>
      <c r="V3641" t="str">
        <f t="shared" si="1289"/>
        <v>&lt;=3 calls</v>
      </c>
      <c r="W3641" t="str">
        <f t="shared" si="1290"/>
        <v>Q3</v>
      </c>
      <c r="X3641" t="str">
        <f t="shared" si="1291"/>
        <v>High</v>
      </c>
      <c r="Y3641" t="str">
        <f t="shared" si="1292"/>
        <v>High</v>
      </c>
      <c r="Z3641" s="3">
        <f t="shared" si="1293"/>
        <v>1.7355356600386678</v>
      </c>
      <c r="AA3641" s="3">
        <f t="shared" si="1294"/>
        <v>1.2502825178910535</v>
      </c>
      <c r="AB3641" s="3">
        <f t="shared" si="1295"/>
        <v>-9.1907770750975989E-2</v>
      </c>
      <c r="AC3641" s="3">
        <f t="shared" si="1296"/>
        <v>0.37822135389418376</v>
      </c>
      <c r="AD3641" s="3">
        <f t="shared" si="1297"/>
        <v>3.9078193861566413</v>
      </c>
      <c r="AE3641" s="3">
        <f t="shared" si="1298"/>
        <v>2.1741179435982332</v>
      </c>
      <c r="AF3641" s="3">
        <f t="shared" si="1299"/>
        <v>1.477337236561088</v>
      </c>
      <c r="AG3641" t="str">
        <f t="shared" si="1300"/>
        <v>Cluster 3</v>
      </c>
      <c r="AH3641" t="str">
        <f t="shared" si="1301"/>
        <v>Not Applicable</v>
      </c>
      <c r="AI3641">
        <f t="shared" si="1302"/>
        <v>46.58</v>
      </c>
      <c r="AJ3641" t="e">
        <f t="shared" si="1303"/>
        <v>#N/A</v>
      </c>
      <c r="AK3641" t="str">
        <f t="shared" si="1304"/>
        <v>yes - Low</v>
      </c>
      <c r="AL3641" t="str">
        <f t="shared" si="1305"/>
        <v>Q3 - High</v>
      </c>
      <c r="AM3641">
        <f t="shared" si="1306"/>
        <v>1</v>
      </c>
      <c r="AN3641">
        <f t="shared" si="1307"/>
        <v>0</v>
      </c>
      <c r="AO3641">
        <f t="shared" si="1308"/>
        <v>0</v>
      </c>
      <c r="AP3641">
        <f t="shared" si="1309"/>
        <v>3</v>
      </c>
      <c r="AQ3641">
        <f t="shared" si="1310"/>
        <v>274</v>
      </c>
    </row>
    <row r="3642" spans="1:43" x14ac:dyDescent="0.25">
      <c r="A3642" t="s">
        <v>52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  <c r="U3642">
        <f t="shared" si="1288"/>
        <v>0</v>
      </c>
      <c r="V3642" t="str">
        <f t="shared" si="1289"/>
        <v>&lt;=3 calls</v>
      </c>
      <c r="W3642" t="str">
        <f t="shared" si="1290"/>
        <v>Q2</v>
      </c>
      <c r="X3642" t="str">
        <f t="shared" si="1291"/>
        <v>Not Applicable</v>
      </c>
      <c r="Y3642" t="str">
        <f t="shared" si="1292"/>
        <v>Medium</v>
      </c>
      <c r="Z3642" s="3">
        <f t="shared" si="1293"/>
        <v>0.37103350147257474</v>
      </c>
      <c r="AA3642" s="3">
        <f t="shared" si="1294"/>
        <v>0.33286078597746827</v>
      </c>
      <c r="AB3642" s="3">
        <f t="shared" si="1295"/>
        <v>0.97852325270163698</v>
      </c>
      <c r="AC3642" s="3">
        <f t="shared" si="1296"/>
        <v>1.8999043991781008</v>
      </c>
      <c r="AD3642" s="3">
        <f t="shared" si="1297"/>
        <v>3.9975305530802627</v>
      </c>
      <c r="AE3642" s="3">
        <f t="shared" si="1298"/>
        <v>2.1944490525301856</v>
      </c>
      <c r="AF3642" s="3">
        <f t="shared" si="1299"/>
        <v>1.2848979591746059</v>
      </c>
      <c r="AG3642" t="str">
        <f t="shared" si="1300"/>
        <v>Cluster 3</v>
      </c>
      <c r="AH3642" t="str">
        <f t="shared" si="1301"/>
        <v>&gt;16 messages</v>
      </c>
      <c r="AI3642" t="e">
        <f t="shared" si="1302"/>
        <v>#N/A</v>
      </c>
      <c r="AJ3642">
        <f t="shared" si="1303"/>
        <v>34.049999999999997</v>
      </c>
      <c r="AK3642" t="str">
        <f t="shared" si="1304"/>
        <v>no - Medium</v>
      </c>
      <c r="AL3642" t="str">
        <f t="shared" si="1305"/>
        <v>Q4 - Very High</v>
      </c>
      <c r="AM3642">
        <f t="shared" si="1306"/>
        <v>0</v>
      </c>
      <c r="AN3642">
        <f t="shared" si="1307"/>
        <v>1</v>
      </c>
      <c r="AO3642">
        <f t="shared" si="1308"/>
        <v>0</v>
      </c>
      <c r="AP3642">
        <f t="shared" si="1309"/>
        <v>1</v>
      </c>
      <c r="AQ3642">
        <f t="shared" si="1310"/>
        <v>200.3</v>
      </c>
    </row>
    <row r="3643" spans="1:43" x14ac:dyDescent="0.25">
      <c r="A3643" t="s">
        <v>48</v>
      </c>
      <c r="B3643">
        <v>63</v>
      </c>
      <c r="C3643" t="s">
        <v>25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  <c r="U3643">
        <f t="shared" si="1288"/>
        <v>0</v>
      </c>
      <c r="V3643" t="str">
        <f t="shared" si="1289"/>
        <v>&lt;=3 calls</v>
      </c>
      <c r="W3643" t="str">
        <f t="shared" si="1290"/>
        <v>Q1</v>
      </c>
      <c r="X3643" t="str">
        <f t="shared" si="1291"/>
        <v>Not Applicable</v>
      </c>
      <c r="Y3643" t="str">
        <f t="shared" si="1292"/>
        <v>Low</v>
      </c>
      <c r="Z3643" s="3">
        <f t="shared" si="1293"/>
        <v>0.43953632354441363</v>
      </c>
      <c r="AA3643" s="3">
        <f t="shared" si="1294"/>
        <v>-0.76565720971949336</v>
      </c>
      <c r="AB3643" s="3">
        <f t="shared" si="1295"/>
        <v>4.1151373166138927E-2</v>
      </c>
      <c r="AC3643" s="3">
        <f t="shared" si="1296"/>
        <v>-0.31015907135330267</v>
      </c>
      <c r="AD3643" s="3">
        <f t="shared" si="1297"/>
        <v>1.9201713618430245</v>
      </c>
      <c r="AE3643" s="3">
        <f t="shared" si="1298"/>
        <v>0.9366510703386729</v>
      </c>
      <c r="AF3643" s="3">
        <f t="shared" si="1299"/>
        <v>2.4632442827074761</v>
      </c>
      <c r="AG3643" t="str">
        <f t="shared" si="1300"/>
        <v>Cluster 2</v>
      </c>
      <c r="AH3643" t="str">
        <f t="shared" si="1301"/>
        <v>Not Applicable</v>
      </c>
      <c r="AI3643" t="e">
        <f t="shared" si="1302"/>
        <v>#N/A</v>
      </c>
      <c r="AJ3643">
        <f t="shared" si="1303"/>
        <v>34.68</v>
      </c>
      <c r="AK3643" t="str">
        <f t="shared" si="1304"/>
        <v>no - Medium</v>
      </c>
      <c r="AL3643" t="str">
        <f t="shared" si="1305"/>
        <v>Q2 - Medium</v>
      </c>
      <c r="AM3643">
        <f t="shared" si="1306"/>
        <v>0</v>
      </c>
      <c r="AN3643">
        <f t="shared" si="1307"/>
        <v>0</v>
      </c>
      <c r="AO3643">
        <f t="shared" si="1308"/>
        <v>0</v>
      </c>
      <c r="AP3643">
        <f t="shared" si="1309"/>
        <v>3</v>
      </c>
      <c r="AQ3643">
        <f t="shared" si="1310"/>
        <v>204</v>
      </c>
    </row>
    <row r="3644" spans="1:43" x14ac:dyDescent="0.25">
      <c r="A3644" t="s">
        <v>53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  <c r="U3644">
        <f t="shared" si="1288"/>
        <v>0</v>
      </c>
      <c r="V3644" t="str">
        <f t="shared" si="1289"/>
        <v>&lt;=3 calls</v>
      </c>
      <c r="W3644" t="str">
        <f t="shared" si="1290"/>
        <v>Q3</v>
      </c>
      <c r="X3644" t="str">
        <f t="shared" si="1291"/>
        <v>Not Applicable</v>
      </c>
      <c r="Y3644" t="str">
        <f t="shared" si="1292"/>
        <v>Low</v>
      </c>
      <c r="Z3644" s="3">
        <f t="shared" si="1293"/>
        <v>0.23773071257602255</v>
      </c>
      <c r="AA3644" s="3">
        <f t="shared" si="1294"/>
        <v>-2.4810965435796031</v>
      </c>
      <c r="AB3644" s="3">
        <f t="shared" si="1295"/>
        <v>-0.28454563582500869</v>
      </c>
      <c r="AC3644" s="3">
        <f t="shared" si="1296"/>
        <v>0.30576025649971117</v>
      </c>
      <c r="AD3644" s="3">
        <f t="shared" si="1297"/>
        <v>2.4377262116424454</v>
      </c>
      <c r="AE3644" s="3">
        <f t="shared" si="1298"/>
        <v>2.5272141784159063</v>
      </c>
      <c r="AF3644" s="3">
        <f t="shared" si="1299"/>
        <v>3.8511185289788394</v>
      </c>
      <c r="AG3644" t="str">
        <f t="shared" si="1300"/>
        <v>Cluster 1</v>
      </c>
      <c r="AH3644" t="str">
        <f t="shared" si="1301"/>
        <v>Not Applicable</v>
      </c>
      <c r="AI3644" t="e">
        <f t="shared" si="1302"/>
        <v>#N/A</v>
      </c>
      <c r="AJ3644">
        <f t="shared" si="1303"/>
        <v>32.83</v>
      </c>
      <c r="AK3644" t="str">
        <f t="shared" si="1304"/>
        <v>no - Low</v>
      </c>
      <c r="AL3644" t="str">
        <f t="shared" si="1305"/>
        <v>Q3 - High</v>
      </c>
      <c r="AM3644">
        <f t="shared" si="1306"/>
        <v>0</v>
      </c>
      <c r="AN3644">
        <f t="shared" si="1307"/>
        <v>1</v>
      </c>
      <c r="AO3644">
        <f t="shared" si="1308"/>
        <v>0</v>
      </c>
      <c r="AP3644">
        <f t="shared" si="1309"/>
        <v>3</v>
      </c>
      <c r="AQ3644">
        <f t="shared" si="1310"/>
        <v>193.1</v>
      </c>
    </row>
    <row r="3645" spans="1:43" x14ac:dyDescent="0.25">
      <c r="A3645" t="s">
        <v>52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  <c r="U3645">
        <f t="shared" si="1288"/>
        <v>0</v>
      </c>
      <c r="V3645" t="str">
        <f t="shared" si="1289"/>
        <v>&lt;=3 calls</v>
      </c>
      <c r="W3645" t="str">
        <f t="shared" si="1290"/>
        <v>Q4</v>
      </c>
      <c r="X3645" t="str">
        <f t="shared" si="1291"/>
        <v>Not Applicable</v>
      </c>
      <c r="Y3645" t="str">
        <f t="shared" si="1292"/>
        <v>Low</v>
      </c>
      <c r="Z3645" s="3">
        <f t="shared" si="1293"/>
        <v>0.40621062632027549</v>
      </c>
      <c r="AA3645" s="3">
        <f t="shared" si="1294"/>
        <v>-0.8213791370374548</v>
      </c>
      <c r="AB3645" s="3">
        <f t="shared" si="1295"/>
        <v>-1.7700417500041445</v>
      </c>
      <c r="AC3645" s="3">
        <f t="shared" si="1296"/>
        <v>-0.60000346093119195</v>
      </c>
      <c r="AD3645" s="3">
        <f t="shared" si="1297"/>
        <v>1.6620154229964339</v>
      </c>
      <c r="AE3645" s="3">
        <f t="shared" si="1298"/>
        <v>2.0815193272182335</v>
      </c>
      <c r="AF3645" s="3">
        <f t="shared" si="1299"/>
        <v>3.7286928209344463</v>
      </c>
      <c r="AG3645" t="str">
        <f t="shared" si="1300"/>
        <v>Cluster 1</v>
      </c>
      <c r="AH3645" t="str">
        <f t="shared" si="1301"/>
        <v>Not Applicable</v>
      </c>
      <c r="AI3645" t="e">
        <f t="shared" si="1302"/>
        <v>#N/A</v>
      </c>
      <c r="AJ3645">
        <f t="shared" si="1303"/>
        <v>34.369999999999997</v>
      </c>
      <c r="AK3645" t="str">
        <f t="shared" si="1304"/>
        <v>no - Medium</v>
      </c>
      <c r="AL3645" t="str">
        <f t="shared" si="1305"/>
        <v>Q2 - Medium</v>
      </c>
      <c r="AM3645">
        <f t="shared" si="1306"/>
        <v>0</v>
      </c>
      <c r="AN3645">
        <f t="shared" si="1307"/>
        <v>1</v>
      </c>
      <c r="AO3645">
        <f t="shared" si="1308"/>
        <v>0</v>
      </c>
      <c r="AP3645">
        <f t="shared" si="1309"/>
        <v>2</v>
      </c>
      <c r="AQ3645">
        <f t="shared" si="1310"/>
        <v>202.2</v>
      </c>
    </row>
    <row r="3646" spans="1:43" x14ac:dyDescent="0.25">
      <c r="A3646" t="s">
        <v>52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  <c r="U3646">
        <f t="shared" si="1288"/>
        <v>0</v>
      </c>
      <c r="V3646" t="str">
        <f t="shared" si="1289"/>
        <v>&lt;=3 calls</v>
      </c>
      <c r="W3646" t="str">
        <f t="shared" si="1290"/>
        <v>Q1</v>
      </c>
      <c r="X3646" t="str">
        <f t="shared" si="1291"/>
        <v>Not Applicable</v>
      </c>
      <c r="Y3646" t="str">
        <f t="shared" si="1292"/>
        <v>Medium</v>
      </c>
      <c r="Z3646" s="3">
        <f t="shared" si="1293"/>
        <v>1.2004730768288971</v>
      </c>
      <c r="AA3646" s="3">
        <f t="shared" si="1294"/>
        <v>-0.29799103401517107</v>
      </c>
      <c r="AB3646" s="3">
        <f t="shared" si="1295"/>
        <v>-0.13758479030461276</v>
      </c>
      <c r="AC3646" s="3">
        <f t="shared" si="1296"/>
        <v>-0.78115620441737255</v>
      </c>
      <c r="AD3646" s="3">
        <f t="shared" si="1297"/>
        <v>2.475187053729651</v>
      </c>
      <c r="AE3646" s="3">
        <f t="shared" si="1298"/>
        <v>1.4693770294813344</v>
      </c>
      <c r="AF3646" s="3">
        <f t="shared" si="1299"/>
        <v>2.4882899265527536</v>
      </c>
      <c r="AG3646" t="str">
        <f t="shared" si="1300"/>
        <v>Cluster 2</v>
      </c>
      <c r="AH3646" t="str">
        <f t="shared" si="1301"/>
        <v>Not Applicable</v>
      </c>
      <c r="AI3646" t="e">
        <f t="shared" si="1302"/>
        <v>#N/A</v>
      </c>
      <c r="AJ3646">
        <f t="shared" si="1303"/>
        <v>41.67</v>
      </c>
      <c r="AK3646" t="str">
        <f t="shared" si="1304"/>
        <v>no - Low</v>
      </c>
      <c r="AL3646" t="str">
        <f t="shared" si="1305"/>
        <v>Q1 - Low</v>
      </c>
      <c r="AM3646">
        <f t="shared" si="1306"/>
        <v>0</v>
      </c>
      <c r="AN3646">
        <f t="shared" si="1307"/>
        <v>1</v>
      </c>
      <c r="AO3646">
        <f t="shared" si="1308"/>
        <v>0</v>
      </c>
      <c r="AP3646">
        <f t="shared" si="1309"/>
        <v>3</v>
      </c>
      <c r="AQ3646">
        <f t="shared" si="1310"/>
        <v>245.1</v>
      </c>
    </row>
    <row r="3647" spans="1:43" x14ac:dyDescent="0.25">
      <c r="A3647" t="s">
        <v>27</v>
      </c>
      <c r="B3647">
        <v>65</v>
      </c>
      <c r="C3647" t="s">
        <v>25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  <c r="U3647">
        <f t="shared" si="1288"/>
        <v>0</v>
      </c>
      <c r="V3647" t="str">
        <f t="shared" si="1289"/>
        <v>&lt;=3 calls</v>
      </c>
      <c r="W3647" t="str">
        <f t="shared" si="1290"/>
        <v>Q1</v>
      </c>
      <c r="X3647" t="str">
        <f t="shared" si="1291"/>
        <v>Not Applicable</v>
      </c>
      <c r="Y3647" t="str">
        <f t="shared" si="1292"/>
        <v>Medium</v>
      </c>
      <c r="Z3647" s="3">
        <f t="shared" si="1293"/>
        <v>-0.40656610042397773</v>
      </c>
      <c r="AA3647" s="3">
        <f t="shared" si="1294"/>
        <v>-0.63431266675572584</v>
      </c>
      <c r="AB3647" s="3">
        <f t="shared" si="1295"/>
        <v>-1.2040438990134308</v>
      </c>
      <c r="AC3647" s="3">
        <f t="shared" si="1296"/>
        <v>-1.3246144348759143</v>
      </c>
      <c r="AD3647" s="3">
        <f t="shared" si="1297"/>
        <v>0.79554978657261022</v>
      </c>
      <c r="AE3647" s="3">
        <f t="shared" si="1298"/>
        <v>1.9421569620022536</v>
      </c>
      <c r="AF3647" s="3">
        <f t="shared" si="1299"/>
        <v>3.8614825996230926</v>
      </c>
      <c r="AG3647" t="str">
        <f t="shared" si="1300"/>
        <v>Cluster 1</v>
      </c>
      <c r="AH3647" t="str">
        <f t="shared" si="1301"/>
        <v>Not Applicable</v>
      </c>
      <c r="AI3647" t="e">
        <f t="shared" si="1302"/>
        <v>#N/A</v>
      </c>
      <c r="AJ3647">
        <f t="shared" si="1303"/>
        <v>26.91</v>
      </c>
      <c r="AK3647" t="str">
        <f t="shared" si="1304"/>
        <v>no - Medium</v>
      </c>
      <c r="AL3647" t="str">
        <f t="shared" si="1305"/>
        <v>Q1 - Low</v>
      </c>
      <c r="AM3647">
        <f t="shared" si="1306"/>
        <v>0</v>
      </c>
      <c r="AN3647">
        <f t="shared" si="1307"/>
        <v>0</v>
      </c>
      <c r="AO3647">
        <f t="shared" si="1308"/>
        <v>0</v>
      </c>
      <c r="AP3647">
        <f t="shared" si="1309"/>
        <v>2</v>
      </c>
      <c r="AQ3647">
        <f t="shared" si="1310"/>
        <v>158.30000000000001</v>
      </c>
    </row>
    <row r="3648" spans="1:43" x14ac:dyDescent="0.25">
      <c r="A3648" t="s">
        <v>34</v>
      </c>
      <c r="B3648">
        <v>21</v>
      </c>
      <c r="C3648" t="s">
        <v>25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  <c r="U3648">
        <f t="shared" si="1288"/>
        <v>0</v>
      </c>
      <c r="V3648" t="str">
        <f t="shared" si="1289"/>
        <v>&lt;=3 calls</v>
      </c>
      <c r="W3648" t="str">
        <f t="shared" si="1290"/>
        <v>Q1</v>
      </c>
      <c r="X3648" t="str">
        <f t="shared" si="1291"/>
        <v>Not Applicable</v>
      </c>
      <c r="Y3648" t="str">
        <f t="shared" si="1292"/>
        <v>Medium</v>
      </c>
      <c r="Z3648" s="3">
        <f t="shared" si="1293"/>
        <v>-0.78055448038374853</v>
      </c>
      <c r="AA3648" s="3">
        <f t="shared" si="1294"/>
        <v>-0.2641598638578368</v>
      </c>
      <c r="AB3648" s="3">
        <f t="shared" si="1295"/>
        <v>-0.12566904607322943</v>
      </c>
      <c r="AC3648" s="3">
        <f t="shared" si="1296"/>
        <v>0.66806574347207237</v>
      </c>
      <c r="AD3648" s="3">
        <f t="shared" si="1297"/>
        <v>2.0338424185705484</v>
      </c>
      <c r="AE3648" s="3">
        <f t="shared" si="1298"/>
        <v>1.0682463560725977</v>
      </c>
      <c r="AF3648" s="3">
        <f t="shared" si="1299"/>
        <v>2.4790694969983935</v>
      </c>
      <c r="AG3648" t="str">
        <f t="shared" si="1300"/>
        <v>Cluster 2</v>
      </c>
      <c r="AH3648" t="str">
        <f t="shared" si="1301"/>
        <v>Not Applicable</v>
      </c>
      <c r="AI3648" t="e">
        <f t="shared" si="1302"/>
        <v>#N/A</v>
      </c>
      <c r="AJ3648">
        <f t="shared" si="1303"/>
        <v>23.48</v>
      </c>
      <c r="AK3648" t="str">
        <f t="shared" si="1304"/>
        <v>no - Low</v>
      </c>
      <c r="AL3648" t="str">
        <f t="shared" si="1305"/>
        <v>Q4 - Very High</v>
      </c>
      <c r="AM3648">
        <f t="shared" si="1306"/>
        <v>0</v>
      </c>
      <c r="AN3648">
        <f t="shared" si="1307"/>
        <v>0</v>
      </c>
      <c r="AO3648">
        <f t="shared" si="1308"/>
        <v>0</v>
      </c>
      <c r="AP3648">
        <f t="shared" si="1309"/>
        <v>0</v>
      </c>
      <c r="AQ3648">
        <f t="shared" si="1310"/>
        <v>138.1</v>
      </c>
    </row>
    <row r="3649" spans="1:43" x14ac:dyDescent="0.25">
      <c r="A3649" t="s">
        <v>38</v>
      </c>
      <c r="B3649">
        <v>72</v>
      </c>
      <c r="C3649" t="s">
        <v>28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  <c r="U3649">
        <f t="shared" si="1288"/>
        <v>0</v>
      </c>
      <c r="V3649" t="str">
        <f t="shared" si="1289"/>
        <v>&lt;=3 calls</v>
      </c>
      <c r="W3649" t="str">
        <f t="shared" si="1290"/>
        <v>Q1</v>
      </c>
      <c r="X3649" t="str">
        <f t="shared" si="1291"/>
        <v>Not Applicable</v>
      </c>
      <c r="Y3649" t="str">
        <f t="shared" si="1292"/>
        <v>High</v>
      </c>
      <c r="Z3649" s="3">
        <f t="shared" si="1293"/>
        <v>0.60061052679441362</v>
      </c>
      <c r="AA3649" s="3">
        <f t="shared" si="1294"/>
        <v>2.1139723913194612</v>
      </c>
      <c r="AB3649" s="3">
        <f t="shared" si="1295"/>
        <v>-1.1961000695258419</v>
      </c>
      <c r="AC3649" s="3">
        <f t="shared" si="1296"/>
        <v>0.95791013304996164</v>
      </c>
      <c r="AD3649" s="3">
        <f t="shared" si="1297"/>
        <v>4.0162974788669095</v>
      </c>
      <c r="AE3649" s="3">
        <f t="shared" si="1298"/>
        <v>2.6791527532928581</v>
      </c>
      <c r="AF3649" s="3">
        <f t="shared" si="1299"/>
        <v>2.4950097218649696</v>
      </c>
      <c r="AG3649" t="str">
        <f t="shared" si="1300"/>
        <v>Cluster 3</v>
      </c>
      <c r="AH3649" t="str">
        <f t="shared" si="1301"/>
        <v>Not Applicable</v>
      </c>
      <c r="AI3649" t="e">
        <f t="shared" si="1302"/>
        <v>#N/A</v>
      </c>
      <c r="AJ3649">
        <f t="shared" si="1303"/>
        <v>36.159999999999997</v>
      </c>
      <c r="AK3649" t="str">
        <f t="shared" si="1304"/>
        <v>no - Medium</v>
      </c>
      <c r="AL3649" t="str">
        <f t="shared" si="1305"/>
        <v>Q4 - Very High</v>
      </c>
      <c r="AM3649">
        <f t="shared" si="1306"/>
        <v>0</v>
      </c>
      <c r="AN3649">
        <f t="shared" si="1307"/>
        <v>0</v>
      </c>
      <c r="AO3649">
        <f t="shared" si="1308"/>
        <v>1</v>
      </c>
      <c r="AP3649">
        <f t="shared" si="1309"/>
        <v>0</v>
      </c>
      <c r="AQ3649">
        <f t="shared" si="1310"/>
        <v>212.7</v>
      </c>
    </row>
    <row r="3650" spans="1:43" x14ac:dyDescent="0.25">
      <c r="A3650" t="s">
        <v>31</v>
      </c>
      <c r="B3650">
        <v>176</v>
      </c>
      <c r="C3650" t="s">
        <v>28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  <c r="U3650">
        <f t="shared" ref="U3650:U3713" si="1311">IF(T3650="yes",1,0)</f>
        <v>1</v>
      </c>
      <c r="V3650" t="str">
        <f t="shared" ref="V3650:V3713" si="1312">IF(S3650&gt;3,"&gt;3 calls","&lt;=3 calls")</f>
        <v>&gt;3 calls</v>
      </c>
      <c r="W3650" t="str">
        <f t="shared" ref="W3650:W3713" si="1313">IF(B3650&lt;=_xlfn.QUARTILE.INC($B$2:$B$4251,1),"Q1",
IF(B3650&lt;=_xlfn.QUARTILE.INC($B$2:$B$4251,2),"Q2",
IF(B3650&lt;=_xlfn.QUARTILE.INC($B$2:$B$4251,3),"Q3","Q4")))</f>
        <v>Q4</v>
      </c>
      <c r="X3650" t="str">
        <f t="shared" ref="X3650:X3713" si="1314">IF(D3650="no","Not Applicable",IF(R3650&gt;2.84,"High","Low"))</f>
        <v>Not Applicable</v>
      </c>
      <c r="Y3650" t="str">
        <f t="shared" ref="Y3650:Y3713" si="1315">IF(J3650&lt;=165,"Low",IF(J3650&lt;=233,"Medium","High"))</f>
        <v>High</v>
      </c>
      <c r="Z3650" s="3">
        <f t="shared" ref="Z3650:Z3713" si="1316">(G3650-AVERAGE($G$2:$G$4251))/_xlfn.STDEV.S($G$2:$G$4251)</f>
        <v>2.2946668023547598</v>
      </c>
      <c r="AA3650" s="3">
        <f t="shared" ref="AA3650:AA3713" si="1317">(J3650-AVERAGE($J$2:$J$4251))/_xlfn.STDEV.S($J$2:$J$4251)</f>
        <v>2.1179525289850307</v>
      </c>
      <c r="AB3650" s="3">
        <f t="shared" ref="AB3650:AB3713" si="1318">(M3650-AVERAGE($M$2:$M$4251))/_xlfn.STDEV.S($M$2:$M$4251)</f>
        <v>0.14640711387669292</v>
      </c>
      <c r="AC3650" s="3">
        <f t="shared" ref="AC3650:AC3713" si="1319">(P3650-AVERAGE($P$2:$P$4251))/_xlfn.STDEV.S($P$2:$P$4251)</f>
        <v>-0.27392852265606671</v>
      </c>
      <c r="AD3650" s="3">
        <f t="shared" ref="AD3650:AD3713" si="1320">SQRT((Z3650-$BQ$13)^2+(AA3650-$BR$13)^2+(AB3650-$BS$13)^2+(AC3650-$BT$13)^2)</f>
        <v>4.734753042398534</v>
      </c>
      <c r="AE3650" s="3">
        <f t="shared" ref="AE3650:AE3713" si="1321">SQRT((Z3650-$BQ$14)^2+(AA3650-$BR$14)^2+(AB3650-$BS$14)^2+(AC3650-$BT$14)^2)</f>
        <v>3.1381030141442685</v>
      </c>
      <c r="AF3650" s="3">
        <f t="shared" ref="AF3650:AF3713" si="1322">SQRT((Z3650-$BQ$15)^2+(AA3650-$BR$15)^2+(AB3650-$BS$15)^2+(AC3650-$BT$15)^2)</f>
        <v>2.2972798441331674</v>
      </c>
      <c r="AG3650" t="str">
        <f t="shared" ref="AG3650:AG3713" si="1323">IF(AD3650=MIN(AD3650:AF3650),"Cluster 1",IF(AE3650=MIN(AD3650:AF3650),"Cluster 2","Cluster 3"))</f>
        <v>Cluster 3</v>
      </c>
      <c r="AH3650" t="str">
        <f t="shared" ref="AH3650:AH3713" si="1324">IF(E3650="no","Not Applicable",IF(F3650=0,"0 messages",IF(F3650&lt;=16,"1-16 messages","&gt;16 messages")))</f>
        <v>Not Applicable</v>
      </c>
      <c r="AI3650">
        <f t="shared" ref="AI3650:AI3713" si="1325">IF(T3650="yes",I3650,NA())</f>
        <v>51.71</v>
      </c>
      <c r="AJ3650" t="e">
        <f t="shared" ref="AJ3650:AJ3713" si="1326">IF(T3650="no",I3650,NA())</f>
        <v>#N/A</v>
      </c>
      <c r="AK3650" t="str">
        <f t="shared" ref="AK3650:AK3713" si="1327">D3650&amp;" - "&amp;IF(Q3650&lt;=3,"Low",IF(Q3650&lt;=6,"Medium","High"))</f>
        <v>no - Low</v>
      </c>
      <c r="AL3650" t="str">
        <f t="shared" ref="AL3650:AL3713" si="1328">IF(P3650&lt;=8.5,"Q1 - Low",IF(P3650&lt;=10.3,"Q2 - Medium",IF(P3650&lt;=12,"Q3 - High","Q4 - Very High")))</f>
        <v>Q2 - Medium</v>
      </c>
      <c r="AM3650">
        <f t="shared" ref="AM3650:AM3713" si="1329">IF(D3650="yes",1,0)</f>
        <v>0</v>
      </c>
      <c r="AN3650">
        <f t="shared" ref="AN3650:AN3713" si="1330">IF(C3650="area_code_415",1,0)</f>
        <v>0</v>
      </c>
      <c r="AO3650">
        <f t="shared" ref="AO3650:AO3713" si="1331">IF(C3650="area_code_510",1,0)</f>
        <v>1</v>
      </c>
      <c r="AP3650">
        <f t="shared" ref="AP3650:AP3713" si="1332">S3650</f>
        <v>7</v>
      </c>
      <c r="AQ3650">
        <f t="shared" ref="AQ3650:AQ3713" si="1333">G3650</f>
        <v>304.2</v>
      </c>
    </row>
    <row r="3651" spans="1:43" x14ac:dyDescent="0.25">
      <c r="A3651" t="s">
        <v>39</v>
      </c>
      <c r="B3651">
        <v>150</v>
      </c>
      <c r="C3651" t="s">
        <v>25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  <c r="U3651">
        <f t="shared" si="1311"/>
        <v>0</v>
      </c>
      <c r="V3651" t="str">
        <f t="shared" si="1312"/>
        <v>&lt;=3 calls</v>
      </c>
      <c r="W3651" t="str">
        <f t="shared" si="1313"/>
        <v>Q4</v>
      </c>
      <c r="X3651" t="str">
        <f t="shared" si="1314"/>
        <v>Not Applicable</v>
      </c>
      <c r="Y3651" t="str">
        <f t="shared" si="1315"/>
        <v>Medium</v>
      </c>
      <c r="Z3651" s="3">
        <f t="shared" si="1316"/>
        <v>0.59505624392372425</v>
      </c>
      <c r="AA3651" s="3">
        <f t="shared" si="1317"/>
        <v>-0.62635239142458887</v>
      </c>
      <c r="AB3651" s="3">
        <f t="shared" si="1318"/>
        <v>-2.2399262734572555E-2</v>
      </c>
      <c r="AC3651" s="3">
        <f t="shared" si="1319"/>
        <v>-0.20146742526159472</v>
      </c>
      <c r="AD3651" s="3">
        <f t="shared" si="1320"/>
        <v>2.0681330786713019</v>
      </c>
      <c r="AE3651" s="3">
        <f t="shared" si="1321"/>
        <v>0.88741202498529448</v>
      </c>
      <c r="AF3651" s="3">
        <f t="shared" si="1322"/>
        <v>2.3017006262940813</v>
      </c>
      <c r="AG3651" t="str">
        <f t="shared" si="1323"/>
        <v>Cluster 2</v>
      </c>
      <c r="AH3651" t="str">
        <f t="shared" si="1324"/>
        <v>&gt;16 messages</v>
      </c>
      <c r="AI3651" t="e">
        <f t="shared" si="1325"/>
        <v>#N/A</v>
      </c>
      <c r="AJ3651">
        <f t="shared" si="1326"/>
        <v>36.11</v>
      </c>
      <c r="AK3651" t="str">
        <f t="shared" si="1327"/>
        <v>no - Low</v>
      </c>
      <c r="AL3651" t="str">
        <f t="shared" si="1328"/>
        <v>Q2 - Medium</v>
      </c>
      <c r="AM3651">
        <f t="shared" si="1329"/>
        <v>0</v>
      </c>
      <c r="AN3651">
        <f t="shared" si="1330"/>
        <v>0</v>
      </c>
      <c r="AO3651">
        <f t="shared" si="1331"/>
        <v>0</v>
      </c>
      <c r="AP3651">
        <f t="shared" si="1332"/>
        <v>2</v>
      </c>
      <c r="AQ3651">
        <f t="shared" si="1333"/>
        <v>212.4</v>
      </c>
    </row>
    <row r="3652" spans="1:43" x14ac:dyDescent="0.25">
      <c r="A3652" t="s">
        <v>72</v>
      </c>
      <c r="B3652">
        <v>108</v>
      </c>
      <c r="C3652" t="s">
        <v>28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  <c r="U3652">
        <f t="shared" si="1311"/>
        <v>1</v>
      </c>
      <c r="V3652" t="str">
        <f t="shared" si="1312"/>
        <v>&lt;=3 calls</v>
      </c>
      <c r="W3652" t="str">
        <f t="shared" si="1313"/>
        <v>Q3</v>
      </c>
      <c r="X3652" t="str">
        <f t="shared" si="1314"/>
        <v>Low</v>
      </c>
      <c r="Y3652" t="str">
        <f t="shared" si="1315"/>
        <v>Low</v>
      </c>
      <c r="Z3652" s="3">
        <f t="shared" si="1316"/>
        <v>-0.79536590137225394</v>
      </c>
      <c r="AA3652" s="3">
        <f t="shared" si="1317"/>
        <v>-1.1218795307878917</v>
      </c>
      <c r="AB3652" s="3">
        <f t="shared" si="1318"/>
        <v>0.7580819844210428</v>
      </c>
      <c r="AC3652" s="3">
        <f t="shared" si="1319"/>
        <v>-0.49131181483948333</v>
      </c>
      <c r="AD3652" s="3">
        <f t="shared" si="1320"/>
        <v>1.8456288001691994</v>
      </c>
      <c r="AE3652" s="3">
        <f t="shared" si="1321"/>
        <v>1.6453863355367853</v>
      </c>
      <c r="AF3652" s="3">
        <f t="shared" si="1322"/>
        <v>3.1635813121094807</v>
      </c>
      <c r="AG3652" t="str">
        <f t="shared" si="1323"/>
        <v>Cluster 2</v>
      </c>
      <c r="AH3652" t="str">
        <f t="shared" si="1324"/>
        <v>Not Applicable</v>
      </c>
      <c r="AI3652">
        <f t="shared" si="1325"/>
        <v>23.34</v>
      </c>
      <c r="AJ3652" t="e">
        <f t="shared" si="1326"/>
        <v>#N/A</v>
      </c>
      <c r="AK3652" t="str">
        <f t="shared" si="1327"/>
        <v>yes - Low</v>
      </c>
      <c r="AL3652" t="str">
        <f t="shared" si="1328"/>
        <v>Q2 - Medium</v>
      </c>
      <c r="AM3652">
        <f t="shared" si="1329"/>
        <v>1</v>
      </c>
      <c r="AN3652">
        <f t="shared" si="1330"/>
        <v>0</v>
      </c>
      <c r="AO3652">
        <f t="shared" si="1331"/>
        <v>1</v>
      </c>
      <c r="AP3652">
        <f t="shared" si="1332"/>
        <v>1</v>
      </c>
      <c r="AQ3652">
        <f t="shared" si="1333"/>
        <v>137.30000000000001</v>
      </c>
    </row>
    <row r="3653" spans="1:43" x14ac:dyDescent="0.25">
      <c r="A3653" t="s">
        <v>33</v>
      </c>
      <c r="B3653">
        <v>129</v>
      </c>
      <c r="C3653" t="s">
        <v>28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  <c r="U3653">
        <f t="shared" si="1311"/>
        <v>0</v>
      </c>
      <c r="V3653" t="str">
        <f t="shared" si="1312"/>
        <v>&lt;=3 calls</v>
      </c>
      <c r="W3653" t="str">
        <f t="shared" si="1313"/>
        <v>Q4</v>
      </c>
      <c r="X3653" t="str">
        <f t="shared" si="1314"/>
        <v>Not Applicable</v>
      </c>
      <c r="Y3653" t="str">
        <f t="shared" si="1315"/>
        <v>Medium</v>
      </c>
      <c r="Z3653" s="3">
        <f t="shared" si="1316"/>
        <v>-0.34917184409351804</v>
      </c>
      <c r="AA3653" s="3">
        <f t="shared" si="1317"/>
        <v>-0.33978247950364232</v>
      </c>
      <c r="AB3653" s="3">
        <f t="shared" si="1318"/>
        <v>0.78985730237139906</v>
      </c>
      <c r="AC3653" s="3">
        <f t="shared" si="1319"/>
        <v>0.95791013304996164</v>
      </c>
      <c r="AD3653" s="3">
        <f t="shared" si="1320"/>
        <v>2.8100650730619976</v>
      </c>
      <c r="AE3653" s="3">
        <f t="shared" si="1321"/>
        <v>1.3337314164383061</v>
      </c>
      <c r="AF3653" s="3">
        <f t="shared" si="1322"/>
        <v>1.9134297132495173</v>
      </c>
      <c r="AG3653" t="str">
        <f t="shared" si="1323"/>
        <v>Cluster 2</v>
      </c>
      <c r="AH3653" t="str">
        <f t="shared" si="1324"/>
        <v>1-16 messages</v>
      </c>
      <c r="AI3653" t="e">
        <f t="shared" si="1325"/>
        <v>#N/A</v>
      </c>
      <c r="AJ3653">
        <f t="shared" si="1326"/>
        <v>27.44</v>
      </c>
      <c r="AK3653" t="str">
        <f t="shared" si="1327"/>
        <v>no - Low</v>
      </c>
      <c r="AL3653" t="str">
        <f t="shared" si="1328"/>
        <v>Q4 - Very High</v>
      </c>
      <c r="AM3653">
        <f t="shared" si="1329"/>
        <v>0</v>
      </c>
      <c r="AN3653">
        <f t="shared" si="1330"/>
        <v>0</v>
      </c>
      <c r="AO3653">
        <f t="shared" si="1331"/>
        <v>1</v>
      </c>
      <c r="AP3653">
        <f t="shared" si="1332"/>
        <v>1</v>
      </c>
      <c r="AQ3653">
        <f t="shared" si="1333"/>
        <v>161.4</v>
      </c>
    </row>
    <row r="3654" spans="1:43" x14ac:dyDescent="0.25">
      <c r="A3654" t="s">
        <v>59</v>
      </c>
      <c r="B3654">
        <v>73</v>
      </c>
      <c r="C3654" t="s">
        <v>28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  <c r="U3654">
        <f t="shared" si="1311"/>
        <v>0</v>
      </c>
      <c r="V3654" t="str">
        <f t="shared" si="1312"/>
        <v>&lt;=3 calls</v>
      </c>
      <c r="W3654" t="str">
        <f t="shared" si="1313"/>
        <v>Q1</v>
      </c>
      <c r="X3654" t="str">
        <f t="shared" si="1314"/>
        <v>High</v>
      </c>
      <c r="Y3654" t="str">
        <f t="shared" si="1315"/>
        <v>High</v>
      </c>
      <c r="Z3654" s="3">
        <f t="shared" si="1316"/>
        <v>0.41917061968521835</v>
      </c>
      <c r="AA3654" s="3">
        <f t="shared" si="1317"/>
        <v>1.7060082805986694</v>
      </c>
      <c r="AB3654" s="3">
        <f t="shared" si="1318"/>
        <v>0.36684838215728655</v>
      </c>
      <c r="AC3654" s="3">
        <f t="shared" si="1319"/>
        <v>0.92167958435272568</v>
      </c>
      <c r="AD3654" s="3">
        <f t="shared" si="1320"/>
        <v>3.859747788025838</v>
      </c>
      <c r="AE3654" s="3">
        <f t="shared" si="1321"/>
        <v>2.0174833961107459</v>
      </c>
      <c r="AF3654" s="3">
        <f t="shared" si="1322"/>
        <v>1.1148208465913929</v>
      </c>
      <c r="AG3654" t="str">
        <f t="shared" si="1323"/>
        <v>Cluster 3</v>
      </c>
      <c r="AH3654" t="str">
        <f t="shared" si="1324"/>
        <v>Not Applicable</v>
      </c>
      <c r="AI3654" t="e">
        <f t="shared" si="1325"/>
        <v>#N/A</v>
      </c>
      <c r="AJ3654">
        <f t="shared" si="1326"/>
        <v>34.49</v>
      </c>
      <c r="AK3654" t="str">
        <f t="shared" si="1327"/>
        <v>yes - Medium</v>
      </c>
      <c r="AL3654" t="str">
        <f t="shared" si="1328"/>
        <v>Q4 - Very High</v>
      </c>
      <c r="AM3654">
        <f t="shared" si="1329"/>
        <v>1</v>
      </c>
      <c r="AN3654">
        <f t="shared" si="1330"/>
        <v>0</v>
      </c>
      <c r="AO3654">
        <f t="shared" si="1331"/>
        <v>1</v>
      </c>
      <c r="AP3654">
        <f t="shared" si="1332"/>
        <v>1</v>
      </c>
      <c r="AQ3654">
        <f t="shared" si="1333"/>
        <v>202.9</v>
      </c>
    </row>
    <row r="3655" spans="1:43" x14ac:dyDescent="0.25">
      <c r="A3655" t="s">
        <v>54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  <c r="U3655">
        <f t="shared" si="1311"/>
        <v>0</v>
      </c>
      <c r="V3655" t="str">
        <f t="shared" si="1312"/>
        <v>&lt;=3 calls</v>
      </c>
      <c r="W3655" t="str">
        <f t="shared" si="1313"/>
        <v>Q2</v>
      </c>
      <c r="X3655" t="str">
        <f t="shared" si="1314"/>
        <v>Not Applicable</v>
      </c>
      <c r="Y3655" t="str">
        <f t="shared" si="1315"/>
        <v>Low</v>
      </c>
      <c r="Z3655" s="3">
        <f t="shared" si="1316"/>
        <v>1.7022099628145295</v>
      </c>
      <c r="AA3655" s="3">
        <f t="shared" si="1317"/>
        <v>-1.537803916839821</v>
      </c>
      <c r="AB3655" s="3">
        <f t="shared" si="1318"/>
        <v>1.0341300591147593</v>
      </c>
      <c r="AC3655" s="3">
        <f t="shared" si="1319"/>
        <v>-0.38262016874777532</v>
      </c>
      <c r="AD3655" s="3">
        <f t="shared" si="1320"/>
        <v>3.4799446388604509</v>
      </c>
      <c r="AE3655" s="3">
        <f t="shared" si="1321"/>
        <v>2.5452274587647779</v>
      </c>
      <c r="AF3655" s="3">
        <f t="shared" si="1322"/>
        <v>2.9742815845455559</v>
      </c>
      <c r="AG3655" t="str">
        <f t="shared" si="1323"/>
        <v>Cluster 2</v>
      </c>
      <c r="AH3655" t="str">
        <f t="shared" si="1324"/>
        <v>Not Applicable</v>
      </c>
      <c r="AI3655" t="e">
        <f t="shared" si="1325"/>
        <v>#N/A</v>
      </c>
      <c r="AJ3655">
        <f t="shared" si="1326"/>
        <v>46.27</v>
      </c>
      <c r="AK3655" t="str">
        <f t="shared" si="1327"/>
        <v>no - Low</v>
      </c>
      <c r="AL3655" t="str">
        <f t="shared" si="1328"/>
        <v>Q2 - Medium</v>
      </c>
      <c r="AM3655">
        <f t="shared" si="1329"/>
        <v>0</v>
      </c>
      <c r="AN3655">
        <f t="shared" si="1330"/>
        <v>1</v>
      </c>
      <c r="AO3655">
        <f t="shared" si="1331"/>
        <v>0</v>
      </c>
      <c r="AP3655">
        <f t="shared" si="1332"/>
        <v>0</v>
      </c>
      <c r="AQ3655">
        <f t="shared" si="1333"/>
        <v>272.2</v>
      </c>
    </row>
    <row r="3656" spans="1:43" x14ac:dyDescent="0.25">
      <c r="A3656" t="s">
        <v>62</v>
      </c>
      <c r="B3656">
        <v>105</v>
      </c>
      <c r="C3656" t="s">
        <v>25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  <c r="U3656">
        <f t="shared" si="1311"/>
        <v>0</v>
      </c>
      <c r="V3656" t="str">
        <f t="shared" si="1312"/>
        <v>&lt;=3 calls</v>
      </c>
      <c r="W3656" t="str">
        <f t="shared" si="1313"/>
        <v>Q3</v>
      </c>
      <c r="X3656" t="str">
        <f t="shared" si="1314"/>
        <v>Not Applicable</v>
      </c>
      <c r="Y3656" t="str">
        <f t="shared" si="1315"/>
        <v>Low</v>
      </c>
      <c r="Z3656" s="3">
        <f t="shared" si="1316"/>
        <v>-1.5192741021854732</v>
      </c>
      <c r="AA3656" s="3">
        <f t="shared" si="1317"/>
        <v>-1.1915319399353439</v>
      </c>
      <c r="AB3656" s="3">
        <f t="shared" si="1318"/>
        <v>-1.1980860268977396</v>
      </c>
      <c r="AC3656" s="3">
        <f t="shared" si="1319"/>
        <v>1.320215620022323</v>
      </c>
      <c r="AD3656" s="3">
        <f t="shared" si="1320"/>
        <v>2.3935264098529663</v>
      </c>
      <c r="AE3656" s="3">
        <f t="shared" si="1321"/>
        <v>2.6279881226246244</v>
      </c>
      <c r="AF3656" s="3">
        <f t="shared" si="1322"/>
        <v>4.0104456698287994</v>
      </c>
      <c r="AG3656" t="str">
        <f t="shared" si="1323"/>
        <v>Cluster 1</v>
      </c>
      <c r="AH3656" t="str">
        <f t="shared" si="1324"/>
        <v>Not Applicable</v>
      </c>
      <c r="AI3656" t="e">
        <f t="shared" si="1325"/>
        <v>#N/A</v>
      </c>
      <c r="AJ3656">
        <f t="shared" si="1326"/>
        <v>16.690000000000001</v>
      </c>
      <c r="AK3656" t="str">
        <f t="shared" si="1327"/>
        <v>no - Low</v>
      </c>
      <c r="AL3656" t="str">
        <f t="shared" si="1328"/>
        <v>Q4 - Very High</v>
      </c>
      <c r="AM3656">
        <f t="shared" si="1329"/>
        <v>0</v>
      </c>
      <c r="AN3656">
        <f t="shared" si="1330"/>
        <v>0</v>
      </c>
      <c r="AO3656">
        <f t="shared" si="1331"/>
        <v>0</v>
      </c>
      <c r="AP3656">
        <f t="shared" si="1332"/>
        <v>1</v>
      </c>
      <c r="AQ3656">
        <f t="shared" si="1333"/>
        <v>98.2</v>
      </c>
    </row>
    <row r="3657" spans="1:43" x14ac:dyDescent="0.25">
      <c r="A3657" t="s">
        <v>29</v>
      </c>
      <c r="B3657">
        <v>115</v>
      </c>
      <c r="C3657" t="s">
        <v>25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  <c r="U3657">
        <f t="shared" si="1311"/>
        <v>0</v>
      </c>
      <c r="V3657" t="str">
        <f t="shared" si="1312"/>
        <v>&lt;=3 calls</v>
      </c>
      <c r="W3657" t="str">
        <f t="shared" si="1313"/>
        <v>Q3</v>
      </c>
      <c r="X3657" t="str">
        <f t="shared" si="1314"/>
        <v>Not Applicable</v>
      </c>
      <c r="Y3657" t="str">
        <f t="shared" si="1315"/>
        <v>Medium</v>
      </c>
      <c r="Z3657" s="3">
        <f t="shared" si="1316"/>
        <v>-1.8414225086854736</v>
      </c>
      <c r="AA3657" s="3">
        <f t="shared" si="1317"/>
        <v>-8.9033806572814317E-2</v>
      </c>
      <c r="AB3657" s="3">
        <f t="shared" si="1318"/>
        <v>-0.20709329832101619</v>
      </c>
      <c r="AC3657" s="3">
        <f t="shared" si="1319"/>
        <v>0.52314354868312773</v>
      </c>
      <c r="AD3657" s="3">
        <f t="shared" si="1320"/>
        <v>2.1181403520900708</v>
      </c>
      <c r="AE3657" s="3">
        <f t="shared" si="1321"/>
        <v>1.9275193075413284</v>
      </c>
      <c r="AF3657" s="3">
        <f t="shared" si="1322"/>
        <v>3.308193284972472</v>
      </c>
      <c r="AG3657" t="str">
        <f t="shared" si="1323"/>
        <v>Cluster 2</v>
      </c>
      <c r="AH3657" t="str">
        <f t="shared" si="1324"/>
        <v>Not Applicable</v>
      </c>
      <c r="AI3657" t="e">
        <f t="shared" si="1325"/>
        <v>#N/A</v>
      </c>
      <c r="AJ3657">
        <f t="shared" si="1326"/>
        <v>13.74</v>
      </c>
      <c r="AK3657" t="str">
        <f t="shared" si="1327"/>
        <v>no - Medium</v>
      </c>
      <c r="AL3657" t="str">
        <f t="shared" si="1328"/>
        <v>Q3 - High</v>
      </c>
      <c r="AM3657">
        <f t="shared" si="1329"/>
        <v>0</v>
      </c>
      <c r="AN3657">
        <f t="shared" si="1330"/>
        <v>0</v>
      </c>
      <c r="AO3657">
        <f t="shared" si="1331"/>
        <v>0</v>
      </c>
      <c r="AP3657">
        <f t="shared" si="1332"/>
        <v>1</v>
      </c>
      <c r="AQ3657">
        <f t="shared" si="1333"/>
        <v>80.8</v>
      </c>
    </row>
    <row r="3658" spans="1:43" x14ac:dyDescent="0.25">
      <c r="A3658" t="s">
        <v>20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  <c r="U3658">
        <f t="shared" si="1311"/>
        <v>0</v>
      </c>
      <c r="V3658" t="str">
        <f t="shared" si="1312"/>
        <v>&gt;3 calls</v>
      </c>
      <c r="W3658" t="str">
        <f t="shared" si="1313"/>
        <v>Q2</v>
      </c>
      <c r="X3658" t="str">
        <f t="shared" si="1314"/>
        <v>Not Applicable</v>
      </c>
      <c r="Y3658" t="str">
        <f t="shared" si="1315"/>
        <v>Low</v>
      </c>
      <c r="Z3658" s="3">
        <f t="shared" si="1316"/>
        <v>0.49878200749843649</v>
      </c>
      <c r="AA3658" s="3">
        <f t="shared" si="1317"/>
        <v>-0.72585583306380641</v>
      </c>
      <c r="AB3658" s="3">
        <f t="shared" si="1318"/>
        <v>-0.15347244927979034</v>
      </c>
      <c r="AC3658" s="3">
        <f t="shared" si="1319"/>
        <v>-0.34638962005053869</v>
      </c>
      <c r="AD3658" s="3">
        <f t="shared" si="1320"/>
        <v>1.8615364495953923</v>
      </c>
      <c r="AE3658" s="3">
        <f t="shared" si="1321"/>
        <v>0.95874383594556534</v>
      </c>
      <c r="AF3658" s="3">
        <f t="shared" si="1322"/>
        <v>2.5244923316886934</v>
      </c>
      <c r="AG3658" t="str">
        <f t="shared" si="1323"/>
        <v>Cluster 2</v>
      </c>
      <c r="AH3658" t="str">
        <f t="shared" si="1324"/>
        <v>Not Applicable</v>
      </c>
      <c r="AI3658" t="e">
        <f t="shared" si="1325"/>
        <v>#N/A</v>
      </c>
      <c r="AJ3658">
        <f t="shared" si="1326"/>
        <v>35.22</v>
      </c>
      <c r="AK3658" t="str">
        <f t="shared" si="1327"/>
        <v>no - Medium</v>
      </c>
      <c r="AL3658" t="str">
        <f t="shared" si="1328"/>
        <v>Q2 - Medium</v>
      </c>
      <c r="AM3658">
        <f t="shared" si="1329"/>
        <v>0</v>
      </c>
      <c r="AN3658">
        <f t="shared" si="1330"/>
        <v>1</v>
      </c>
      <c r="AO3658">
        <f t="shared" si="1331"/>
        <v>0</v>
      </c>
      <c r="AP3658">
        <f t="shared" si="1332"/>
        <v>7</v>
      </c>
      <c r="AQ3658">
        <f t="shared" si="1333"/>
        <v>207.2</v>
      </c>
    </row>
    <row r="3659" spans="1:43" x14ac:dyDescent="0.25">
      <c r="A3659" t="s">
        <v>66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  <c r="U3659">
        <f t="shared" si="1311"/>
        <v>0</v>
      </c>
      <c r="V3659" t="str">
        <f t="shared" si="1312"/>
        <v>&lt;=3 calls</v>
      </c>
      <c r="W3659" t="str">
        <f t="shared" si="1313"/>
        <v>Q2</v>
      </c>
      <c r="X3659" t="str">
        <f t="shared" si="1314"/>
        <v>Not Applicable</v>
      </c>
      <c r="Y3659" t="str">
        <f t="shared" si="1315"/>
        <v>Medium</v>
      </c>
      <c r="Z3659" s="3">
        <f t="shared" si="1316"/>
        <v>0.52840484947544841</v>
      </c>
      <c r="AA3659" s="3">
        <f t="shared" si="1317"/>
        <v>-0.49301777962803706</v>
      </c>
      <c r="AB3659" s="3">
        <f t="shared" si="1318"/>
        <v>-0.57648136949390283</v>
      </c>
      <c r="AC3659" s="3">
        <f t="shared" si="1319"/>
        <v>1.1390628765361424</v>
      </c>
      <c r="AD3659" s="3">
        <f t="shared" si="1320"/>
        <v>2.7107213755445594</v>
      </c>
      <c r="AE3659" s="3">
        <f t="shared" si="1321"/>
        <v>1.466994622367406</v>
      </c>
      <c r="AF3659" s="3">
        <f t="shared" si="1322"/>
        <v>2.2262380978402976</v>
      </c>
      <c r="AG3659" t="str">
        <f t="shared" si="1323"/>
        <v>Cluster 2</v>
      </c>
      <c r="AH3659" t="str">
        <f t="shared" si="1324"/>
        <v>Not Applicable</v>
      </c>
      <c r="AI3659" t="e">
        <f t="shared" si="1325"/>
        <v>#N/A</v>
      </c>
      <c r="AJ3659">
        <f t="shared" si="1326"/>
        <v>35.5</v>
      </c>
      <c r="AK3659" t="str">
        <f t="shared" si="1327"/>
        <v>no - Low</v>
      </c>
      <c r="AL3659" t="str">
        <f t="shared" si="1328"/>
        <v>Q4 - Very High</v>
      </c>
      <c r="AM3659">
        <f t="shared" si="1329"/>
        <v>0</v>
      </c>
      <c r="AN3659">
        <f t="shared" si="1330"/>
        <v>1</v>
      </c>
      <c r="AO3659">
        <f t="shared" si="1331"/>
        <v>0</v>
      </c>
      <c r="AP3659">
        <f t="shared" si="1332"/>
        <v>0</v>
      </c>
      <c r="AQ3659">
        <f t="shared" si="1333"/>
        <v>208.8</v>
      </c>
    </row>
    <row r="3660" spans="1:43" x14ac:dyDescent="0.25">
      <c r="A3660" t="s">
        <v>46</v>
      </c>
      <c r="B3660">
        <v>201</v>
      </c>
      <c r="C3660" t="s">
        <v>28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  <c r="U3660">
        <f t="shared" si="1311"/>
        <v>0</v>
      </c>
      <c r="V3660" t="str">
        <f t="shared" si="1312"/>
        <v>&lt;=3 calls</v>
      </c>
      <c r="W3660" t="str">
        <f t="shared" si="1313"/>
        <v>Q4</v>
      </c>
      <c r="X3660" t="str">
        <f t="shared" si="1314"/>
        <v>Not Applicable</v>
      </c>
      <c r="Y3660" t="str">
        <f t="shared" si="1315"/>
        <v>High</v>
      </c>
      <c r="Z3660" s="3">
        <f t="shared" si="1316"/>
        <v>-0.37694325844696636</v>
      </c>
      <c r="AA3660" s="3">
        <f t="shared" si="1317"/>
        <v>0.73883482786547583</v>
      </c>
      <c r="AB3660" s="3">
        <f t="shared" si="1318"/>
        <v>1.7808500309481219</v>
      </c>
      <c r="AC3660" s="3">
        <f t="shared" si="1319"/>
        <v>1.1390628765361424</v>
      </c>
      <c r="AD3660" s="3">
        <f t="shared" si="1320"/>
        <v>3.9649039264768939</v>
      </c>
      <c r="AE3660" s="3">
        <f t="shared" si="1321"/>
        <v>2.2708708004609908</v>
      </c>
      <c r="AF3660" s="3">
        <f t="shared" si="1322"/>
        <v>1.610355624879422</v>
      </c>
      <c r="AG3660" t="str">
        <f t="shared" si="1323"/>
        <v>Cluster 3</v>
      </c>
      <c r="AH3660" t="str">
        <f t="shared" si="1324"/>
        <v>Not Applicable</v>
      </c>
      <c r="AI3660" t="e">
        <f t="shared" si="1325"/>
        <v>#N/A</v>
      </c>
      <c r="AJ3660">
        <f t="shared" si="1326"/>
        <v>27.18</v>
      </c>
      <c r="AK3660" t="str">
        <f t="shared" si="1327"/>
        <v>no - Medium</v>
      </c>
      <c r="AL3660" t="str">
        <f t="shared" si="1328"/>
        <v>Q4 - Very High</v>
      </c>
      <c r="AM3660">
        <f t="shared" si="1329"/>
        <v>0</v>
      </c>
      <c r="AN3660">
        <f t="shared" si="1330"/>
        <v>0</v>
      </c>
      <c r="AO3660">
        <f t="shared" si="1331"/>
        <v>1</v>
      </c>
      <c r="AP3660">
        <f t="shared" si="1332"/>
        <v>3</v>
      </c>
      <c r="AQ3660">
        <f t="shared" si="1333"/>
        <v>159.9</v>
      </c>
    </row>
    <row r="3661" spans="1:43" x14ac:dyDescent="0.25">
      <c r="A3661" t="s">
        <v>58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  <c r="U3661">
        <f t="shared" si="1311"/>
        <v>0</v>
      </c>
      <c r="V3661" t="str">
        <f t="shared" si="1312"/>
        <v>&lt;=3 calls</v>
      </c>
      <c r="W3661" t="str">
        <f t="shared" si="1313"/>
        <v>Q4</v>
      </c>
      <c r="X3661" t="str">
        <f t="shared" si="1314"/>
        <v>Low</v>
      </c>
      <c r="Y3661" t="str">
        <f t="shared" si="1315"/>
        <v>High</v>
      </c>
      <c r="Z3661" s="3">
        <f t="shared" si="1316"/>
        <v>8.9616502690964939E-2</v>
      </c>
      <c r="AA3661" s="3">
        <f t="shared" si="1317"/>
        <v>1.3239150647040743</v>
      </c>
      <c r="AB3661" s="3">
        <f t="shared" si="1318"/>
        <v>0.14640711387669292</v>
      </c>
      <c r="AC3661" s="3">
        <f t="shared" si="1319"/>
        <v>-0.45508126614224731</v>
      </c>
      <c r="AD3661" s="3">
        <f t="shared" si="1320"/>
        <v>2.8633950213254296</v>
      </c>
      <c r="AE3661" s="3">
        <f t="shared" si="1321"/>
        <v>1.4104312170014839</v>
      </c>
      <c r="AF3661" s="3">
        <f t="shared" si="1322"/>
        <v>1.9441196947804724</v>
      </c>
      <c r="AG3661" t="str">
        <f t="shared" si="1323"/>
        <v>Cluster 2</v>
      </c>
      <c r="AH3661" t="str">
        <f t="shared" si="1324"/>
        <v>Not Applicable</v>
      </c>
      <c r="AI3661" t="e">
        <f t="shared" si="1325"/>
        <v>#N/A</v>
      </c>
      <c r="AJ3661">
        <f t="shared" si="1326"/>
        <v>31.47</v>
      </c>
      <c r="AK3661" t="str">
        <f t="shared" si="1327"/>
        <v>yes - Low</v>
      </c>
      <c r="AL3661" t="str">
        <f t="shared" si="1328"/>
        <v>Q2 - Medium</v>
      </c>
      <c r="AM3661">
        <f t="shared" si="1329"/>
        <v>1</v>
      </c>
      <c r="AN3661">
        <f t="shared" si="1330"/>
        <v>1</v>
      </c>
      <c r="AO3661">
        <f t="shared" si="1331"/>
        <v>0</v>
      </c>
      <c r="AP3661">
        <f t="shared" si="1332"/>
        <v>3</v>
      </c>
      <c r="AQ3661">
        <f t="shared" si="1333"/>
        <v>185.1</v>
      </c>
    </row>
    <row r="3662" spans="1:43" x14ac:dyDescent="0.25">
      <c r="A3662" t="s">
        <v>65</v>
      </c>
      <c r="B3662">
        <v>94</v>
      </c>
      <c r="C3662" t="s">
        <v>25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  <c r="U3662">
        <f t="shared" si="1311"/>
        <v>0</v>
      </c>
      <c r="V3662" t="str">
        <f t="shared" si="1312"/>
        <v>&lt;=3 calls</v>
      </c>
      <c r="W3662" t="str">
        <f t="shared" si="1313"/>
        <v>Q2</v>
      </c>
      <c r="X3662" t="str">
        <f t="shared" si="1314"/>
        <v>Not Applicable</v>
      </c>
      <c r="Y3662" t="str">
        <f t="shared" si="1315"/>
        <v>High</v>
      </c>
      <c r="Z3662" s="3">
        <f t="shared" si="1316"/>
        <v>-0.76204020414811635</v>
      </c>
      <c r="AA3662" s="3">
        <f t="shared" si="1317"/>
        <v>0.75077524086218184</v>
      </c>
      <c r="AB3662" s="3">
        <f t="shared" si="1318"/>
        <v>0.52771092928096297</v>
      </c>
      <c r="AC3662" s="3">
        <f t="shared" si="1319"/>
        <v>0.41445190259141979</v>
      </c>
      <c r="AD3662" s="3">
        <f t="shared" si="1320"/>
        <v>2.730643454691017</v>
      </c>
      <c r="AE3662" s="3">
        <f t="shared" si="1321"/>
        <v>1.2627818257616774</v>
      </c>
      <c r="AF3662" s="3">
        <f t="shared" si="1322"/>
        <v>1.9320512939104642</v>
      </c>
      <c r="AG3662" t="str">
        <f t="shared" si="1323"/>
        <v>Cluster 2</v>
      </c>
      <c r="AH3662" t="str">
        <f t="shared" si="1324"/>
        <v>Not Applicable</v>
      </c>
      <c r="AI3662" t="e">
        <f t="shared" si="1325"/>
        <v>#N/A</v>
      </c>
      <c r="AJ3662">
        <f t="shared" si="1326"/>
        <v>23.65</v>
      </c>
      <c r="AK3662" t="str">
        <f t="shared" si="1327"/>
        <v>no - Low</v>
      </c>
      <c r="AL3662" t="str">
        <f t="shared" si="1328"/>
        <v>Q3 - High</v>
      </c>
      <c r="AM3662">
        <f t="shared" si="1329"/>
        <v>0</v>
      </c>
      <c r="AN3662">
        <f t="shared" si="1330"/>
        <v>0</v>
      </c>
      <c r="AO3662">
        <f t="shared" si="1331"/>
        <v>0</v>
      </c>
      <c r="AP3662">
        <f t="shared" si="1332"/>
        <v>1</v>
      </c>
      <c r="AQ3662">
        <f t="shared" si="1333"/>
        <v>139.1</v>
      </c>
    </row>
    <row r="3663" spans="1:43" x14ac:dyDescent="0.25">
      <c r="A3663" t="s">
        <v>55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  <c r="U3663">
        <f t="shared" si="1311"/>
        <v>0</v>
      </c>
      <c r="V3663" t="str">
        <f t="shared" si="1312"/>
        <v>&lt;=3 calls</v>
      </c>
      <c r="W3663" t="str">
        <f t="shared" si="1313"/>
        <v>Q2</v>
      </c>
      <c r="X3663" t="str">
        <f t="shared" si="1314"/>
        <v>Not Applicable</v>
      </c>
      <c r="Y3663" t="str">
        <f t="shared" si="1315"/>
        <v>Medium</v>
      </c>
      <c r="Z3663" s="3">
        <f t="shared" si="1316"/>
        <v>-0.4584060738837481</v>
      </c>
      <c r="AA3663" s="3">
        <f t="shared" si="1317"/>
        <v>-0.6601835615819226</v>
      </c>
      <c r="AB3663" s="3">
        <f t="shared" si="1318"/>
        <v>-0.19517755408963286</v>
      </c>
      <c r="AC3663" s="3">
        <f t="shared" si="1319"/>
        <v>1.0666017791416695</v>
      </c>
      <c r="AD3663" s="3">
        <f t="shared" si="1320"/>
        <v>2.3081120587219814</v>
      </c>
      <c r="AE3663" s="3">
        <f t="shared" si="1321"/>
        <v>1.349708152322231</v>
      </c>
      <c r="AF3663" s="3">
        <f t="shared" si="1322"/>
        <v>2.5131738732671001</v>
      </c>
      <c r="AG3663" t="str">
        <f t="shared" si="1323"/>
        <v>Cluster 2</v>
      </c>
      <c r="AH3663" t="str">
        <f t="shared" si="1324"/>
        <v>Not Applicable</v>
      </c>
      <c r="AI3663" t="e">
        <f t="shared" si="1325"/>
        <v>#N/A</v>
      </c>
      <c r="AJ3663">
        <f t="shared" si="1326"/>
        <v>26.44</v>
      </c>
      <c r="AK3663" t="str">
        <f t="shared" si="1327"/>
        <v>no - Medium</v>
      </c>
      <c r="AL3663" t="str">
        <f t="shared" si="1328"/>
        <v>Q4 - Very High</v>
      </c>
      <c r="AM3663">
        <f t="shared" si="1329"/>
        <v>0</v>
      </c>
      <c r="AN3663">
        <f t="shared" si="1330"/>
        <v>1</v>
      </c>
      <c r="AO3663">
        <f t="shared" si="1331"/>
        <v>0</v>
      </c>
      <c r="AP3663">
        <f t="shared" si="1332"/>
        <v>1</v>
      </c>
      <c r="AQ3663">
        <f t="shared" si="1333"/>
        <v>155.5</v>
      </c>
    </row>
    <row r="3664" spans="1:43" x14ac:dyDescent="0.25">
      <c r="A3664" t="s">
        <v>62</v>
      </c>
      <c r="B3664">
        <v>138</v>
      </c>
      <c r="C3664" t="s">
        <v>25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  <c r="U3664">
        <f t="shared" si="1311"/>
        <v>0</v>
      </c>
      <c r="V3664" t="str">
        <f t="shared" si="1312"/>
        <v>&lt;=3 calls</v>
      </c>
      <c r="W3664" t="str">
        <f t="shared" si="1313"/>
        <v>Q4</v>
      </c>
      <c r="X3664" t="str">
        <f t="shared" si="1314"/>
        <v>Not Applicable</v>
      </c>
      <c r="Y3664" t="str">
        <f t="shared" si="1315"/>
        <v>High</v>
      </c>
      <c r="Z3664" s="3">
        <f t="shared" si="1316"/>
        <v>4.4508320070569193E-3</v>
      </c>
      <c r="AA3664" s="3">
        <f t="shared" si="1317"/>
        <v>0.84032833833747755</v>
      </c>
      <c r="AB3664" s="3">
        <f t="shared" si="1318"/>
        <v>0.87128155461918588</v>
      </c>
      <c r="AC3664" s="3">
        <f t="shared" si="1319"/>
        <v>1.591586692182255E-2</v>
      </c>
      <c r="AD3664" s="3">
        <f t="shared" si="1320"/>
        <v>2.9882285006553908</v>
      </c>
      <c r="AE3664" s="3">
        <f t="shared" si="1321"/>
        <v>1.2106016637846158</v>
      </c>
      <c r="AF3664" s="3">
        <f t="shared" si="1322"/>
        <v>1.41478026724541</v>
      </c>
      <c r="AG3664" t="str">
        <f t="shared" si="1323"/>
        <v>Cluster 2</v>
      </c>
      <c r="AH3664" t="str">
        <f t="shared" si="1324"/>
        <v>Not Applicable</v>
      </c>
      <c r="AI3664" t="e">
        <f t="shared" si="1325"/>
        <v>#N/A</v>
      </c>
      <c r="AJ3664">
        <f t="shared" si="1326"/>
        <v>30.69</v>
      </c>
      <c r="AK3664" t="str">
        <f t="shared" si="1327"/>
        <v>no - High</v>
      </c>
      <c r="AL3664" t="str">
        <f t="shared" si="1328"/>
        <v>Q2 - Medium</v>
      </c>
      <c r="AM3664">
        <f t="shared" si="1329"/>
        <v>0</v>
      </c>
      <c r="AN3664">
        <f t="shared" si="1330"/>
        <v>0</v>
      </c>
      <c r="AO3664">
        <f t="shared" si="1331"/>
        <v>0</v>
      </c>
      <c r="AP3664">
        <f t="shared" si="1332"/>
        <v>2</v>
      </c>
      <c r="AQ3664">
        <f t="shared" si="1333"/>
        <v>180.5</v>
      </c>
    </row>
    <row r="3665" spans="1:43" x14ac:dyDescent="0.25">
      <c r="A3665" t="s">
        <v>64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  <c r="U3665">
        <f t="shared" si="1311"/>
        <v>0</v>
      </c>
      <c r="V3665" t="str">
        <f t="shared" si="1312"/>
        <v>&lt;=3 calls</v>
      </c>
      <c r="W3665" t="str">
        <f t="shared" si="1313"/>
        <v>Q3</v>
      </c>
      <c r="X3665" t="str">
        <f t="shared" si="1314"/>
        <v>Not Applicable</v>
      </c>
      <c r="Y3665" t="str">
        <f t="shared" si="1315"/>
        <v>Low</v>
      </c>
      <c r="Z3665" s="3">
        <f t="shared" si="1316"/>
        <v>0.45064488928579288</v>
      </c>
      <c r="AA3665" s="3">
        <f t="shared" si="1317"/>
        <v>-1.3089460010696206</v>
      </c>
      <c r="AB3665" s="3">
        <f t="shared" si="1318"/>
        <v>1.1969785636103334</v>
      </c>
      <c r="AC3665" s="3">
        <f t="shared" si="1319"/>
        <v>-1.6506893731510393</v>
      </c>
      <c r="AD3665" s="3">
        <f t="shared" si="1320"/>
        <v>2.7294559340064306</v>
      </c>
      <c r="AE3665" s="3">
        <f t="shared" si="1321"/>
        <v>2.4645392142004927</v>
      </c>
      <c r="AF3665" s="3">
        <f t="shared" si="1322"/>
        <v>3.563422144649866</v>
      </c>
      <c r="AG3665" t="str">
        <f t="shared" si="1323"/>
        <v>Cluster 2</v>
      </c>
      <c r="AH3665" t="str">
        <f t="shared" si="1324"/>
        <v>Not Applicable</v>
      </c>
      <c r="AI3665" t="e">
        <f t="shared" si="1325"/>
        <v>#N/A</v>
      </c>
      <c r="AJ3665">
        <f t="shared" si="1326"/>
        <v>34.78</v>
      </c>
      <c r="AK3665" t="str">
        <f t="shared" si="1327"/>
        <v>no - High</v>
      </c>
      <c r="AL3665" t="str">
        <f t="shared" si="1328"/>
        <v>Q1 - Low</v>
      </c>
      <c r="AM3665">
        <f t="shared" si="1329"/>
        <v>0</v>
      </c>
      <c r="AN3665">
        <f t="shared" si="1330"/>
        <v>1</v>
      </c>
      <c r="AO3665">
        <f t="shared" si="1331"/>
        <v>0</v>
      </c>
      <c r="AP3665">
        <f t="shared" si="1332"/>
        <v>1</v>
      </c>
      <c r="AQ3665">
        <f t="shared" si="1333"/>
        <v>204.6</v>
      </c>
    </row>
    <row r="3666" spans="1:43" x14ac:dyDescent="0.25">
      <c r="A3666" t="s">
        <v>66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  <c r="U3666">
        <f t="shared" si="1311"/>
        <v>1</v>
      </c>
      <c r="V3666" t="str">
        <f t="shared" si="1312"/>
        <v>&lt;=3 calls</v>
      </c>
      <c r="W3666" t="str">
        <f t="shared" si="1313"/>
        <v>Q2</v>
      </c>
      <c r="X3666" t="str">
        <f t="shared" si="1314"/>
        <v>High</v>
      </c>
      <c r="Y3666" t="str">
        <f t="shared" si="1315"/>
        <v>High</v>
      </c>
      <c r="Z3666" s="3">
        <f t="shared" si="1316"/>
        <v>0.74317045380878188</v>
      </c>
      <c r="AA3666" s="3">
        <f t="shared" si="1317"/>
        <v>1.516951741484156</v>
      </c>
      <c r="AB3666" s="3">
        <f t="shared" si="1318"/>
        <v>0.77396964339622087</v>
      </c>
      <c r="AC3666" s="3">
        <f t="shared" si="1319"/>
        <v>0.41445190259141979</v>
      </c>
      <c r="AD3666" s="3">
        <f t="shared" si="1320"/>
        <v>3.810686523505685</v>
      </c>
      <c r="AE3666" s="3">
        <f t="shared" si="1321"/>
        <v>1.903744809018973</v>
      </c>
      <c r="AF3666" s="3">
        <f t="shared" si="1322"/>
        <v>0.85273490329968815</v>
      </c>
      <c r="AG3666" t="str">
        <f t="shared" si="1323"/>
        <v>Cluster 3</v>
      </c>
      <c r="AH3666" t="str">
        <f t="shared" si="1324"/>
        <v>Not Applicable</v>
      </c>
      <c r="AI3666">
        <f t="shared" si="1325"/>
        <v>37.47</v>
      </c>
      <c r="AJ3666" t="e">
        <f t="shared" si="1326"/>
        <v>#N/A</v>
      </c>
      <c r="AK3666" t="str">
        <f t="shared" si="1327"/>
        <v>yes - Medium</v>
      </c>
      <c r="AL3666" t="str">
        <f t="shared" si="1328"/>
        <v>Q3 - High</v>
      </c>
      <c r="AM3666">
        <f t="shared" si="1329"/>
        <v>1</v>
      </c>
      <c r="AN3666">
        <f t="shared" si="1330"/>
        <v>1</v>
      </c>
      <c r="AO3666">
        <f t="shared" si="1331"/>
        <v>0</v>
      </c>
      <c r="AP3666">
        <f t="shared" si="1332"/>
        <v>1</v>
      </c>
      <c r="AQ3666">
        <f t="shared" si="1333"/>
        <v>220.4</v>
      </c>
    </row>
    <row r="3667" spans="1:43" x14ac:dyDescent="0.25">
      <c r="A3667" t="s">
        <v>66</v>
      </c>
      <c r="B3667">
        <v>127</v>
      </c>
      <c r="C3667" t="s">
        <v>28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  <c r="U3667">
        <f t="shared" si="1311"/>
        <v>0</v>
      </c>
      <c r="V3667" t="str">
        <f t="shared" si="1312"/>
        <v>&lt;=3 calls</v>
      </c>
      <c r="W3667" t="str">
        <f t="shared" si="1313"/>
        <v>Q3</v>
      </c>
      <c r="X3667" t="str">
        <f t="shared" si="1314"/>
        <v>Not Applicable</v>
      </c>
      <c r="Y3667" t="str">
        <f t="shared" si="1315"/>
        <v>Low</v>
      </c>
      <c r="Z3667" s="3">
        <f t="shared" si="1316"/>
        <v>0.79501042726855176</v>
      </c>
      <c r="AA3667" s="3">
        <f t="shared" si="1317"/>
        <v>-1.1039689112928328</v>
      </c>
      <c r="AB3667" s="3">
        <f t="shared" si="1318"/>
        <v>-2.0758791852763196</v>
      </c>
      <c r="AC3667" s="3">
        <f t="shared" si="1319"/>
        <v>-0.60000346093119195</v>
      </c>
      <c r="AD3667" s="3">
        <f t="shared" si="1320"/>
        <v>2.1331631960766875</v>
      </c>
      <c r="AE3667" s="3">
        <f t="shared" si="1321"/>
        <v>2.5534422808357533</v>
      </c>
      <c r="AF3667" s="3">
        <f t="shared" si="1322"/>
        <v>4.0607572867660142</v>
      </c>
      <c r="AG3667" t="str">
        <f t="shared" si="1323"/>
        <v>Cluster 1</v>
      </c>
      <c r="AH3667" t="str">
        <f t="shared" si="1324"/>
        <v>Not Applicable</v>
      </c>
      <c r="AI3667" t="e">
        <f t="shared" si="1325"/>
        <v>#N/A</v>
      </c>
      <c r="AJ3667">
        <f t="shared" si="1326"/>
        <v>37.94</v>
      </c>
      <c r="AK3667" t="str">
        <f t="shared" si="1327"/>
        <v>no - Medium</v>
      </c>
      <c r="AL3667" t="str">
        <f t="shared" si="1328"/>
        <v>Q2 - Medium</v>
      </c>
      <c r="AM3667">
        <f t="shared" si="1329"/>
        <v>0</v>
      </c>
      <c r="AN3667">
        <f t="shared" si="1330"/>
        <v>0</v>
      </c>
      <c r="AO3667">
        <f t="shared" si="1331"/>
        <v>1</v>
      </c>
      <c r="AP3667">
        <f t="shared" si="1332"/>
        <v>2</v>
      </c>
      <c r="AQ3667">
        <f t="shared" si="1333"/>
        <v>223.2</v>
      </c>
    </row>
    <row r="3668" spans="1:43" x14ac:dyDescent="0.25">
      <c r="A3668" t="s">
        <v>73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  <c r="U3668">
        <f t="shared" si="1311"/>
        <v>0</v>
      </c>
      <c r="V3668" t="str">
        <f t="shared" si="1312"/>
        <v>&lt;=3 calls</v>
      </c>
      <c r="W3668" t="str">
        <f t="shared" si="1313"/>
        <v>Q2</v>
      </c>
      <c r="X3668" t="str">
        <f t="shared" si="1314"/>
        <v>Not Applicable</v>
      </c>
      <c r="Y3668" t="str">
        <f t="shared" si="1315"/>
        <v>Medium</v>
      </c>
      <c r="Z3668" s="3">
        <f t="shared" si="1316"/>
        <v>-1.3174684912170824</v>
      </c>
      <c r="AA3668" s="3">
        <f t="shared" si="1317"/>
        <v>0.62142076673119906</v>
      </c>
      <c r="AB3668" s="3">
        <f t="shared" si="1318"/>
        <v>1.459124936700769</v>
      </c>
      <c r="AC3668" s="3">
        <f t="shared" si="1319"/>
        <v>-0.23769797395883072</v>
      </c>
      <c r="AD3668" s="3">
        <f t="shared" si="1320"/>
        <v>3.0591161107275533</v>
      </c>
      <c r="AE3668" s="3">
        <f t="shared" si="1321"/>
        <v>2.0754355934118416</v>
      </c>
      <c r="AF3668" s="3">
        <f t="shared" si="1322"/>
        <v>2.6938215282176086</v>
      </c>
      <c r="AG3668" t="str">
        <f t="shared" si="1323"/>
        <v>Cluster 2</v>
      </c>
      <c r="AH3668" t="str">
        <f t="shared" si="1324"/>
        <v>Not Applicable</v>
      </c>
      <c r="AI3668" t="e">
        <f t="shared" si="1325"/>
        <v>#N/A</v>
      </c>
      <c r="AJ3668">
        <f t="shared" si="1326"/>
        <v>18.55</v>
      </c>
      <c r="AK3668" t="str">
        <f t="shared" si="1327"/>
        <v>no - Medium</v>
      </c>
      <c r="AL3668" t="str">
        <f t="shared" si="1328"/>
        <v>Q2 - Medium</v>
      </c>
      <c r="AM3668">
        <f t="shared" si="1329"/>
        <v>0</v>
      </c>
      <c r="AN3668">
        <f t="shared" si="1330"/>
        <v>1</v>
      </c>
      <c r="AO3668">
        <f t="shared" si="1331"/>
        <v>0</v>
      </c>
      <c r="AP3668">
        <f t="shared" si="1332"/>
        <v>0</v>
      </c>
      <c r="AQ3668">
        <f t="shared" si="1333"/>
        <v>109.1</v>
      </c>
    </row>
    <row r="3669" spans="1:43" x14ac:dyDescent="0.25">
      <c r="A3669" t="s">
        <v>53</v>
      </c>
      <c r="B3669">
        <v>47</v>
      </c>
      <c r="C3669" t="s">
        <v>28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  <c r="U3669">
        <f t="shared" si="1311"/>
        <v>0</v>
      </c>
      <c r="V3669" t="str">
        <f t="shared" si="1312"/>
        <v>&lt;=3 calls</v>
      </c>
      <c r="W3669" t="str">
        <f t="shared" si="1313"/>
        <v>Q1</v>
      </c>
      <c r="X3669" t="str">
        <f t="shared" si="1314"/>
        <v>Not Applicable</v>
      </c>
      <c r="Y3669" t="str">
        <f t="shared" si="1315"/>
        <v>Medium</v>
      </c>
      <c r="Z3669" s="3">
        <f t="shared" si="1316"/>
        <v>-0.8101773223607599</v>
      </c>
      <c r="AA3669" s="3">
        <f t="shared" si="1317"/>
        <v>-0.50296812379195877</v>
      </c>
      <c r="AB3669" s="3">
        <f t="shared" si="1318"/>
        <v>-1.0749566698401103</v>
      </c>
      <c r="AC3669" s="3">
        <f t="shared" si="1319"/>
        <v>0.23329915910523916</v>
      </c>
      <c r="AD3669" s="3">
        <f t="shared" si="1320"/>
        <v>1.3452578388978915</v>
      </c>
      <c r="AE3669" s="3">
        <f t="shared" si="1321"/>
        <v>1.4557900146969704</v>
      </c>
      <c r="AF3669" s="3">
        <f t="shared" si="1322"/>
        <v>3.2293854648627169</v>
      </c>
      <c r="AG3669" t="str">
        <f t="shared" si="1323"/>
        <v>Cluster 1</v>
      </c>
      <c r="AH3669" t="str">
        <f t="shared" si="1324"/>
        <v>&gt;16 messages</v>
      </c>
      <c r="AI3669" t="e">
        <f t="shared" si="1325"/>
        <v>#N/A</v>
      </c>
      <c r="AJ3669">
        <f t="shared" si="1326"/>
        <v>23.21</v>
      </c>
      <c r="AK3669" t="str">
        <f t="shared" si="1327"/>
        <v>no - Low</v>
      </c>
      <c r="AL3669" t="str">
        <f t="shared" si="1328"/>
        <v>Q3 - High</v>
      </c>
      <c r="AM3669">
        <f t="shared" si="1329"/>
        <v>0</v>
      </c>
      <c r="AN3669">
        <f t="shared" si="1330"/>
        <v>0</v>
      </c>
      <c r="AO3669">
        <f t="shared" si="1331"/>
        <v>1</v>
      </c>
      <c r="AP3669">
        <f t="shared" si="1332"/>
        <v>2</v>
      </c>
      <c r="AQ3669">
        <f t="shared" si="1333"/>
        <v>136.5</v>
      </c>
    </row>
    <row r="3670" spans="1:43" x14ac:dyDescent="0.25">
      <c r="A3670" t="s">
        <v>60</v>
      </c>
      <c r="B3670">
        <v>128</v>
      </c>
      <c r="C3670" t="s">
        <v>28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  <c r="U3670">
        <f t="shared" si="1311"/>
        <v>1</v>
      </c>
      <c r="V3670" t="str">
        <f t="shared" si="1312"/>
        <v>&lt;=3 calls</v>
      </c>
      <c r="W3670" t="str">
        <f t="shared" si="1313"/>
        <v>Q4</v>
      </c>
      <c r="X3670" t="str">
        <f t="shared" si="1314"/>
        <v>High</v>
      </c>
      <c r="Y3670" t="str">
        <f t="shared" si="1315"/>
        <v>Low</v>
      </c>
      <c r="Z3670" s="3">
        <f t="shared" si="1316"/>
        <v>0.2321764297053332</v>
      </c>
      <c r="AA3670" s="3">
        <f t="shared" si="1317"/>
        <v>-1.2651644867483651</v>
      </c>
      <c r="AB3670" s="3">
        <f t="shared" si="1318"/>
        <v>-0.96771497175765908</v>
      </c>
      <c r="AC3670" s="3">
        <f t="shared" si="1319"/>
        <v>1.1752934252333782</v>
      </c>
      <c r="AD3670" s="3">
        <f t="shared" si="1320"/>
        <v>2.5142622710978419</v>
      </c>
      <c r="AE3670" s="3">
        <f t="shared" si="1321"/>
        <v>1.9930714926968132</v>
      </c>
      <c r="AF3670" s="3">
        <f t="shared" si="1322"/>
        <v>3.1021207555695391</v>
      </c>
      <c r="AG3670" t="str">
        <f t="shared" si="1323"/>
        <v>Cluster 2</v>
      </c>
      <c r="AH3670" t="str">
        <f t="shared" si="1324"/>
        <v>Not Applicable</v>
      </c>
      <c r="AI3670">
        <f t="shared" si="1325"/>
        <v>32.78</v>
      </c>
      <c r="AJ3670" t="e">
        <f t="shared" si="1326"/>
        <v>#N/A</v>
      </c>
      <c r="AK3670" t="str">
        <f t="shared" si="1327"/>
        <v>yes - Medium</v>
      </c>
      <c r="AL3670" t="str">
        <f t="shared" si="1328"/>
        <v>Q4 - Very High</v>
      </c>
      <c r="AM3670">
        <f t="shared" si="1329"/>
        <v>1</v>
      </c>
      <c r="AN3670">
        <f t="shared" si="1330"/>
        <v>0</v>
      </c>
      <c r="AO3670">
        <f t="shared" si="1331"/>
        <v>1</v>
      </c>
      <c r="AP3670">
        <f t="shared" si="1332"/>
        <v>1</v>
      </c>
      <c r="AQ3670">
        <f t="shared" si="1333"/>
        <v>192.8</v>
      </c>
    </row>
    <row r="3671" spans="1:43" x14ac:dyDescent="0.25">
      <c r="A3671" t="s">
        <v>65</v>
      </c>
      <c r="B3671">
        <v>76</v>
      </c>
      <c r="C3671" t="s">
        <v>28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  <c r="U3671">
        <f t="shared" si="1311"/>
        <v>1</v>
      </c>
      <c r="V3671" t="str">
        <f t="shared" si="1312"/>
        <v>&lt;=3 calls</v>
      </c>
      <c r="W3671" t="str">
        <f t="shared" si="1313"/>
        <v>Q2</v>
      </c>
      <c r="X3671" t="str">
        <f t="shared" si="1314"/>
        <v>Not Applicable</v>
      </c>
      <c r="Y3671" t="str">
        <f t="shared" si="1315"/>
        <v>Medium</v>
      </c>
      <c r="Z3671" s="3">
        <f t="shared" si="1316"/>
        <v>2.1021183295041856</v>
      </c>
      <c r="AA3671" s="3">
        <f t="shared" si="1317"/>
        <v>-0.60844177192952964</v>
      </c>
      <c r="AB3671" s="3">
        <f t="shared" si="1318"/>
        <v>-0.79692263777449646</v>
      </c>
      <c r="AC3671" s="3">
        <f t="shared" si="1319"/>
        <v>1.2477545226278501</v>
      </c>
      <c r="AD3671" s="3">
        <f t="shared" si="1320"/>
        <v>3.8561764463335892</v>
      </c>
      <c r="AE3671" s="3">
        <f t="shared" si="1321"/>
        <v>2.6421733289854261</v>
      </c>
      <c r="AF3671" s="3">
        <f t="shared" si="1322"/>
        <v>2.6630927538382716</v>
      </c>
      <c r="AG3671" t="str">
        <f t="shared" si="1323"/>
        <v>Cluster 2</v>
      </c>
      <c r="AH3671" t="str">
        <f t="shared" si="1324"/>
        <v>Not Applicable</v>
      </c>
      <c r="AI3671">
        <f t="shared" si="1325"/>
        <v>49.95</v>
      </c>
      <c r="AJ3671" t="e">
        <f t="shared" si="1326"/>
        <v>#N/A</v>
      </c>
      <c r="AK3671" t="str">
        <f t="shared" si="1327"/>
        <v>no - High</v>
      </c>
      <c r="AL3671" t="str">
        <f t="shared" si="1328"/>
        <v>Q4 - Very High</v>
      </c>
      <c r="AM3671">
        <f t="shared" si="1329"/>
        <v>0</v>
      </c>
      <c r="AN3671">
        <f t="shared" si="1330"/>
        <v>0</v>
      </c>
      <c r="AO3671">
        <f t="shared" si="1331"/>
        <v>1</v>
      </c>
      <c r="AP3671">
        <f t="shared" si="1332"/>
        <v>0</v>
      </c>
      <c r="AQ3671">
        <f t="shared" si="1333"/>
        <v>293.8</v>
      </c>
    </row>
    <row r="3672" spans="1:43" x14ac:dyDescent="0.25">
      <c r="A3672" t="s">
        <v>65</v>
      </c>
      <c r="B3672">
        <v>167</v>
      </c>
      <c r="C3672" t="s">
        <v>25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  <c r="U3672">
        <f t="shared" si="1311"/>
        <v>0</v>
      </c>
      <c r="V3672" t="str">
        <f t="shared" si="1312"/>
        <v>&lt;=3 calls</v>
      </c>
      <c r="W3672" t="str">
        <f t="shared" si="1313"/>
        <v>Q4</v>
      </c>
      <c r="X3672" t="str">
        <f t="shared" si="1314"/>
        <v>Not Applicable</v>
      </c>
      <c r="Y3672" t="str">
        <f t="shared" si="1315"/>
        <v>Low</v>
      </c>
      <c r="Z3672" s="3">
        <f t="shared" si="1316"/>
        <v>-0.92126297977455318</v>
      </c>
      <c r="AA3672" s="3">
        <f t="shared" si="1317"/>
        <v>-2.3736328266092479</v>
      </c>
      <c r="AB3672" s="3">
        <f t="shared" si="1318"/>
        <v>0.41848327382661471</v>
      </c>
      <c r="AC3672" s="3">
        <f t="shared" si="1319"/>
        <v>0.34199080519694713</v>
      </c>
      <c r="AD3672" s="3">
        <f t="shared" si="1320"/>
        <v>2.388744603353719</v>
      </c>
      <c r="AE3672" s="3">
        <f t="shared" si="1321"/>
        <v>2.602872304737978</v>
      </c>
      <c r="AF3672" s="3">
        <f t="shared" si="1322"/>
        <v>3.9804255663801169</v>
      </c>
      <c r="AG3672" t="str">
        <f t="shared" si="1323"/>
        <v>Cluster 1</v>
      </c>
      <c r="AH3672" t="str">
        <f t="shared" si="1324"/>
        <v>Not Applicable</v>
      </c>
      <c r="AI3672" t="e">
        <f t="shared" si="1325"/>
        <v>#N/A</v>
      </c>
      <c r="AJ3672">
        <f t="shared" si="1326"/>
        <v>22.19</v>
      </c>
      <c r="AK3672" t="str">
        <f t="shared" si="1327"/>
        <v>no - Medium</v>
      </c>
      <c r="AL3672" t="str">
        <f t="shared" si="1328"/>
        <v>Q3 - High</v>
      </c>
      <c r="AM3672">
        <f t="shared" si="1329"/>
        <v>0</v>
      </c>
      <c r="AN3672">
        <f t="shared" si="1330"/>
        <v>0</v>
      </c>
      <c r="AO3672">
        <f t="shared" si="1331"/>
        <v>0</v>
      </c>
      <c r="AP3672">
        <f t="shared" si="1332"/>
        <v>1</v>
      </c>
      <c r="AQ3672">
        <f t="shared" si="1333"/>
        <v>130.5</v>
      </c>
    </row>
    <row r="3673" spans="1:43" x14ac:dyDescent="0.25">
      <c r="A3673" t="s">
        <v>73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  <c r="U3673">
        <f t="shared" si="1311"/>
        <v>0</v>
      </c>
      <c r="V3673" t="str">
        <f t="shared" si="1312"/>
        <v>&lt;=3 calls</v>
      </c>
      <c r="W3673" t="str">
        <f t="shared" si="1313"/>
        <v>Q3</v>
      </c>
      <c r="X3673" t="str">
        <f t="shared" si="1314"/>
        <v>Not Applicable</v>
      </c>
      <c r="Y3673" t="str">
        <f t="shared" si="1315"/>
        <v>Medium</v>
      </c>
      <c r="Z3673" s="3">
        <f t="shared" si="1316"/>
        <v>0.12109077229154</v>
      </c>
      <c r="AA3673" s="3">
        <f t="shared" si="1317"/>
        <v>-0.47510716013297782</v>
      </c>
      <c r="AB3673" s="3">
        <f t="shared" si="1318"/>
        <v>0.43039901805799802</v>
      </c>
      <c r="AC3673" s="3">
        <f t="shared" si="1319"/>
        <v>0.99414068174719761</v>
      </c>
      <c r="AD3673" s="3">
        <f t="shared" si="1320"/>
        <v>2.7486351926949801</v>
      </c>
      <c r="AE3673" s="3">
        <f t="shared" si="1321"/>
        <v>1.1890957903356048</v>
      </c>
      <c r="AF3673" s="3">
        <f t="shared" si="1322"/>
        <v>1.8091164071629944</v>
      </c>
      <c r="AG3673" t="str">
        <f t="shared" si="1323"/>
        <v>Cluster 2</v>
      </c>
      <c r="AH3673" t="str">
        <f t="shared" si="1324"/>
        <v>Not Applicable</v>
      </c>
      <c r="AI3673" t="e">
        <f t="shared" si="1325"/>
        <v>#N/A</v>
      </c>
      <c r="AJ3673">
        <f t="shared" si="1326"/>
        <v>31.76</v>
      </c>
      <c r="AK3673" t="str">
        <f t="shared" si="1327"/>
        <v>no - Low</v>
      </c>
      <c r="AL3673" t="str">
        <f t="shared" si="1328"/>
        <v>Q4 - Very High</v>
      </c>
      <c r="AM3673">
        <f t="shared" si="1329"/>
        <v>0</v>
      </c>
      <c r="AN3673">
        <f t="shared" si="1330"/>
        <v>1</v>
      </c>
      <c r="AO3673">
        <f t="shared" si="1331"/>
        <v>0</v>
      </c>
      <c r="AP3673">
        <f t="shared" si="1332"/>
        <v>0</v>
      </c>
      <c r="AQ3673">
        <f t="shared" si="1333"/>
        <v>186.8</v>
      </c>
    </row>
    <row r="3674" spans="1:43" x14ac:dyDescent="0.25">
      <c r="A3674" t="s">
        <v>38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  <c r="U3674">
        <f t="shared" si="1311"/>
        <v>0</v>
      </c>
      <c r="V3674" t="str">
        <f t="shared" si="1312"/>
        <v>&lt;=3 calls</v>
      </c>
      <c r="W3674" t="str">
        <f t="shared" si="1313"/>
        <v>Q4</v>
      </c>
      <c r="X3674" t="str">
        <f t="shared" si="1314"/>
        <v>Not Applicable</v>
      </c>
      <c r="Y3674" t="str">
        <f t="shared" si="1315"/>
        <v>Medium</v>
      </c>
      <c r="Z3674" s="3">
        <f t="shared" si="1316"/>
        <v>-1.2971027873578869</v>
      </c>
      <c r="AA3674" s="3">
        <f t="shared" si="1317"/>
        <v>0.38261250679707703</v>
      </c>
      <c r="AB3674" s="3">
        <f t="shared" si="1318"/>
        <v>-0.246812445758961</v>
      </c>
      <c r="AC3674" s="3">
        <f t="shared" si="1319"/>
        <v>0.74052684086654508</v>
      </c>
      <c r="AD3674" s="3">
        <f t="shared" si="1320"/>
        <v>2.3657160831021118</v>
      </c>
      <c r="AE3674" s="3">
        <f t="shared" si="1321"/>
        <v>1.5614622495451014</v>
      </c>
      <c r="AF3674" s="3">
        <f t="shared" si="1322"/>
        <v>2.6980949070892413</v>
      </c>
      <c r="AG3674" t="str">
        <f t="shared" si="1323"/>
        <v>Cluster 2</v>
      </c>
      <c r="AH3674" t="str">
        <f t="shared" si="1324"/>
        <v>Not Applicable</v>
      </c>
      <c r="AI3674" t="e">
        <f t="shared" si="1325"/>
        <v>#N/A</v>
      </c>
      <c r="AJ3674">
        <f t="shared" si="1326"/>
        <v>18.73</v>
      </c>
      <c r="AK3674" t="str">
        <f t="shared" si="1327"/>
        <v>no - Medium</v>
      </c>
      <c r="AL3674" t="str">
        <f t="shared" si="1328"/>
        <v>Q4 - Very High</v>
      </c>
      <c r="AM3674">
        <f t="shared" si="1329"/>
        <v>0</v>
      </c>
      <c r="AN3674">
        <f t="shared" si="1330"/>
        <v>1</v>
      </c>
      <c r="AO3674">
        <f t="shared" si="1331"/>
        <v>0</v>
      </c>
      <c r="AP3674">
        <f t="shared" si="1332"/>
        <v>2</v>
      </c>
      <c r="AQ3674">
        <f t="shared" si="1333"/>
        <v>110.2</v>
      </c>
    </row>
    <row r="3675" spans="1:43" x14ac:dyDescent="0.25">
      <c r="A3675" t="s">
        <v>55</v>
      </c>
      <c r="B3675">
        <v>83</v>
      </c>
      <c r="C3675" t="s">
        <v>28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  <c r="U3675">
        <f t="shared" si="1311"/>
        <v>0</v>
      </c>
      <c r="V3675" t="str">
        <f t="shared" si="1312"/>
        <v>&lt;=3 calls</v>
      </c>
      <c r="W3675" t="str">
        <f t="shared" si="1313"/>
        <v>Q2</v>
      </c>
      <c r="X3675" t="str">
        <f t="shared" si="1314"/>
        <v>Not Applicable</v>
      </c>
      <c r="Y3675" t="str">
        <f t="shared" si="1315"/>
        <v>High</v>
      </c>
      <c r="Z3675" s="3">
        <f t="shared" si="1316"/>
        <v>0.88758180844671275</v>
      </c>
      <c r="AA3675" s="3">
        <f t="shared" si="1317"/>
        <v>0.975653018966813</v>
      </c>
      <c r="AB3675" s="3">
        <f t="shared" si="1318"/>
        <v>-2.125528119573751</v>
      </c>
      <c r="AC3675" s="3">
        <f t="shared" si="1319"/>
        <v>-2.0314681775414092E-2</v>
      </c>
      <c r="AD3675" s="3">
        <f t="shared" si="1320"/>
        <v>3.1133208645476422</v>
      </c>
      <c r="AE3675" s="3">
        <f t="shared" si="1321"/>
        <v>2.5015960412302696</v>
      </c>
      <c r="AF3675" s="3">
        <f t="shared" si="1322"/>
        <v>3.2898630216728222</v>
      </c>
      <c r="AG3675" t="str">
        <f t="shared" si="1323"/>
        <v>Cluster 2</v>
      </c>
      <c r="AH3675" t="str">
        <f t="shared" si="1324"/>
        <v>&gt;16 messages</v>
      </c>
      <c r="AI3675" t="e">
        <f t="shared" si="1325"/>
        <v>#N/A</v>
      </c>
      <c r="AJ3675">
        <f t="shared" si="1326"/>
        <v>38.79</v>
      </c>
      <c r="AK3675" t="str">
        <f t="shared" si="1327"/>
        <v>no - High</v>
      </c>
      <c r="AL3675" t="str">
        <f t="shared" si="1328"/>
        <v>Q2 - Medium</v>
      </c>
      <c r="AM3675">
        <f t="shared" si="1329"/>
        <v>0</v>
      </c>
      <c r="AN3675">
        <f t="shared" si="1330"/>
        <v>0</v>
      </c>
      <c r="AO3675">
        <f t="shared" si="1331"/>
        <v>1</v>
      </c>
      <c r="AP3675">
        <f t="shared" si="1332"/>
        <v>0</v>
      </c>
      <c r="AQ3675">
        <f t="shared" si="1333"/>
        <v>228.2</v>
      </c>
    </row>
    <row r="3676" spans="1:43" x14ac:dyDescent="0.25">
      <c r="A3676" t="s">
        <v>63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  <c r="U3676">
        <f t="shared" si="1311"/>
        <v>1</v>
      </c>
      <c r="V3676" t="str">
        <f t="shared" si="1312"/>
        <v>&lt;=3 calls</v>
      </c>
      <c r="W3676" t="str">
        <f t="shared" si="1313"/>
        <v>Q2</v>
      </c>
      <c r="X3676" t="str">
        <f t="shared" si="1314"/>
        <v>High</v>
      </c>
      <c r="Y3676" t="str">
        <f t="shared" si="1315"/>
        <v>Medium</v>
      </c>
      <c r="Z3676" s="3">
        <f t="shared" si="1316"/>
        <v>-6.7754845311908771E-2</v>
      </c>
      <c r="AA3676" s="3">
        <f t="shared" si="1317"/>
        <v>-0.41341502631666305</v>
      </c>
      <c r="AB3676" s="3">
        <f t="shared" si="1318"/>
        <v>-0.44342222557678795</v>
      </c>
      <c r="AC3676" s="3">
        <f t="shared" si="1319"/>
        <v>2.2984404348476986</v>
      </c>
      <c r="AD3676" s="3">
        <f t="shared" si="1320"/>
        <v>3.5217397804225508</v>
      </c>
      <c r="AE3676" s="3">
        <f t="shared" si="1321"/>
        <v>2.3780148035127948</v>
      </c>
      <c r="AF3676" s="3">
        <f t="shared" si="1322"/>
        <v>2.6281662296059816</v>
      </c>
      <c r="AG3676" t="str">
        <f t="shared" si="1323"/>
        <v>Cluster 2</v>
      </c>
      <c r="AH3676" t="str">
        <f t="shared" si="1324"/>
        <v>Not Applicable</v>
      </c>
      <c r="AI3676">
        <f t="shared" si="1325"/>
        <v>30.02</v>
      </c>
      <c r="AJ3676" t="e">
        <f t="shared" si="1326"/>
        <v>#N/A</v>
      </c>
      <c r="AK3676" t="str">
        <f t="shared" si="1327"/>
        <v>yes - Medium</v>
      </c>
      <c r="AL3676" t="str">
        <f t="shared" si="1328"/>
        <v>Q4 - Very High</v>
      </c>
      <c r="AM3676">
        <f t="shared" si="1329"/>
        <v>1</v>
      </c>
      <c r="AN3676">
        <f t="shared" si="1330"/>
        <v>1</v>
      </c>
      <c r="AO3676">
        <f t="shared" si="1331"/>
        <v>0</v>
      </c>
      <c r="AP3676">
        <f t="shared" si="1332"/>
        <v>2</v>
      </c>
      <c r="AQ3676">
        <f t="shared" si="1333"/>
        <v>176.6</v>
      </c>
    </row>
    <row r="3677" spans="1:43" x14ac:dyDescent="0.25">
      <c r="A3677" t="s">
        <v>27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  <c r="U3677">
        <f t="shared" si="1311"/>
        <v>0</v>
      </c>
      <c r="V3677" t="str">
        <f t="shared" si="1312"/>
        <v>&lt;=3 calls</v>
      </c>
      <c r="W3677" t="str">
        <f t="shared" si="1313"/>
        <v>Q4</v>
      </c>
      <c r="X3677" t="str">
        <f t="shared" si="1314"/>
        <v>Not Applicable</v>
      </c>
      <c r="Y3677" t="str">
        <f t="shared" si="1315"/>
        <v>Medium</v>
      </c>
      <c r="Z3677" s="3">
        <f t="shared" si="1316"/>
        <v>1.131970254757058</v>
      </c>
      <c r="AA3677" s="3">
        <f t="shared" si="1317"/>
        <v>0.12390355853511149</v>
      </c>
      <c r="AB3677" s="3">
        <f t="shared" si="1318"/>
        <v>-7.800606914769552E-2</v>
      </c>
      <c r="AC3677" s="3">
        <f t="shared" si="1319"/>
        <v>-0.31015907135330267</v>
      </c>
      <c r="AD3677" s="3">
        <f t="shared" si="1320"/>
        <v>2.6710315781400609</v>
      </c>
      <c r="AE3677" s="3">
        <f t="shared" si="1321"/>
        <v>1.1827900683718311</v>
      </c>
      <c r="AF3677" s="3">
        <f t="shared" si="1322"/>
        <v>1.9140467602064215</v>
      </c>
      <c r="AG3677" t="str">
        <f t="shared" si="1323"/>
        <v>Cluster 2</v>
      </c>
      <c r="AH3677" t="str">
        <f t="shared" si="1324"/>
        <v>&gt;16 messages</v>
      </c>
      <c r="AI3677" t="e">
        <f t="shared" si="1325"/>
        <v>#N/A</v>
      </c>
      <c r="AJ3677">
        <f t="shared" si="1326"/>
        <v>41.04</v>
      </c>
      <c r="AK3677" t="str">
        <f t="shared" si="1327"/>
        <v>no - Medium</v>
      </c>
      <c r="AL3677" t="str">
        <f t="shared" si="1328"/>
        <v>Q2 - Medium</v>
      </c>
      <c r="AM3677">
        <f t="shared" si="1329"/>
        <v>0</v>
      </c>
      <c r="AN3677">
        <f t="shared" si="1330"/>
        <v>1</v>
      </c>
      <c r="AO3677">
        <f t="shared" si="1331"/>
        <v>0</v>
      </c>
      <c r="AP3677">
        <f t="shared" si="1332"/>
        <v>0</v>
      </c>
      <c r="AQ3677">
        <f t="shared" si="1333"/>
        <v>241.4</v>
      </c>
    </row>
    <row r="3678" spans="1:43" x14ac:dyDescent="0.25">
      <c r="A3678" t="s">
        <v>30</v>
      </c>
      <c r="B3678">
        <v>79</v>
      </c>
      <c r="C3678" t="s">
        <v>25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  <c r="U3678">
        <f t="shared" si="1311"/>
        <v>0</v>
      </c>
      <c r="V3678" t="str">
        <f t="shared" si="1312"/>
        <v>&lt;=3 calls</v>
      </c>
      <c r="W3678" t="str">
        <f t="shared" si="1313"/>
        <v>Q2</v>
      </c>
      <c r="X3678" t="str">
        <f t="shared" si="1314"/>
        <v>Not Applicable</v>
      </c>
      <c r="Y3678" t="str">
        <f t="shared" si="1315"/>
        <v>Medium</v>
      </c>
      <c r="Z3678" s="3">
        <f t="shared" si="1316"/>
        <v>-0.10108054253604642</v>
      </c>
      <c r="AA3678" s="3">
        <f t="shared" si="1317"/>
        <v>-6.3162911746617534E-2</v>
      </c>
      <c r="AB3678" s="3">
        <f t="shared" si="1318"/>
        <v>-2.2546153487470715</v>
      </c>
      <c r="AC3678" s="3">
        <f t="shared" si="1319"/>
        <v>-0.60000346093119195</v>
      </c>
      <c r="AD3678" s="3">
        <f t="shared" si="1320"/>
        <v>1.8492638604355855</v>
      </c>
      <c r="AE3678" s="3">
        <f t="shared" si="1321"/>
        <v>2.3361295669193907</v>
      </c>
      <c r="AF3678" s="3">
        <f t="shared" si="1322"/>
        <v>3.9363975766374049</v>
      </c>
      <c r="AG3678" t="str">
        <f t="shared" si="1323"/>
        <v>Cluster 1</v>
      </c>
      <c r="AH3678" t="str">
        <f t="shared" si="1324"/>
        <v>Not Applicable</v>
      </c>
      <c r="AI3678" t="e">
        <f t="shared" si="1325"/>
        <v>#N/A</v>
      </c>
      <c r="AJ3678">
        <f t="shared" si="1326"/>
        <v>29.72</v>
      </c>
      <c r="AK3678" t="str">
        <f t="shared" si="1327"/>
        <v>no - Medium</v>
      </c>
      <c r="AL3678" t="str">
        <f t="shared" si="1328"/>
        <v>Q2 - Medium</v>
      </c>
      <c r="AM3678">
        <f t="shared" si="1329"/>
        <v>0</v>
      </c>
      <c r="AN3678">
        <f t="shared" si="1330"/>
        <v>0</v>
      </c>
      <c r="AO3678">
        <f t="shared" si="1331"/>
        <v>0</v>
      </c>
      <c r="AP3678">
        <f t="shared" si="1332"/>
        <v>3</v>
      </c>
      <c r="AQ3678">
        <f t="shared" si="1333"/>
        <v>174.8</v>
      </c>
    </row>
    <row r="3679" spans="1:43" x14ac:dyDescent="0.25">
      <c r="A3679" t="s">
        <v>38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  <c r="U3679">
        <f t="shared" si="1311"/>
        <v>0</v>
      </c>
      <c r="V3679" t="str">
        <f t="shared" si="1312"/>
        <v>&lt;=3 calls</v>
      </c>
      <c r="W3679" t="str">
        <f t="shared" si="1313"/>
        <v>Q4</v>
      </c>
      <c r="X3679" t="str">
        <f t="shared" si="1314"/>
        <v>Not Applicable</v>
      </c>
      <c r="Y3679" t="str">
        <f t="shared" si="1315"/>
        <v>Medium</v>
      </c>
      <c r="Z3679" s="3">
        <f t="shared" si="1316"/>
        <v>-0.15662337124294304</v>
      </c>
      <c r="AA3679" s="3">
        <f t="shared" si="1317"/>
        <v>-0.45918660947070333</v>
      </c>
      <c r="AB3679" s="3">
        <f t="shared" si="1318"/>
        <v>0.4462866770331762</v>
      </c>
      <c r="AC3679" s="3">
        <f t="shared" si="1319"/>
        <v>1.591586692182255E-2</v>
      </c>
      <c r="AD3679" s="3">
        <f t="shared" si="1320"/>
        <v>2.0316479670790897</v>
      </c>
      <c r="AE3679" s="3">
        <f t="shared" si="1321"/>
        <v>0.65939998153919654</v>
      </c>
      <c r="AF3679" s="3">
        <f t="shared" si="1322"/>
        <v>2.1776187015111685</v>
      </c>
      <c r="AG3679" t="str">
        <f t="shared" si="1323"/>
        <v>Cluster 2</v>
      </c>
      <c r="AH3679" t="str">
        <f t="shared" si="1324"/>
        <v>Not Applicable</v>
      </c>
      <c r="AI3679" t="e">
        <f t="shared" si="1325"/>
        <v>#N/A</v>
      </c>
      <c r="AJ3679">
        <f t="shared" si="1326"/>
        <v>29.21</v>
      </c>
      <c r="AK3679" t="str">
        <f t="shared" si="1327"/>
        <v>no - Medium</v>
      </c>
      <c r="AL3679" t="str">
        <f t="shared" si="1328"/>
        <v>Q2 - Medium</v>
      </c>
      <c r="AM3679">
        <f t="shared" si="1329"/>
        <v>0</v>
      </c>
      <c r="AN3679">
        <f t="shared" si="1330"/>
        <v>1</v>
      </c>
      <c r="AO3679">
        <f t="shared" si="1331"/>
        <v>0</v>
      </c>
      <c r="AP3679">
        <f t="shared" si="1332"/>
        <v>1</v>
      </c>
      <c r="AQ3679">
        <f t="shared" si="1333"/>
        <v>171.8</v>
      </c>
    </row>
    <row r="3680" spans="1:43" x14ac:dyDescent="0.25">
      <c r="A3680" t="s">
        <v>53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  <c r="U3680">
        <f t="shared" si="1311"/>
        <v>0</v>
      </c>
      <c r="V3680" t="str">
        <f t="shared" si="1312"/>
        <v>&lt;=3 calls</v>
      </c>
      <c r="W3680" t="str">
        <f t="shared" si="1313"/>
        <v>Q2</v>
      </c>
      <c r="X3680" t="str">
        <f t="shared" si="1314"/>
        <v>Not Applicable</v>
      </c>
      <c r="Y3680" t="str">
        <f t="shared" si="1315"/>
        <v>Medium</v>
      </c>
      <c r="Z3680" s="3">
        <f t="shared" si="1316"/>
        <v>0.19514787723406882</v>
      </c>
      <c r="AA3680" s="3">
        <f t="shared" si="1317"/>
        <v>0.43236422761668575</v>
      </c>
      <c r="AB3680" s="3">
        <f t="shared" si="1318"/>
        <v>0.21194370714930152</v>
      </c>
      <c r="AC3680" s="3">
        <f t="shared" si="1319"/>
        <v>0.74052684086654508</v>
      </c>
      <c r="AD3680" s="3">
        <f t="shared" si="1320"/>
        <v>2.8245861576678295</v>
      </c>
      <c r="AE3680" s="3">
        <f t="shared" si="1321"/>
        <v>0.90461132888965667</v>
      </c>
      <c r="AF3680" s="3">
        <f t="shared" si="1322"/>
        <v>1.2877718550357857</v>
      </c>
      <c r="AG3680" t="str">
        <f t="shared" si="1323"/>
        <v>Cluster 2</v>
      </c>
      <c r="AH3680" t="str">
        <f t="shared" si="1324"/>
        <v>&gt;16 messages</v>
      </c>
      <c r="AI3680" t="e">
        <f t="shared" si="1325"/>
        <v>#N/A</v>
      </c>
      <c r="AJ3680">
        <f t="shared" si="1326"/>
        <v>32.44</v>
      </c>
      <c r="AK3680" t="str">
        <f t="shared" si="1327"/>
        <v>no - Medium</v>
      </c>
      <c r="AL3680" t="str">
        <f t="shared" si="1328"/>
        <v>Q4 - Very High</v>
      </c>
      <c r="AM3680">
        <f t="shared" si="1329"/>
        <v>0</v>
      </c>
      <c r="AN3680">
        <f t="shared" si="1330"/>
        <v>1</v>
      </c>
      <c r="AO3680">
        <f t="shared" si="1331"/>
        <v>0</v>
      </c>
      <c r="AP3680">
        <f t="shared" si="1332"/>
        <v>1</v>
      </c>
      <c r="AQ3680">
        <f t="shared" si="1333"/>
        <v>190.8</v>
      </c>
    </row>
    <row r="3681" spans="1:43" x14ac:dyDescent="0.25">
      <c r="A3681" t="s">
        <v>53</v>
      </c>
      <c r="B3681">
        <v>216</v>
      </c>
      <c r="C3681" t="s">
        <v>25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  <c r="U3681">
        <f t="shared" si="1311"/>
        <v>0</v>
      </c>
      <c r="V3681" t="str">
        <f t="shared" si="1312"/>
        <v>&lt;=3 calls</v>
      </c>
      <c r="W3681" t="str">
        <f t="shared" si="1313"/>
        <v>Q4</v>
      </c>
      <c r="X3681" t="str">
        <f t="shared" si="1314"/>
        <v>Not Applicable</v>
      </c>
      <c r="Y3681" t="str">
        <f t="shared" si="1315"/>
        <v>Medium</v>
      </c>
      <c r="Z3681" s="3">
        <f t="shared" si="1316"/>
        <v>0.5932048163001612</v>
      </c>
      <c r="AA3681" s="3">
        <f t="shared" si="1317"/>
        <v>-0.1805769728808943</v>
      </c>
      <c r="AB3681" s="3">
        <f t="shared" si="1318"/>
        <v>0.4840198670992239</v>
      </c>
      <c r="AC3681" s="3">
        <f t="shared" si="1319"/>
        <v>-0.31015907135330267</v>
      </c>
      <c r="AD3681" s="3">
        <f t="shared" si="1320"/>
        <v>2.4265100776292696</v>
      </c>
      <c r="AE3681" s="3">
        <f t="shared" si="1321"/>
        <v>0.84556128016012455</v>
      </c>
      <c r="AF3681" s="3">
        <f t="shared" si="1322"/>
        <v>1.8820192879393272</v>
      </c>
      <c r="AG3681" t="str">
        <f t="shared" si="1323"/>
        <v>Cluster 2</v>
      </c>
      <c r="AH3681" t="str">
        <f t="shared" si="1324"/>
        <v>Not Applicable</v>
      </c>
      <c r="AI3681" t="e">
        <f t="shared" si="1325"/>
        <v>#N/A</v>
      </c>
      <c r="AJ3681">
        <f t="shared" si="1326"/>
        <v>36.090000000000003</v>
      </c>
      <c r="AK3681" t="str">
        <f t="shared" si="1327"/>
        <v>no - High</v>
      </c>
      <c r="AL3681" t="str">
        <f t="shared" si="1328"/>
        <v>Q2 - Medium</v>
      </c>
      <c r="AM3681">
        <f t="shared" si="1329"/>
        <v>0</v>
      </c>
      <c r="AN3681">
        <f t="shared" si="1330"/>
        <v>0</v>
      </c>
      <c r="AO3681">
        <f t="shared" si="1331"/>
        <v>0</v>
      </c>
      <c r="AP3681">
        <f t="shared" si="1332"/>
        <v>3</v>
      </c>
      <c r="AQ3681">
        <f t="shared" si="1333"/>
        <v>212.3</v>
      </c>
    </row>
    <row r="3682" spans="1:43" x14ac:dyDescent="0.25">
      <c r="A3682" t="s">
        <v>74</v>
      </c>
      <c r="B3682">
        <v>73</v>
      </c>
      <c r="C3682" t="s">
        <v>28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  <c r="U3682">
        <f t="shared" si="1311"/>
        <v>0</v>
      </c>
      <c r="V3682" t="str">
        <f t="shared" si="1312"/>
        <v>&lt;=3 calls</v>
      </c>
      <c r="W3682" t="str">
        <f t="shared" si="1313"/>
        <v>Q1</v>
      </c>
      <c r="X3682" t="str">
        <f t="shared" si="1314"/>
        <v>Not Applicable</v>
      </c>
      <c r="Y3682" t="str">
        <f t="shared" si="1315"/>
        <v>High</v>
      </c>
      <c r="Z3682" s="3">
        <f t="shared" si="1316"/>
        <v>-0.39360610705903543</v>
      </c>
      <c r="AA3682" s="3">
        <f t="shared" si="1317"/>
        <v>0.65923207455410182</v>
      </c>
      <c r="AB3682" s="3">
        <f t="shared" si="1318"/>
        <v>-0.42952052397350693</v>
      </c>
      <c r="AC3682" s="3">
        <f t="shared" si="1319"/>
        <v>1.7912127530863922</v>
      </c>
      <c r="AD3682" s="3">
        <f t="shared" si="1320"/>
        <v>3.3521754274179605</v>
      </c>
      <c r="AE3682" s="3">
        <f t="shared" si="1321"/>
        <v>1.9956060991510529</v>
      </c>
      <c r="AF3682" s="3">
        <f t="shared" si="1322"/>
        <v>2.1743521586332282</v>
      </c>
      <c r="AG3682" t="str">
        <f t="shared" si="1323"/>
        <v>Cluster 2</v>
      </c>
      <c r="AH3682" t="str">
        <f t="shared" si="1324"/>
        <v>Not Applicable</v>
      </c>
      <c r="AI3682" t="e">
        <f t="shared" si="1325"/>
        <v>#N/A</v>
      </c>
      <c r="AJ3682">
        <f t="shared" si="1326"/>
        <v>27.03</v>
      </c>
      <c r="AK3682" t="str">
        <f t="shared" si="1327"/>
        <v>no - Low</v>
      </c>
      <c r="AL3682" t="str">
        <f t="shared" si="1328"/>
        <v>Q4 - Very High</v>
      </c>
      <c r="AM3682">
        <f t="shared" si="1329"/>
        <v>0</v>
      </c>
      <c r="AN3682">
        <f t="shared" si="1330"/>
        <v>0</v>
      </c>
      <c r="AO3682">
        <f t="shared" si="1331"/>
        <v>1</v>
      </c>
      <c r="AP3682">
        <f t="shared" si="1332"/>
        <v>2</v>
      </c>
      <c r="AQ3682">
        <f t="shared" si="1333"/>
        <v>159</v>
      </c>
    </row>
    <row r="3683" spans="1:43" x14ac:dyDescent="0.25">
      <c r="A3683" t="s">
        <v>46</v>
      </c>
      <c r="B3683">
        <v>183</v>
      </c>
      <c r="C3683" t="s">
        <v>25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  <c r="U3683">
        <f t="shared" si="1311"/>
        <v>0</v>
      </c>
      <c r="V3683" t="str">
        <f t="shared" si="1312"/>
        <v>&lt;=3 calls</v>
      </c>
      <c r="W3683" t="str">
        <f t="shared" si="1313"/>
        <v>Q4</v>
      </c>
      <c r="X3683" t="str">
        <f t="shared" si="1314"/>
        <v>Not Applicable</v>
      </c>
      <c r="Y3683" t="str">
        <f t="shared" si="1315"/>
        <v>Medium</v>
      </c>
      <c r="Z3683" s="3">
        <f t="shared" si="1316"/>
        <v>-3.4429148087770596E-2</v>
      </c>
      <c r="AA3683" s="3">
        <f t="shared" si="1317"/>
        <v>-0.31391158467744557</v>
      </c>
      <c r="AB3683" s="3">
        <f t="shared" si="1318"/>
        <v>5.5053074769419952E-2</v>
      </c>
      <c r="AC3683" s="3">
        <f t="shared" si="1319"/>
        <v>-1.1072311426924974</v>
      </c>
      <c r="AD3683" s="3">
        <f t="shared" si="1320"/>
        <v>1.5898678851545711</v>
      </c>
      <c r="AE3683" s="3">
        <f t="shared" si="1321"/>
        <v>1.1527000883241294</v>
      </c>
      <c r="AF3683" s="3">
        <f t="shared" si="1322"/>
        <v>2.8512725395863234</v>
      </c>
      <c r="AG3683" t="str">
        <f t="shared" si="1323"/>
        <v>Cluster 2</v>
      </c>
      <c r="AH3683" t="str">
        <f t="shared" si="1324"/>
        <v>&gt;16 messages</v>
      </c>
      <c r="AI3683" t="e">
        <f t="shared" si="1325"/>
        <v>#N/A</v>
      </c>
      <c r="AJ3683">
        <f t="shared" si="1326"/>
        <v>30.33</v>
      </c>
      <c r="AK3683" t="str">
        <f t="shared" si="1327"/>
        <v>no - Low</v>
      </c>
      <c r="AL3683" t="str">
        <f t="shared" si="1328"/>
        <v>Q1 - Low</v>
      </c>
      <c r="AM3683">
        <f t="shared" si="1329"/>
        <v>0</v>
      </c>
      <c r="AN3683">
        <f t="shared" si="1330"/>
        <v>0</v>
      </c>
      <c r="AO3683">
        <f t="shared" si="1331"/>
        <v>0</v>
      </c>
      <c r="AP3683">
        <f t="shared" si="1332"/>
        <v>3</v>
      </c>
      <c r="AQ3683">
        <f t="shared" si="1333"/>
        <v>178.4</v>
      </c>
    </row>
    <row r="3684" spans="1:43" x14ac:dyDescent="0.25">
      <c r="A3684" t="s">
        <v>68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  <c r="U3684">
        <f t="shared" si="1311"/>
        <v>0</v>
      </c>
      <c r="V3684" t="str">
        <f t="shared" si="1312"/>
        <v>&lt;=3 calls</v>
      </c>
      <c r="W3684" t="str">
        <f t="shared" si="1313"/>
        <v>Q3</v>
      </c>
      <c r="X3684" t="str">
        <f t="shared" si="1314"/>
        <v>Not Applicable</v>
      </c>
      <c r="Y3684" t="str">
        <f t="shared" si="1315"/>
        <v>High</v>
      </c>
      <c r="Z3684" s="3">
        <f t="shared" si="1316"/>
        <v>0.77464472340935642</v>
      </c>
      <c r="AA3684" s="3">
        <f t="shared" si="1317"/>
        <v>1.5249120168152941</v>
      </c>
      <c r="AB3684" s="3">
        <f t="shared" si="1318"/>
        <v>0.25762072670293829</v>
      </c>
      <c r="AC3684" s="3">
        <f t="shared" si="1319"/>
        <v>-0.45508126614224731</v>
      </c>
      <c r="AD3684" s="3">
        <f t="shared" si="1320"/>
        <v>3.3768462958394938</v>
      </c>
      <c r="AE3684" s="3">
        <f t="shared" si="1321"/>
        <v>1.7885464780525631</v>
      </c>
      <c r="AF3684" s="3">
        <f t="shared" si="1322"/>
        <v>1.7305219162390126</v>
      </c>
      <c r="AG3684" t="str">
        <f t="shared" si="1323"/>
        <v>Cluster 3</v>
      </c>
      <c r="AH3684" t="str">
        <f t="shared" si="1324"/>
        <v>Not Applicable</v>
      </c>
      <c r="AI3684" t="e">
        <f t="shared" si="1325"/>
        <v>#N/A</v>
      </c>
      <c r="AJ3684">
        <f t="shared" si="1326"/>
        <v>37.76</v>
      </c>
      <c r="AK3684" t="str">
        <f t="shared" si="1327"/>
        <v>no - Low</v>
      </c>
      <c r="AL3684" t="str">
        <f t="shared" si="1328"/>
        <v>Q2 - Medium</v>
      </c>
      <c r="AM3684">
        <f t="shared" si="1329"/>
        <v>0</v>
      </c>
      <c r="AN3684">
        <f t="shared" si="1330"/>
        <v>1</v>
      </c>
      <c r="AO3684">
        <f t="shared" si="1331"/>
        <v>0</v>
      </c>
      <c r="AP3684">
        <f t="shared" si="1332"/>
        <v>0</v>
      </c>
      <c r="AQ3684">
        <f t="shared" si="1333"/>
        <v>222.1</v>
      </c>
    </row>
    <row r="3685" spans="1:43" x14ac:dyDescent="0.25">
      <c r="A3685" t="s">
        <v>33</v>
      </c>
      <c r="B3685">
        <v>90</v>
      </c>
      <c r="C3685" t="s">
        <v>28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  <c r="U3685">
        <f t="shared" si="1311"/>
        <v>0</v>
      </c>
      <c r="V3685" t="str">
        <f t="shared" si="1312"/>
        <v>&lt;=3 calls</v>
      </c>
      <c r="W3685" t="str">
        <f t="shared" si="1313"/>
        <v>Q2</v>
      </c>
      <c r="X3685" t="str">
        <f t="shared" si="1314"/>
        <v>Not Applicable</v>
      </c>
      <c r="Y3685" t="str">
        <f t="shared" si="1315"/>
        <v>Medium</v>
      </c>
      <c r="Z3685" s="3">
        <f t="shared" si="1316"/>
        <v>0.18033645624556283</v>
      </c>
      <c r="AA3685" s="3">
        <f t="shared" si="1317"/>
        <v>-8.1073531241676808E-2</v>
      </c>
      <c r="AB3685" s="3">
        <f t="shared" si="1318"/>
        <v>0.31521349048795838</v>
      </c>
      <c r="AC3685" s="3">
        <f t="shared" si="1319"/>
        <v>-0.81738675311460851</v>
      </c>
      <c r="AD3685" s="3">
        <f t="shared" si="1320"/>
        <v>2.0001885232213787</v>
      </c>
      <c r="AE3685" s="3">
        <f t="shared" si="1321"/>
        <v>0.8980950972319397</v>
      </c>
      <c r="AF3685" s="3">
        <f t="shared" si="1322"/>
        <v>2.3690494884906004</v>
      </c>
      <c r="AG3685" t="str">
        <f t="shared" si="1323"/>
        <v>Cluster 2</v>
      </c>
      <c r="AH3685" t="str">
        <f t="shared" si="1324"/>
        <v>Not Applicable</v>
      </c>
      <c r="AI3685" t="e">
        <f t="shared" si="1325"/>
        <v>#N/A</v>
      </c>
      <c r="AJ3685">
        <f t="shared" si="1326"/>
        <v>32.299999999999997</v>
      </c>
      <c r="AK3685" t="str">
        <f t="shared" si="1327"/>
        <v>no - Medium</v>
      </c>
      <c r="AL3685" t="str">
        <f t="shared" si="1328"/>
        <v>Q1 - Low</v>
      </c>
      <c r="AM3685">
        <f t="shared" si="1329"/>
        <v>0</v>
      </c>
      <c r="AN3685">
        <f t="shared" si="1330"/>
        <v>0</v>
      </c>
      <c r="AO3685">
        <f t="shared" si="1331"/>
        <v>1</v>
      </c>
      <c r="AP3685">
        <f t="shared" si="1332"/>
        <v>2</v>
      </c>
      <c r="AQ3685">
        <f t="shared" si="1333"/>
        <v>190</v>
      </c>
    </row>
    <row r="3686" spans="1:43" x14ac:dyDescent="0.25">
      <c r="A3686" t="s">
        <v>36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  <c r="U3686">
        <f t="shared" si="1311"/>
        <v>0</v>
      </c>
      <c r="V3686" t="str">
        <f t="shared" si="1312"/>
        <v>&lt;=3 calls</v>
      </c>
      <c r="W3686" t="str">
        <f t="shared" si="1313"/>
        <v>Q3</v>
      </c>
      <c r="X3686" t="str">
        <f t="shared" si="1314"/>
        <v>Not Applicable</v>
      </c>
      <c r="Y3686" t="str">
        <f t="shared" si="1315"/>
        <v>Low</v>
      </c>
      <c r="Z3686" s="3">
        <f t="shared" si="1316"/>
        <v>-1.1156628802486912</v>
      </c>
      <c r="AA3686" s="3">
        <f t="shared" si="1317"/>
        <v>-2.401493790268229</v>
      </c>
      <c r="AB3686" s="3">
        <f t="shared" si="1318"/>
        <v>0.26755051356242449</v>
      </c>
      <c r="AC3686" s="3">
        <f t="shared" si="1319"/>
        <v>-0.56377291223395598</v>
      </c>
      <c r="AD3686" s="3">
        <f t="shared" si="1320"/>
        <v>1.9428178305134631</v>
      </c>
      <c r="AE3686" s="3">
        <f t="shared" si="1321"/>
        <v>2.7205329001756149</v>
      </c>
      <c r="AF3686" s="3">
        <f t="shared" si="1322"/>
        <v>4.362116160685642</v>
      </c>
      <c r="AG3686" t="str">
        <f t="shared" si="1323"/>
        <v>Cluster 1</v>
      </c>
      <c r="AH3686" t="str">
        <f t="shared" si="1324"/>
        <v>&gt;16 messages</v>
      </c>
      <c r="AI3686" t="e">
        <f t="shared" si="1325"/>
        <v>#N/A</v>
      </c>
      <c r="AJ3686">
        <f t="shared" si="1326"/>
        <v>20.399999999999999</v>
      </c>
      <c r="AK3686" t="str">
        <f t="shared" si="1327"/>
        <v>no - Low</v>
      </c>
      <c r="AL3686" t="str">
        <f t="shared" si="1328"/>
        <v>Q2 - Medium</v>
      </c>
      <c r="AM3686">
        <f t="shared" si="1329"/>
        <v>0</v>
      </c>
      <c r="AN3686">
        <f t="shared" si="1330"/>
        <v>1</v>
      </c>
      <c r="AO3686">
        <f t="shared" si="1331"/>
        <v>0</v>
      </c>
      <c r="AP3686">
        <f t="shared" si="1332"/>
        <v>1</v>
      </c>
      <c r="AQ3686">
        <f t="shared" si="1333"/>
        <v>120</v>
      </c>
    </row>
    <row r="3687" spans="1:43" x14ac:dyDescent="0.25">
      <c r="A3687" t="s">
        <v>20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  <c r="U3687">
        <f t="shared" si="1311"/>
        <v>0</v>
      </c>
      <c r="V3687" t="str">
        <f t="shared" si="1312"/>
        <v>&lt;=3 calls</v>
      </c>
      <c r="W3687" t="str">
        <f t="shared" si="1313"/>
        <v>Q2</v>
      </c>
      <c r="X3687" t="str">
        <f t="shared" si="1314"/>
        <v>Not Applicable</v>
      </c>
      <c r="Y3687" t="str">
        <f t="shared" si="1315"/>
        <v>Low</v>
      </c>
      <c r="Z3687" s="3">
        <f t="shared" si="1316"/>
        <v>-0.63614312574581711</v>
      </c>
      <c r="AA3687" s="3">
        <f t="shared" si="1317"/>
        <v>-1.0363065709781649</v>
      </c>
      <c r="AB3687" s="3">
        <f t="shared" si="1318"/>
        <v>0.80971687609037146</v>
      </c>
      <c r="AC3687" s="3">
        <f t="shared" si="1319"/>
        <v>-0.67246455832566399</v>
      </c>
      <c r="AD3687" s="3">
        <f t="shared" si="1320"/>
        <v>1.8751172307878012</v>
      </c>
      <c r="AE3687" s="3">
        <f t="shared" si="1321"/>
        <v>1.6082473028473765</v>
      </c>
      <c r="AF3687" s="3">
        <f t="shared" si="1322"/>
        <v>3.1075479312529373</v>
      </c>
      <c r="AG3687" t="str">
        <f t="shared" si="1323"/>
        <v>Cluster 2</v>
      </c>
      <c r="AH3687" t="str">
        <f t="shared" si="1324"/>
        <v>Not Applicable</v>
      </c>
      <c r="AI3687" t="e">
        <f t="shared" si="1325"/>
        <v>#N/A</v>
      </c>
      <c r="AJ3687">
        <f t="shared" si="1326"/>
        <v>24.8</v>
      </c>
      <c r="AK3687" t="str">
        <f t="shared" si="1327"/>
        <v>no - Low</v>
      </c>
      <c r="AL3687" t="str">
        <f t="shared" si="1328"/>
        <v>Q1 - Low</v>
      </c>
      <c r="AM3687">
        <f t="shared" si="1329"/>
        <v>0</v>
      </c>
      <c r="AN3687">
        <f t="shared" si="1330"/>
        <v>1</v>
      </c>
      <c r="AO3687">
        <f t="shared" si="1331"/>
        <v>0</v>
      </c>
      <c r="AP3687">
        <f t="shared" si="1332"/>
        <v>2</v>
      </c>
      <c r="AQ3687">
        <f t="shared" si="1333"/>
        <v>145.9</v>
      </c>
    </row>
    <row r="3688" spans="1:43" x14ac:dyDescent="0.25">
      <c r="A3688" t="s">
        <v>31</v>
      </c>
      <c r="B3688">
        <v>35</v>
      </c>
      <c r="C3688" t="s">
        <v>25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  <c r="U3688">
        <f t="shared" si="1311"/>
        <v>0</v>
      </c>
      <c r="V3688" t="str">
        <f t="shared" si="1312"/>
        <v>&lt;=3 calls</v>
      </c>
      <c r="W3688" t="str">
        <f t="shared" si="1313"/>
        <v>Q1</v>
      </c>
      <c r="X3688" t="str">
        <f t="shared" si="1314"/>
        <v>Not Applicable</v>
      </c>
      <c r="Y3688" t="str">
        <f t="shared" si="1315"/>
        <v>Medium</v>
      </c>
      <c r="Z3688" s="3">
        <f t="shared" si="1316"/>
        <v>-8.5091613578854117E-3</v>
      </c>
      <c r="AA3688" s="3">
        <f t="shared" si="1317"/>
        <v>-0.47908729779854686</v>
      </c>
      <c r="AB3688" s="3">
        <f t="shared" si="1318"/>
        <v>-1.3490187871619297</v>
      </c>
      <c r="AC3688" s="3">
        <f t="shared" si="1319"/>
        <v>0.63183519477483641</v>
      </c>
      <c r="AD3688" s="3">
        <f t="shared" si="1320"/>
        <v>2.0097523088987548</v>
      </c>
      <c r="AE3688" s="3">
        <f t="shared" si="1321"/>
        <v>1.5648208990842778</v>
      </c>
      <c r="AF3688" s="3">
        <f t="shared" si="1322"/>
        <v>2.9762769611207185</v>
      </c>
      <c r="AG3688" t="str">
        <f t="shared" si="1323"/>
        <v>Cluster 2</v>
      </c>
      <c r="AH3688" t="str">
        <f t="shared" si="1324"/>
        <v>Not Applicable</v>
      </c>
      <c r="AI3688" t="e">
        <f t="shared" si="1325"/>
        <v>#N/A</v>
      </c>
      <c r="AJ3688">
        <f t="shared" si="1326"/>
        <v>30.57</v>
      </c>
      <c r="AK3688" t="str">
        <f t="shared" si="1327"/>
        <v>no - Medium</v>
      </c>
      <c r="AL3688" t="str">
        <f t="shared" si="1328"/>
        <v>Q3 - High</v>
      </c>
      <c r="AM3688">
        <f t="shared" si="1329"/>
        <v>0</v>
      </c>
      <c r="AN3688">
        <f t="shared" si="1330"/>
        <v>0</v>
      </c>
      <c r="AO3688">
        <f t="shared" si="1331"/>
        <v>0</v>
      </c>
      <c r="AP3688">
        <f t="shared" si="1332"/>
        <v>1</v>
      </c>
      <c r="AQ3688">
        <f t="shared" si="1333"/>
        <v>179.8</v>
      </c>
    </row>
    <row r="3689" spans="1:43" x14ac:dyDescent="0.25">
      <c r="A3689" t="s">
        <v>26</v>
      </c>
      <c r="B3689">
        <v>28</v>
      </c>
      <c r="C3689" t="s">
        <v>25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  <c r="U3689">
        <f t="shared" si="1311"/>
        <v>0</v>
      </c>
      <c r="V3689" t="str">
        <f t="shared" si="1312"/>
        <v>&lt;=3 calls</v>
      </c>
      <c r="W3689" t="str">
        <f t="shared" si="1313"/>
        <v>Q1</v>
      </c>
      <c r="X3689" t="str">
        <f t="shared" si="1314"/>
        <v>Not Applicable</v>
      </c>
      <c r="Y3689" t="str">
        <f t="shared" si="1315"/>
        <v>Medium</v>
      </c>
      <c r="Z3689" s="3">
        <f t="shared" si="1316"/>
        <v>0.84129611785763225</v>
      </c>
      <c r="AA3689" s="3">
        <f t="shared" si="1317"/>
        <v>0.13385390269903324</v>
      </c>
      <c r="AB3689" s="3">
        <f t="shared" si="1318"/>
        <v>-0.64797583488220345</v>
      </c>
      <c r="AC3689" s="3">
        <f t="shared" si="1319"/>
        <v>1.2839850713250869</v>
      </c>
      <c r="AD3689" s="3">
        <f t="shared" si="1320"/>
        <v>3.1648862357383654</v>
      </c>
      <c r="AE3689" s="3">
        <f t="shared" si="1321"/>
        <v>1.6715819965431138</v>
      </c>
      <c r="AF3689" s="3">
        <f t="shared" si="1322"/>
        <v>1.8899385855545583</v>
      </c>
      <c r="AG3689" t="str">
        <f t="shared" si="1323"/>
        <v>Cluster 2</v>
      </c>
      <c r="AH3689" t="str">
        <f t="shared" si="1324"/>
        <v>Not Applicable</v>
      </c>
      <c r="AI3689" t="e">
        <f t="shared" si="1325"/>
        <v>#N/A</v>
      </c>
      <c r="AJ3689">
        <f t="shared" si="1326"/>
        <v>38.369999999999997</v>
      </c>
      <c r="AK3689" t="str">
        <f t="shared" si="1327"/>
        <v>no - Low</v>
      </c>
      <c r="AL3689" t="str">
        <f t="shared" si="1328"/>
        <v>Q4 - Very High</v>
      </c>
      <c r="AM3689">
        <f t="shared" si="1329"/>
        <v>0</v>
      </c>
      <c r="AN3689">
        <f t="shared" si="1330"/>
        <v>0</v>
      </c>
      <c r="AO3689">
        <f t="shared" si="1331"/>
        <v>0</v>
      </c>
      <c r="AP3689">
        <f t="shared" si="1332"/>
        <v>1</v>
      </c>
      <c r="AQ3689">
        <f t="shared" si="1333"/>
        <v>225.7</v>
      </c>
    </row>
    <row r="3690" spans="1:43" x14ac:dyDescent="0.25">
      <c r="A3690" t="s">
        <v>51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  <c r="U3690">
        <f t="shared" si="1311"/>
        <v>0</v>
      </c>
      <c r="V3690" t="str">
        <f t="shared" si="1312"/>
        <v>&lt;=3 calls</v>
      </c>
      <c r="W3690" t="str">
        <f t="shared" si="1313"/>
        <v>Q2</v>
      </c>
      <c r="X3690" t="str">
        <f t="shared" si="1314"/>
        <v>Not Applicable</v>
      </c>
      <c r="Y3690" t="str">
        <f t="shared" si="1315"/>
        <v>Low</v>
      </c>
      <c r="Z3690" s="3">
        <f t="shared" si="1316"/>
        <v>0.35992493573119499</v>
      </c>
      <c r="AA3690" s="3">
        <f t="shared" si="1317"/>
        <v>-1.7109399052920595</v>
      </c>
      <c r="AB3690" s="3">
        <f t="shared" si="1318"/>
        <v>0.80375900397467959</v>
      </c>
      <c r="AC3690" s="3">
        <f t="shared" si="1319"/>
        <v>-1.1434616913897337</v>
      </c>
      <c r="AD3690" s="3">
        <f t="shared" si="1320"/>
        <v>2.3725427669646564</v>
      </c>
      <c r="AE3690" s="3">
        <f t="shared" si="1321"/>
        <v>2.2383910505155589</v>
      </c>
      <c r="AF3690" s="3">
        <f t="shared" si="1322"/>
        <v>3.5202030920076166</v>
      </c>
      <c r="AG3690" t="str">
        <f t="shared" si="1323"/>
        <v>Cluster 2</v>
      </c>
      <c r="AH3690" t="str">
        <f t="shared" si="1324"/>
        <v>Not Applicable</v>
      </c>
      <c r="AI3690" t="e">
        <f t="shared" si="1325"/>
        <v>#N/A</v>
      </c>
      <c r="AJ3690">
        <f t="shared" si="1326"/>
        <v>33.950000000000003</v>
      </c>
      <c r="AK3690" t="str">
        <f t="shared" si="1327"/>
        <v>no - Low</v>
      </c>
      <c r="AL3690" t="str">
        <f t="shared" si="1328"/>
        <v>Q1 - Low</v>
      </c>
      <c r="AM3690">
        <f t="shared" si="1329"/>
        <v>0</v>
      </c>
      <c r="AN3690">
        <f t="shared" si="1330"/>
        <v>1</v>
      </c>
      <c r="AO3690">
        <f t="shared" si="1331"/>
        <v>0</v>
      </c>
      <c r="AP3690">
        <f t="shared" si="1332"/>
        <v>0</v>
      </c>
      <c r="AQ3690">
        <f t="shared" si="1333"/>
        <v>199.7</v>
      </c>
    </row>
    <row r="3691" spans="1:43" x14ac:dyDescent="0.25">
      <c r="A3691" t="s">
        <v>20</v>
      </c>
      <c r="B3691">
        <v>26</v>
      </c>
      <c r="C3691" t="s">
        <v>28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  <c r="U3691">
        <f t="shared" si="1311"/>
        <v>0</v>
      </c>
      <c r="V3691" t="str">
        <f t="shared" si="1312"/>
        <v>&lt;=3 calls</v>
      </c>
      <c r="W3691" t="str">
        <f t="shared" si="1313"/>
        <v>Q1</v>
      </c>
      <c r="X3691" t="str">
        <f t="shared" si="1314"/>
        <v>Not Applicable</v>
      </c>
      <c r="Y3691" t="str">
        <f t="shared" si="1315"/>
        <v>Medium</v>
      </c>
      <c r="Z3691" s="3">
        <f t="shared" si="1316"/>
        <v>-0.56023459317972524</v>
      </c>
      <c r="AA3691" s="3">
        <f t="shared" si="1317"/>
        <v>0.49405636143300052</v>
      </c>
      <c r="AB3691" s="3">
        <f t="shared" si="1318"/>
        <v>3.5193501050447544E-2</v>
      </c>
      <c r="AC3691" s="3">
        <f t="shared" si="1319"/>
        <v>-0.38262016874777532</v>
      </c>
      <c r="AD3691" s="3">
        <f t="shared" si="1320"/>
        <v>1.9693606741347118</v>
      </c>
      <c r="AE3691" s="3">
        <f t="shared" si="1321"/>
        <v>0.83999479981511305</v>
      </c>
      <c r="AF3691" s="3">
        <f t="shared" si="1322"/>
        <v>2.352190694353784</v>
      </c>
      <c r="AG3691" t="str">
        <f t="shared" si="1323"/>
        <v>Cluster 2</v>
      </c>
      <c r="AH3691" t="str">
        <f t="shared" si="1324"/>
        <v>Not Applicable</v>
      </c>
      <c r="AI3691" t="e">
        <f t="shared" si="1325"/>
        <v>#N/A</v>
      </c>
      <c r="AJ3691">
        <f t="shared" si="1326"/>
        <v>25.5</v>
      </c>
      <c r="AK3691" t="str">
        <f t="shared" si="1327"/>
        <v>no - Medium</v>
      </c>
      <c r="AL3691" t="str">
        <f t="shared" si="1328"/>
        <v>Q2 - Medium</v>
      </c>
      <c r="AM3691">
        <f t="shared" si="1329"/>
        <v>0</v>
      </c>
      <c r="AN3691">
        <f t="shared" si="1330"/>
        <v>0</v>
      </c>
      <c r="AO3691">
        <f t="shared" si="1331"/>
        <v>1</v>
      </c>
      <c r="AP3691">
        <f t="shared" si="1332"/>
        <v>3</v>
      </c>
      <c r="AQ3691">
        <f t="shared" si="1333"/>
        <v>150</v>
      </c>
    </row>
    <row r="3692" spans="1:43" x14ac:dyDescent="0.25">
      <c r="A3692" t="s">
        <v>26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  <c r="U3692">
        <f t="shared" si="1311"/>
        <v>1</v>
      </c>
      <c r="V3692" t="str">
        <f t="shared" si="1312"/>
        <v>&gt;3 calls</v>
      </c>
      <c r="W3692" t="str">
        <f t="shared" si="1313"/>
        <v>Q1</v>
      </c>
      <c r="X3692" t="str">
        <f t="shared" si="1314"/>
        <v>High</v>
      </c>
      <c r="Y3692" t="str">
        <f t="shared" si="1315"/>
        <v>Low</v>
      </c>
      <c r="Z3692" s="3">
        <f t="shared" si="1316"/>
        <v>1.2375016293001615</v>
      </c>
      <c r="AA3692" s="3">
        <f t="shared" si="1317"/>
        <v>-1.0681476723027143</v>
      </c>
      <c r="AB3692" s="3">
        <f t="shared" si="1318"/>
        <v>0.16626668759566532</v>
      </c>
      <c r="AC3692" s="3">
        <f t="shared" si="1319"/>
        <v>0.12460751301353053</v>
      </c>
      <c r="AD3692" s="3">
        <f t="shared" si="1320"/>
        <v>2.7633272863131864</v>
      </c>
      <c r="AE3692" s="3">
        <f t="shared" si="1321"/>
        <v>1.6478839085535464</v>
      </c>
      <c r="AF3692" s="3">
        <f t="shared" si="1322"/>
        <v>2.4072941367552967</v>
      </c>
      <c r="AG3692" t="str">
        <f t="shared" si="1323"/>
        <v>Cluster 2</v>
      </c>
      <c r="AH3692" t="str">
        <f t="shared" si="1324"/>
        <v>Not Applicable</v>
      </c>
      <c r="AI3692">
        <f t="shared" si="1325"/>
        <v>42.01</v>
      </c>
      <c r="AJ3692" t="e">
        <f t="shared" si="1326"/>
        <v>#N/A</v>
      </c>
      <c r="AK3692" t="str">
        <f t="shared" si="1327"/>
        <v>yes - Low</v>
      </c>
      <c r="AL3692" t="str">
        <f t="shared" si="1328"/>
        <v>Q3 - High</v>
      </c>
      <c r="AM3692">
        <f t="shared" si="1329"/>
        <v>1</v>
      </c>
      <c r="AN3692">
        <f t="shared" si="1330"/>
        <v>1</v>
      </c>
      <c r="AO3692">
        <f t="shared" si="1331"/>
        <v>0</v>
      </c>
      <c r="AP3692">
        <f t="shared" si="1332"/>
        <v>4</v>
      </c>
      <c r="AQ3692">
        <f t="shared" si="1333"/>
        <v>247.1</v>
      </c>
    </row>
    <row r="3693" spans="1:43" x14ac:dyDescent="0.25">
      <c r="A3693" t="s">
        <v>73</v>
      </c>
      <c r="B3693">
        <v>120</v>
      </c>
      <c r="C3693" t="s">
        <v>25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  <c r="U3693">
        <f t="shared" si="1311"/>
        <v>0</v>
      </c>
      <c r="V3693" t="str">
        <f t="shared" si="1312"/>
        <v>&lt;=3 calls</v>
      </c>
      <c r="W3693" t="str">
        <f t="shared" si="1313"/>
        <v>Q3</v>
      </c>
      <c r="X3693" t="str">
        <f t="shared" si="1314"/>
        <v>Not Applicable</v>
      </c>
      <c r="Y3693" t="str">
        <f t="shared" si="1315"/>
        <v>High</v>
      </c>
      <c r="Z3693" s="3">
        <f t="shared" si="1316"/>
        <v>0.65615335550131015</v>
      </c>
      <c r="AA3693" s="3">
        <f t="shared" si="1317"/>
        <v>0.88012971499316461</v>
      </c>
      <c r="AB3693" s="3">
        <f t="shared" si="1318"/>
        <v>0.21194370714930152</v>
      </c>
      <c r="AC3693" s="3">
        <f t="shared" si="1319"/>
        <v>0.41445190259141979</v>
      </c>
      <c r="AD3693" s="3">
        <f t="shared" si="1320"/>
        <v>3.1220527567902834</v>
      </c>
      <c r="AE3693" s="3">
        <f t="shared" si="1321"/>
        <v>1.1924160581405361</v>
      </c>
      <c r="AF3693" s="3">
        <f t="shared" si="1322"/>
        <v>1.0471383362483786</v>
      </c>
      <c r="AG3693" t="str">
        <f t="shared" si="1323"/>
        <v>Cluster 3</v>
      </c>
      <c r="AH3693" t="str">
        <f t="shared" si="1324"/>
        <v>Not Applicable</v>
      </c>
      <c r="AI3693" t="e">
        <f t="shared" si="1325"/>
        <v>#N/A</v>
      </c>
      <c r="AJ3693">
        <f t="shared" si="1326"/>
        <v>36.67</v>
      </c>
      <c r="AK3693" t="str">
        <f t="shared" si="1327"/>
        <v>no - Medium</v>
      </c>
      <c r="AL3693" t="str">
        <f t="shared" si="1328"/>
        <v>Q3 - High</v>
      </c>
      <c r="AM3693">
        <f t="shared" si="1329"/>
        <v>0</v>
      </c>
      <c r="AN3693">
        <f t="shared" si="1330"/>
        <v>0</v>
      </c>
      <c r="AO3693">
        <f t="shared" si="1331"/>
        <v>0</v>
      </c>
      <c r="AP3693">
        <f t="shared" si="1332"/>
        <v>2</v>
      </c>
      <c r="AQ3693">
        <f t="shared" si="1333"/>
        <v>215.7</v>
      </c>
    </row>
    <row r="3694" spans="1:43" x14ac:dyDescent="0.25">
      <c r="A3694" t="s">
        <v>70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  <c r="U3694">
        <f t="shared" si="1311"/>
        <v>0</v>
      </c>
      <c r="V3694" t="str">
        <f t="shared" si="1312"/>
        <v>&lt;=3 calls</v>
      </c>
      <c r="W3694" t="str">
        <f t="shared" si="1313"/>
        <v>Q3</v>
      </c>
      <c r="X3694" t="str">
        <f t="shared" si="1314"/>
        <v>Not Applicable</v>
      </c>
      <c r="Y3694" t="str">
        <f t="shared" si="1315"/>
        <v>High</v>
      </c>
      <c r="Z3694" s="3">
        <f t="shared" si="1316"/>
        <v>-1.5822226413866227</v>
      </c>
      <c r="AA3694" s="3">
        <f t="shared" si="1317"/>
        <v>0.77067592919002526</v>
      </c>
      <c r="AB3694" s="3">
        <f t="shared" si="1318"/>
        <v>1.5663666347832197</v>
      </c>
      <c r="AC3694" s="3">
        <f t="shared" si="1319"/>
        <v>0.48691299998589177</v>
      </c>
      <c r="AD3694" s="3">
        <f t="shared" si="1320"/>
        <v>3.503059294960873</v>
      </c>
      <c r="AE3694" s="3">
        <f t="shared" si="1321"/>
        <v>2.4058176528712103</v>
      </c>
      <c r="AF3694" s="3">
        <f t="shared" si="1322"/>
        <v>2.7026825070144129</v>
      </c>
      <c r="AG3694" t="str">
        <f t="shared" si="1323"/>
        <v>Cluster 2</v>
      </c>
      <c r="AH3694" t="str">
        <f t="shared" si="1324"/>
        <v>Not Applicable</v>
      </c>
      <c r="AI3694" t="e">
        <f t="shared" si="1325"/>
        <v>#N/A</v>
      </c>
      <c r="AJ3694">
        <f t="shared" si="1326"/>
        <v>16.12</v>
      </c>
      <c r="AK3694" t="str">
        <f t="shared" si="1327"/>
        <v>no - Low</v>
      </c>
      <c r="AL3694" t="str">
        <f t="shared" si="1328"/>
        <v>Q3 - High</v>
      </c>
      <c r="AM3694">
        <f t="shared" si="1329"/>
        <v>0</v>
      </c>
      <c r="AN3694">
        <f t="shared" si="1330"/>
        <v>1</v>
      </c>
      <c r="AO3694">
        <f t="shared" si="1331"/>
        <v>0</v>
      </c>
      <c r="AP3694">
        <f t="shared" si="1332"/>
        <v>2</v>
      </c>
      <c r="AQ3694">
        <f t="shared" si="1333"/>
        <v>94.8</v>
      </c>
    </row>
    <row r="3695" spans="1:43" x14ac:dyDescent="0.25">
      <c r="A3695" t="s">
        <v>57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  <c r="U3695">
        <f t="shared" si="1311"/>
        <v>0</v>
      </c>
      <c r="V3695" t="str">
        <f t="shared" si="1312"/>
        <v>&lt;=3 calls</v>
      </c>
      <c r="W3695" t="str">
        <f t="shared" si="1313"/>
        <v>Q1</v>
      </c>
      <c r="X3695" t="str">
        <f t="shared" si="1314"/>
        <v>Not Applicable</v>
      </c>
      <c r="Y3695" t="str">
        <f t="shared" si="1315"/>
        <v>Low</v>
      </c>
      <c r="Z3695" s="3">
        <f t="shared" si="1316"/>
        <v>-1.8691939230389218</v>
      </c>
      <c r="AA3695" s="3">
        <f t="shared" si="1317"/>
        <v>-0.81938906820467061</v>
      </c>
      <c r="AB3695" s="3">
        <f t="shared" si="1318"/>
        <v>0.8970990004538496</v>
      </c>
      <c r="AC3695" s="3">
        <f t="shared" si="1319"/>
        <v>-5.6545230472650088E-2</v>
      </c>
      <c r="AD3695" s="3">
        <f t="shared" si="1320"/>
        <v>2.2972178617185328</v>
      </c>
      <c r="AE3695" s="3">
        <f t="shared" si="1321"/>
        <v>2.2300825874221464</v>
      </c>
      <c r="AF3695" s="3">
        <f t="shared" si="1322"/>
        <v>3.5593997793516032</v>
      </c>
      <c r="AG3695" t="str">
        <f t="shared" si="1323"/>
        <v>Cluster 2</v>
      </c>
      <c r="AH3695" t="str">
        <f t="shared" si="1324"/>
        <v>Not Applicable</v>
      </c>
      <c r="AI3695" t="e">
        <f t="shared" si="1325"/>
        <v>#N/A</v>
      </c>
      <c r="AJ3695">
        <f t="shared" si="1326"/>
        <v>13.48</v>
      </c>
      <c r="AK3695" t="str">
        <f t="shared" si="1327"/>
        <v>no - Medium</v>
      </c>
      <c r="AL3695" t="str">
        <f t="shared" si="1328"/>
        <v>Q2 - Medium</v>
      </c>
      <c r="AM3695">
        <f t="shared" si="1329"/>
        <v>0</v>
      </c>
      <c r="AN3695">
        <f t="shared" si="1330"/>
        <v>1</v>
      </c>
      <c r="AO3695">
        <f t="shared" si="1331"/>
        <v>0</v>
      </c>
      <c r="AP3695">
        <f t="shared" si="1332"/>
        <v>1</v>
      </c>
      <c r="AQ3695">
        <f t="shared" si="1333"/>
        <v>79.3</v>
      </c>
    </row>
    <row r="3696" spans="1:43" x14ac:dyDescent="0.25">
      <c r="A3696" t="s">
        <v>55</v>
      </c>
      <c r="B3696">
        <v>39</v>
      </c>
      <c r="C3696" t="s">
        <v>25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  <c r="U3696">
        <f t="shared" si="1311"/>
        <v>0</v>
      </c>
      <c r="V3696" t="str">
        <f t="shared" si="1312"/>
        <v>&lt;=3 calls</v>
      </c>
      <c r="W3696" t="str">
        <f t="shared" si="1313"/>
        <v>Q1</v>
      </c>
      <c r="X3696" t="str">
        <f t="shared" si="1314"/>
        <v>Not Applicable</v>
      </c>
      <c r="Y3696" t="str">
        <f t="shared" si="1315"/>
        <v>High</v>
      </c>
      <c r="Z3696" s="3">
        <f t="shared" si="1316"/>
        <v>-0.42693180428317357</v>
      </c>
      <c r="AA3696" s="3">
        <f t="shared" si="1317"/>
        <v>0.94580198647504776</v>
      </c>
      <c r="AB3696" s="3">
        <f t="shared" si="1318"/>
        <v>0.30131178888467736</v>
      </c>
      <c r="AC3696" s="3">
        <f t="shared" si="1319"/>
        <v>-0.12900632786712207</v>
      </c>
      <c r="AD3696" s="3">
        <f t="shared" si="1320"/>
        <v>2.5625368048670318</v>
      </c>
      <c r="AE3696" s="3">
        <f t="shared" si="1321"/>
        <v>1.088229566718014</v>
      </c>
      <c r="AF3696" s="3">
        <f t="shared" si="1322"/>
        <v>1.9498441741483898</v>
      </c>
      <c r="AG3696" t="str">
        <f t="shared" si="1323"/>
        <v>Cluster 2</v>
      </c>
      <c r="AH3696" t="str">
        <f t="shared" si="1324"/>
        <v>Not Applicable</v>
      </c>
      <c r="AI3696" t="e">
        <f t="shared" si="1325"/>
        <v>#N/A</v>
      </c>
      <c r="AJ3696">
        <f t="shared" si="1326"/>
        <v>26.72</v>
      </c>
      <c r="AK3696" t="str">
        <f t="shared" si="1327"/>
        <v>no - High</v>
      </c>
      <c r="AL3696" t="str">
        <f t="shared" si="1328"/>
        <v>Q2 - Medium</v>
      </c>
      <c r="AM3696">
        <f t="shared" si="1329"/>
        <v>0</v>
      </c>
      <c r="AN3696">
        <f t="shared" si="1330"/>
        <v>0</v>
      </c>
      <c r="AO3696">
        <f t="shared" si="1331"/>
        <v>0</v>
      </c>
      <c r="AP3696">
        <f t="shared" si="1332"/>
        <v>1</v>
      </c>
      <c r="AQ3696">
        <f t="shared" si="1333"/>
        <v>157.19999999999999</v>
      </c>
    </row>
    <row r="3697" spans="1:43" x14ac:dyDescent="0.25">
      <c r="A3697" t="s">
        <v>32</v>
      </c>
      <c r="B3697">
        <v>158</v>
      </c>
      <c r="C3697" t="s">
        <v>25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  <c r="U3697">
        <f t="shared" si="1311"/>
        <v>0</v>
      </c>
      <c r="V3697" t="str">
        <f t="shared" si="1312"/>
        <v>&lt;=3 calls</v>
      </c>
      <c r="W3697" t="str">
        <f t="shared" si="1313"/>
        <v>Q4</v>
      </c>
      <c r="X3697" t="str">
        <f t="shared" si="1314"/>
        <v>Not Applicable</v>
      </c>
      <c r="Y3697" t="str">
        <f t="shared" si="1315"/>
        <v>High</v>
      </c>
      <c r="Z3697" s="3">
        <f t="shared" si="1316"/>
        <v>-1.1193657354958177</v>
      </c>
      <c r="AA3697" s="3">
        <f t="shared" si="1317"/>
        <v>1.2343619672287787</v>
      </c>
      <c r="AB3697" s="3">
        <f t="shared" si="1318"/>
        <v>0.38273604113246468</v>
      </c>
      <c r="AC3697" s="3">
        <f t="shared" si="1319"/>
        <v>0.77675738956378104</v>
      </c>
      <c r="AD3697" s="3">
        <f t="shared" si="1320"/>
        <v>3.1741845189316105</v>
      </c>
      <c r="AE3697" s="3">
        <f t="shared" si="1321"/>
        <v>1.8778892500269244</v>
      </c>
      <c r="AF3697" s="3">
        <f t="shared" si="1322"/>
        <v>2.2310286216246245</v>
      </c>
      <c r="AG3697" t="str">
        <f t="shared" si="1323"/>
        <v>Cluster 2</v>
      </c>
      <c r="AH3697" t="str">
        <f t="shared" si="1324"/>
        <v>Not Applicable</v>
      </c>
      <c r="AI3697" t="e">
        <f t="shared" si="1325"/>
        <v>#N/A</v>
      </c>
      <c r="AJ3697">
        <f t="shared" si="1326"/>
        <v>20.37</v>
      </c>
      <c r="AK3697" t="str">
        <f t="shared" si="1327"/>
        <v>no - Medium</v>
      </c>
      <c r="AL3697" t="str">
        <f t="shared" si="1328"/>
        <v>Q4 - Very High</v>
      </c>
      <c r="AM3697">
        <f t="shared" si="1329"/>
        <v>0</v>
      </c>
      <c r="AN3697">
        <f t="shared" si="1330"/>
        <v>0</v>
      </c>
      <c r="AO3697">
        <f t="shared" si="1331"/>
        <v>0</v>
      </c>
      <c r="AP3697">
        <f t="shared" si="1332"/>
        <v>1</v>
      </c>
      <c r="AQ3697">
        <f t="shared" si="1333"/>
        <v>119.8</v>
      </c>
    </row>
    <row r="3698" spans="1:43" x14ac:dyDescent="0.25">
      <c r="A3698" t="s">
        <v>34</v>
      </c>
      <c r="B3698">
        <v>52</v>
      </c>
      <c r="C3698" t="s">
        <v>28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  <c r="U3698">
        <f t="shared" si="1311"/>
        <v>0</v>
      </c>
      <c r="V3698" t="str">
        <f t="shared" si="1312"/>
        <v>&lt;=3 calls</v>
      </c>
      <c r="W3698" t="str">
        <f t="shared" si="1313"/>
        <v>Q1</v>
      </c>
      <c r="X3698" t="str">
        <f t="shared" si="1314"/>
        <v>Not Applicable</v>
      </c>
      <c r="Y3698" t="str">
        <f t="shared" si="1315"/>
        <v>Medium</v>
      </c>
      <c r="Z3698" s="3">
        <f t="shared" si="1316"/>
        <v>0.90424465705878176</v>
      </c>
      <c r="AA3698" s="3">
        <f t="shared" si="1317"/>
        <v>-0.62635239142458887</v>
      </c>
      <c r="AB3698" s="3">
        <f t="shared" si="1318"/>
        <v>0.89114112833815828</v>
      </c>
      <c r="AC3698" s="3">
        <f t="shared" si="1319"/>
        <v>1.5738294609029755</v>
      </c>
      <c r="AD3698" s="3">
        <f t="shared" si="1320"/>
        <v>3.7372146192632907</v>
      </c>
      <c r="AE3698" s="3">
        <f t="shared" si="1321"/>
        <v>2.116848459546552</v>
      </c>
      <c r="AF3698" s="3">
        <f t="shared" si="1322"/>
        <v>1.7306997691494497</v>
      </c>
      <c r="AG3698" t="str">
        <f t="shared" si="1323"/>
        <v>Cluster 3</v>
      </c>
      <c r="AH3698" t="str">
        <f t="shared" si="1324"/>
        <v>&gt;16 messages</v>
      </c>
      <c r="AI3698" t="e">
        <f t="shared" si="1325"/>
        <v>#N/A</v>
      </c>
      <c r="AJ3698">
        <f t="shared" si="1326"/>
        <v>38.950000000000003</v>
      </c>
      <c r="AK3698" t="str">
        <f t="shared" si="1327"/>
        <v>no - Low</v>
      </c>
      <c r="AL3698" t="str">
        <f t="shared" si="1328"/>
        <v>Q4 - Very High</v>
      </c>
      <c r="AM3698">
        <f t="shared" si="1329"/>
        <v>0</v>
      </c>
      <c r="AN3698">
        <f t="shared" si="1330"/>
        <v>0</v>
      </c>
      <c r="AO3698">
        <f t="shared" si="1331"/>
        <v>1</v>
      </c>
      <c r="AP3698">
        <f t="shared" si="1332"/>
        <v>1</v>
      </c>
      <c r="AQ3698">
        <f t="shared" si="1333"/>
        <v>229.1</v>
      </c>
    </row>
    <row r="3699" spans="1:43" x14ac:dyDescent="0.25">
      <c r="A3699" t="s">
        <v>59</v>
      </c>
      <c r="B3699">
        <v>112</v>
      </c>
      <c r="C3699" t="s">
        <v>25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  <c r="U3699">
        <f t="shared" si="1311"/>
        <v>0</v>
      </c>
      <c r="V3699" t="str">
        <f t="shared" si="1312"/>
        <v>&lt;=3 calls</v>
      </c>
      <c r="W3699" t="str">
        <f t="shared" si="1313"/>
        <v>Q3</v>
      </c>
      <c r="X3699" t="str">
        <f t="shared" si="1314"/>
        <v>Not Applicable</v>
      </c>
      <c r="Y3699" t="str">
        <f t="shared" si="1315"/>
        <v>Medium</v>
      </c>
      <c r="Z3699" s="3">
        <f t="shared" si="1316"/>
        <v>-0.83609730909064517</v>
      </c>
      <c r="AA3699" s="3">
        <f t="shared" si="1317"/>
        <v>0.51992725625919733</v>
      </c>
      <c r="AB3699" s="3">
        <f t="shared" si="1318"/>
        <v>-1.6945753698720494</v>
      </c>
      <c r="AC3699" s="3">
        <f t="shared" si="1319"/>
        <v>0.30576025649971117</v>
      </c>
      <c r="AD3699" s="3">
        <f t="shared" si="1320"/>
        <v>2.1270843303202684</v>
      </c>
      <c r="AE3699" s="3">
        <f t="shared" si="1321"/>
        <v>1.9835468435864068</v>
      </c>
      <c r="AF3699" s="3">
        <f t="shared" si="1322"/>
        <v>3.368149107909145</v>
      </c>
      <c r="AG3699" t="str">
        <f t="shared" si="1323"/>
        <v>Cluster 2</v>
      </c>
      <c r="AH3699" t="str">
        <f t="shared" si="1324"/>
        <v>Not Applicable</v>
      </c>
      <c r="AI3699" t="e">
        <f t="shared" si="1325"/>
        <v>#N/A</v>
      </c>
      <c r="AJ3699">
        <f t="shared" si="1326"/>
        <v>22.97</v>
      </c>
      <c r="AK3699" t="str">
        <f t="shared" si="1327"/>
        <v>no - Medium</v>
      </c>
      <c r="AL3699" t="str">
        <f t="shared" si="1328"/>
        <v>Q3 - High</v>
      </c>
      <c r="AM3699">
        <f t="shared" si="1329"/>
        <v>0</v>
      </c>
      <c r="AN3699">
        <f t="shared" si="1330"/>
        <v>0</v>
      </c>
      <c r="AO3699">
        <f t="shared" si="1331"/>
        <v>0</v>
      </c>
      <c r="AP3699">
        <f t="shared" si="1332"/>
        <v>1</v>
      </c>
      <c r="AQ3699">
        <f t="shared" si="1333"/>
        <v>135.1</v>
      </c>
    </row>
    <row r="3700" spans="1:43" x14ac:dyDescent="0.25">
      <c r="A3700" t="s">
        <v>68</v>
      </c>
      <c r="B3700">
        <v>12</v>
      </c>
      <c r="C3700" t="s">
        <v>25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  <c r="U3700">
        <f t="shared" si="1311"/>
        <v>0</v>
      </c>
      <c r="V3700" t="str">
        <f t="shared" si="1312"/>
        <v>&lt;=3 calls</v>
      </c>
      <c r="W3700" t="str">
        <f t="shared" si="1313"/>
        <v>Q1</v>
      </c>
      <c r="X3700" t="str">
        <f t="shared" si="1314"/>
        <v>Not Applicable</v>
      </c>
      <c r="Y3700" t="str">
        <f t="shared" si="1315"/>
        <v>Medium</v>
      </c>
      <c r="Z3700" s="3">
        <f t="shared" si="1316"/>
        <v>1.1004959851564831</v>
      </c>
      <c r="AA3700" s="3">
        <f t="shared" si="1317"/>
        <v>0.41644367695441076</v>
      </c>
      <c r="AB3700" s="3">
        <f t="shared" si="1318"/>
        <v>0.13449136964530958</v>
      </c>
      <c r="AC3700" s="3">
        <f t="shared" si="1319"/>
        <v>0.30576025649971117</v>
      </c>
      <c r="AD3700" s="3">
        <f t="shared" si="1320"/>
        <v>3.067650010822049</v>
      </c>
      <c r="AE3700" s="3">
        <f t="shared" si="1321"/>
        <v>1.2231492191816533</v>
      </c>
      <c r="AF3700" s="3">
        <f t="shared" si="1322"/>
        <v>1.2576610973838933</v>
      </c>
      <c r="AG3700" t="str">
        <f t="shared" si="1323"/>
        <v>Cluster 2</v>
      </c>
      <c r="AH3700" t="str">
        <f t="shared" si="1324"/>
        <v>Not Applicable</v>
      </c>
      <c r="AI3700" t="e">
        <f t="shared" si="1325"/>
        <v>#N/A</v>
      </c>
      <c r="AJ3700">
        <f t="shared" si="1326"/>
        <v>40.75</v>
      </c>
      <c r="AK3700" t="str">
        <f t="shared" si="1327"/>
        <v>no - Low</v>
      </c>
      <c r="AL3700" t="str">
        <f t="shared" si="1328"/>
        <v>Q3 - High</v>
      </c>
      <c r="AM3700">
        <f t="shared" si="1329"/>
        <v>0</v>
      </c>
      <c r="AN3700">
        <f t="shared" si="1330"/>
        <v>0</v>
      </c>
      <c r="AO3700">
        <f t="shared" si="1331"/>
        <v>0</v>
      </c>
      <c r="AP3700">
        <f t="shared" si="1332"/>
        <v>2</v>
      </c>
      <c r="AQ3700">
        <f t="shared" si="1333"/>
        <v>239.7</v>
      </c>
    </row>
    <row r="3701" spans="1:43" x14ac:dyDescent="0.25">
      <c r="A3701" t="s">
        <v>39</v>
      </c>
      <c r="B3701">
        <v>109</v>
      </c>
      <c r="C3701" t="s">
        <v>28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  <c r="U3701">
        <f t="shared" si="1311"/>
        <v>1</v>
      </c>
      <c r="V3701" t="str">
        <f t="shared" si="1312"/>
        <v>&gt;3 calls</v>
      </c>
      <c r="W3701" t="str">
        <f t="shared" si="1313"/>
        <v>Q3</v>
      </c>
      <c r="X3701" t="str">
        <f t="shared" si="1314"/>
        <v>Low</v>
      </c>
      <c r="Y3701" t="str">
        <f t="shared" si="1315"/>
        <v>Low</v>
      </c>
      <c r="Z3701" s="3">
        <f t="shared" si="1316"/>
        <v>-0.38249754131765618</v>
      </c>
      <c r="AA3701" s="3">
        <f t="shared" si="1317"/>
        <v>-0.97859457482741863</v>
      </c>
      <c r="AB3701" s="3">
        <f t="shared" si="1318"/>
        <v>-1.1603528368316918</v>
      </c>
      <c r="AC3701" s="3">
        <f t="shared" si="1319"/>
        <v>-1.0710005939952616</v>
      </c>
      <c r="AD3701" s="3">
        <f t="shared" si="1320"/>
        <v>0.64227844065732886</v>
      </c>
      <c r="AE3701" s="3">
        <f t="shared" si="1321"/>
        <v>1.8966846573105574</v>
      </c>
      <c r="AF3701" s="3">
        <f t="shared" si="1322"/>
        <v>3.8447761681561285</v>
      </c>
      <c r="AG3701" t="str">
        <f t="shared" si="1323"/>
        <v>Cluster 1</v>
      </c>
      <c r="AH3701" t="str">
        <f t="shared" si="1324"/>
        <v>Not Applicable</v>
      </c>
      <c r="AI3701">
        <f t="shared" si="1325"/>
        <v>27.13</v>
      </c>
      <c r="AJ3701" t="e">
        <f t="shared" si="1326"/>
        <v>#N/A</v>
      </c>
      <c r="AK3701" t="str">
        <f t="shared" si="1327"/>
        <v>yes - Medium</v>
      </c>
      <c r="AL3701" t="str">
        <f t="shared" si="1328"/>
        <v>Q1 - Low</v>
      </c>
      <c r="AM3701">
        <f t="shared" si="1329"/>
        <v>1</v>
      </c>
      <c r="AN3701">
        <f t="shared" si="1330"/>
        <v>0</v>
      </c>
      <c r="AO3701">
        <f t="shared" si="1331"/>
        <v>1</v>
      </c>
      <c r="AP3701">
        <f t="shared" si="1332"/>
        <v>4</v>
      </c>
      <c r="AQ3701">
        <f t="shared" si="1333"/>
        <v>159.6</v>
      </c>
    </row>
    <row r="3702" spans="1:43" x14ac:dyDescent="0.25">
      <c r="A3702" t="s">
        <v>74</v>
      </c>
      <c r="B3702">
        <v>142</v>
      </c>
      <c r="C3702" t="s">
        <v>28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  <c r="U3702">
        <f t="shared" si="1311"/>
        <v>0</v>
      </c>
      <c r="V3702" t="str">
        <f t="shared" si="1312"/>
        <v>&gt;3 calls</v>
      </c>
      <c r="W3702" t="str">
        <f t="shared" si="1313"/>
        <v>Q4</v>
      </c>
      <c r="X3702" t="str">
        <f t="shared" si="1314"/>
        <v>Not Applicable</v>
      </c>
      <c r="Y3702" t="str">
        <f t="shared" si="1315"/>
        <v>Medium</v>
      </c>
      <c r="Z3702" s="3">
        <f t="shared" si="1316"/>
        <v>0.94312463715360928</v>
      </c>
      <c r="AA3702" s="3">
        <f t="shared" si="1317"/>
        <v>-0.50495819262474306</v>
      </c>
      <c r="AB3702" s="3">
        <f t="shared" si="1318"/>
        <v>-0.58243924160959482</v>
      </c>
      <c r="AC3702" s="3">
        <f t="shared" si="1319"/>
        <v>0.77675738956378104</v>
      </c>
      <c r="AD3702" s="3">
        <f t="shared" si="1320"/>
        <v>2.7114615163929177</v>
      </c>
      <c r="AE3702" s="3">
        <f t="shared" si="1321"/>
        <v>1.444664102798181</v>
      </c>
      <c r="AF3702" s="3">
        <f t="shared" si="1322"/>
        <v>2.1959246765195677</v>
      </c>
      <c r="AG3702" t="str">
        <f t="shared" si="1323"/>
        <v>Cluster 2</v>
      </c>
      <c r="AH3702" t="str">
        <f t="shared" si="1324"/>
        <v>&gt;16 messages</v>
      </c>
      <c r="AI3702" t="e">
        <f t="shared" si="1325"/>
        <v>#N/A</v>
      </c>
      <c r="AJ3702">
        <f t="shared" si="1326"/>
        <v>39.299999999999997</v>
      </c>
      <c r="AK3702" t="str">
        <f t="shared" si="1327"/>
        <v>no - Low</v>
      </c>
      <c r="AL3702" t="str">
        <f t="shared" si="1328"/>
        <v>Q4 - Very High</v>
      </c>
      <c r="AM3702">
        <f t="shared" si="1329"/>
        <v>0</v>
      </c>
      <c r="AN3702">
        <f t="shared" si="1330"/>
        <v>0</v>
      </c>
      <c r="AO3702">
        <f t="shared" si="1331"/>
        <v>1</v>
      </c>
      <c r="AP3702">
        <f t="shared" si="1332"/>
        <v>4</v>
      </c>
      <c r="AQ3702">
        <f t="shared" si="1333"/>
        <v>231.2</v>
      </c>
    </row>
    <row r="3703" spans="1:43" x14ac:dyDescent="0.25">
      <c r="A3703" t="s">
        <v>52</v>
      </c>
      <c r="B3703">
        <v>60</v>
      </c>
      <c r="C3703" t="s">
        <v>28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  <c r="U3703">
        <f t="shared" si="1311"/>
        <v>0</v>
      </c>
      <c r="V3703" t="str">
        <f t="shared" si="1312"/>
        <v>&lt;=3 calls</v>
      </c>
      <c r="W3703" t="str">
        <f t="shared" si="1313"/>
        <v>Q1</v>
      </c>
      <c r="X3703" t="str">
        <f t="shared" si="1314"/>
        <v>Not Applicable</v>
      </c>
      <c r="Y3703" t="str">
        <f t="shared" si="1315"/>
        <v>Medium</v>
      </c>
      <c r="Z3703" s="3">
        <f t="shared" si="1316"/>
        <v>0.43398204067372381</v>
      </c>
      <c r="AA3703" s="3">
        <f t="shared" si="1317"/>
        <v>0.24728782616774098</v>
      </c>
      <c r="AB3703" s="3">
        <f t="shared" si="1318"/>
        <v>-0.46526775666765752</v>
      </c>
      <c r="AC3703" s="3">
        <f t="shared" si="1319"/>
        <v>-0.85361730181184459</v>
      </c>
      <c r="AD3703" s="3">
        <f t="shared" si="1320"/>
        <v>1.9797469233892271</v>
      </c>
      <c r="AE3703" s="3">
        <f t="shared" si="1321"/>
        <v>1.0929905141149145</v>
      </c>
      <c r="AF3703" s="3">
        <f t="shared" si="1322"/>
        <v>2.5435916824878282</v>
      </c>
      <c r="AG3703" t="str">
        <f t="shared" si="1323"/>
        <v>Cluster 2</v>
      </c>
      <c r="AH3703" t="str">
        <f t="shared" si="1324"/>
        <v>Not Applicable</v>
      </c>
      <c r="AI3703" t="e">
        <f t="shared" si="1325"/>
        <v>#N/A</v>
      </c>
      <c r="AJ3703">
        <f t="shared" si="1326"/>
        <v>34.630000000000003</v>
      </c>
      <c r="AK3703" t="str">
        <f t="shared" si="1327"/>
        <v>no - Low</v>
      </c>
      <c r="AL3703" t="str">
        <f t="shared" si="1328"/>
        <v>Q1 - Low</v>
      </c>
      <c r="AM3703">
        <f t="shared" si="1329"/>
        <v>0</v>
      </c>
      <c r="AN3703">
        <f t="shared" si="1330"/>
        <v>0</v>
      </c>
      <c r="AO3703">
        <f t="shared" si="1331"/>
        <v>1</v>
      </c>
      <c r="AP3703">
        <f t="shared" si="1332"/>
        <v>3</v>
      </c>
      <c r="AQ3703">
        <f t="shared" si="1333"/>
        <v>203.7</v>
      </c>
    </row>
    <row r="3704" spans="1:43" x14ac:dyDescent="0.25">
      <c r="A3704" t="s">
        <v>32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  <c r="U3704">
        <f t="shared" si="1311"/>
        <v>1</v>
      </c>
      <c r="V3704" t="str">
        <f t="shared" si="1312"/>
        <v>&lt;=3 calls</v>
      </c>
      <c r="W3704" t="str">
        <f t="shared" si="1313"/>
        <v>Q4</v>
      </c>
      <c r="X3704" t="str">
        <f t="shared" si="1314"/>
        <v>Not Applicable</v>
      </c>
      <c r="Y3704" t="str">
        <f t="shared" si="1315"/>
        <v>Medium</v>
      </c>
      <c r="Z3704" s="3">
        <f t="shared" si="1316"/>
        <v>-0.363983265082024</v>
      </c>
      <c r="AA3704" s="3">
        <f t="shared" si="1317"/>
        <v>-0.29799103401517107</v>
      </c>
      <c r="AB3704" s="3">
        <f t="shared" si="1318"/>
        <v>-1.5952775012771874</v>
      </c>
      <c r="AC3704" s="3">
        <f t="shared" si="1319"/>
        <v>-0.41885071744501134</v>
      </c>
      <c r="AD3704" s="3">
        <f t="shared" si="1320"/>
        <v>1.2607234699012315</v>
      </c>
      <c r="AE3704" s="3">
        <f t="shared" si="1321"/>
        <v>1.7151176936871093</v>
      </c>
      <c r="AF3704" s="3">
        <f t="shared" si="1322"/>
        <v>3.5062563709514136</v>
      </c>
      <c r="AG3704" t="str">
        <f t="shared" si="1323"/>
        <v>Cluster 1</v>
      </c>
      <c r="AH3704" t="str">
        <f t="shared" si="1324"/>
        <v>Not Applicable</v>
      </c>
      <c r="AI3704">
        <f t="shared" si="1325"/>
        <v>27.3</v>
      </c>
      <c r="AJ3704" t="e">
        <f t="shared" si="1326"/>
        <v>#N/A</v>
      </c>
      <c r="AK3704" t="str">
        <f t="shared" si="1327"/>
        <v>no - Medium</v>
      </c>
      <c r="AL3704" t="str">
        <f t="shared" si="1328"/>
        <v>Q2 - Medium</v>
      </c>
      <c r="AM3704">
        <f t="shared" si="1329"/>
        <v>0</v>
      </c>
      <c r="AN3704">
        <f t="shared" si="1330"/>
        <v>1</v>
      </c>
      <c r="AO3704">
        <f t="shared" si="1331"/>
        <v>0</v>
      </c>
      <c r="AP3704">
        <f t="shared" si="1332"/>
        <v>1</v>
      </c>
      <c r="AQ3704">
        <f t="shared" si="1333"/>
        <v>160.6</v>
      </c>
    </row>
    <row r="3705" spans="1:43" x14ac:dyDescent="0.25">
      <c r="A3705" t="s">
        <v>36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  <c r="U3705">
        <f t="shared" si="1311"/>
        <v>1</v>
      </c>
      <c r="V3705" t="str">
        <f t="shared" si="1312"/>
        <v>&lt;=3 calls</v>
      </c>
      <c r="W3705" t="str">
        <f t="shared" si="1313"/>
        <v>Q4</v>
      </c>
      <c r="X3705" t="str">
        <f t="shared" si="1314"/>
        <v>Low</v>
      </c>
      <c r="Y3705" t="str">
        <f t="shared" si="1315"/>
        <v>Medium</v>
      </c>
      <c r="Z3705" s="3">
        <f t="shared" si="1316"/>
        <v>1.4967014965990129</v>
      </c>
      <c r="AA3705" s="3">
        <f t="shared" si="1317"/>
        <v>-0.58257087710333277</v>
      </c>
      <c r="AB3705" s="3">
        <f t="shared" si="1318"/>
        <v>-2.5703825708787327</v>
      </c>
      <c r="AC3705" s="3">
        <f t="shared" si="1319"/>
        <v>-3.7158306488934985</v>
      </c>
      <c r="AD3705" s="3">
        <f t="shared" si="1320"/>
        <v>4.031079628108456</v>
      </c>
      <c r="AE3705" s="3">
        <f t="shared" si="1321"/>
        <v>4.7951817659713498</v>
      </c>
      <c r="AF3705" s="3">
        <f t="shared" si="1322"/>
        <v>6.1431208167556992</v>
      </c>
      <c r="AG3705" t="str">
        <f t="shared" si="1323"/>
        <v>Cluster 1</v>
      </c>
      <c r="AH3705" t="str">
        <f t="shared" si="1324"/>
        <v>Not Applicable</v>
      </c>
      <c r="AI3705">
        <f t="shared" si="1325"/>
        <v>44.39</v>
      </c>
      <c r="AJ3705" t="e">
        <f t="shared" si="1326"/>
        <v>#N/A</v>
      </c>
      <c r="AK3705" t="str">
        <f t="shared" si="1327"/>
        <v>yes - Low</v>
      </c>
      <c r="AL3705" t="str">
        <f t="shared" si="1328"/>
        <v>Q1 - Low</v>
      </c>
      <c r="AM3705">
        <f t="shared" si="1329"/>
        <v>1</v>
      </c>
      <c r="AN3705">
        <f t="shared" si="1330"/>
        <v>1</v>
      </c>
      <c r="AO3705">
        <f t="shared" si="1331"/>
        <v>0</v>
      </c>
      <c r="AP3705">
        <f t="shared" si="1332"/>
        <v>3</v>
      </c>
      <c r="AQ3705">
        <f t="shared" si="1333"/>
        <v>261.10000000000002</v>
      </c>
    </row>
    <row r="3706" spans="1:43" x14ac:dyDescent="0.25">
      <c r="A3706" t="s">
        <v>44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  <c r="U3706">
        <f t="shared" si="1311"/>
        <v>0</v>
      </c>
      <c r="V3706" t="str">
        <f t="shared" si="1312"/>
        <v>&lt;=3 calls</v>
      </c>
      <c r="W3706" t="str">
        <f t="shared" si="1313"/>
        <v>Q2</v>
      </c>
      <c r="X3706" t="str">
        <f t="shared" si="1314"/>
        <v>Not Applicable</v>
      </c>
      <c r="Y3706" t="str">
        <f t="shared" si="1315"/>
        <v>Medium</v>
      </c>
      <c r="Z3706" s="3">
        <f t="shared" si="1316"/>
        <v>-0.76944591464236933</v>
      </c>
      <c r="AA3706" s="3">
        <f t="shared" si="1317"/>
        <v>0.1119631455384055</v>
      </c>
      <c r="AB3706" s="3">
        <f t="shared" si="1318"/>
        <v>0.94079006263558929</v>
      </c>
      <c r="AC3706" s="3">
        <f t="shared" si="1319"/>
        <v>-0.16523687656435807</v>
      </c>
      <c r="AD3706" s="3">
        <f t="shared" si="1320"/>
        <v>2.398564729746488</v>
      </c>
      <c r="AE3706" s="3">
        <f t="shared" si="1321"/>
        <v>1.2316541433573418</v>
      </c>
      <c r="AF3706" s="3">
        <f t="shared" si="1322"/>
        <v>2.2980058953176714</v>
      </c>
      <c r="AG3706" t="str">
        <f t="shared" si="1323"/>
        <v>Cluster 2</v>
      </c>
      <c r="AH3706" t="str">
        <f t="shared" si="1324"/>
        <v>Not Applicable</v>
      </c>
      <c r="AI3706" t="e">
        <f t="shared" si="1325"/>
        <v>#N/A</v>
      </c>
      <c r="AJ3706">
        <f t="shared" si="1326"/>
        <v>23.58</v>
      </c>
      <c r="AK3706" t="str">
        <f t="shared" si="1327"/>
        <v>no - Medium</v>
      </c>
      <c r="AL3706" t="str">
        <f t="shared" si="1328"/>
        <v>Q2 - Medium</v>
      </c>
      <c r="AM3706">
        <f t="shared" si="1329"/>
        <v>0</v>
      </c>
      <c r="AN3706">
        <f t="shared" si="1330"/>
        <v>1</v>
      </c>
      <c r="AO3706">
        <f t="shared" si="1331"/>
        <v>0</v>
      </c>
      <c r="AP3706">
        <f t="shared" si="1332"/>
        <v>1</v>
      </c>
      <c r="AQ3706">
        <f t="shared" si="1333"/>
        <v>138.69999999999999</v>
      </c>
    </row>
    <row r="3707" spans="1:43" x14ac:dyDescent="0.25">
      <c r="A3707" t="s">
        <v>51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  <c r="U3707">
        <f t="shared" si="1311"/>
        <v>0</v>
      </c>
      <c r="V3707" t="str">
        <f t="shared" si="1312"/>
        <v>&lt;=3 calls</v>
      </c>
      <c r="W3707" t="str">
        <f t="shared" si="1313"/>
        <v>Q3</v>
      </c>
      <c r="X3707" t="str">
        <f t="shared" si="1314"/>
        <v>Not Applicable</v>
      </c>
      <c r="Y3707" t="str">
        <f t="shared" si="1315"/>
        <v>Low</v>
      </c>
      <c r="Z3707" s="3">
        <f t="shared" si="1316"/>
        <v>0.85795896646970127</v>
      </c>
      <c r="AA3707" s="3">
        <f t="shared" si="1317"/>
        <v>-1.1258596684534607</v>
      </c>
      <c r="AB3707" s="3">
        <f t="shared" si="1318"/>
        <v>-2.0977247163671895</v>
      </c>
      <c r="AC3707" s="3">
        <f t="shared" si="1319"/>
        <v>0.66806574347207237</v>
      </c>
      <c r="AD3707" s="3">
        <f t="shared" si="1320"/>
        <v>2.7304386194706591</v>
      </c>
      <c r="AE3707" s="3">
        <f t="shared" si="1321"/>
        <v>2.6173296323647492</v>
      </c>
      <c r="AF3707" s="3">
        <f t="shared" si="1322"/>
        <v>3.7743256025695961</v>
      </c>
      <c r="AG3707" t="str">
        <f t="shared" si="1323"/>
        <v>Cluster 2</v>
      </c>
      <c r="AH3707" t="str">
        <f t="shared" si="1324"/>
        <v>Not Applicable</v>
      </c>
      <c r="AI3707" t="e">
        <f t="shared" si="1325"/>
        <v>#N/A</v>
      </c>
      <c r="AJ3707">
        <f t="shared" si="1326"/>
        <v>38.520000000000003</v>
      </c>
      <c r="AK3707" t="str">
        <f t="shared" si="1327"/>
        <v>no - Medium</v>
      </c>
      <c r="AL3707" t="str">
        <f t="shared" si="1328"/>
        <v>Q4 - Very High</v>
      </c>
      <c r="AM3707">
        <f t="shared" si="1329"/>
        <v>0</v>
      </c>
      <c r="AN3707">
        <f t="shared" si="1330"/>
        <v>1</v>
      </c>
      <c r="AO3707">
        <f t="shared" si="1331"/>
        <v>0</v>
      </c>
      <c r="AP3707">
        <f t="shared" si="1332"/>
        <v>1</v>
      </c>
      <c r="AQ3707">
        <f t="shared" si="1333"/>
        <v>226.6</v>
      </c>
    </row>
    <row r="3708" spans="1:43" x14ac:dyDescent="0.25">
      <c r="A3708" t="s">
        <v>54</v>
      </c>
      <c r="B3708">
        <v>31</v>
      </c>
      <c r="C3708" t="s">
        <v>25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  <c r="U3708">
        <f t="shared" si="1311"/>
        <v>0</v>
      </c>
      <c r="V3708" t="str">
        <f t="shared" si="1312"/>
        <v>&lt;=3 calls</v>
      </c>
      <c r="W3708" t="str">
        <f t="shared" si="1313"/>
        <v>Q1</v>
      </c>
      <c r="X3708" t="str">
        <f t="shared" si="1314"/>
        <v>Not Applicable</v>
      </c>
      <c r="Y3708" t="str">
        <f t="shared" si="1315"/>
        <v>Medium</v>
      </c>
      <c r="Z3708" s="3">
        <f t="shared" si="1316"/>
        <v>0.90424465705878176</v>
      </c>
      <c r="AA3708" s="3">
        <f t="shared" si="1317"/>
        <v>-0.55271984461156753</v>
      </c>
      <c r="AB3708" s="3">
        <f t="shared" si="1318"/>
        <v>0.8553938956440077</v>
      </c>
      <c r="AC3708" s="3">
        <f t="shared" si="1319"/>
        <v>0.26952970780247515</v>
      </c>
      <c r="AD3708" s="3">
        <f t="shared" si="1320"/>
        <v>2.9799999057596129</v>
      </c>
      <c r="AE3708" s="3">
        <f t="shared" si="1321"/>
        <v>1.3883452764135831</v>
      </c>
      <c r="AF3708" s="3">
        <f t="shared" si="1322"/>
        <v>1.7247045470898816</v>
      </c>
      <c r="AG3708" t="str">
        <f t="shared" si="1323"/>
        <v>Cluster 2</v>
      </c>
      <c r="AH3708" t="str">
        <f t="shared" si="1324"/>
        <v>Not Applicable</v>
      </c>
      <c r="AI3708" t="e">
        <f t="shared" si="1325"/>
        <v>#N/A</v>
      </c>
      <c r="AJ3708">
        <f t="shared" si="1326"/>
        <v>38.950000000000003</v>
      </c>
      <c r="AK3708" t="str">
        <f t="shared" si="1327"/>
        <v>no - Medium</v>
      </c>
      <c r="AL3708" t="str">
        <f t="shared" si="1328"/>
        <v>Q3 - High</v>
      </c>
      <c r="AM3708">
        <f t="shared" si="1329"/>
        <v>0</v>
      </c>
      <c r="AN3708">
        <f t="shared" si="1330"/>
        <v>0</v>
      </c>
      <c r="AO3708">
        <f t="shared" si="1331"/>
        <v>0</v>
      </c>
      <c r="AP3708">
        <f t="shared" si="1332"/>
        <v>3</v>
      </c>
      <c r="AQ3708">
        <f t="shared" si="1333"/>
        <v>229.1</v>
      </c>
    </row>
    <row r="3709" spans="1:43" x14ac:dyDescent="0.25">
      <c r="A3709" t="s">
        <v>71</v>
      </c>
      <c r="B3709">
        <v>102</v>
      </c>
      <c r="C3709" t="s">
        <v>25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  <c r="U3709">
        <f t="shared" si="1311"/>
        <v>0</v>
      </c>
      <c r="V3709" t="str">
        <f t="shared" si="1312"/>
        <v>&lt;=3 calls</v>
      </c>
      <c r="W3709" t="str">
        <f t="shared" si="1313"/>
        <v>Q3</v>
      </c>
      <c r="X3709" t="str">
        <f t="shared" si="1314"/>
        <v>Not Applicable</v>
      </c>
      <c r="Y3709" t="str">
        <f t="shared" si="1315"/>
        <v>Low</v>
      </c>
      <c r="Z3709" s="3">
        <f t="shared" si="1316"/>
        <v>-0.42322894903604685</v>
      </c>
      <c r="AA3709" s="3">
        <f t="shared" si="1317"/>
        <v>-3.0422959544247901</v>
      </c>
      <c r="AB3709" s="3">
        <f t="shared" si="1318"/>
        <v>-0.79692263777449646</v>
      </c>
      <c r="AC3709" s="3">
        <f t="shared" si="1319"/>
        <v>0.41445190259141979</v>
      </c>
      <c r="AD3709" s="3">
        <f t="shared" si="1320"/>
        <v>2.558427683262297</v>
      </c>
      <c r="AE3709" s="3">
        <f t="shared" si="1321"/>
        <v>3.2002411608768973</v>
      </c>
      <c r="AF3709" s="3">
        <f t="shared" si="1322"/>
        <v>4.6837522100404216</v>
      </c>
      <c r="AG3709" t="str">
        <f t="shared" si="1323"/>
        <v>Cluster 1</v>
      </c>
      <c r="AH3709" t="str">
        <f t="shared" si="1324"/>
        <v>Not Applicable</v>
      </c>
      <c r="AI3709" t="e">
        <f t="shared" si="1325"/>
        <v>#N/A</v>
      </c>
      <c r="AJ3709">
        <f t="shared" si="1326"/>
        <v>26.76</v>
      </c>
      <c r="AK3709" t="str">
        <f t="shared" si="1327"/>
        <v>no - Medium</v>
      </c>
      <c r="AL3709" t="str">
        <f t="shared" si="1328"/>
        <v>Q3 - High</v>
      </c>
      <c r="AM3709">
        <f t="shared" si="1329"/>
        <v>0</v>
      </c>
      <c r="AN3709">
        <f t="shared" si="1330"/>
        <v>0</v>
      </c>
      <c r="AO3709">
        <f t="shared" si="1331"/>
        <v>0</v>
      </c>
      <c r="AP3709">
        <f t="shared" si="1332"/>
        <v>0</v>
      </c>
      <c r="AQ3709">
        <f t="shared" si="1333"/>
        <v>157.4</v>
      </c>
    </row>
    <row r="3710" spans="1:43" x14ac:dyDescent="0.25">
      <c r="A3710" t="s">
        <v>63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  <c r="U3710">
        <f t="shared" si="1311"/>
        <v>1</v>
      </c>
      <c r="V3710" t="str">
        <f t="shared" si="1312"/>
        <v>&lt;=3 calls</v>
      </c>
      <c r="W3710" t="str">
        <f t="shared" si="1313"/>
        <v>Q4</v>
      </c>
      <c r="X3710" t="str">
        <f t="shared" si="1314"/>
        <v>Not Applicable</v>
      </c>
      <c r="Y3710" t="str">
        <f t="shared" si="1315"/>
        <v>Medium</v>
      </c>
      <c r="Z3710" s="3">
        <f t="shared" si="1316"/>
        <v>9.8873640808781041E-2</v>
      </c>
      <c r="AA3710" s="3">
        <f t="shared" si="1317"/>
        <v>-0.65421335508356937</v>
      </c>
      <c r="AB3710" s="3">
        <f t="shared" si="1318"/>
        <v>-0.57449541212200572</v>
      </c>
      <c r="AC3710" s="3">
        <f t="shared" si="1319"/>
        <v>0.16083806171076653</v>
      </c>
      <c r="AD3710" s="3">
        <f t="shared" si="1320"/>
        <v>1.6898789430277361</v>
      </c>
      <c r="AE3710" s="3">
        <f t="shared" si="1321"/>
        <v>0.89088998841641154</v>
      </c>
      <c r="AF3710" s="3">
        <f t="shared" si="1322"/>
        <v>2.5945479569344347</v>
      </c>
      <c r="AG3710" t="str">
        <f t="shared" si="1323"/>
        <v>Cluster 2</v>
      </c>
      <c r="AH3710" t="str">
        <f t="shared" si="1324"/>
        <v>&gt;16 messages</v>
      </c>
      <c r="AI3710">
        <f t="shared" si="1325"/>
        <v>31.55</v>
      </c>
      <c r="AJ3710" t="e">
        <f t="shared" si="1326"/>
        <v>#N/A</v>
      </c>
      <c r="AK3710" t="str">
        <f t="shared" si="1327"/>
        <v>no - Low</v>
      </c>
      <c r="AL3710" t="str">
        <f t="shared" si="1328"/>
        <v>Q3 - High</v>
      </c>
      <c r="AM3710">
        <f t="shared" si="1329"/>
        <v>0</v>
      </c>
      <c r="AN3710">
        <f t="shared" si="1330"/>
        <v>1</v>
      </c>
      <c r="AO3710">
        <f t="shared" si="1331"/>
        <v>0</v>
      </c>
      <c r="AP3710">
        <f t="shared" si="1332"/>
        <v>1</v>
      </c>
      <c r="AQ3710">
        <f t="shared" si="1333"/>
        <v>185.6</v>
      </c>
    </row>
    <row r="3711" spans="1:43" x14ac:dyDescent="0.25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  <c r="U3711">
        <f t="shared" si="1311"/>
        <v>0</v>
      </c>
      <c r="V3711" t="str">
        <f t="shared" si="1312"/>
        <v>&gt;3 calls</v>
      </c>
      <c r="W3711" t="str">
        <f t="shared" si="1313"/>
        <v>Q4</v>
      </c>
      <c r="X3711" t="str">
        <f t="shared" si="1314"/>
        <v>Not Applicable</v>
      </c>
      <c r="Y3711" t="str">
        <f t="shared" si="1315"/>
        <v>Medium</v>
      </c>
      <c r="Z3711" s="3">
        <f t="shared" si="1316"/>
        <v>0.68392476985475847</v>
      </c>
      <c r="AA3711" s="3">
        <f t="shared" si="1317"/>
        <v>-0.18654717937924703</v>
      </c>
      <c r="AB3711" s="3">
        <f t="shared" si="1318"/>
        <v>-1.3311451708148545</v>
      </c>
      <c r="AC3711" s="3">
        <f t="shared" si="1319"/>
        <v>-1.8318421166372201</v>
      </c>
      <c r="AD3711" s="3">
        <f t="shared" si="1320"/>
        <v>2.0733852881391219</v>
      </c>
      <c r="AE3711" s="3">
        <f t="shared" si="1321"/>
        <v>2.3727928580103397</v>
      </c>
      <c r="AF3711" s="3">
        <f t="shared" si="1322"/>
        <v>3.8679924173888969</v>
      </c>
      <c r="AG3711" t="str">
        <f t="shared" si="1323"/>
        <v>Cluster 1</v>
      </c>
      <c r="AH3711" t="str">
        <f t="shared" si="1324"/>
        <v>Not Applicable</v>
      </c>
      <c r="AI3711" t="e">
        <f t="shared" si="1325"/>
        <v>#N/A</v>
      </c>
      <c r="AJ3711">
        <f t="shared" si="1326"/>
        <v>36.92</v>
      </c>
      <c r="AK3711" t="str">
        <f t="shared" si="1327"/>
        <v>no - Low</v>
      </c>
      <c r="AL3711" t="str">
        <f t="shared" si="1328"/>
        <v>Q1 - Low</v>
      </c>
      <c r="AM3711">
        <f t="shared" si="1329"/>
        <v>0</v>
      </c>
      <c r="AN3711">
        <f t="shared" si="1330"/>
        <v>1</v>
      </c>
      <c r="AO3711">
        <f t="shared" si="1331"/>
        <v>0</v>
      </c>
      <c r="AP3711">
        <f t="shared" si="1332"/>
        <v>4</v>
      </c>
      <c r="AQ3711">
        <f t="shared" si="1333"/>
        <v>217.2</v>
      </c>
    </row>
    <row r="3712" spans="1:43" x14ac:dyDescent="0.25">
      <c r="A3712" t="s">
        <v>63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  <c r="U3712">
        <f t="shared" si="1311"/>
        <v>0</v>
      </c>
      <c r="V3712" t="str">
        <f t="shared" si="1312"/>
        <v>&lt;=3 calls</v>
      </c>
      <c r="W3712" t="str">
        <f t="shared" si="1313"/>
        <v>Q3</v>
      </c>
      <c r="X3712" t="str">
        <f t="shared" si="1314"/>
        <v>Not Applicable</v>
      </c>
      <c r="Y3712" t="str">
        <f t="shared" si="1315"/>
        <v>High</v>
      </c>
      <c r="Z3712" s="3">
        <f t="shared" si="1316"/>
        <v>5.2587950219700537E-2</v>
      </c>
      <c r="AA3712" s="3">
        <f t="shared" si="1317"/>
        <v>0.8124673746784965</v>
      </c>
      <c r="AB3712" s="3">
        <f t="shared" si="1318"/>
        <v>0.20995774977740439</v>
      </c>
      <c r="AC3712" s="3">
        <f t="shared" si="1319"/>
        <v>0.81298793826101701</v>
      </c>
      <c r="AD3712" s="3">
        <f t="shared" si="1320"/>
        <v>3.0238886219151668</v>
      </c>
      <c r="AE3712" s="3">
        <f t="shared" si="1321"/>
        <v>1.1695727304767192</v>
      </c>
      <c r="AF3712" s="3">
        <f t="shared" si="1322"/>
        <v>1.2617045398989146</v>
      </c>
      <c r="AG3712" t="str">
        <f t="shared" si="1323"/>
        <v>Cluster 2</v>
      </c>
      <c r="AH3712" t="str">
        <f t="shared" si="1324"/>
        <v>Not Applicable</v>
      </c>
      <c r="AI3712" t="e">
        <f t="shared" si="1325"/>
        <v>#N/A</v>
      </c>
      <c r="AJ3712">
        <f t="shared" si="1326"/>
        <v>31.13</v>
      </c>
      <c r="AK3712" t="str">
        <f t="shared" si="1327"/>
        <v>no - Medium</v>
      </c>
      <c r="AL3712" t="str">
        <f t="shared" si="1328"/>
        <v>Q4 - Very High</v>
      </c>
      <c r="AM3712">
        <f t="shared" si="1329"/>
        <v>0</v>
      </c>
      <c r="AN3712">
        <f t="shared" si="1330"/>
        <v>1</v>
      </c>
      <c r="AO3712">
        <f t="shared" si="1331"/>
        <v>0</v>
      </c>
      <c r="AP3712">
        <f t="shared" si="1332"/>
        <v>0</v>
      </c>
      <c r="AQ3712">
        <f t="shared" si="1333"/>
        <v>183.1</v>
      </c>
    </row>
    <row r="3713" spans="1:43" x14ac:dyDescent="0.25">
      <c r="A3713" t="s">
        <v>71</v>
      </c>
      <c r="B3713">
        <v>222</v>
      </c>
      <c r="C3713" t="s">
        <v>25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  <c r="U3713">
        <f t="shared" si="1311"/>
        <v>0</v>
      </c>
      <c r="V3713" t="str">
        <f t="shared" si="1312"/>
        <v>&gt;3 calls</v>
      </c>
      <c r="W3713" t="str">
        <f t="shared" si="1313"/>
        <v>Q4</v>
      </c>
      <c r="X3713" t="str">
        <f t="shared" si="1314"/>
        <v>Not Applicable</v>
      </c>
      <c r="Y3713" t="str">
        <f t="shared" si="1315"/>
        <v>Low</v>
      </c>
      <c r="Z3713" s="3">
        <f t="shared" si="1316"/>
        <v>0.70799332896108058</v>
      </c>
      <c r="AA3713" s="3">
        <f t="shared" si="1317"/>
        <v>-0.78555789804733689</v>
      </c>
      <c r="AB3713" s="3">
        <f t="shared" si="1318"/>
        <v>-0.37589967493228166</v>
      </c>
      <c r="AC3713" s="3">
        <f t="shared" si="1319"/>
        <v>-1.9405337627289283</v>
      </c>
      <c r="AD3713" s="3">
        <f t="shared" si="1320"/>
        <v>2.0584779817739363</v>
      </c>
      <c r="AE3713" s="3">
        <f t="shared" si="1321"/>
        <v>2.2417242504248889</v>
      </c>
      <c r="AF3713" s="3">
        <f t="shared" si="1322"/>
        <v>3.7166279916663658</v>
      </c>
      <c r="AG3713" t="str">
        <f t="shared" si="1323"/>
        <v>Cluster 1</v>
      </c>
      <c r="AH3713" t="str">
        <f t="shared" si="1324"/>
        <v>&gt;16 messages</v>
      </c>
      <c r="AI3713" t="e">
        <f t="shared" si="1325"/>
        <v>#N/A</v>
      </c>
      <c r="AJ3713">
        <f t="shared" si="1326"/>
        <v>37.15</v>
      </c>
      <c r="AK3713" t="str">
        <f t="shared" si="1327"/>
        <v>no - Medium</v>
      </c>
      <c r="AL3713" t="str">
        <f t="shared" si="1328"/>
        <v>Q1 - Low</v>
      </c>
      <c r="AM3713">
        <f t="shared" si="1329"/>
        <v>0</v>
      </c>
      <c r="AN3713">
        <f t="shared" si="1330"/>
        <v>0</v>
      </c>
      <c r="AO3713">
        <f t="shared" si="1331"/>
        <v>0</v>
      </c>
      <c r="AP3713">
        <f t="shared" si="1332"/>
        <v>4</v>
      </c>
      <c r="AQ3713">
        <f t="shared" si="1333"/>
        <v>218.5</v>
      </c>
    </row>
    <row r="3714" spans="1:43" x14ac:dyDescent="0.25">
      <c r="A3714" t="s">
        <v>53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  <c r="U3714">
        <f t="shared" ref="U3714:U3777" si="1334">IF(T3714="yes",1,0)</f>
        <v>0</v>
      </c>
      <c r="V3714" t="str">
        <f t="shared" ref="V3714:V3777" si="1335">IF(S3714&gt;3,"&gt;3 calls","&lt;=3 calls")</f>
        <v>&lt;=3 calls</v>
      </c>
      <c r="W3714" t="str">
        <f t="shared" ref="W3714:W3777" si="1336">IF(B3714&lt;=_xlfn.QUARTILE.INC($B$2:$B$4251,1),"Q1",
IF(B3714&lt;=_xlfn.QUARTILE.INC($B$2:$B$4251,2),"Q2",
IF(B3714&lt;=_xlfn.QUARTILE.INC($B$2:$B$4251,3),"Q3","Q4")))</f>
        <v>Q4</v>
      </c>
      <c r="X3714" t="str">
        <f t="shared" ref="X3714:X3777" si="1337">IF(D3714="no","Not Applicable",IF(R3714&gt;2.84,"High","Low"))</f>
        <v>Not Applicable</v>
      </c>
      <c r="Y3714" t="str">
        <f t="shared" ref="Y3714:Y3777" si="1338">IF(J3714&lt;=165,"Low",IF(J3714&lt;=233,"Medium","High"))</f>
        <v>High</v>
      </c>
      <c r="Z3714" s="3">
        <f t="shared" ref="Z3714:Z3777" si="1339">(G3714-AVERAGE($G$2:$G$4251))/_xlfn.STDEV.S($G$2:$G$4251)</f>
        <v>-0.67502310584064462</v>
      </c>
      <c r="AA3714" s="3">
        <f t="shared" ref="AA3714:AA3777" si="1340">(J3714-AVERAGE($J$2:$J$4251))/_xlfn.STDEV.S($J$2:$J$4251)</f>
        <v>1.485110640159607</v>
      </c>
      <c r="AB3714" s="3">
        <f t="shared" ref="AB3714:AB3777" si="1341">(M3714-AVERAGE($M$2:$M$4251))/_xlfn.STDEV.S($M$2:$M$4251)</f>
        <v>-0.11573925921374321</v>
      </c>
      <c r="AC3714" s="3">
        <f t="shared" ref="AC3714:AC3777" si="1342">(P3714-AVERAGE($P$2:$P$4251))/_xlfn.STDEV.S($P$2:$P$4251)</f>
        <v>0.74052684086654508</v>
      </c>
      <c r="AD3714" s="3">
        <f t="shared" ref="AD3714:AD3777" si="1343">SQRT((Z3714-$BQ$13)^2+(AA3714-$BR$13)^2+(AB3714-$BS$13)^2+(AC3714-$BT$13)^2)</f>
        <v>3.1769066113193642</v>
      </c>
      <c r="AE3714" s="3">
        <f t="shared" ref="AE3714:AE3777" si="1344">SQRT((Z3714-$BQ$14)^2+(AA3714-$BR$14)^2+(AB3714-$BS$14)^2+(AC3714-$BT$14)^2)</f>
        <v>1.7952674968096425</v>
      </c>
      <c r="AF3714" s="3">
        <f t="shared" ref="AF3714:AF3777" si="1345">SQRT((Z3714-$BQ$15)^2+(AA3714-$BR$15)^2+(AB3714-$BS$15)^2+(AC3714-$BT$15)^2)</f>
        <v>2.0864407859217167</v>
      </c>
      <c r="AG3714" t="str">
        <f t="shared" ref="AG3714:AG3777" si="1346">IF(AD3714=MIN(AD3714:AF3714),"Cluster 1",IF(AE3714=MIN(AD3714:AF3714),"Cluster 2","Cluster 3"))</f>
        <v>Cluster 2</v>
      </c>
      <c r="AH3714" t="str">
        <f t="shared" ref="AH3714:AH3777" si="1347">IF(E3714="no","Not Applicable",IF(F3714=0,"0 messages",IF(F3714&lt;=16,"1-16 messages","&gt;16 messages")))</f>
        <v>Not Applicable</v>
      </c>
      <c r="AI3714" t="e">
        <f t="shared" ref="AI3714:AI3777" si="1348">IF(T3714="yes",I3714,NA())</f>
        <v>#N/A</v>
      </c>
      <c r="AJ3714">
        <f t="shared" ref="AJ3714:AJ3777" si="1349">IF(T3714="no",I3714,NA())</f>
        <v>24.45</v>
      </c>
      <c r="AK3714" t="str">
        <f t="shared" ref="AK3714:AK3777" si="1350">D3714&amp;" - "&amp;IF(Q3714&lt;=3,"Low",IF(Q3714&lt;=6,"Medium","High"))</f>
        <v>no - Low</v>
      </c>
      <c r="AL3714" t="str">
        <f t="shared" ref="AL3714:AL3777" si="1351">IF(P3714&lt;=8.5,"Q1 - Low",IF(P3714&lt;=10.3,"Q2 - Medium",IF(P3714&lt;=12,"Q3 - High","Q4 - Very High")))</f>
        <v>Q4 - Very High</v>
      </c>
      <c r="AM3714">
        <f t="shared" ref="AM3714:AM3777" si="1352">IF(D3714="yes",1,0)</f>
        <v>0</v>
      </c>
      <c r="AN3714">
        <f t="shared" ref="AN3714:AN3777" si="1353">IF(C3714="area_code_415",1,0)</f>
        <v>1</v>
      </c>
      <c r="AO3714">
        <f t="shared" ref="AO3714:AO3777" si="1354">IF(C3714="area_code_510",1,0)</f>
        <v>0</v>
      </c>
      <c r="AP3714">
        <f t="shared" ref="AP3714:AP3777" si="1355">S3714</f>
        <v>0</v>
      </c>
      <c r="AQ3714">
        <f t="shared" ref="AQ3714:AQ3777" si="1356">G3714</f>
        <v>143.80000000000001</v>
      </c>
    </row>
    <row r="3715" spans="1:43" x14ac:dyDescent="0.25">
      <c r="A3715" t="s">
        <v>54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  <c r="U3715">
        <f t="shared" si="1334"/>
        <v>1</v>
      </c>
      <c r="V3715" t="str">
        <f t="shared" si="1335"/>
        <v>&gt;3 calls</v>
      </c>
      <c r="W3715" t="str">
        <f t="shared" si="1336"/>
        <v>Q4</v>
      </c>
      <c r="X3715" t="str">
        <f t="shared" si="1337"/>
        <v>Not Applicable</v>
      </c>
      <c r="Y3715" t="str">
        <f t="shared" si="1338"/>
        <v>Medium</v>
      </c>
      <c r="Z3715" s="3">
        <f t="shared" si="1339"/>
        <v>-0.6898345268291507</v>
      </c>
      <c r="AA3715" s="3">
        <f t="shared" si="1340"/>
        <v>-0.13480538972685402</v>
      </c>
      <c r="AB3715" s="3">
        <f t="shared" si="1341"/>
        <v>-2.8007536260188126</v>
      </c>
      <c r="AC3715" s="3">
        <f t="shared" si="1342"/>
        <v>0.74052684086654508</v>
      </c>
      <c r="AD3715" s="3">
        <f t="shared" si="1343"/>
        <v>2.6677540440958523</v>
      </c>
      <c r="AE3715" s="3">
        <f t="shared" si="1344"/>
        <v>2.9810476418880527</v>
      </c>
      <c r="AF3715" s="3">
        <f t="shared" si="1345"/>
        <v>4.3193030047245893</v>
      </c>
      <c r="AG3715" t="str">
        <f t="shared" si="1346"/>
        <v>Cluster 1</v>
      </c>
      <c r="AH3715" t="str">
        <f t="shared" si="1347"/>
        <v>Not Applicable</v>
      </c>
      <c r="AI3715">
        <f t="shared" si="1348"/>
        <v>24.31</v>
      </c>
      <c r="AJ3715" t="e">
        <f t="shared" si="1349"/>
        <v>#N/A</v>
      </c>
      <c r="AK3715" t="str">
        <f t="shared" si="1350"/>
        <v>no - High</v>
      </c>
      <c r="AL3715" t="str">
        <f t="shared" si="1351"/>
        <v>Q4 - Very High</v>
      </c>
      <c r="AM3715">
        <f t="shared" si="1352"/>
        <v>0</v>
      </c>
      <c r="AN3715">
        <f t="shared" si="1353"/>
        <v>1</v>
      </c>
      <c r="AO3715">
        <f t="shared" si="1354"/>
        <v>0</v>
      </c>
      <c r="AP3715">
        <f t="shared" si="1355"/>
        <v>4</v>
      </c>
      <c r="AQ3715">
        <f t="shared" si="1356"/>
        <v>143</v>
      </c>
    </row>
    <row r="3716" spans="1:43" x14ac:dyDescent="0.25">
      <c r="A3716" t="s">
        <v>41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  <c r="U3716">
        <f t="shared" si="1334"/>
        <v>0</v>
      </c>
      <c r="V3716" t="str">
        <f t="shared" si="1335"/>
        <v>&lt;=3 calls</v>
      </c>
      <c r="W3716" t="str">
        <f t="shared" si="1336"/>
        <v>Q3</v>
      </c>
      <c r="X3716" t="str">
        <f t="shared" si="1337"/>
        <v>Not Applicable</v>
      </c>
      <c r="Y3716" t="str">
        <f t="shared" si="1338"/>
        <v>Medium</v>
      </c>
      <c r="Z3716" s="3">
        <f t="shared" si="1339"/>
        <v>-0.61207456663949555</v>
      </c>
      <c r="AA3716" s="3">
        <f t="shared" si="1340"/>
        <v>-0.62436232259180402</v>
      </c>
      <c r="AB3716" s="3">
        <f t="shared" si="1341"/>
        <v>-0.69961072655153156</v>
      </c>
      <c r="AC3716" s="3">
        <f t="shared" si="1342"/>
        <v>0.99414068174719761</v>
      </c>
      <c r="AD3716" s="3">
        <f t="shared" si="1343"/>
        <v>2.0876830652037763</v>
      </c>
      <c r="AE3716" s="3">
        <f t="shared" si="1344"/>
        <v>1.4974092456005148</v>
      </c>
      <c r="AF3716" s="3">
        <f t="shared" si="1345"/>
        <v>2.8506224437622691</v>
      </c>
      <c r="AG3716" t="str">
        <f t="shared" si="1346"/>
        <v>Cluster 2</v>
      </c>
      <c r="AH3716" t="str">
        <f t="shared" si="1347"/>
        <v>&gt;16 messages</v>
      </c>
      <c r="AI3716" t="e">
        <f t="shared" si="1348"/>
        <v>#N/A</v>
      </c>
      <c r="AJ3716">
        <f t="shared" si="1349"/>
        <v>25.02</v>
      </c>
      <c r="AK3716" t="str">
        <f t="shared" si="1350"/>
        <v>no - Medium</v>
      </c>
      <c r="AL3716" t="str">
        <f t="shared" si="1351"/>
        <v>Q4 - Very High</v>
      </c>
      <c r="AM3716">
        <f t="shared" si="1352"/>
        <v>0</v>
      </c>
      <c r="AN3716">
        <f t="shared" si="1353"/>
        <v>1</v>
      </c>
      <c r="AO3716">
        <f t="shared" si="1354"/>
        <v>0</v>
      </c>
      <c r="AP3716">
        <f t="shared" si="1355"/>
        <v>1</v>
      </c>
      <c r="AQ3716">
        <f t="shared" si="1356"/>
        <v>147.19999999999999</v>
      </c>
    </row>
    <row r="3717" spans="1:43" x14ac:dyDescent="0.25">
      <c r="A3717" t="s">
        <v>24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  <c r="U3717">
        <f t="shared" si="1334"/>
        <v>0</v>
      </c>
      <c r="V3717" t="str">
        <f t="shared" si="1335"/>
        <v>&lt;=3 calls</v>
      </c>
      <c r="W3717" t="str">
        <f t="shared" si="1336"/>
        <v>Q4</v>
      </c>
      <c r="X3717" t="str">
        <f t="shared" si="1337"/>
        <v>Not Applicable</v>
      </c>
      <c r="Y3717" t="str">
        <f t="shared" si="1338"/>
        <v>Low</v>
      </c>
      <c r="Z3717" s="3">
        <f t="shared" si="1339"/>
        <v>0.80982184825705772</v>
      </c>
      <c r="AA3717" s="3">
        <f t="shared" si="1340"/>
        <v>-2.0432814003670461</v>
      </c>
      <c r="AB3717" s="3">
        <f t="shared" si="1341"/>
        <v>0.21988753663689062</v>
      </c>
      <c r="AC3717" s="3">
        <f t="shared" si="1342"/>
        <v>0.16083806171076653</v>
      </c>
      <c r="AD3717" s="3">
        <f t="shared" si="1343"/>
        <v>2.6831999199349363</v>
      </c>
      <c r="AE3717" s="3">
        <f t="shared" si="1344"/>
        <v>2.2147301681838152</v>
      </c>
      <c r="AF3717" s="3">
        <f t="shared" si="1345"/>
        <v>3.2573758802735941</v>
      </c>
      <c r="AG3717" t="str">
        <f t="shared" si="1346"/>
        <v>Cluster 2</v>
      </c>
      <c r="AH3717" t="str">
        <f t="shared" si="1347"/>
        <v>&gt;16 messages</v>
      </c>
      <c r="AI3717" t="e">
        <f t="shared" si="1348"/>
        <v>#N/A</v>
      </c>
      <c r="AJ3717">
        <f t="shared" si="1349"/>
        <v>38.08</v>
      </c>
      <c r="AK3717" t="str">
        <f t="shared" si="1350"/>
        <v>no - Medium</v>
      </c>
      <c r="AL3717" t="str">
        <f t="shared" si="1351"/>
        <v>Q3 - High</v>
      </c>
      <c r="AM3717">
        <f t="shared" si="1352"/>
        <v>0</v>
      </c>
      <c r="AN3717">
        <f t="shared" si="1353"/>
        <v>1</v>
      </c>
      <c r="AO3717">
        <f t="shared" si="1354"/>
        <v>0</v>
      </c>
      <c r="AP3717">
        <f t="shared" si="1355"/>
        <v>2</v>
      </c>
      <c r="AQ3717">
        <f t="shared" si="1356"/>
        <v>224</v>
      </c>
    </row>
    <row r="3718" spans="1:43" x14ac:dyDescent="0.25">
      <c r="A3718" t="s">
        <v>26</v>
      </c>
      <c r="B3718">
        <v>88</v>
      </c>
      <c r="C3718" t="s">
        <v>25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  <c r="U3718">
        <f t="shared" si="1334"/>
        <v>1</v>
      </c>
      <c r="V3718" t="str">
        <f t="shared" si="1335"/>
        <v>&lt;=3 calls</v>
      </c>
      <c r="W3718" t="str">
        <f t="shared" si="1336"/>
        <v>Q2</v>
      </c>
      <c r="X3718" t="str">
        <f t="shared" si="1337"/>
        <v>High</v>
      </c>
      <c r="Y3718" t="str">
        <f t="shared" si="1338"/>
        <v>Medium</v>
      </c>
      <c r="Z3718" s="3">
        <f t="shared" si="1339"/>
        <v>-0.87682871680903574</v>
      </c>
      <c r="AA3718" s="3">
        <f t="shared" si="1340"/>
        <v>0.15972479752522944</v>
      </c>
      <c r="AB3718" s="3">
        <f t="shared" si="1341"/>
        <v>1.1910206914946415</v>
      </c>
      <c r="AC3718" s="3">
        <f t="shared" si="1342"/>
        <v>1.5013683635085036</v>
      </c>
      <c r="AD3718" s="3">
        <f t="shared" si="1343"/>
        <v>3.5238541586616083</v>
      </c>
      <c r="AE3718" s="3">
        <f t="shared" si="1344"/>
        <v>2.1135226187760643</v>
      </c>
      <c r="AF3718" s="3">
        <f t="shared" si="1345"/>
        <v>2.125184130525954</v>
      </c>
      <c r="AG3718" t="str">
        <f t="shared" si="1346"/>
        <v>Cluster 2</v>
      </c>
      <c r="AH3718" t="str">
        <f t="shared" si="1347"/>
        <v>Not Applicable</v>
      </c>
      <c r="AI3718">
        <f t="shared" si="1348"/>
        <v>22.59</v>
      </c>
      <c r="AJ3718" t="e">
        <f t="shared" si="1349"/>
        <v>#N/A</v>
      </c>
      <c r="AK3718" t="str">
        <f t="shared" si="1350"/>
        <v>yes - High</v>
      </c>
      <c r="AL3718" t="str">
        <f t="shared" si="1351"/>
        <v>Q4 - Very High</v>
      </c>
      <c r="AM3718">
        <f t="shared" si="1352"/>
        <v>1</v>
      </c>
      <c r="AN3718">
        <f t="shared" si="1353"/>
        <v>0</v>
      </c>
      <c r="AO3718">
        <f t="shared" si="1354"/>
        <v>0</v>
      </c>
      <c r="AP3718">
        <f t="shared" si="1355"/>
        <v>2</v>
      </c>
      <c r="AQ3718">
        <f t="shared" si="1356"/>
        <v>132.9</v>
      </c>
    </row>
    <row r="3719" spans="1:43" x14ac:dyDescent="0.25">
      <c r="A3719" t="s">
        <v>38</v>
      </c>
      <c r="B3719">
        <v>118</v>
      </c>
      <c r="C3719" t="s">
        <v>25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  <c r="U3719">
        <f t="shared" si="1334"/>
        <v>0</v>
      </c>
      <c r="V3719" t="str">
        <f t="shared" si="1335"/>
        <v>&lt;=3 calls</v>
      </c>
      <c r="W3719" t="str">
        <f t="shared" si="1336"/>
        <v>Q3</v>
      </c>
      <c r="X3719" t="str">
        <f t="shared" si="1337"/>
        <v>Not Applicable</v>
      </c>
      <c r="Y3719" t="str">
        <f t="shared" si="1338"/>
        <v>Low</v>
      </c>
      <c r="Z3719" s="3">
        <f t="shared" si="1339"/>
        <v>-0.36953754795271332</v>
      </c>
      <c r="AA3719" s="3">
        <f t="shared" si="1340"/>
        <v>-2.9248818932905127</v>
      </c>
      <c r="AB3719" s="3">
        <f t="shared" si="1341"/>
        <v>-1.3867519772279775</v>
      </c>
      <c r="AC3719" s="3">
        <f t="shared" si="1342"/>
        <v>8.8376964316294535E-2</v>
      </c>
      <c r="AD3719" s="3">
        <f t="shared" si="1343"/>
        <v>2.3316935293694256</v>
      </c>
      <c r="AE3719" s="3">
        <f t="shared" si="1344"/>
        <v>3.2591998440128012</v>
      </c>
      <c r="AF3719" s="3">
        <f t="shared" si="1345"/>
        <v>4.8793414034603977</v>
      </c>
      <c r="AG3719" t="str">
        <f t="shared" si="1346"/>
        <v>Cluster 1</v>
      </c>
      <c r="AH3719" t="str">
        <f t="shared" si="1347"/>
        <v>Not Applicable</v>
      </c>
      <c r="AI3719" t="e">
        <f t="shared" si="1348"/>
        <v>#N/A</v>
      </c>
      <c r="AJ3719">
        <f t="shared" si="1349"/>
        <v>27.25</v>
      </c>
      <c r="AK3719" t="str">
        <f t="shared" si="1350"/>
        <v>no - Medium</v>
      </c>
      <c r="AL3719" t="str">
        <f t="shared" si="1351"/>
        <v>Q3 - High</v>
      </c>
      <c r="AM3719">
        <f t="shared" si="1352"/>
        <v>0</v>
      </c>
      <c r="AN3719">
        <f t="shared" si="1353"/>
        <v>0</v>
      </c>
      <c r="AO3719">
        <f t="shared" si="1354"/>
        <v>0</v>
      </c>
      <c r="AP3719">
        <f t="shared" si="1355"/>
        <v>0</v>
      </c>
      <c r="AQ3719">
        <f t="shared" si="1356"/>
        <v>160.30000000000001</v>
      </c>
    </row>
    <row r="3720" spans="1:43" x14ac:dyDescent="0.25">
      <c r="A3720" t="s">
        <v>71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  <c r="U3720">
        <f t="shared" si="1334"/>
        <v>0</v>
      </c>
      <c r="V3720" t="str">
        <f t="shared" si="1335"/>
        <v>&lt;=3 calls</v>
      </c>
      <c r="W3720" t="str">
        <f t="shared" si="1336"/>
        <v>Q2</v>
      </c>
      <c r="X3720" t="str">
        <f t="shared" si="1337"/>
        <v>Not Applicable</v>
      </c>
      <c r="Y3720" t="str">
        <f t="shared" si="1338"/>
        <v>High</v>
      </c>
      <c r="Z3720" s="3">
        <f t="shared" si="1339"/>
        <v>0.62097623065360941</v>
      </c>
      <c r="AA3720" s="3">
        <f t="shared" si="1340"/>
        <v>1.1448088697534828</v>
      </c>
      <c r="AB3720" s="3">
        <f t="shared" si="1341"/>
        <v>0.35493263792590324</v>
      </c>
      <c r="AC3720" s="3">
        <f t="shared" si="1342"/>
        <v>-1.1072311426924974</v>
      </c>
      <c r="AD3720" s="3">
        <f t="shared" si="1343"/>
        <v>3.0124923235416188</v>
      </c>
      <c r="AE3720" s="3">
        <f t="shared" si="1344"/>
        <v>1.7458914078819983</v>
      </c>
      <c r="AF3720" s="3">
        <f t="shared" si="1345"/>
        <v>2.2407953089997288</v>
      </c>
      <c r="AG3720" t="str">
        <f t="shared" si="1346"/>
        <v>Cluster 2</v>
      </c>
      <c r="AH3720" t="str">
        <f t="shared" si="1347"/>
        <v>&gt;16 messages</v>
      </c>
      <c r="AI3720" t="e">
        <f t="shared" si="1348"/>
        <v>#N/A</v>
      </c>
      <c r="AJ3720">
        <f t="shared" si="1349"/>
        <v>36.35</v>
      </c>
      <c r="AK3720" t="str">
        <f t="shared" si="1350"/>
        <v>no - Medium</v>
      </c>
      <c r="AL3720" t="str">
        <f t="shared" si="1351"/>
        <v>Q1 - Low</v>
      </c>
      <c r="AM3720">
        <f t="shared" si="1352"/>
        <v>0</v>
      </c>
      <c r="AN3720">
        <f t="shared" si="1353"/>
        <v>1</v>
      </c>
      <c r="AO3720">
        <f t="shared" si="1354"/>
        <v>0</v>
      </c>
      <c r="AP3720">
        <f t="shared" si="1355"/>
        <v>1</v>
      </c>
      <c r="AQ3720">
        <f t="shared" si="1356"/>
        <v>213.8</v>
      </c>
    </row>
    <row r="3721" spans="1:43" x14ac:dyDescent="0.25">
      <c r="A3721" t="s">
        <v>45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  <c r="U3721">
        <f t="shared" si="1334"/>
        <v>0</v>
      </c>
      <c r="V3721" t="str">
        <f t="shared" si="1335"/>
        <v>&lt;=3 calls</v>
      </c>
      <c r="W3721" t="str">
        <f t="shared" si="1336"/>
        <v>Q4</v>
      </c>
      <c r="X3721" t="str">
        <f t="shared" si="1337"/>
        <v>Not Applicable</v>
      </c>
      <c r="Y3721" t="str">
        <f t="shared" si="1338"/>
        <v>Medium</v>
      </c>
      <c r="Z3721" s="3">
        <f t="shared" si="1339"/>
        <v>1.2578673331593568</v>
      </c>
      <c r="AA3721" s="3">
        <f t="shared" si="1340"/>
        <v>0.21942686250875995</v>
      </c>
      <c r="AB3721" s="3">
        <f t="shared" si="1341"/>
        <v>-1.0610549682368298</v>
      </c>
      <c r="AC3721" s="3">
        <f t="shared" si="1342"/>
        <v>-9.277577916988608E-2</v>
      </c>
      <c r="AD3721" s="3">
        <f t="shared" si="1343"/>
        <v>2.7224529864009241</v>
      </c>
      <c r="AE3721" s="3">
        <f t="shared" si="1344"/>
        <v>1.6627758016763745</v>
      </c>
      <c r="AF3721" s="3">
        <f t="shared" si="1345"/>
        <v>2.4734381880527572</v>
      </c>
      <c r="AG3721" t="str">
        <f t="shared" si="1346"/>
        <v>Cluster 2</v>
      </c>
      <c r="AH3721" t="str">
        <f t="shared" si="1347"/>
        <v>Not Applicable</v>
      </c>
      <c r="AI3721" t="e">
        <f t="shared" si="1348"/>
        <v>#N/A</v>
      </c>
      <c r="AJ3721">
        <f t="shared" si="1349"/>
        <v>42.19</v>
      </c>
      <c r="AK3721" t="str">
        <f t="shared" si="1350"/>
        <v>no - Medium</v>
      </c>
      <c r="AL3721" t="str">
        <f t="shared" si="1351"/>
        <v>Q2 - Medium</v>
      </c>
      <c r="AM3721">
        <f t="shared" si="1352"/>
        <v>0</v>
      </c>
      <c r="AN3721">
        <f t="shared" si="1353"/>
        <v>1</v>
      </c>
      <c r="AO3721">
        <f t="shared" si="1354"/>
        <v>0</v>
      </c>
      <c r="AP3721">
        <f t="shared" si="1355"/>
        <v>2</v>
      </c>
      <c r="AQ3721">
        <f t="shared" si="1356"/>
        <v>248.2</v>
      </c>
    </row>
    <row r="3722" spans="1:43" x14ac:dyDescent="0.25">
      <c r="A3722" t="s">
        <v>73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  <c r="U3722">
        <f t="shared" si="1334"/>
        <v>0</v>
      </c>
      <c r="V3722" t="str">
        <f t="shared" si="1335"/>
        <v>&lt;=3 calls</v>
      </c>
      <c r="W3722" t="str">
        <f t="shared" si="1336"/>
        <v>Q4</v>
      </c>
      <c r="X3722" t="str">
        <f t="shared" si="1337"/>
        <v>Not Applicable</v>
      </c>
      <c r="Y3722" t="str">
        <f t="shared" si="1338"/>
        <v>High</v>
      </c>
      <c r="Z3722" s="3">
        <f t="shared" si="1339"/>
        <v>-0.10478339778317318</v>
      </c>
      <c r="AA3722" s="3">
        <f t="shared" si="1340"/>
        <v>0.86818930199645861</v>
      </c>
      <c r="AB3722" s="3">
        <f t="shared" si="1341"/>
        <v>1.1751330325194633</v>
      </c>
      <c r="AC3722" s="3">
        <f t="shared" si="1342"/>
        <v>0.70429629216930834</v>
      </c>
      <c r="AD3722" s="3">
        <f t="shared" si="1343"/>
        <v>3.4536029872638845</v>
      </c>
      <c r="AE3722" s="3">
        <f t="shared" si="1344"/>
        <v>1.6253317002488785</v>
      </c>
      <c r="AF3722" s="3">
        <f t="shared" si="1345"/>
        <v>1.1644881613952958</v>
      </c>
      <c r="AG3722" t="str">
        <f t="shared" si="1346"/>
        <v>Cluster 3</v>
      </c>
      <c r="AH3722" t="str">
        <f t="shared" si="1347"/>
        <v>&gt;16 messages</v>
      </c>
      <c r="AI3722" t="e">
        <f t="shared" si="1348"/>
        <v>#N/A</v>
      </c>
      <c r="AJ3722">
        <f t="shared" si="1349"/>
        <v>29.68</v>
      </c>
      <c r="AK3722" t="str">
        <f t="shared" si="1350"/>
        <v>no - Low</v>
      </c>
      <c r="AL3722" t="str">
        <f t="shared" si="1351"/>
        <v>Q4 - Very High</v>
      </c>
      <c r="AM3722">
        <f t="shared" si="1352"/>
        <v>0</v>
      </c>
      <c r="AN3722">
        <f t="shared" si="1353"/>
        <v>1</v>
      </c>
      <c r="AO3722">
        <f t="shared" si="1354"/>
        <v>0</v>
      </c>
      <c r="AP3722">
        <f t="shared" si="1355"/>
        <v>3</v>
      </c>
      <c r="AQ3722">
        <f t="shared" si="1356"/>
        <v>174.6</v>
      </c>
    </row>
    <row r="3723" spans="1:43" x14ac:dyDescent="0.25">
      <c r="A3723" t="s">
        <v>44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  <c r="U3723">
        <f t="shared" si="1334"/>
        <v>0</v>
      </c>
      <c r="V3723" t="str">
        <f t="shared" si="1335"/>
        <v>&lt;=3 calls</v>
      </c>
      <c r="W3723" t="str">
        <f t="shared" si="1336"/>
        <v>Q1</v>
      </c>
      <c r="X3723" t="str">
        <f t="shared" si="1337"/>
        <v>Not Applicable</v>
      </c>
      <c r="Y3723" t="str">
        <f t="shared" si="1338"/>
        <v>Medium</v>
      </c>
      <c r="Z3723" s="3">
        <f t="shared" si="1339"/>
        <v>0.46730773789786195</v>
      </c>
      <c r="AA3723" s="3">
        <f t="shared" si="1340"/>
        <v>0.18559569235142623</v>
      </c>
      <c r="AB3723" s="3">
        <f t="shared" si="1341"/>
        <v>-0.36199797332900063</v>
      </c>
      <c r="AC3723" s="3">
        <f t="shared" si="1342"/>
        <v>-1.3970755322703865</v>
      </c>
      <c r="AD3723" s="3">
        <f t="shared" si="1343"/>
        <v>2.0306020554951951</v>
      </c>
      <c r="AE3723" s="3">
        <f t="shared" si="1344"/>
        <v>1.5282947551050188</v>
      </c>
      <c r="AF3723" s="3">
        <f t="shared" si="1345"/>
        <v>2.9237005676337149</v>
      </c>
      <c r="AG3723" t="str">
        <f t="shared" si="1346"/>
        <v>Cluster 2</v>
      </c>
      <c r="AH3723" t="str">
        <f t="shared" si="1347"/>
        <v>&gt;16 messages</v>
      </c>
      <c r="AI3723" t="e">
        <f t="shared" si="1348"/>
        <v>#N/A</v>
      </c>
      <c r="AJ3723">
        <f t="shared" si="1349"/>
        <v>34.94</v>
      </c>
      <c r="AK3723" t="str">
        <f t="shared" si="1350"/>
        <v>no - Medium</v>
      </c>
      <c r="AL3723" t="str">
        <f t="shared" si="1351"/>
        <v>Q1 - Low</v>
      </c>
      <c r="AM3723">
        <f t="shared" si="1352"/>
        <v>0</v>
      </c>
      <c r="AN3723">
        <f t="shared" si="1353"/>
        <v>1</v>
      </c>
      <c r="AO3723">
        <f t="shared" si="1354"/>
        <v>0</v>
      </c>
      <c r="AP3723">
        <f t="shared" si="1355"/>
        <v>0</v>
      </c>
      <c r="AQ3723">
        <f t="shared" si="1356"/>
        <v>205.5</v>
      </c>
    </row>
    <row r="3724" spans="1:43" x14ac:dyDescent="0.25">
      <c r="A3724" t="s">
        <v>33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  <c r="U3724">
        <f t="shared" si="1334"/>
        <v>0</v>
      </c>
      <c r="V3724" t="str">
        <f t="shared" si="1335"/>
        <v>&lt;=3 calls</v>
      </c>
      <c r="W3724" t="str">
        <f t="shared" si="1336"/>
        <v>Q4</v>
      </c>
      <c r="X3724" t="str">
        <f t="shared" si="1337"/>
        <v>Not Applicable</v>
      </c>
      <c r="Y3724" t="str">
        <f t="shared" si="1338"/>
        <v>Medium</v>
      </c>
      <c r="Z3724" s="3">
        <f t="shared" si="1339"/>
        <v>0.53395913234613779</v>
      </c>
      <c r="AA3724" s="3">
        <f t="shared" si="1340"/>
        <v>-0.21440814303822803</v>
      </c>
      <c r="AB3724" s="3">
        <f t="shared" si="1341"/>
        <v>0.27549434305001358</v>
      </c>
      <c r="AC3724" s="3">
        <f t="shared" si="1342"/>
        <v>1.6462905582974481</v>
      </c>
      <c r="AD3724" s="3">
        <f t="shared" si="1343"/>
        <v>3.4058662221995104</v>
      </c>
      <c r="AE3724" s="3">
        <f t="shared" si="1344"/>
        <v>1.765574394413564</v>
      </c>
      <c r="AF3724" s="3">
        <f t="shared" si="1345"/>
        <v>1.6231392918964411</v>
      </c>
      <c r="AG3724" t="str">
        <f t="shared" si="1346"/>
        <v>Cluster 3</v>
      </c>
      <c r="AH3724" t="str">
        <f t="shared" si="1347"/>
        <v>Not Applicable</v>
      </c>
      <c r="AI3724" t="e">
        <f t="shared" si="1348"/>
        <v>#N/A</v>
      </c>
      <c r="AJ3724">
        <f t="shared" si="1349"/>
        <v>35.549999999999997</v>
      </c>
      <c r="AK3724" t="str">
        <f t="shared" si="1350"/>
        <v>no - Medium</v>
      </c>
      <c r="AL3724" t="str">
        <f t="shared" si="1351"/>
        <v>Q4 - Very High</v>
      </c>
      <c r="AM3724">
        <f t="shared" si="1352"/>
        <v>0</v>
      </c>
      <c r="AN3724">
        <f t="shared" si="1353"/>
        <v>1</v>
      </c>
      <c r="AO3724">
        <f t="shared" si="1354"/>
        <v>0</v>
      </c>
      <c r="AP3724">
        <f t="shared" si="1355"/>
        <v>3</v>
      </c>
      <c r="AQ3724">
        <f t="shared" si="1356"/>
        <v>209.1</v>
      </c>
    </row>
    <row r="3725" spans="1:43" x14ac:dyDescent="0.25">
      <c r="A3725" t="s">
        <v>33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  <c r="U3725">
        <f t="shared" si="1334"/>
        <v>0</v>
      </c>
      <c r="V3725" t="str">
        <f t="shared" si="1335"/>
        <v>&lt;=3 calls</v>
      </c>
      <c r="W3725" t="str">
        <f t="shared" si="1336"/>
        <v>Q1</v>
      </c>
      <c r="X3725" t="str">
        <f t="shared" si="1337"/>
        <v>Not Applicable</v>
      </c>
      <c r="Y3725" t="str">
        <f t="shared" si="1338"/>
        <v>Medium</v>
      </c>
      <c r="Z3725" s="3">
        <f t="shared" si="1339"/>
        <v>1.3115587342426902</v>
      </c>
      <c r="AA3725" s="3">
        <f t="shared" si="1340"/>
        <v>-0.43530578347729082</v>
      </c>
      <c r="AB3725" s="3">
        <f t="shared" si="1341"/>
        <v>-0.31632095377536446</v>
      </c>
      <c r="AC3725" s="3">
        <f t="shared" si="1342"/>
        <v>0.88544903565548905</v>
      </c>
      <c r="AD3725" s="3">
        <f t="shared" si="1343"/>
        <v>3.1119958940089729</v>
      </c>
      <c r="AE3725" s="3">
        <f t="shared" si="1344"/>
        <v>1.6714533732765799</v>
      </c>
      <c r="AF3725" s="3">
        <f t="shared" si="1345"/>
        <v>1.9755997352061498</v>
      </c>
      <c r="AG3725" t="str">
        <f t="shared" si="1346"/>
        <v>Cluster 2</v>
      </c>
      <c r="AH3725" t="str">
        <f t="shared" si="1347"/>
        <v>Not Applicable</v>
      </c>
      <c r="AI3725" t="e">
        <f t="shared" si="1348"/>
        <v>#N/A</v>
      </c>
      <c r="AJ3725">
        <f t="shared" si="1349"/>
        <v>42.69</v>
      </c>
      <c r="AK3725" t="str">
        <f t="shared" si="1350"/>
        <v>no - Medium</v>
      </c>
      <c r="AL3725" t="str">
        <f t="shared" si="1351"/>
        <v>Q4 - Very High</v>
      </c>
      <c r="AM3725">
        <f t="shared" si="1352"/>
        <v>0</v>
      </c>
      <c r="AN3725">
        <f t="shared" si="1353"/>
        <v>1</v>
      </c>
      <c r="AO3725">
        <f t="shared" si="1354"/>
        <v>0</v>
      </c>
      <c r="AP3725">
        <f t="shared" si="1355"/>
        <v>0</v>
      </c>
      <c r="AQ3725">
        <f t="shared" si="1356"/>
        <v>251.1</v>
      </c>
    </row>
    <row r="3726" spans="1:43" x14ac:dyDescent="0.25">
      <c r="A3726" t="s">
        <v>49</v>
      </c>
      <c r="B3726">
        <v>58</v>
      </c>
      <c r="C3726" t="s">
        <v>25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  <c r="U3726">
        <f t="shared" si="1334"/>
        <v>0</v>
      </c>
      <c r="V3726" t="str">
        <f t="shared" si="1335"/>
        <v>&lt;=3 calls</v>
      </c>
      <c r="W3726" t="str">
        <f t="shared" si="1336"/>
        <v>Q1</v>
      </c>
      <c r="X3726" t="str">
        <f t="shared" si="1337"/>
        <v>Not Applicable</v>
      </c>
      <c r="Y3726" t="str">
        <f t="shared" si="1338"/>
        <v>Medium</v>
      </c>
      <c r="Z3726" s="3">
        <f t="shared" si="1339"/>
        <v>0.13590219328004544</v>
      </c>
      <c r="AA3726" s="3">
        <f t="shared" si="1340"/>
        <v>0.34281113014139003</v>
      </c>
      <c r="AB3726" s="3">
        <f t="shared" si="1341"/>
        <v>-1.2080158137572257</v>
      </c>
      <c r="AC3726" s="3">
        <f t="shared" si="1342"/>
        <v>-0.16523687656435807</v>
      </c>
      <c r="AD3726" s="3">
        <f t="shared" si="1343"/>
        <v>1.9579365605021846</v>
      </c>
      <c r="AE3726" s="3">
        <f t="shared" si="1344"/>
        <v>1.2738109391708885</v>
      </c>
      <c r="AF3726" s="3">
        <f t="shared" si="1345"/>
        <v>2.7224388041885748</v>
      </c>
      <c r="AG3726" t="str">
        <f t="shared" si="1346"/>
        <v>Cluster 2</v>
      </c>
      <c r="AH3726" t="str">
        <f t="shared" si="1347"/>
        <v>Not Applicable</v>
      </c>
      <c r="AI3726" t="e">
        <f t="shared" si="1348"/>
        <v>#N/A</v>
      </c>
      <c r="AJ3726">
        <f t="shared" si="1349"/>
        <v>31.89</v>
      </c>
      <c r="AK3726" t="str">
        <f t="shared" si="1350"/>
        <v>no - Medium</v>
      </c>
      <c r="AL3726" t="str">
        <f t="shared" si="1351"/>
        <v>Q2 - Medium</v>
      </c>
      <c r="AM3726">
        <f t="shared" si="1352"/>
        <v>0</v>
      </c>
      <c r="AN3726">
        <f t="shared" si="1353"/>
        <v>0</v>
      </c>
      <c r="AO3726">
        <f t="shared" si="1354"/>
        <v>0</v>
      </c>
      <c r="AP3726">
        <f t="shared" si="1355"/>
        <v>3</v>
      </c>
      <c r="AQ3726">
        <f t="shared" si="1356"/>
        <v>187.6</v>
      </c>
    </row>
    <row r="3727" spans="1:43" x14ac:dyDescent="0.25">
      <c r="A3727" t="s">
        <v>65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  <c r="U3727">
        <f t="shared" si="1334"/>
        <v>0</v>
      </c>
      <c r="V3727" t="str">
        <f t="shared" si="1335"/>
        <v>&lt;=3 calls</v>
      </c>
      <c r="W3727" t="str">
        <f t="shared" si="1336"/>
        <v>Q1</v>
      </c>
      <c r="X3727" t="str">
        <f t="shared" si="1337"/>
        <v>Not Applicable</v>
      </c>
      <c r="Y3727" t="str">
        <f t="shared" si="1338"/>
        <v>Medium</v>
      </c>
      <c r="Z3727" s="3">
        <f t="shared" si="1339"/>
        <v>0.31919352801280437</v>
      </c>
      <c r="AA3727" s="3">
        <f t="shared" si="1340"/>
        <v>0.56768890824602125</v>
      </c>
      <c r="AB3727" s="3">
        <f t="shared" si="1341"/>
        <v>2.2415921412282813</v>
      </c>
      <c r="AC3727" s="3">
        <f t="shared" si="1342"/>
        <v>3.4215874444620176</v>
      </c>
      <c r="AD3727" s="3">
        <f t="shared" si="1343"/>
        <v>5.8528860587308191</v>
      </c>
      <c r="AE3727" s="3">
        <f t="shared" si="1344"/>
        <v>4.141998451543329</v>
      </c>
      <c r="AF3727" s="3">
        <f t="shared" si="1345"/>
        <v>2.8383141349556578</v>
      </c>
      <c r="AG3727" t="str">
        <f t="shared" si="1346"/>
        <v>Cluster 3</v>
      </c>
      <c r="AH3727" t="str">
        <f t="shared" si="1347"/>
        <v>&gt;16 messages</v>
      </c>
      <c r="AI3727" t="e">
        <f t="shared" si="1348"/>
        <v>#N/A</v>
      </c>
      <c r="AJ3727">
        <f t="shared" si="1349"/>
        <v>33.58</v>
      </c>
      <c r="AK3727" t="str">
        <f t="shared" si="1350"/>
        <v>no - Low</v>
      </c>
      <c r="AL3727" t="str">
        <f t="shared" si="1351"/>
        <v>Q4 - Very High</v>
      </c>
      <c r="AM3727">
        <f t="shared" si="1352"/>
        <v>0</v>
      </c>
      <c r="AN3727">
        <f t="shared" si="1353"/>
        <v>1</v>
      </c>
      <c r="AO3727">
        <f t="shared" si="1354"/>
        <v>0</v>
      </c>
      <c r="AP3727">
        <f t="shared" si="1355"/>
        <v>1</v>
      </c>
      <c r="AQ3727">
        <f t="shared" si="1356"/>
        <v>197.5</v>
      </c>
    </row>
    <row r="3728" spans="1:43" x14ac:dyDescent="0.25">
      <c r="A3728" t="s">
        <v>20</v>
      </c>
      <c r="B3728">
        <v>69</v>
      </c>
      <c r="C3728" t="s">
        <v>28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  <c r="U3728">
        <f t="shared" si="1334"/>
        <v>0</v>
      </c>
      <c r="V3728" t="str">
        <f t="shared" si="1335"/>
        <v>&lt;=3 calls</v>
      </c>
      <c r="W3728" t="str">
        <f t="shared" si="1336"/>
        <v>Q1</v>
      </c>
      <c r="X3728" t="str">
        <f t="shared" si="1337"/>
        <v>Not Applicable</v>
      </c>
      <c r="Y3728" t="str">
        <f t="shared" si="1338"/>
        <v>Medium</v>
      </c>
      <c r="Z3728" s="3">
        <f t="shared" si="1339"/>
        <v>0.76538758529154027</v>
      </c>
      <c r="AA3728" s="3">
        <f t="shared" si="1340"/>
        <v>0.62938104206233658</v>
      </c>
      <c r="AB3728" s="3">
        <f t="shared" si="1341"/>
        <v>0.22187349400878772</v>
      </c>
      <c r="AC3728" s="3">
        <f t="shared" si="1342"/>
        <v>-0.60000346093119195</v>
      </c>
      <c r="AD3728" s="3">
        <f t="shared" si="1343"/>
        <v>2.7247840232139335</v>
      </c>
      <c r="AE3728" s="3">
        <f t="shared" si="1344"/>
        <v>1.1794789749287451</v>
      </c>
      <c r="AF3728" s="3">
        <f t="shared" si="1345"/>
        <v>1.832455546919493</v>
      </c>
      <c r="AG3728" t="str">
        <f t="shared" si="1346"/>
        <v>Cluster 2</v>
      </c>
      <c r="AH3728" t="str">
        <f t="shared" si="1347"/>
        <v>Not Applicable</v>
      </c>
      <c r="AI3728" t="e">
        <f t="shared" si="1348"/>
        <v>#N/A</v>
      </c>
      <c r="AJ3728">
        <f t="shared" si="1349"/>
        <v>37.67</v>
      </c>
      <c r="AK3728" t="str">
        <f t="shared" si="1350"/>
        <v>no - High</v>
      </c>
      <c r="AL3728" t="str">
        <f t="shared" si="1351"/>
        <v>Q2 - Medium</v>
      </c>
      <c r="AM3728">
        <f t="shared" si="1352"/>
        <v>0</v>
      </c>
      <c r="AN3728">
        <f t="shared" si="1353"/>
        <v>0</v>
      </c>
      <c r="AO3728">
        <f t="shared" si="1354"/>
        <v>1</v>
      </c>
      <c r="AP3728">
        <f t="shared" si="1355"/>
        <v>1</v>
      </c>
      <c r="AQ3728">
        <f t="shared" si="1356"/>
        <v>221.6</v>
      </c>
    </row>
    <row r="3729" spans="1:43" x14ac:dyDescent="0.25">
      <c r="A3729" t="s">
        <v>38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  <c r="U3729">
        <f t="shared" si="1334"/>
        <v>0</v>
      </c>
      <c r="V3729" t="str">
        <f t="shared" si="1335"/>
        <v>&lt;=3 calls</v>
      </c>
      <c r="W3729" t="str">
        <f t="shared" si="1336"/>
        <v>Q2</v>
      </c>
      <c r="X3729" t="str">
        <f t="shared" si="1337"/>
        <v>Not Applicable</v>
      </c>
      <c r="Y3729" t="str">
        <f t="shared" si="1338"/>
        <v>High</v>
      </c>
      <c r="Z3729" s="3">
        <f t="shared" si="1339"/>
        <v>0.37843921196682717</v>
      </c>
      <c r="AA3729" s="3">
        <f t="shared" si="1340"/>
        <v>1.8035216534051031</v>
      </c>
      <c r="AB3729" s="3">
        <f t="shared" si="1341"/>
        <v>-0.27461584896552249</v>
      </c>
      <c r="AC3729" s="3">
        <f t="shared" si="1342"/>
        <v>-2.0314681775414092E-2</v>
      </c>
      <c r="AD3729" s="3">
        <f t="shared" si="1343"/>
        <v>3.353474886072032</v>
      </c>
      <c r="AE3729" s="3">
        <f t="shared" si="1344"/>
        <v>1.8632587427015714</v>
      </c>
      <c r="AF3729" s="3">
        <f t="shared" si="1345"/>
        <v>1.9229332991531072</v>
      </c>
      <c r="AG3729" t="str">
        <f t="shared" si="1346"/>
        <v>Cluster 2</v>
      </c>
      <c r="AH3729" t="str">
        <f t="shared" si="1347"/>
        <v>Not Applicable</v>
      </c>
      <c r="AI3729" t="e">
        <f t="shared" si="1348"/>
        <v>#N/A</v>
      </c>
      <c r="AJ3729">
        <f t="shared" si="1349"/>
        <v>34.119999999999997</v>
      </c>
      <c r="AK3729" t="str">
        <f t="shared" si="1350"/>
        <v>no - High</v>
      </c>
      <c r="AL3729" t="str">
        <f t="shared" si="1351"/>
        <v>Q2 - Medium</v>
      </c>
      <c r="AM3729">
        <f t="shared" si="1352"/>
        <v>0</v>
      </c>
      <c r="AN3729">
        <f t="shared" si="1353"/>
        <v>1</v>
      </c>
      <c r="AO3729">
        <f t="shared" si="1354"/>
        <v>0</v>
      </c>
      <c r="AP3729">
        <f t="shared" si="1355"/>
        <v>1</v>
      </c>
      <c r="AQ3729">
        <f t="shared" si="1356"/>
        <v>200.7</v>
      </c>
    </row>
    <row r="3730" spans="1:43" x14ac:dyDescent="0.25">
      <c r="A3730" t="s">
        <v>73</v>
      </c>
      <c r="B3730">
        <v>86</v>
      </c>
      <c r="C3730" t="s">
        <v>28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  <c r="U3730">
        <f t="shared" si="1334"/>
        <v>0</v>
      </c>
      <c r="V3730" t="str">
        <f t="shared" si="1335"/>
        <v>&lt;=3 calls</v>
      </c>
      <c r="W3730" t="str">
        <f t="shared" si="1336"/>
        <v>Q2</v>
      </c>
      <c r="X3730" t="str">
        <f t="shared" si="1337"/>
        <v>Not Applicable</v>
      </c>
      <c r="Y3730" t="str">
        <f t="shared" si="1338"/>
        <v>Low</v>
      </c>
      <c r="Z3730" s="3">
        <f t="shared" si="1339"/>
        <v>0.60246195441797723</v>
      </c>
      <c r="AA3730" s="3">
        <f t="shared" si="1340"/>
        <v>-2.1746259433308128</v>
      </c>
      <c r="AB3730" s="3">
        <f t="shared" si="1341"/>
        <v>-0.95778518489817288</v>
      </c>
      <c r="AC3730" s="3">
        <f t="shared" si="1342"/>
        <v>0.59560464607760044</v>
      </c>
      <c r="AD3730" s="3">
        <f t="shared" si="1343"/>
        <v>2.5486009297850836</v>
      </c>
      <c r="AE3730" s="3">
        <f t="shared" si="1344"/>
        <v>2.5227080201181047</v>
      </c>
      <c r="AF3730" s="3">
        <f t="shared" si="1345"/>
        <v>3.772631019624769</v>
      </c>
      <c r="AG3730" t="str">
        <f t="shared" si="1346"/>
        <v>Cluster 2</v>
      </c>
      <c r="AH3730" t="str">
        <f t="shared" si="1347"/>
        <v>Not Applicable</v>
      </c>
      <c r="AI3730" t="e">
        <f t="shared" si="1348"/>
        <v>#N/A</v>
      </c>
      <c r="AJ3730">
        <f t="shared" si="1349"/>
        <v>36.18</v>
      </c>
      <c r="AK3730" t="str">
        <f t="shared" si="1350"/>
        <v>no - Low</v>
      </c>
      <c r="AL3730" t="str">
        <f t="shared" si="1351"/>
        <v>Q3 - High</v>
      </c>
      <c r="AM3730">
        <f t="shared" si="1352"/>
        <v>0</v>
      </c>
      <c r="AN3730">
        <f t="shared" si="1353"/>
        <v>0</v>
      </c>
      <c r="AO3730">
        <f t="shared" si="1354"/>
        <v>1</v>
      </c>
      <c r="AP3730">
        <f t="shared" si="1355"/>
        <v>2</v>
      </c>
      <c r="AQ3730">
        <f t="shared" si="1356"/>
        <v>212.8</v>
      </c>
    </row>
    <row r="3731" spans="1:43" x14ac:dyDescent="0.25">
      <c r="A3731" t="s">
        <v>69</v>
      </c>
      <c r="B3731">
        <v>105</v>
      </c>
      <c r="C3731" t="s">
        <v>28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  <c r="U3731">
        <f t="shared" si="1334"/>
        <v>0</v>
      </c>
      <c r="V3731" t="str">
        <f t="shared" si="1335"/>
        <v>&lt;=3 calls</v>
      </c>
      <c r="W3731" t="str">
        <f t="shared" si="1336"/>
        <v>Q3</v>
      </c>
      <c r="X3731" t="str">
        <f t="shared" si="1337"/>
        <v>Not Applicable</v>
      </c>
      <c r="Y3731" t="str">
        <f t="shared" si="1338"/>
        <v>Low</v>
      </c>
      <c r="Z3731" s="3">
        <f t="shared" si="1339"/>
        <v>0.61171909253579337</v>
      </c>
      <c r="AA3731" s="3">
        <f t="shared" si="1340"/>
        <v>-0.93680312933894738</v>
      </c>
      <c r="AB3731" s="3">
        <f t="shared" si="1341"/>
        <v>0.54359858825614105</v>
      </c>
      <c r="AC3731" s="3">
        <f t="shared" si="1342"/>
        <v>0.19706861040800316</v>
      </c>
      <c r="AD3731" s="3">
        <f t="shared" si="1343"/>
        <v>2.5332394552028137</v>
      </c>
      <c r="AE3731" s="3">
        <f t="shared" si="1344"/>
        <v>1.2594188396535402</v>
      </c>
      <c r="AF3731" s="3">
        <f t="shared" si="1345"/>
        <v>2.1805892529204782</v>
      </c>
      <c r="AG3731" t="str">
        <f t="shared" si="1346"/>
        <v>Cluster 2</v>
      </c>
      <c r="AH3731" t="str">
        <f t="shared" si="1347"/>
        <v>Not Applicable</v>
      </c>
      <c r="AI3731" t="e">
        <f t="shared" si="1348"/>
        <v>#N/A</v>
      </c>
      <c r="AJ3731">
        <f t="shared" si="1349"/>
        <v>36.26</v>
      </c>
      <c r="AK3731" t="str">
        <f t="shared" si="1350"/>
        <v>no - Medium</v>
      </c>
      <c r="AL3731" t="str">
        <f t="shared" si="1351"/>
        <v>Q3 - High</v>
      </c>
      <c r="AM3731">
        <f t="shared" si="1352"/>
        <v>0</v>
      </c>
      <c r="AN3731">
        <f t="shared" si="1353"/>
        <v>0</v>
      </c>
      <c r="AO3731">
        <f t="shared" si="1354"/>
        <v>1</v>
      </c>
      <c r="AP3731">
        <f t="shared" si="1355"/>
        <v>1</v>
      </c>
      <c r="AQ3731">
        <f t="shared" si="1356"/>
        <v>213.3</v>
      </c>
    </row>
    <row r="3732" spans="1:43" x14ac:dyDescent="0.25">
      <c r="A3732" t="s">
        <v>48</v>
      </c>
      <c r="B3732">
        <v>111</v>
      </c>
      <c r="C3732" t="s">
        <v>25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  <c r="U3732">
        <f t="shared" si="1334"/>
        <v>0</v>
      </c>
      <c r="V3732" t="str">
        <f t="shared" si="1335"/>
        <v>&lt;=3 calls</v>
      </c>
      <c r="W3732" t="str">
        <f t="shared" si="1336"/>
        <v>Q3</v>
      </c>
      <c r="X3732" t="str">
        <f t="shared" si="1337"/>
        <v>Low</v>
      </c>
      <c r="Y3732" t="str">
        <f t="shared" si="1338"/>
        <v>High</v>
      </c>
      <c r="Z3732" s="3">
        <f t="shared" si="1339"/>
        <v>-5.8497707194092669E-2</v>
      </c>
      <c r="AA3732" s="3">
        <f t="shared" si="1340"/>
        <v>0.97366295013402882</v>
      </c>
      <c r="AB3732" s="3">
        <f t="shared" si="1341"/>
        <v>-0.93792561117920048</v>
      </c>
      <c r="AC3732" s="3">
        <f t="shared" si="1342"/>
        <v>-0.52754236353671935</v>
      </c>
      <c r="AD3732" s="3">
        <f t="shared" si="1343"/>
        <v>2.238044113973289</v>
      </c>
      <c r="AE3732" s="3">
        <f t="shared" si="1344"/>
        <v>1.4523935140458493</v>
      </c>
      <c r="AF3732" s="3">
        <f t="shared" si="1345"/>
        <v>2.685154070662318</v>
      </c>
      <c r="AG3732" t="str">
        <f t="shared" si="1346"/>
        <v>Cluster 2</v>
      </c>
      <c r="AH3732" t="str">
        <f t="shared" si="1347"/>
        <v>Not Applicable</v>
      </c>
      <c r="AI3732" t="e">
        <f t="shared" si="1348"/>
        <v>#N/A</v>
      </c>
      <c r="AJ3732">
        <f t="shared" si="1349"/>
        <v>30.11</v>
      </c>
      <c r="AK3732" t="str">
        <f t="shared" si="1350"/>
        <v>yes - Medium</v>
      </c>
      <c r="AL3732" t="str">
        <f t="shared" si="1351"/>
        <v>Q2 - Medium</v>
      </c>
      <c r="AM3732">
        <f t="shared" si="1352"/>
        <v>1</v>
      </c>
      <c r="AN3732">
        <f t="shared" si="1353"/>
        <v>0</v>
      </c>
      <c r="AO3732">
        <f t="shared" si="1354"/>
        <v>0</v>
      </c>
      <c r="AP3732">
        <f t="shared" si="1355"/>
        <v>2</v>
      </c>
      <c r="AQ3732">
        <f t="shared" si="1356"/>
        <v>177.1</v>
      </c>
    </row>
    <row r="3733" spans="1:43" x14ac:dyDescent="0.25">
      <c r="A3733" t="s">
        <v>66</v>
      </c>
      <c r="B3733">
        <v>75</v>
      </c>
      <c r="C3733" t="s">
        <v>25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  <c r="U3733">
        <f t="shared" si="1334"/>
        <v>0</v>
      </c>
      <c r="V3733" t="str">
        <f t="shared" si="1335"/>
        <v>&lt;=3 calls</v>
      </c>
      <c r="W3733" t="str">
        <f t="shared" si="1336"/>
        <v>Q2</v>
      </c>
      <c r="X3733" t="str">
        <f t="shared" si="1337"/>
        <v>Not Applicable</v>
      </c>
      <c r="Y3733" t="str">
        <f t="shared" si="1338"/>
        <v>Low</v>
      </c>
      <c r="Z3733" s="3">
        <f t="shared" si="1339"/>
        <v>0.90609608468234493</v>
      </c>
      <c r="AA3733" s="3">
        <f t="shared" si="1340"/>
        <v>-1.1417802191157351</v>
      </c>
      <c r="AB3733" s="3">
        <f t="shared" si="1341"/>
        <v>1.8086534341546838</v>
      </c>
      <c r="AC3733" s="3">
        <f t="shared" si="1342"/>
        <v>-0.63623400962842791</v>
      </c>
      <c r="AD3733" s="3">
        <f t="shared" si="1343"/>
        <v>3.4167475358173278</v>
      </c>
      <c r="AE3733" s="3">
        <f t="shared" si="1344"/>
        <v>2.4084628175099674</v>
      </c>
      <c r="AF3733" s="3">
        <f t="shared" si="1345"/>
        <v>2.8155323765040099</v>
      </c>
      <c r="AG3733" t="str">
        <f t="shared" si="1346"/>
        <v>Cluster 2</v>
      </c>
      <c r="AH3733" t="str">
        <f t="shared" si="1347"/>
        <v>Not Applicable</v>
      </c>
      <c r="AI3733" t="e">
        <f t="shared" si="1348"/>
        <v>#N/A</v>
      </c>
      <c r="AJ3733">
        <f t="shared" si="1349"/>
        <v>38.96</v>
      </c>
      <c r="AK3733" t="str">
        <f t="shared" si="1350"/>
        <v>no - Medium</v>
      </c>
      <c r="AL3733" t="str">
        <f t="shared" si="1351"/>
        <v>Q1 - Low</v>
      </c>
      <c r="AM3733">
        <f t="shared" si="1352"/>
        <v>0</v>
      </c>
      <c r="AN3733">
        <f t="shared" si="1353"/>
        <v>0</v>
      </c>
      <c r="AO3733">
        <f t="shared" si="1354"/>
        <v>0</v>
      </c>
      <c r="AP3733">
        <f t="shared" si="1355"/>
        <v>0</v>
      </c>
      <c r="AQ3733">
        <f t="shared" si="1356"/>
        <v>229.2</v>
      </c>
    </row>
    <row r="3734" spans="1:43" x14ac:dyDescent="0.25">
      <c r="A3734" t="s">
        <v>20</v>
      </c>
      <c r="B3734">
        <v>95</v>
      </c>
      <c r="C3734" t="s">
        <v>28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  <c r="U3734">
        <f t="shared" si="1334"/>
        <v>1</v>
      </c>
      <c r="V3734" t="str">
        <f t="shared" si="1335"/>
        <v>&gt;3 calls</v>
      </c>
      <c r="W3734" t="str">
        <f t="shared" si="1336"/>
        <v>Q2</v>
      </c>
      <c r="X3734" t="str">
        <f t="shared" si="1337"/>
        <v>Not Applicable</v>
      </c>
      <c r="Y3734" t="str">
        <f t="shared" si="1338"/>
        <v>Low</v>
      </c>
      <c r="Z3734" s="3">
        <f t="shared" si="1339"/>
        <v>-0.94162868363374852</v>
      </c>
      <c r="AA3734" s="3">
        <f t="shared" si="1340"/>
        <v>-0.80346851754239557</v>
      </c>
      <c r="AB3734" s="3">
        <f t="shared" si="1341"/>
        <v>0.27549434305001358</v>
      </c>
      <c r="AC3734" s="3">
        <f t="shared" si="1342"/>
        <v>0.84921848695825297</v>
      </c>
      <c r="AD3734" s="3">
        <f t="shared" si="1343"/>
        <v>2.255776288959539</v>
      </c>
      <c r="AE3734" s="3">
        <f t="shared" si="1344"/>
        <v>1.5262029380681403</v>
      </c>
      <c r="AF3734" s="3">
        <f t="shared" si="1345"/>
        <v>2.751374956363378</v>
      </c>
      <c r="AG3734" t="str">
        <f t="shared" si="1346"/>
        <v>Cluster 2</v>
      </c>
      <c r="AH3734" t="str">
        <f t="shared" si="1347"/>
        <v>&gt;16 messages</v>
      </c>
      <c r="AI3734">
        <f t="shared" si="1348"/>
        <v>22</v>
      </c>
      <c r="AJ3734" t="e">
        <f t="shared" si="1349"/>
        <v>#N/A</v>
      </c>
      <c r="AK3734" t="str">
        <f t="shared" si="1350"/>
        <v>no - Medium</v>
      </c>
      <c r="AL3734" t="str">
        <f t="shared" si="1351"/>
        <v>Q4 - Very High</v>
      </c>
      <c r="AM3734">
        <f t="shared" si="1352"/>
        <v>0</v>
      </c>
      <c r="AN3734">
        <f t="shared" si="1353"/>
        <v>0</v>
      </c>
      <c r="AO3734">
        <f t="shared" si="1354"/>
        <v>1</v>
      </c>
      <c r="AP3734">
        <f t="shared" si="1355"/>
        <v>4</v>
      </c>
      <c r="AQ3734">
        <f t="shared" si="1356"/>
        <v>129.4</v>
      </c>
    </row>
    <row r="3735" spans="1:43" x14ac:dyDescent="0.25">
      <c r="A3735" t="s">
        <v>37</v>
      </c>
      <c r="B3735">
        <v>137</v>
      </c>
      <c r="C3735" t="s">
        <v>28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  <c r="U3735">
        <f t="shared" si="1334"/>
        <v>0</v>
      </c>
      <c r="V3735" t="str">
        <f t="shared" si="1335"/>
        <v>&gt;3 calls</v>
      </c>
      <c r="W3735" t="str">
        <f t="shared" si="1336"/>
        <v>Q4</v>
      </c>
      <c r="X3735" t="str">
        <f t="shared" si="1337"/>
        <v>Not Applicable</v>
      </c>
      <c r="Y3735" t="str">
        <f t="shared" si="1338"/>
        <v>Low</v>
      </c>
      <c r="Z3735" s="3">
        <f t="shared" si="1339"/>
        <v>0.42287347493234456</v>
      </c>
      <c r="AA3735" s="3">
        <f t="shared" si="1340"/>
        <v>-1.3567076530564453</v>
      </c>
      <c r="AB3735" s="3">
        <f t="shared" si="1341"/>
        <v>1.0003687837925066</v>
      </c>
      <c r="AC3735" s="3">
        <f t="shared" si="1342"/>
        <v>-0.38262016874777532</v>
      </c>
      <c r="AD3735" s="3">
        <f t="shared" si="1343"/>
        <v>2.5562555432944531</v>
      </c>
      <c r="AE3735" s="3">
        <f t="shared" si="1344"/>
        <v>1.7794981114860333</v>
      </c>
      <c r="AF3735" s="3">
        <f t="shared" si="1345"/>
        <v>2.7926304186091468</v>
      </c>
      <c r="AG3735" t="str">
        <f t="shared" si="1346"/>
        <v>Cluster 2</v>
      </c>
      <c r="AH3735" t="str">
        <f t="shared" si="1347"/>
        <v>Not Applicable</v>
      </c>
      <c r="AI3735" t="e">
        <f t="shared" si="1348"/>
        <v>#N/A</v>
      </c>
      <c r="AJ3735">
        <f t="shared" si="1349"/>
        <v>34.53</v>
      </c>
      <c r="AK3735" t="str">
        <f t="shared" si="1350"/>
        <v>no - Medium</v>
      </c>
      <c r="AL3735" t="str">
        <f t="shared" si="1351"/>
        <v>Q2 - Medium</v>
      </c>
      <c r="AM3735">
        <f t="shared" si="1352"/>
        <v>0</v>
      </c>
      <c r="AN3735">
        <f t="shared" si="1353"/>
        <v>0</v>
      </c>
      <c r="AO3735">
        <f t="shared" si="1354"/>
        <v>1</v>
      </c>
      <c r="AP3735">
        <f t="shared" si="1355"/>
        <v>4</v>
      </c>
      <c r="AQ3735">
        <f t="shared" si="1356"/>
        <v>203.1</v>
      </c>
    </row>
    <row r="3736" spans="1:43" x14ac:dyDescent="0.25">
      <c r="A3736" t="s">
        <v>70</v>
      </c>
      <c r="B3736">
        <v>116</v>
      </c>
      <c r="C3736" t="s">
        <v>25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  <c r="U3736">
        <f t="shared" si="1334"/>
        <v>1</v>
      </c>
      <c r="V3736" t="str">
        <f t="shared" si="1335"/>
        <v>&gt;3 calls</v>
      </c>
      <c r="W3736" t="str">
        <f t="shared" si="1336"/>
        <v>Q3</v>
      </c>
      <c r="X3736" t="str">
        <f t="shared" si="1337"/>
        <v>High</v>
      </c>
      <c r="Y3736" t="str">
        <f t="shared" si="1338"/>
        <v>High</v>
      </c>
      <c r="Z3736" s="3">
        <f t="shared" si="1339"/>
        <v>0.96163891338924157</v>
      </c>
      <c r="AA3736" s="3">
        <f t="shared" si="1340"/>
        <v>0.88609992149151728</v>
      </c>
      <c r="AB3736" s="3">
        <f t="shared" si="1341"/>
        <v>-0.97764475861714528</v>
      </c>
      <c r="AC3736" s="3">
        <f t="shared" si="1342"/>
        <v>0.12460751301353053</v>
      </c>
      <c r="AD3736" s="3">
        <f t="shared" si="1343"/>
        <v>2.9445953806112306</v>
      </c>
      <c r="AE3736" s="3">
        <f t="shared" si="1344"/>
        <v>1.63744886239623</v>
      </c>
      <c r="AF3736" s="3">
        <f t="shared" si="1345"/>
        <v>2.1660645416072946</v>
      </c>
      <c r="AG3736" t="str">
        <f t="shared" si="1346"/>
        <v>Cluster 2</v>
      </c>
      <c r="AH3736" t="str">
        <f t="shared" si="1347"/>
        <v>Not Applicable</v>
      </c>
      <c r="AI3736">
        <f t="shared" si="1348"/>
        <v>39.47</v>
      </c>
      <c r="AJ3736" t="e">
        <f t="shared" si="1349"/>
        <v>#N/A</v>
      </c>
      <c r="AK3736" t="str">
        <f t="shared" si="1350"/>
        <v>yes - Low</v>
      </c>
      <c r="AL3736" t="str">
        <f t="shared" si="1351"/>
        <v>Q3 - High</v>
      </c>
      <c r="AM3736">
        <f t="shared" si="1352"/>
        <v>1</v>
      </c>
      <c r="AN3736">
        <f t="shared" si="1353"/>
        <v>0</v>
      </c>
      <c r="AO3736">
        <f t="shared" si="1354"/>
        <v>0</v>
      </c>
      <c r="AP3736">
        <f t="shared" si="1355"/>
        <v>7</v>
      </c>
      <c r="AQ3736">
        <f t="shared" si="1356"/>
        <v>232.2</v>
      </c>
    </row>
    <row r="3737" spans="1:43" x14ac:dyDescent="0.25">
      <c r="A3737" t="s">
        <v>71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  <c r="U3737">
        <f t="shared" si="1334"/>
        <v>0</v>
      </c>
      <c r="V3737" t="str">
        <f t="shared" si="1335"/>
        <v>&lt;=3 calls</v>
      </c>
      <c r="W3737" t="str">
        <f t="shared" si="1336"/>
        <v>Q3</v>
      </c>
      <c r="X3737" t="str">
        <f t="shared" si="1337"/>
        <v>Not Applicable</v>
      </c>
      <c r="Y3737" t="str">
        <f t="shared" si="1338"/>
        <v>Low</v>
      </c>
      <c r="Z3737" s="3">
        <f t="shared" si="1339"/>
        <v>-0.77314876988949555</v>
      </c>
      <c r="AA3737" s="3">
        <f t="shared" si="1340"/>
        <v>-0.80545858637518042</v>
      </c>
      <c r="AB3737" s="3">
        <f t="shared" si="1341"/>
        <v>0.24173306772776015</v>
      </c>
      <c r="AC3737" s="3">
        <f t="shared" si="1342"/>
        <v>-0.92607839920631685</v>
      </c>
      <c r="AD3737" s="3">
        <f t="shared" si="1343"/>
        <v>1.2793253131124576</v>
      </c>
      <c r="AE3737" s="3">
        <f t="shared" si="1344"/>
        <v>1.4705708525116197</v>
      </c>
      <c r="AF3737" s="3">
        <f t="shared" si="1345"/>
        <v>3.2693247020972418</v>
      </c>
      <c r="AG3737" t="str">
        <f t="shared" si="1346"/>
        <v>Cluster 1</v>
      </c>
      <c r="AH3737" t="str">
        <f t="shared" si="1347"/>
        <v>Not Applicable</v>
      </c>
      <c r="AI3737" t="e">
        <f t="shared" si="1348"/>
        <v>#N/A</v>
      </c>
      <c r="AJ3737">
        <f t="shared" si="1349"/>
        <v>23.55</v>
      </c>
      <c r="AK3737" t="str">
        <f t="shared" si="1350"/>
        <v>no - Low</v>
      </c>
      <c r="AL3737" t="str">
        <f t="shared" si="1351"/>
        <v>Q1 - Low</v>
      </c>
      <c r="AM3737">
        <f t="shared" si="1352"/>
        <v>0</v>
      </c>
      <c r="AN3737">
        <f t="shared" si="1353"/>
        <v>1</v>
      </c>
      <c r="AO3737">
        <f t="shared" si="1354"/>
        <v>0</v>
      </c>
      <c r="AP3737">
        <f t="shared" si="1355"/>
        <v>2</v>
      </c>
      <c r="AQ3737">
        <f t="shared" si="1356"/>
        <v>138.5</v>
      </c>
    </row>
    <row r="3738" spans="1:43" x14ac:dyDescent="0.25">
      <c r="A3738" t="s">
        <v>59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  <c r="U3738">
        <f t="shared" si="1334"/>
        <v>0</v>
      </c>
      <c r="V3738" t="str">
        <f t="shared" si="1335"/>
        <v>&lt;=3 calls</v>
      </c>
      <c r="W3738" t="str">
        <f t="shared" si="1336"/>
        <v>Q1</v>
      </c>
      <c r="X3738" t="str">
        <f t="shared" si="1337"/>
        <v>Not Applicable</v>
      </c>
      <c r="Y3738" t="str">
        <f t="shared" si="1338"/>
        <v>Medium</v>
      </c>
      <c r="Z3738" s="3">
        <f t="shared" si="1339"/>
        <v>0.1673764628806205</v>
      </c>
      <c r="AA3738" s="3">
        <f t="shared" si="1340"/>
        <v>0.10201280137448375</v>
      </c>
      <c r="AB3738" s="3">
        <f t="shared" si="1341"/>
        <v>0.54955646037183248</v>
      </c>
      <c r="AC3738" s="3">
        <f t="shared" si="1342"/>
        <v>-0.63623400962842791</v>
      </c>
      <c r="AD3738" s="3">
        <f t="shared" si="1343"/>
        <v>2.2606748859825019</v>
      </c>
      <c r="AE3738" s="3">
        <f t="shared" si="1344"/>
        <v>0.86326560809230757</v>
      </c>
      <c r="AF3738" s="3">
        <f t="shared" si="1345"/>
        <v>2.0927981460518268</v>
      </c>
      <c r="AG3738" t="str">
        <f t="shared" si="1346"/>
        <v>Cluster 2</v>
      </c>
      <c r="AH3738" t="str">
        <f t="shared" si="1347"/>
        <v>Not Applicable</v>
      </c>
      <c r="AI3738" t="e">
        <f t="shared" si="1348"/>
        <v>#N/A</v>
      </c>
      <c r="AJ3738">
        <f t="shared" si="1349"/>
        <v>32.18</v>
      </c>
      <c r="AK3738" t="str">
        <f t="shared" si="1350"/>
        <v>no - High</v>
      </c>
      <c r="AL3738" t="str">
        <f t="shared" si="1351"/>
        <v>Q1 - Low</v>
      </c>
      <c r="AM3738">
        <f t="shared" si="1352"/>
        <v>0</v>
      </c>
      <c r="AN3738">
        <f t="shared" si="1353"/>
        <v>1</v>
      </c>
      <c r="AO3738">
        <f t="shared" si="1354"/>
        <v>0</v>
      </c>
      <c r="AP3738">
        <f t="shared" si="1355"/>
        <v>3</v>
      </c>
      <c r="AQ3738">
        <f t="shared" si="1356"/>
        <v>189.3</v>
      </c>
    </row>
    <row r="3739" spans="1:43" x14ac:dyDescent="0.25">
      <c r="A3739" t="s">
        <v>64</v>
      </c>
      <c r="B3739">
        <v>100</v>
      </c>
      <c r="C3739" t="s">
        <v>28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  <c r="U3739">
        <f t="shared" si="1334"/>
        <v>1</v>
      </c>
      <c r="V3739" t="str">
        <f t="shared" si="1335"/>
        <v>&lt;=3 calls</v>
      </c>
      <c r="W3739" t="str">
        <f t="shared" si="1336"/>
        <v>Q2</v>
      </c>
      <c r="X3739" t="str">
        <f t="shared" si="1337"/>
        <v>Not Applicable</v>
      </c>
      <c r="Y3739" t="str">
        <f t="shared" si="1338"/>
        <v>High</v>
      </c>
      <c r="Z3739" s="3">
        <f t="shared" si="1339"/>
        <v>1.3689529905731499</v>
      </c>
      <c r="AA3739" s="3">
        <f t="shared" si="1340"/>
        <v>1.2303818295632101</v>
      </c>
      <c r="AB3739" s="3">
        <f t="shared" si="1341"/>
        <v>1.1076104818749577</v>
      </c>
      <c r="AC3739" s="3">
        <f t="shared" si="1342"/>
        <v>1.2115239739306143</v>
      </c>
      <c r="AD3739" s="3">
        <f t="shared" si="1343"/>
        <v>4.4631156838883586</v>
      </c>
      <c r="AE3739" s="3">
        <f t="shared" si="1344"/>
        <v>2.4662650011477649</v>
      </c>
      <c r="AF3739" s="3">
        <f t="shared" si="1345"/>
        <v>0.49550429261765494</v>
      </c>
      <c r="AG3739" t="str">
        <f t="shared" si="1346"/>
        <v>Cluster 3</v>
      </c>
      <c r="AH3739" t="str">
        <f t="shared" si="1347"/>
        <v>Not Applicable</v>
      </c>
      <c r="AI3739">
        <f t="shared" si="1348"/>
        <v>43.21</v>
      </c>
      <c r="AJ3739" t="e">
        <f t="shared" si="1349"/>
        <v>#N/A</v>
      </c>
      <c r="AK3739" t="str">
        <f t="shared" si="1350"/>
        <v>no - Medium</v>
      </c>
      <c r="AL3739" t="str">
        <f t="shared" si="1351"/>
        <v>Q4 - Very High</v>
      </c>
      <c r="AM3739">
        <f t="shared" si="1352"/>
        <v>0</v>
      </c>
      <c r="AN3739">
        <f t="shared" si="1353"/>
        <v>0</v>
      </c>
      <c r="AO3739">
        <f t="shared" si="1354"/>
        <v>1</v>
      </c>
      <c r="AP3739">
        <f t="shared" si="1355"/>
        <v>0</v>
      </c>
      <c r="AQ3739">
        <f t="shared" si="1356"/>
        <v>254.2</v>
      </c>
    </row>
    <row r="3740" spans="1:43" x14ac:dyDescent="0.25">
      <c r="A3740" t="s">
        <v>72</v>
      </c>
      <c r="B3740">
        <v>70</v>
      </c>
      <c r="C3740" t="s">
        <v>25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  <c r="U3740">
        <f t="shared" si="1334"/>
        <v>0</v>
      </c>
      <c r="V3740" t="str">
        <f t="shared" si="1335"/>
        <v>&lt;=3 calls</v>
      </c>
      <c r="W3740" t="str">
        <f t="shared" si="1336"/>
        <v>Q1</v>
      </c>
      <c r="X3740" t="str">
        <f t="shared" si="1337"/>
        <v>Not Applicable</v>
      </c>
      <c r="Y3740" t="str">
        <f t="shared" si="1338"/>
        <v>Low</v>
      </c>
      <c r="Z3740" s="3">
        <f t="shared" si="1339"/>
        <v>-6.9606272935471891E-2</v>
      </c>
      <c r="AA3740" s="3">
        <f t="shared" si="1340"/>
        <v>-1.611436463652842</v>
      </c>
      <c r="AB3740" s="3">
        <f t="shared" si="1341"/>
        <v>0.53962667351234628</v>
      </c>
      <c r="AC3740" s="3">
        <f t="shared" si="1342"/>
        <v>-0.56377291223395598</v>
      </c>
      <c r="AD3740" s="3">
        <f t="shared" si="1343"/>
        <v>1.9494182215052915</v>
      </c>
      <c r="AE3740" s="3">
        <f t="shared" si="1344"/>
        <v>1.7918173324746864</v>
      </c>
      <c r="AF3740" s="3">
        <f t="shared" si="1345"/>
        <v>3.2589856249416851</v>
      </c>
      <c r="AG3740" t="str">
        <f t="shared" si="1346"/>
        <v>Cluster 2</v>
      </c>
      <c r="AH3740" t="str">
        <f t="shared" si="1347"/>
        <v>Not Applicable</v>
      </c>
      <c r="AI3740" t="e">
        <f t="shared" si="1348"/>
        <v>#N/A</v>
      </c>
      <c r="AJ3740">
        <f t="shared" si="1349"/>
        <v>30.01</v>
      </c>
      <c r="AK3740" t="str">
        <f t="shared" si="1350"/>
        <v>no - Medium</v>
      </c>
      <c r="AL3740" t="str">
        <f t="shared" si="1351"/>
        <v>Q2 - Medium</v>
      </c>
      <c r="AM3740">
        <f t="shared" si="1352"/>
        <v>0</v>
      </c>
      <c r="AN3740">
        <f t="shared" si="1353"/>
        <v>0</v>
      </c>
      <c r="AO3740">
        <f t="shared" si="1354"/>
        <v>0</v>
      </c>
      <c r="AP3740">
        <f t="shared" si="1355"/>
        <v>1</v>
      </c>
      <c r="AQ3740">
        <f t="shared" si="1356"/>
        <v>176.5</v>
      </c>
    </row>
    <row r="3741" spans="1:43" x14ac:dyDescent="0.25">
      <c r="A3741" t="s">
        <v>37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  <c r="U3741">
        <f t="shared" si="1334"/>
        <v>0</v>
      </c>
      <c r="V3741" t="str">
        <f t="shared" si="1335"/>
        <v>&lt;=3 calls</v>
      </c>
      <c r="W3741" t="str">
        <f t="shared" si="1336"/>
        <v>Q1</v>
      </c>
      <c r="X3741" t="str">
        <f t="shared" si="1337"/>
        <v>Not Applicable</v>
      </c>
      <c r="Y3741" t="str">
        <f t="shared" si="1338"/>
        <v>Medium</v>
      </c>
      <c r="Z3741" s="3">
        <f t="shared" si="1339"/>
        <v>1.0005188934840696</v>
      </c>
      <c r="AA3741" s="3">
        <f t="shared" si="1340"/>
        <v>0.12390355853511149</v>
      </c>
      <c r="AB3741" s="3">
        <f t="shared" si="1341"/>
        <v>-0.85848731630331088</v>
      </c>
      <c r="AC3741" s="3">
        <f t="shared" si="1342"/>
        <v>-1.6144588244538034</v>
      </c>
      <c r="AD3741" s="3">
        <f t="shared" si="1343"/>
        <v>2.3796681572586547</v>
      </c>
      <c r="AE3741" s="3">
        <f t="shared" si="1344"/>
        <v>2.0880296731959218</v>
      </c>
      <c r="AF3741" s="3">
        <f t="shared" si="1345"/>
        <v>3.3251940234552531</v>
      </c>
      <c r="AG3741" t="str">
        <f t="shared" si="1346"/>
        <v>Cluster 2</v>
      </c>
      <c r="AH3741" t="str">
        <f t="shared" si="1347"/>
        <v>Not Applicable</v>
      </c>
      <c r="AI3741" t="e">
        <f t="shared" si="1348"/>
        <v>#N/A</v>
      </c>
      <c r="AJ3741">
        <f t="shared" si="1349"/>
        <v>39.83</v>
      </c>
      <c r="AK3741" t="str">
        <f t="shared" si="1350"/>
        <v>no - High</v>
      </c>
      <c r="AL3741" t="str">
        <f t="shared" si="1351"/>
        <v>Q1 - Low</v>
      </c>
      <c r="AM3741">
        <f t="shared" si="1352"/>
        <v>0</v>
      </c>
      <c r="AN3741">
        <f t="shared" si="1353"/>
        <v>1</v>
      </c>
      <c r="AO3741">
        <f t="shared" si="1354"/>
        <v>0</v>
      </c>
      <c r="AP3741">
        <f t="shared" si="1355"/>
        <v>3</v>
      </c>
      <c r="AQ3741">
        <f t="shared" si="1356"/>
        <v>234.3</v>
      </c>
    </row>
    <row r="3742" spans="1:43" x14ac:dyDescent="0.25">
      <c r="A3742" t="s">
        <v>54</v>
      </c>
      <c r="B3742">
        <v>50</v>
      </c>
      <c r="C3742" t="s">
        <v>28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  <c r="U3742">
        <f t="shared" si="1334"/>
        <v>0</v>
      </c>
      <c r="V3742" t="str">
        <f t="shared" si="1335"/>
        <v>&lt;=3 calls</v>
      </c>
      <c r="W3742" t="str">
        <f t="shared" si="1336"/>
        <v>Q1</v>
      </c>
      <c r="X3742" t="str">
        <f t="shared" si="1337"/>
        <v>Not Applicable</v>
      </c>
      <c r="Y3742" t="str">
        <f t="shared" si="1338"/>
        <v>High</v>
      </c>
      <c r="Z3742" s="3">
        <f t="shared" si="1339"/>
        <v>-0.61022313901593195</v>
      </c>
      <c r="AA3742" s="3">
        <f t="shared" si="1340"/>
        <v>0.88808999032430214</v>
      </c>
      <c r="AB3742" s="3">
        <f t="shared" si="1341"/>
        <v>0.32514327734744458</v>
      </c>
      <c r="AC3742" s="3">
        <f t="shared" si="1342"/>
        <v>1.0666017791416695</v>
      </c>
      <c r="AD3742" s="3">
        <f t="shared" si="1343"/>
        <v>3.1214832102659238</v>
      </c>
      <c r="AE3742" s="3">
        <f t="shared" si="1344"/>
        <v>1.5506236217654781</v>
      </c>
      <c r="AF3742" s="3">
        <f t="shared" si="1345"/>
        <v>1.7507740576048412</v>
      </c>
      <c r="AG3742" t="str">
        <f t="shared" si="1346"/>
        <v>Cluster 2</v>
      </c>
      <c r="AH3742" t="str">
        <f t="shared" si="1347"/>
        <v>&gt;16 messages</v>
      </c>
      <c r="AI3742" t="e">
        <f t="shared" si="1348"/>
        <v>#N/A</v>
      </c>
      <c r="AJ3742">
        <f t="shared" si="1349"/>
        <v>25.04</v>
      </c>
      <c r="AK3742" t="str">
        <f t="shared" si="1350"/>
        <v>no - Low</v>
      </c>
      <c r="AL3742" t="str">
        <f t="shared" si="1351"/>
        <v>Q4 - Very High</v>
      </c>
      <c r="AM3742">
        <f t="shared" si="1352"/>
        <v>0</v>
      </c>
      <c r="AN3742">
        <f t="shared" si="1353"/>
        <v>0</v>
      </c>
      <c r="AO3742">
        <f t="shared" si="1354"/>
        <v>1</v>
      </c>
      <c r="AP3742">
        <f t="shared" si="1355"/>
        <v>2</v>
      </c>
      <c r="AQ3742">
        <f t="shared" si="1356"/>
        <v>147.30000000000001</v>
      </c>
    </row>
    <row r="3743" spans="1:43" x14ac:dyDescent="0.25">
      <c r="A3743" t="s">
        <v>47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  <c r="U3743">
        <f t="shared" si="1334"/>
        <v>0</v>
      </c>
      <c r="V3743" t="str">
        <f t="shared" si="1335"/>
        <v>&lt;=3 calls</v>
      </c>
      <c r="W3743" t="str">
        <f t="shared" si="1336"/>
        <v>Q1</v>
      </c>
      <c r="X3743" t="str">
        <f t="shared" si="1337"/>
        <v>Not Applicable</v>
      </c>
      <c r="Y3743" t="str">
        <f t="shared" si="1338"/>
        <v>Medium</v>
      </c>
      <c r="Z3743" s="3">
        <f t="shared" si="1339"/>
        <v>-0.171434792231449</v>
      </c>
      <c r="AA3743" s="3">
        <f t="shared" si="1340"/>
        <v>-0.32386192884136727</v>
      </c>
      <c r="AB3743" s="3">
        <f t="shared" si="1341"/>
        <v>-1.3966817640874636</v>
      </c>
      <c r="AC3743" s="3">
        <f t="shared" si="1342"/>
        <v>-2.0492254088206368</v>
      </c>
      <c r="AD3743" s="3">
        <f t="shared" si="1343"/>
        <v>1.5498107546629791</v>
      </c>
      <c r="AE3743" s="3">
        <f t="shared" si="1344"/>
        <v>2.5068548348938888</v>
      </c>
      <c r="AF3743" s="3">
        <f t="shared" si="1345"/>
        <v>4.2622445907283053</v>
      </c>
      <c r="AG3743" t="str">
        <f t="shared" si="1346"/>
        <v>Cluster 1</v>
      </c>
      <c r="AH3743" t="str">
        <f t="shared" si="1347"/>
        <v>Not Applicable</v>
      </c>
      <c r="AI3743" t="e">
        <f t="shared" si="1348"/>
        <v>#N/A</v>
      </c>
      <c r="AJ3743">
        <f t="shared" si="1349"/>
        <v>29.07</v>
      </c>
      <c r="AK3743" t="str">
        <f t="shared" si="1350"/>
        <v>no - Medium</v>
      </c>
      <c r="AL3743" t="str">
        <f t="shared" si="1351"/>
        <v>Q1 - Low</v>
      </c>
      <c r="AM3743">
        <f t="shared" si="1352"/>
        <v>0</v>
      </c>
      <c r="AN3743">
        <f t="shared" si="1353"/>
        <v>1</v>
      </c>
      <c r="AO3743">
        <f t="shared" si="1354"/>
        <v>0</v>
      </c>
      <c r="AP3743">
        <f t="shared" si="1355"/>
        <v>0</v>
      </c>
      <c r="AQ3743">
        <f t="shared" si="1356"/>
        <v>171</v>
      </c>
    </row>
    <row r="3744" spans="1:43" x14ac:dyDescent="0.25">
      <c r="A3744" t="s">
        <v>29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  <c r="U3744">
        <f t="shared" si="1334"/>
        <v>0</v>
      </c>
      <c r="V3744" t="str">
        <f t="shared" si="1335"/>
        <v>&gt;3 calls</v>
      </c>
      <c r="W3744" t="str">
        <f t="shared" si="1336"/>
        <v>Q3</v>
      </c>
      <c r="X3744" t="str">
        <f t="shared" si="1337"/>
        <v>Not Applicable</v>
      </c>
      <c r="Y3744" t="str">
        <f t="shared" si="1338"/>
        <v>Medium</v>
      </c>
      <c r="Z3744" s="3">
        <f t="shared" si="1339"/>
        <v>1.1171588337685521</v>
      </c>
      <c r="AA3744" s="3">
        <f t="shared" si="1340"/>
        <v>8.0122044213855451E-2</v>
      </c>
      <c r="AB3744" s="3">
        <f t="shared" si="1341"/>
        <v>1.9158951322371345</v>
      </c>
      <c r="AC3744" s="3">
        <f t="shared" si="1342"/>
        <v>0.88544903565548905</v>
      </c>
      <c r="AD3744" s="3">
        <f t="shared" si="1343"/>
        <v>4.2078958692034387</v>
      </c>
      <c r="AE3744" s="3">
        <f t="shared" si="1344"/>
        <v>2.3893801611106804</v>
      </c>
      <c r="AF3744" s="3">
        <f t="shared" si="1345"/>
        <v>1.3083911733725655</v>
      </c>
      <c r="AG3744" t="str">
        <f t="shared" si="1346"/>
        <v>Cluster 3</v>
      </c>
      <c r="AH3744" t="str">
        <f t="shared" si="1347"/>
        <v>&gt;16 messages</v>
      </c>
      <c r="AI3744" t="e">
        <f t="shared" si="1348"/>
        <v>#N/A</v>
      </c>
      <c r="AJ3744">
        <f t="shared" si="1349"/>
        <v>40.9</v>
      </c>
      <c r="AK3744" t="str">
        <f t="shared" si="1350"/>
        <v>no - High</v>
      </c>
      <c r="AL3744" t="str">
        <f t="shared" si="1351"/>
        <v>Q4 - Very High</v>
      </c>
      <c r="AM3744">
        <f t="shared" si="1352"/>
        <v>0</v>
      </c>
      <c r="AN3744">
        <f t="shared" si="1353"/>
        <v>1</v>
      </c>
      <c r="AO3744">
        <f t="shared" si="1354"/>
        <v>0</v>
      </c>
      <c r="AP3744">
        <f t="shared" si="1355"/>
        <v>5</v>
      </c>
      <c r="AQ3744">
        <f t="shared" si="1356"/>
        <v>240.6</v>
      </c>
    </row>
    <row r="3745" spans="1:43" x14ac:dyDescent="0.25">
      <c r="A3745" t="s">
        <v>69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  <c r="U3745">
        <f t="shared" si="1334"/>
        <v>0</v>
      </c>
      <c r="V3745" t="str">
        <f t="shared" si="1335"/>
        <v>&lt;=3 calls</v>
      </c>
      <c r="W3745" t="str">
        <f t="shared" si="1336"/>
        <v>Q2</v>
      </c>
      <c r="X3745" t="str">
        <f t="shared" si="1337"/>
        <v>Not Applicable</v>
      </c>
      <c r="Y3745" t="str">
        <f t="shared" si="1338"/>
        <v>Medium</v>
      </c>
      <c r="Z3745" s="3">
        <f t="shared" si="1339"/>
        <v>-1.2193428271682316</v>
      </c>
      <c r="AA3745" s="3">
        <f t="shared" si="1340"/>
        <v>0.64928173039018011</v>
      </c>
      <c r="AB3745" s="3">
        <f t="shared" si="1341"/>
        <v>-4.8216708569236912E-2</v>
      </c>
      <c r="AC3745" s="3">
        <f t="shared" si="1342"/>
        <v>-0.49131181483948333</v>
      </c>
      <c r="AD3745" s="3">
        <f t="shared" si="1343"/>
        <v>1.9831531977125865</v>
      </c>
      <c r="AE3745" s="3">
        <f t="shared" si="1344"/>
        <v>1.4669955166840831</v>
      </c>
      <c r="AF3745" s="3">
        <f t="shared" si="1345"/>
        <v>2.8933121308190626</v>
      </c>
      <c r="AG3745" t="str">
        <f t="shared" si="1346"/>
        <v>Cluster 2</v>
      </c>
      <c r="AH3745" t="str">
        <f t="shared" si="1347"/>
        <v>Not Applicable</v>
      </c>
      <c r="AI3745" t="e">
        <f t="shared" si="1348"/>
        <v>#N/A</v>
      </c>
      <c r="AJ3745">
        <f t="shared" si="1349"/>
        <v>19.45</v>
      </c>
      <c r="AK3745" t="str">
        <f t="shared" si="1350"/>
        <v>no - Low</v>
      </c>
      <c r="AL3745" t="str">
        <f t="shared" si="1351"/>
        <v>Q2 - Medium</v>
      </c>
      <c r="AM3745">
        <f t="shared" si="1352"/>
        <v>0</v>
      </c>
      <c r="AN3745">
        <f t="shared" si="1353"/>
        <v>1</v>
      </c>
      <c r="AO3745">
        <f t="shared" si="1354"/>
        <v>0</v>
      </c>
      <c r="AP3745">
        <f t="shared" si="1355"/>
        <v>0</v>
      </c>
      <c r="AQ3745">
        <f t="shared" si="1356"/>
        <v>114.4</v>
      </c>
    </row>
    <row r="3746" spans="1:43" x14ac:dyDescent="0.25">
      <c r="A3746" t="s">
        <v>40</v>
      </c>
      <c r="B3746">
        <v>66</v>
      </c>
      <c r="C3746" t="s">
        <v>28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  <c r="U3746">
        <f t="shared" si="1334"/>
        <v>0</v>
      </c>
      <c r="V3746" t="str">
        <f t="shared" si="1335"/>
        <v>&lt;=3 calls</v>
      </c>
      <c r="W3746" t="str">
        <f t="shared" si="1336"/>
        <v>Q1</v>
      </c>
      <c r="X3746" t="str">
        <f t="shared" si="1337"/>
        <v>Not Applicable</v>
      </c>
      <c r="Y3746" t="str">
        <f t="shared" si="1338"/>
        <v>High</v>
      </c>
      <c r="Z3746" s="3">
        <f t="shared" si="1339"/>
        <v>-1.2285999652860475</v>
      </c>
      <c r="AA3746" s="3">
        <f t="shared" si="1340"/>
        <v>1.4254085751760766</v>
      </c>
      <c r="AB3746" s="3">
        <f t="shared" si="1341"/>
        <v>0.32117136260364976</v>
      </c>
      <c r="AC3746" s="3">
        <f t="shared" si="1342"/>
        <v>1.9361349478753367</v>
      </c>
      <c r="AD3746" s="3">
        <f t="shared" si="1343"/>
        <v>4.0374802664737963</v>
      </c>
      <c r="AE3746" s="3">
        <f t="shared" si="1344"/>
        <v>2.7190103091800308</v>
      </c>
      <c r="AF3746" s="3">
        <f t="shared" si="1345"/>
        <v>2.5465245376177426</v>
      </c>
      <c r="AG3746" t="str">
        <f t="shared" si="1346"/>
        <v>Cluster 3</v>
      </c>
      <c r="AH3746" t="str">
        <f t="shared" si="1347"/>
        <v>Not Applicable</v>
      </c>
      <c r="AI3746" t="e">
        <f t="shared" si="1348"/>
        <v>#N/A</v>
      </c>
      <c r="AJ3746">
        <f t="shared" si="1349"/>
        <v>19.36</v>
      </c>
      <c r="AK3746" t="str">
        <f t="shared" si="1350"/>
        <v>no - Low</v>
      </c>
      <c r="AL3746" t="str">
        <f t="shared" si="1351"/>
        <v>Q4 - Very High</v>
      </c>
      <c r="AM3746">
        <f t="shared" si="1352"/>
        <v>0</v>
      </c>
      <c r="AN3746">
        <f t="shared" si="1353"/>
        <v>0</v>
      </c>
      <c r="AO3746">
        <f t="shared" si="1354"/>
        <v>1</v>
      </c>
      <c r="AP3746">
        <f t="shared" si="1355"/>
        <v>2</v>
      </c>
      <c r="AQ3746">
        <f t="shared" si="1356"/>
        <v>113.9</v>
      </c>
    </row>
    <row r="3747" spans="1:43" x14ac:dyDescent="0.25">
      <c r="A3747" t="s">
        <v>53</v>
      </c>
      <c r="B3747">
        <v>22</v>
      </c>
      <c r="C3747" t="s">
        <v>25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  <c r="U3747">
        <f t="shared" si="1334"/>
        <v>0</v>
      </c>
      <c r="V3747" t="str">
        <f t="shared" si="1335"/>
        <v>&lt;=3 calls</v>
      </c>
      <c r="W3747" t="str">
        <f t="shared" si="1336"/>
        <v>Q1</v>
      </c>
      <c r="X3747" t="str">
        <f t="shared" si="1337"/>
        <v>Not Applicable</v>
      </c>
      <c r="Y3747" t="str">
        <f t="shared" si="1338"/>
        <v>Medium</v>
      </c>
      <c r="Z3747" s="3">
        <f t="shared" si="1339"/>
        <v>-4.8063061107591811E-3</v>
      </c>
      <c r="AA3747" s="3">
        <f t="shared" si="1340"/>
        <v>0.13584397153181749</v>
      </c>
      <c r="AB3747" s="3">
        <f t="shared" si="1341"/>
        <v>-0.35206818646951443</v>
      </c>
      <c r="AC3747" s="3">
        <f t="shared" si="1342"/>
        <v>-0.70869510702289995</v>
      </c>
      <c r="AD3747" s="3">
        <f t="shared" si="1343"/>
        <v>1.6688996949126056</v>
      </c>
      <c r="AE3747" s="3">
        <f t="shared" si="1344"/>
        <v>0.80291808288398892</v>
      </c>
      <c r="AF3747" s="3">
        <f t="shared" si="1345"/>
        <v>2.5503193337236834</v>
      </c>
      <c r="AG3747" t="str">
        <f t="shared" si="1346"/>
        <v>Cluster 2</v>
      </c>
      <c r="AH3747" t="str">
        <f t="shared" si="1347"/>
        <v>Not Applicable</v>
      </c>
      <c r="AI3747" t="e">
        <f t="shared" si="1348"/>
        <v>#N/A</v>
      </c>
      <c r="AJ3747">
        <f t="shared" si="1349"/>
        <v>30.6</v>
      </c>
      <c r="AK3747" t="str">
        <f t="shared" si="1350"/>
        <v>no - Medium</v>
      </c>
      <c r="AL3747" t="str">
        <f t="shared" si="1351"/>
        <v>Q1 - Low</v>
      </c>
      <c r="AM3747">
        <f t="shared" si="1352"/>
        <v>0</v>
      </c>
      <c r="AN3747">
        <f t="shared" si="1353"/>
        <v>0</v>
      </c>
      <c r="AO3747">
        <f t="shared" si="1354"/>
        <v>0</v>
      </c>
      <c r="AP3747">
        <f t="shared" si="1355"/>
        <v>1</v>
      </c>
      <c r="AQ3747">
        <f t="shared" si="1356"/>
        <v>180</v>
      </c>
    </row>
    <row r="3748" spans="1:43" x14ac:dyDescent="0.25">
      <c r="A3748" t="s">
        <v>73</v>
      </c>
      <c r="B3748">
        <v>147</v>
      </c>
      <c r="C3748" t="s">
        <v>28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  <c r="U3748">
        <f t="shared" si="1334"/>
        <v>0</v>
      </c>
      <c r="V3748" t="str">
        <f t="shared" si="1335"/>
        <v>&lt;=3 calls</v>
      </c>
      <c r="W3748" t="str">
        <f t="shared" si="1336"/>
        <v>Q4</v>
      </c>
      <c r="X3748" t="str">
        <f t="shared" si="1337"/>
        <v>Not Applicable</v>
      </c>
      <c r="Y3748" t="str">
        <f t="shared" si="1338"/>
        <v>Medium</v>
      </c>
      <c r="Z3748" s="3">
        <f t="shared" si="1339"/>
        <v>-1.2859942216165077</v>
      </c>
      <c r="AA3748" s="3">
        <f t="shared" si="1340"/>
        <v>-1.938139742536206E-2</v>
      </c>
      <c r="AB3748" s="3">
        <f t="shared" si="1341"/>
        <v>0.24570498247155498</v>
      </c>
      <c r="AC3748" s="3">
        <f t="shared" si="1342"/>
        <v>-0.49131181483948333</v>
      </c>
      <c r="AD3748" s="3">
        <f t="shared" si="1343"/>
        <v>1.6893638185985353</v>
      </c>
      <c r="AE3748" s="3">
        <f t="shared" si="1344"/>
        <v>1.3985403156181881</v>
      </c>
      <c r="AF3748" s="3">
        <f t="shared" si="1345"/>
        <v>3.0096311928920825</v>
      </c>
      <c r="AG3748" t="str">
        <f t="shared" si="1346"/>
        <v>Cluster 2</v>
      </c>
      <c r="AH3748" t="str">
        <f t="shared" si="1347"/>
        <v>&gt;16 messages</v>
      </c>
      <c r="AI3748" t="e">
        <f t="shared" si="1348"/>
        <v>#N/A</v>
      </c>
      <c r="AJ3748">
        <f t="shared" si="1349"/>
        <v>18.84</v>
      </c>
      <c r="AK3748" t="str">
        <f t="shared" si="1350"/>
        <v>no - Medium</v>
      </c>
      <c r="AL3748" t="str">
        <f t="shared" si="1351"/>
        <v>Q2 - Medium</v>
      </c>
      <c r="AM3748">
        <f t="shared" si="1352"/>
        <v>0</v>
      </c>
      <c r="AN3748">
        <f t="shared" si="1353"/>
        <v>0</v>
      </c>
      <c r="AO3748">
        <f t="shared" si="1354"/>
        <v>1</v>
      </c>
      <c r="AP3748">
        <f t="shared" si="1355"/>
        <v>2</v>
      </c>
      <c r="AQ3748">
        <f t="shared" si="1356"/>
        <v>110.8</v>
      </c>
    </row>
    <row r="3749" spans="1:43" x14ac:dyDescent="0.25">
      <c r="A3749" t="s">
        <v>50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  <c r="U3749">
        <f t="shared" si="1334"/>
        <v>0</v>
      </c>
      <c r="V3749" t="str">
        <f t="shared" si="1335"/>
        <v>&lt;=3 calls</v>
      </c>
      <c r="W3749" t="str">
        <f t="shared" si="1336"/>
        <v>Q1</v>
      </c>
      <c r="X3749" t="str">
        <f t="shared" si="1337"/>
        <v>Not Applicable</v>
      </c>
      <c r="Y3749" t="str">
        <f t="shared" si="1338"/>
        <v>Low</v>
      </c>
      <c r="Z3749" s="3">
        <f t="shared" si="1339"/>
        <v>-0.76944591464236933</v>
      </c>
      <c r="AA3749" s="3">
        <f t="shared" si="1340"/>
        <v>-1.3069559322368365</v>
      </c>
      <c r="AB3749" s="3">
        <f t="shared" si="1341"/>
        <v>1.2148521799574081</v>
      </c>
      <c r="AC3749" s="3">
        <f t="shared" si="1342"/>
        <v>0.99414068174719761</v>
      </c>
      <c r="AD3749" s="3">
        <f t="shared" si="1343"/>
        <v>3.0049200269344505</v>
      </c>
      <c r="AE3749" s="3">
        <f t="shared" si="1344"/>
        <v>2.1827419312921399</v>
      </c>
      <c r="AF3749" s="3">
        <f t="shared" si="1345"/>
        <v>2.9153353681815308</v>
      </c>
      <c r="AG3749" t="str">
        <f t="shared" si="1346"/>
        <v>Cluster 2</v>
      </c>
      <c r="AH3749" t="str">
        <f t="shared" si="1347"/>
        <v>&gt;16 messages</v>
      </c>
      <c r="AI3749" t="e">
        <f t="shared" si="1348"/>
        <v>#N/A</v>
      </c>
      <c r="AJ3749">
        <f t="shared" si="1349"/>
        <v>23.58</v>
      </c>
      <c r="AK3749" t="str">
        <f t="shared" si="1350"/>
        <v>no - Medium</v>
      </c>
      <c r="AL3749" t="str">
        <f t="shared" si="1351"/>
        <v>Q4 - Very High</v>
      </c>
      <c r="AM3749">
        <f t="shared" si="1352"/>
        <v>0</v>
      </c>
      <c r="AN3749">
        <f t="shared" si="1353"/>
        <v>1</v>
      </c>
      <c r="AO3749">
        <f t="shared" si="1354"/>
        <v>0</v>
      </c>
      <c r="AP3749">
        <f t="shared" si="1355"/>
        <v>2</v>
      </c>
      <c r="AQ3749">
        <f t="shared" si="1356"/>
        <v>138.69999999999999</v>
      </c>
    </row>
    <row r="3750" spans="1:43" x14ac:dyDescent="0.25">
      <c r="A3750" t="s">
        <v>65</v>
      </c>
      <c r="B3750">
        <v>7</v>
      </c>
      <c r="C3750" t="s">
        <v>28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  <c r="U3750">
        <f t="shared" si="1334"/>
        <v>0</v>
      </c>
      <c r="V3750" t="str">
        <f t="shared" si="1335"/>
        <v>&lt;=3 calls</v>
      </c>
      <c r="W3750" t="str">
        <f t="shared" si="1336"/>
        <v>Q1</v>
      </c>
      <c r="X3750" t="str">
        <f t="shared" si="1337"/>
        <v>Not Applicable</v>
      </c>
      <c r="Y3750" t="str">
        <f t="shared" si="1338"/>
        <v>Medium</v>
      </c>
      <c r="Z3750" s="3">
        <f t="shared" si="1339"/>
        <v>0.58394767818234505</v>
      </c>
      <c r="AA3750" s="3">
        <f t="shared" si="1340"/>
        <v>-0.58257087710333277</v>
      </c>
      <c r="AB3750" s="3">
        <f t="shared" si="1341"/>
        <v>0.867309639875391</v>
      </c>
      <c r="AC3750" s="3">
        <f t="shared" si="1342"/>
        <v>0.34199080519694713</v>
      </c>
      <c r="AD3750" s="3">
        <f t="shared" si="1343"/>
        <v>2.8232821205586656</v>
      </c>
      <c r="AE3750" s="3">
        <f t="shared" si="1344"/>
        <v>1.2448162273860086</v>
      </c>
      <c r="AF3750" s="3">
        <f t="shared" si="1345"/>
        <v>1.7686754783342344</v>
      </c>
      <c r="AG3750" t="str">
        <f t="shared" si="1346"/>
        <v>Cluster 2</v>
      </c>
      <c r="AH3750" t="str">
        <f t="shared" si="1347"/>
        <v>&gt;16 messages</v>
      </c>
      <c r="AI3750" t="e">
        <f t="shared" si="1348"/>
        <v>#N/A</v>
      </c>
      <c r="AJ3750">
        <f t="shared" si="1349"/>
        <v>36.01</v>
      </c>
      <c r="AK3750" t="str">
        <f t="shared" si="1350"/>
        <v>no - Medium</v>
      </c>
      <c r="AL3750" t="str">
        <f t="shared" si="1351"/>
        <v>Q3 - High</v>
      </c>
      <c r="AM3750">
        <f t="shared" si="1352"/>
        <v>0</v>
      </c>
      <c r="AN3750">
        <f t="shared" si="1353"/>
        <v>0</v>
      </c>
      <c r="AO3750">
        <f t="shared" si="1354"/>
        <v>1</v>
      </c>
      <c r="AP3750">
        <f t="shared" si="1355"/>
        <v>2</v>
      </c>
      <c r="AQ3750">
        <f t="shared" si="1356"/>
        <v>211.8</v>
      </c>
    </row>
    <row r="3751" spans="1:43" x14ac:dyDescent="0.25">
      <c r="A3751" t="s">
        <v>60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  <c r="U3751">
        <f t="shared" si="1334"/>
        <v>0</v>
      </c>
      <c r="V3751" t="str">
        <f t="shared" si="1335"/>
        <v>&gt;3 calls</v>
      </c>
      <c r="W3751" t="str">
        <f t="shared" si="1336"/>
        <v>Q2</v>
      </c>
      <c r="X3751" t="str">
        <f t="shared" si="1337"/>
        <v>Not Applicable</v>
      </c>
      <c r="Y3751" t="str">
        <f t="shared" si="1338"/>
        <v>High</v>
      </c>
      <c r="Z3751" s="3">
        <f t="shared" si="1339"/>
        <v>1.0042217487311957</v>
      </c>
      <c r="AA3751" s="3">
        <f t="shared" si="1340"/>
        <v>0.73883482786547583</v>
      </c>
      <c r="AB3751" s="3">
        <f t="shared" si="1341"/>
        <v>-1.5456285669797565</v>
      </c>
      <c r="AC3751" s="3">
        <f t="shared" si="1342"/>
        <v>0.95791013304996164</v>
      </c>
      <c r="AD3751" s="3">
        <f t="shared" si="1343"/>
        <v>3.3423904617637348</v>
      </c>
      <c r="AE3751" s="3">
        <f t="shared" si="1344"/>
        <v>2.2047443646725666</v>
      </c>
      <c r="AF3751" s="3">
        <f t="shared" si="1345"/>
        <v>2.5593400376311242</v>
      </c>
      <c r="AG3751" t="str">
        <f t="shared" si="1346"/>
        <v>Cluster 2</v>
      </c>
      <c r="AH3751" t="str">
        <f t="shared" si="1347"/>
        <v>Not Applicable</v>
      </c>
      <c r="AI3751" t="e">
        <f t="shared" si="1348"/>
        <v>#N/A</v>
      </c>
      <c r="AJ3751">
        <f t="shared" si="1349"/>
        <v>39.869999999999997</v>
      </c>
      <c r="AK3751" t="str">
        <f t="shared" si="1350"/>
        <v>no - Low</v>
      </c>
      <c r="AL3751" t="str">
        <f t="shared" si="1351"/>
        <v>Q4 - Very High</v>
      </c>
      <c r="AM3751">
        <f t="shared" si="1352"/>
        <v>0</v>
      </c>
      <c r="AN3751">
        <f t="shared" si="1353"/>
        <v>1</v>
      </c>
      <c r="AO3751">
        <f t="shared" si="1354"/>
        <v>0</v>
      </c>
      <c r="AP3751">
        <f t="shared" si="1355"/>
        <v>4</v>
      </c>
      <c r="AQ3751">
        <f t="shared" si="1356"/>
        <v>234.5</v>
      </c>
    </row>
    <row r="3752" spans="1:43" x14ac:dyDescent="0.25">
      <c r="A3752" t="s">
        <v>39</v>
      </c>
      <c r="B3752">
        <v>92</v>
      </c>
      <c r="C3752" t="s">
        <v>28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  <c r="U3752">
        <f t="shared" si="1334"/>
        <v>0</v>
      </c>
      <c r="V3752" t="str">
        <f t="shared" si="1335"/>
        <v>&lt;=3 calls</v>
      </c>
      <c r="W3752" t="str">
        <f t="shared" si="1336"/>
        <v>Q2</v>
      </c>
      <c r="X3752" t="str">
        <f t="shared" si="1337"/>
        <v>Not Applicable</v>
      </c>
      <c r="Y3752" t="str">
        <f t="shared" si="1338"/>
        <v>Low</v>
      </c>
      <c r="Z3752" s="3">
        <f t="shared" si="1339"/>
        <v>1.1097531232742992</v>
      </c>
      <c r="AA3752" s="3">
        <f t="shared" si="1340"/>
        <v>-1.8422844482558267</v>
      </c>
      <c r="AB3752" s="3">
        <f t="shared" si="1341"/>
        <v>-0.87238901790659185</v>
      </c>
      <c r="AC3752" s="3">
        <f t="shared" si="1342"/>
        <v>-0.99853949660078922</v>
      </c>
      <c r="AD3752" s="3">
        <f t="shared" si="1343"/>
        <v>2.2752555963584191</v>
      </c>
      <c r="AE3752" s="3">
        <f t="shared" si="1344"/>
        <v>2.5266000292365476</v>
      </c>
      <c r="AF3752" s="3">
        <f t="shared" si="1345"/>
        <v>3.9484968515519849</v>
      </c>
      <c r="AG3752" t="str">
        <f t="shared" si="1346"/>
        <v>Cluster 1</v>
      </c>
      <c r="AH3752" t="str">
        <f t="shared" si="1347"/>
        <v>Not Applicable</v>
      </c>
      <c r="AI3752" t="e">
        <f t="shared" si="1348"/>
        <v>#N/A</v>
      </c>
      <c r="AJ3752">
        <f t="shared" si="1349"/>
        <v>40.83</v>
      </c>
      <c r="AK3752" t="str">
        <f t="shared" si="1350"/>
        <v>no - Medium</v>
      </c>
      <c r="AL3752" t="str">
        <f t="shared" si="1351"/>
        <v>Q1 - Low</v>
      </c>
      <c r="AM3752">
        <f t="shared" si="1352"/>
        <v>0</v>
      </c>
      <c r="AN3752">
        <f t="shared" si="1353"/>
        <v>0</v>
      </c>
      <c r="AO3752">
        <f t="shared" si="1354"/>
        <v>1</v>
      </c>
      <c r="AP3752">
        <f t="shared" si="1355"/>
        <v>1</v>
      </c>
      <c r="AQ3752">
        <f t="shared" si="1356"/>
        <v>240.2</v>
      </c>
    </row>
    <row r="3753" spans="1:43" x14ac:dyDescent="0.25">
      <c r="A3753" t="s">
        <v>45</v>
      </c>
      <c r="B3753">
        <v>92</v>
      </c>
      <c r="C3753" t="s">
        <v>28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  <c r="U3753">
        <f t="shared" si="1334"/>
        <v>0</v>
      </c>
      <c r="V3753" t="str">
        <f t="shared" si="1335"/>
        <v>&lt;=3 calls</v>
      </c>
      <c r="W3753" t="str">
        <f t="shared" si="1336"/>
        <v>Q2</v>
      </c>
      <c r="X3753" t="str">
        <f t="shared" si="1337"/>
        <v>Not Applicable</v>
      </c>
      <c r="Y3753" t="str">
        <f t="shared" si="1338"/>
        <v>Low</v>
      </c>
      <c r="Z3753" s="3">
        <f t="shared" si="1339"/>
        <v>0.78019900628004624</v>
      </c>
      <c r="AA3753" s="3">
        <f t="shared" si="1340"/>
        <v>-0.71988562656545307</v>
      </c>
      <c r="AB3753" s="3">
        <f t="shared" si="1341"/>
        <v>0.65084028633859226</v>
      </c>
      <c r="AC3753" s="3">
        <f t="shared" si="1342"/>
        <v>-0.12900632786712207</v>
      </c>
      <c r="AD3753" s="3">
        <f t="shared" si="1343"/>
        <v>2.594508853725324</v>
      </c>
      <c r="AE3753" s="3">
        <f t="shared" si="1344"/>
        <v>1.2518712057104624</v>
      </c>
      <c r="AF3753" s="3">
        <f t="shared" si="1345"/>
        <v>2.0983057068298794</v>
      </c>
      <c r="AG3753" t="str">
        <f t="shared" si="1346"/>
        <v>Cluster 2</v>
      </c>
      <c r="AH3753" t="str">
        <f t="shared" si="1347"/>
        <v>Not Applicable</v>
      </c>
      <c r="AI3753" t="e">
        <f t="shared" si="1348"/>
        <v>#N/A</v>
      </c>
      <c r="AJ3753">
        <f t="shared" si="1349"/>
        <v>37.81</v>
      </c>
      <c r="AK3753" t="str">
        <f t="shared" si="1350"/>
        <v>no - High</v>
      </c>
      <c r="AL3753" t="str">
        <f t="shared" si="1351"/>
        <v>Q2 - Medium</v>
      </c>
      <c r="AM3753">
        <f t="shared" si="1352"/>
        <v>0</v>
      </c>
      <c r="AN3753">
        <f t="shared" si="1353"/>
        <v>0</v>
      </c>
      <c r="AO3753">
        <f t="shared" si="1354"/>
        <v>1</v>
      </c>
      <c r="AP3753">
        <f t="shared" si="1355"/>
        <v>1</v>
      </c>
      <c r="AQ3753">
        <f t="shared" si="1356"/>
        <v>222.4</v>
      </c>
    </row>
    <row r="3754" spans="1:43" x14ac:dyDescent="0.25">
      <c r="A3754" t="s">
        <v>51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  <c r="U3754">
        <f t="shared" si="1334"/>
        <v>0</v>
      </c>
      <c r="V3754" t="str">
        <f t="shared" si="1335"/>
        <v>&lt;=3 calls</v>
      </c>
      <c r="W3754" t="str">
        <f t="shared" si="1336"/>
        <v>Q4</v>
      </c>
      <c r="X3754" t="str">
        <f t="shared" si="1337"/>
        <v>Not Applicable</v>
      </c>
      <c r="Y3754" t="str">
        <f t="shared" si="1338"/>
        <v>Low</v>
      </c>
      <c r="Z3754" s="3">
        <f t="shared" si="1339"/>
        <v>-1.2397085310274272</v>
      </c>
      <c r="AA3754" s="3">
        <f t="shared" si="1340"/>
        <v>-0.7955082422112586</v>
      </c>
      <c r="AB3754" s="3">
        <f t="shared" si="1341"/>
        <v>0.56147220460321634</v>
      </c>
      <c r="AC3754" s="3">
        <f t="shared" si="1342"/>
        <v>-5.6545230472650088E-2</v>
      </c>
      <c r="AD3754" s="3">
        <f t="shared" si="1343"/>
        <v>1.8513723036556395</v>
      </c>
      <c r="AE3754" s="3">
        <f t="shared" si="1344"/>
        <v>1.5773899343407225</v>
      </c>
      <c r="AF3754" s="3">
        <f t="shared" si="1345"/>
        <v>3.0901033321194404</v>
      </c>
      <c r="AG3754" t="str">
        <f t="shared" si="1346"/>
        <v>Cluster 2</v>
      </c>
      <c r="AH3754" t="str">
        <f t="shared" si="1347"/>
        <v>Not Applicable</v>
      </c>
      <c r="AI3754" t="e">
        <f t="shared" si="1348"/>
        <v>#N/A</v>
      </c>
      <c r="AJ3754">
        <f t="shared" si="1349"/>
        <v>19.260000000000002</v>
      </c>
      <c r="AK3754" t="str">
        <f t="shared" si="1350"/>
        <v>no - High</v>
      </c>
      <c r="AL3754" t="str">
        <f t="shared" si="1351"/>
        <v>Q2 - Medium</v>
      </c>
      <c r="AM3754">
        <f t="shared" si="1352"/>
        <v>0</v>
      </c>
      <c r="AN3754">
        <f t="shared" si="1353"/>
        <v>1</v>
      </c>
      <c r="AO3754">
        <f t="shared" si="1354"/>
        <v>0</v>
      </c>
      <c r="AP3754">
        <f t="shared" si="1355"/>
        <v>2</v>
      </c>
      <c r="AQ3754">
        <f t="shared" si="1356"/>
        <v>113.3</v>
      </c>
    </row>
    <row r="3755" spans="1:43" x14ac:dyDescent="0.25">
      <c r="A3755" t="s">
        <v>62</v>
      </c>
      <c r="B3755">
        <v>134</v>
      </c>
      <c r="C3755" t="s">
        <v>25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  <c r="U3755">
        <f t="shared" si="1334"/>
        <v>0</v>
      </c>
      <c r="V3755" t="str">
        <f t="shared" si="1335"/>
        <v>&lt;=3 calls</v>
      </c>
      <c r="W3755" t="str">
        <f t="shared" si="1336"/>
        <v>Q4</v>
      </c>
      <c r="X3755" t="str">
        <f t="shared" si="1337"/>
        <v>Not Applicable</v>
      </c>
      <c r="Y3755" t="str">
        <f t="shared" si="1338"/>
        <v>Medium</v>
      </c>
      <c r="Z3755" s="3">
        <f t="shared" si="1339"/>
        <v>-1.3563484713119098</v>
      </c>
      <c r="AA3755" s="3">
        <f t="shared" si="1340"/>
        <v>0.39455291979378299</v>
      </c>
      <c r="AB3755" s="3">
        <f t="shared" si="1341"/>
        <v>-1.007434119195604</v>
      </c>
      <c r="AC3755" s="3">
        <f t="shared" si="1342"/>
        <v>-1.1072311426924974</v>
      </c>
      <c r="AD3755" s="3">
        <f t="shared" si="1343"/>
        <v>1.443369621130725</v>
      </c>
      <c r="AE3755" s="3">
        <f t="shared" si="1344"/>
        <v>2.0582122072360542</v>
      </c>
      <c r="AF3755" s="3">
        <f t="shared" si="1345"/>
        <v>3.7933045114817725</v>
      </c>
      <c r="AG3755" t="str">
        <f t="shared" si="1346"/>
        <v>Cluster 1</v>
      </c>
      <c r="AH3755" t="str">
        <f t="shared" si="1347"/>
        <v>Not Applicable</v>
      </c>
      <c r="AI3755" t="e">
        <f t="shared" si="1348"/>
        <v>#N/A</v>
      </c>
      <c r="AJ3755">
        <f t="shared" si="1349"/>
        <v>18.190000000000001</v>
      </c>
      <c r="AK3755" t="str">
        <f t="shared" si="1350"/>
        <v>no - Low</v>
      </c>
      <c r="AL3755" t="str">
        <f t="shared" si="1351"/>
        <v>Q1 - Low</v>
      </c>
      <c r="AM3755">
        <f t="shared" si="1352"/>
        <v>0</v>
      </c>
      <c r="AN3755">
        <f t="shared" si="1353"/>
        <v>0</v>
      </c>
      <c r="AO3755">
        <f t="shared" si="1354"/>
        <v>0</v>
      </c>
      <c r="AP3755">
        <f t="shared" si="1355"/>
        <v>2</v>
      </c>
      <c r="AQ3755">
        <f t="shared" si="1356"/>
        <v>107</v>
      </c>
    </row>
    <row r="3756" spans="1:43" x14ac:dyDescent="0.25">
      <c r="A3756" t="s">
        <v>72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  <c r="U3756">
        <f t="shared" si="1334"/>
        <v>0</v>
      </c>
      <c r="V3756" t="str">
        <f t="shared" si="1335"/>
        <v>&lt;=3 calls</v>
      </c>
      <c r="W3756" t="str">
        <f t="shared" si="1336"/>
        <v>Q1</v>
      </c>
      <c r="X3756" t="str">
        <f t="shared" si="1337"/>
        <v>Not Applicable</v>
      </c>
      <c r="Y3756" t="str">
        <f t="shared" si="1338"/>
        <v>High</v>
      </c>
      <c r="Z3756" s="3">
        <f t="shared" si="1339"/>
        <v>-0.3158461468693804</v>
      </c>
      <c r="AA3756" s="3">
        <f t="shared" si="1340"/>
        <v>1.3477958906974863</v>
      </c>
      <c r="AB3756" s="3">
        <f t="shared" si="1341"/>
        <v>-0.55463583840303332</v>
      </c>
      <c r="AC3756" s="3">
        <f t="shared" si="1342"/>
        <v>-0.20146742526159472</v>
      </c>
      <c r="AD3756" s="3">
        <f t="shared" si="1343"/>
        <v>2.6107883002041339</v>
      </c>
      <c r="AE3756" s="3">
        <f t="shared" si="1344"/>
        <v>1.504833076509098</v>
      </c>
      <c r="AF3756" s="3">
        <f t="shared" si="1345"/>
        <v>2.3901526369311399</v>
      </c>
      <c r="AG3756" t="str">
        <f t="shared" si="1346"/>
        <v>Cluster 2</v>
      </c>
      <c r="AH3756" t="str">
        <f t="shared" si="1347"/>
        <v>&gt;16 messages</v>
      </c>
      <c r="AI3756" t="e">
        <f t="shared" si="1348"/>
        <v>#N/A</v>
      </c>
      <c r="AJ3756">
        <f t="shared" si="1349"/>
        <v>27.74</v>
      </c>
      <c r="AK3756" t="str">
        <f t="shared" si="1350"/>
        <v>no - Medium</v>
      </c>
      <c r="AL3756" t="str">
        <f t="shared" si="1351"/>
        <v>Q2 - Medium</v>
      </c>
      <c r="AM3756">
        <f t="shared" si="1352"/>
        <v>0</v>
      </c>
      <c r="AN3756">
        <f t="shared" si="1353"/>
        <v>1</v>
      </c>
      <c r="AO3756">
        <f t="shared" si="1354"/>
        <v>0</v>
      </c>
      <c r="AP3756">
        <f t="shared" si="1355"/>
        <v>1</v>
      </c>
      <c r="AQ3756">
        <f t="shared" si="1356"/>
        <v>163.19999999999999</v>
      </c>
    </row>
    <row r="3757" spans="1:43" x14ac:dyDescent="0.25">
      <c r="A3757" t="s">
        <v>67</v>
      </c>
      <c r="B3757">
        <v>65</v>
      </c>
      <c r="C3757" t="s">
        <v>28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  <c r="U3757">
        <f t="shared" si="1334"/>
        <v>0</v>
      </c>
      <c r="V3757" t="str">
        <f t="shared" si="1335"/>
        <v>&lt;=3 calls</v>
      </c>
      <c r="W3757" t="str">
        <f t="shared" si="1336"/>
        <v>Q1</v>
      </c>
      <c r="X3757" t="str">
        <f t="shared" si="1337"/>
        <v>Not Applicable</v>
      </c>
      <c r="Y3757" t="str">
        <f t="shared" si="1338"/>
        <v>Low</v>
      </c>
      <c r="Z3757" s="3">
        <f t="shared" si="1339"/>
        <v>0.25069070594096543</v>
      </c>
      <c r="AA3757" s="3">
        <f t="shared" si="1340"/>
        <v>-0.96466409299792844</v>
      </c>
      <c r="AB3757" s="3">
        <f t="shared" si="1341"/>
        <v>0.16626668759566532</v>
      </c>
      <c r="AC3757" s="3">
        <f t="shared" si="1342"/>
        <v>0.84921848695825297</v>
      </c>
      <c r="AD3757" s="3">
        <f t="shared" si="1343"/>
        <v>2.5189805214320939</v>
      </c>
      <c r="AE3757" s="3">
        <f t="shared" si="1344"/>
        <v>1.3199391244903662</v>
      </c>
      <c r="AF3757" s="3">
        <f t="shared" si="1345"/>
        <v>2.2669838370324751</v>
      </c>
      <c r="AG3757" t="str">
        <f t="shared" si="1346"/>
        <v>Cluster 2</v>
      </c>
      <c r="AH3757" t="str">
        <f t="shared" si="1347"/>
        <v>Not Applicable</v>
      </c>
      <c r="AI3757" t="e">
        <f t="shared" si="1348"/>
        <v>#N/A</v>
      </c>
      <c r="AJ3757">
        <f t="shared" si="1349"/>
        <v>32.950000000000003</v>
      </c>
      <c r="AK3757" t="str">
        <f t="shared" si="1350"/>
        <v>no - Low</v>
      </c>
      <c r="AL3757" t="str">
        <f t="shared" si="1351"/>
        <v>Q4 - Very High</v>
      </c>
      <c r="AM3757">
        <f t="shared" si="1352"/>
        <v>0</v>
      </c>
      <c r="AN3757">
        <f t="shared" si="1353"/>
        <v>0</v>
      </c>
      <c r="AO3757">
        <f t="shared" si="1354"/>
        <v>1</v>
      </c>
      <c r="AP3757">
        <f t="shared" si="1355"/>
        <v>3</v>
      </c>
      <c r="AQ3757">
        <f t="shared" si="1356"/>
        <v>193.8</v>
      </c>
    </row>
    <row r="3758" spans="1:43" x14ac:dyDescent="0.25">
      <c r="A3758" t="s">
        <v>27</v>
      </c>
      <c r="B3758">
        <v>102</v>
      </c>
      <c r="C3758" t="s">
        <v>28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  <c r="U3758">
        <f t="shared" si="1334"/>
        <v>0</v>
      </c>
      <c r="V3758" t="str">
        <f t="shared" si="1335"/>
        <v>&lt;=3 calls</v>
      </c>
      <c r="W3758" t="str">
        <f t="shared" si="1336"/>
        <v>Q3</v>
      </c>
      <c r="X3758" t="str">
        <f t="shared" si="1337"/>
        <v>Not Applicable</v>
      </c>
      <c r="Y3758" t="str">
        <f t="shared" si="1338"/>
        <v>Medium</v>
      </c>
      <c r="Z3758" s="3">
        <f t="shared" si="1339"/>
        <v>-0.67687453346420834</v>
      </c>
      <c r="AA3758" s="3">
        <f t="shared" si="1340"/>
        <v>-0.58257087710333277</v>
      </c>
      <c r="AB3758" s="3">
        <f t="shared" si="1341"/>
        <v>2.1919432069308504</v>
      </c>
      <c r="AC3758" s="3">
        <f t="shared" si="1342"/>
        <v>-0.16523687656435807</v>
      </c>
      <c r="AD3758" s="3">
        <f t="shared" si="1343"/>
        <v>3.3412554598962179</v>
      </c>
      <c r="AE3758" s="3">
        <f t="shared" si="1344"/>
        <v>2.3726496177666818</v>
      </c>
      <c r="AF3758" s="3">
        <f t="shared" si="1345"/>
        <v>2.8451615717021204</v>
      </c>
      <c r="AG3758" t="str">
        <f t="shared" si="1346"/>
        <v>Cluster 2</v>
      </c>
      <c r="AH3758" t="str">
        <f t="shared" si="1347"/>
        <v>Not Applicable</v>
      </c>
      <c r="AI3758" t="e">
        <f t="shared" si="1348"/>
        <v>#N/A</v>
      </c>
      <c r="AJ3758">
        <f t="shared" si="1349"/>
        <v>24.43</v>
      </c>
      <c r="AK3758" t="str">
        <f t="shared" si="1350"/>
        <v>no - Low</v>
      </c>
      <c r="AL3758" t="str">
        <f t="shared" si="1351"/>
        <v>Q2 - Medium</v>
      </c>
      <c r="AM3758">
        <f t="shared" si="1352"/>
        <v>0</v>
      </c>
      <c r="AN3758">
        <f t="shared" si="1353"/>
        <v>0</v>
      </c>
      <c r="AO3758">
        <f t="shared" si="1354"/>
        <v>1</v>
      </c>
      <c r="AP3758">
        <f t="shared" si="1355"/>
        <v>2</v>
      </c>
      <c r="AQ3758">
        <f t="shared" si="1356"/>
        <v>143.69999999999999</v>
      </c>
    </row>
    <row r="3759" spans="1:43" x14ac:dyDescent="0.25">
      <c r="A3759" t="s">
        <v>52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  <c r="U3759">
        <f t="shared" si="1334"/>
        <v>1</v>
      </c>
      <c r="V3759" t="str">
        <f t="shared" si="1335"/>
        <v>&lt;=3 calls</v>
      </c>
      <c r="W3759" t="str">
        <f t="shared" si="1336"/>
        <v>Q3</v>
      </c>
      <c r="X3759" t="str">
        <f t="shared" si="1337"/>
        <v>Low</v>
      </c>
      <c r="Y3759" t="str">
        <f t="shared" si="1338"/>
        <v>Medium</v>
      </c>
      <c r="Z3759" s="3">
        <f t="shared" si="1339"/>
        <v>-0.19920620658489729</v>
      </c>
      <c r="AA3759" s="3">
        <f t="shared" si="1340"/>
        <v>0.235347413171035</v>
      </c>
      <c r="AB3759" s="3">
        <f t="shared" si="1341"/>
        <v>6.8954776372700408E-2</v>
      </c>
      <c r="AC3759" s="3">
        <f t="shared" si="1342"/>
        <v>-0.20146742526159472</v>
      </c>
      <c r="AD3759" s="3">
        <f t="shared" si="1343"/>
        <v>1.9868750634221757</v>
      </c>
      <c r="AE3759" s="3">
        <f t="shared" si="1344"/>
        <v>0.37472043212825745</v>
      </c>
      <c r="AF3759" s="3">
        <f t="shared" si="1345"/>
        <v>2.0816239542385895</v>
      </c>
      <c r="AG3759" t="str">
        <f t="shared" si="1346"/>
        <v>Cluster 2</v>
      </c>
      <c r="AH3759" t="str">
        <f t="shared" si="1347"/>
        <v>Not Applicable</v>
      </c>
      <c r="AI3759">
        <f t="shared" si="1348"/>
        <v>28.82</v>
      </c>
      <c r="AJ3759" t="e">
        <f t="shared" si="1349"/>
        <v>#N/A</v>
      </c>
      <c r="AK3759" t="str">
        <f t="shared" si="1350"/>
        <v>yes - Low</v>
      </c>
      <c r="AL3759" t="str">
        <f t="shared" si="1351"/>
        <v>Q2 - Medium</v>
      </c>
      <c r="AM3759">
        <f t="shared" si="1352"/>
        <v>1</v>
      </c>
      <c r="AN3759">
        <f t="shared" si="1353"/>
        <v>1</v>
      </c>
      <c r="AO3759">
        <f t="shared" si="1354"/>
        <v>0</v>
      </c>
      <c r="AP3759">
        <f t="shared" si="1355"/>
        <v>0</v>
      </c>
      <c r="AQ3759">
        <f t="shared" si="1356"/>
        <v>169.5</v>
      </c>
    </row>
    <row r="3760" spans="1:43" x14ac:dyDescent="0.25">
      <c r="A3760" t="s">
        <v>50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  <c r="U3760">
        <f t="shared" si="1334"/>
        <v>0</v>
      </c>
      <c r="V3760" t="str">
        <f t="shared" si="1335"/>
        <v>&lt;=3 calls</v>
      </c>
      <c r="W3760" t="str">
        <f t="shared" si="1336"/>
        <v>Q3</v>
      </c>
      <c r="X3760" t="str">
        <f t="shared" si="1337"/>
        <v>Not Applicable</v>
      </c>
      <c r="Y3760" t="str">
        <f t="shared" si="1338"/>
        <v>Low</v>
      </c>
      <c r="Z3760" s="3">
        <f t="shared" si="1339"/>
        <v>7.1102226455332734E-2</v>
      </c>
      <c r="AA3760" s="3">
        <f t="shared" si="1340"/>
        <v>-0.81142879287353309</v>
      </c>
      <c r="AB3760" s="3">
        <f t="shared" si="1341"/>
        <v>-0.14354266242030414</v>
      </c>
      <c r="AC3760" s="3">
        <f t="shared" si="1342"/>
        <v>1.1028323278389063</v>
      </c>
      <c r="AD3760" s="3">
        <f t="shared" si="1343"/>
        <v>2.5175865525882521</v>
      </c>
      <c r="AE3760" s="3">
        <f t="shared" si="1344"/>
        <v>1.3785194419276048</v>
      </c>
      <c r="AF3760" s="3">
        <f t="shared" si="1345"/>
        <v>2.3371755718755045</v>
      </c>
      <c r="AG3760" t="str">
        <f t="shared" si="1346"/>
        <v>Cluster 2</v>
      </c>
      <c r="AH3760" t="str">
        <f t="shared" si="1347"/>
        <v>&gt;16 messages</v>
      </c>
      <c r="AI3760" t="e">
        <f t="shared" si="1348"/>
        <v>#N/A</v>
      </c>
      <c r="AJ3760">
        <f t="shared" si="1349"/>
        <v>31.3</v>
      </c>
      <c r="AK3760" t="str">
        <f t="shared" si="1350"/>
        <v>no - Low</v>
      </c>
      <c r="AL3760" t="str">
        <f t="shared" si="1351"/>
        <v>Q4 - Very High</v>
      </c>
      <c r="AM3760">
        <f t="shared" si="1352"/>
        <v>0</v>
      </c>
      <c r="AN3760">
        <f t="shared" si="1353"/>
        <v>1</v>
      </c>
      <c r="AO3760">
        <f t="shared" si="1354"/>
        <v>0</v>
      </c>
      <c r="AP3760">
        <f t="shared" si="1355"/>
        <v>0</v>
      </c>
      <c r="AQ3760">
        <f t="shared" si="1356"/>
        <v>184.1</v>
      </c>
    </row>
    <row r="3761" spans="1:43" x14ac:dyDescent="0.25">
      <c r="A3761" t="s">
        <v>30</v>
      </c>
      <c r="B3761">
        <v>111</v>
      </c>
      <c r="C3761" t="s">
        <v>25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  <c r="U3761">
        <f t="shared" si="1334"/>
        <v>0</v>
      </c>
      <c r="V3761" t="str">
        <f t="shared" si="1335"/>
        <v>&lt;=3 calls</v>
      </c>
      <c r="W3761" t="str">
        <f t="shared" si="1336"/>
        <v>Q3</v>
      </c>
      <c r="X3761" t="str">
        <f t="shared" si="1337"/>
        <v>Not Applicable</v>
      </c>
      <c r="Y3761" t="str">
        <f t="shared" si="1338"/>
        <v>Medium</v>
      </c>
      <c r="Z3761" s="3">
        <f t="shared" si="1339"/>
        <v>-0.48617748823719642</v>
      </c>
      <c r="AA3761" s="3">
        <f t="shared" si="1340"/>
        <v>0.14181417803017077</v>
      </c>
      <c r="AB3761" s="3">
        <f t="shared" si="1341"/>
        <v>-0.28454563582500869</v>
      </c>
      <c r="AC3761" s="3">
        <f t="shared" si="1342"/>
        <v>0.19706861040800316</v>
      </c>
      <c r="AD3761" s="3">
        <f t="shared" si="1343"/>
        <v>1.8741935321588694</v>
      </c>
      <c r="AE3761" s="3">
        <f t="shared" si="1344"/>
        <v>0.61341834602023604</v>
      </c>
      <c r="AF3761" s="3">
        <f t="shared" si="1345"/>
        <v>2.2890964895526498</v>
      </c>
      <c r="AG3761" t="str">
        <f t="shared" si="1346"/>
        <v>Cluster 2</v>
      </c>
      <c r="AH3761" t="str">
        <f t="shared" si="1347"/>
        <v>&gt;16 messages</v>
      </c>
      <c r="AI3761" t="e">
        <f t="shared" si="1348"/>
        <v>#N/A</v>
      </c>
      <c r="AJ3761">
        <f t="shared" si="1349"/>
        <v>26.18</v>
      </c>
      <c r="AK3761" t="str">
        <f t="shared" si="1350"/>
        <v>no - High</v>
      </c>
      <c r="AL3761" t="str">
        <f t="shared" si="1351"/>
        <v>Q3 - High</v>
      </c>
      <c r="AM3761">
        <f t="shared" si="1352"/>
        <v>0</v>
      </c>
      <c r="AN3761">
        <f t="shared" si="1353"/>
        <v>0</v>
      </c>
      <c r="AO3761">
        <f t="shared" si="1354"/>
        <v>0</v>
      </c>
      <c r="AP3761">
        <f t="shared" si="1355"/>
        <v>1</v>
      </c>
      <c r="AQ3761">
        <f t="shared" si="1356"/>
        <v>154</v>
      </c>
    </row>
    <row r="3762" spans="1:43" x14ac:dyDescent="0.25">
      <c r="A3762" t="s">
        <v>24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  <c r="U3762">
        <f t="shared" si="1334"/>
        <v>0</v>
      </c>
      <c r="V3762" t="str">
        <f t="shared" si="1335"/>
        <v>&lt;=3 calls</v>
      </c>
      <c r="W3762" t="str">
        <f t="shared" si="1336"/>
        <v>Q3</v>
      </c>
      <c r="X3762" t="str">
        <f t="shared" si="1337"/>
        <v>Not Applicable</v>
      </c>
      <c r="Y3762" t="str">
        <f t="shared" si="1338"/>
        <v>Low</v>
      </c>
      <c r="Z3762" s="3">
        <f t="shared" si="1339"/>
        <v>-0.25845189053892015</v>
      </c>
      <c r="AA3762" s="3">
        <f t="shared" si="1340"/>
        <v>-1.221382972427109</v>
      </c>
      <c r="AB3762" s="3">
        <f t="shared" si="1341"/>
        <v>0.29336795939708887</v>
      </c>
      <c r="AC3762" s="3">
        <f t="shared" si="1342"/>
        <v>5.2146415619058542E-2</v>
      </c>
      <c r="AD3762" s="3">
        <f t="shared" si="1343"/>
        <v>1.8381286074214138</v>
      </c>
      <c r="AE3762" s="3">
        <f t="shared" si="1344"/>
        <v>1.2834943526641438</v>
      </c>
      <c r="AF3762" s="3">
        <f t="shared" si="1345"/>
        <v>2.8135384712529721</v>
      </c>
      <c r="AG3762" t="str">
        <f t="shared" si="1346"/>
        <v>Cluster 2</v>
      </c>
      <c r="AH3762" t="str">
        <f t="shared" si="1347"/>
        <v>Not Applicable</v>
      </c>
      <c r="AI3762" t="e">
        <f t="shared" si="1348"/>
        <v>#N/A</v>
      </c>
      <c r="AJ3762">
        <f t="shared" si="1349"/>
        <v>28.27</v>
      </c>
      <c r="AK3762" t="str">
        <f t="shared" si="1350"/>
        <v>no - High</v>
      </c>
      <c r="AL3762" t="str">
        <f t="shared" si="1351"/>
        <v>Q3 - High</v>
      </c>
      <c r="AM3762">
        <f t="shared" si="1352"/>
        <v>0</v>
      </c>
      <c r="AN3762">
        <f t="shared" si="1353"/>
        <v>1</v>
      </c>
      <c r="AO3762">
        <f t="shared" si="1354"/>
        <v>0</v>
      </c>
      <c r="AP3762">
        <f t="shared" si="1355"/>
        <v>2</v>
      </c>
      <c r="AQ3762">
        <f t="shared" si="1356"/>
        <v>166.3</v>
      </c>
    </row>
    <row r="3763" spans="1:43" x14ac:dyDescent="0.25">
      <c r="A3763" t="s">
        <v>35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  <c r="U3763">
        <f t="shared" si="1334"/>
        <v>0</v>
      </c>
      <c r="V3763" t="str">
        <f t="shared" si="1335"/>
        <v>&lt;=3 calls</v>
      </c>
      <c r="W3763" t="str">
        <f t="shared" si="1336"/>
        <v>Q3</v>
      </c>
      <c r="X3763" t="str">
        <f t="shared" si="1337"/>
        <v>Not Applicable</v>
      </c>
      <c r="Y3763" t="str">
        <f t="shared" si="1338"/>
        <v>High</v>
      </c>
      <c r="Z3763" s="3">
        <f t="shared" si="1339"/>
        <v>-1.3267256293348986</v>
      </c>
      <c r="AA3763" s="3">
        <f t="shared" si="1340"/>
        <v>2.4881053318829194</v>
      </c>
      <c r="AB3763" s="3">
        <f t="shared" si="1341"/>
        <v>-0.53477626468406092</v>
      </c>
      <c r="AC3763" s="3">
        <f t="shared" si="1342"/>
        <v>-0.34638962005053869</v>
      </c>
      <c r="AD3763" s="3">
        <f t="shared" si="1343"/>
        <v>3.5940601129994096</v>
      </c>
      <c r="AE3763" s="3">
        <f t="shared" si="1344"/>
        <v>2.8908200324867144</v>
      </c>
      <c r="AF3763" s="3">
        <f t="shared" si="1345"/>
        <v>3.4345906342095045</v>
      </c>
      <c r="AG3763" t="str">
        <f t="shared" si="1346"/>
        <v>Cluster 2</v>
      </c>
      <c r="AH3763" t="str">
        <f t="shared" si="1347"/>
        <v>Not Applicable</v>
      </c>
      <c r="AI3763" t="e">
        <f t="shared" si="1348"/>
        <v>#N/A</v>
      </c>
      <c r="AJ3763">
        <f t="shared" si="1349"/>
        <v>18.46</v>
      </c>
      <c r="AK3763" t="str">
        <f t="shared" si="1350"/>
        <v>no - Medium</v>
      </c>
      <c r="AL3763" t="str">
        <f t="shared" si="1351"/>
        <v>Q2 - Medium</v>
      </c>
      <c r="AM3763">
        <f t="shared" si="1352"/>
        <v>0</v>
      </c>
      <c r="AN3763">
        <f t="shared" si="1353"/>
        <v>1</v>
      </c>
      <c r="AO3763">
        <f t="shared" si="1354"/>
        <v>0</v>
      </c>
      <c r="AP3763">
        <f t="shared" si="1355"/>
        <v>0</v>
      </c>
      <c r="AQ3763">
        <f t="shared" si="1356"/>
        <v>108.6</v>
      </c>
    </row>
    <row r="3764" spans="1:43" x14ac:dyDescent="0.25">
      <c r="A3764" t="s">
        <v>49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  <c r="U3764">
        <f t="shared" si="1334"/>
        <v>0</v>
      </c>
      <c r="V3764" t="str">
        <f t="shared" si="1335"/>
        <v>&lt;=3 calls</v>
      </c>
      <c r="W3764" t="str">
        <f t="shared" si="1336"/>
        <v>Q1</v>
      </c>
      <c r="X3764" t="str">
        <f t="shared" si="1337"/>
        <v>Not Applicable</v>
      </c>
      <c r="Y3764" t="str">
        <f t="shared" si="1338"/>
        <v>Medium</v>
      </c>
      <c r="Z3764" s="3">
        <f t="shared" si="1339"/>
        <v>0.92646178854154082</v>
      </c>
      <c r="AA3764" s="3">
        <f t="shared" si="1340"/>
        <v>-0.68804452524090365</v>
      </c>
      <c r="AB3764" s="3">
        <f t="shared" si="1341"/>
        <v>0.53962667351234628</v>
      </c>
      <c r="AC3764" s="3">
        <f t="shared" si="1342"/>
        <v>-0.45508126614224731</v>
      </c>
      <c r="AD3764" s="3">
        <f t="shared" si="1343"/>
        <v>2.5447903570319252</v>
      </c>
      <c r="AE3764" s="3">
        <f t="shared" si="1344"/>
        <v>1.3527869824555536</v>
      </c>
      <c r="AF3764" s="3">
        <f t="shared" si="1345"/>
        <v>2.276863473851634</v>
      </c>
      <c r="AG3764" t="str">
        <f t="shared" si="1346"/>
        <v>Cluster 2</v>
      </c>
      <c r="AH3764" t="str">
        <f t="shared" si="1347"/>
        <v>&gt;16 messages</v>
      </c>
      <c r="AI3764" t="e">
        <f t="shared" si="1348"/>
        <v>#N/A</v>
      </c>
      <c r="AJ3764">
        <f t="shared" si="1349"/>
        <v>39.15</v>
      </c>
      <c r="AK3764" t="str">
        <f t="shared" si="1350"/>
        <v>no - Low</v>
      </c>
      <c r="AL3764" t="str">
        <f t="shared" si="1351"/>
        <v>Q2 - Medium</v>
      </c>
      <c r="AM3764">
        <f t="shared" si="1352"/>
        <v>0</v>
      </c>
      <c r="AN3764">
        <f t="shared" si="1353"/>
        <v>1</v>
      </c>
      <c r="AO3764">
        <f t="shared" si="1354"/>
        <v>0</v>
      </c>
      <c r="AP3764">
        <f t="shared" si="1355"/>
        <v>1</v>
      </c>
      <c r="AQ3764">
        <f t="shared" si="1356"/>
        <v>230.3</v>
      </c>
    </row>
    <row r="3765" spans="1:43" x14ac:dyDescent="0.25">
      <c r="A3765" t="s">
        <v>74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  <c r="U3765">
        <f t="shared" si="1334"/>
        <v>0</v>
      </c>
      <c r="V3765" t="str">
        <f t="shared" si="1335"/>
        <v>&lt;=3 calls</v>
      </c>
      <c r="W3765" t="str">
        <f t="shared" si="1336"/>
        <v>Q1</v>
      </c>
      <c r="X3765" t="str">
        <f t="shared" si="1337"/>
        <v>Not Applicable</v>
      </c>
      <c r="Y3765" t="str">
        <f t="shared" si="1338"/>
        <v>Low</v>
      </c>
      <c r="Z3765" s="3">
        <f t="shared" si="1339"/>
        <v>0.36733064622544798</v>
      </c>
      <c r="AA3765" s="3">
        <f t="shared" si="1340"/>
        <v>-1.4761117830235062</v>
      </c>
      <c r="AB3765" s="3">
        <f t="shared" si="1341"/>
        <v>-1.0769426272120073</v>
      </c>
      <c r="AC3765" s="3">
        <f t="shared" si="1342"/>
        <v>0.12460751301353053</v>
      </c>
      <c r="AD3765" s="3">
        <f t="shared" si="1343"/>
        <v>1.834921729188983</v>
      </c>
      <c r="AE3765" s="3">
        <f t="shared" si="1344"/>
        <v>1.8679320796653602</v>
      </c>
      <c r="AF3765" s="3">
        <f t="shared" si="1345"/>
        <v>3.407550844262786</v>
      </c>
      <c r="AG3765" t="str">
        <f t="shared" si="1346"/>
        <v>Cluster 1</v>
      </c>
      <c r="AH3765" t="str">
        <f t="shared" si="1347"/>
        <v>&gt;16 messages</v>
      </c>
      <c r="AI3765" t="e">
        <f t="shared" si="1348"/>
        <v>#N/A</v>
      </c>
      <c r="AJ3765">
        <f t="shared" si="1349"/>
        <v>34.020000000000003</v>
      </c>
      <c r="AK3765" t="str">
        <f t="shared" si="1350"/>
        <v>no - Medium</v>
      </c>
      <c r="AL3765" t="str">
        <f t="shared" si="1351"/>
        <v>Q3 - High</v>
      </c>
      <c r="AM3765">
        <f t="shared" si="1352"/>
        <v>0</v>
      </c>
      <c r="AN3765">
        <f t="shared" si="1353"/>
        <v>1</v>
      </c>
      <c r="AO3765">
        <f t="shared" si="1354"/>
        <v>0</v>
      </c>
      <c r="AP3765">
        <f t="shared" si="1355"/>
        <v>1</v>
      </c>
      <c r="AQ3765">
        <f t="shared" si="1356"/>
        <v>200.1</v>
      </c>
    </row>
    <row r="3766" spans="1:43" x14ac:dyDescent="0.25">
      <c r="A3766" t="s">
        <v>20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  <c r="U3766">
        <f t="shared" si="1334"/>
        <v>0</v>
      </c>
      <c r="V3766" t="str">
        <f t="shared" si="1335"/>
        <v>&lt;=3 calls</v>
      </c>
      <c r="W3766" t="str">
        <f t="shared" si="1336"/>
        <v>Q2</v>
      </c>
      <c r="X3766" t="str">
        <f t="shared" si="1337"/>
        <v>Not Applicable</v>
      </c>
      <c r="Y3766" t="str">
        <f t="shared" si="1338"/>
        <v>Medium</v>
      </c>
      <c r="Z3766" s="3">
        <f t="shared" si="1339"/>
        <v>-1.9617727099265153E-2</v>
      </c>
      <c r="AA3766" s="3">
        <f t="shared" si="1340"/>
        <v>0.57166904591159029</v>
      </c>
      <c r="AB3766" s="3">
        <f t="shared" si="1341"/>
        <v>-0.25475627524655009</v>
      </c>
      <c r="AC3766" s="3">
        <f t="shared" si="1342"/>
        <v>1.0666017791416695</v>
      </c>
      <c r="AD3766" s="3">
        <f t="shared" si="1343"/>
        <v>2.8735908048521051</v>
      </c>
      <c r="AE3766" s="3">
        <f t="shared" si="1344"/>
        <v>1.2368227311606461</v>
      </c>
      <c r="AF3766" s="3">
        <f t="shared" si="1345"/>
        <v>1.6738986895570445</v>
      </c>
      <c r="AG3766" t="str">
        <f t="shared" si="1346"/>
        <v>Cluster 2</v>
      </c>
      <c r="AH3766" t="str">
        <f t="shared" si="1347"/>
        <v>Not Applicable</v>
      </c>
      <c r="AI3766" t="e">
        <f t="shared" si="1348"/>
        <v>#N/A</v>
      </c>
      <c r="AJ3766">
        <f t="shared" si="1349"/>
        <v>30.46</v>
      </c>
      <c r="AK3766" t="str">
        <f t="shared" si="1350"/>
        <v>no - Low</v>
      </c>
      <c r="AL3766" t="str">
        <f t="shared" si="1351"/>
        <v>Q4 - Very High</v>
      </c>
      <c r="AM3766">
        <f t="shared" si="1352"/>
        <v>0</v>
      </c>
      <c r="AN3766">
        <f t="shared" si="1353"/>
        <v>1</v>
      </c>
      <c r="AO3766">
        <f t="shared" si="1354"/>
        <v>0</v>
      </c>
      <c r="AP3766">
        <f t="shared" si="1355"/>
        <v>1</v>
      </c>
      <c r="AQ3766">
        <f t="shared" si="1356"/>
        <v>179.2</v>
      </c>
    </row>
    <row r="3767" spans="1:43" x14ac:dyDescent="0.25">
      <c r="A3767" t="s">
        <v>62</v>
      </c>
      <c r="B3767">
        <v>110</v>
      </c>
      <c r="C3767" t="s">
        <v>28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  <c r="U3767">
        <f t="shared" si="1334"/>
        <v>0</v>
      </c>
      <c r="V3767" t="str">
        <f t="shared" si="1335"/>
        <v>&lt;=3 calls</v>
      </c>
      <c r="W3767" t="str">
        <f t="shared" si="1336"/>
        <v>Q3</v>
      </c>
      <c r="X3767" t="str">
        <f t="shared" si="1337"/>
        <v>Not Applicable</v>
      </c>
      <c r="Y3767" t="str">
        <f t="shared" si="1338"/>
        <v>Low</v>
      </c>
      <c r="Z3767" s="3">
        <f t="shared" si="1339"/>
        <v>-0.93977725601018536</v>
      </c>
      <c r="AA3767" s="3">
        <f t="shared" si="1340"/>
        <v>-2.1407947731734791</v>
      </c>
      <c r="AB3767" s="3">
        <f t="shared" si="1341"/>
        <v>-0.91806603746022808</v>
      </c>
      <c r="AC3767" s="3">
        <f t="shared" si="1342"/>
        <v>-0.12900632786712207</v>
      </c>
      <c r="AD3767" s="3">
        <f t="shared" si="1343"/>
        <v>1.4388824290075184</v>
      </c>
      <c r="AE3767" s="3">
        <f t="shared" si="1344"/>
        <v>2.5150887526146279</v>
      </c>
      <c r="AF3767" s="3">
        <f t="shared" si="1345"/>
        <v>4.310563794047205</v>
      </c>
      <c r="AG3767" t="str">
        <f t="shared" si="1346"/>
        <v>Cluster 1</v>
      </c>
      <c r="AH3767" t="str">
        <f t="shared" si="1347"/>
        <v>Not Applicable</v>
      </c>
      <c r="AI3767" t="e">
        <f t="shared" si="1348"/>
        <v>#N/A</v>
      </c>
      <c r="AJ3767">
        <f t="shared" si="1349"/>
        <v>22.02</v>
      </c>
      <c r="AK3767" t="str">
        <f t="shared" si="1350"/>
        <v>no - Medium</v>
      </c>
      <c r="AL3767" t="str">
        <f t="shared" si="1351"/>
        <v>Q2 - Medium</v>
      </c>
      <c r="AM3767">
        <f t="shared" si="1352"/>
        <v>0</v>
      </c>
      <c r="AN3767">
        <f t="shared" si="1353"/>
        <v>0</v>
      </c>
      <c r="AO3767">
        <f t="shared" si="1354"/>
        <v>1</v>
      </c>
      <c r="AP3767">
        <f t="shared" si="1355"/>
        <v>3</v>
      </c>
      <c r="AQ3767">
        <f t="shared" si="1356"/>
        <v>129.5</v>
      </c>
    </row>
    <row r="3768" spans="1:43" x14ac:dyDescent="0.25">
      <c r="A3768" t="s">
        <v>70</v>
      </c>
      <c r="B3768">
        <v>85</v>
      </c>
      <c r="C3768" t="s">
        <v>25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  <c r="U3768">
        <f t="shared" si="1334"/>
        <v>0</v>
      </c>
      <c r="V3768" t="str">
        <f t="shared" si="1335"/>
        <v>&lt;=3 calls</v>
      </c>
      <c r="W3768" t="str">
        <f t="shared" si="1336"/>
        <v>Q2</v>
      </c>
      <c r="X3768" t="str">
        <f t="shared" si="1337"/>
        <v>Not Applicable</v>
      </c>
      <c r="Y3768" t="str">
        <f t="shared" si="1338"/>
        <v>Medium</v>
      </c>
      <c r="Z3768" s="3">
        <f t="shared" si="1339"/>
        <v>-0.30103472588087443</v>
      </c>
      <c r="AA3768" s="3">
        <f t="shared" si="1340"/>
        <v>0.581619390075512</v>
      </c>
      <c r="AB3768" s="3">
        <f t="shared" si="1341"/>
        <v>0.40060965747953942</v>
      </c>
      <c r="AC3768" s="3">
        <f t="shared" si="1342"/>
        <v>-0.34638962005053869</v>
      </c>
      <c r="AD3768" s="3">
        <f t="shared" si="1343"/>
        <v>2.319264170138859</v>
      </c>
      <c r="AE3768" s="3">
        <f t="shared" si="1344"/>
        <v>0.84224514699855302</v>
      </c>
      <c r="AF3768" s="3">
        <f t="shared" si="1345"/>
        <v>2.0099172829734409</v>
      </c>
      <c r="AG3768" t="str">
        <f t="shared" si="1346"/>
        <v>Cluster 2</v>
      </c>
      <c r="AH3768" t="str">
        <f t="shared" si="1347"/>
        <v>Not Applicable</v>
      </c>
      <c r="AI3768" t="e">
        <f t="shared" si="1348"/>
        <v>#N/A</v>
      </c>
      <c r="AJ3768">
        <f t="shared" si="1349"/>
        <v>27.88</v>
      </c>
      <c r="AK3768" t="str">
        <f t="shared" si="1350"/>
        <v>no - Low</v>
      </c>
      <c r="AL3768" t="str">
        <f t="shared" si="1351"/>
        <v>Q2 - Medium</v>
      </c>
      <c r="AM3768">
        <f t="shared" si="1352"/>
        <v>0</v>
      </c>
      <c r="AN3768">
        <f t="shared" si="1353"/>
        <v>0</v>
      </c>
      <c r="AO3768">
        <f t="shared" si="1354"/>
        <v>0</v>
      </c>
      <c r="AP3768">
        <f t="shared" si="1355"/>
        <v>1</v>
      </c>
      <c r="AQ3768">
        <f t="shared" si="1356"/>
        <v>164</v>
      </c>
    </row>
    <row r="3769" spans="1:43" x14ac:dyDescent="0.25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  <c r="U3769">
        <f t="shared" si="1334"/>
        <v>0</v>
      </c>
      <c r="V3769" t="str">
        <f t="shared" si="1335"/>
        <v>&lt;=3 calls</v>
      </c>
      <c r="W3769" t="str">
        <f t="shared" si="1336"/>
        <v>Q1</v>
      </c>
      <c r="X3769" t="str">
        <f t="shared" si="1337"/>
        <v>Not Applicable</v>
      </c>
      <c r="Y3769" t="str">
        <f t="shared" si="1338"/>
        <v>Medium</v>
      </c>
      <c r="Z3769" s="3">
        <f t="shared" si="1339"/>
        <v>0.93386749903579325</v>
      </c>
      <c r="AA3769" s="3">
        <f t="shared" si="1340"/>
        <v>-0.2780903456873276</v>
      </c>
      <c r="AB3769" s="3">
        <f t="shared" si="1341"/>
        <v>-0.36398393070089835</v>
      </c>
      <c r="AC3769" s="3">
        <f t="shared" si="1342"/>
        <v>-0.38262016874777532</v>
      </c>
      <c r="AD3769" s="3">
        <f t="shared" si="1343"/>
        <v>2.2464797682731312</v>
      </c>
      <c r="AE3769" s="3">
        <f t="shared" si="1344"/>
        <v>1.1082983539917926</v>
      </c>
      <c r="AF3769" s="3">
        <f t="shared" si="1345"/>
        <v>2.3259361843484299</v>
      </c>
      <c r="AG3769" t="str">
        <f t="shared" si="1346"/>
        <v>Cluster 2</v>
      </c>
      <c r="AH3769" t="str">
        <f t="shared" si="1347"/>
        <v>Not Applicable</v>
      </c>
      <c r="AI3769" t="e">
        <f t="shared" si="1348"/>
        <v>#N/A</v>
      </c>
      <c r="AJ3769">
        <f t="shared" si="1349"/>
        <v>39.22</v>
      </c>
      <c r="AK3769" t="str">
        <f t="shared" si="1350"/>
        <v>no - Medium</v>
      </c>
      <c r="AL3769" t="str">
        <f t="shared" si="1351"/>
        <v>Q2 - Medium</v>
      </c>
      <c r="AM3769">
        <f t="shared" si="1352"/>
        <v>0</v>
      </c>
      <c r="AN3769">
        <f t="shared" si="1353"/>
        <v>1</v>
      </c>
      <c r="AO3769">
        <f t="shared" si="1354"/>
        <v>0</v>
      </c>
      <c r="AP3769">
        <f t="shared" si="1355"/>
        <v>2</v>
      </c>
      <c r="AQ3769">
        <f t="shared" si="1356"/>
        <v>230.7</v>
      </c>
    </row>
    <row r="3770" spans="1:43" x14ac:dyDescent="0.25">
      <c r="A3770" t="s">
        <v>60</v>
      </c>
      <c r="B3770">
        <v>44</v>
      </c>
      <c r="C3770" t="s">
        <v>25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  <c r="U3770">
        <f t="shared" si="1334"/>
        <v>0</v>
      </c>
      <c r="V3770" t="str">
        <f t="shared" si="1335"/>
        <v>&lt;=3 calls</v>
      </c>
      <c r="W3770" t="str">
        <f t="shared" si="1336"/>
        <v>Q1</v>
      </c>
      <c r="X3770" t="str">
        <f t="shared" si="1337"/>
        <v>Not Applicable</v>
      </c>
      <c r="Y3770" t="str">
        <f t="shared" si="1338"/>
        <v>Medium</v>
      </c>
      <c r="Z3770" s="3">
        <f t="shared" si="1339"/>
        <v>0.49878200749843649</v>
      </c>
      <c r="AA3770" s="3">
        <f t="shared" si="1340"/>
        <v>-0.42933557697893809</v>
      </c>
      <c r="AB3770" s="3">
        <f t="shared" si="1341"/>
        <v>-0.36795584544469256</v>
      </c>
      <c r="AC3770" s="3">
        <f t="shared" si="1342"/>
        <v>-3.7158306488934985</v>
      </c>
      <c r="AD3770" s="3">
        <f t="shared" si="1343"/>
        <v>3.2167097034827088</v>
      </c>
      <c r="AE3770" s="3">
        <f t="shared" si="1344"/>
        <v>3.7915565990918827</v>
      </c>
      <c r="AF3770" s="3">
        <f t="shared" si="1345"/>
        <v>5.1385388557210101</v>
      </c>
      <c r="AG3770" t="str">
        <f t="shared" si="1346"/>
        <v>Cluster 1</v>
      </c>
      <c r="AH3770" t="str">
        <f t="shared" si="1347"/>
        <v>Not Applicable</v>
      </c>
      <c r="AI3770" t="e">
        <f t="shared" si="1348"/>
        <v>#N/A</v>
      </c>
      <c r="AJ3770">
        <f t="shared" si="1349"/>
        <v>35.22</v>
      </c>
      <c r="AK3770" t="str">
        <f t="shared" si="1350"/>
        <v>no - Low</v>
      </c>
      <c r="AL3770" t="str">
        <f t="shared" si="1351"/>
        <v>Q1 - Low</v>
      </c>
      <c r="AM3770">
        <f t="shared" si="1352"/>
        <v>0</v>
      </c>
      <c r="AN3770">
        <f t="shared" si="1353"/>
        <v>0</v>
      </c>
      <c r="AO3770">
        <f t="shared" si="1354"/>
        <v>0</v>
      </c>
      <c r="AP3770">
        <f t="shared" si="1355"/>
        <v>0</v>
      </c>
      <c r="AQ3770">
        <f t="shared" si="1356"/>
        <v>207.2</v>
      </c>
    </row>
    <row r="3771" spans="1:43" x14ac:dyDescent="0.25">
      <c r="A3771" t="s">
        <v>35</v>
      </c>
      <c r="B3771">
        <v>171</v>
      </c>
      <c r="C3771" t="s">
        <v>25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  <c r="U3771">
        <f t="shared" si="1334"/>
        <v>0</v>
      </c>
      <c r="V3771" t="str">
        <f t="shared" si="1335"/>
        <v>&lt;=3 calls</v>
      </c>
      <c r="W3771" t="str">
        <f t="shared" si="1336"/>
        <v>Q4</v>
      </c>
      <c r="X3771" t="str">
        <f t="shared" si="1337"/>
        <v>Not Applicable</v>
      </c>
      <c r="Y3771" t="str">
        <f t="shared" si="1338"/>
        <v>High</v>
      </c>
      <c r="Z3771" s="3">
        <f t="shared" si="1339"/>
        <v>-0.1547719436193799</v>
      </c>
      <c r="AA3771" s="3">
        <f t="shared" si="1340"/>
        <v>0.975653018966813</v>
      </c>
      <c r="AB3771" s="3">
        <f t="shared" si="1341"/>
        <v>-0.50895881884939653</v>
      </c>
      <c r="AC3771" s="3">
        <f t="shared" si="1342"/>
        <v>0.81298793826101701</v>
      </c>
      <c r="AD3771" s="3">
        <f t="shared" si="1343"/>
        <v>2.8540606203287546</v>
      </c>
      <c r="AE3771" s="3">
        <f t="shared" si="1344"/>
        <v>1.376895651454114</v>
      </c>
      <c r="AF3771" s="3">
        <f t="shared" si="1345"/>
        <v>1.9094557458802603</v>
      </c>
      <c r="AG3771" t="str">
        <f t="shared" si="1346"/>
        <v>Cluster 2</v>
      </c>
      <c r="AH3771" t="str">
        <f t="shared" si="1347"/>
        <v>Not Applicable</v>
      </c>
      <c r="AI3771" t="e">
        <f t="shared" si="1348"/>
        <v>#N/A</v>
      </c>
      <c r="AJ3771">
        <f t="shared" si="1349"/>
        <v>29.22</v>
      </c>
      <c r="AK3771" t="str">
        <f t="shared" si="1350"/>
        <v>no - Medium</v>
      </c>
      <c r="AL3771" t="str">
        <f t="shared" si="1351"/>
        <v>Q4 - Very High</v>
      </c>
      <c r="AM3771">
        <f t="shared" si="1352"/>
        <v>0</v>
      </c>
      <c r="AN3771">
        <f t="shared" si="1353"/>
        <v>0</v>
      </c>
      <c r="AO3771">
        <f t="shared" si="1354"/>
        <v>0</v>
      </c>
      <c r="AP3771">
        <f t="shared" si="1355"/>
        <v>1</v>
      </c>
      <c r="AQ3771">
        <f t="shared" si="1356"/>
        <v>171.9</v>
      </c>
    </row>
    <row r="3772" spans="1:43" x14ac:dyDescent="0.25">
      <c r="A3772" t="s">
        <v>47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  <c r="U3772">
        <f t="shared" si="1334"/>
        <v>0</v>
      </c>
      <c r="V3772" t="str">
        <f t="shared" si="1335"/>
        <v>&lt;=3 calls</v>
      </c>
      <c r="W3772" t="str">
        <f t="shared" si="1336"/>
        <v>Q2</v>
      </c>
      <c r="X3772" t="str">
        <f t="shared" si="1337"/>
        <v>Not Applicable</v>
      </c>
      <c r="Y3772" t="str">
        <f t="shared" si="1338"/>
        <v>High</v>
      </c>
      <c r="Z3772" s="3">
        <f t="shared" si="1339"/>
        <v>2.6667963489815351E-2</v>
      </c>
      <c r="AA3772" s="3">
        <f t="shared" si="1340"/>
        <v>0.74082489669826002</v>
      </c>
      <c r="AB3772" s="3">
        <f t="shared" si="1341"/>
        <v>0.17023860233945959</v>
      </c>
      <c r="AC3772" s="3">
        <f t="shared" si="1342"/>
        <v>-0.27392852265606671</v>
      </c>
      <c r="AD3772" s="3">
        <f t="shared" si="1343"/>
        <v>2.4456403261392805</v>
      </c>
      <c r="AE3772" s="3">
        <f t="shared" si="1344"/>
        <v>0.80842484195855191</v>
      </c>
      <c r="AF3772" s="3">
        <f t="shared" si="1345"/>
        <v>1.8237173150882713</v>
      </c>
      <c r="AG3772" t="str">
        <f t="shared" si="1346"/>
        <v>Cluster 2</v>
      </c>
      <c r="AH3772" t="str">
        <f t="shared" si="1347"/>
        <v>&gt;16 messages</v>
      </c>
      <c r="AI3772" t="e">
        <f t="shared" si="1348"/>
        <v>#N/A</v>
      </c>
      <c r="AJ3772">
        <f t="shared" si="1349"/>
        <v>30.89</v>
      </c>
      <c r="AK3772" t="str">
        <f t="shared" si="1350"/>
        <v>no - Medium</v>
      </c>
      <c r="AL3772" t="str">
        <f t="shared" si="1351"/>
        <v>Q2 - Medium</v>
      </c>
      <c r="AM3772">
        <f t="shared" si="1352"/>
        <v>0</v>
      </c>
      <c r="AN3772">
        <f t="shared" si="1353"/>
        <v>1</v>
      </c>
      <c r="AO3772">
        <f t="shared" si="1354"/>
        <v>0</v>
      </c>
      <c r="AP3772">
        <f t="shared" si="1355"/>
        <v>2</v>
      </c>
      <c r="AQ3772">
        <f t="shared" si="1356"/>
        <v>181.7</v>
      </c>
    </row>
    <row r="3773" spans="1:43" x14ac:dyDescent="0.25">
      <c r="A3773" t="s">
        <v>45</v>
      </c>
      <c r="B3773">
        <v>169</v>
      </c>
      <c r="C3773" t="s">
        <v>25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  <c r="U3773">
        <f t="shared" si="1334"/>
        <v>0</v>
      </c>
      <c r="V3773" t="str">
        <f t="shared" si="1335"/>
        <v>&lt;=3 calls</v>
      </c>
      <c r="W3773" t="str">
        <f t="shared" si="1336"/>
        <v>Q4</v>
      </c>
      <c r="X3773" t="str">
        <f t="shared" si="1337"/>
        <v>Not Applicable</v>
      </c>
      <c r="Y3773" t="str">
        <f t="shared" si="1338"/>
        <v>Low</v>
      </c>
      <c r="Z3773" s="3">
        <f t="shared" si="1339"/>
        <v>1.1190102613921153</v>
      </c>
      <c r="AA3773" s="3">
        <f t="shared" si="1340"/>
        <v>-1.1756113892730695</v>
      </c>
      <c r="AB3773" s="3">
        <f t="shared" si="1341"/>
        <v>-1.5873336717895985</v>
      </c>
      <c r="AC3773" s="3">
        <f t="shared" si="1342"/>
        <v>-0.92607839920631685</v>
      </c>
      <c r="AD3773" s="3">
        <f t="shared" si="1343"/>
        <v>2.2071404787664175</v>
      </c>
      <c r="AE3773" s="3">
        <f t="shared" si="1344"/>
        <v>2.4518351271574095</v>
      </c>
      <c r="AF3773" s="3">
        <f t="shared" si="1345"/>
        <v>3.89249558619104</v>
      </c>
      <c r="AG3773" t="str">
        <f t="shared" si="1346"/>
        <v>Cluster 1</v>
      </c>
      <c r="AH3773" t="str">
        <f t="shared" si="1347"/>
        <v>Not Applicable</v>
      </c>
      <c r="AI3773" t="e">
        <f t="shared" si="1348"/>
        <v>#N/A</v>
      </c>
      <c r="AJ3773">
        <f t="shared" si="1349"/>
        <v>40.92</v>
      </c>
      <c r="AK3773" t="str">
        <f t="shared" si="1350"/>
        <v>no - Low</v>
      </c>
      <c r="AL3773" t="str">
        <f t="shared" si="1351"/>
        <v>Q1 - Low</v>
      </c>
      <c r="AM3773">
        <f t="shared" si="1352"/>
        <v>0</v>
      </c>
      <c r="AN3773">
        <f t="shared" si="1353"/>
        <v>0</v>
      </c>
      <c r="AO3773">
        <f t="shared" si="1354"/>
        <v>0</v>
      </c>
      <c r="AP3773">
        <f t="shared" si="1355"/>
        <v>2</v>
      </c>
      <c r="AQ3773">
        <f t="shared" si="1356"/>
        <v>240.7</v>
      </c>
    </row>
    <row r="3774" spans="1:43" x14ac:dyDescent="0.25">
      <c r="A3774" t="s">
        <v>39</v>
      </c>
      <c r="B3774">
        <v>48</v>
      </c>
      <c r="C3774" t="s">
        <v>28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  <c r="U3774">
        <f t="shared" si="1334"/>
        <v>0</v>
      </c>
      <c r="V3774" t="str">
        <f t="shared" si="1335"/>
        <v>&lt;=3 calls</v>
      </c>
      <c r="W3774" t="str">
        <f t="shared" si="1336"/>
        <v>Q1</v>
      </c>
      <c r="X3774" t="str">
        <f t="shared" si="1337"/>
        <v>Not Applicable</v>
      </c>
      <c r="Y3774" t="str">
        <f t="shared" si="1338"/>
        <v>Medium</v>
      </c>
      <c r="Z3774" s="3">
        <f t="shared" si="1339"/>
        <v>0.33215352137774667</v>
      </c>
      <c r="AA3774" s="3">
        <f t="shared" si="1340"/>
        <v>-0.38157392499211357</v>
      </c>
      <c r="AB3774" s="3">
        <f t="shared" si="1341"/>
        <v>0.76205389916483757</v>
      </c>
      <c r="AC3774" s="3">
        <f t="shared" si="1342"/>
        <v>0.66806574347207237</v>
      </c>
      <c r="AD3774" s="3">
        <f t="shared" si="1343"/>
        <v>2.8362582891682897</v>
      </c>
      <c r="AE3774" s="3">
        <f t="shared" si="1344"/>
        <v>1.1326793918981442</v>
      </c>
      <c r="AF3774" s="3">
        <f t="shared" si="1345"/>
        <v>1.5879433638469804</v>
      </c>
      <c r="AG3774" t="str">
        <f t="shared" si="1346"/>
        <v>Cluster 2</v>
      </c>
      <c r="AH3774" t="str">
        <f t="shared" si="1347"/>
        <v>Not Applicable</v>
      </c>
      <c r="AI3774" t="e">
        <f t="shared" si="1348"/>
        <v>#N/A</v>
      </c>
      <c r="AJ3774">
        <f t="shared" si="1349"/>
        <v>33.69</v>
      </c>
      <c r="AK3774" t="str">
        <f t="shared" si="1350"/>
        <v>no - Low</v>
      </c>
      <c r="AL3774" t="str">
        <f t="shared" si="1351"/>
        <v>Q4 - Very High</v>
      </c>
      <c r="AM3774">
        <f t="shared" si="1352"/>
        <v>0</v>
      </c>
      <c r="AN3774">
        <f t="shared" si="1353"/>
        <v>0</v>
      </c>
      <c r="AO3774">
        <f t="shared" si="1354"/>
        <v>1</v>
      </c>
      <c r="AP3774">
        <f t="shared" si="1355"/>
        <v>1</v>
      </c>
      <c r="AQ3774">
        <f t="shared" si="1356"/>
        <v>198.2</v>
      </c>
    </row>
    <row r="3775" spans="1:43" x14ac:dyDescent="0.25">
      <c r="A3775" t="s">
        <v>37</v>
      </c>
      <c r="B3775">
        <v>65</v>
      </c>
      <c r="C3775" t="s">
        <v>25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  <c r="U3775">
        <f t="shared" si="1334"/>
        <v>0</v>
      </c>
      <c r="V3775" t="str">
        <f t="shared" si="1335"/>
        <v>&lt;=3 calls</v>
      </c>
      <c r="W3775" t="str">
        <f t="shared" si="1336"/>
        <v>Q1</v>
      </c>
      <c r="X3775" t="str">
        <f t="shared" si="1337"/>
        <v>Not Applicable</v>
      </c>
      <c r="Y3775" t="str">
        <f t="shared" si="1338"/>
        <v>Low</v>
      </c>
      <c r="Z3775" s="3">
        <f t="shared" si="1339"/>
        <v>-1.5600055099038641</v>
      </c>
      <c r="AA3775" s="3">
        <f t="shared" si="1340"/>
        <v>-1.6552179779740976</v>
      </c>
      <c r="AB3775" s="3">
        <f t="shared" si="1341"/>
        <v>-0.54867796628734145</v>
      </c>
      <c r="AC3775" s="3">
        <f t="shared" si="1342"/>
        <v>-1.2883838861786781</v>
      </c>
      <c r="AD3775" s="3">
        <f t="shared" si="1343"/>
        <v>1.0147776178578236</v>
      </c>
      <c r="AE3775" s="3">
        <f t="shared" si="1344"/>
        <v>2.6710193362072769</v>
      </c>
      <c r="AF3775" s="3">
        <f t="shared" si="1345"/>
        <v>4.6085697320406389</v>
      </c>
      <c r="AG3775" t="str">
        <f t="shared" si="1346"/>
        <v>Cluster 1</v>
      </c>
      <c r="AH3775" t="str">
        <f t="shared" si="1347"/>
        <v>Not Applicable</v>
      </c>
      <c r="AI3775" t="e">
        <f t="shared" si="1348"/>
        <v>#N/A</v>
      </c>
      <c r="AJ3775">
        <f t="shared" si="1349"/>
        <v>16.32</v>
      </c>
      <c r="AK3775" t="str">
        <f t="shared" si="1350"/>
        <v>no - Low</v>
      </c>
      <c r="AL3775" t="str">
        <f t="shared" si="1351"/>
        <v>Q1 - Low</v>
      </c>
      <c r="AM3775">
        <f t="shared" si="1352"/>
        <v>0</v>
      </c>
      <c r="AN3775">
        <f t="shared" si="1353"/>
        <v>0</v>
      </c>
      <c r="AO3775">
        <f t="shared" si="1354"/>
        <v>0</v>
      </c>
      <c r="AP3775">
        <f t="shared" si="1355"/>
        <v>3</v>
      </c>
      <c r="AQ3775">
        <f t="shared" si="1356"/>
        <v>96</v>
      </c>
    </row>
    <row r="3776" spans="1:43" x14ac:dyDescent="0.25">
      <c r="A3776" t="s">
        <v>65</v>
      </c>
      <c r="B3776">
        <v>53</v>
      </c>
      <c r="C3776" t="s">
        <v>28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  <c r="U3776">
        <f t="shared" si="1334"/>
        <v>0</v>
      </c>
      <c r="V3776" t="str">
        <f t="shared" si="1335"/>
        <v>&lt;=3 calls</v>
      </c>
      <c r="W3776" t="str">
        <f t="shared" si="1336"/>
        <v>Q1</v>
      </c>
      <c r="X3776" t="str">
        <f t="shared" si="1337"/>
        <v>Not Applicable</v>
      </c>
      <c r="Y3776" t="str">
        <f t="shared" si="1338"/>
        <v>Medium</v>
      </c>
      <c r="Z3776" s="3">
        <f t="shared" si="1339"/>
        <v>-0.16217765411363289</v>
      </c>
      <c r="AA3776" s="3">
        <f t="shared" si="1340"/>
        <v>0.48410601726907876</v>
      </c>
      <c r="AB3776" s="3">
        <f t="shared" si="1341"/>
        <v>-0.26071414736224147</v>
      </c>
      <c r="AC3776" s="3">
        <f t="shared" si="1342"/>
        <v>-0.20146742526159472</v>
      </c>
      <c r="AD3776" s="3">
        <f t="shared" si="1343"/>
        <v>2.0220570710515338</v>
      </c>
      <c r="AE3776" s="3">
        <f t="shared" si="1344"/>
        <v>0.60763576057230828</v>
      </c>
      <c r="AF3776" s="3">
        <f t="shared" si="1345"/>
        <v>2.1563227115770651</v>
      </c>
      <c r="AG3776" t="str">
        <f t="shared" si="1346"/>
        <v>Cluster 2</v>
      </c>
      <c r="AH3776" t="str">
        <f t="shared" si="1347"/>
        <v>Not Applicable</v>
      </c>
      <c r="AI3776" t="e">
        <f t="shared" si="1348"/>
        <v>#N/A</v>
      </c>
      <c r="AJ3776">
        <f t="shared" si="1349"/>
        <v>29.16</v>
      </c>
      <c r="AK3776" t="str">
        <f t="shared" si="1350"/>
        <v>no - Medium</v>
      </c>
      <c r="AL3776" t="str">
        <f t="shared" si="1351"/>
        <v>Q2 - Medium</v>
      </c>
      <c r="AM3776">
        <f t="shared" si="1352"/>
        <v>0</v>
      </c>
      <c r="AN3776">
        <f t="shared" si="1353"/>
        <v>0</v>
      </c>
      <c r="AO3776">
        <f t="shared" si="1354"/>
        <v>1</v>
      </c>
      <c r="AP3776">
        <f t="shared" si="1355"/>
        <v>1</v>
      </c>
      <c r="AQ3776">
        <f t="shared" si="1356"/>
        <v>171.5</v>
      </c>
    </row>
    <row r="3777" spans="1:43" x14ac:dyDescent="0.25">
      <c r="A3777" t="s">
        <v>50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  <c r="U3777">
        <f t="shared" si="1334"/>
        <v>0</v>
      </c>
      <c r="V3777" t="str">
        <f t="shared" si="1335"/>
        <v>&lt;=3 calls</v>
      </c>
      <c r="W3777" t="str">
        <f t="shared" si="1336"/>
        <v>Q1</v>
      </c>
      <c r="X3777" t="str">
        <f t="shared" si="1337"/>
        <v>Not Applicable</v>
      </c>
      <c r="Y3777" t="str">
        <f t="shared" si="1338"/>
        <v>High</v>
      </c>
      <c r="Z3777" s="3">
        <f t="shared" si="1339"/>
        <v>-1.2693313730044384</v>
      </c>
      <c r="AA3777" s="3">
        <f t="shared" si="1340"/>
        <v>1.04729549694705</v>
      </c>
      <c r="AB3777" s="3">
        <f t="shared" si="1341"/>
        <v>1.0917228228997795</v>
      </c>
      <c r="AC3777" s="3">
        <f t="shared" si="1342"/>
        <v>-0.88984785050908088</v>
      </c>
      <c r="AD3777" s="3">
        <f t="shared" si="1343"/>
        <v>2.9413255692257896</v>
      </c>
      <c r="AE3777" s="3">
        <f t="shared" si="1344"/>
        <v>2.1660373753734712</v>
      </c>
      <c r="AF3777" s="3">
        <f t="shared" si="1345"/>
        <v>2.9550024904977956</v>
      </c>
      <c r="AG3777" t="str">
        <f t="shared" si="1346"/>
        <v>Cluster 2</v>
      </c>
      <c r="AH3777" t="str">
        <f t="shared" si="1347"/>
        <v>&gt;16 messages</v>
      </c>
      <c r="AI3777" t="e">
        <f t="shared" si="1348"/>
        <v>#N/A</v>
      </c>
      <c r="AJ3777">
        <f t="shared" si="1349"/>
        <v>18.989999999999998</v>
      </c>
      <c r="AK3777" t="str">
        <f t="shared" si="1350"/>
        <v>no - Medium</v>
      </c>
      <c r="AL3777" t="str">
        <f t="shared" si="1351"/>
        <v>Q1 - Low</v>
      </c>
      <c r="AM3777">
        <f t="shared" si="1352"/>
        <v>0</v>
      </c>
      <c r="AN3777">
        <f t="shared" si="1353"/>
        <v>1</v>
      </c>
      <c r="AO3777">
        <f t="shared" si="1354"/>
        <v>0</v>
      </c>
      <c r="AP3777">
        <f t="shared" si="1355"/>
        <v>1</v>
      </c>
      <c r="AQ3777">
        <f t="shared" si="1356"/>
        <v>111.7</v>
      </c>
    </row>
    <row r="3778" spans="1:43" x14ac:dyDescent="0.25">
      <c r="A3778" t="s">
        <v>52</v>
      </c>
      <c r="B3778">
        <v>100</v>
      </c>
      <c r="C3778" t="s">
        <v>28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  <c r="U3778">
        <f t="shared" ref="U3778:U3841" si="1357">IF(T3778="yes",1,0)</f>
        <v>0</v>
      </c>
      <c r="V3778" t="str">
        <f t="shared" ref="V3778:V3841" si="1358">IF(S3778&gt;3,"&gt;3 calls","&lt;=3 calls")</f>
        <v>&lt;=3 calls</v>
      </c>
      <c r="W3778" t="str">
        <f t="shared" ref="W3778:W3841" si="1359">IF(B3778&lt;=_xlfn.QUARTILE.INC($B$2:$B$4251,1),"Q1",
IF(B3778&lt;=_xlfn.QUARTILE.INC($B$2:$B$4251,2),"Q2",
IF(B3778&lt;=_xlfn.QUARTILE.INC($B$2:$B$4251,3),"Q3","Q4")))</f>
        <v>Q2</v>
      </c>
      <c r="X3778" t="str">
        <f t="shared" ref="X3778:X3841" si="1360">IF(D3778="no","Not Applicable",IF(R3778&gt;2.84,"High","Low"))</f>
        <v>Not Applicable</v>
      </c>
      <c r="Y3778" t="str">
        <f t="shared" ref="Y3778:Y3841" si="1361">IF(J3778&lt;=165,"Low",IF(J3778&lt;=233,"Medium","High"))</f>
        <v>Medium</v>
      </c>
      <c r="Z3778" s="3">
        <f t="shared" ref="Z3778:Z3841" si="1362">(G3778-AVERAGE($G$2:$G$4251))/_xlfn.STDEV.S($G$2:$G$4251)</f>
        <v>-0.51024604734351853</v>
      </c>
      <c r="AA3778" s="3">
        <f t="shared" ref="AA3778:AA3841" si="1363">(J3778-AVERAGE($J$2:$J$4251))/_xlfn.STDEV.S($J$2:$J$4251)</f>
        <v>0.24330768850217249</v>
      </c>
      <c r="AB3778" s="3">
        <f t="shared" ref="AB3778:AB3841" si="1364">(M3778-AVERAGE($M$2:$M$4251))/_xlfn.STDEV.S($M$2:$M$4251)</f>
        <v>1.2704589863705311</v>
      </c>
      <c r="AC3778" s="3">
        <f t="shared" ref="AC3778:AC3841" si="1365">(P3778-AVERAGE($P$2:$P$4251))/_xlfn.STDEV.S($P$2:$P$4251)</f>
        <v>-0.85361730181184459</v>
      </c>
      <c r="AD3778" s="3">
        <f t="shared" ref="AD3778:AD3841" si="1366">SQRT((Z3778-$BQ$13)^2+(AA3778-$BR$13)^2+(AB3778-$BS$13)^2+(AC3778-$BT$13)^2)</f>
        <v>2.6385762914023934</v>
      </c>
      <c r="AE3778" s="3">
        <f t="shared" ref="AE3778:AE3841" si="1367">SQRT((Z3778-$BQ$14)^2+(AA3778-$BR$14)^2+(AB3778-$BS$14)^2+(AC3778-$BT$14)^2)</f>
        <v>1.6316489187677985</v>
      </c>
      <c r="AF3778" s="3">
        <f t="shared" ref="AF3778:AF3841" si="1368">SQRT((Z3778-$BQ$15)^2+(AA3778-$BR$15)^2+(AB3778-$BS$15)^2+(AC3778-$BT$15)^2)</f>
        <v>2.5223940101977416</v>
      </c>
      <c r="AG3778" t="str">
        <f t="shared" ref="AG3778:AG3841" si="1369">IF(AD3778=MIN(AD3778:AF3778),"Cluster 1",IF(AE3778=MIN(AD3778:AF3778),"Cluster 2","Cluster 3"))</f>
        <v>Cluster 2</v>
      </c>
      <c r="AH3778" t="str">
        <f t="shared" ref="AH3778:AH3841" si="1370">IF(E3778="no","Not Applicable",IF(F3778=0,"0 messages",IF(F3778&lt;=16,"1-16 messages","&gt;16 messages")))</f>
        <v>Not Applicable</v>
      </c>
      <c r="AI3778" t="e">
        <f t="shared" ref="AI3778:AI3841" si="1371">IF(T3778="yes",I3778,NA())</f>
        <v>#N/A</v>
      </c>
      <c r="AJ3778">
        <f t="shared" ref="AJ3778:AJ3841" si="1372">IF(T3778="no",I3778,NA())</f>
        <v>25.96</v>
      </c>
      <c r="AK3778" t="str">
        <f t="shared" ref="AK3778:AK3841" si="1373">D3778&amp;" - "&amp;IF(Q3778&lt;=3,"Low",IF(Q3778&lt;=6,"Medium","High"))</f>
        <v>no - Low</v>
      </c>
      <c r="AL3778" t="str">
        <f t="shared" ref="AL3778:AL3841" si="1374">IF(P3778&lt;=8.5,"Q1 - Low",IF(P3778&lt;=10.3,"Q2 - Medium",IF(P3778&lt;=12,"Q3 - High","Q4 - Very High")))</f>
        <v>Q1 - Low</v>
      </c>
      <c r="AM3778">
        <f t="shared" ref="AM3778:AM3841" si="1375">IF(D3778="yes",1,0)</f>
        <v>0</v>
      </c>
      <c r="AN3778">
        <f t="shared" ref="AN3778:AN3841" si="1376">IF(C3778="area_code_415",1,0)</f>
        <v>0</v>
      </c>
      <c r="AO3778">
        <f t="shared" ref="AO3778:AO3841" si="1377">IF(C3778="area_code_510",1,0)</f>
        <v>1</v>
      </c>
      <c r="AP3778">
        <f t="shared" ref="AP3778:AP3841" si="1378">S3778</f>
        <v>2</v>
      </c>
      <c r="AQ3778">
        <f t="shared" ref="AQ3778:AQ3841" si="1379">G3778</f>
        <v>152.69999999999999</v>
      </c>
    </row>
    <row r="3779" spans="1:43" x14ac:dyDescent="0.25">
      <c r="A3779" t="s">
        <v>60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  <c r="U3779">
        <f t="shared" si="1357"/>
        <v>0</v>
      </c>
      <c r="V3779" t="str">
        <f t="shared" si="1358"/>
        <v>&lt;=3 calls</v>
      </c>
      <c r="W3779" t="str">
        <f t="shared" si="1359"/>
        <v>Q2</v>
      </c>
      <c r="X3779" t="str">
        <f t="shared" si="1360"/>
        <v>Not Applicable</v>
      </c>
      <c r="Y3779" t="str">
        <f t="shared" si="1361"/>
        <v>Medium</v>
      </c>
      <c r="Z3779" s="3">
        <f t="shared" si="1362"/>
        <v>0.26735355455303395</v>
      </c>
      <c r="AA3779" s="3">
        <f t="shared" si="1363"/>
        <v>0.21345665601040725</v>
      </c>
      <c r="AB3779" s="3">
        <f t="shared" si="1364"/>
        <v>0.72233475172689277</v>
      </c>
      <c r="AC3779" s="3">
        <f t="shared" si="1365"/>
        <v>0.48691299998589177</v>
      </c>
      <c r="AD3779" s="3">
        <f t="shared" si="1366"/>
        <v>2.8733272272380241</v>
      </c>
      <c r="AE3779" s="3">
        <f t="shared" si="1367"/>
        <v>0.93589178339960888</v>
      </c>
      <c r="AF3779" s="3">
        <f t="shared" si="1368"/>
        <v>1.2230198304534758</v>
      </c>
      <c r="AG3779" t="str">
        <f t="shared" si="1369"/>
        <v>Cluster 2</v>
      </c>
      <c r="AH3779" t="str">
        <f t="shared" si="1370"/>
        <v>Not Applicable</v>
      </c>
      <c r="AI3779" t="e">
        <f t="shared" si="1371"/>
        <v>#N/A</v>
      </c>
      <c r="AJ3779">
        <f t="shared" si="1372"/>
        <v>33.1</v>
      </c>
      <c r="AK3779" t="str">
        <f t="shared" si="1373"/>
        <v>no - Low</v>
      </c>
      <c r="AL3779" t="str">
        <f t="shared" si="1374"/>
        <v>Q3 - High</v>
      </c>
      <c r="AM3779">
        <f t="shared" si="1375"/>
        <v>0</v>
      </c>
      <c r="AN3779">
        <f t="shared" si="1376"/>
        <v>1</v>
      </c>
      <c r="AO3779">
        <f t="shared" si="1377"/>
        <v>0</v>
      </c>
      <c r="AP3779">
        <f t="shared" si="1378"/>
        <v>3</v>
      </c>
      <c r="AQ3779">
        <f t="shared" si="1379"/>
        <v>194.7</v>
      </c>
    </row>
    <row r="3780" spans="1:43" x14ac:dyDescent="0.25">
      <c r="A3780" t="s">
        <v>45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  <c r="U3780">
        <f t="shared" si="1357"/>
        <v>0</v>
      </c>
      <c r="V3780" t="str">
        <f t="shared" si="1358"/>
        <v>&lt;=3 calls</v>
      </c>
      <c r="W3780" t="str">
        <f t="shared" si="1359"/>
        <v>Q1</v>
      </c>
      <c r="X3780" t="str">
        <f t="shared" si="1360"/>
        <v>Not Applicable</v>
      </c>
      <c r="Y3780" t="str">
        <f t="shared" si="1361"/>
        <v>High</v>
      </c>
      <c r="Z3780" s="3">
        <f t="shared" si="1362"/>
        <v>-1.1175143078722545</v>
      </c>
      <c r="AA3780" s="3">
        <f t="shared" si="1363"/>
        <v>0.80649716818014328</v>
      </c>
      <c r="AB3780" s="3">
        <f t="shared" si="1364"/>
        <v>-0.98161667336094016</v>
      </c>
      <c r="AC3780" s="3">
        <f t="shared" si="1365"/>
        <v>-0.78115620441737255</v>
      </c>
      <c r="AD3780" s="3">
        <f t="shared" si="1366"/>
        <v>1.8235877233522115</v>
      </c>
      <c r="AE3780" s="3">
        <f t="shared" si="1367"/>
        <v>1.8636126796364498</v>
      </c>
      <c r="AF3780" s="3">
        <f t="shared" si="1368"/>
        <v>3.4089048468155574</v>
      </c>
      <c r="AG3780" t="str">
        <f t="shared" si="1369"/>
        <v>Cluster 1</v>
      </c>
      <c r="AH3780" t="str">
        <f t="shared" si="1370"/>
        <v>Not Applicable</v>
      </c>
      <c r="AI3780" t="e">
        <f t="shared" si="1371"/>
        <v>#N/A</v>
      </c>
      <c r="AJ3780">
        <f t="shared" si="1372"/>
        <v>20.38</v>
      </c>
      <c r="AK3780" t="str">
        <f t="shared" si="1373"/>
        <v>no - High</v>
      </c>
      <c r="AL3780" t="str">
        <f t="shared" si="1374"/>
        <v>Q1 - Low</v>
      </c>
      <c r="AM3780">
        <f t="shared" si="1375"/>
        <v>0</v>
      </c>
      <c r="AN3780">
        <f t="shared" si="1376"/>
        <v>1</v>
      </c>
      <c r="AO3780">
        <f t="shared" si="1377"/>
        <v>0</v>
      </c>
      <c r="AP3780">
        <f t="shared" si="1378"/>
        <v>3</v>
      </c>
      <c r="AQ3780">
        <f t="shared" si="1379"/>
        <v>119.9</v>
      </c>
    </row>
    <row r="3781" spans="1:43" x14ac:dyDescent="0.25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  <c r="U3781">
        <f t="shared" si="1357"/>
        <v>0</v>
      </c>
      <c r="V3781" t="str">
        <f t="shared" si="1358"/>
        <v>&lt;=3 calls</v>
      </c>
      <c r="W3781" t="str">
        <f t="shared" si="1359"/>
        <v>Q3</v>
      </c>
      <c r="X3781" t="str">
        <f t="shared" si="1360"/>
        <v>Not Applicable</v>
      </c>
      <c r="Y3781" t="str">
        <f t="shared" si="1361"/>
        <v>Medium</v>
      </c>
      <c r="Z3781" s="3">
        <f t="shared" si="1362"/>
        <v>0.78945614439786238</v>
      </c>
      <c r="AA3781" s="3">
        <f t="shared" si="1363"/>
        <v>9.6042594876130483E-2</v>
      </c>
      <c r="AB3781" s="3">
        <f t="shared" si="1364"/>
        <v>-1.1762404958068693</v>
      </c>
      <c r="AC3781" s="3">
        <f t="shared" si="1365"/>
        <v>-0.12900632786712207</v>
      </c>
      <c r="AD3781" s="3">
        <f t="shared" si="1366"/>
        <v>2.2788491287849295</v>
      </c>
      <c r="AE3781" s="3">
        <f t="shared" si="1367"/>
        <v>1.4257101811251218</v>
      </c>
      <c r="AF3781" s="3">
        <f t="shared" si="1368"/>
        <v>2.6214777682375687</v>
      </c>
      <c r="AG3781" t="str">
        <f t="shared" si="1369"/>
        <v>Cluster 2</v>
      </c>
      <c r="AH3781" t="str">
        <f t="shared" si="1370"/>
        <v>Not Applicable</v>
      </c>
      <c r="AI3781" t="e">
        <f t="shared" si="1371"/>
        <v>#N/A</v>
      </c>
      <c r="AJ3781">
        <f t="shared" si="1372"/>
        <v>37.89</v>
      </c>
      <c r="AK3781" t="str">
        <f t="shared" si="1373"/>
        <v>no - Low</v>
      </c>
      <c r="AL3781" t="str">
        <f t="shared" si="1374"/>
        <v>Q2 - Medium</v>
      </c>
      <c r="AM3781">
        <f t="shared" si="1375"/>
        <v>0</v>
      </c>
      <c r="AN3781">
        <f t="shared" si="1376"/>
        <v>1</v>
      </c>
      <c r="AO3781">
        <f t="shared" si="1377"/>
        <v>0</v>
      </c>
      <c r="AP3781">
        <f t="shared" si="1378"/>
        <v>1</v>
      </c>
      <c r="AQ3781">
        <f t="shared" si="1379"/>
        <v>222.9</v>
      </c>
    </row>
    <row r="3782" spans="1:43" x14ac:dyDescent="0.25">
      <c r="A3782" t="s">
        <v>33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  <c r="U3782">
        <f t="shared" si="1357"/>
        <v>0</v>
      </c>
      <c r="V3782" t="str">
        <f t="shared" si="1358"/>
        <v>&lt;=3 calls</v>
      </c>
      <c r="W3782" t="str">
        <f t="shared" si="1359"/>
        <v>Q2</v>
      </c>
      <c r="X3782" t="str">
        <f t="shared" si="1360"/>
        <v>Not Applicable</v>
      </c>
      <c r="Y3782" t="str">
        <f t="shared" si="1361"/>
        <v>Medium</v>
      </c>
      <c r="Z3782" s="3">
        <f t="shared" si="1362"/>
        <v>0.56358197432314916</v>
      </c>
      <c r="AA3782" s="3">
        <f t="shared" si="1363"/>
        <v>0.30698989115127151</v>
      </c>
      <c r="AB3782" s="3">
        <f t="shared" si="1364"/>
        <v>-0.59832690058477245</v>
      </c>
      <c r="AC3782" s="3">
        <f t="shared" si="1365"/>
        <v>1.0666017791416695</v>
      </c>
      <c r="AD3782" s="3">
        <f t="shared" si="1366"/>
        <v>2.930050402014484</v>
      </c>
      <c r="AE3782" s="3">
        <f t="shared" si="1367"/>
        <v>1.381123408780911</v>
      </c>
      <c r="AF3782" s="3">
        <f t="shared" si="1368"/>
        <v>1.7971667652780494</v>
      </c>
      <c r="AG3782" t="str">
        <f t="shared" si="1369"/>
        <v>Cluster 2</v>
      </c>
      <c r="AH3782" t="str">
        <f t="shared" si="1370"/>
        <v>Not Applicable</v>
      </c>
      <c r="AI3782" t="e">
        <f t="shared" si="1371"/>
        <v>#N/A</v>
      </c>
      <c r="AJ3782">
        <f t="shared" si="1372"/>
        <v>35.82</v>
      </c>
      <c r="AK3782" t="str">
        <f t="shared" si="1373"/>
        <v>no - Low</v>
      </c>
      <c r="AL3782" t="str">
        <f t="shared" si="1374"/>
        <v>Q4 - Very High</v>
      </c>
      <c r="AM3782">
        <f t="shared" si="1375"/>
        <v>0</v>
      </c>
      <c r="AN3782">
        <f t="shared" si="1376"/>
        <v>1</v>
      </c>
      <c r="AO3782">
        <f t="shared" si="1377"/>
        <v>0</v>
      </c>
      <c r="AP3782">
        <f t="shared" si="1378"/>
        <v>1</v>
      </c>
      <c r="AQ3782">
        <f t="shared" si="1379"/>
        <v>210.7</v>
      </c>
    </row>
    <row r="3783" spans="1:43" x14ac:dyDescent="0.25">
      <c r="A3783" t="s">
        <v>49</v>
      </c>
      <c r="B3783">
        <v>116</v>
      </c>
      <c r="C3783" t="s">
        <v>25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  <c r="U3783">
        <f t="shared" si="1357"/>
        <v>1</v>
      </c>
      <c r="V3783" t="str">
        <f t="shared" si="1358"/>
        <v>&lt;=3 calls</v>
      </c>
      <c r="W3783" t="str">
        <f t="shared" si="1359"/>
        <v>Q3</v>
      </c>
      <c r="X3783" t="str">
        <f t="shared" si="1360"/>
        <v>Not Applicable</v>
      </c>
      <c r="Y3783" t="str">
        <f t="shared" si="1361"/>
        <v>High</v>
      </c>
      <c r="Z3783" s="3">
        <f t="shared" si="1362"/>
        <v>1.376358701067403</v>
      </c>
      <c r="AA3783" s="3">
        <f t="shared" si="1363"/>
        <v>0.97963315663238204</v>
      </c>
      <c r="AB3783" s="3">
        <f t="shared" si="1364"/>
        <v>0.57735986357839397</v>
      </c>
      <c r="AC3783" s="3">
        <f t="shared" si="1365"/>
        <v>-0.45508126614224731</v>
      </c>
      <c r="AD3783" s="3">
        <f t="shared" si="1366"/>
        <v>3.5144030327659106</v>
      </c>
      <c r="AE3783" s="3">
        <f t="shared" si="1367"/>
        <v>1.8424135709558715</v>
      </c>
      <c r="AF3783" s="3">
        <f t="shared" si="1368"/>
        <v>1.5613926015485353</v>
      </c>
      <c r="AG3783" t="str">
        <f t="shared" si="1369"/>
        <v>Cluster 3</v>
      </c>
      <c r="AH3783" t="str">
        <f t="shared" si="1370"/>
        <v>Not Applicable</v>
      </c>
      <c r="AI3783">
        <f t="shared" si="1371"/>
        <v>43.28</v>
      </c>
      <c r="AJ3783" t="e">
        <f t="shared" si="1372"/>
        <v>#N/A</v>
      </c>
      <c r="AK3783" t="str">
        <f t="shared" si="1373"/>
        <v>no - High</v>
      </c>
      <c r="AL3783" t="str">
        <f t="shared" si="1374"/>
        <v>Q2 - Medium</v>
      </c>
      <c r="AM3783">
        <f t="shared" si="1375"/>
        <v>0</v>
      </c>
      <c r="AN3783">
        <f t="shared" si="1376"/>
        <v>0</v>
      </c>
      <c r="AO3783">
        <f t="shared" si="1377"/>
        <v>0</v>
      </c>
      <c r="AP3783">
        <f t="shared" si="1378"/>
        <v>2</v>
      </c>
      <c r="AQ3783">
        <f t="shared" si="1379"/>
        <v>254.6</v>
      </c>
    </row>
    <row r="3784" spans="1:43" x14ac:dyDescent="0.25">
      <c r="A3784" t="s">
        <v>67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  <c r="U3784">
        <f t="shared" si="1357"/>
        <v>0</v>
      </c>
      <c r="V3784" t="str">
        <f t="shared" si="1358"/>
        <v>&lt;=3 calls</v>
      </c>
      <c r="W3784" t="str">
        <f t="shared" si="1359"/>
        <v>Q4</v>
      </c>
      <c r="X3784" t="str">
        <f t="shared" si="1360"/>
        <v>Not Applicable</v>
      </c>
      <c r="Y3784" t="str">
        <f t="shared" si="1361"/>
        <v>Low</v>
      </c>
      <c r="Z3784" s="3">
        <f t="shared" si="1362"/>
        <v>1.5689071739179781</v>
      </c>
      <c r="AA3784" s="3">
        <f t="shared" si="1363"/>
        <v>-1.0462569151420866</v>
      </c>
      <c r="AB3784" s="3">
        <f t="shared" si="1364"/>
        <v>0.93681814789179441</v>
      </c>
      <c r="AC3784" s="3">
        <f t="shared" si="1365"/>
        <v>0.16083806171076653</v>
      </c>
      <c r="AD3784" s="3">
        <f t="shared" si="1366"/>
        <v>3.420560380102232</v>
      </c>
      <c r="AE3784" s="3">
        <f t="shared" si="1367"/>
        <v>2.1117813279712982</v>
      </c>
      <c r="AF3784" s="3">
        <f t="shared" si="1368"/>
        <v>2.2845147056675552</v>
      </c>
      <c r="AG3784" t="str">
        <f t="shared" si="1369"/>
        <v>Cluster 2</v>
      </c>
      <c r="AH3784" t="str">
        <f t="shared" si="1370"/>
        <v>Not Applicable</v>
      </c>
      <c r="AI3784" t="e">
        <f t="shared" si="1371"/>
        <v>#N/A</v>
      </c>
      <c r="AJ3784">
        <f t="shared" si="1372"/>
        <v>45.05</v>
      </c>
      <c r="AK3784" t="str">
        <f t="shared" si="1373"/>
        <v>no - Low</v>
      </c>
      <c r="AL3784" t="str">
        <f t="shared" si="1374"/>
        <v>Q3 - High</v>
      </c>
      <c r="AM3784">
        <f t="shared" si="1375"/>
        <v>0</v>
      </c>
      <c r="AN3784">
        <f t="shared" si="1376"/>
        <v>1</v>
      </c>
      <c r="AO3784">
        <f t="shared" si="1377"/>
        <v>0</v>
      </c>
      <c r="AP3784">
        <f t="shared" si="1378"/>
        <v>1</v>
      </c>
      <c r="AQ3784">
        <f t="shared" si="1379"/>
        <v>265</v>
      </c>
    </row>
    <row r="3785" spans="1:43" x14ac:dyDescent="0.25">
      <c r="A3785" t="s">
        <v>71</v>
      </c>
      <c r="B3785">
        <v>93</v>
      </c>
      <c r="C3785" t="s">
        <v>25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  <c r="U3785">
        <f t="shared" si="1357"/>
        <v>0</v>
      </c>
      <c r="V3785" t="str">
        <f t="shared" si="1358"/>
        <v>&lt;=3 calls</v>
      </c>
      <c r="W3785" t="str">
        <f t="shared" si="1359"/>
        <v>Q2</v>
      </c>
      <c r="X3785" t="str">
        <f t="shared" si="1360"/>
        <v>Not Applicable</v>
      </c>
      <c r="Y3785" t="str">
        <f t="shared" si="1361"/>
        <v>High</v>
      </c>
      <c r="Z3785" s="3">
        <f t="shared" si="1362"/>
        <v>-0.14736623312512692</v>
      </c>
      <c r="AA3785" s="3">
        <f t="shared" si="1363"/>
        <v>2.3587508577519363</v>
      </c>
      <c r="AB3785" s="3">
        <f t="shared" si="1364"/>
        <v>-1.3708643182527993</v>
      </c>
      <c r="AC3785" s="3">
        <f t="shared" si="1365"/>
        <v>0.45068245128865581</v>
      </c>
      <c r="AD3785" s="3">
        <f t="shared" si="1366"/>
        <v>3.7749452422379033</v>
      </c>
      <c r="AE3785" s="3">
        <f t="shared" si="1367"/>
        <v>2.7690803647726168</v>
      </c>
      <c r="AF3785" s="3">
        <f t="shared" si="1368"/>
        <v>3.0141998193955084</v>
      </c>
      <c r="AG3785" t="str">
        <f t="shared" si="1369"/>
        <v>Cluster 2</v>
      </c>
      <c r="AH3785" t="str">
        <f t="shared" si="1370"/>
        <v>Not Applicable</v>
      </c>
      <c r="AI3785" t="e">
        <f t="shared" si="1371"/>
        <v>#N/A</v>
      </c>
      <c r="AJ3785">
        <f t="shared" si="1372"/>
        <v>29.29</v>
      </c>
      <c r="AK3785" t="str">
        <f t="shared" si="1373"/>
        <v>no - Medium</v>
      </c>
      <c r="AL3785" t="str">
        <f t="shared" si="1374"/>
        <v>Q3 - High</v>
      </c>
      <c r="AM3785">
        <f t="shared" si="1375"/>
        <v>0</v>
      </c>
      <c r="AN3785">
        <f t="shared" si="1376"/>
        <v>0</v>
      </c>
      <c r="AO3785">
        <f t="shared" si="1377"/>
        <v>0</v>
      </c>
      <c r="AP3785">
        <f t="shared" si="1378"/>
        <v>3</v>
      </c>
      <c r="AQ3785">
        <f t="shared" si="1379"/>
        <v>172.3</v>
      </c>
    </row>
    <row r="3786" spans="1:43" x14ac:dyDescent="0.25">
      <c r="A3786" t="s">
        <v>37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  <c r="U3786">
        <f t="shared" si="1357"/>
        <v>0</v>
      </c>
      <c r="V3786" t="str">
        <f t="shared" si="1358"/>
        <v>&lt;=3 calls</v>
      </c>
      <c r="W3786" t="str">
        <f t="shared" si="1359"/>
        <v>Q2</v>
      </c>
      <c r="X3786" t="str">
        <f t="shared" si="1360"/>
        <v>Not Applicable</v>
      </c>
      <c r="Y3786" t="str">
        <f t="shared" si="1361"/>
        <v>Low</v>
      </c>
      <c r="Z3786" s="3">
        <f t="shared" si="1362"/>
        <v>1.4596729441277483</v>
      </c>
      <c r="AA3786" s="3">
        <f t="shared" si="1363"/>
        <v>-1.5159131596791933</v>
      </c>
      <c r="AB3786" s="3">
        <f t="shared" si="1364"/>
        <v>-0.24284053101516617</v>
      </c>
      <c r="AC3786" s="3">
        <f t="shared" si="1365"/>
        <v>0.92167958435272568</v>
      </c>
      <c r="AD3786" s="3">
        <f t="shared" si="1366"/>
        <v>3.2530447686430164</v>
      </c>
      <c r="AE3786" s="3">
        <f t="shared" si="1367"/>
        <v>2.3102170008948217</v>
      </c>
      <c r="AF3786" s="3">
        <f t="shared" si="1368"/>
        <v>2.8446273772941222</v>
      </c>
      <c r="AG3786" t="str">
        <f t="shared" si="1369"/>
        <v>Cluster 2</v>
      </c>
      <c r="AH3786" t="str">
        <f t="shared" si="1370"/>
        <v>Not Applicable</v>
      </c>
      <c r="AI3786" t="e">
        <f t="shared" si="1371"/>
        <v>#N/A</v>
      </c>
      <c r="AJ3786">
        <f t="shared" si="1372"/>
        <v>44.05</v>
      </c>
      <c r="AK3786" t="str">
        <f t="shared" si="1373"/>
        <v>no - Low</v>
      </c>
      <c r="AL3786" t="str">
        <f t="shared" si="1374"/>
        <v>Q4 - Very High</v>
      </c>
      <c r="AM3786">
        <f t="shared" si="1375"/>
        <v>0</v>
      </c>
      <c r="AN3786">
        <f t="shared" si="1376"/>
        <v>1</v>
      </c>
      <c r="AO3786">
        <f t="shared" si="1377"/>
        <v>0</v>
      </c>
      <c r="AP3786">
        <f t="shared" si="1378"/>
        <v>0</v>
      </c>
      <c r="AQ3786">
        <f t="shared" si="1379"/>
        <v>259.10000000000002</v>
      </c>
    </row>
    <row r="3787" spans="1:43" x14ac:dyDescent="0.25">
      <c r="A3787" t="s">
        <v>48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  <c r="U3787">
        <f t="shared" si="1357"/>
        <v>0</v>
      </c>
      <c r="V3787" t="str">
        <f t="shared" si="1358"/>
        <v>&lt;=3 calls</v>
      </c>
      <c r="W3787" t="str">
        <f t="shared" si="1359"/>
        <v>Q4</v>
      </c>
      <c r="X3787" t="str">
        <f t="shared" si="1360"/>
        <v>Not Applicable</v>
      </c>
      <c r="Y3787" t="str">
        <f t="shared" si="1361"/>
        <v>Medium</v>
      </c>
      <c r="Z3787" s="3">
        <f t="shared" si="1362"/>
        <v>0.57654196768809207</v>
      </c>
      <c r="AA3787" s="3">
        <f t="shared" si="1363"/>
        <v>-0.18256704171367855</v>
      </c>
      <c r="AB3787" s="3">
        <f t="shared" si="1364"/>
        <v>0.13449136964530958</v>
      </c>
      <c r="AC3787" s="3">
        <f t="shared" si="1365"/>
        <v>0.48691299998589177</v>
      </c>
      <c r="AD3787" s="3">
        <f t="shared" si="1366"/>
        <v>2.5790816494444884</v>
      </c>
      <c r="AE3787" s="3">
        <f t="shared" si="1367"/>
        <v>0.78797434177140147</v>
      </c>
      <c r="AF3787" s="3">
        <f t="shared" si="1368"/>
        <v>1.609392733946206</v>
      </c>
      <c r="AG3787" t="str">
        <f t="shared" si="1369"/>
        <v>Cluster 2</v>
      </c>
      <c r="AH3787" t="str">
        <f t="shared" si="1370"/>
        <v>Not Applicable</v>
      </c>
      <c r="AI3787" t="e">
        <f t="shared" si="1371"/>
        <v>#N/A</v>
      </c>
      <c r="AJ3787">
        <f t="shared" si="1372"/>
        <v>35.94</v>
      </c>
      <c r="AK3787" t="str">
        <f t="shared" si="1373"/>
        <v>no - Low</v>
      </c>
      <c r="AL3787" t="str">
        <f t="shared" si="1374"/>
        <v>Q3 - High</v>
      </c>
      <c r="AM3787">
        <f t="shared" si="1375"/>
        <v>0</v>
      </c>
      <c r="AN3787">
        <f t="shared" si="1376"/>
        <v>1</v>
      </c>
      <c r="AO3787">
        <f t="shared" si="1377"/>
        <v>0</v>
      </c>
      <c r="AP3787">
        <f t="shared" si="1378"/>
        <v>1</v>
      </c>
      <c r="AQ3787">
        <f t="shared" si="1379"/>
        <v>211.4</v>
      </c>
    </row>
    <row r="3788" spans="1:43" x14ac:dyDescent="0.25">
      <c r="A3788" t="s">
        <v>70</v>
      </c>
      <c r="B3788">
        <v>121</v>
      </c>
      <c r="C3788" t="s">
        <v>25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  <c r="U3788">
        <f t="shared" si="1357"/>
        <v>0</v>
      </c>
      <c r="V3788" t="str">
        <f t="shared" si="1358"/>
        <v>&lt;=3 calls</v>
      </c>
      <c r="W3788" t="str">
        <f t="shared" si="1359"/>
        <v>Q3</v>
      </c>
      <c r="X3788" t="str">
        <f t="shared" si="1360"/>
        <v>Low</v>
      </c>
      <c r="Y3788" t="str">
        <f t="shared" si="1361"/>
        <v>Medium</v>
      </c>
      <c r="Z3788" s="3">
        <f t="shared" si="1362"/>
        <v>-8.07148386768511E-2</v>
      </c>
      <c r="AA3788" s="3">
        <f t="shared" si="1363"/>
        <v>0.5000265679313538</v>
      </c>
      <c r="AB3788" s="3">
        <f t="shared" si="1364"/>
        <v>-0.88033284739418094</v>
      </c>
      <c r="AC3788" s="3">
        <f t="shared" si="1365"/>
        <v>5.2146415619058542E-2</v>
      </c>
      <c r="AD3788" s="3">
        <f t="shared" si="1366"/>
        <v>2.0534111180281607</v>
      </c>
      <c r="AE3788" s="3">
        <f t="shared" si="1367"/>
        <v>1.0169791662973735</v>
      </c>
      <c r="AF3788" s="3">
        <f t="shared" si="1368"/>
        <v>2.4190899176599738</v>
      </c>
      <c r="AG3788" t="str">
        <f t="shared" si="1369"/>
        <v>Cluster 2</v>
      </c>
      <c r="AH3788" t="str">
        <f t="shared" si="1370"/>
        <v>Not Applicable</v>
      </c>
      <c r="AI3788" t="e">
        <f t="shared" si="1371"/>
        <v>#N/A</v>
      </c>
      <c r="AJ3788">
        <f t="shared" si="1372"/>
        <v>29.9</v>
      </c>
      <c r="AK3788" t="str">
        <f t="shared" si="1373"/>
        <v>yes - Low</v>
      </c>
      <c r="AL3788" t="str">
        <f t="shared" si="1374"/>
        <v>Q3 - High</v>
      </c>
      <c r="AM3788">
        <f t="shared" si="1375"/>
        <v>1</v>
      </c>
      <c r="AN3788">
        <f t="shared" si="1376"/>
        <v>0</v>
      </c>
      <c r="AO3788">
        <f t="shared" si="1377"/>
        <v>0</v>
      </c>
      <c r="AP3788">
        <f t="shared" si="1378"/>
        <v>2</v>
      </c>
      <c r="AQ3788">
        <f t="shared" si="1379"/>
        <v>175.9</v>
      </c>
    </row>
    <row r="3789" spans="1:43" x14ac:dyDescent="0.25">
      <c r="A3789" t="s">
        <v>31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  <c r="U3789">
        <f t="shared" si="1357"/>
        <v>0</v>
      </c>
      <c r="V3789" t="str">
        <f t="shared" si="1358"/>
        <v>&lt;=3 calls</v>
      </c>
      <c r="W3789" t="str">
        <f t="shared" si="1359"/>
        <v>Q2</v>
      </c>
      <c r="X3789" t="str">
        <f t="shared" si="1360"/>
        <v>Low</v>
      </c>
      <c r="Y3789" t="str">
        <f t="shared" si="1361"/>
        <v>Low</v>
      </c>
      <c r="Z3789" s="3">
        <f t="shared" si="1362"/>
        <v>-1.1989771233090363</v>
      </c>
      <c r="AA3789" s="3">
        <f t="shared" si="1363"/>
        <v>-1.5457641921709584</v>
      </c>
      <c r="AB3789" s="3">
        <f t="shared" si="1364"/>
        <v>-5.6160538056825991E-2</v>
      </c>
      <c r="AC3789" s="3">
        <f t="shared" si="1365"/>
        <v>-1.1796922400869698</v>
      </c>
      <c r="AD3789" s="3">
        <f t="shared" si="1366"/>
        <v>1.1227522790558082</v>
      </c>
      <c r="AE3789" s="3">
        <f t="shared" si="1367"/>
        <v>2.2851172546223077</v>
      </c>
      <c r="AF3789" s="3">
        <f t="shared" si="1368"/>
        <v>4.1452320869428014</v>
      </c>
      <c r="AG3789" t="str">
        <f t="shared" si="1369"/>
        <v>Cluster 1</v>
      </c>
      <c r="AH3789" t="str">
        <f t="shared" si="1370"/>
        <v>&gt;16 messages</v>
      </c>
      <c r="AI3789" t="e">
        <f t="shared" si="1371"/>
        <v>#N/A</v>
      </c>
      <c r="AJ3789">
        <f t="shared" si="1372"/>
        <v>19.64</v>
      </c>
      <c r="AK3789" t="str">
        <f t="shared" si="1373"/>
        <v>yes - Low</v>
      </c>
      <c r="AL3789" t="str">
        <f t="shared" si="1374"/>
        <v>Q1 - Low</v>
      </c>
      <c r="AM3789">
        <f t="shared" si="1375"/>
        <v>1</v>
      </c>
      <c r="AN3789">
        <f t="shared" si="1376"/>
        <v>1</v>
      </c>
      <c r="AO3789">
        <f t="shared" si="1377"/>
        <v>0</v>
      </c>
      <c r="AP3789">
        <f t="shared" si="1378"/>
        <v>0</v>
      </c>
      <c r="AQ3789">
        <f t="shared" si="1379"/>
        <v>115.5</v>
      </c>
    </row>
    <row r="3790" spans="1:43" x14ac:dyDescent="0.25">
      <c r="A3790" t="s">
        <v>67</v>
      </c>
      <c r="B3790">
        <v>76</v>
      </c>
      <c r="C3790" t="s">
        <v>25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  <c r="U3790">
        <f t="shared" si="1357"/>
        <v>0</v>
      </c>
      <c r="V3790" t="str">
        <f t="shared" si="1358"/>
        <v>&lt;=3 calls</v>
      </c>
      <c r="W3790" t="str">
        <f t="shared" si="1359"/>
        <v>Q2</v>
      </c>
      <c r="X3790" t="str">
        <f t="shared" si="1360"/>
        <v>Not Applicable</v>
      </c>
      <c r="Y3790" t="str">
        <f t="shared" si="1361"/>
        <v>Medium</v>
      </c>
      <c r="Z3790" s="3">
        <f t="shared" si="1362"/>
        <v>0.23587928495245944</v>
      </c>
      <c r="AA3790" s="3">
        <f t="shared" si="1363"/>
        <v>1.2459703899187996E-2</v>
      </c>
      <c r="AB3790" s="3">
        <f t="shared" si="1364"/>
        <v>-1.2834821938893206</v>
      </c>
      <c r="AC3790" s="3">
        <f t="shared" si="1365"/>
        <v>1.5013683635085036</v>
      </c>
      <c r="AD3790" s="3">
        <f t="shared" si="1366"/>
        <v>2.9815563223269397</v>
      </c>
      <c r="AE3790" s="3">
        <f t="shared" si="1367"/>
        <v>1.9892782073571522</v>
      </c>
      <c r="AF3790" s="3">
        <f t="shared" si="1368"/>
        <v>2.6504296763589905</v>
      </c>
      <c r="AG3790" t="str">
        <f t="shared" si="1369"/>
        <v>Cluster 2</v>
      </c>
      <c r="AH3790" t="str">
        <f t="shared" si="1370"/>
        <v>Not Applicable</v>
      </c>
      <c r="AI3790" t="e">
        <f t="shared" si="1371"/>
        <v>#N/A</v>
      </c>
      <c r="AJ3790">
        <f t="shared" si="1372"/>
        <v>32.81</v>
      </c>
      <c r="AK3790" t="str">
        <f t="shared" si="1373"/>
        <v>no - Low</v>
      </c>
      <c r="AL3790" t="str">
        <f t="shared" si="1374"/>
        <v>Q4 - Very High</v>
      </c>
      <c r="AM3790">
        <f t="shared" si="1375"/>
        <v>0</v>
      </c>
      <c r="AN3790">
        <f t="shared" si="1376"/>
        <v>0</v>
      </c>
      <c r="AO3790">
        <f t="shared" si="1377"/>
        <v>0</v>
      </c>
      <c r="AP3790">
        <f t="shared" si="1378"/>
        <v>0</v>
      </c>
      <c r="AQ3790">
        <f t="shared" si="1379"/>
        <v>193</v>
      </c>
    </row>
    <row r="3791" spans="1:43" x14ac:dyDescent="0.25">
      <c r="A3791" t="s">
        <v>67</v>
      </c>
      <c r="B3791">
        <v>69</v>
      </c>
      <c r="C3791" t="s">
        <v>28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  <c r="U3791">
        <f t="shared" si="1357"/>
        <v>0</v>
      </c>
      <c r="V3791" t="str">
        <f t="shared" si="1358"/>
        <v>&lt;=3 calls</v>
      </c>
      <c r="W3791" t="str">
        <f t="shared" si="1359"/>
        <v>Q1</v>
      </c>
      <c r="X3791" t="str">
        <f t="shared" si="1360"/>
        <v>Not Applicable</v>
      </c>
      <c r="Y3791" t="str">
        <f t="shared" si="1361"/>
        <v>Low</v>
      </c>
      <c r="Z3791" s="3">
        <f t="shared" si="1362"/>
        <v>-0.23808618667972481</v>
      </c>
      <c r="AA3791" s="3">
        <f t="shared" si="1363"/>
        <v>-1.565664880498802</v>
      </c>
      <c r="AB3791" s="3">
        <f t="shared" si="1364"/>
        <v>0.17421051708325441</v>
      </c>
      <c r="AC3791" s="3">
        <f t="shared" si="1365"/>
        <v>2.0810571426642812</v>
      </c>
      <c r="AD3791" s="3">
        <f t="shared" si="1366"/>
        <v>3.4310600214437339</v>
      </c>
      <c r="AE3791" s="3">
        <f t="shared" si="1367"/>
        <v>2.6209043640719623</v>
      </c>
      <c r="AF3791" s="3">
        <f t="shared" si="1368"/>
        <v>3.1569140787283776</v>
      </c>
      <c r="AG3791" t="str">
        <f t="shared" si="1369"/>
        <v>Cluster 2</v>
      </c>
      <c r="AH3791" t="str">
        <f t="shared" si="1370"/>
        <v>Not Applicable</v>
      </c>
      <c r="AI3791" t="e">
        <f t="shared" si="1371"/>
        <v>#N/A</v>
      </c>
      <c r="AJ3791">
        <f t="shared" si="1372"/>
        <v>28.46</v>
      </c>
      <c r="AK3791" t="str">
        <f t="shared" si="1373"/>
        <v>no - Low</v>
      </c>
      <c r="AL3791" t="str">
        <f t="shared" si="1374"/>
        <v>Q4 - Very High</v>
      </c>
      <c r="AM3791">
        <f t="shared" si="1375"/>
        <v>0</v>
      </c>
      <c r="AN3791">
        <f t="shared" si="1376"/>
        <v>0</v>
      </c>
      <c r="AO3791">
        <f t="shared" si="1377"/>
        <v>1</v>
      </c>
      <c r="AP3791">
        <f t="shared" si="1378"/>
        <v>1</v>
      </c>
      <c r="AQ3791">
        <f t="shared" si="1379"/>
        <v>167.4</v>
      </c>
    </row>
    <row r="3792" spans="1:43" x14ac:dyDescent="0.25">
      <c r="A3792" t="s">
        <v>43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  <c r="U3792">
        <f t="shared" si="1357"/>
        <v>0</v>
      </c>
      <c r="V3792" t="str">
        <f t="shared" si="1358"/>
        <v>&lt;=3 calls</v>
      </c>
      <c r="W3792" t="str">
        <f t="shared" si="1359"/>
        <v>Q3</v>
      </c>
      <c r="X3792" t="str">
        <f t="shared" si="1360"/>
        <v>Not Applicable</v>
      </c>
      <c r="Y3792" t="str">
        <f t="shared" si="1361"/>
        <v>Medium</v>
      </c>
      <c r="Z3792" s="3">
        <f t="shared" si="1362"/>
        <v>0.19329644961050516</v>
      </c>
      <c r="AA3792" s="3">
        <f t="shared" si="1363"/>
        <v>0.18957583001699471</v>
      </c>
      <c r="AB3792" s="3">
        <f t="shared" si="1364"/>
        <v>3.9165415794241799E-2</v>
      </c>
      <c r="AC3792" s="3">
        <f t="shared" si="1365"/>
        <v>0.77675738956378104</v>
      </c>
      <c r="AD3792" s="3">
        <f t="shared" si="1366"/>
        <v>2.6600335815109517</v>
      </c>
      <c r="AE3792" s="3">
        <f t="shared" si="1367"/>
        <v>0.8235220001887833</v>
      </c>
      <c r="AF3792" s="3">
        <f t="shared" si="1368"/>
        <v>1.5101649958941206</v>
      </c>
      <c r="AG3792" t="str">
        <f t="shared" si="1369"/>
        <v>Cluster 2</v>
      </c>
      <c r="AH3792" t="str">
        <f t="shared" si="1370"/>
        <v>&gt;16 messages</v>
      </c>
      <c r="AI3792" t="e">
        <f t="shared" si="1371"/>
        <v>#N/A</v>
      </c>
      <c r="AJ3792">
        <f t="shared" si="1372"/>
        <v>32.42</v>
      </c>
      <c r="AK3792" t="str">
        <f t="shared" si="1373"/>
        <v>no - Medium</v>
      </c>
      <c r="AL3792" t="str">
        <f t="shared" si="1374"/>
        <v>Q4 - Very High</v>
      </c>
      <c r="AM3792">
        <f t="shared" si="1375"/>
        <v>0</v>
      </c>
      <c r="AN3792">
        <f t="shared" si="1376"/>
        <v>1</v>
      </c>
      <c r="AO3792">
        <f t="shared" si="1377"/>
        <v>0</v>
      </c>
      <c r="AP3792">
        <f t="shared" si="1378"/>
        <v>1</v>
      </c>
      <c r="AQ3792">
        <f t="shared" si="1379"/>
        <v>190.7</v>
      </c>
    </row>
    <row r="3793" spans="1:43" x14ac:dyDescent="0.25">
      <c r="A3793" t="s">
        <v>70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  <c r="U3793">
        <f t="shared" si="1357"/>
        <v>1</v>
      </c>
      <c r="V3793" t="str">
        <f t="shared" si="1358"/>
        <v>&lt;=3 calls</v>
      </c>
      <c r="W3793" t="str">
        <f t="shared" si="1359"/>
        <v>Q1</v>
      </c>
      <c r="X3793" t="str">
        <f t="shared" si="1360"/>
        <v>Not Applicable</v>
      </c>
      <c r="Y3793" t="str">
        <f t="shared" si="1361"/>
        <v>High</v>
      </c>
      <c r="Z3793" s="3">
        <f t="shared" si="1362"/>
        <v>2.6890208861737261</v>
      </c>
      <c r="AA3793" s="3">
        <f t="shared" si="1363"/>
        <v>1.9925781925196164</v>
      </c>
      <c r="AB3793" s="3">
        <f t="shared" si="1364"/>
        <v>-1.4455433246983479E-2</v>
      </c>
      <c r="AC3793" s="3">
        <f t="shared" si="1365"/>
        <v>-1.6506893731510393</v>
      </c>
      <c r="AD3793" s="3">
        <f t="shared" si="1366"/>
        <v>4.8948027631721835</v>
      </c>
      <c r="AE3793" s="3">
        <f t="shared" si="1367"/>
        <v>3.7317804793111025</v>
      </c>
      <c r="AF3793" s="3">
        <f t="shared" si="1368"/>
        <v>3.4486630744647648</v>
      </c>
      <c r="AG3793" t="str">
        <f t="shared" si="1369"/>
        <v>Cluster 3</v>
      </c>
      <c r="AH3793" t="str">
        <f t="shared" si="1370"/>
        <v>Not Applicable</v>
      </c>
      <c r="AI3793">
        <f t="shared" si="1371"/>
        <v>55.34</v>
      </c>
      <c r="AJ3793" t="e">
        <f t="shared" si="1372"/>
        <v>#N/A</v>
      </c>
      <c r="AK3793" t="str">
        <f t="shared" si="1373"/>
        <v>no - High</v>
      </c>
      <c r="AL3793" t="str">
        <f t="shared" si="1374"/>
        <v>Q1 - Low</v>
      </c>
      <c r="AM3793">
        <f t="shared" si="1375"/>
        <v>0</v>
      </c>
      <c r="AN3793">
        <f t="shared" si="1376"/>
        <v>1</v>
      </c>
      <c r="AO3793">
        <f t="shared" si="1377"/>
        <v>0</v>
      </c>
      <c r="AP3793">
        <f t="shared" si="1378"/>
        <v>1</v>
      </c>
      <c r="AQ3793">
        <f t="shared" si="1379"/>
        <v>325.5</v>
      </c>
    </row>
    <row r="3794" spans="1:43" x14ac:dyDescent="0.25">
      <c r="A3794" t="s">
        <v>37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  <c r="U3794">
        <f t="shared" si="1357"/>
        <v>0</v>
      </c>
      <c r="V3794" t="str">
        <f t="shared" si="1358"/>
        <v>&lt;=3 calls</v>
      </c>
      <c r="W3794" t="str">
        <f t="shared" si="1359"/>
        <v>Q4</v>
      </c>
      <c r="X3794" t="str">
        <f t="shared" si="1360"/>
        <v>Not Applicable</v>
      </c>
      <c r="Y3794" t="str">
        <f t="shared" si="1361"/>
        <v>Low</v>
      </c>
      <c r="Z3794" s="3">
        <f t="shared" si="1362"/>
        <v>-0.7638916317716794</v>
      </c>
      <c r="AA3794" s="3">
        <f t="shared" si="1363"/>
        <v>-1.5915357753249983</v>
      </c>
      <c r="AB3794" s="3">
        <f t="shared" si="1364"/>
        <v>-0.79692263777449646</v>
      </c>
      <c r="AC3794" s="3">
        <f t="shared" si="1365"/>
        <v>1.5375989122057394</v>
      </c>
      <c r="AD3794" s="3">
        <f t="shared" si="1366"/>
        <v>2.6241780407039852</v>
      </c>
      <c r="AE3794" s="3">
        <f t="shared" si="1367"/>
        <v>2.4730169135377698</v>
      </c>
      <c r="AF3794" s="3">
        <f t="shared" si="1368"/>
        <v>3.6531239946071836</v>
      </c>
      <c r="AG3794" t="str">
        <f t="shared" si="1369"/>
        <v>Cluster 2</v>
      </c>
      <c r="AH3794" t="str">
        <f t="shared" si="1370"/>
        <v>Not Applicable</v>
      </c>
      <c r="AI3794" t="e">
        <f t="shared" si="1371"/>
        <v>#N/A</v>
      </c>
      <c r="AJ3794">
        <f t="shared" si="1372"/>
        <v>23.63</v>
      </c>
      <c r="AK3794" t="str">
        <f t="shared" si="1373"/>
        <v>no - Low</v>
      </c>
      <c r="AL3794" t="str">
        <f t="shared" si="1374"/>
        <v>Q4 - Very High</v>
      </c>
      <c r="AM3794">
        <f t="shared" si="1375"/>
        <v>0</v>
      </c>
      <c r="AN3794">
        <f t="shared" si="1376"/>
        <v>1</v>
      </c>
      <c r="AO3794">
        <f t="shared" si="1377"/>
        <v>0</v>
      </c>
      <c r="AP3794">
        <f t="shared" si="1378"/>
        <v>3</v>
      </c>
      <c r="AQ3794">
        <f t="shared" si="1379"/>
        <v>139</v>
      </c>
    </row>
    <row r="3795" spans="1:43" x14ac:dyDescent="0.25">
      <c r="A3795" t="s">
        <v>47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  <c r="U3795">
        <f t="shared" si="1357"/>
        <v>0</v>
      </c>
      <c r="V3795" t="str">
        <f t="shared" si="1358"/>
        <v>&lt;=3 calls</v>
      </c>
      <c r="W3795" t="str">
        <f t="shared" si="1359"/>
        <v>Q3</v>
      </c>
      <c r="X3795" t="str">
        <f t="shared" si="1360"/>
        <v>Not Applicable</v>
      </c>
      <c r="Y3795" t="str">
        <f t="shared" si="1361"/>
        <v>Low</v>
      </c>
      <c r="Z3795" s="3">
        <f t="shared" si="1362"/>
        <v>-0.45100036338949512</v>
      </c>
      <c r="AA3795" s="3">
        <f t="shared" si="1363"/>
        <v>-0.77560755388341518</v>
      </c>
      <c r="AB3795" s="3">
        <f t="shared" si="1364"/>
        <v>0.56941603409080488</v>
      </c>
      <c r="AC3795" s="3">
        <f t="shared" si="1365"/>
        <v>0.45068245128865581</v>
      </c>
      <c r="AD3795" s="3">
        <f t="shared" si="1366"/>
        <v>2.2179492404946566</v>
      </c>
      <c r="AE3795" s="3">
        <f t="shared" si="1367"/>
        <v>1.1542606712513963</v>
      </c>
      <c r="AF3795" s="3">
        <f t="shared" si="1368"/>
        <v>2.3969431701616588</v>
      </c>
      <c r="AG3795" t="str">
        <f t="shared" si="1369"/>
        <v>Cluster 2</v>
      </c>
      <c r="AH3795" t="str">
        <f t="shared" si="1370"/>
        <v>&gt;16 messages</v>
      </c>
      <c r="AI3795" t="e">
        <f t="shared" si="1371"/>
        <v>#N/A</v>
      </c>
      <c r="AJ3795">
        <f t="shared" si="1372"/>
        <v>26.5</v>
      </c>
      <c r="AK3795" t="str">
        <f t="shared" si="1373"/>
        <v>no - High</v>
      </c>
      <c r="AL3795" t="str">
        <f t="shared" si="1374"/>
        <v>Q3 - High</v>
      </c>
      <c r="AM3795">
        <f t="shared" si="1375"/>
        <v>0</v>
      </c>
      <c r="AN3795">
        <f t="shared" si="1376"/>
        <v>1</v>
      </c>
      <c r="AO3795">
        <f t="shared" si="1377"/>
        <v>0</v>
      </c>
      <c r="AP3795">
        <f t="shared" si="1378"/>
        <v>0</v>
      </c>
      <c r="AQ3795">
        <f t="shared" si="1379"/>
        <v>155.9</v>
      </c>
    </row>
    <row r="3796" spans="1:43" x14ac:dyDescent="0.25">
      <c r="A3796" t="s">
        <v>67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  <c r="U3796">
        <f t="shared" si="1357"/>
        <v>0</v>
      </c>
      <c r="V3796" t="str">
        <f t="shared" si="1358"/>
        <v>&lt;=3 calls</v>
      </c>
      <c r="W3796" t="str">
        <f t="shared" si="1359"/>
        <v>Q3</v>
      </c>
      <c r="X3796" t="str">
        <f t="shared" si="1360"/>
        <v>Not Applicable</v>
      </c>
      <c r="Y3796" t="str">
        <f t="shared" si="1361"/>
        <v>Medium</v>
      </c>
      <c r="Z3796" s="3">
        <f t="shared" si="1362"/>
        <v>3.4073673984068339E-2</v>
      </c>
      <c r="AA3796" s="3">
        <f t="shared" si="1363"/>
        <v>0.61545056023284572</v>
      </c>
      <c r="AB3796" s="3">
        <f t="shared" si="1364"/>
        <v>0.9070287873133358</v>
      </c>
      <c r="AC3796" s="3">
        <f t="shared" si="1365"/>
        <v>1.71875165569192</v>
      </c>
      <c r="AD3796" s="3">
        <f t="shared" si="1366"/>
        <v>3.8350173711148758</v>
      </c>
      <c r="AE3796" s="3">
        <f t="shared" si="1367"/>
        <v>2.0388106538637945</v>
      </c>
      <c r="AF3796" s="3">
        <f t="shared" si="1368"/>
        <v>1.2673356019082607</v>
      </c>
      <c r="AG3796" t="str">
        <f t="shared" si="1369"/>
        <v>Cluster 3</v>
      </c>
      <c r="AH3796" t="str">
        <f t="shared" si="1370"/>
        <v>Not Applicable</v>
      </c>
      <c r="AI3796" t="e">
        <f t="shared" si="1371"/>
        <v>#N/A</v>
      </c>
      <c r="AJ3796">
        <f t="shared" si="1372"/>
        <v>30.96</v>
      </c>
      <c r="AK3796" t="str">
        <f t="shared" si="1373"/>
        <v>no - Low</v>
      </c>
      <c r="AL3796" t="str">
        <f t="shared" si="1374"/>
        <v>Q4 - Very High</v>
      </c>
      <c r="AM3796">
        <f t="shared" si="1375"/>
        <v>0</v>
      </c>
      <c r="AN3796">
        <f t="shared" si="1376"/>
        <v>1</v>
      </c>
      <c r="AO3796">
        <f t="shared" si="1377"/>
        <v>0</v>
      </c>
      <c r="AP3796">
        <f t="shared" si="1378"/>
        <v>0</v>
      </c>
      <c r="AQ3796">
        <f t="shared" si="1379"/>
        <v>182.1</v>
      </c>
    </row>
    <row r="3797" spans="1:43" x14ac:dyDescent="0.25">
      <c r="A3797" t="s">
        <v>36</v>
      </c>
      <c r="B3797">
        <v>114</v>
      </c>
      <c r="C3797" t="s">
        <v>25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  <c r="U3797">
        <f t="shared" si="1357"/>
        <v>0</v>
      </c>
      <c r="V3797" t="str">
        <f t="shared" si="1358"/>
        <v>&lt;=3 calls</v>
      </c>
      <c r="W3797" t="str">
        <f t="shared" si="1359"/>
        <v>Q3</v>
      </c>
      <c r="X3797" t="str">
        <f t="shared" si="1360"/>
        <v>Not Applicable</v>
      </c>
      <c r="Y3797" t="str">
        <f t="shared" si="1361"/>
        <v>Medium</v>
      </c>
      <c r="Z3797" s="3">
        <f t="shared" si="1362"/>
        <v>-0.74908021078317344</v>
      </c>
      <c r="AA3797" s="3">
        <f t="shared" si="1363"/>
        <v>0.31296009764962474</v>
      </c>
      <c r="AB3797" s="3">
        <f t="shared" si="1364"/>
        <v>-2.0580055689292447</v>
      </c>
      <c r="AC3797" s="3">
        <f t="shared" si="1365"/>
        <v>-0.85361730181184459</v>
      </c>
      <c r="AD3797" s="3">
        <f t="shared" si="1366"/>
        <v>1.7110314540810954</v>
      </c>
      <c r="AE3797" s="3">
        <f t="shared" si="1367"/>
        <v>2.3713107355646463</v>
      </c>
      <c r="AF3797" s="3">
        <f t="shared" si="1368"/>
        <v>4.0396287666508934</v>
      </c>
      <c r="AG3797" t="str">
        <f t="shared" si="1369"/>
        <v>Cluster 1</v>
      </c>
      <c r="AH3797" t="str">
        <f t="shared" si="1370"/>
        <v>Not Applicable</v>
      </c>
      <c r="AI3797" t="e">
        <f t="shared" si="1371"/>
        <v>#N/A</v>
      </c>
      <c r="AJ3797">
        <f t="shared" si="1372"/>
        <v>23.77</v>
      </c>
      <c r="AK3797" t="str">
        <f t="shared" si="1373"/>
        <v>no - High</v>
      </c>
      <c r="AL3797" t="str">
        <f t="shared" si="1374"/>
        <v>Q1 - Low</v>
      </c>
      <c r="AM3797">
        <f t="shared" si="1375"/>
        <v>0</v>
      </c>
      <c r="AN3797">
        <f t="shared" si="1376"/>
        <v>0</v>
      </c>
      <c r="AO3797">
        <f t="shared" si="1377"/>
        <v>0</v>
      </c>
      <c r="AP3797">
        <f t="shared" si="1378"/>
        <v>2</v>
      </c>
      <c r="AQ3797">
        <f t="shared" si="1379"/>
        <v>139.80000000000001</v>
      </c>
    </row>
    <row r="3798" spans="1:43" x14ac:dyDescent="0.25">
      <c r="A3798" t="s">
        <v>20</v>
      </c>
      <c r="B3798">
        <v>135</v>
      </c>
      <c r="C3798" t="s">
        <v>28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  <c r="U3798">
        <f t="shared" si="1357"/>
        <v>0</v>
      </c>
      <c r="V3798" t="str">
        <f t="shared" si="1358"/>
        <v>&lt;=3 calls</v>
      </c>
      <c r="W3798" t="str">
        <f t="shared" si="1359"/>
        <v>Q4</v>
      </c>
      <c r="X3798" t="str">
        <f t="shared" si="1360"/>
        <v>Not Applicable</v>
      </c>
      <c r="Y3798" t="str">
        <f t="shared" si="1361"/>
        <v>High</v>
      </c>
      <c r="Z3798" s="3">
        <f t="shared" si="1362"/>
        <v>-1.2508170967688064</v>
      </c>
      <c r="AA3798" s="3">
        <f t="shared" si="1363"/>
        <v>1.5885942194643932</v>
      </c>
      <c r="AB3798" s="3">
        <f t="shared" si="1364"/>
        <v>1.020228357511479</v>
      </c>
      <c r="AC3798" s="3">
        <f t="shared" si="1365"/>
        <v>5.2146415619058542E-2</v>
      </c>
      <c r="AD3798" s="3">
        <f t="shared" si="1366"/>
        <v>3.4571757180492813</v>
      </c>
      <c r="AE3798" s="3">
        <f t="shared" si="1367"/>
        <v>2.2653388607043574</v>
      </c>
      <c r="AF3798" s="3">
        <f t="shared" si="1368"/>
        <v>2.5122612050033863</v>
      </c>
      <c r="AG3798" t="str">
        <f t="shared" si="1369"/>
        <v>Cluster 2</v>
      </c>
      <c r="AH3798" t="str">
        <f t="shared" si="1370"/>
        <v>Not Applicable</v>
      </c>
      <c r="AI3798" t="e">
        <f t="shared" si="1371"/>
        <v>#N/A</v>
      </c>
      <c r="AJ3798">
        <f t="shared" si="1372"/>
        <v>19.16</v>
      </c>
      <c r="AK3798" t="str">
        <f t="shared" si="1373"/>
        <v>no - Low</v>
      </c>
      <c r="AL3798" t="str">
        <f t="shared" si="1374"/>
        <v>Q3 - High</v>
      </c>
      <c r="AM3798">
        <f t="shared" si="1375"/>
        <v>0</v>
      </c>
      <c r="AN3798">
        <f t="shared" si="1376"/>
        <v>0</v>
      </c>
      <c r="AO3798">
        <f t="shared" si="1377"/>
        <v>1</v>
      </c>
      <c r="AP3798">
        <f t="shared" si="1378"/>
        <v>0</v>
      </c>
      <c r="AQ3798">
        <f t="shared" si="1379"/>
        <v>112.7</v>
      </c>
    </row>
    <row r="3799" spans="1:43" x14ac:dyDescent="0.25">
      <c r="A3799" t="s">
        <v>54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  <c r="U3799">
        <f t="shared" si="1357"/>
        <v>0</v>
      </c>
      <c r="V3799" t="str">
        <f t="shared" si="1358"/>
        <v>&lt;=3 calls</v>
      </c>
      <c r="W3799" t="str">
        <f t="shared" si="1359"/>
        <v>Q2</v>
      </c>
      <c r="X3799" t="str">
        <f t="shared" si="1360"/>
        <v>Not Applicable</v>
      </c>
      <c r="Y3799" t="str">
        <f t="shared" si="1361"/>
        <v>Low</v>
      </c>
      <c r="Z3799" s="3">
        <f t="shared" si="1362"/>
        <v>-0.13070338451305835</v>
      </c>
      <c r="AA3799" s="3">
        <f t="shared" si="1363"/>
        <v>-1.0084456073191839</v>
      </c>
      <c r="AB3799" s="3">
        <f t="shared" si="1364"/>
        <v>0.8970990004538496</v>
      </c>
      <c r="AC3799" s="3">
        <f t="shared" si="1365"/>
        <v>0.45068245128865581</v>
      </c>
      <c r="AD3799" s="3">
        <f t="shared" si="1366"/>
        <v>2.5414980082581025</v>
      </c>
      <c r="AE3799" s="3">
        <f t="shared" si="1367"/>
        <v>1.4289671816243277</v>
      </c>
      <c r="AF3799" s="3">
        <f t="shared" si="1368"/>
        <v>2.3716412642595945</v>
      </c>
      <c r="AG3799" t="str">
        <f t="shared" si="1369"/>
        <v>Cluster 2</v>
      </c>
      <c r="AH3799" t="str">
        <f t="shared" si="1370"/>
        <v>&gt;16 messages</v>
      </c>
      <c r="AI3799" t="e">
        <f t="shared" si="1371"/>
        <v>#N/A</v>
      </c>
      <c r="AJ3799">
        <f t="shared" si="1372"/>
        <v>29.44</v>
      </c>
      <c r="AK3799" t="str">
        <f t="shared" si="1373"/>
        <v>no - High</v>
      </c>
      <c r="AL3799" t="str">
        <f t="shared" si="1374"/>
        <v>Q3 - High</v>
      </c>
      <c r="AM3799">
        <f t="shared" si="1375"/>
        <v>0</v>
      </c>
      <c r="AN3799">
        <f t="shared" si="1376"/>
        <v>1</v>
      </c>
      <c r="AO3799">
        <f t="shared" si="1377"/>
        <v>0</v>
      </c>
      <c r="AP3799">
        <f t="shared" si="1378"/>
        <v>1</v>
      </c>
      <c r="AQ3799">
        <f t="shared" si="1379"/>
        <v>173.2</v>
      </c>
    </row>
    <row r="3800" spans="1:43" x14ac:dyDescent="0.25">
      <c r="A3800" t="s">
        <v>33</v>
      </c>
      <c r="B3800">
        <v>123</v>
      </c>
      <c r="C3800" t="s">
        <v>25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  <c r="U3800">
        <f t="shared" si="1357"/>
        <v>0</v>
      </c>
      <c r="V3800" t="str">
        <f t="shared" si="1358"/>
        <v>&lt;=3 calls</v>
      </c>
      <c r="W3800" t="str">
        <f t="shared" si="1359"/>
        <v>Q3</v>
      </c>
      <c r="X3800" t="str">
        <f t="shared" si="1360"/>
        <v>Not Applicable</v>
      </c>
      <c r="Y3800" t="str">
        <f t="shared" si="1361"/>
        <v>Medium</v>
      </c>
      <c r="Z3800" s="3">
        <f t="shared" si="1362"/>
        <v>0.83944469023406909</v>
      </c>
      <c r="AA3800" s="3">
        <f t="shared" si="1363"/>
        <v>0.50997691209527551</v>
      </c>
      <c r="AB3800" s="3">
        <f t="shared" si="1364"/>
        <v>-0.27461584896552249</v>
      </c>
      <c r="AC3800" s="3">
        <f t="shared" si="1365"/>
        <v>-1.2883838861786781</v>
      </c>
      <c r="AD3800" s="3">
        <f t="shared" si="1366"/>
        <v>2.5045826949555132</v>
      </c>
      <c r="AE3800" s="3">
        <f t="shared" si="1367"/>
        <v>1.6431952840427495</v>
      </c>
      <c r="AF3800" s="3">
        <f t="shared" si="1368"/>
        <v>2.6696904328273798</v>
      </c>
      <c r="AG3800" t="str">
        <f t="shared" si="1369"/>
        <v>Cluster 2</v>
      </c>
      <c r="AH3800" t="str">
        <f t="shared" si="1370"/>
        <v>Not Applicable</v>
      </c>
      <c r="AI3800" t="e">
        <f t="shared" si="1371"/>
        <v>#N/A</v>
      </c>
      <c r="AJ3800">
        <f t="shared" si="1372"/>
        <v>38.35</v>
      </c>
      <c r="AK3800" t="str">
        <f t="shared" si="1373"/>
        <v>no - Low</v>
      </c>
      <c r="AL3800" t="str">
        <f t="shared" si="1374"/>
        <v>Q1 - Low</v>
      </c>
      <c r="AM3800">
        <f t="shared" si="1375"/>
        <v>0</v>
      </c>
      <c r="AN3800">
        <f t="shared" si="1376"/>
        <v>0</v>
      </c>
      <c r="AO3800">
        <f t="shared" si="1377"/>
        <v>0</v>
      </c>
      <c r="AP3800">
        <f t="shared" si="1378"/>
        <v>1</v>
      </c>
      <c r="AQ3800">
        <f t="shared" si="1379"/>
        <v>225.6</v>
      </c>
    </row>
    <row r="3801" spans="1:43" x14ac:dyDescent="0.25">
      <c r="A3801" t="s">
        <v>69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  <c r="U3801">
        <f t="shared" si="1357"/>
        <v>0</v>
      </c>
      <c r="V3801" t="str">
        <f t="shared" si="1358"/>
        <v>&lt;=3 calls</v>
      </c>
      <c r="W3801" t="str">
        <f t="shared" si="1359"/>
        <v>Q3</v>
      </c>
      <c r="X3801" t="str">
        <f t="shared" si="1360"/>
        <v>Low</v>
      </c>
      <c r="Y3801" t="str">
        <f t="shared" si="1361"/>
        <v>Low</v>
      </c>
      <c r="Z3801" s="3">
        <f t="shared" si="1362"/>
        <v>0.28586783078866618</v>
      </c>
      <c r="AA3801" s="3">
        <f t="shared" si="1363"/>
        <v>-1.1596908386107945</v>
      </c>
      <c r="AB3801" s="3">
        <f t="shared" si="1364"/>
        <v>-1.2735524070298343</v>
      </c>
      <c r="AC3801" s="3">
        <f t="shared" si="1365"/>
        <v>-0.85361730181184459</v>
      </c>
      <c r="AD3801" s="3">
        <f t="shared" si="1366"/>
        <v>1.332372341319809</v>
      </c>
      <c r="AE3801" s="3">
        <f t="shared" si="1367"/>
        <v>1.9435023769580637</v>
      </c>
      <c r="AF3801" s="3">
        <f t="shared" si="1368"/>
        <v>3.7120327211070299</v>
      </c>
      <c r="AG3801" t="str">
        <f t="shared" si="1369"/>
        <v>Cluster 1</v>
      </c>
      <c r="AH3801" t="str">
        <f t="shared" si="1370"/>
        <v>Not Applicable</v>
      </c>
      <c r="AI3801" t="e">
        <f t="shared" si="1371"/>
        <v>#N/A</v>
      </c>
      <c r="AJ3801">
        <f t="shared" si="1372"/>
        <v>33.270000000000003</v>
      </c>
      <c r="AK3801" t="str">
        <f t="shared" si="1373"/>
        <v>yes - Medium</v>
      </c>
      <c r="AL3801" t="str">
        <f t="shared" si="1374"/>
        <v>Q1 - Low</v>
      </c>
      <c r="AM3801">
        <f t="shared" si="1375"/>
        <v>1</v>
      </c>
      <c r="AN3801">
        <f t="shared" si="1376"/>
        <v>1</v>
      </c>
      <c r="AO3801">
        <f t="shared" si="1377"/>
        <v>0</v>
      </c>
      <c r="AP3801">
        <f t="shared" si="1378"/>
        <v>1</v>
      </c>
      <c r="AQ3801">
        <f t="shared" si="1379"/>
        <v>195.7</v>
      </c>
    </row>
    <row r="3802" spans="1:43" x14ac:dyDescent="0.25">
      <c r="A3802" t="s">
        <v>45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  <c r="U3802">
        <f t="shared" si="1357"/>
        <v>0</v>
      </c>
      <c r="V3802" t="str">
        <f t="shared" si="1358"/>
        <v>&lt;=3 calls</v>
      </c>
      <c r="W3802" t="str">
        <f t="shared" si="1359"/>
        <v>Q1</v>
      </c>
      <c r="X3802" t="str">
        <f t="shared" si="1360"/>
        <v>Not Applicable</v>
      </c>
      <c r="Y3802" t="str">
        <f t="shared" si="1361"/>
        <v>Medium</v>
      </c>
      <c r="Z3802" s="3">
        <f t="shared" si="1362"/>
        <v>0.62467908590073562</v>
      </c>
      <c r="AA3802" s="3">
        <f t="shared" si="1363"/>
        <v>0.19355596768256375</v>
      </c>
      <c r="AB3802" s="3">
        <f t="shared" si="1364"/>
        <v>-1.895157064433671</v>
      </c>
      <c r="AC3802" s="3">
        <f t="shared" si="1365"/>
        <v>0.37822135389418376</v>
      </c>
      <c r="AD3802" s="3">
        <f t="shared" si="1366"/>
        <v>2.6009533349311242</v>
      </c>
      <c r="AE3802" s="3">
        <f t="shared" si="1367"/>
        <v>2.0401861592515793</v>
      </c>
      <c r="AF3802" s="3">
        <f t="shared" si="1368"/>
        <v>3.0918862977661528</v>
      </c>
      <c r="AG3802" t="str">
        <f t="shared" si="1369"/>
        <v>Cluster 2</v>
      </c>
      <c r="AH3802" t="str">
        <f t="shared" si="1370"/>
        <v>Not Applicable</v>
      </c>
      <c r="AI3802" t="e">
        <f t="shared" si="1371"/>
        <v>#N/A</v>
      </c>
      <c r="AJ3802">
        <f t="shared" si="1372"/>
        <v>36.380000000000003</v>
      </c>
      <c r="AK3802" t="str">
        <f t="shared" si="1373"/>
        <v>no - Low</v>
      </c>
      <c r="AL3802" t="str">
        <f t="shared" si="1374"/>
        <v>Q3 - High</v>
      </c>
      <c r="AM3802">
        <f t="shared" si="1375"/>
        <v>0</v>
      </c>
      <c r="AN3802">
        <f t="shared" si="1376"/>
        <v>1</v>
      </c>
      <c r="AO3802">
        <f t="shared" si="1377"/>
        <v>0</v>
      </c>
      <c r="AP3802">
        <f t="shared" si="1378"/>
        <v>0</v>
      </c>
      <c r="AQ3802">
        <f t="shared" si="1379"/>
        <v>214</v>
      </c>
    </row>
    <row r="3803" spans="1:43" x14ac:dyDescent="0.25">
      <c r="A3803" t="s">
        <v>61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  <c r="U3803">
        <f t="shared" si="1357"/>
        <v>0</v>
      </c>
      <c r="V3803" t="str">
        <f t="shared" si="1358"/>
        <v>&lt;=3 calls</v>
      </c>
      <c r="W3803" t="str">
        <f t="shared" si="1359"/>
        <v>Q4</v>
      </c>
      <c r="X3803" t="str">
        <f t="shared" si="1360"/>
        <v>Not Applicable</v>
      </c>
      <c r="Y3803" t="str">
        <f t="shared" si="1361"/>
        <v>Medium</v>
      </c>
      <c r="Z3803" s="3">
        <f t="shared" si="1362"/>
        <v>1.6929528246967136</v>
      </c>
      <c r="AA3803" s="3">
        <f t="shared" si="1363"/>
        <v>-0.22037834953658131</v>
      </c>
      <c r="AB3803" s="3">
        <f t="shared" si="1364"/>
        <v>-1.9745953593095606</v>
      </c>
      <c r="AC3803" s="3">
        <f t="shared" si="1365"/>
        <v>2.5158237270311146</v>
      </c>
      <c r="AD3803" s="3">
        <f t="shared" si="1366"/>
        <v>4.6011582702463079</v>
      </c>
      <c r="AE3803" s="3">
        <f t="shared" si="1367"/>
        <v>3.6253347075949596</v>
      </c>
      <c r="AF3803" s="3">
        <f t="shared" si="1368"/>
        <v>3.6215253770102533</v>
      </c>
      <c r="AG3803" t="str">
        <f t="shared" si="1369"/>
        <v>Cluster 3</v>
      </c>
      <c r="AH3803" t="str">
        <f t="shared" si="1370"/>
        <v>Not Applicable</v>
      </c>
      <c r="AI3803" t="e">
        <f t="shared" si="1371"/>
        <v>#N/A</v>
      </c>
      <c r="AJ3803">
        <f t="shared" si="1372"/>
        <v>46.19</v>
      </c>
      <c r="AK3803" t="str">
        <f t="shared" si="1373"/>
        <v>no - Medium</v>
      </c>
      <c r="AL3803" t="str">
        <f t="shared" si="1374"/>
        <v>Q4 - Very High</v>
      </c>
      <c r="AM3803">
        <f t="shared" si="1375"/>
        <v>0</v>
      </c>
      <c r="AN3803">
        <f t="shared" si="1376"/>
        <v>1</v>
      </c>
      <c r="AO3803">
        <f t="shared" si="1377"/>
        <v>0</v>
      </c>
      <c r="AP3803">
        <f t="shared" si="1378"/>
        <v>1</v>
      </c>
      <c r="AQ3803">
        <f t="shared" si="1379"/>
        <v>271.7</v>
      </c>
    </row>
    <row r="3804" spans="1:43" x14ac:dyDescent="0.25">
      <c r="A3804" t="s">
        <v>55</v>
      </c>
      <c r="B3804">
        <v>107</v>
      </c>
      <c r="C3804" t="s">
        <v>28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  <c r="U3804">
        <f t="shared" si="1357"/>
        <v>0</v>
      </c>
      <c r="V3804" t="str">
        <f t="shared" si="1358"/>
        <v>&lt;=3 calls</v>
      </c>
      <c r="W3804" t="str">
        <f t="shared" si="1359"/>
        <v>Q3</v>
      </c>
      <c r="X3804" t="str">
        <f t="shared" si="1360"/>
        <v>Not Applicable</v>
      </c>
      <c r="Y3804" t="str">
        <f t="shared" si="1361"/>
        <v>Low</v>
      </c>
      <c r="Z3804" s="3">
        <f t="shared" si="1362"/>
        <v>1.4337529573978627</v>
      </c>
      <c r="AA3804" s="3">
        <f t="shared" si="1363"/>
        <v>-0.86914078902427938</v>
      </c>
      <c r="AB3804" s="3">
        <f t="shared" si="1364"/>
        <v>-1.9090587660369513</v>
      </c>
      <c r="AC3804" s="3">
        <f t="shared" si="1365"/>
        <v>-0.16523687656435807</v>
      </c>
      <c r="AD3804" s="3">
        <f t="shared" si="1366"/>
        <v>2.731939769302516</v>
      </c>
      <c r="AE3804" s="3">
        <f t="shared" si="1367"/>
        <v>2.5461464709541235</v>
      </c>
      <c r="AF3804" s="3">
        <f t="shared" si="1368"/>
        <v>3.6745379029216161</v>
      </c>
      <c r="AG3804" t="str">
        <f t="shared" si="1369"/>
        <v>Cluster 2</v>
      </c>
      <c r="AH3804" t="str">
        <f t="shared" si="1370"/>
        <v>Not Applicable</v>
      </c>
      <c r="AI3804" t="e">
        <f t="shared" si="1371"/>
        <v>#N/A</v>
      </c>
      <c r="AJ3804">
        <f t="shared" si="1372"/>
        <v>43.81</v>
      </c>
      <c r="AK3804" t="str">
        <f t="shared" si="1373"/>
        <v>no - Low</v>
      </c>
      <c r="AL3804" t="str">
        <f t="shared" si="1374"/>
        <v>Q2 - Medium</v>
      </c>
      <c r="AM3804">
        <f t="shared" si="1375"/>
        <v>0</v>
      </c>
      <c r="AN3804">
        <f t="shared" si="1376"/>
        <v>0</v>
      </c>
      <c r="AO3804">
        <f t="shared" si="1377"/>
        <v>1</v>
      </c>
      <c r="AP3804">
        <f t="shared" si="1378"/>
        <v>1</v>
      </c>
      <c r="AQ3804">
        <f t="shared" si="1379"/>
        <v>257.7</v>
      </c>
    </row>
    <row r="3805" spans="1:43" x14ac:dyDescent="0.25">
      <c r="A3805" t="s">
        <v>49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  <c r="U3805">
        <f t="shared" si="1357"/>
        <v>1</v>
      </c>
      <c r="V3805" t="str">
        <f t="shared" si="1358"/>
        <v>&lt;=3 calls</v>
      </c>
      <c r="W3805" t="str">
        <f t="shared" si="1359"/>
        <v>Q3</v>
      </c>
      <c r="X3805" t="str">
        <f t="shared" si="1360"/>
        <v>High</v>
      </c>
      <c r="Y3805" t="str">
        <f t="shared" si="1361"/>
        <v>High</v>
      </c>
      <c r="Z3805" s="3">
        <f t="shared" si="1362"/>
        <v>-0.87127443393834647</v>
      </c>
      <c r="AA3805" s="3">
        <f t="shared" si="1363"/>
        <v>0.72888448370155412</v>
      </c>
      <c r="AB3805" s="3">
        <f t="shared" si="1364"/>
        <v>0.26953647093432165</v>
      </c>
      <c r="AC3805" s="3">
        <f t="shared" si="1365"/>
        <v>0.81298793826101701</v>
      </c>
      <c r="AD3805" s="3">
        <f t="shared" si="1366"/>
        <v>2.8114515725251588</v>
      </c>
      <c r="AE3805" s="3">
        <f t="shared" si="1367"/>
        <v>1.422670385836823</v>
      </c>
      <c r="AF3805" s="3">
        <f t="shared" si="1368"/>
        <v>2.0356134477891432</v>
      </c>
      <c r="AG3805" t="str">
        <f t="shared" si="1369"/>
        <v>Cluster 2</v>
      </c>
      <c r="AH3805" t="str">
        <f t="shared" si="1370"/>
        <v>Not Applicable</v>
      </c>
      <c r="AI3805">
        <f t="shared" si="1371"/>
        <v>22.64</v>
      </c>
      <c r="AJ3805" t="e">
        <f t="shared" si="1372"/>
        <v>#N/A</v>
      </c>
      <c r="AK3805" t="str">
        <f t="shared" si="1373"/>
        <v>yes - Low</v>
      </c>
      <c r="AL3805" t="str">
        <f t="shared" si="1374"/>
        <v>Q4 - Very High</v>
      </c>
      <c r="AM3805">
        <f t="shared" si="1375"/>
        <v>1</v>
      </c>
      <c r="AN3805">
        <f t="shared" si="1376"/>
        <v>1</v>
      </c>
      <c r="AO3805">
        <f t="shared" si="1377"/>
        <v>0</v>
      </c>
      <c r="AP3805">
        <f t="shared" si="1378"/>
        <v>1</v>
      </c>
      <c r="AQ3805">
        <f t="shared" si="1379"/>
        <v>133.19999999999999</v>
      </c>
    </row>
    <row r="3806" spans="1:43" x14ac:dyDescent="0.25">
      <c r="A3806" t="s">
        <v>34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  <c r="U3806">
        <f t="shared" si="1357"/>
        <v>1</v>
      </c>
      <c r="V3806" t="str">
        <f t="shared" si="1358"/>
        <v>&gt;3 calls</v>
      </c>
      <c r="W3806" t="str">
        <f t="shared" si="1359"/>
        <v>Q4</v>
      </c>
      <c r="X3806" t="str">
        <f t="shared" si="1360"/>
        <v>Not Applicable</v>
      </c>
      <c r="Y3806" t="str">
        <f t="shared" si="1361"/>
        <v>High</v>
      </c>
      <c r="Z3806" s="3">
        <f t="shared" si="1362"/>
        <v>1.2671244712771728</v>
      </c>
      <c r="AA3806" s="3">
        <f t="shared" si="1363"/>
        <v>1.0273948086192066</v>
      </c>
      <c r="AB3806" s="3">
        <f t="shared" si="1364"/>
        <v>1.2347117536763805</v>
      </c>
      <c r="AC3806" s="3">
        <f t="shared" si="1365"/>
        <v>-0.99853949660078922</v>
      </c>
      <c r="AD3806" s="3">
        <f t="shared" si="1366"/>
        <v>3.774138555136715</v>
      </c>
      <c r="AE3806" s="3">
        <f t="shared" si="1367"/>
        <v>2.276562926744067</v>
      </c>
      <c r="AF3806" s="3">
        <f t="shared" si="1368"/>
        <v>2.0301122347007245</v>
      </c>
      <c r="AG3806" t="str">
        <f t="shared" si="1369"/>
        <v>Cluster 3</v>
      </c>
      <c r="AH3806" t="str">
        <f t="shared" si="1370"/>
        <v>Not Applicable</v>
      </c>
      <c r="AI3806">
        <f t="shared" si="1371"/>
        <v>42.28</v>
      </c>
      <c r="AJ3806" t="e">
        <f t="shared" si="1372"/>
        <v>#N/A</v>
      </c>
      <c r="AK3806" t="str">
        <f t="shared" si="1373"/>
        <v>no - Low</v>
      </c>
      <c r="AL3806" t="str">
        <f t="shared" si="1374"/>
        <v>Q1 - Low</v>
      </c>
      <c r="AM3806">
        <f t="shared" si="1375"/>
        <v>0</v>
      </c>
      <c r="AN3806">
        <f t="shared" si="1376"/>
        <v>1</v>
      </c>
      <c r="AO3806">
        <f t="shared" si="1377"/>
        <v>0</v>
      </c>
      <c r="AP3806">
        <f t="shared" si="1378"/>
        <v>5</v>
      </c>
      <c r="AQ3806">
        <f t="shared" si="1379"/>
        <v>248.7</v>
      </c>
    </row>
    <row r="3807" spans="1:43" x14ac:dyDescent="0.25">
      <c r="A3807" t="s">
        <v>65</v>
      </c>
      <c r="B3807">
        <v>120</v>
      </c>
      <c r="C3807" t="s">
        <v>25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  <c r="U3807">
        <f t="shared" si="1357"/>
        <v>0</v>
      </c>
      <c r="V3807" t="str">
        <f t="shared" si="1358"/>
        <v>&lt;=3 calls</v>
      </c>
      <c r="W3807" t="str">
        <f t="shared" si="1359"/>
        <v>Q3</v>
      </c>
      <c r="X3807" t="str">
        <f t="shared" si="1360"/>
        <v>Not Applicable</v>
      </c>
      <c r="Y3807" t="str">
        <f t="shared" si="1361"/>
        <v>Medium</v>
      </c>
      <c r="Z3807" s="3">
        <f t="shared" si="1362"/>
        <v>1.0005114877746791E-2</v>
      </c>
      <c r="AA3807" s="3">
        <f t="shared" si="1363"/>
        <v>-0.20047766120873781</v>
      </c>
      <c r="AB3807" s="3">
        <f t="shared" si="1364"/>
        <v>-0.16340223613927654</v>
      </c>
      <c r="AC3807" s="3">
        <f t="shared" si="1365"/>
        <v>8.8376964316294535E-2</v>
      </c>
      <c r="AD3807" s="3">
        <f t="shared" si="1366"/>
        <v>1.8825000762965658</v>
      </c>
      <c r="AE3807" s="3">
        <f t="shared" si="1367"/>
        <v>0.27349986026417245</v>
      </c>
      <c r="AF3807" s="3">
        <f t="shared" si="1368"/>
        <v>2.1461122547230533</v>
      </c>
      <c r="AG3807" t="str">
        <f t="shared" si="1369"/>
        <v>Cluster 2</v>
      </c>
      <c r="AH3807" t="str">
        <f t="shared" si="1370"/>
        <v>Not Applicable</v>
      </c>
      <c r="AI3807" t="e">
        <f t="shared" si="1371"/>
        <v>#N/A</v>
      </c>
      <c r="AJ3807">
        <f t="shared" si="1372"/>
        <v>30.74</v>
      </c>
      <c r="AK3807" t="str">
        <f t="shared" si="1373"/>
        <v>no - High</v>
      </c>
      <c r="AL3807" t="str">
        <f t="shared" si="1374"/>
        <v>Q3 - High</v>
      </c>
      <c r="AM3807">
        <f t="shared" si="1375"/>
        <v>0</v>
      </c>
      <c r="AN3807">
        <f t="shared" si="1376"/>
        <v>0</v>
      </c>
      <c r="AO3807">
        <f t="shared" si="1377"/>
        <v>0</v>
      </c>
      <c r="AP3807">
        <f t="shared" si="1378"/>
        <v>2</v>
      </c>
      <c r="AQ3807">
        <f t="shared" si="1379"/>
        <v>180.8</v>
      </c>
    </row>
    <row r="3808" spans="1:43" x14ac:dyDescent="0.25">
      <c r="A3808" t="s">
        <v>64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  <c r="U3808">
        <f t="shared" si="1357"/>
        <v>0</v>
      </c>
      <c r="V3808" t="str">
        <f t="shared" si="1358"/>
        <v>&lt;=3 calls</v>
      </c>
      <c r="W3808" t="str">
        <f t="shared" si="1359"/>
        <v>Q2</v>
      </c>
      <c r="X3808" t="str">
        <f t="shared" si="1360"/>
        <v>High</v>
      </c>
      <c r="Y3808" t="str">
        <f t="shared" si="1361"/>
        <v>Medium</v>
      </c>
      <c r="Z3808" s="3">
        <f t="shared" si="1362"/>
        <v>0.90239322943521871</v>
      </c>
      <c r="AA3808" s="3">
        <f t="shared" si="1363"/>
        <v>0.41445360812162652</v>
      </c>
      <c r="AB3808" s="3">
        <f t="shared" si="1364"/>
        <v>1.8046815194108885</v>
      </c>
      <c r="AC3808" s="3">
        <f t="shared" si="1365"/>
        <v>0.77675738956378104</v>
      </c>
      <c r="AD3808" s="3">
        <f t="shared" si="1366"/>
        <v>4.0795691262219984</v>
      </c>
      <c r="AE3808" s="3">
        <f t="shared" si="1367"/>
        <v>2.2014342512463756</v>
      </c>
      <c r="AF3808" s="3">
        <f t="shared" si="1368"/>
        <v>1.024568821259783</v>
      </c>
      <c r="AG3808" t="str">
        <f t="shared" si="1369"/>
        <v>Cluster 3</v>
      </c>
      <c r="AH3808" t="str">
        <f t="shared" si="1370"/>
        <v>&gt;16 messages</v>
      </c>
      <c r="AI3808" t="e">
        <f t="shared" si="1371"/>
        <v>#N/A</v>
      </c>
      <c r="AJ3808">
        <f t="shared" si="1372"/>
        <v>38.93</v>
      </c>
      <c r="AK3808" t="str">
        <f t="shared" si="1373"/>
        <v>yes - Medium</v>
      </c>
      <c r="AL3808" t="str">
        <f t="shared" si="1374"/>
        <v>Q4 - Very High</v>
      </c>
      <c r="AM3808">
        <f t="shared" si="1375"/>
        <v>1</v>
      </c>
      <c r="AN3808">
        <f t="shared" si="1376"/>
        <v>1</v>
      </c>
      <c r="AO3808">
        <f t="shared" si="1377"/>
        <v>0</v>
      </c>
      <c r="AP3808">
        <f t="shared" si="1378"/>
        <v>1</v>
      </c>
      <c r="AQ3808">
        <f t="shared" si="1379"/>
        <v>229</v>
      </c>
    </row>
    <row r="3809" spans="1:43" x14ac:dyDescent="0.25">
      <c r="A3809" t="s">
        <v>61</v>
      </c>
      <c r="B3809">
        <v>136</v>
      </c>
      <c r="C3809" t="s">
        <v>25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  <c r="U3809">
        <f t="shared" si="1357"/>
        <v>1</v>
      </c>
      <c r="V3809" t="str">
        <f t="shared" si="1358"/>
        <v>&lt;=3 calls</v>
      </c>
      <c r="W3809" t="str">
        <f t="shared" si="1359"/>
        <v>Q4</v>
      </c>
      <c r="X3809" t="str">
        <f t="shared" si="1360"/>
        <v>Not Applicable</v>
      </c>
      <c r="Y3809" t="str">
        <f t="shared" si="1361"/>
        <v>Medium</v>
      </c>
      <c r="Z3809" s="3">
        <f t="shared" si="1362"/>
        <v>1.7781184953806219</v>
      </c>
      <c r="AA3809" s="3">
        <f t="shared" si="1363"/>
        <v>0.513957049760844</v>
      </c>
      <c r="AB3809" s="3">
        <f t="shared" si="1364"/>
        <v>0.41451135908282044</v>
      </c>
      <c r="AC3809" s="3">
        <f t="shared" si="1365"/>
        <v>-1.1072311426924974</v>
      </c>
      <c r="AD3809" s="3">
        <f t="shared" si="1366"/>
        <v>3.4673259474462328</v>
      </c>
      <c r="AE3809" s="3">
        <f t="shared" si="1367"/>
        <v>2.1962781478606801</v>
      </c>
      <c r="AF3809" s="3">
        <f t="shared" si="1368"/>
        <v>2.3716926823909459</v>
      </c>
      <c r="AG3809" t="str">
        <f t="shared" si="1369"/>
        <v>Cluster 2</v>
      </c>
      <c r="AH3809" t="str">
        <f t="shared" si="1370"/>
        <v>Not Applicable</v>
      </c>
      <c r="AI3809">
        <f t="shared" si="1371"/>
        <v>46.97</v>
      </c>
      <c r="AJ3809" t="e">
        <f t="shared" si="1372"/>
        <v>#N/A</v>
      </c>
      <c r="AK3809" t="str">
        <f t="shared" si="1373"/>
        <v>no - Low</v>
      </c>
      <c r="AL3809" t="str">
        <f t="shared" si="1374"/>
        <v>Q1 - Low</v>
      </c>
      <c r="AM3809">
        <f t="shared" si="1375"/>
        <v>0</v>
      </c>
      <c r="AN3809">
        <f t="shared" si="1376"/>
        <v>0</v>
      </c>
      <c r="AO3809">
        <f t="shared" si="1377"/>
        <v>0</v>
      </c>
      <c r="AP3809">
        <f t="shared" si="1378"/>
        <v>1</v>
      </c>
      <c r="AQ3809">
        <f t="shared" si="1379"/>
        <v>276.3</v>
      </c>
    </row>
    <row r="3810" spans="1:43" x14ac:dyDescent="0.25">
      <c r="A3810" t="s">
        <v>64</v>
      </c>
      <c r="B3810">
        <v>83</v>
      </c>
      <c r="C3810" t="s">
        <v>28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  <c r="U3810">
        <f t="shared" si="1357"/>
        <v>0</v>
      </c>
      <c r="V3810" t="str">
        <f t="shared" si="1358"/>
        <v>&lt;=3 calls</v>
      </c>
      <c r="W3810" t="str">
        <f t="shared" si="1359"/>
        <v>Q2</v>
      </c>
      <c r="X3810" t="str">
        <f t="shared" si="1360"/>
        <v>Not Applicable</v>
      </c>
      <c r="Y3810" t="str">
        <f t="shared" si="1361"/>
        <v>Medium</v>
      </c>
      <c r="Z3810" s="3">
        <f t="shared" si="1362"/>
        <v>-0.87312586156190952</v>
      </c>
      <c r="AA3810" s="3">
        <f t="shared" si="1363"/>
        <v>-0.57262053293941106</v>
      </c>
      <c r="AB3810" s="3">
        <f t="shared" si="1364"/>
        <v>0.34897476581021125</v>
      </c>
      <c r="AC3810" s="3">
        <f t="shared" si="1365"/>
        <v>0.23329915910523916</v>
      </c>
      <c r="AD3810" s="3">
        <f t="shared" si="1366"/>
        <v>1.8813585491638232</v>
      </c>
      <c r="AE3810" s="3">
        <f t="shared" si="1367"/>
        <v>1.1253687971876354</v>
      </c>
      <c r="AF3810" s="3">
        <f t="shared" si="1368"/>
        <v>2.6445037093668984</v>
      </c>
      <c r="AG3810" t="str">
        <f t="shared" si="1369"/>
        <v>Cluster 2</v>
      </c>
      <c r="AH3810" t="str">
        <f t="shared" si="1370"/>
        <v>&gt;16 messages</v>
      </c>
      <c r="AI3810" t="e">
        <f t="shared" si="1371"/>
        <v>#N/A</v>
      </c>
      <c r="AJ3810">
        <f t="shared" si="1372"/>
        <v>22.63</v>
      </c>
      <c r="AK3810" t="str">
        <f t="shared" si="1373"/>
        <v>no - Medium</v>
      </c>
      <c r="AL3810" t="str">
        <f t="shared" si="1374"/>
        <v>Q3 - High</v>
      </c>
      <c r="AM3810">
        <f t="shared" si="1375"/>
        <v>0</v>
      </c>
      <c r="AN3810">
        <f t="shared" si="1376"/>
        <v>0</v>
      </c>
      <c r="AO3810">
        <f t="shared" si="1377"/>
        <v>1</v>
      </c>
      <c r="AP3810">
        <f t="shared" si="1378"/>
        <v>3</v>
      </c>
      <c r="AQ3810">
        <f t="shared" si="1379"/>
        <v>133.1</v>
      </c>
    </row>
    <row r="3811" spans="1:43" x14ac:dyDescent="0.25">
      <c r="A3811" t="s">
        <v>73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  <c r="U3811">
        <f t="shared" si="1357"/>
        <v>0</v>
      </c>
      <c r="V3811" t="str">
        <f t="shared" si="1358"/>
        <v>&lt;=3 calls</v>
      </c>
      <c r="W3811" t="str">
        <f t="shared" si="1359"/>
        <v>Q4</v>
      </c>
      <c r="X3811" t="str">
        <f t="shared" si="1360"/>
        <v>Not Applicable</v>
      </c>
      <c r="Y3811" t="str">
        <f t="shared" si="1361"/>
        <v>High</v>
      </c>
      <c r="Z3811" s="3">
        <f t="shared" si="1362"/>
        <v>1.2597187607829203</v>
      </c>
      <c r="AA3811" s="3">
        <f t="shared" si="1363"/>
        <v>0.99953384496022557</v>
      </c>
      <c r="AB3811" s="3">
        <f t="shared" si="1364"/>
        <v>-0.82274008360916084</v>
      </c>
      <c r="AC3811" s="3">
        <f t="shared" si="1365"/>
        <v>-0.23769797395883072</v>
      </c>
      <c r="AD3811" s="3">
        <f t="shared" si="1366"/>
        <v>3.1172086763386697</v>
      </c>
      <c r="AE3811" s="3">
        <f t="shared" si="1367"/>
        <v>1.8219113138379623</v>
      </c>
      <c r="AF3811" s="3">
        <f t="shared" si="1368"/>
        <v>2.2184976310874127</v>
      </c>
      <c r="AG3811" t="str">
        <f t="shared" si="1369"/>
        <v>Cluster 2</v>
      </c>
      <c r="AH3811" t="str">
        <f t="shared" si="1370"/>
        <v>Not Applicable</v>
      </c>
      <c r="AI3811" t="e">
        <f t="shared" si="1371"/>
        <v>#N/A</v>
      </c>
      <c r="AJ3811">
        <f t="shared" si="1372"/>
        <v>42.21</v>
      </c>
      <c r="AK3811" t="str">
        <f t="shared" si="1373"/>
        <v>no - Medium</v>
      </c>
      <c r="AL3811" t="str">
        <f t="shared" si="1374"/>
        <v>Q2 - Medium</v>
      </c>
      <c r="AM3811">
        <f t="shared" si="1375"/>
        <v>0</v>
      </c>
      <c r="AN3811">
        <f t="shared" si="1376"/>
        <v>1</v>
      </c>
      <c r="AO3811">
        <f t="shared" si="1377"/>
        <v>0</v>
      </c>
      <c r="AP3811">
        <f t="shared" si="1378"/>
        <v>1</v>
      </c>
      <c r="AQ3811">
        <f t="shared" si="1379"/>
        <v>248.3</v>
      </c>
    </row>
    <row r="3812" spans="1:43" x14ac:dyDescent="0.25">
      <c r="A3812" t="s">
        <v>64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  <c r="U3812">
        <f t="shared" si="1357"/>
        <v>0</v>
      </c>
      <c r="V3812" t="str">
        <f t="shared" si="1358"/>
        <v>&lt;=3 calls</v>
      </c>
      <c r="W3812" t="str">
        <f t="shared" si="1359"/>
        <v>Q2</v>
      </c>
      <c r="X3812" t="str">
        <f t="shared" si="1360"/>
        <v>Not Applicable</v>
      </c>
      <c r="Y3812" t="str">
        <f t="shared" si="1361"/>
        <v>Low</v>
      </c>
      <c r="Z3812" s="3">
        <f t="shared" si="1362"/>
        <v>0.92831321616510387</v>
      </c>
      <c r="AA3812" s="3">
        <f t="shared" si="1363"/>
        <v>-0.88904147735212291</v>
      </c>
      <c r="AB3812" s="3">
        <f t="shared" si="1364"/>
        <v>-0.42753456660160982</v>
      </c>
      <c r="AC3812" s="3">
        <f t="shared" si="1365"/>
        <v>5.2146415619058542E-2</v>
      </c>
      <c r="AD3812" s="3">
        <f t="shared" si="1366"/>
        <v>2.2727587654041166</v>
      </c>
      <c r="AE3812" s="3">
        <f t="shared" si="1367"/>
        <v>1.3556051158284945</v>
      </c>
      <c r="AF3812" s="3">
        <f t="shared" si="1368"/>
        <v>2.5514501865408867</v>
      </c>
      <c r="AG3812" t="str">
        <f t="shared" si="1369"/>
        <v>Cluster 2</v>
      </c>
      <c r="AH3812" t="str">
        <f t="shared" si="1370"/>
        <v>&gt;16 messages</v>
      </c>
      <c r="AI3812" t="e">
        <f t="shared" si="1371"/>
        <v>#N/A</v>
      </c>
      <c r="AJ3812">
        <f t="shared" si="1372"/>
        <v>39.17</v>
      </c>
      <c r="AK3812" t="str">
        <f t="shared" si="1373"/>
        <v>no - High</v>
      </c>
      <c r="AL3812" t="str">
        <f t="shared" si="1374"/>
        <v>Q3 - High</v>
      </c>
      <c r="AM3812">
        <f t="shared" si="1375"/>
        <v>0</v>
      </c>
      <c r="AN3812">
        <f t="shared" si="1376"/>
        <v>1</v>
      </c>
      <c r="AO3812">
        <f t="shared" si="1377"/>
        <v>0</v>
      </c>
      <c r="AP3812">
        <f t="shared" si="1378"/>
        <v>3</v>
      </c>
      <c r="AQ3812">
        <f t="shared" si="1379"/>
        <v>230.4</v>
      </c>
    </row>
    <row r="3813" spans="1:43" x14ac:dyDescent="0.25">
      <c r="A3813" t="s">
        <v>52</v>
      </c>
      <c r="B3813">
        <v>103</v>
      </c>
      <c r="C3813" t="s">
        <v>25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  <c r="U3813">
        <f t="shared" si="1357"/>
        <v>0</v>
      </c>
      <c r="V3813" t="str">
        <f t="shared" si="1358"/>
        <v>&lt;=3 calls</v>
      </c>
      <c r="W3813" t="str">
        <f t="shared" si="1359"/>
        <v>Q3</v>
      </c>
      <c r="X3813" t="str">
        <f t="shared" si="1360"/>
        <v>Not Applicable</v>
      </c>
      <c r="Y3813" t="str">
        <f t="shared" si="1361"/>
        <v>Low</v>
      </c>
      <c r="Z3813" s="3">
        <f t="shared" si="1362"/>
        <v>0.1025764960559078</v>
      </c>
      <c r="AA3813" s="3">
        <f t="shared" si="1363"/>
        <v>-2.2562187654749715</v>
      </c>
      <c r="AB3813" s="3">
        <f t="shared" si="1364"/>
        <v>0.15633690073617912</v>
      </c>
      <c r="AC3813" s="3">
        <f t="shared" si="1365"/>
        <v>0.16083806171076653</v>
      </c>
      <c r="AD3813" s="3">
        <f t="shared" si="1366"/>
        <v>2.3406026040118273</v>
      </c>
      <c r="AE3813" s="3">
        <f t="shared" si="1367"/>
        <v>2.2696597022133478</v>
      </c>
      <c r="AF3813" s="3">
        <f t="shared" si="1368"/>
        <v>3.5811017547390938</v>
      </c>
      <c r="AG3813" t="str">
        <f t="shared" si="1369"/>
        <v>Cluster 2</v>
      </c>
      <c r="AH3813" t="str">
        <f t="shared" si="1370"/>
        <v>Not Applicable</v>
      </c>
      <c r="AI3813" t="e">
        <f t="shared" si="1371"/>
        <v>#N/A</v>
      </c>
      <c r="AJ3813">
        <f t="shared" si="1372"/>
        <v>31.59</v>
      </c>
      <c r="AK3813" t="str">
        <f t="shared" si="1373"/>
        <v>no - High</v>
      </c>
      <c r="AL3813" t="str">
        <f t="shared" si="1374"/>
        <v>Q3 - High</v>
      </c>
      <c r="AM3813">
        <f t="shared" si="1375"/>
        <v>0</v>
      </c>
      <c r="AN3813">
        <f t="shared" si="1376"/>
        <v>0</v>
      </c>
      <c r="AO3813">
        <f t="shared" si="1377"/>
        <v>0</v>
      </c>
      <c r="AP3813">
        <f t="shared" si="1378"/>
        <v>1</v>
      </c>
      <c r="AQ3813">
        <f t="shared" si="1379"/>
        <v>185.8</v>
      </c>
    </row>
    <row r="3814" spans="1:43" x14ac:dyDescent="0.25">
      <c r="A3814" t="s">
        <v>56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  <c r="U3814">
        <f t="shared" si="1357"/>
        <v>0</v>
      </c>
      <c r="V3814" t="str">
        <f t="shared" si="1358"/>
        <v>&lt;=3 calls</v>
      </c>
      <c r="W3814" t="str">
        <f t="shared" si="1359"/>
        <v>Q2</v>
      </c>
      <c r="X3814" t="str">
        <f t="shared" si="1360"/>
        <v>Not Applicable</v>
      </c>
      <c r="Y3814" t="str">
        <f t="shared" si="1361"/>
        <v>Low</v>
      </c>
      <c r="Z3814" s="3">
        <f t="shared" si="1362"/>
        <v>6.7399371208206507E-2</v>
      </c>
      <c r="AA3814" s="3">
        <f t="shared" si="1363"/>
        <v>-1.8104433469312771</v>
      </c>
      <c r="AB3814" s="3">
        <f t="shared" si="1364"/>
        <v>-0.20510734094911906</v>
      </c>
      <c r="AC3814" s="3">
        <f t="shared" si="1365"/>
        <v>2.2984404348476986</v>
      </c>
      <c r="AD3814" s="3">
        <f t="shared" si="1366"/>
        <v>3.6479752573026176</v>
      </c>
      <c r="AE3814" s="3">
        <f t="shared" si="1367"/>
        <v>2.9337936603553225</v>
      </c>
      <c r="AF3814" s="3">
        <f t="shared" si="1368"/>
        <v>3.4505893707003246</v>
      </c>
      <c r="AG3814" t="str">
        <f t="shared" si="1369"/>
        <v>Cluster 2</v>
      </c>
      <c r="AH3814" t="str">
        <f t="shared" si="1370"/>
        <v>Not Applicable</v>
      </c>
      <c r="AI3814" t="e">
        <f t="shared" si="1371"/>
        <v>#N/A</v>
      </c>
      <c r="AJ3814">
        <f t="shared" si="1372"/>
        <v>31.26</v>
      </c>
      <c r="AK3814" t="str">
        <f t="shared" si="1373"/>
        <v>no - High</v>
      </c>
      <c r="AL3814" t="str">
        <f t="shared" si="1374"/>
        <v>Q4 - Very High</v>
      </c>
      <c r="AM3814">
        <f t="shared" si="1375"/>
        <v>0</v>
      </c>
      <c r="AN3814">
        <f t="shared" si="1376"/>
        <v>1</v>
      </c>
      <c r="AO3814">
        <f t="shared" si="1377"/>
        <v>0</v>
      </c>
      <c r="AP3814">
        <f t="shared" si="1378"/>
        <v>2</v>
      </c>
      <c r="AQ3814">
        <f t="shared" si="1379"/>
        <v>183.9</v>
      </c>
    </row>
    <row r="3815" spans="1:43" x14ac:dyDescent="0.25">
      <c r="A3815" t="s">
        <v>36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  <c r="U3815">
        <f t="shared" si="1357"/>
        <v>0</v>
      </c>
      <c r="V3815" t="str">
        <f t="shared" si="1358"/>
        <v>&lt;=3 calls</v>
      </c>
      <c r="W3815" t="str">
        <f t="shared" si="1359"/>
        <v>Q2</v>
      </c>
      <c r="X3815" t="str">
        <f t="shared" si="1360"/>
        <v>Low</v>
      </c>
      <c r="Y3815" t="str">
        <f t="shared" si="1361"/>
        <v>Medium</v>
      </c>
      <c r="Z3815" s="3">
        <f t="shared" si="1362"/>
        <v>-0.87682871680903574</v>
      </c>
      <c r="AA3815" s="3">
        <f t="shared" si="1363"/>
        <v>-0.63829280442129488</v>
      </c>
      <c r="AB3815" s="3">
        <f t="shared" si="1364"/>
        <v>-8.396394126338691E-2</v>
      </c>
      <c r="AC3815" s="3">
        <f t="shared" si="1365"/>
        <v>-0.88984785050908088</v>
      </c>
      <c r="AD3815" s="3">
        <f t="shared" si="1366"/>
        <v>0.99862846808985861</v>
      </c>
      <c r="AE3815" s="3">
        <f t="shared" si="1367"/>
        <v>1.4053915622647999</v>
      </c>
      <c r="AF3815" s="3">
        <f t="shared" si="1368"/>
        <v>3.3095304907631071</v>
      </c>
      <c r="AG3815" t="str">
        <f t="shared" si="1369"/>
        <v>Cluster 1</v>
      </c>
      <c r="AH3815" t="str">
        <f t="shared" si="1370"/>
        <v>Not Applicable</v>
      </c>
      <c r="AI3815" t="e">
        <f t="shared" si="1371"/>
        <v>#N/A</v>
      </c>
      <c r="AJ3815">
        <f t="shared" si="1372"/>
        <v>22.59</v>
      </c>
      <c r="AK3815" t="str">
        <f t="shared" si="1373"/>
        <v>yes - Low</v>
      </c>
      <c r="AL3815" t="str">
        <f t="shared" si="1374"/>
        <v>Q1 - Low</v>
      </c>
      <c r="AM3815">
        <f t="shared" si="1375"/>
        <v>1</v>
      </c>
      <c r="AN3815">
        <f t="shared" si="1376"/>
        <v>1</v>
      </c>
      <c r="AO3815">
        <f t="shared" si="1377"/>
        <v>0</v>
      </c>
      <c r="AP3815">
        <f t="shared" si="1378"/>
        <v>0</v>
      </c>
      <c r="AQ3815">
        <f t="shared" si="1379"/>
        <v>132.9</v>
      </c>
    </row>
    <row r="3816" spans="1:43" x14ac:dyDescent="0.25">
      <c r="A3816" t="s">
        <v>61</v>
      </c>
      <c r="B3816">
        <v>116</v>
      </c>
      <c r="C3816" t="s">
        <v>28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  <c r="U3816">
        <f t="shared" si="1357"/>
        <v>0</v>
      </c>
      <c r="V3816" t="str">
        <f t="shared" si="1358"/>
        <v>&lt;=3 calls</v>
      </c>
      <c r="W3816" t="str">
        <f t="shared" si="1359"/>
        <v>Q3</v>
      </c>
      <c r="X3816" t="str">
        <f t="shared" si="1360"/>
        <v>Not Applicable</v>
      </c>
      <c r="Y3816" t="str">
        <f t="shared" si="1361"/>
        <v>Medium</v>
      </c>
      <c r="Z3816" s="3">
        <f t="shared" si="1362"/>
        <v>-2.3320582346391384E-2</v>
      </c>
      <c r="AA3816" s="3">
        <f t="shared" si="1363"/>
        <v>-3.4608467630870329E-3</v>
      </c>
      <c r="AB3816" s="3">
        <f t="shared" si="1364"/>
        <v>-0.63407413327892292</v>
      </c>
      <c r="AC3816" s="3">
        <f t="shared" si="1365"/>
        <v>2.0085960452698095</v>
      </c>
      <c r="AD3816" s="3">
        <f t="shared" si="1366"/>
        <v>3.3365468485173477</v>
      </c>
      <c r="AE3816" s="3">
        <f t="shared" si="1367"/>
        <v>2.1064339312184059</v>
      </c>
      <c r="AF3816" s="3">
        <f t="shared" si="1368"/>
        <v>2.39616004073714</v>
      </c>
      <c r="AG3816" t="str">
        <f t="shared" si="1369"/>
        <v>Cluster 2</v>
      </c>
      <c r="AH3816" t="str">
        <f t="shared" si="1370"/>
        <v>Not Applicable</v>
      </c>
      <c r="AI3816" t="e">
        <f t="shared" si="1371"/>
        <v>#N/A</v>
      </c>
      <c r="AJ3816">
        <f t="shared" si="1372"/>
        <v>30.43</v>
      </c>
      <c r="AK3816" t="str">
        <f t="shared" si="1373"/>
        <v>no - High</v>
      </c>
      <c r="AL3816" t="str">
        <f t="shared" si="1374"/>
        <v>Q4 - Very High</v>
      </c>
      <c r="AM3816">
        <f t="shared" si="1375"/>
        <v>0</v>
      </c>
      <c r="AN3816">
        <f t="shared" si="1376"/>
        <v>0</v>
      </c>
      <c r="AO3816">
        <f t="shared" si="1377"/>
        <v>1</v>
      </c>
      <c r="AP3816">
        <f t="shared" si="1378"/>
        <v>1</v>
      </c>
      <c r="AQ3816">
        <f t="shared" si="1379"/>
        <v>179</v>
      </c>
    </row>
    <row r="3817" spans="1:43" x14ac:dyDescent="0.25">
      <c r="A3817" t="s">
        <v>60</v>
      </c>
      <c r="B3817">
        <v>96</v>
      </c>
      <c r="C3817" t="s">
        <v>25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  <c r="U3817">
        <f t="shared" si="1357"/>
        <v>0</v>
      </c>
      <c r="V3817" t="str">
        <f t="shared" si="1358"/>
        <v>&lt;=3 calls</v>
      </c>
      <c r="W3817" t="str">
        <f t="shared" si="1359"/>
        <v>Q2</v>
      </c>
      <c r="X3817" t="str">
        <f t="shared" si="1360"/>
        <v>Low</v>
      </c>
      <c r="Y3817" t="str">
        <f t="shared" si="1361"/>
        <v>Medium</v>
      </c>
      <c r="Z3817" s="3">
        <f t="shared" si="1362"/>
        <v>0.15811932476280441</v>
      </c>
      <c r="AA3817" s="3">
        <f t="shared" si="1363"/>
        <v>0.33286078597746827</v>
      </c>
      <c r="AB3817" s="3">
        <f t="shared" si="1364"/>
        <v>0.15832285810807625</v>
      </c>
      <c r="AC3817" s="3">
        <f t="shared" si="1365"/>
        <v>-1.6144588244538034</v>
      </c>
      <c r="AD3817" s="3">
        <f t="shared" si="1366"/>
        <v>2.1993248363419036</v>
      </c>
      <c r="AE3817" s="3">
        <f t="shared" si="1367"/>
        <v>1.6635328211253453</v>
      </c>
      <c r="AF3817" s="3">
        <f t="shared" si="1368"/>
        <v>2.9491783869702015</v>
      </c>
      <c r="AG3817" t="str">
        <f t="shared" si="1369"/>
        <v>Cluster 2</v>
      </c>
      <c r="AH3817" t="str">
        <f t="shared" si="1370"/>
        <v>Not Applicable</v>
      </c>
      <c r="AI3817" t="e">
        <f t="shared" si="1371"/>
        <v>#N/A</v>
      </c>
      <c r="AJ3817">
        <f t="shared" si="1372"/>
        <v>32.1</v>
      </c>
      <c r="AK3817" t="str">
        <f t="shared" si="1373"/>
        <v>yes - Low</v>
      </c>
      <c r="AL3817" t="str">
        <f t="shared" si="1374"/>
        <v>Q1 - Low</v>
      </c>
      <c r="AM3817">
        <f t="shared" si="1375"/>
        <v>1</v>
      </c>
      <c r="AN3817">
        <f t="shared" si="1376"/>
        <v>0</v>
      </c>
      <c r="AO3817">
        <f t="shared" si="1377"/>
        <v>0</v>
      </c>
      <c r="AP3817">
        <f t="shared" si="1378"/>
        <v>3</v>
      </c>
      <c r="AQ3817">
        <f t="shared" si="1379"/>
        <v>188.8</v>
      </c>
    </row>
    <row r="3818" spans="1:43" x14ac:dyDescent="0.25">
      <c r="A3818" t="s">
        <v>74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  <c r="U3818">
        <f t="shared" si="1357"/>
        <v>1</v>
      </c>
      <c r="V3818" t="str">
        <f t="shared" si="1358"/>
        <v>&gt;3 calls</v>
      </c>
      <c r="W3818" t="str">
        <f t="shared" si="1359"/>
        <v>Q1</v>
      </c>
      <c r="X3818" t="str">
        <f t="shared" si="1360"/>
        <v>Low</v>
      </c>
      <c r="Y3818" t="str">
        <f t="shared" si="1361"/>
        <v>Low</v>
      </c>
      <c r="Z3818" s="3">
        <f t="shared" si="1362"/>
        <v>-0.82684017097282902</v>
      </c>
      <c r="AA3818" s="3">
        <f t="shared" si="1363"/>
        <v>-2.0950231900194392</v>
      </c>
      <c r="AB3818" s="3">
        <f t="shared" si="1364"/>
        <v>-0.92402390957592007</v>
      </c>
      <c r="AC3818" s="3">
        <f t="shared" si="1365"/>
        <v>-0.16523687656435807</v>
      </c>
      <c r="AD3818" s="3">
        <f t="shared" si="1366"/>
        <v>1.3898424197128338</v>
      </c>
      <c r="AE3818" s="3">
        <f t="shared" si="1367"/>
        <v>2.440063574150952</v>
      </c>
      <c r="AF3818" s="3">
        <f t="shared" si="1368"/>
        <v>4.2398300131212112</v>
      </c>
      <c r="AG3818" t="str">
        <f t="shared" si="1369"/>
        <v>Cluster 1</v>
      </c>
      <c r="AH3818" t="str">
        <f t="shared" si="1370"/>
        <v>&gt;16 messages</v>
      </c>
      <c r="AI3818">
        <f t="shared" si="1371"/>
        <v>23.05</v>
      </c>
      <c r="AJ3818" t="e">
        <f t="shared" si="1372"/>
        <v>#N/A</v>
      </c>
      <c r="AK3818" t="str">
        <f t="shared" si="1373"/>
        <v>yes - Low</v>
      </c>
      <c r="AL3818" t="str">
        <f t="shared" si="1374"/>
        <v>Q2 - Medium</v>
      </c>
      <c r="AM3818">
        <f t="shared" si="1375"/>
        <v>1</v>
      </c>
      <c r="AN3818">
        <f t="shared" si="1376"/>
        <v>1</v>
      </c>
      <c r="AO3818">
        <f t="shared" si="1377"/>
        <v>0</v>
      </c>
      <c r="AP3818">
        <f t="shared" si="1378"/>
        <v>4</v>
      </c>
      <c r="AQ3818">
        <f t="shared" si="1379"/>
        <v>135.6</v>
      </c>
    </row>
    <row r="3819" spans="1:43" x14ac:dyDescent="0.25">
      <c r="A3819" t="s">
        <v>34</v>
      </c>
      <c r="B3819">
        <v>105</v>
      </c>
      <c r="C3819" t="s">
        <v>25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  <c r="U3819">
        <f t="shared" si="1357"/>
        <v>0</v>
      </c>
      <c r="V3819" t="str">
        <f t="shared" si="1358"/>
        <v>&lt;=3 calls</v>
      </c>
      <c r="W3819" t="str">
        <f t="shared" si="1359"/>
        <v>Q3</v>
      </c>
      <c r="X3819" t="str">
        <f t="shared" si="1360"/>
        <v>High</v>
      </c>
      <c r="Y3819" t="str">
        <f t="shared" si="1361"/>
        <v>Low</v>
      </c>
      <c r="Z3819" s="3">
        <f t="shared" si="1362"/>
        <v>-0.14366337787800068</v>
      </c>
      <c r="AA3819" s="3">
        <f t="shared" si="1363"/>
        <v>-1.7228803182887658</v>
      </c>
      <c r="AB3819" s="3">
        <f t="shared" si="1364"/>
        <v>1.2128662225855116</v>
      </c>
      <c r="AC3819" s="3">
        <f t="shared" si="1365"/>
        <v>0.19706861040800316</v>
      </c>
      <c r="AD3819" s="3">
        <f t="shared" si="1366"/>
        <v>2.7542001637572753</v>
      </c>
      <c r="AE3819" s="3">
        <f t="shared" si="1367"/>
        <v>2.1210460316520963</v>
      </c>
      <c r="AF3819" s="3">
        <f t="shared" si="1368"/>
        <v>3.067907103341561</v>
      </c>
      <c r="AG3819" t="str">
        <f t="shared" si="1369"/>
        <v>Cluster 2</v>
      </c>
      <c r="AH3819" t="str">
        <f t="shared" si="1370"/>
        <v>&gt;16 messages</v>
      </c>
      <c r="AI3819" t="e">
        <f t="shared" si="1371"/>
        <v>#N/A</v>
      </c>
      <c r="AJ3819">
        <f t="shared" si="1372"/>
        <v>29.33</v>
      </c>
      <c r="AK3819" t="str">
        <f t="shared" si="1373"/>
        <v>yes - Medium</v>
      </c>
      <c r="AL3819" t="str">
        <f t="shared" si="1374"/>
        <v>Q3 - High</v>
      </c>
      <c r="AM3819">
        <f t="shared" si="1375"/>
        <v>1</v>
      </c>
      <c r="AN3819">
        <f t="shared" si="1376"/>
        <v>0</v>
      </c>
      <c r="AO3819">
        <f t="shared" si="1377"/>
        <v>0</v>
      </c>
      <c r="AP3819">
        <f t="shared" si="1378"/>
        <v>2</v>
      </c>
      <c r="AQ3819">
        <f t="shared" si="1379"/>
        <v>172.5</v>
      </c>
    </row>
    <row r="3820" spans="1:43" x14ac:dyDescent="0.25">
      <c r="A3820" t="s">
        <v>24</v>
      </c>
      <c r="B3820">
        <v>107</v>
      </c>
      <c r="C3820" t="s">
        <v>28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  <c r="U3820">
        <f t="shared" si="1357"/>
        <v>0</v>
      </c>
      <c r="V3820" t="str">
        <f t="shared" si="1358"/>
        <v>&lt;=3 calls</v>
      </c>
      <c r="W3820" t="str">
        <f t="shared" si="1359"/>
        <v>Q3</v>
      </c>
      <c r="X3820" t="str">
        <f t="shared" si="1360"/>
        <v>Not Applicable</v>
      </c>
      <c r="Y3820" t="str">
        <f t="shared" si="1361"/>
        <v>Medium</v>
      </c>
      <c r="Z3820" s="3">
        <f t="shared" si="1362"/>
        <v>-0.44359465289524214</v>
      </c>
      <c r="AA3820" s="3">
        <f t="shared" si="1363"/>
        <v>0.30101968465291878</v>
      </c>
      <c r="AB3820" s="3">
        <f t="shared" si="1364"/>
        <v>-1.6349966487151322</v>
      </c>
      <c r="AC3820" s="3">
        <f t="shared" si="1365"/>
        <v>-0.52754236353671935</v>
      </c>
      <c r="AD3820" s="3">
        <f t="shared" si="1366"/>
        <v>1.6213192444034779</v>
      </c>
      <c r="AE3820" s="3">
        <f t="shared" si="1367"/>
        <v>1.7996955446023124</v>
      </c>
      <c r="AF3820" s="3">
        <f t="shared" si="1368"/>
        <v>3.4422568199147729</v>
      </c>
      <c r="AG3820" t="str">
        <f t="shared" si="1369"/>
        <v>Cluster 1</v>
      </c>
      <c r="AH3820" t="str">
        <f t="shared" si="1370"/>
        <v>Not Applicable</v>
      </c>
      <c r="AI3820" t="e">
        <f t="shared" si="1371"/>
        <v>#N/A</v>
      </c>
      <c r="AJ3820">
        <f t="shared" si="1372"/>
        <v>26.57</v>
      </c>
      <c r="AK3820" t="str">
        <f t="shared" si="1373"/>
        <v>no - Low</v>
      </c>
      <c r="AL3820" t="str">
        <f t="shared" si="1374"/>
        <v>Q2 - Medium</v>
      </c>
      <c r="AM3820">
        <f t="shared" si="1375"/>
        <v>0</v>
      </c>
      <c r="AN3820">
        <f t="shared" si="1376"/>
        <v>0</v>
      </c>
      <c r="AO3820">
        <f t="shared" si="1377"/>
        <v>1</v>
      </c>
      <c r="AP3820">
        <f t="shared" si="1378"/>
        <v>1</v>
      </c>
      <c r="AQ3820">
        <f t="shared" si="1379"/>
        <v>156.30000000000001</v>
      </c>
    </row>
    <row r="3821" spans="1:43" x14ac:dyDescent="0.25">
      <c r="A3821" t="s">
        <v>56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  <c r="U3821">
        <f t="shared" si="1357"/>
        <v>1</v>
      </c>
      <c r="V3821" t="str">
        <f t="shared" si="1358"/>
        <v>&lt;=3 calls</v>
      </c>
      <c r="W3821" t="str">
        <f t="shared" si="1359"/>
        <v>Q2</v>
      </c>
      <c r="X3821" t="str">
        <f t="shared" si="1360"/>
        <v>Not Applicable</v>
      </c>
      <c r="Y3821" t="str">
        <f t="shared" si="1361"/>
        <v>High</v>
      </c>
      <c r="Z3821" s="3">
        <f t="shared" si="1362"/>
        <v>1.006073176354759</v>
      </c>
      <c r="AA3821" s="3">
        <f t="shared" si="1363"/>
        <v>1.3557561660286244</v>
      </c>
      <c r="AB3821" s="3">
        <f t="shared" si="1364"/>
        <v>-9.7865642866667935E-2</v>
      </c>
      <c r="AC3821" s="3">
        <f t="shared" si="1365"/>
        <v>0.48691299998589177</v>
      </c>
      <c r="AD3821" s="3">
        <f t="shared" si="1366"/>
        <v>3.5494609971824413</v>
      </c>
      <c r="AE3821" s="3">
        <f t="shared" si="1367"/>
        <v>1.759806799485147</v>
      </c>
      <c r="AF3821" s="3">
        <f t="shared" si="1368"/>
        <v>1.262999038997632</v>
      </c>
      <c r="AG3821" t="str">
        <f t="shared" si="1369"/>
        <v>Cluster 3</v>
      </c>
      <c r="AH3821" t="str">
        <f t="shared" si="1370"/>
        <v>Not Applicable</v>
      </c>
      <c r="AI3821">
        <f t="shared" si="1371"/>
        <v>39.880000000000003</v>
      </c>
      <c r="AJ3821" t="e">
        <f t="shared" si="1372"/>
        <v>#N/A</v>
      </c>
      <c r="AK3821" t="str">
        <f t="shared" si="1373"/>
        <v>no - Medium</v>
      </c>
      <c r="AL3821" t="str">
        <f t="shared" si="1374"/>
        <v>Q3 - High</v>
      </c>
      <c r="AM3821">
        <f t="shared" si="1375"/>
        <v>0</v>
      </c>
      <c r="AN3821">
        <f t="shared" si="1376"/>
        <v>1</v>
      </c>
      <c r="AO3821">
        <f t="shared" si="1377"/>
        <v>0</v>
      </c>
      <c r="AP3821">
        <f t="shared" si="1378"/>
        <v>1</v>
      </c>
      <c r="AQ3821">
        <f t="shared" si="1379"/>
        <v>234.6</v>
      </c>
    </row>
    <row r="3822" spans="1:43" x14ac:dyDescent="0.25">
      <c r="A3822" t="s">
        <v>64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  <c r="U3822">
        <f t="shared" si="1357"/>
        <v>0</v>
      </c>
      <c r="V3822" t="str">
        <f t="shared" si="1358"/>
        <v>&lt;=3 calls</v>
      </c>
      <c r="W3822" t="str">
        <f t="shared" si="1359"/>
        <v>Q3</v>
      </c>
      <c r="X3822" t="str">
        <f t="shared" si="1360"/>
        <v>Not Applicable</v>
      </c>
      <c r="Y3822" t="str">
        <f t="shared" si="1361"/>
        <v>Medium</v>
      </c>
      <c r="Z3822" s="3">
        <f t="shared" si="1362"/>
        <v>0.40435919869671239</v>
      </c>
      <c r="AA3822" s="3">
        <f t="shared" si="1363"/>
        <v>0.62540090439676754</v>
      </c>
      <c r="AB3822" s="3">
        <f t="shared" si="1364"/>
        <v>0.27946625779380785</v>
      </c>
      <c r="AC3822" s="3">
        <f t="shared" si="1365"/>
        <v>1.0303712304444337</v>
      </c>
      <c r="AD3822" s="3">
        <f t="shared" si="1366"/>
        <v>3.2208064358522441</v>
      </c>
      <c r="AE3822" s="3">
        <f t="shared" si="1367"/>
        <v>1.3016907906887079</v>
      </c>
      <c r="AF3822" s="3">
        <f t="shared" si="1368"/>
        <v>1.007573189351697</v>
      </c>
      <c r="AG3822" t="str">
        <f t="shared" si="1369"/>
        <v>Cluster 3</v>
      </c>
      <c r="AH3822" t="str">
        <f t="shared" si="1370"/>
        <v>Not Applicable</v>
      </c>
      <c r="AI3822" t="e">
        <f t="shared" si="1371"/>
        <v>#N/A</v>
      </c>
      <c r="AJ3822">
        <f t="shared" si="1372"/>
        <v>34.36</v>
      </c>
      <c r="AK3822" t="str">
        <f t="shared" si="1373"/>
        <v>no - High</v>
      </c>
      <c r="AL3822" t="str">
        <f t="shared" si="1374"/>
        <v>Q4 - Very High</v>
      </c>
      <c r="AM3822">
        <f t="shared" si="1375"/>
        <v>0</v>
      </c>
      <c r="AN3822">
        <f t="shared" si="1376"/>
        <v>1</v>
      </c>
      <c r="AO3822">
        <f t="shared" si="1377"/>
        <v>0</v>
      </c>
      <c r="AP3822">
        <f t="shared" si="1378"/>
        <v>1</v>
      </c>
      <c r="AQ3822">
        <f t="shared" si="1379"/>
        <v>202.1</v>
      </c>
    </row>
    <row r="3823" spans="1:43" x14ac:dyDescent="0.25">
      <c r="A3823" t="s">
        <v>71</v>
      </c>
      <c r="B3823">
        <v>128</v>
      </c>
      <c r="C3823" t="s">
        <v>28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  <c r="U3823">
        <f t="shared" si="1357"/>
        <v>0</v>
      </c>
      <c r="V3823" t="str">
        <f t="shared" si="1358"/>
        <v>&lt;=3 calls</v>
      </c>
      <c r="W3823" t="str">
        <f t="shared" si="1359"/>
        <v>Q4</v>
      </c>
      <c r="X3823" t="str">
        <f t="shared" si="1360"/>
        <v>Not Applicable</v>
      </c>
      <c r="Y3823" t="str">
        <f t="shared" si="1361"/>
        <v>High</v>
      </c>
      <c r="Z3823" s="3">
        <f t="shared" si="1362"/>
        <v>1.7022099628145295</v>
      </c>
      <c r="AA3823" s="3">
        <f t="shared" si="1363"/>
        <v>0.79057661751786878</v>
      </c>
      <c r="AB3823" s="3">
        <f t="shared" si="1364"/>
        <v>1.1274700555939301</v>
      </c>
      <c r="AC3823" s="3">
        <f t="shared" si="1365"/>
        <v>0.48691299998589177</v>
      </c>
      <c r="AD3823" s="3">
        <f t="shared" si="1366"/>
        <v>4.1527271055671013</v>
      </c>
      <c r="AE3823" s="3">
        <f t="shared" si="1367"/>
        <v>2.2429451935986484</v>
      </c>
      <c r="AF3823" s="3">
        <f t="shared" si="1368"/>
        <v>0.9035839029458399</v>
      </c>
      <c r="AG3823" t="str">
        <f t="shared" si="1369"/>
        <v>Cluster 3</v>
      </c>
      <c r="AH3823" t="str">
        <f t="shared" si="1370"/>
        <v>&gt;16 messages</v>
      </c>
      <c r="AI3823" t="e">
        <f t="shared" si="1371"/>
        <v>#N/A</v>
      </c>
      <c r="AJ3823">
        <f t="shared" si="1372"/>
        <v>46.27</v>
      </c>
      <c r="AK3823" t="str">
        <f t="shared" si="1373"/>
        <v>no - Low</v>
      </c>
      <c r="AL3823" t="str">
        <f t="shared" si="1374"/>
        <v>Q3 - High</v>
      </c>
      <c r="AM3823">
        <f t="shared" si="1375"/>
        <v>0</v>
      </c>
      <c r="AN3823">
        <f t="shared" si="1376"/>
        <v>0</v>
      </c>
      <c r="AO3823">
        <f t="shared" si="1377"/>
        <v>1</v>
      </c>
      <c r="AP3823">
        <f t="shared" si="1378"/>
        <v>1</v>
      </c>
      <c r="AQ3823">
        <f t="shared" si="1379"/>
        <v>272.2</v>
      </c>
    </row>
    <row r="3824" spans="1:43" x14ac:dyDescent="0.25">
      <c r="A3824" t="s">
        <v>57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  <c r="U3824">
        <f t="shared" si="1357"/>
        <v>0</v>
      </c>
      <c r="V3824" t="str">
        <f t="shared" si="1358"/>
        <v>&lt;=3 calls</v>
      </c>
      <c r="W3824" t="str">
        <f t="shared" si="1359"/>
        <v>Q2</v>
      </c>
      <c r="X3824" t="str">
        <f t="shared" si="1360"/>
        <v>Not Applicable</v>
      </c>
      <c r="Y3824" t="str">
        <f t="shared" si="1361"/>
        <v>Medium</v>
      </c>
      <c r="Z3824" s="3">
        <f t="shared" si="1362"/>
        <v>1.2023245044524602</v>
      </c>
      <c r="AA3824" s="3">
        <f t="shared" si="1363"/>
        <v>-0.69003459407368783</v>
      </c>
      <c r="AB3824" s="3">
        <f t="shared" si="1364"/>
        <v>-0.82075412623726374</v>
      </c>
      <c r="AC3824" s="3">
        <f t="shared" si="1365"/>
        <v>-0.41885071744501134</v>
      </c>
      <c r="AD3824" s="3">
        <f t="shared" si="1366"/>
        <v>2.3056832713228377</v>
      </c>
      <c r="AE3824" s="3">
        <f t="shared" si="1367"/>
        <v>1.6645735833134527</v>
      </c>
      <c r="AF3824" s="3">
        <f t="shared" si="1368"/>
        <v>2.8680019318110634</v>
      </c>
      <c r="AG3824" t="str">
        <f t="shared" si="1369"/>
        <v>Cluster 2</v>
      </c>
      <c r="AH3824" t="str">
        <f t="shared" si="1370"/>
        <v>Not Applicable</v>
      </c>
      <c r="AI3824" t="e">
        <f t="shared" si="1371"/>
        <v>#N/A</v>
      </c>
      <c r="AJ3824">
        <f t="shared" si="1372"/>
        <v>41.68</v>
      </c>
      <c r="AK3824" t="str">
        <f t="shared" si="1373"/>
        <v>no - High</v>
      </c>
      <c r="AL3824" t="str">
        <f t="shared" si="1374"/>
        <v>Q2 - Medium</v>
      </c>
      <c r="AM3824">
        <f t="shared" si="1375"/>
        <v>0</v>
      </c>
      <c r="AN3824">
        <f t="shared" si="1376"/>
        <v>1</v>
      </c>
      <c r="AO3824">
        <f t="shared" si="1377"/>
        <v>0</v>
      </c>
      <c r="AP3824">
        <f t="shared" si="1378"/>
        <v>1</v>
      </c>
      <c r="AQ3824">
        <f t="shared" si="1379"/>
        <v>245.2</v>
      </c>
    </row>
    <row r="3825" spans="1:43" x14ac:dyDescent="0.25">
      <c r="A3825" t="s">
        <v>41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  <c r="U3825">
        <f t="shared" si="1357"/>
        <v>0</v>
      </c>
      <c r="V3825" t="str">
        <f t="shared" si="1358"/>
        <v>&lt;=3 calls</v>
      </c>
      <c r="W3825" t="str">
        <f t="shared" si="1359"/>
        <v>Q2</v>
      </c>
      <c r="X3825" t="str">
        <f t="shared" si="1360"/>
        <v>Not Applicable</v>
      </c>
      <c r="Y3825" t="str">
        <f t="shared" si="1361"/>
        <v>Medium</v>
      </c>
      <c r="Z3825" s="3">
        <f t="shared" si="1362"/>
        <v>0.50618771799268947</v>
      </c>
      <c r="AA3825" s="3">
        <f t="shared" si="1363"/>
        <v>-0.13679545855963826</v>
      </c>
      <c r="AB3825" s="3">
        <f t="shared" si="1364"/>
        <v>-1.0094200765675017</v>
      </c>
      <c r="AC3825" s="3">
        <f t="shared" si="1365"/>
        <v>0.34199080519694713</v>
      </c>
      <c r="AD3825" s="3">
        <f t="shared" si="1366"/>
        <v>2.1942542198366577</v>
      </c>
      <c r="AE3825" s="3">
        <f t="shared" si="1367"/>
        <v>1.1877818003092933</v>
      </c>
      <c r="AF3825" s="3">
        <f t="shared" si="1368"/>
        <v>2.4508977190044043</v>
      </c>
      <c r="AG3825" t="str">
        <f t="shared" si="1369"/>
        <v>Cluster 2</v>
      </c>
      <c r="AH3825" t="str">
        <f t="shared" si="1370"/>
        <v>Not Applicable</v>
      </c>
      <c r="AI3825" t="e">
        <f t="shared" si="1371"/>
        <v>#N/A</v>
      </c>
      <c r="AJ3825">
        <f t="shared" si="1372"/>
        <v>35.29</v>
      </c>
      <c r="AK3825" t="str">
        <f t="shared" si="1373"/>
        <v>no - Medium</v>
      </c>
      <c r="AL3825" t="str">
        <f t="shared" si="1374"/>
        <v>Q3 - High</v>
      </c>
      <c r="AM3825">
        <f t="shared" si="1375"/>
        <v>0</v>
      </c>
      <c r="AN3825">
        <f t="shared" si="1376"/>
        <v>1</v>
      </c>
      <c r="AO3825">
        <f t="shared" si="1377"/>
        <v>0</v>
      </c>
      <c r="AP3825">
        <f t="shared" si="1378"/>
        <v>1</v>
      </c>
      <c r="AQ3825">
        <f t="shared" si="1379"/>
        <v>207.6</v>
      </c>
    </row>
    <row r="3826" spans="1:43" x14ac:dyDescent="0.25">
      <c r="A3826" t="s">
        <v>65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  <c r="U3826">
        <f t="shared" si="1357"/>
        <v>0</v>
      </c>
      <c r="V3826" t="str">
        <f t="shared" si="1358"/>
        <v>&lt;=3 calls</v>
      </c>
      <c r="W3826" t="str">
        <f t="shared" si="1359"/>
        <v>Q1</v>
      </c>
      <c r="X3826" t="str">
        <f t="shared" si="1360"/>
        <v>Not Applicable</v>
      </c>
      <c r="Y3826" t="str">
        <f t="shared" si="1361"/>
        <v>Medium</v>
      </c>
      <c r="Z3826" s="3">
        <f t="shared" si="1362"/>
        <v>0.78945614439786238</v>
      </c>
      <c r="AA3826" s="3">
        <f t="shared" si="1363"/>
        <v>-0.54873970694599905</v>
      </c>
      <c r="AB3826" s="3">
        <f t="shared" si="1364"/>
        <v>-0.2567422326184472</v>
      </c>
      <c r="AC3826" s="3">
        <f t="shared" si="1365"/>
        <v>-5.6545230472650088E-2</v>
      </c>
      <c r="AD3826" s="3">
        <f t="shared" si="1366"/>
        <v>2.201891949149041</v>
      </c>
      <c r="AE3826" s="3">
        <f t="shared" si="1367"/>
        <v>0.99672975625584159</v>
      </c>
      <c r="AF3826" s="3">
        <f t="shared" si="1368"/>
        <v>2.2668507357751406</v>
      </c>
      <c r="AG3826" t="str">
        <f t="shared" si="1369"/>
        <v>Cluster 2</v>
      </c>
      <c r="AH3826" t="str">
        <f t="shared" si="1370"/>
        <v>Not Applicable</v>
      </c>
      <c r="AI3826" t="e">
        <f t="shared" si="1371"/>
        <v>#N/A</v>
      </c>
      <c r="AJ3826">
        <f t="shared" si="1372"/>
        <v>37.89</v>
      </c>
      <c r="AK3826" t="str">
        <f t="shared" si="1373"/>
        <v>no - Low</v>
      </c>
      <c r="AL3826" t="str">
        <f t="shared" si="1374"/>
        <v>Q2 - Medium</v>
      </c>
      <c r="AM3826">
        <f t="shared" si="1375"/>
        <v>0</v>
      </c>
      <c r="AN3826">
        <f t="shared" si="1376"/>
        <v>1</v>
      </c>
      <c r="AO3826">
        <f t="shared" si="1377"/>
        <v>0</v>
      </c>
      <c r="AP3826">
        <f t="shared" si="1378"/>
        <v>1</v>
      </c>
      <c r="AQ3826">
        <f t="shared" si="1379"/>
        <v>222.9</v>
      </c>
    </row>
    <row r="3827" spans="1:43" x14ac:dyDescent="0.25">
      <c r="A3827" t="s">
        <v>34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  <c r="U3827">
        <f t="shared" si="1357"/>
        <v>1</v>
      </c>
      <c r="V3827" t="str">
        <f t="shared" si="1358"/>
        <v>&lt;=3 calls</v>
      </c>
      <c r="W3827" t="str">
        <f t="shared" si="1359"/>
        <v>Q3</v>
      </c>
      <c r="X3827" t="str">
        <f t="shared" si="1360"/>
        <v>Not Applicable</v>
      </c>
      <c r="Y3827" t="str">
        <f t="shared" si="1361"/>
        <v>High</v>
      </c>
      <c r="Z3827" s="3">
        <f t="shared" si="1362"/>
        <v>1.7318328047915414</v>
      </c>
      <c r="AA3827" s="3">
        <f t="shared" si="1363"/>
        <v>1.2522725867238385</v>
      </c>
      <c r="AB3827" s="3">
        <f t="shared" si="1364"/>
        <v>1.9305842075269392E-2</v>
      </c>
      <c r="AC3827" s="3">
        <f t="shared" si="1365"/>
        <v>0.19706861040800316</v>
      </c>
      <c r="AD3827" s="3">
        <f t="shared" si="1366"/>
        <v>3.8739643694742258</v>
      </c>
      <c r="AE3827" s="3">
        <f t="shared" si="1367"/>
        <v>2.1463085164902385</v>
      </c>
      <c r="AF3827" s="3">
        <f t="shared" si="1368"/>
        <v>1.4851533792713878</v>
      </c>
      <c r="AG3827" t="str">
        <f t="shared" si="1369"/>
        <v>Cluster 3</v>
      </c>
      <c r="AH3827" t="str">
        <f t="shared" si="1370"/>
        <v>Not Applicable</v>
      </c>
      <c r="AI3827">
        <f t="shared" si="1371"/>
        <v>46.55</v>
      </c>
      <c r="AJ3827" t="e">
        <f t="shared" si="1372"/>
        <v>#N/A</v>
      </c>
      <c r="AK3827" t="str">
        <f t="shared" si="1373"/>
        <v>no - Low</v>
      </c>
      <c r="AL3827" t="str">
        <f t="shared" si="1374"/>
        <v>Q3 - High</v>
      </c>
      <c r="AM3827">
        <f t="shared" si="1375"/>
        <v>0</v>
      </c>
      <c r="AN3827">
        <f t="shared" si="1376"/>
        <v>1</v>
      </c>
      <c r="AO3827">
        <f t="shared" si="1377"/>
        <v>0</v>
      </c>
      <c r="AP3827">
        <f t="shared" si="1378"/>
        <v>1</v>
      </c>
      <c r="AQ3827">
        <f t="shared" si="1379"/>
        <v>273.8</v>
      </c>
    </row>
    <row r="3828" spans="1:43" x14ac:dyDescent="0.25">
      <c r="A3828" t="s">
        <v>74</v>
      </c>
      <c r="B3828">
        <v>169</v>
      </c>
      <c r="C3828" t="s">
        <v>28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  <c r="U3828">
        <f t="shared" si="1357"/>
        <v>0</v>
      </c>
      <c r="V3828" t="str">
        <f t="shared" si="1358"/>
        <v>&lt;=3 calls</v>
      </c>
      <c r="W3828" t="str">
        <f t="shared" si="1359"/>
        <v>Q4</v>
      </c>
      <c r="X3828" t="str">
        <f t="shared" si="1360"/>
        <v>Not Applicable</v>
      </c>
      <c r="Y3828" t="str">
        <f t="shared" si="1361"/>
        <v>High</v>
      </c>
      <c r="Z3828" s="3">
        <f t="shared" si="1362"/>
        <v>0.2321764297053332</v>
      </c>
      <c r="AA3828" s="3">
        <f t="shared" si="1363"/>
        <v>1.4532695388350572</v>
      </c>
      <c r="AB3828" s="3">
        <f t="shared" si="1364"/>
        <v>1.3062062190646817</v>
      </c>
      <c r="AC3828" s="3">
        <f t="shared" si="1365"/>
        <v>0.41445190259141979</v>
      </c>
      <c r="AD3828" s="3">
        <f t="shared" si="1366"/>
        <v>3.8543548738659825</v>
      </c>
      <c r="AE3828" s="3">
        <f t="shared" si="1367"/>
        <v>2.0109309568708404</v>
      </c>
      <c r="AF3828" s="3">
        <f t="shared" si="1368"/>
        <v>1.1097905806540667</v>
      </c>
      <c r="AG3828" t="str">
        <f t="shared" si="1369"/>
        <v>Cluster 3</v>
      </c>
      <c r="AH3828" t="str">
        <f t="shared" si="1370"/>
        <v>Not Applicable</v>
      </c>
      <c r="AI3828" t="e">
        <f t="shared" si="1371"/>
        <v>#N/A</v>
      </c>
      <c r="AJ3828">
        <f t="shared" si="1372"/>
        <v>32.78</v>
      </c>
      <c r="AK3828" t="str">
        <f t="shared" si="1373"/>
        <v>no - Medium</v>
      </c>
      <c r="AL3828" t="str">
        <f t="shared" si="1374"/>
        <v>Q3 - High</v>
      </c>
      <c r="AM3828">
        <f t="shared" si="1375"/>
        <v>0</v>
      </c>
      <c r="AN3828">
        <f t="shared" si="1376"/>
        <v>0</v>
      </c>
      <c r="AO3828">
        <f t="shared" si="1377"/>
        <v>1</v>
      </c>
      <c r="AP3828">
        <f t="shared" si="1378"/>
        <v>2</v>
      </c>
      <c r="AQ3828">
        <f t="shared" si="1379"/>
        <v>192.8</v>
      </c>
    </row>
    <row r="3829" spans="1:43" x14ac:dyDescent="0.25">
      <c r="A3829" t="s">
        <v>27</v>
      </c>
      <c r="B3829">
        <v>83</v>
      </c>
      <c r="C3829" t="s">
        <v>28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  <c r="U3829">
        <f t="shared" si="1357"/>
        <v>0</v>
      </c>
      <c r="V3829" t="str">
        <f t="shared" si="1358"/>
        <v>&lt;=3 calls</v>
      </c>
      <c r="W3829" t="str">
        <f t="shared" si="1359"/>
        <v>Q2</v>
      </c>
      <c r="X3829" t="str">
        <f t="shared" si="1360"/>
        <v>Not Applicable</v>
      </c>
      <c r="Y3829" t="str">
        <f t="shared" si="1361"/>
        <v>Low</v>
      </c>
      <c r="Z3829" s="3">
        <f t="shared" si="1362"/>
        <v>1.637409995989817</v>
      </c>
      <c r="AA3829" s="3">
        <f t="shared" si="1363"/>
        <v>-1.088048360630558</v>
      </c>
      <c r="AB3829" s="3">
        <f t="shared" si="1364"/>
        <v>-0.296461380056392</v>
      </c>
      <c r="AC3829" s="3">
        <f t="shared" si="1365"/>
        <v>-0.31015907135330267</v>
      </c>
      <c r="AD3829" s="3">
        <f t="shared" si="1366"/>
        <v>2.8168299730983102</v>
      </c>
      <c r="AE3829" s="3">
        <f t="shared" si="1367"/>
        <v>2.0122248208005735</v>
      </c>
      <c r="AF3829" s="3">
        <f t="shared" si="1368"/>
        <v>2.8571955413563792</v>
      </c>
      <c r="AG3829" t="str">
        <f t="shared" si="1369"/>
        <v>Cluster 2</v>
      </c>
      <c r="AH3829" t="str">
        <f t="shared" si="1370"/>
        <v>Not Applicable</v>
      </c>
      <c r="AI3829" t="e">
        <f t="shared" si="1371"/>
        <v>#N/A</v>
      </c>
      <c r="AJ3829">
        <f t="shared" si="1372"/>
        <v>45.68</v>
      </c>
      <c r="AK3829" t="str">
        <f t="shared" si="1373"/>
        <v>no - Medium</v>
      </c>
      <c r="AL3829" t="str">
        <f t="shared" si="1374"/>
        <v>Q2 - Medium</v>
      </c>
      <c r="AM3829">
        <f t="shared" si="1375"/>
        <v>0</v>
      </c>
      <c r="AN3829">
        <f t="shared" si="1376"/>
        <v>0</v>
      </c>
      <c r="AO3829">
        <f t="shared" si="1377"/>
        <v>1</v>
      </c>
      <c r="AP3829">
        <f t="shared" si="1378"/>
        <v>0</v>
      </c>
      <c r="AQ3829">
        <f t="shared" si="1379"/>
        <v>268.7</v>
      </c>
    </row>
    <row r="3830" spans="1:43" x14ac:dyDescent="0.25">
      <c r="A3830" t="s">
        <v>62</v>
      </c>
      <c r="B3830">
        <v>87</v>
      </c>
      <c r="C3830" t="s">
        <v>25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  <c r="U3830">
        <f t="shared" si="1357"/>
        <v>0</v>
      </c>
      <c r="V3830" t="str">
        <f t="shared" si="1358"/>
        <v>&lt;=3 calls</v>
      </c>
      <c r="W3830" t="str">
        <f t="shared" si="1359"/>
        <v>Q2</v>
      </c>
      <c r="X3830" t="str">
        <f t="shared" si="1360"/>
        <v>Not Applicable</v>
      </c>
      <c r="Y3830" t="str">
        <f t="shared" si="1361"/>
        <v>High</v>
      </c>
      <c r="Z3830" s="3">
        <f t="shared" si="1362"/>
        <v>-2.7023437593517614E-2</v>
      </c>
      <c r="AA3830" s="3">
        <f t="shared" si="1363"/>
        <v>0.92789136697998909</v>
      </c>
      <c r="AB3830" s="3">
        <f t="shared" si="1364"/>
        <v>1.2287538815606887</v>
      </c>
      <c r="AC3830" s="3">
        <f t="shared" si="1365"/>
        <v>-0.45508126614224731</v>
      </c>
      <c r="AD3830" s="3">
        <f t="shared" si="1366"/>
        <v>3.150829859727319</v>
      </c>
      <c r="AE3830" s="3">
        <f t="shared" si="1367"/>
        <v>1.6058168374193407</v>
      </c>
      <c r="AF3830" s="3">
        <f t="shared" si="1368"/>
        <v>1.7970995035694677</v>
      </c>
      <c r="AG3830" t="str">
        <f t="shared" si="1369"/>
        <v>Cluster 2</v>
      </c>
      <c r="AH3830" t="str">
        <f t="shared" si="1370"/>
        <v>&gt;16 messages</v>
      </c>
      <c r="AI3830" t="e">
        <f t="shared" si="1371"/>
        <v>#N/A</v>
      </c>
      <c r="AJ3830">
        <f t="shared" si="1372"/>
        <v>30.4</v>
      </c>
      <c r="AK3830" t="str">
        <f t="shared" si="1373"/>
        <v>no - High</v>
      </c>
      <c r="AL3830" t="str">
        <f t="shared" si="1374"/>
        <v>Q2 - Medium</v>
      </c>
      <c r="AM3830">
        <f t="shared" si="1375"/>
        <v>0</v>
      </c>
      <c r="AN3830">
        <f t="shared" si="1376"/>
        <v>0</v>
      </c>
      <c r="AO3830">
        <f t="shared" si="1377"/>
        <v>0</v>
      </c>
      <c r="AP3830">
        <f t="shared" si="1378"/>
        <v>1</v>
      </c>
      <c r="AQ3830">
        <f t="shared" si="1379"/>
        <v>178.8</v>
      </c>
    </row>
    <row r="3831" spans="1:43" x14ac:dyDescent="0.25">
      <c r="A3831" t="s">
        <v>38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  <c r="U3831">
        <f t="shared" si="1357"/>
        <v>0</v>
      </c>
      <c r="V3831" t="str">
        <f t="shared" si="1358"/>
        <v>&lt;=3 calls</v>
      </c>
      <c r="W3831" t="str">
        <f t="shared" si="1359"/>
        <v>Q3</v>
      </c>
      <c r="X3831" t="str">
        <f t="shared" si="1360"/>
        <v>Not Applicable</v>
      </c>
      <c r="Y3831" t="str">
        <f t="shared" si="1361"/>
        <v>Medium</v>
      </c>
      <c r="Z3831" s="3">
        <f t="shared" si="1362"/>
        <v>0.3154906727656781</v>
      </c>
      <c r="AA3831" s="3">
        <f t="shared" si="1363"/>
        <v>-0.64824314858521659</v>
      </c>
      <c r="AB3831" s="3">
        <f t="shared" si="1364"/>
        <v>0.42642710331420375</v>
      </c>
      <c r="AC3831" s="3">
        <f t="shared" si="1365"/>
        <v>-1.0347700452980251</v>
      </c>
      <c r="AD3831" s="3">
        <f t="shared" si="1366"/>
        <v>1.9723467823306617</v>
      </c>
      <c r="AE3831" s="3">
        <f t="shared" si="1367"/>
        <v>1.3312936060001321</v>
      </c>
      <c r="AF3831" s="3">
        <f t="shared" si="1368"/>
        <v>2.7666827611751139</v>
      </c>
      <c r="AG3831" t="str">
        <f t="shared" si="1369"/>
        <v>Cluster 2</v>
      </c>
      <c r="AH3831" t="str">
        <f t="shared" si="1370"/>
        <v>&gt;16 messages</v>
      </c>
      <c r="AI3831" t="e">
        <f t="shared" si="1371"/>
        <v>#N/A</v>
      </c>
      <c r="AJ3831">
        <f t="shared" si="1372"/>
        <v>33.54</v>
      </c>
      <c r="AK3831" t="str">
        <f t="shared" si="1373"/>
        <v>no - Low</v>
      </c>
      <c r="AL3831" t="str">
        <f t="shared" si="1374"/>
        <v>Q1 - Low</v>
      </c>
      <c r="AM3831">
        <f t="shared" si="1375"/>
        <v>0</v>
      </c>
      <c r="AN3831">
        <f t="shared" si="1376"/>
        <v>1</v>
      </c>
      <c r="AO3831">
        <f t="shared" si="1377"/>
        <v>0</v>
      </c>
      <c r="AP3831">
        <f t="shared" si="1378"/>
        <v>1</v>
      </c>
      <c r="AQ3831">
        <f t="shared" si="1379"/>
        <v>197.3</v>
      </c>
    </row>
    <row r="3832" spans="1:43" x14ac:dyDescent="0.25">
      <c r="A3832" t="s">
        <v>36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  <c r="U3832">
        <f t="shared" si="1357"/>
        <v>0</v>
      </c>
      <c r="V3832" t="str">
        <f t="shared" si="1358"/>
        <v>&lt;=3 calls</v>
      </c>
      <c r="W3832" t="str">
        <f t="shared" si="1359"/>
        <v>Q1</v>
      </c>
      <c r="X3832" t="str">
        <f t="shared" si="1360"/>
        <v>Not Applicable</v>
      </c>
      <c r="Y3832" t="str">
        <f t="shared" si="1361"/>
        <v>Medium</v>
      </c>
      <c r="Z3832" s="3">
        <f t="shared" si="1362"/>
        <v>0.99311318298981655</v>
      </c>
      <c r="AA3832" s="3">
        <f t="shared" si="1363"/>
        <v>-0.48903764196246857</v>
      </c>
      <c r="AB3832" s="3">
        <f t="shared" si="1364"/>
        <v>-0.46725371403955462</v>
      </c>
      <c r="AC3832" s="3">
        <f t="shared" si="1365"/>
        <v>-0.27392852265606671</v>
      </c>
      <c r="AD3832" s="3">
        <f t="shared" si="1366"/>
        <v>2.2460144894804492</v>
      </c>
      <c r="AE3832" s="3">
        <f t="shared" si="1367"/>
        <v>1.2323938000057733</v>
      </c>
      <c r="AF3832" s="3">
        <f t="shared" si="1368"/>
        <v>2.4480620640884934</v>
      </c>
      <c r="AG3832" t="str">
        <f t="shared" si="1369"/>
        <v>Cluster 2</v>
      </c>
      <c r="AH3832" t="str">
        <f t="shared" si="1370"/>
        <v>&gt;16 messages</v>
      </c>
      <c r="AI3832" t="e">
        <f t="shared" si="1371"/>
        <v>#N/A</v>
      </c>
      <c r="AJ3832">
        <f t="shared" si="1372"/>
        <v>39.76</v>
      </c>
      <c r="AK3832" t="str">
        <f t="shared" si="1373"/>
        <v>no - Medium</v>
      </c>
      <c r="AL3832" t="str">
        <f t="shared" si="1374"/>
        <v>Q2 - Medium</v>
      </c>
      <c r="AM3832">
        <f t="shared" si="1375"/>
        <v>0</v>
      </c>
      <c r="AN3832">
        <f t="shared" si="1376"/>
        <v>1</v>
      </c>
      <c r="AO3832">
        <f t="shared" si="1377"/>
        <v>0</v>
      </c>
      <c r="AP3832">
        <f t="shared" si="1378"/>
        <v>1</v>
      </c>
      <c r="AQ3832">
        <f t="shared" si="1379"/>
        <v>233.9</v>
      </c>
    </row>
    <row r="3833" spans="1:43" x14ac:dyDescent="0.25">
      <c r="A3833" t="s">
        <v>29</v>
      </c>
      <c r="B3833">
        <v>90</v>
      </c>
      <c r="C3833" t="s">
        <v>25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  <c r="U3833">
        <f t="shared" si="1357"/>
        <v>0</v>
      </c>
      <c r="V3833" t="str">
        <f t="shared" si="1358"/>
        <v>&lt;=3 calls</v>
      </c>
      <c r="W3833" t="str">
        <f t="shared" si="1359"/>
        <v>Q2</v>
      </c>
      <c r="X3833" t="str">
        <f t="shared" si="1360"/>
        <v>Low</v>
      </c>
      <c r="Y3833" t="str">
        <f t="shared" si="1361"/>
        <v>Medium</v>
      </c>
      <c r="Z3833" s="3">
        <f t="shared" si="1362"/>
        <v>0.49693057987487338</v>
      </c>
      <c r="AA3833" s="3">
        <f t="shared" si="1363"/>
        <v>0.16569500402358273</v>
      </c>
      <c r="AB3833" s="3">
        <f t="shared" si="1364"/>
        <v>-1.0829004993276994</v>
      </c>
      <c r="AC3833" s="3">
        <f t="shared" si="1365"/>
        <v>-2.1216865062151089</v>
      </c>
      <c r="AD3833" s="3">
        <f t="shared" si="1366"/>
        <v>2.205606291790061</v>
      </c>
      <c r="AE3833" s="3">
        <f t="shared" si="1367"/>
        <v>2.4389796960353336</v>
      </c>
      <c r="AF3833" s="3">
        <f t="shared" si="1368"/>
        <v>3.8771825854557473</v>
      </c>
      <c r="AG3833" t="str">
        <f t="shared" si="1369"/>
        <v>Cluster 1</v>
      </c>
      <c r="AH3833" t="str">
        <f t="shared" si="1370"/>
        <v>Not Applicable</v>
      </c>
      <c r="AI3833" t="e">
        <f t="shared" si="1371"/>
        <v>#N/A</v>
      </c>
      <c r="AJ3833">
        <f t="shared" si="1372"/>
        <v>35.21</v>
      </c>
      <c r="AK3833" t="str">
        <f t="shared" si="1373"/>
        <v>yes - Medium</v>
      </c>
      <c r="AL3833" t="str">
        <f t="shared" si="1374"/>
        <v>Q1 - Low</v>
      </c>
      <c r="AM3833">
        <f t="shared" si="1375"/>
        <v>1</v>
      </c>
      <c r="AN3833">
        <f t="shared" si="1376"/>
        <v>0</v>
      </c>
      <c r="AO3833">
        <f t="shared" si="1377"/>
        <v>0</v>
      </c>
      <c r="AP3833">
        <f t="shared" si="1378"/>
        <v>2</v>
      </c>
      <c r="AQ3833">
        <f t="shared" si="1379"/>
        <v>207.1</v>
      </c>
    </row>
    <row r="3834" spans="1:43" x14ac:dyDescent="0.25">
      <c r="A3834" t="s">
        <v>40</v>
      </c>
      <c r="B3834">
        <v>131</v>
      </c>
      <c r="C3834" t="s">
        <v>25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  <c r="U3834">
        <f t="shared" si="1357"/>
        <v>0</v>
      </c>
      <c r="V3834" t="str">
        <f t="shared" si="1358"/>
        <v>&lt;=3 calls</v>
      </c>
      <c r="W3834" t="str">
        <f t="shared" si="1359"/>
        <v>Q4</v>
      </c>
      <c r="X3834" t="str">
        <f t="shared" si="1360"/>
        <v>Not Applicable</v>
      </c>
      <c r="Y3834" t="str">
        <f t="shared" si="1361"/>
        <v>Medium</v>
      </c>
      <c r="Z3834" s="3">
        <f t="shared" si="1362"/>
        <v>-0.80462303949007008</v>
      </c>
      <c r="AA3834" s="3">
        <f t="shared" si="1363"/>
        <v>-0.41341502631666305</v>
      </c>
      <c r="AB3834" s="3">
        <f t="shared" si="1364"/>
        <v>0.6885734764046394</v>
      </c>
      <c r="AC3834" s="3">
        <f t="shared" si="1365"/>
        <v>-1.9043032140316922</v>
      </c>
      <c r="AD3834" s="3">
        <f t="shared" si="1366"/>
        <v>2.0127838374188318</v>
      </c>
      <c r="AE3834" s="3">
        <f t="shared" si="1367"/>
        <v>2.2178445353635698</v>
      </c>
      <c r="AF3834" s="3">
        <f t="shared" si="1368"/>
        <v>3.7130001333032059</v>
      </c>
      <c r="AG3834" t="str">
        <f t="shared" si="1369"/>
        <v>Cluster 1</v>
      </c>
      <c r="AH3834" t="str">
        <f t="shared" si="1370"/>
        <v>Not Applicable</v>
      </c>
      <c r="AI3834" t="e">
        <f t="shared" si="1371"/>
        <v>#N/A</v>
      </c>
      <c r="AJ3834">
        <f t="shared" si="1372"/>
        <v>23.26</v>
      </c>
      <c r="AK3834" t="str">
        <f t="shared" si="1373"/>
        <v>no - Low</v>
      </c>
      <c r="AL3834" t="str">
        <f t="shared" si="1374"/>
        <v>Q1 - Low</v>
      </c>
      <c r="AM3834">
        <f t="shared" si="1375"/>
        <v>0</v>
      </c>
      <c r="AN3834">
        <f t="shared" si="1376"/>
        <v>0</v>
      </c>
      <c r="AO3834">
        <f t="shared" si="1377"/>
        <v>0</v>
      </c>
      <c r="AP3834">
        <f t="shared" si="1378"/>
        <v>2</v>
      </c>
      <c r="AQ3834">
        <f t="shared" si="1379"/>
        <v>136.80000000000001</v>
      </c>
    </row>
    <row r="3835" spans="1:43" x14ac:dyDescent="0.25">
      <c r="A3835" t="s">
        <v>43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  <c r="U3835">
        <f t="shared" si="1357"/>
        <v>0</v>
      </c>
      <c r="V3835" t="str">
        <f t="shared" si="1358"/>
        <v>&lt;=3 calls</v>
      </c>
      <c r="W3835" t="str">
        <f t="shared" si="1359"/>
        <v>Q2</v>
      </c>
      <c r="X3835" t="str">
        <f t="shared" si="1360"/>
        <v>Not Applicable</v>
      </c>
      <c r="Y3835" t="str">
        <f t="shared" si="1361"/>
        <v>Medium</v>
      </c>
      <c r="Z3835" s="3">
        <f t="shared" si="1362"/>
        <v>-0.38620039656478244</v>
      </c>
      <c r="AA3835" s="3">
        <f t="shared" si="1363"/>
        <v>0.13584397153181749</v>
      </c>
      <c r="AB3835" s="3">
        <f t="shared" si="1364"/>
        <v>-1.1702826236911781</v>
      </c>
      <c r="AC3835" s="3">
        <f t="shared" si="1365"/>
        <v>0.30576025649971117</v>
      </c>
      <c r="AD3835" s="3">
        <f t="shared" si="1366"/>
        <v>1.8441522443192551</v>
      </c>
      <c r="AE3835" s="3">
        <f t="shared" si="1367"/>
        <v>1.2769710586683667</v>
      </c>
      <c r="AF3835" s="3">
        <f t="shared" si="1368"/>
        <v>2.8036427499104577</v>
      </c>
      <c r="AG3835" t="str">
        <f t="shared" si="1369"/>
        <v>Cluster 2</v>
      </c>
      <c r="AH3835" t="str">
        <f t="shared" si="1370"/>
        <v>Not Applicable</v>
      </c>
      <c r="AI3835" t="e">
        <f t="shared" si="1371"/>
        <v>#N/A</v>
      </c>
      <c r="AJ3835">
        <f t="shared" si="1372"/>
        <v>27.1</v>
      </c>
      <c r="AK3835" t="str">
        <f t="shared" si="1373"/>
        <v>no - Medium</v>
      </c>
      <c r="AL3835" t="str">
        <f t="shared" si="1374"/>
        <v>Q3 - High</v>
      </c>
      <c r="AM3835">
        <f t="shared" si="1375"/>
        <v>0</v>
      </c>
      <c r="AN3835">
        <f t="shared" si="1376"/>
        <v>1</v>
      </c>
      <c r="AO3835">
        <f t="shared" si="1377"/>
        <v>0</v>
      </c>
      <c r="AP3835">
        <f t="shared" si="1378"/>
        <v>1</v>
      </c>
      <c r="AQ3835">
        <f t="shared" si="1379"/>
        <v>159.4</v>
      </c>
    </row>
    <row r="3836" spans="1:43" x14ac:dyDescent="0.25">
      <c r="A3836" t="s">
        <v>72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  <c r="U3836">
        <f t="shared" si="1357"/>
        <v>0</v>
      </c>
      <c r="V3836" t="str">
        <f t="shared" si="1358"/>
        <v>&lt;=3 calls</v>
      </c>
      <c r="W3836" t="str">
        <f t="shared" si="1359"/>
        <v>Q1</v>
      </c>
      <c r="X3836" t="str">
        <f t="shared" si="1360"/>
        <v>Not Applicable</v>
      </c>
      <c r="Y3836" t="str">
        <f t="shared" si="1361"/>
        <v>Low</v>
      </c>
      <c r="Z3836" s="3">
        <f t="shared" si="1362"/>
        <v>-1.2619256625101858</v>
      </c>
      <c r="AA3836" s="3">
        <f t="shared" si="1363"/>
        <v>-0.84127982536529833</v>
      </c>
      <c r="AB3836" s="3">
        <f t="shared" si="1364"/>
        <v>1.4114619597752358</v>
      </c>
      <c r="AC3836" s="3">
        <f t="shared" si="1365"/>
        <v>0.30576025649971117</v>
      </c>
      <c r="AD3836" s="3">
        <f t="shared" si="1366"/>
        <v>2.7593397357727958</v>
      </c>
      <c r="AE3836" s="3">
        <f t="shared" si="1367"/>
        <v>2.0942593728131569</v>
      </c>
      <c r="AF3836" s="3">
        <f t="shared" si="1368"/>
        <v>3.0262004004719896</v>
      </c>
      <c r="AG3836" t="str">
        <f t="shared" si="1369"/>
        <v>Cluster 2</v>
      </c>
      <c r="AH3836" t="str">
        <f t="shared" si="1370"/>
        <v>Not Applicable</v>
      </c>
      <c r="AI3836" t="e">
        <f t="shared" si="1371"/>
        <v>#N/A</v>
      </c>
      <c r="AJ3836">
        <f t="shared" si="1372"/>
        <v>19.059999999999999</v>
      </c>
      <c r="AK3836" t="str">
        <f t="shared" si="1373"/>
        <v>no - Medium</v>
      </c>
      <c r="AL3836" t="str">
        <f t="shared" si="1374"/>
        <v>Q3 - High</v>
      </c>
      <c r="AM3836">
        <f t="shared" si="1375"/>
        <v>0</v>
      </c>
      <c r="AN3836">
        <f t="shared" si="1376"/>
        <v>1</v>
      </c>
      <c r="AO3836">
        <f t="shared" si="1377"/>
        <v>0</v>
      </c>
      <c r="AP3836">
        <f t="shared" si="1378"/>
        <v>0</v>
      </c>
      <c r="AQ3836">
        <f t="shared" si="1379"/>
        <v>112.1</v>
      </c>
    </row>
    <row r="3837" spans="1:43" x14ac:dyDescent="0.25">
      <c r="A3837" t="s">
        <v>69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  <c r="U3837">
        <f t="shared" si="1357"/>
        <v>0</v>
      </c>
      <c r="V3837" t="str">
        <f t="shared" si="1358"/>
        <v>&gt;3 calls</v>
      </c>
      <c r="W3837" t="str">
        <f t="shared" si="1359"/>
        <v>Q4</v>
      </c>
      <c r="X3837" t="str">
        <f t="shared" si="1360"/>
        <v>Not Applicable</v>
      </c>
      <c r="Y3837" t="str">
        <f t="shared" si="1361"/>
        <v>High</v>
      </c>
      <c r="Z3837" s="3">
        <f t="shared" si="1362"/>
        <v>1.0801302812972877</v>
      </c>
      <c r="AA3837" s="3">
        <f t="shared" si="1363"/>
        <v>0.84828861366861508</v>
      </c>
      <c r="AB3837" s="3">
        <f t="shared" si="1364"/>
        <v>5.5053074769419952E-2</v>
      </c>
      <c r="AC3837" s="3">
        <f t="shared" si="1365"/>
        <v>-9.277577916988608E-2</v>
      </c>
      <c r="AD3837" s="3">
        <f t="shared" si="1366"/>
        <v>3.1111582351317653</v>
      </c>
      <c r="AE3837" s="3">
        <f t="shared" si="1367"/>
        <v>1.37764769912243</v>
      </c>
      <c r="AF3837" s="3">
        <f t="shared" si="1368"/>
        <v>1.4548267256846954</v>
      </c>
      <c r="AG3837" t="str">
        <f t="shared" si="1369"/>
        <v>Cluster 2</v>
      </c>
      <c r="AH3837" t="str">
        <f t="shared" si="1370"/>
        <v>Not Applicable</v>
      </c>
      <c r="AI3837" t="e">
        <f t="shared" si="1371"/>
        <v>#N/A</v>
      </c>
      <c r="AJ3837">
        <f t="shared" si="1372"/>
        <v>40.56</v>
      </c>
      <c r="AK3837" t="str">
        <f t="shared" si="1373"/>
        <v>no - High</v>
      </c>
      <c r="AL3837" t="str">
        <f t="shared" si="1374"/>
        <v>Q2 - Medium</v>
      </c>
      <c r="AM3837">
        <f t="shared" si="1375"/>
        <v>0</v>
      </c>
      <c r="AN3837">
        <f t="shared" si="1376"/>
        <v>1</v>
      </c>
      <c r="AO3837">
        <f t="shared" si="1377"/>
        <v>0</v>
      </c>
      <c r="AP3837">
        <f t="shared" si="1378"/>
        <v>4</v>
      </c>
      <c r="AQ3837">
        <f t="shared" si="1379"/>
        <v>238.6</v>
      </c>
    </row>
    <row r="3838" spans="1:43" x14ac:dyDescent="0.25">
      <c r="A3838" t="s">
        <v>47</v>
      </c>
      <c r="B3838">
        <v>146</v>
      </c>
      <c r="C3838" t="s">
        <v>28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  <c r="U3838">
        <f t="shared" si="1357"/>
        <v>0</v>
      </c>
      <c r="V3838" t="str">
        <f t="shared" si="1358"/>
        <v>&lt;=3 calls</v>
      </c>
      <c r="W3838" t="str">
        <f t="shared" si="1359"/>
        <v>Q4</v>
      </c>
      <c r="X3838" t="str">
        <f t="shared" si="1360"/>
        <v>Low</v>
      </c>
      <c r="Y3838" t="str">
        <f t="shared" si="1361"/>
        <v>Medium</v>
      </c>
      <c r="Z3838" s="3">
        <f t="shared" si="1362"/>
        <v>-0.31029186399869052</v>
      </c>
      <c r="AA3838" s="3">
        <f t="shared" si="1363"/>
        <v>0.49007622376743204</v>
      </c>
      <c r="AB3838" s="3">
        <f t="shared" si="1364"/>
        <v>1.0440598459742456</v>
      </c>
      <c r="AC3838" s="3">
        <f t="shared" si="1365"/>
        <v>-0.16523687656435807</v>
      </c>
      <c r="AD3838" s="3">
        <f t="shared" si="1366"/>
        <v>2.7515513063862169</v>
      </c>
      <c r="AE3838" s="3">
        <f t="shared" si="1367"/>
        <v>1.2057445555831627</v>
      </c>
      <c r="AF3838" s="3">
        <f t="shared" si="1368"/>
        <v>1.8266376966878737</v>
      </c>
      <c r="AG3838" t="str">
        <f t="shared" si="1369"/>
        <v>Cluster 2</v>
      </c>
      <c r="AH3838" t="str">
        <f t="shared" si="1370"/>
        <v>Not Applicable</v>
      </c>
      <c r="AI3838" t="e">
        <f t="shared" si="1371"/>
        <v>#N/A</v>
      </c>
      <c r="AJ3838">
        <f t="shared" si="1372"/>
        <v>27.8</v>
      </c>
      <c r="AK3838" t="str">
        <f t="shared" si="1373"/>
        <v>yes - Medium</v>
      </c>
      <c r="AL3838" t="str">
        <f t="shared" si="1374"/>
        <v>Q2 - Medium</v>
      </c>
      <c r="AM3838">
        <f t="shared" si="1375"/>
        <v>1</v>
      </c>
      <c r="AN3838">
        <f t="shared" si="1376"/>
        <v>0</v>
      </c>
      <c r="AO3838">
        <f t="shared" si="1377"/>
        <v>1</v>
      </c>
      <c r="AP3838">
        <f t="shared" si="1378"/>
        <v>1</v>
      </c>
      <c r="AQ3838">
        <f t="shared" si="1379"/>
        <v>163.5</v>
      </c>
    </row>
    <row r="3839" spans="1:43" x14ac:dyDescent="0.25">
      <c r="A3839" t="s">
        <v>71</v>
      </c>
      <c r="B3839">
        <v>90</v>
      </c>
      <c r="C3839" t="s">
        <v>25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  <c r="U3839">
        <f t="shared" si="1357"/>
        <v>0</v>
      </c>
      <c r="V3839" t="str">
        <f t="shared" si="1358"/>
        <v>&lt;=3 calls</v>
      </c>
      <c r="W3839" t="str">
        <f t="shared" si="1359"/>
        <v>Q2</v>
      </c>
      <c r="X3839" t="str">
        <f t="shared" si="1360"/>
        <v>High</v>
      </c>
      <c r="Y3839" t="str">
        <f t="shared" si="1361"/>
        <v>Medium</v>
      </c>
      <c r="Z3839" s="3">
        <f t="shared" si="1362"/>
        <v>-0.98236009135213942</v>
      </c>
      <c r="AA3839" s="3">
        <f t="shared" si="1363"/>
        <v>0.41644367695441076</v>
      </c>
      <c r="AB3839" s="3">
        <f t="shared" si="1364"/>
        <v>-1.7839434516074253</v>
      </c>
      <c r="AC3839" s="3">
        <f t="shared" si="1365"/>
        <v>0.34199080519694713</v>
      </c>
      <c r="AD3839" s="3">
        <f t="shared" si="1366"/>
        <v>2.1028862339443259</v>
      </c>
      <c r="AE3839" s="3">
        <f t="shared" si="1367"/>
        <v>2.10662493921651</v>
      </c>
      <c r="AF3839" s="3">
        <f t="shared" si="1368"/>
        <v>3.5289668114258848</v>
      </c>
      <c r="AG3839" t="str">
        <f t="shared" si="1369"/>
        <v>Cluster 1</v>
      </c>
      <c r="AH3839" t="str">
        <f t="shared" si="1370"/>
        <v>Not Applicable</v>
      </c>
      <c r="AI3839" t="e">
        <f t="shared" si="1371"/>
        <v>#N/A</v>
      </c>
      <c r="AJ3839">
        <f t="shared" si="1372"/>
        <v>21.62</v>
      </c>
      <c r="AK3839" t="str">
        <f t="shared" si="1373"/>
        <v>yes - Low</v>
      </c>
      <c r="AL3839" t="str">
        <f t="shared" si="1374"/>
        <v>Q3 - High</v>
      </c>
      <c r="AM3839">
        <f t="shared" si="1375"/>
        <v>1</v>
      </c>
      <c r="AN3839">
        <f t="shared" si="1376"/>
        <v>0</v>
      </c>
      <c r="AO3839">
        <f t="shared" si="1377"/>
        <v>0</v>
      </c>
      <c r="AP3839">
        <f t="shared" si="1378"/>
        <v>2</v>
      </c>
      <c r="AQ3839">
        <f t="shared" si="1379"/>
        <v>127.2</v>
      </c>
    </row>
    <row r="3840" spans="1:43" x14ac:dyDescent="0.25">
      <c r="A3840" t="s">
        <v>61</v>
      </c>
      <c r="B3840">
        <v>59</v>
      </c>
      <c r="C3840" t="s">
        <v>25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  <c r="U3840">
        <f t="shared" si="1357"/>
        <v>0</v>
      </c>
      <c r="V3840" t="str">
        <f t="shared" si="1358"/>
        <v>&lt;=3 calls</v>
      </c>
      <c r="W3840" t="str">
        <f t="shared" si="1359"/>
        <v>Q1</v>
      </c>
      <c r="X3840" t="str">
        <f t="shared" si="1360"/>
        <v>Not Applicable</v>
      </c>
      <c r="Y3840" t="str">
        <f t="shared" si="1361"/>
        <v>Medium</v>
      </c>
      <c r="Z3840" s="3">
        <f t="shared" si="1362"/>
        <v>-0.63799455336938027</v>
      </c>
      <c r="AA3840" s="3">
        <f t="shared" si="1363"/>
        <v>0.55972863291488428</v>
      </c>
      <c r="AB3840" s="3">
        <f t="shared" si="1364"/>
        <v>0.93284623314800019</v>
      </c>
      <c r="AC3840" s="3">
        <f t="shared" si="1365"/>
        <v>-0.23769797395883072</v>
      </c>
      <c r="AD3840" s="3">
        <f t="shared" si="1366"/>
        <v>2.6231279594456791</v>
      </c>
      <c r="AE3840" s="3">
        <f t="shared" si="1367"/>
        <v>1.2833688535087278</v>
      </c>
      <c r="AF3840" s="3">
        <f t="shared" si="1368"/>
        <v>2.1007786500930936</v>
      </c>
      <c r="AG3840" t="str">
        <f t="shared" si="1369"/>
        <v>Cluster 2</v>
      </c>
      <c r="AH3840" t="str">
        <f t="shared" si="1370"/>
        <v>Not Applicable</v>
      </c>
      <c r="AI3840" t="e">
        <f t="shared" si="1371"/>
        <v>#N/A</v>
      </c>
      <c r="AJ3840">
        <f t="shared" si="1372"/>
        <v>24.79</v>
      </c>
      <c r="AK3840" t="str">
        <f t="shared" si="1373"/>
        <v>no - Medium</v>
      </c>
      <c r="AL3840" t="str">
        <f t="shared" si="1374"/>
        <v>Q2 - Medium</v>
      </c>
      <c r="AM3840">
        <f t="shared" si="1375"/>
        <v>0</v>
      </c>
      <c r="AN3840">
        <f t="shared" si="1376"/>
        <v>0</v>
      </c>
      <c r="AO3840">
        <f t="shared" si="1377"/>
        <v>0</v>
      </c>
      <c r="AP3840">
        <f t="shared" si="1378"/>
        <v>0</v>
      </c>
      <c r="AQ3840">
        <f t="shared" si="1379"/>
        <v>145.80000000000001</v>
      </c>
    </row>
    <row r="3841" spans="1:43" x14ac:dyDescent="0.25">
      <c r="A3841" t="s">
        <v>62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  <c r="U3841">
        <f t="shared" si="1357"/>
        <v>0</v>
      </c>
      <c r="V3841" t="str">
        <f t="shared" si="1358"/>
        <v>&lt;=3 calls</v>
      </c>
      <c r="W3841" t="str">
        <f t="shared" si="1359"/>
        <v>Q1</v>
      </c>
      <c r="X3841" t="str">
        <f t="shared" si="1360"/>
        <v>Not Applicable</v>
      </c>
      <c r="Y3841" t="str">
        <f t="shared" si="1361"/>
        <v>Medium</v>
      </c>
      <c r="Z3841" s="3">
        <f t="shared" si="1362"/>
        <v>1.2930444580070581</v>
      </c>
      <c r="AA3841" s="3">
        <f t="shared" si="1363"/>
        <v>0.43236422761668575</v>
      </c>
      <c r="AB3841" s="3">
        <f t="shared" si="1364"/>
        <v>0.15832285810807625</v>
      </c>
      <c r="AC3841" s="3">
        <f t="shared" si="1365"/>
        <v>0.30576025649971117</v>
      </c>
      <c r="AD3841" s="3">
        <f t="shared" si="1366"/>
        <v>3.2181426099572841</v>
      </c>
      <c r="AE3841" s="3">
        <f t="shared" si="1367"/>
        <v>1.4062212690610318</v>
      </c>
      <c r="AF3841" s="3">
        <f t="shared" si="1368"/>
        <v>1.2643079755726279</v>
      </c>
      <c r="AG3841" t="str">
        <f t="shared" si="1369"/>
        <v>Cluster 3</v>
      </c>
      <c r="AH3841" t="str">
        <f t="shared" si="1370"/>
        <v>Not Applicable</v>
      </c>
      <c r="AI3841" t="e">
        <f t="shared" si="1371"/>
        <v>#N/A</v>
      </c>
      <c r="AJ3841">
        <f t="shared" si="1372"/>
        <v>42.52</v>
      </c>
      <c r="AK3841" t="str">
        <f t="shared" si="1373"/>
        <v>no - Low</v>
      </c>
      <c r="AL3841" t="str">
        <f t="shared" si="1374"/>
        <v>Q3 - High</v>
      </c>
      <c r="AM3841">
        <f t="shared" si="1375"/>
        <v>0</v>
      </c>
      <c r="AN3841">
        <f t="shared" si="1376"/>
        <v>1</v>
      </c>
      <c r="AO3841">
        <f t="shared" si="1377"/>
        <v>0</v>
      </c>
      <c r="AP3841">
        <f t="shared" si="1378"/>
        <v>2</v>
      </c>
      <c r="AQ3841">
        <f t="shared" si="1379"/>
        <v>250.1</v>
      </c>
    </row>
    <row r="3842" spans="1:43" x14ac:dyDescent="0.25">
      <c r="A3842" t="s">
        <v>31</v>
      </c>
      <c r="B3842">
        <v>105</v>
      </c>
      <c r="C3842" t="s">
        <v>28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  <c r="U3842">
        <f t="shared" ref="U3842:U3905" si="1380">IF(T3842="yes",1,0)</f>
        <v>0</v>
      </c>
      <c r="V3842" t="str">
        <f t="shared" ref="V3842:V3905" si="1381">IF(S3842&gt;3,"&gt;3 calls","&lt;=3 calls")</f>
        <v>&lt;=3 calls</v>
      </c>
      <c r="W3842" t="str">
        <f t="shared" ref="W3842:W3905" si="1382">IF(B3842&lt;=_xlfn.QUARTILE.INC($B$2:$B$4251,1),"Q1",
IF(B3842&lt;=_xlfn.QUARTILE.INC($B$2:$B$4251,2),"Q2",
IF(B3842&lt;=_xlfn.QUARTILE.INC($B$2:$B$4251,3),"Q3","Q4")))</f>
        <v>Q3</v>
      </c>
      <c r="X3842" t="str">
        <f t="shared" ref="X3842:X3905" si="1383">IF(D3842="no","Not Applicable",IF(R3842&gt;2.84,"High","Low"))</f>
        <v>Not Applicable</v>
      </c>
      <c r="Y3842" t="str">
        <f t="shared" ref="Y3842:Y3905" si="1384">IF(J3842&lt;=165,"Low",IF(J3842&lt;=233,"Medium","High"))</f>
        <v>Medium</v>
      </c>
      <c r="Z3842" s="3">
        <f t="shared" ref="Z3842:Z3905" si="1385">(G3842-AVERAGE($G$2:$G$4251))/_xlfn.STDEV.S($G$2:$G$4251)</f>
        <v>-1.458176990607887</v>
      </c>
      <c r="AA3842" s="3">
        <f t="shared" ref="AA3842:AA3905" si="1386">(J3842-AVERAGE($J$2:$J$4251))/_xlfn.STDEV.S($J$2:$J$4251)</f>
        <v>-0.12684511439571652</v>
      </c>
      <c r="AB3842" s="3">
        <f t="shared" ref="AB3842:AB3905" si="1387">(M3842-AVERAGE($M$2:$M$4251))/_xlfn.STDEV.S($M$2:$M$4251)</f>
        <v>0.27350838567811647</v>
      </c>
      <c r="AC3842" s="3">
        <f t="shared" ref="AC3842:AC3905" si="1388">(P3842-AVERAGE($P$2:$P$4251))/_xlfn.STDEV.S($P$2:$P$4251)</f>
        <v>0.52314354868312773</v>
      </c>
      <c r="AD3842" s="3">
        <f t="shared" ref="AD3842:AD3905" si="1389">SQRT((Z3842-$BQ$13)^2+(AA3842-$BR$13)^2+(AB3842-$BS$13)^2+(AC3842-$BT$13)^2)</f>
        <v>2.2167804328044407</v>
      </c>
      <c r="AE3842" s="3">
        <f t="shared" ref="AE3842:AE3905" si="1390">SQRT((Z3842-$BQ$14)^2+(AA3842-$BR$14)^2+(AB3842-$BS$14)^2+(AC3842-$BT$14)^2)</f>
        <v>1.5782445401614293</v>
      </c>
      <c r="AF3842" s="3">
        <f t="shared" ref="AF3842:AF3905" si="1391">SQRT((Z3842-$BQ$15)^2+(AA3842-$BR$15)^2+(AB3842-$BS$15)^2+(AC3842-$BT$15)^2)</f>
        <v>2.8403514166092338</v>
      </c>
      <c r="AG3842" t="str">
        <f t="shared" ref="AG3842:AG3905" si="1392">IF(AD3842=MIN(AD3842:AF3842),"Cluster 1",IF(AE3842=MIN(AD3842:AF3842),"Cluster 2","Cluster 3"))</f>
        <v>Cluster 2</v>
      </c>
      <c r="AH3842" t="str">
        <f t="shared" ref="AH3842:AH3905" si="1393">IF(E3842="no","Not Applicable",IF(F3842=0,"0 messages",IF(F3842&lt;=16,"1-16 messages","&gt;16 messages")))</f>
        <v>Not Applicable</v>
      </c>
      <c r="AI3842" t="e">
        <f t="shared" ref="AI3842:AI3905" si="1394">IF(T3842="yes",I3842,NA())</f>
        <v>#N/A</v>
      </c>
      <c r="AJ3842">
        <f t="shared" ref="AJ3842:AJ3905" si="1395">IF(T3842="no",I3842,NA())</f>
        <v>17.260000000000002</v>
      </c>
      <c r="AK3842" t="str">
        <f t="shared" ref="AK3842:AK3905" si="1396">D3842&amp;" - "&amp;IF(Q3842&lt;=3,"Low",IF(Q3842&lt;=6,"Medium","High"))</f>
        <v>no - Medium</v>
      </c>
      <c r="AL3842" t="str">
        <f t="shared" ref="AL3842:AL3905" si="1397">IF(P3842&lt;=8.5,"Q1 - Low",IF(P3842&lt;=10.3,"Q2 - Medium",IF(P3842&lt;=12,"Q3 - High","Q4 - Very High")))</f>
        <v>Q3 - High</v>
      </c>
      <c r="AM3842">
        <f t="shared" ref="AM3842:AM3905" si="1398">IF(D3842="yes",1,0)</f>
        <v>0</v>
      </c>
      <c r="AN3842">
        <f t="shared" ref="AN3842:AN3905" si="1399">IF(C3842="area_code_415",1,0)</f>
        <v>0</v>
      </c>
      <c r="AO3842">
        <f t="shared" ref="AO3842:AO3905" si="1400">IF(C3842="area_code_510",1,0)</f>
        <v>1</v>
      </c>
      <c r="AP3842">
        <f t="shared" ref="AP3842:AP3905" si="1401">S3842</f>
        <v>3</v>
      </c>
      <c r="AQ3842">
        <f t="shared" ref="AQ3842:AQ3905" si="1402">G3842</f>
        <v>101.5</v>
      </c>
    </row>
    <row r="3843" spans="1:43" x14ac:dyDescent="0.25">
      <c r="A3843" t="s">
        <v>72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  <c r="U3843">
        <f t="shared" si="1380"/>
        <v>0</v>
      </c>
      <c r="V3843" t="str">
        <f t="shared" si="1381"/>
        <v>&lt;=3 calls</v>
      </c>
      <c r="W3843" t="str">
        <f t="shared" si="1382"/>
        <v>Q4</v>
      </c>
      <c r="X3843" t="str">
        <f t="shared" si="1383"/>
        <v>Not Applicable</v>
      </c>
      <c r="Y3843" t="str">
        <f t="shared" si="1384"/>
        <v>High</v>
      </c>
      <c r="Z3843" s="3">
        <f t="shared" si="1385"/>
        <v>-1.1230685907429443</v>
      </c>
      <c r="AA3843" s="3">
        <f t="shared" si="1386"/>
        <v>0.93187150464555757</v>
      </c>
      <c r="AB3843" s="3">
        <f t="shared" si="1387"/>
        <v>0.53168284402475774</v>
      </c>
      <c r="AC3843" s="3">
        <f t="shared" si="1388"/>
        <v>0.99414068174719761</v>
      </c>
      <c r="AD3843" s="3">
        <f t="shared" si="1389"/>
        <v>3.1733141637360607</v>
      </c>
      <c r="AE3843" s="3">
        <f t="shared" si="1390"/>
        <v>1.8440905353096839</v>
      </c>
      <c r="AF3843" s="3">
        <f t="shared" si="1391"/>
        <v>2.175182066648587</v>
      </c>
      <c r="AG3843" t="str">
        <f t="shared" si="1392"/>
        <v>Cluster 2</v>
      </c>
      <c r="AH3843" t="str">
        <f t="shared" si="1393"/>
        <v>&gt;16 messages</v>
      </c>
      <c r="AI3843" t="e">
        <f t="shared" si="1394"/>
        <v>#N/A</v>
      </c>
      <c r="AJ3843">
        <f t="shared" si="1395"/>
        <v>20.329999999999998</v>
      </c>
      <c r="AK3843" t="str">
        <f t="shared" si="1396"/>
        <v>no - Low</v>
      </c>
      <c r="AL3843" t="str">
        <f t="shared" si="1397"/>
        <v>Q4 - Very High</v>
      </c>
      <c r="AM3843">
        <f t="shared" si="1398"/>
        <v>0</v>
      </c>
      <c r="AN3843">
        <f t="shared" si="1399"/>
        <v>1</v>
      </c>
      <c r="AO3843">
        <f t="shared" si="1400"/>
        <v>0</v>
      </c>
      <c r="AP3843">
        <f t="shared" si="1401"/>
        <v>1</v>
      </c>
      <c r="AQ3843">
        <f t="shared" si="1402"/>
        <v>119.6</v>
      </c>
    </row>
    <row r="3844" spans="1:43" x14ac:dyDescent="0.25">
      <c r="A3844" t="s">
        <v>45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  <c r="U3844">
        <f t="shared" si="1380"/>
        <v>0</v>
      </c>
      <c r="V3844" t="str">
        <f t="shared" si="1381"/>
        <v>&lt;=3 calls</v>
      </c>
      <c r="W3844" t="str">
        <f t="shared" si="1382"/>
        <v>Q1</v>
      </c>
      <c r="X3844" t="str">
        <f t="shared" si="1383"/>
        <v>Not Applicable</v>
      </c>
      <c r="Y3844" t="str">
        <f t="shared" si="1384"/>
        <v>Medium</v>
      </c>
      <c r="Z3844" s="3">
        <f t="shared" si="1385"/>
        <v>-0.40841752804754139</v>
      </c>
      <c r="AA3844" s="3">
        <f t="shared" si="1386"/>
        <v>-4.5252292251558274E-2</v>
      </c>
      <c r="AB3844" s="3">
        <f t="shared" si="1387"/>
        <v>-0.80685242463398266</v>
      </c>
      <c r="AC3844" s="3">
        <f t="shared" si="1388"/>
        <v>-0.92607839920631685</v>
      </c>
      <c r="AD3844" s="3">
        <f t="shared" si="1389"/>
        <v>1.142052273543535</v>
      </c>
      <c r="AE3844" s="3">
        <f t="shared" si="1390"/>
        <v>1.2951774719260507</v>
      </c>
      <c r="AF3844" s="3">
        <f t="shared" si="1391"/>
        <v>3.1702816865483032</v>
      </c>
      <c r="AG3844" t="str">
        <f t="shared" si="1392"/>
        <v>Cluster 1</v>
      </c>
      <c r="AH3844" t="str">
        <f t="shared" si="1393"/>
        <v>Not Applicable</v>
      </c>
      <c r="AI3844" t="e">
        <f t="shared" si="1394"/>
        <v>#N/A</v>
      </c>
      <c r="AJ3844">
        <f t="shared" si="1395"/>
        <v>26.89</v>
      </c>
      <c r="AK3844" t="str">
        <f t="shared" si="1396"/>
        <v>no - High</v>
      </c>
      <c r="AL3844" t="str">
        <f t="shared" si="1397"/>
        <v>Q1 - Low</v>
      </c>
      <c r="AM3844">
        <f t="shared" si="1398"/>
        <v>0</v>
      </c>
      <c r="AN3844">
        <f t="shared" si="1399"/>
        <v>1</v>
      </c>
      <c r="AO3844">
        <f t="shared" si="1400"/>
        <v>0</v>
      </c>
      <c r="AP3844">
        <f t="shared" si="1401"/>
        <v>1</v>
      </c>
      <c r="AQ3844">
        <f t="shared" si="1402"/>
        <v>158.19999999999999</v>
      </c>
    </row>
    <row r="3845" spans="1:43" x14ac:dyDescent="0.25">
      <c r="A3845" t="s">
        <v>63</v>
      </c>
      <c r="B3845">
        <v>105</v>
      </c>
      <c r="C3845" t="s">
        <v>28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  <c r="U3845">
        <f t="shared" si="1380"/>
        <v>0</v>
      </c>
      <c r="V3845" t="str">
        <f t="shared" si="1381"/>
        <v>&lt;=3 calls</v>
      </c>
      <c r="W3845" t="str">
        <f t="shared" si="1382"/>
        <v>Q3</v>
      </c>
      <c r="X3845" t="str">
        <f t="shared" si="1383"/>
        <v>Not Applicable</v>
      </c>
      <c r="Y3845" t="str">
        <f t="shared" si="1384"/>
        <v>High</v>
      </c>
      <c r="Z3845" s="3">
        <f t="shared" si="1385"/>
        <v>0.23958214019958568</v>
      </c>
      <c r="AA3845" s="3">
        <f t="shared" si="1386"/>
        <v>1.1965506594058763</v>
      </c>
      <c r="AB3845" s="3">
        <f t="shared" si="1387"/>
        <v>0.51380922767768245</v>
      </c>
      <c r="AC3845" s="3">
        <f t="shared" si="1388"/>
        <v>-0.88984785050908088</v>
      </c>
      <c r="AD3845" s="3">
        <f t="shared" si="1389"/>
        <v>2.9436627788314587</v>
      </c>
      <c r="AE3845" s="3">
        <f t="shared" si="1390"/>
        <v>1.5952937666554143</v>
      </c>
      <c r="AF3845" s="3">
        <f t="shared" si="1391"/>
        <v>2.103514641827219</v>
      </c>
      <c r="AG3845" t="str">
        <f t="shared" si="1392"/>
        <v>Cluster 2</v>
      </c>
      <c r="AH3845" t="str">
        <f t="shared" si="1393"/>
        <v>Not Applicable</v>
      </c>
      <c r="AI3845" t="e">
        <f t="shared" si="1394"/>
        <v>#N/A</v>
      </c>
      <c r="AJ3845">
        <f t="shared" si="1395"/>
        <v>32.840000000000003</v>
      </c>
      <c r="AK3845" t="str">
        <f t="shared" si="1396"/>
        <v>no - Low</v>
      </c>
      <c r="AL3845" t="str">
        <f t="shared" si="1397"/>
        <v>Q1 - Low</v>
      </c>
      <c r="AM3845">
        <f t="shared" si="1398"/>
        <v>0</v>
      </c>
      <c r="AN3845">
        <f t="shared" si="1399"/>
        <v>0</v>
      </c>
      <c r="AO3845">
        <f t="shared" si="1400"/>
        <v>1</v>
      </c>
      <c r="AP3845">
        <f t="shared" si="1401"/>
        <v>1</v>
      </c>
      <c r="AQ3845">
        <f t="shared" si="1402"/>
        <v>193.2</v>
      </c>
    </row>
    <row r="3846" spans="1:43" x14ac:dyDescent="0.25">
      <c r="A3846" t="s">
        <v>37</v>
      </c>
      <c r="B3846">
        <v>73</v>
      </c>
      <c r="C3846" t="s">
        <v>28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  <c r="U3846">
        <f t="shared" si="1380"/>
        <v>0</v>
      </c>
      <c r="V3846" t="str">
        <f t="shared" si="1381"/>
        <v>&lt;=3 calls</v>
      </c>
      <c r="W3846" t="str">
        <f t="shared" si="1382"/>
        <v>Q1</v>
      </c>
      <c r="X3846" t="str">
        <f t="shared" si="1383"/>
        <v>Not Applicable</v>
      </c>
      <c r="Y3846" t="str">
        <f t="shared" si="1384"/>
        <v>High</v>
      </c>
      <c r="Z3846" s="3">
        <f t="shared" si="1385"/>
        <v>0.69318190797257462</v>
      </c>
      <c r="AA3846" s="3">
        <f t="shared" si="1386"/>
        <v>0.90600060981936081</v>
      </c>
      <c r="AB3846" s="3">
        <f t="shared" si="1387"/>
        <v>0.84149219404072728</v>
      </c>
      <c r="AC3846" s="3">
        <f t="shared" si="1388"/>
        <v>-0.52754236353671935</v>
      </c>
      <c r="AD3846" s="3">
        <f t="shared" si="1389"/>
        <v>3.1802536089253675</v>
      </c>
      <c r="AE3846" s="3">
        <f t="shared" si="1390"/>
        <v>1.5125304362196939</v>
      </c>
      <c r="AF3846" s="3">
        <f t="shared" si="1391"/>
        <v>1.5689116048710492</v>
      </c>
      <c r="AG3846" t="str">
        <f t="shared" si="1392"/>
        <v>Cluster 2</v>
      </c>
      <c r="AH3846" t="str">
        <f t="shared" si="1393"/>
        <v>&gt;16 messages</v>
      </c>
      <c r="AI3846" t="e">
        <f t="shared" si="1394"/>
        <v>#N/A</v>
      </c>
      <c r="AJ3846">
        <f t="shared" si="1395"/>
        <v>37.01</v>
      </c>
      <c r="AK3846" t="str">
        <f t="shared" si="1396"/>
        <v>no - Medium</v>
      </c>
      <c r="AL3846" t="str">
        <f t="shared" si="1397"/>
        <v>Q2 - Medium</v>
      </c>
      <c r="AM3846">
        <f t="shared" si="1398"/>
        <v>0</v>
      </c>
      <c r="AN3846">
        <f t="shared" si="1399"/>
        <v>0</v>
      </c>
      <c r="AO3846">
        <f t="shared" si="1400"/>
        <v>1</v>
      </c>
      <c r="AP3846">
        <f t="shared" si="1401"/>
        <v>1</v>
      </c>
      <c r="AQ3846">
        <f t="shared" si="1402"/>
        <v>217.7</v>
      </c>
    </row>
    <row r="3847" spans="1:43" x14ac:dyDescent="0.25">
      <c r="A3847" t="s">
        <v>58</v>
      </c>
      <c r="B3847">
        <v>54</v>
      </c>
      <c r="C3847" t="s">
        <v>25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  <c r="U3847">
        <f t="shared" si="1380"/>
        <v>0</v>
      </c>
      <c r="V3847" t="str">
        <f t="shared" si="1381"/>
        <v>&lt;=3 calls</v>
      </c>
      <c r="W3847" t="str">
        <f t="shared" si="1382"/>
        <v>Q1</v>
      </c>
      <c r="X3847" t="str">
        <f t="shared" si="1383"/>
        <v>Not Applicable</v>
      </c>
      <c r="Y3847" t="str">
        <f t="shared" si="1384"/>
        <v>High</v>
      </c>
      <c r="Z3847" s="3">
        <f t="shared" si="1385"/>
        <v>0.3617763633547586</v>
      </c>
      <c r="AA3847" s="3">
        <f t="shared" si="1386"/>
        <v>2.1458134926440113</v>
      </c>
      <c r="AB3847" s="3">
        <f t="shared" si="1387"/>
        <v>-0.75323157559275744</v>
      </c>
      <c r="AC3847" s="3">
        <f t="shared" si="1388"/>
        <v>-5.6545230472650088E-2</v>
      </c>
      <c r="AD3847" s="3">
        <f t="shared" si="1389"/>
        <v>3.5639274616244876</v>
      </c>
      <c r="AE3847" s="3">
        <f t="shared" si="1390"/>
        <v>2.3034654006202131</v>
      </c>
      <c r="AF3847" s="3">
        <f t="shared" si="1391"/>
        <v>2.4311163592036711</v>
      </c>
      <c r="AG3847" t="str">
        <f t="shared" si="1392"/>
        <v>Cluster 2</v>
      </c>
      <c r="AH3847" t="str">
        <f t="shared" si="1393"/>
        <v>Not Applicable</v>
      </c>
      <c r="AI3847" t="e">
        <f t="shared" si="1394"/>
        <v>#N/A</v>
      </c>
      <c r="AJ3847">
        <f t="shared" si="1395"/>
        <v>33.97</v>
      </c>
      <c r="AK3847" t="str">
        <f t="shared" si="1396"/>
        <v>no - Medium</v>
      </c>
      <c r="AL3847" t="str">
        <f t="shared" si="1397"/>
        <v>Q2 - Medium</v>
      </c>
      <c r="AM3847">
        <f t="shared" si="1398"/>
        <v>0</v>
      </c>
      <c r="AN3847">
        <f t="shared" si="1399"/>
        <v>0</v>
      </c>
      <c r="AO3847">
        <f t="shared" si="1400"/>
        <v>0</v>
      </c>
      <c r="AP3847">
        <f t="shared" si="1401"/>
        <v>0</v>
      </c>
      <c r="AQ3847">
        <f t="shared" si="1402"/>
        <v>199.8</v>
      </c>
    </row>
    <row r="3848" spans="1:43" x14ac:dyDescent="0.25">
      <c r="A3848" t="s">
        <v>68</v>
      </c>
      <c r="B3848">
        <v>98</v>
      </c>
      <c r="C3848" t="s">
        <v>28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  <c r="U3848">
        <f t="shared" si="1380"/>
        <v>0</v>
      </c>
      <c r="V3848" t="str">
        <f t="shared" si="1381"/>
        <v>&lt;=3 calls</v>
      </c>
      <c r="W3848" t="str">
        <f t="shared" si="1382"/>
        <v>Q2</v>
      </c>
      <c r="X3848" t="str">
        <f t="shared" si="1383"/>
        <v>Not Applicable</v>
      </c>
      <c r="Y3848" t="str">
        <f t="shared" si="1384"/>
        <v>High</v>
      </c>
      <c r="Z3848" s="3">
        <f t="shared" si="1385"/>
        <v>-0.1547719436193799</v>
      </c>
      <c r="AA3848" s="3">
        <f t="shared" si="1386"/>
        <v>0.69903345120978877</v>
      </c>
      <c r="AB3848" s="3">
        <f t="shared" si="1387"/>
        <v>-1.1961000695258419</v>
      </c>
      <c r="AC3848" s="3">
        <f t="shared" si="1388"/>
        <v>1.5738294609029755</v>
      </c>
      <c r="AD3848" s="3">
        <f t="shared" si="1389"/>
        <v>3.2037756579858936</v>
      </c>
      <c r="AE3848" s="3">
        <f t="shared" si="1390"/>
        <v>2.1024263765392268</v>
      </c>
      <c r="AF3848" s="3">
        <f t="shared" si="1391"/>
        <v>2.5644131630516909</v>
      </c>
      <c r="AG3848" t="str">
        <f t="shared" si="1392"/>
        <v>Cluster 2</v>
      </c>
      <c r="AH3848" t="str">
        <f t="shared" si="1393"/>
        <v>Not Applicable</v>
      </c>
      <c r="AI3848" t="e">
        <f t="shared" si="1394"/>
        <v>#N/A</v>
      </c>
      <c r="AJ3848">
        <f t="shared" si="1395"/>
        <v>29.22</v>
      </c>
      <c r="AK3848" t="str">
        <f t="shared" si="1396"/>
        <v>no - Medium</v>
      </c>
      <c r="AL3848" t="str">
        <f t="shared" si="1397"/>
        <v>Q4 - Very High</v>
      </c>
      <c r="AM3848">
        <f t="shared" si="1398"/>
        <v>0</v>
      </c>
      <c r="AN3848">
        <f t="shared" si="1399"/>
        <v>0</v>
      </c>
      <c r="AO3848">
        <f t="shared" si="1400"/>
        <v>1</v>
      </c>
      <c r="AP3848">
        <f t="shared" si="1401"/>
        <v>2</v>
      </c>
      <c r="AQ3848">
        <f t="shared" si="1402"/>
        <v>171.9</v>
      </c>
    </row>
    <row r="3849" spans="1:43" x14ac:dyDescent="0.25">
      <c r="A3849" t="s">
        <v>52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  <c r="U3849">
        <f t="shared" si="1380"/>
        <v>1</v>
      </c>
      <c r="V3849" t="str">
        <f t="shared" si="1381"/>
        <v>&gt;3 calls</v>
      </c>
      <c r="W3849" t="str">
        <f t="shared" si="1382"/>
        <v>Q2</v>
      </c>
      <c r="X3849" t="str">
        <f t="shared" si="1383"/>
        <v>Not Applicable</v>
      </c>
      <c r="Y3849" t="str">
        <f t="shared" si="1384"/>
        <v>Low</v>
      </c>
      <c r="Z3849" s="3">
        <f t="shared" si="1385"/>
        <v>-2.0839595273722553</v>
      </c>
      <c r="AA3849" s="3">
        <f t="shared" si="1386"/>
        <v>-1.0562072593060083</v>
      </c>
      <c r="AB3849" s="3">
        <f t="shared" si="1387"/>
        <v>1.7431168408820747</v>
      </c>
      <c r="AC3849" s="3">
        <f t="shared" si="1388"/>
        <v>0.74052684086654508</v>
      </c>
      <c r="AD3849" s="3">
        <f t="shared" si="1389"/>
        <v>3.4252373931579552</v>
      </c>
      <c r="AE3849" s="3">
        <f t="shared" si="1390"/>
        <v>3.0075400927247493</v>
      </c>
      <c r="AF3849" s="3">
        <f t="shared" si="1391"/>
        <v>3.7892405069098056</v>
      </c>
      <c r="AG3849" t="str">
        <f t="shared" si="1392"/>
        <v>Cluster 2</v>
      </c>
      <c r="AH3849" t="str">
        <f t="shared" si="1393"/>
        <v>&gt;16 messages</v>
      </c>
      <c r="AI3849">
        <f t="shared" si="1394"/>
        <v>11.51</v>
      </c>
      <c r="AJ3849" t="e">
        <f t="shared" si="1395"/>
        <v>#N/A</v>
      </c>
      <c r="AK3849" t="str">
        <f t="shared" si="1396"/>
        <v>no - Low</v>
      </c>
      <c r="AL3849" t="str">
        <f t="shared" si="1397"/>
        <v>Q4 - Very High</v>
      </c>
      <c r="AM3849">
        <f t="shared" si="1398"/>
        <v>0</v>
      </c>
      <c r="AN3849">
        <f t="shared" si="1399"/>
        <v>1</v>
      </c>
      <c r="AO3849">
        <f t="shared" si="1400"/>
        <v>0</v>
      </c>
      <c r="AP3849">
        <f t="shared" si="1401"/>
        <v>6</v>
      </c>
      <c r="AQ3849">
        <f t="shared" si="1402"/>
        <v>67.7</v>
      </c>
    </row>
    <row r="3850" spans="1:43" x14ac:dyDescent="0.25">
      <c r="A3850" t="s">
        <v>72</v>
      </c>
      <c r="B3850">
        <v>107</v>
      </c>
      <c r="C3850" t="s">
        <v>25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  <c r="U3850">
        <f t="shared" si="1380"/>
        <v>0</v>
      </c>
      <c r="V3850" t="str">
        <f t="shared" si="1381"/>
        <v>&gt;3 calls</v>
      </c>
      <c r="W3850" t="str">
        <f t="shared" si="1382"/>
        <v>Q3</v>
      </c>
      <c r="X3850" t="str">
        <f t="shared" si="1383"/>
        <v>Not Applicable</v>
      </c>
      <c r="Y3850" t="str">
        <f t="shared" si="1384"/>
        <v>Medium</v>
      </c>
      <c r="Z3850" s="3">
        <f t="shared" si="1385"/>
        <v>0.88758180844671275</v>
      </c>
      <c r="AA3850" s="3">
        <f t="shared" si="1386"/>
        <v>0.27912892749229046</v>
      </c>
      <c r="AB3850" s="3">
        <f t="shared" si="1387"/>
        <v>-0.34611031435382306</v>
      </c>
      <c r="AC3850" s="3">
        <f t="shared" si="1388"/>
        <v>8.8376964316294535E-2</v>
      </c>
      <c r="AD3850" s="3">
        <f t="shared" si="1389"/>
        <v>2.6098413810374277</v>
      </c>
      <c r="AE3850" s="3">
        <f t="shared" si="1390"/>
        <v>0.99665303008238493</v>
      </c>
      <c r="AF3850" s="3">
        <f t="shared" si="1391"/>
        <v>1.7819546825240675</v>
      </c>
      <c r="AG3850" t="str">
        <f t="shared" si="1392"/>
        <v>Cluster 2</v>
      </c>
      <c r="AH3850" t="str">
        <f t="shared" si="1393"/>
        <v>Not Applicable</v>
      </c>
      <c r="AI3850" t="e">
        <f t="shared" si="1394"/>
        <v>#N/A</v>
      </c>
      <c r="AJ3850">
        <f t="shared" si="1395"/>
        <v>38.79</v>
      </c>
      <c r="AK3850" t="str">
        <f t="shared" si="1396"/>
        <v>no - Medium</v>
      </c>
      <c r="AL3850" t="str">
        <f t="shared" si="1397"/>
        <v>Q3 - High</v>
      </c>
      <c r="AM3850">
        <f t="shared" si="1398"/>
        <v>0</v>
      </c>
      <c r="AN3850">
        <f t="shared" si="1399"/>
        <v>0</v>
      </c>
      <c r="AO3850">
        <f t="shared" si="1400"/>
        <v>0</v>
      </c>
      <c r="AP3850">
        <f t="shared" si="1401"/>
        <v>4</v>
      </c>
      <c r="AQ3850">
        <f t="shared" si="1402"/>
        <v>228.2</v>
      </c>
    </row>
    <row r="3851" spans="1:43" x14ac:dyDescent="0.25">
      <c r="A3851" t="s">
        <v>31</v>
      </c>
      <c r="B3851">
        <v>167</v>
      </c>
      <c r="C3851" t="s">
        <v>28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  <c r="U3851">
        <f t="shared" si="1380"/>
        <v>0</v>
      </c>
      <c r="V3851" t="str">
        <f t="shared" si="1381"/>
        <v>&lt;=3 calls</v>
      </c>
      <c r="W3851" t="str">
        <f t="shared" si="1382"/>
        <v>Q4</v>
      </c>
      <c r="X3851" t="str">
        <f t="shared" si="1383"/>
        <v>Not Applicable</v>
      </c>
      <c r="Y3851" t="str">
        <f t="shared" si="1384"/>
        <v>Low</v>
      </c>
      <c r="Z3851" s="3">
        <f t="shared" si="1385"/>
        <v>0.20810787059901115</v>
      </c>
      <c r="AA3851" s="3">
        <f t="shared" si="1386"/>
        <v>-0.72386576423102156</v>
      </c>
      <c r="AB3851" s="3">
        <f t="shared" si="1387"/>
        <v>-0.2269528720399886</v>
      </c>
      <c r="AC3851" s="3">
        <f t="shared" si="1388"/>
        <v>1.3926767174167949</v>
      </c>
      <c r="AD3851" s="3">
        <f t="shared" si="1389"/>
        <v>2.8032621139099043</v>
      </c>
      <c r="AE3851" s="3">
        <f t="shared" si="1390"/>
        <v>1.5994832214790609</v>
      </c>
      <c r="AF3851" s="3">
        <f t="shared" si="1391"/>
        <v>2.2931233443283077</v>
      </c>
      <c r="AG3851" t="str">
        <f t="shared" si="1392"/>
        <v>Cluster 2</v>
      </c>
      <c r="AH3851" t="str">
        <f t="shared" si="1393"/>
        <v>Not Applicable</v>
      </c>
      <c r="AI3851" t="e">
        <f t="shared" si="1394"/>
        <v>#N/A</v>
      </c>
      <c r="AJ3851">
        <f t="shared" si="1395"/>
        <v>32.56</v>
      </c>
      <c r="AK3851" t="str">
        <f t="shared" si="1396"/>
        <v>no - High</v>
      </c>
      <c r="AL3851" t="str">
        <f t="shared" si="1397"/>
        <v>Q4 - Very High</v>
      </c>
      <c r="AM3851">
        <f t="shared" si="1398"/>
        <v>0</v>
      </c>
      <c r="AN3851">
        <f t="shared" si="1399"/>
        <v>0</v>
      </c>
      <c r="AO3851">
        <f t="shared" si="1400"/>
        <v>1</v>
      </c>
      <c r="AP3851">
        <f t="shared" si="1401"/>
        <v>1</v>
      </c>
      <c r="AQ3851">
        <f t="shared" si="1402"/>
        <v>191.5</v>
      </c>
    </row>
    <row r="3852" spans="1:43" x14ac:dyDescent="0.25">
      <c r="A3852" t="s">
        <v>60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  <c r="U3852">
        <f t="shared" si="1380"/>
        <v>0</v>
      </c>
      <c r="V3852" t="str">
        <f t="shared" si="1381"/>
        <v>&lt;=3 calls</v>
      </c>
      <c r="W3852" t="str">
        <f t="shared" si="1382"/>
        <v>Q1</v>
      </c>
      <c r="X3852" t="str">
        <f t="shared" si="1383"/>
        <v>Not Applicable</v>
      </c>
      <c r="Y3852" t="str">
        <f t="shared" si="1384"/>
        <v>Medium</v>
      </c>
      <c r="Z3852" s="3">
        <f t="shared" si="1385"/>
        <v>-0.16217765411363289</v>
      </c>
      <c r="AA3852" s="3">
        <f t="shared" si="1386"/>
        <v>-0.22634855603493403</v>
      </c>
      <c r="AB3852" s="3">
        <f t="shared" si="1387"/>
        <v>-0.90217837848505045</v>
      </c>
      <c r="AC3852" s="3">
        <f t="shared" si="1388"/>
        <v>-0.63623400962842791</v>
      </c>
      <c r="AD3852" s="3">
        <f t="shared" si="1389"/>
        <v>1.2009902603279476</v>
      </c>
      <c r="AE3852" s="3">
        <f t="shared" si="1390"/>
        <v>1.1385318624995446</v>
      </c>
      <c r="AF3852" s="3">
        <f t="shared" si="1391"/>
        <v>3.0249185110430283</v>
      </c>
      <c r="AG3852" t="str">
        <f t="shared" si="1392"/>
        <v>Cluster 2</v>
      </c>
      <c r="AH3852" t="str">
        <f t="shared" si="1393"/>
        <v>Not Applicable</v>
      </c>
      <c r="AI3852" t="e">
        <f t="shared" si="1394"/>
        <v>#N/A</v>
      </c>
      <c r="AJ3852">
        <f t="shared" si="1395"/>
        <v>29.16</v>
      </c>
      <c r="AK3852" t="str">
        <f t="shared" si="1396"/>
        <v>no - Low</v>
      </c>
      <c r="AL3852" t="str">
        <f t="shared" si="1397"/>
        <v>Q1 - Low</v>
      </c>
      <c r="AM3852">
        <f t="shared" si="1398"/>
        <v>0</v>
      </c>
      <c r="AN3852">
        <f t="shared" si="1399"/>
        <v>1</v>
      </c>
      <c r="AO3852">
        <f t="shared" si="1400"/>
        <v>0</v>
      </c>
      <c r="AP3852">
        <f t="shared" si="1401"/>
        <v>2</v>
      </c>
      <c r="AQ3852">
        <f t="shared" si="1402"/>
        <v>171.5</v>
      </c>
    </row>
    <row r="3853" spans="1:43" x14ac:dyDescent="0.25">
      <c r="A3853" t="s">
        <v>30</v>
      </c>
      <c r="B3853">
        <v>34</v>
      </c>
      <c r="C3853" t="s">
        <v>25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  <c r="U3853">
        <f t="shared" si="1380"/>
        <v>0</v>
      </c>
      <c r="V3853" t="str">
        <f t="shared" si="1381"/>
        <v>&lt;=3 calls</v>
      </c>
      <c r="W3853" t="str">
        <f t="shared" si="1382"/>
        <v>Q1</v>
      </c>
      <c r="X3853" t="str">
        <f t="shared" si="1383"/>
        <v>Not Applicable</v>
      </c>
      <c r="Y3853" t="str">
        <f t="shared" si="1384"/>
        <v>Medium</v>
      </c>
      <c r="Z3853" s="3">
        <f t="shared" si="1385"/>
        <v>-0.5398688893205299</v>
      </c>
      <c r="AA3853" s="3">
        <f t="shared" si="1386"/>
        <v>0.22937720667268172</v>
      </c>
      <c r="AB3853" s="3">
        <f t="shared" si="1387"/>
        <v>0.10470200906685097</v>
      </c>
      <c r="AC3853" s="3">
        <f t="shared" si="1388"/>
        <v>-0.16523687656435807</v>
      </c>
      <c r="AD3853" s="3">
        <f t="shared" si="1389"/>
        <v>1.9079530802369888</v>
      </c>
      <c r="AE3853" s="3">
        <f t="shared" si="1390"/>
        <v>0.61833490656481993</v>
      </c>
      <c r="AF3853" s="3">
        <f t="shared" si="1391"/>
        <v>2.2637118096098794</v>
      </c>
      <c r="AG3853" t="str">
        <f t="shared" si="1392"/>
        <v>Cluster 2</v>
      </c>
      <c r="AH3853" t="str">
        <f t="shared" si="1393"/>
        <v>Not Applicable</v>
      </c>
      <c r="AI3853" t="e">
        <f t="shared" si="1394"/>
        <v>#N/A</v>
      </c>
      <c r="AJ3853">
        <f t="shared" si="1395"/>
        <v>25.69</v>
      </c>
      <c r="AK3853" t="str">
        <f t="shared" si="1396"/>
        <v>no - Medium</v>
      </c>
      <c r="AL3853" t="str">
        <f t="shared" si="1397"/>
        <v>Q2 - Medium</v>
      </c>
      <c r="AM3853">
        <f t="shared" si="1398"/>
        <v>0</v>
      </c>
      <c r="AN3853">
        <f t="shared" si="1399"/>
        <v>0</v>
      </c>
      <c r="AO3853">
        <f t="shared" si="1400"/>
        <v>0</v>
      </c>
      <c r="AP3853">
        <f t="shared" si="1401"/>
        <v>0</v>
      </c>
      <c r="AQ3853">
        <f t="shared" si="1402"/>
        <v>151.1</v>
      </c>
    </row>
    <row r="3854" spans="1:43" x14ac:dyDescent="0.25">
      <c r="A3854" t="s">
        <v>64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  <c r="U3854">
        <f t="shared" si="1380"/>
        <v>0</v>
      </c>
      <c r="V3854" t="str">
        <f t="shared" si="1381"/>
        <v>&lt;=3 calls</v>
      </c>
      <c r="W3854" t="str">
        <f t="shared" si="1382"/>
        <v>Q3</v>
      </c>
      <c r="X3854" t="str">
        <f t="shared" si="1383"/>
        <v>Not Applicable</v>
      </c>
      <c r="Y3854" t="str">
        <f t="shared" si="1384"/>
        <v>Medium</v>
      </c>
      <c r="Z3854" s="3">
        <f t="shared" si="1385"/>
        <v>-0.85090873007915058</v>
      </c>
      <c r="AA3854" s="3">
        <f t="shared" si="1386"/>
        <v>7.4151837715502739E-2</v>
      </c>
      <c r="AB3854" s="3">
        <f t="shared" si="1387"/>
        <v>1.929796833840415</v>
      </c>
      <c r="AC3854" s="3">
        <f t="shared" si="1388"/>
        <v>-0.96230894790355315</v>
      </c>
      <c r="AD3854" s="3">
        <f t="shared" si="1389"/>
        <v>3.1242855951759054</v>
      </c>
      <c r="AE3854" s="3">
        <f t="shared" si="1390"/>
        <v>2.319417705605705</v>
      </c>
      <c r="AF3854" s="3">
        <f t="shared" si="1391"/>
        <v>2.9997060699226523</v>
      </c>
      <c r="AG3854" t="str">
        <f t="shared" si="1392"/>
        <v>Cluster 2</v>
      </c>
      <c r="AH3854" t="str">
        <f t="shared" si="1393"/>
        <v>Not Applicable</v>
      </c>
      <c r="AI3854" t="e">
        <f t="shared" si="1394"/>
        <v>#N/A</v>
      </c>
      <c r="AJ3854">
        <f t="shared" si="1395"/>
        <v>22.83</v>
      </c>
      <c r="AK3854" t="str">
        <f t="shared" si="1396"/>
        <v>no - Low</v>
      </c>
      <c r="AL3854" t="str">
        <f t="shared" si="1397"/>
        <v>Q1 - Low</v>
      </c>
      <c r="AM3854">
        <f t="shared" si="1398"/>
        <v>0</v>
      </c>
      <c r="AN3854">
        <f t="shared" si="1399"/>
        <v>1</v>
      </c>
      <c r="AO3854">
        <f t="shared" si="1400"/>
        <v>0</v>
      </c>
      <c r="AP3854">
        <f t="shared" si="1401"/>
        <v>3</v>
      </c>
      <c r="AQ3854">
        <f t="shared" si="1402"/>
        <v>134.30000000000001</v>
      </c>
    </row>
    <row r="3855" spans="1:43" x14ac:dyDescent="0.25">
      <c r="A3855" t="s">
        <v>72</v>
      </c>
      <c r="B3855">
        <v>109</v>
      </c>
      <c r="C3855" t="s">
        <v>28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  <c r="U3855">
        <f t="shared" si="1380"/>
        <v>0</v>
      </c>
      <c r="V3855" t="str">
        <f t="shared" si="1381"/>
        <v>&lt;=3 calls</v>
      </c>
      <c r="W3855" t="str">
        <f t="shared" si="1382"/>
        <v>Q3</v>
      </c>
      <c r="X3855" t="str">
        <f t="shared" si="1383"/>
        <v>Not Applicable</v>
      </c>
      <c r="Y3855" t="str">
        <f t="shared" si="1384"/>
        <v>Medium</v>
      </c>
      <c r="Z3855" s="3">
        <f t="shared" si="1385"/>
        <v>-1.1563942879670821</v>
      </c>
      <c r="AA3855" s="3">
        <f t="shared" si="1386"/>
        <v>0.31893030414797746</v>
      </c>
      <c r="AB3855" s="3">
        <f t="shared" si="1387"/>
        <v>-1.0352375224021655</v>
      </c>
      <c r="AC3855" s="3">
        <f t="shared" si="1388"/>
        <v>0.23329915910523916</v>
      </c>
      <c r="AD3855" s="3">
        <f t="shared" si="1389"/>
        <v>1.8128168190259435</v>
      </c>
      <c r="AE3855" s="3">
        <f t="shared" si="1390"/>
        <v>1.601595927060069</v>
      </c>
      <c r="AF3855" s="3">
        <f t="shared" si="1391"/>
        <v>3.1375012681762318</v>
      </c>
      <c r="AG3855" t="str">
        <f t="shared" si="1392"/>
        <v>Cluster 2</v>
      </c>
      <c r="AH3855" t="str">
        <f t="shared" si="1393"/>
        <v>Not Applicable</v>
      </c>
      <c r="AI3855" t="e">
        <f t="shared" si="1394"/>
        <v>#N/A</v>
      </c>
      <c r="AJ3855">
        <f t="shared" si="1395"/>
        <v>20.03</v>
      </c>
      <c r="AK3855" t="str">
        <f t="shared" si="1396"/>
        <v>no - Medium</v>
      </c>
      <c r="AL3855" t="str">
        <f t="shared" si="1397"/>
        <v>Q3 - High</v>
      </c>
      <c r="AM3855">
        <f t="shared" si="1398"/>
        <v>0</v>
      </c>
      <c r="AN3855">
        <f t="shared" si="1399"/>
        <v>0</v>
      </c>
      <c r="AO3855">
        <f t="shared" si="1400"/>
        <v>1</v>
      </c>
      <c r="AP3855">
        <f t="shared" si="1401"/>
        <v>1</v>
      </c>
      <c r="AQ3855">
        <f t="shared" si="1402"/>
        <v>117.8</v>
      </c>
    </row>
    <row r="3856" spans="1:43" x14ac:dyDescent="0.25">
      <c r="A3856" t="s">
        <v>70</v>
      </c>
      <c r="B3856">
        <v>39</v>
      </c>
      <c r="C3856" t="s">
        <v>25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  <c r="U3856">
        <f t="shared" si="1380"/>
        <v>0</v>
      </c>
      <c r="V3856" t="str">
        <f t="shared" si="1381"/>
        <v>&lt;=3 calls</v>
      </c>
      <c r="W3856" t="str">
        <f t="shared" si="1382"/>
        <v>Q1</v>
      </c>
      <c r="X3856" t="str">
        <f t="shared" si="1383"/>
        <v>Not Applicable</v>
      </c>
      <c r="Y3856" t="str">
        <f t="shared" si="1384"/>
        <v>High</v>
      </c>
      <c r="Z3856" s="3">
        <f t="shared" si="1385"/>
        <v>1.7410825371999249E-2</v>
      </c>
      <c r="AA3856" s="3">
        <f t="shared" si="1386"/>
        <v>2.880148891941436</v>
      </c>
      <c r="AB3856" s="3">
        <f t="shared" si="1387"/>
        <v>0.25960668407483545</v>
      </c>
      <c r="AC3856" s="3">
        <f t="shared" si="1388"/>
        <v>0.66806574347207237</v>
      </c>
      <c r="AD3856" s="3">
        <f t="shared" si="1389"/>
        <v>4.5232435855621933</v>
      </c>
      <c r="AE3856" s="3">
        <f t="shared" si="1390"/>
        <v>2.9680411460437743</v>
      </c>
      <c r="AF3856" s="3">
        <f t="shared" si="1391"/>
        <v>2.2713000583120131</v>
      </c>
      <c r="AG3856" t="str">
        <f t="shared" si="1392"/>
        <v>Cluster 3</v>
      </c>
      <c r="AH3856" t="str">
        <f t="shared" si="1393"/>
        <v>Not Applicable</v>
      </c>
      <c r="AI3856" t="e">
        <f t="shared" si="1394"/>
        <v>#N/A</v>
      </c>
      <c r="AJ3856">
        <f t="shared" si="1395"/>
        <v>30.8</v>
      </c>
      <c r="AK3856" t="str">
        <f t="shared" si="1396"/>
        <v>no - Low</v>
      </c>
      <c r="AL3856" t="str">
        <f t="shared" si="1397"/>
        <v>Q4 - Very High</v>
      </c>
      <c r="AM3856">
        <f t="shared" si="1398"/>
        <v>0</v>
      </c>
      <c r="AN3856">
        <f t="shared" si="1399"/>
        <v>0</v>
      </c>
      <c r="AO3856">
        <f t="shared" si="1400"/>
        <v>0</v>
      </c>
      <c r="AP3856">
        <f t="shared" si="1401"/>
        <v>3</v>
      </c>
      <c r="AQ3856">
        <f t="shared" si="1402"/>
        <v>181.2</v>
      </c>
    </row>
    <row r="3857" spans="1:43" x14ac:dyDescent="0.25">
      <c r="A3857" t="s">
        <v>55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  <c r="U3857">
        <f t="shared" si="1380"/>
        <v>0</v>
      </c>
      <c r="V3857" t="str">
        <f t="shared" si="1381"/>
        <v>&lt;=3 calls</v>
      </c>
      <c r="W3857" t="str">
        <f t="shared" si="1382"/>
        <v>Q2</v>
      </c>
      <c r="X3857" t="str">
        <f t="shared" si="1383"/>
        <v>Not Applicable</v>
      </c>
      <c r="Y3857" t="str">
        <f t="shared" si="1384"/>
        <v>Low</v>
      </c>
      <c r="Z3857" s="3">
        <f t="shared" si="1385"/>
        <v>-0.51765175783777095</v>
      </c>
      <c r="AA3857" s="3">
        <f t="shared" si="1386"/>
        <v>-0.69998493823760966</v>
      </c>
      <c r="AB3857" s="3">
        <f t="shared" si="1387"/>
        <v>1.8622742831959092</v>
      </c>
      <c r="AC3857" s="3">
        <f t="shared" si="1388"/>
        <v>-0.45508126614224731</v>
      </c>
      <c r="AD3857" s="3">
        <f t="shared" si="1389"/>
        <v>2.9685382535441707</v>
      </c>
      <c r="AE3857" s="3">
        <f t="shared" si="1390"/>
        <v>2.1054944124358328</v>
      </c>
      <c r="AF3857" s="3">
        <f t="shared" si="1391"/>
        <v>2.8379559684466478</v>
      </c>
      <c r="AG3857" t="str">
        <f t="shared" si="1392"/>
        <v>Cluster 2</v>
      </c>
      <c r="AH3857" t="str">
        <f t="shared" si="1393"/>
        <v>Not Applicable</v>
      </c>
      <c r="AI3857" t="e">
        <f t="shared" si="1394"/>
        <v>#N/A</v>
      </c>
      <c r="AJ3857">
        <f t="shared" si="1395"/>
        <v>25.89</v>
      </c>
      <c r="AK3857" t="str">
        <f t="shared" si="1396"/>
        <v>no - Low</v>
      </c>
      <c r="AL3857" t="str">
        <f t="shared" si="1397"/>
        <v>Q2 - Medium</v>
      </c>
      <c r="AM3857">
        <f t="shared" si="1398"/>
        <v>0</v>
      </c>
      <c r="AN3857">
        <f t="shared" si="1399"/>
        <v>1</v>
      </c>
      <c r="AO3857">
        <f t="shared" si="1400"/>
        <v>0</v>
      </c>
      <c r="AP3857">
        <f t="shared" si="1401"/>
        <v>2</v>
      </c>
      <c r="AQ3857">
        <f t="shared" si="1402"/>
        <v>152.30000000000001</v>
      </c>
    </row>
    <row r="3858" spans="1:43" x14ac:dyDescent="0.25">
      <c r="A3858" t="s">
        <v>65</v>
      </c>
      <c r="B3858">
        <v>114</v>
      </c>
      <c r="C3858" t="s">
        <v>25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  <c r="U3858">
        <f t="shared" si="1380"/>
        <v>0</v>
      </c>
      <c r="V3858" t="str">
        <f t="shared" si="1381"/>
        <v>&lt;=3 calls</v>
      </c>
      <c r="W3858" t="str">
        <f t="shared" si="1382"/>
        <v>Q3</v>
      </c>
      <c r="X3858" t="str">
        <f t="shared" si="1383"/>
        <v>Not Applicable</v>
      </c>
      <c r="Y3858" t="str">
        <f t="shared" si="1384"/>
        <v>High</v>
      </c>
      <c r="Z3858" s="3">
        <f t="shared" si="1385"/>
        <v>0.44694203403866667</v>
      </c>
      <c r="AA3858" s="3">
        <f t="shared" si="1386"/>
        <v>0.78460641101951556</v>
      </c>
      <c r="AB3858" s="3">
        <f t="shared" si="1387"/>
        <v>0.68460156166084507</v>
      </c>
      <c r="AC3858" s="3">
        <f t="shared" si="1388"/>
        <v>0.45068245128865581</v>
      </c>
      <c r="AD3858" s="3">
        <f t="shared" si="1389"/>
        <v>3.1970022346171318</v>
      </c>
      <c r="AE3858" s="3">
        <f t="shared" si="1390"/>
        <v>1.219491029951252</v>
      </c>
      <c r="AF3858" s="3">
        <f t="shared" si="1391"/>
        <v>0.86804000836148032</v>
      </c>
      <c r="AG3858" t="str">
        <f t="shared" si="1392"/>
        <v>Cluster 3</v>
      </c>
      <c r="AH3858" t="str">
        <f t="shared" si="1393"/>
        <v>Not Applicable</v>
      </c>
      <c r="AI3858" t="e">
        <f t="shared" si="1394"/>
        <v>#N/A</v>
      </c>
      <c r="AJ3858">
        <f t="shared" si="1395"/>
        <v>34.75</v>
      </c>
      <c r="AK3858" t="str">
        <f t="shared" si="1396"/>
        <v>no - Low</v>
      </c>
      <c r="AL3858" t="str">
        <f t="shared" si="1397"/>
        <v>Q3 - High</v>
      </c>
      <c r="AM3858">
        <f t="shared" si="1398"/>
        <v>0</v>
      </c>
      <c r="AN3858">
        <f t="shared" si="1399"/>
        <v>0</v>
      </c>
      <c r="AO3858">
        <f t="shared" si="1400"/>
        <v>0</v>
      </c>
      <c r="AP3858">
        <f t="shared" si="1401"/>
        <v>2</v>
      </c>
      <c r="AQ3858">
        <f t="shared" si="1402"/>
        <v>204.4</v>
      </c>
    </row>
    <row r="3859" spans="1:43" x14ac:dyDescent="0.25">
      <c r="A3859" t="s">
        <v>35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  <c r="U3859">
        <f t="shared" si="1380"/>
        <v>0</v>
      </c>
      <c r="V3859" t="str">
        <f t="shared" si="1381"/>
        <v>&lt;=3 calls</v>
      </c>
      <c r="W3859" t="str">
        <f t="shared" si="1382"/>
        <v>Q3</v>
      </c>
      <c r="X3859" t="str">
        <f t="shared" si="1383"/>
        <v>Not Applicable</v>
      </c>
      <c r="Y3859" t="str">
        <f t="shared" si="1384"/>
        <v>Low</v>
      </c>
      <c r="Z3859" s="3">
        <f t="shared" si="1385"/>
        <v>1.918826994771426</v>
      </c>
      <c r="AA3859" s="3">
        <f t="shared" si="1386"/>
        <v>-1.2552141425844434</v>
      </c>
      <c r="AB3859" s="3">
        <f t="shared" si="1387"/>
        <v>-0.82472604098105795</v>
      </c>
      <c r="AC3859" s="3">
        <f t="shared" si="1388"/>
        <v>0.37822135389418376</v>
      </c>
      <c r="AD3859" s="3">
        <f t="shared" si="1389"/>
        <v>3.2426687072566631</v>
      </c>
      <c r="AE3859" s="3">
        <f t="shared" si="1390"/>
        <v>2.4659042996072214</v>
      </c>
      <c r="AF3859" s="3">
        <f t="shared" si="1391"/>
        <v>3.1058763150874444</v>
      </c>
      <c r="AG3859" t="str">
        <f t="shared" si="1392"/>
        <v>Cluster 2</v>
      </c>
      <c r="AH3859" t="str">
        <f t="shared" si="1393"/>
        <v>Not Applicable</v>
      </c>
      <c r="AI3859" t="e">
        <f t="shared" si="1394"/>
        <v>#N/A</v>
      </c>
      <c r="AJ3859">
        <f t="shared" si="1395"/>
        <v>48.26</v>
      </c>
      <c r="AK3859" t="str">
        <f t="shared" si="1396"/>
        <v>no - Medium</v>
      </c>
      <c r="AL3859" t="str">
        <f t="shared" si="1397"/>
        <v>Q3 - High</v>
      </c>
      <c r="AM3859">
        <f t="shared" si="1398"/>
        <v>0</v>
      </c>
      <c r="AN3859">
        <f t="shared" si="1399"/>
        <v>1</v>
      </c>
      <c r="AO3859">
        <f t="shared" si="1400"/>
        <v>0</v>
      </c>
      <c r="AP3859">
        <f t="shared" si="1401"/>
        <v>2</v>
      </c>
      <c r="AQ3859">
        <f t="shared" si="1402"/>
        <v>283.89999999999998</v>
      </c>
    </row>
    <row r="3860" spans="1:43" x14ac:dyDescent="0.25">
      <c r="A3860" t="s">
        <v>27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  <c r="U3860">
        <f t="shared" si="1380"/>
        <v>0</v>
      </c>
      <c r="V3860" t="str">
        <f t="shared" si="1381"/>
        <v>&lt;=3 calls</v>
      </c>
      <c r="W3860" t="str">
        <f t="shared" si="1382"/>
        <v>Q1</v>
      </c>
      <c r="X3860" t="str">
        <f t="shared" si="1383"/>
        <v>Not Applicable</v>
      </c>
      <c r="Y3860" t="str">
        <f t="shared" si="1384"/>
        <v>Low</v>
      </c>
      <c r="Z3860" s="3">
        <f t="shared" si="1385"/>
        <v>-0.69538880969984052</v>
      </c>
      <c r="AA3860" s="3">
        <f t="shared" si="1386"/>
        <v>-1.3984990985449164</v>
      </c>
      <c r="AB3860" s="3">
        <f t="shared" si="1387"/>
        <v>-0.69961072655153156</v>
      </c>
      <c r="AC3860" s="3">
        <f t="shared" si="1388"/>
        <v>-9.277577916988608E-2</v>
      </c>
      <c r="AD3860" s="3">
        <f t="shared" si="1389"/>
        <v>1.0792956088398105</v>
      </c>
      <c r="AE3860" s="3">
        <f t="shared" si="1390"/>
        <v>1.7138925985000477</v>
      </c>
      <c r="AF3860" s="3">
        <f t="shared" si="1391"/>
        <v>3.5651054216005442</v>
      </c>
      <c r="AG3860" t="str">
        <f t="shared" si="1392"/>
        <v>Cluster 1</v>
      </c>
      <c r="AH3860" t="str">
        <f t="shared" si="1393"/>
        <v>&gt;16 messages</v>
      </c>
      <c r="AI3860" t="e">
        <f t="shared" si="1394"/>
        <v>#N/A</v>
      </c>
      <c r="AJ3860">
        <f t="shared" si="1395"/>
        <v>24.26</v>
      </c>
      <c r="AK3860" t="str">
        <f t="shared" si="1396"/>
        <v>no - Medium</v>
      </c>
      <c r="AL3860" t="str">
        <f t="shared" si="1397"/>
        <v>Q2 - Medium</v>
      </c>
      <c r="AM3860">
        <f t="shared" si="1398"/>
        <v>0</v>
      </c>
      <c r="AN3860">
        <f t="shared" si="1399"/>
        <v>1</v>
      </c>
      <c r="AO3860">
        <f t="shared" si="1400"/>
        <v>0</v>
      </c>
      <c r="AP3860">
        <f t="shared" si="1401"/>
        <v>0</v>
      </c>
      <c r="AQ3860">
        <f t="shared" si="1402"/>
        <v>142.69999999999999</v>
      </c>
    </row>
    <row r="3861" spans="1:43" x14ac:dyDescent="0.25">
      <c r="A3861" t="s">
        <v>24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  <c r="U3861">
        <f t="shared" si="1380"/>
        <v>0</v>
      </c>
      <c r="V3861" t="str">
        <f t="shared" si="1381"/>
        <v>&lt;=3 calls</v>
      </c>
      <c r="W3861" t="str">
        <f t="shared" si="1382"/>
        <v>Q2</v>
      </c>
      <c r="X3861" t="str">
        <f t="shared" si="1383"/>
        <v>Not Applicable</v>
      </c>
      <c r="Y3861" t="str">
        <f t="shared" si="1384"/>
        <v>Medium</v>
      </c>
      <c r="Z3861" s="3">
        <f t="shared" si="1385"/>
        <v>-0.64540026386363325</v>
      </c>
      <c r="AA3861" s="3">
        <f t="shared" si="1386"/>
        <v>-0.54475956928043001</v>
      </c>
      <c r="AB3861" s="3">
        <f t="shared" si="1387"/>
        <v>-0.33022265537864487</v>
      </c>
      <c r="AC3861" s="3">
        <f t="shared" si="1388"/>
        <v>-0.34638962005053869</v>
      </c>
      <c r="AD3861" s="3">
        <f t="shared" si="1389"/>
        <v>1.0994512462021375</v>
      </c>
      <c r="AE3861" s="3">
        <f t="shared" si="1390"/>
        <v>0.97074057292457228</v>
      </c>
      <c r="AF3861" s="3">
        <f t="shared" si="1391"/>
        <v>2.9454849307148763</v>
      </c>
      <c r="AG3861" t="str">
        <f t="shared" si="1392"/>
        <v>Cluster 2</v>
      </c>
      <c r="AH3861" t="str">
        <f t="shared" si="1393"/>
        <v>Not Applicable</v>
      </c>
      <c r="AI3861" t="e">
        <f t="shared" si="1394"/>
        <v>#N/A</v>
      </c>
      <c r="AJ3861">
        <f t="shared" si="1395"/>
        <v>24.72</v>
      </c>
      <c r="AK3861" t="str">
        <f t="shared" si="1396"/>
        <v>no - Low</v>
      </c>
      <c r="AL3861" t="str">
        <f t="shared" si="1397"/>
        <v>Q2 - Medium</v>
      </c>
      <c r="AM3861">
        <f t="shared" si="1398"/>
        <v>0</v>
      </c>
      <c r="AN3861">
        <f t="shared" si="1399"/>
        <v>1</v>
      </c>
      <c r="AO3861">
        <f t="shared" si="1400"/>
        <v>0</v>
      </c>
      <c r="AP3861">
        <f t="shared" si="1401"/>
        <v>2</v>
      </c>
      <c r="AQ3861">
        <f t="shared" si="1402"/>
        <v>145.4</v>
      </c>
    </row>
    <row r="3862" spans="1:43" x14ac:dyDescent="0.25">
      <c r="A3862" t="s">
        <v>44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  <c r="U3862">
        <f t="shared" si="1380"/>
        <v>0</v>
      </c>
      <c r="V3862" t="str">
        <f t="shared" si="1381"/>
        <v>&gt;3 calls</v>
      </c>
      <c r="W3862" t="str">
        <f t="shared" si="1382"/>
        <v>Q1</v>
      </c>
      <c r="X3862" t="str">
        <f t="shared" si="1383"/>
        <v>Not Applicable</v>
      </c>
      <c r="Y3862" t="str">
        <f t="shared" si="1384"/>
        <v>High</v>
      </c>
      <c r="Z3862" s="3">
        <f t="shared" si="1385"/>
        <v>0.58209625055878145</v>
      </c>
      <c r="AA3862" s="3">
        <f t="shared" si="1386"/>
        <v>0.71495400187206326</v>
      </c>
      <c r="AB3862" s="3">
        <f t="shared" si="1387"/>
        <v>1.0361160164866565</v>
      </c>
      <c r="AC3862" s="3">
        <f t="shared" si="1388"/>
        <v>-1.1072311426924974</v>
      </c>
      <c r="AD3862" s="3">
        <f t="shared" si="1389"/>
        <v>3.0986065779840115</v>
      </c>
      <c r="AE3862" s="3">
        <f t="shared" si="1390"/>
        <v>1.7746809495443909</v>
      </c>
      <c r="AF3862" s="3">
        <f t="shared" si="1391"/>
        <v>2.1673998754788588</v>
      </c>
      <c r="AG3862" t="str">
        <f t="shared" si="1392"/>
        <v>Cluster 2</v>
      </c>
      <c r="AH3862" t="str">
        <f t="shared" si="1393"/>
        <v>Not Applicable</v>
      </c>
      <c r="AI3862" t="e">
        <f t="shared" si="1394"/>
        <v>#N/A</v>
      </c>
      <c r="AJ3862">
        <f t="shared" si="1395"/>
        <v>35.99</v>
      </c>
      <c r="AK3862" t="str">
        <f t="shared" si="1396"/>
        <v>no - Low</v>
      </c>
      <c r="AL3862" t="str">
        <f t="shared" si="1397"/>
        <v>Q1 - Low</v>
      </c>
      <c r="AM3862">
        <f t="shared" si="1398"/>
        <v>0</v>
      </c>
      <c r="AN3862">
        <f t="shared" si="1399"/>
        <v>1</v>
      </c>
      <c r="AO3862">
        <f t="shared" si="1400"/>
        <v>0</v>
      </c>
      <c r="AP3862">
        <f t="shared" si="1401"/>
        <v>4</v>
      </c>
      <c r="AQ3862">
        <f t="shared" si="1402"/>
        <v>211.7</v>
      </c>
    </row>
    <row r="3863" spans="1:43" x14ac:dyDescent="0.25">
      <c r="A3863" t="s">
        <v>64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  <c r="U3863">
        <f t="shared" si="1380"/>
        <v>0</v>
      </c>
      <c r="V3863" t="str">
        <f t="shared" si="1381"/>
        <v>&lt;=3 calls</v>
      </c>
      <c r="W3863" t="str">
        <f t="shared" si="1382"/>
        <v>Q2</v>
      </c>
      <c r="X3863" t="str">
        <f t="shared" si="1383"/>
        <v>Not Applicable</v>
      </c>
      <c r="Y3863" t="str">
        <f t="shared" si="1384"/>
        <v>Medium</v>
      </c>
      <c r="Z3863" s="3">
        <f t="shared" si="1385"/>
        <v>0.22847357445820646</v>
      </c>
      <c r="AA3863" s="3">
        <f t="shared" si="1386"/>
        <v>-0.17062662871697257</v>
      </c>
      <c r="AB3863" s="3">
        <f t="shared" si="1387"/>
        <v>5.1081160025625134E-2</v>
      </c>
      <c r="AC3863" s="3">
        <f t="shared" si="1388"/>
        <v>0.41445190259141979</v>
      </c>
      <c r="AD3863" s="3">
        <f t="shared" si="1389"/>
        <v>2.302705648110674</v>
      </c>
      <c r="AE3863" s="3">
        <f t="shared" si="1390"/>
        <v>0.50566123553644138</v>
      </c>
      <c r="AF3863" s="3">
        <f t="shared" si="1391"/>
        <v>1.7913495662230985</v>
      </c>
      <c r="AG3863" t="str">
        <f t="shared" si="1392"/>
        <v>Cluster 2</v>
      </c>
      <c r="AH3863" t="str">
        <f t="shared" si="1393"/>
        <v>Not Applicable</v>
      </c>
      <c r="AI3863" t="e">
        <f t="shared" si="1394"/>
        <v>#N/A</v>
      </c>
      <c r="AJ3863">
        <f t="shared" si="1395"/>
        <v>32.74</v>
      </c>
      <c r="AK3863" t="str">
        <f t="shared" si="1396"/>
        <v>no - Low</v>
      </c>
      <c r="AL3863" t="str">
        <f t="shared" si="1397"/>
        <v>Q3 - High</v>
      </c>
      <c r="AM3863">
        <f t="shared" si="1398"/>
        <v>0</v>
      </c>
      <c r="AN3863">
        <f t="shared" si="1399"/>
        <v>1</v>
      </c>
      <c r="AO3863">
        <f t="shared" si="1400"/>
        <v>0</v>
      </c>
      <c r="AP3863">
        <f t="shared" si="1401"/>
        <v>3</v>
      </c>
      <c r="AQ3863">
        <f t="shared" si="1402"/>
        <v>192.6</v>
      </c>
    </row>
    <row r="3864" spans="1:43" x14ac:dyDescent="0.25">
      <c r="A3864" t="s">
        <v>68</v>
      </c>
      <c r="B3864">
        <v>48</v>
      </c>
      <c r="C3864" t="s">
        <v>25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  <c r="U3864">
        <f t="shared" si="1380"/>
        <v>0</v>
      </c>
      <c r="V3864" t="str">
        <f t="shared" si="1381"/>
        <v>&lt;=3 calls</v>
      </c>
      <c r="W3864" t="str">
        <f t="shared" si="1382"/>
        <v>Q1</v>
      </c>
      <c r="X3864" t="str">
        <f t="shared" si="1383"/>
        <v>Not Applicable</v>
      </c>
      <c r="Y3864" t="str">
        <f t="shared" si="1384"/>
        <v>Low</v>
      </c>
      <c r="Z3864" s="3">
        <f t="shared" si="1385"/>
        <v>-2.374633664271681</v>
      </c>
      <c r="AA3864" s="3">
        <f t="shared" si="1386"/>
        <v>-1.3567076530564453</v>
      </c>
      <c r="AB3864" s="3">
        <f t="shared" si="1387"/>
        <v>-0.29248946531259723</v>
      </c>
      <c r="AC3864" s="3">
        <f t="shared" si="1388"/>
        <v>0.74052684086654508</v>
      </c>
      <c r="AD3864" s="3">
        <f t="shared" si="1389"/>
        <v>2.3551778916184984</v>
      </c>
      <c r="AE3864" s="3">
        <f t="shared" si="1390"/>
        <v>2.8484154866727067</v>
      </c>
      <c r="AF3864" s="3">
        <f t="shared" si="1391"/>
        <v>4.3220456578182134</v>
      </c>
      <c r="AG3864" t="str">
        <f t="shared" si="1392"/>
        <v>Cluster 1</v>
      </c>
      <c r="AH3864" t="str">
        <f t="shared" si="1393"/>
        <v>Not Applicable</v>
      </c>
      <c r="AI3864" t="e">
        <f t="shared" si="1394"/>
        <v>#N/A</v>
      </c>
      <c r="AJ3864">
        <f t="shared" si="1395"/>
        <v>8.84</v>
      </c>
      <c r="AK3864" t="str">
        <f t="shared" si="1396"/>
        <v>no - Low</v>
      </c>
      <c r="AL3864" t="str">
        <f t="shared" si="1397"/>
        <v>Q4 - Very High</v>
      </c>
      <c r="AM3864">
        <f t="shared" si="1398"/>
        <v>0</v>
      </c>
      <c r="AN3864">
        <f t="shared" si="1399"/>
        <v>0</v>
      </c>
      <c r="AO3864">
        <f t="shared" si="1400"/>
        <v>0</v>
      </c>
      <c r="AP3864">
        <f t="shared" si="1401"/>
        <v>2</v>
      </c>
      <c r="AQ3864">
        <f t="shared" si="1402"/>
        <v>52</v>
      </c>
    </row>
    <row r="3865" spans="1:43" x14ac:dyDescent="0.25">
      <c r="A3865" t="s">
        <v>54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  <c r="U3865">
        <f t="shared" si="1380"/>
        <v>0</v>
      </c>
      <c r="V3865" t="str">
        <f t="shared" si="1381"/>
        <v>&lt;=3 calls</v>
      </c>
      <c r="W3865" t="str">
        <f t="shared" si="1382"/>
        <v>Q3</v>
      </c>
      <c r="X3865" t="str">
        <f t="shared" si="1383"/>
        <v>Not Applicable</v>
      </c>
      <c r="Y3865" t="str">
        <f t="shared" si="1384"/>
        <v>Low</v>
      </c>
      <c r="Z3865" s="3">
        <f t="shared" si="1385"/>
        <v>1.0634674326852187</v>
      </c>
      <c r="AA3865" s="3">
        <f t="shared" si="1386"/>
        <v>-0.90496202801439785</v>
      </c>
      <c r="AB3865" s="3">
        <f t="shared" si="1387"/>
        <v>0.44827263440507331</v>
      </c>
      <c r="AC3865" s="3">
        <f t="shared" si="1388"/>
        <v>-0.27392852265606671</v>
      </c>
      <c r="AD3865" s="3">
        <f t="shared" si="1389"/>
        <v>2.6251863696984783</v>
      </c>
      <c r="AE3865" s="3">
        <f t="shared" si="1390"/>
        <v>1.491946528133975</v>
      </c>
      <c r="AF3865" s="3">
        <f t="shared" si="1391"/>
        <v>2.3580087807239747</v>
      </c>
      <c r="AG3865" t="str">
        <f t="shared" si="1392"/>
        <v>Cluster 2</v>
      </c>
      <c r="AH3865" t="str">
        <f t="shared" si="1393"/>
        <v>&gt;16 messages</v>
      </c>
      <c r="AI3865" t="e">
        <f t="shared" si="1394"/>
        <v>#N/A</v>
      </c>
      <c r="AJ3865">
        <f t="shared" si="1395"/>
        <v>40.409999999999997</v>
      </c>
      <c r="AK3865" t="str">
        <f t="shared" si="1396"/>
        <v>no - Low</v>
      </c>
      <c r="AL3865" t="str">
        <f t="shared" si="1397"/>
        <v>Q2 - Medium</v>
      </c>
      <c r="AM3865">
        <f t="shared" si="1398"/>
        <v>0</v>
      </c>
      <c r="AN3865">
        <f t="shared" si="1399"/>
        <v>1</v>
      </c>
      <c r="AO3865">
        <f t="shared" si="1400"/>
        <v>0</v>
      </c>
      <c r="AP3865">
        <f t="shared" si="1401"/>
        <v>1</v>
      </c>
      <c r="AQ3865">
        <f t="shared" si="1402"/>
        <v>237.7</v>
      </c>
    </row>
    <row r="3866" spans="1:43" x14ac:dyDescent="0.25">
      <c r="A3866" t="s">
        <v>31</v>
      </c>
      <c r="B3866">
        <v>123</v>
      </c>
      <c r="C3866" t="s">
        <v>25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  <c r="U3866">
        <f t="shared" si="1380"/>
        <v>0</v>
      </c>
      <c r="V3866" t="str">
        <f t="shared" si="1381"/>
        <v>&lt;=3 calls</v>
      </c>
      <c r="W3866" t="str">
        <f t="shared" si="1382"/>
        <v>Q3</v>
      </c>
      <c r="X3866" t="str">
        <f t="shared" si="1383"/>
        <v>Not Applicable</v>
      </c>
      <c r="Y3866" t="str">
        <f t="shared" si="1384"/>
        <v>Low</v>
      </c>
      <c r="Z3866" s="3">
        <f t="shared" si="1385"/>
        <v>0.43213061305016065</v>
      </c>
      <c r="AA3866" s="3">
        <f t="shared" si="1386"/>
        <v>-0.86118051369314186</v>
      </c>
      <c r="AB3866" s="3">
        <f t="shared" si="1387"/>
        <v>0.7084330501236118</v>
      </c>
      <c r="AC3866" s="3">
        <f t="shared" si="1388"/>
        <v>0.63183519477483641</v>
      </c>
      <c r="AD3866" s="3">
        <f t="shared" si="1389"/>
        <v>2.7662065237929045</v>
      </c>
      <c r="AE3866" s="3">
        <f t="shared" si="1390"/>
        <v>1.3525760029526959</v>
      </c>
      <c r="AF3866" s="3">
        <f t="shared" si="1391"/>
        <v>2.0017555183519682</v>
      </c>
      <c r="AG3866" t="str">
        <f t="shared" si="1392"/>
        <v>Cluster 2</v>
      </c>
      <c r="AH3866" t="str">
        <f t="shared" si="1393"/>
        <v>&gt;16 messages</v>
      </c>
      <c r="AI3866" t="e">
        <f t="shared" si="1394"/>
        <v>#N/A</v>
      </c>
      <c r="AJ3866">
        <f t="shared" si="1395"/>
        <v>34.61</v>
      </c>
      <c r="AK3866" t="str">
        <f t="shared" si="1396"/>
        <v>no - Medium</v>
      </c>
      <c r="AL3866" t="str">
        <f t="shared" si="1397"/>
        <v>Q3 - High</v>
      </c>
      <c r="AM3866">
        <f t="shared" si="1398"/>
        <v>0</v>
      </c>
      <c r="AN3866">
        <f t="shared" si="1399"/>
        <v>0</v>
      </c>
      <c r="AO3866">
        <f t="shared" si="1400"/>
        <v>0</v>
      </c>
      <c r="AP3866">
        <f t="shared" si="1401"/>
        <v>1</v>
      </c>
      <c r="AQ3866">
        <f t="shared" si="1402"/>
        <v>203.6</v>
      </c>
    </row>
    <row r="3867" spans="1:43" x14ac:dyDescent="0.25">
      <c r="A3867" t="s">
        <v>34</v>
      </c>
      <c r="B3867">
        <v>81</v>
      </c>
      <c r="C3867" t="s">
        <v>28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  <c r="U3867">
        <f t="shared" si="1380"/>
        <v>0</v>
      </c>
      <c r="V3867" t="str">
        <f t="shared" si="1381"/>
        <v>&lt;=3 calls</v>
      </c>
      <c r="W3867" t="str">
        <f t="shared" si="1382"/>
        <v>Q2</v>
      </c>
      <c r="X3867" t="str">
        <f t="shared" si="1383"/>
        <v>Not Applicable</v>
      </c>
      <c r="Y3867" t="str">
        <f t="shared" si="1384"/>
        <v>Medium</v>
      </c>
      <c r="Z3867" s="3">
        <f t="shared" si="1385"/>
        <v>0.22477071921108022</v>
      </c>
      <c r="AA3867" s="3">
        <f t="shared" si="1386"/>
        <v>0.24927789500052522</v>
      </c>
      <c r="AB3867" s="3">
        <f t="shared" si="1387"/>
        <v>0.87922538410677498</v>
      </c>
      <c r="AC3867" s="3">
        <f t="shared" si="1388"/>
        <v>-0.70869510702289995</v>
      </c>
      <c r="AD3867" s="3">
        <f t="shared" si="1389"/>
        <v>2.5840095120795175</v>
      </c>
      <c r="AE3867" s="3">
        <f t="shared" si="1390"/>
        <v>1.1781117841386974</v>
      </c>
      <c r="AF3867" s="3">
        <f t="shared" si="1391"/>
        <v>2.024546762447216</v>
      </c>
      <c r="AG3867" t="str">
        <f t="shared" si="1392"/>
        <v>Cluster 2</v>
      </c>
      <c r="AH3867" t="str">
        <f t="shared" si="1393"/>
        <v>Not Applicable</v>
      </c>
      <c r="AI3867" t="e">
        <f t="shared" si="1394"/>
        <v>#N/A</v>
      </c>
      <c r="AJ3867">
        <f t="shared" si="1395"/>
        <v>32.71</v>
      </c>
      <c r="AK3867" t="str">
        <f t="shared" si="1396"/>
        <v>no - Medium</v>
      </c>
      <c r="AL3867" t="str">
        <f t="shared" si="1397"/>
        <v>Q1 - Low</v>
      </c>
      <c r="AM3867">
        <f t="shared" si="1398"/>
        <v>0</v>
      </c>
      <c r="AN3867">
        <f t="shared" si="1399"/>
        <v>0</v>
      </c>
      <c r="AO3867">
        <f t="shared" si="1400"/>
        <v>1</v>
      </c>
      <c r="AP3867">
        <f t="shared" si="1401"/>
        <v>1</v>
      </c>
      <c r="AQ3867">
        <f t="shared" si="1402"/>
        <v>192.4</v>
      </c>
    </row>
    <row r="3868" spans="1:43" x14ac:dyDescent="0.25">
      <c r="A3868" t="s">
        <v>73</v>
      </c>
      <c r="B3868">
        <v>43</v>
      </c>
      <c r="C3868" t="s">
        <v>25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  <c r="U3868">
        <f t="shared" si="1380"/>
        <v>0</v>
      </c>
      <c r="V3868" t="str">
        <f t="shared" si="1381"/>
        <v>&lt;=3 calls</v>
      </c>
      <c r="W3868" t="str">
        <f t="shared" si="1382"/>
        <v>Q1</v>
      </c>
      <c r="X3868" t="str">
        <f t="shared" si="1383"/>
        <v>Not Applicable</v>
      </c>
      <c r="Y3868" t="str">
        <f t="shared" si="1384"/>
        <v>High</v>
      </c>
      <c r="Z3868" s="3">
        <f t="shared" si="1385"/>
        <v>0.59690767154728741</v>
      </c>
      <c r="AA3868" s="3">
        <f t="shared" si="1386"/>
        <v>1.4711801583301169</v>
      </c>
      <c r="AB3868" s="3">
        <f t="shared" si="1387"/>
        <v>-0.11772521658564035</v>
      </c>
      <c r="AC3868" s="3">
        <f t="shared" si="1388"/>
        <v>-0.60000346093119195</v>
      </c>
      <c r="AD3868" s="3">
        <f t="shared" si="1389"/>
        <v>3.0976202980815648</v>
      </c>
      <c r="AE3868" s="3">
        <f t="shared" si="1390"/>
        <v>1.7013327735530686</v>
      </c>
      <c r="AF3868" s="3">
        <f t="shared" si="1391"/>
        <v>2.0478805877405626</v>
      </c>
      <c r="AG3868" t="str">
        <f t="shared" si="1392"/>
        <v>Cluster 2</v>
      </c>
      <c r="AH3868" t="str">
        <f t="shared" si="1393"/>
        <v>Not Applicable</v>
      </c>
      <c r="AI3868" t="e">
        <f t="shared" si="1394"/>
        <v>#N/A</v>
      </c>
      <c r="AJ3868">
        <f t="shared" si="1395"/>
        <v>36.130000000000003</v>
      </c>
      <c r="AK3868" t="str">
        <f t="shared" si="1396"/>
        <v>no - Medium</v>
      </c>
      <c r="AL3868" t="str">
        <f t="shared" si="1397"/>
        <v>Q2 - Medium</v>
      </c>
      <c r="AM3868">
        <f t="shared" si="1398"/>
        <v>0</v>
      </c>
      <c r="AN3868">
        <f t="shared" si="1399"/>
        <v>0</v>
      </c>
      <c r="AO3868">
        <f t="shared" si="1400"/>
        <v>0</v>
      </c>
      <c r="AP3868">
        <f t="shared" si="1401"/>
        <v>0</v>
      </c>
      <c r="AQ3868">
        <f t="shared" si="1402"/>
        <v>212.5</v>
      </c>
    </row>
    <row r="3869" spans="1:43" x14ac:dyDescent="0.25">
      <c r="A3869" t="s">
        <v>71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  <c r="U3869">
        <f t="shared" si="1380"/>
        <v>0</v>
      </c>
      <c r="V3869" t="str">
        <f t="shared" si="1381"/>
        <v>&lt;=3 calls</v>
      </c>
      <c r="W3869" t="str">
        <f t="shared" si="1382"/>
        <v>Q1</v>
      </c>
      <c r="X3869" t="str">
        <f t="shared" si="1383"/>
        <v>Not Applicable</v>
      </c>
      <c r="Y3869" t="str">
        <f t="shared" si="1384"/>
        <v>Medium</v>
      </c>
      <c r="Z3869" s="3">
        <f t="shared" si="1385"/>
        <v>-1.2193428271682316</v>
      </c>
      <c r="AA3869" s="3">
        <f t="shared" si="1386"/>
        <v>1.8429910397540706E-2</v>
      </c>
      <c r="AB3869" s="3">
        <f t="shared" si="1387"/>
        <v>0.75212411230535137</v>
      </c>
      <c r="AC3869" s="3">
        <f t="shared" si="1388"/>
        <v>0.48691299998589177</v>
      </c>
      <c r="AD3869" s="3">
        <f t="shared" si="1389"/>
        <v>2.5231250331030677</v>
      </c>
      <c r="AE3869" s="3">
        <f t="shared" si="1390"/>
        <v>1.5132453672918516</v>
      </c>
      <c r="AF3869" s="3">
        <f t="shared" si="1391"/>
        <v>2.4927220363669007</v>
      </c>
      <c r="AG3869" t="str">
        <f t="shared" si="1392"/>
        <v>Cluster 2</v>
      </c>
      <c r="AH3869" t="str">
        <f t="shared" si="1393"/>
        <v>Not Applicable</v>
      </c>
      <c r="AI3869" t="e">
        <f t="shared" si="1394"/>
        <v>#N/A</v>
      </c>
      <c r="AJ3869">
        <f t="shared" si="1395"/>
        <v>19.45</v>
      </c>
      <c r="AK3869" t="str">
        <f t="shared" si="1396"/>
        <v>no - Medium</v>
      </c>
      <c r="AL3869" t="str">
        <f t="shared" si="1397"/>
        <v>Q3 - High</v>
      </c>
      <c r="AM3869">
        <f t="shared" si="1398"/>
        <v>0</v>
      </c>
      <c r="AN3869">
        <f t="shared" si="1399"/>
        <v>1</v>
      </c>
      <c r="AO3869">
        <f t="shared" si="1400"/>
        <v>0</v>
      </c>
      <c r="AP3869">
        <f t="shared" si="1401"/>
        <v>3</v>
      </c>
      <c r="AQ3869">
        <f t="shared" si="1402"/>
        <v>114.4</v>
      </c>
    </row>
    <row r="3870" spans="1:43" x14ac:dyDescent="0.25">
      <c r="A3870" t="s">
        <v>46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  <c r="U3870">
        <f t="shared" si="1380"/>
        <v>0</v>
      </c>
      <c r="V3870" t="str">
        <f t="shared" si="1381"/>
        <v>&lt;=3 calls</v>
      </c>
      <c r="W3870" t="str">
        <f t="shared" si="1382"/>
        <v>Q4</v>
      </c>
      <c r="X3870" t="str">
        <f t="shared" si="1383"/>
        <v>Not Applicable</v>
      </c>
      <c r="Y3870" t="str">
        <f t="shared" si="1384"/>
        <v>Low</v>
      </c>
      <c r="Z3870" s="3">
        <f t="shared" si="1385"/>
        <v>0.78760471677429922</v>
      </c>
      <c r="AA3870" s="3">
        <f t="shared" si="1386"/>
        <v>-1.0343165021453806</v>
      </c>
      <c r="AB3870" s="3">
        <f t="shared" si="1387"/>
        <v>0.60714922415685257</v>
      </c>
      <c r="AC3870" s="3">
        <f t="shared" si="1388"/>
        <v>1.1028323278389063</v>
      </c>
      <c r="AD3870" s="3">
        <f t="shared" si="1389"/>
        <v>3.1939850772139784</v>
      </c>
      <c r="AE3870" s="3">
        <f t="shared" si="1390"/>
        <v>1.8096964221151095</v>
      </c>
      <c r="AF3870" s="3">
        <f t="shared" si="1391"/>
        <v>2.0852965273473396</v>
      </c>
      <c r="AG3870" t="str">
        <f t="shared" si="1392"/>
        <v>Cluster 2</v>
      </c>
      <c r="AH3870" t="str">
        <f t="shared" si="1393"/>
        <v>Not Applicable</v>
      </c>
      <c r="AI3870" t="e">
        <f t="shared" si="1394"/>
        <v>#N/A</v>
      </c>
      <c r="AJ3870">
        <f t="shared" si="1395"/>
        <v>37.880000000000003</v>
      </c>
      <c r="AK3870" t="str">
        <f t="shared" si="1396"/>
        <v>no - Medium</v>
      </c>
      <c r="AL3870" t="str">
        <f t="shared" si="1397"/>
        <v>Q4 - Very High</v>
      </c>
      <c r="AM3870">
        <f t="shared" si="1398"/>
        <v>0</v>
      </c>
      <c r="AN3870">
        <f t="shared" si="1399"/>
        <v>1</v>
      </c>
      <c r="AO3870">
        <f t="shared" si="1400"/>
        <v>0</v>
      </c>
      <c r="AP3870">
        <f t="shared" si="1401"/>
        <v>1</v>
      </c>
      <c r="AQ3870">
        <f t="shared" si="1402"/>
        <v>222.8</v>
      </c>
    </row>
    <row r="3871" spans="1:43" x14ac:dyDescent="0.25">
      <c r="A3871" t="s">
        <v>65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  <c r="U3871">
        <f t="shared" si="1380"/>
        <v>0</v>
      </c>
      <c r="V3871" t="str">
        <f t="shared" si="1381"/>
        <v>&lt;=3 calls</v>
      </c>
      <c r="W3871" t="str">
        <f t="shared" si="1382"/>
        <v>Q4</v>
      </c>
      <c r="X3871" t="str">
        <f t="shared" si="1383"/>
        <v>Not Applicable</v>
      </c>
      <c r="Y3871" t="str">
        <f t="shared" si="1384"/>
        <v>Medium</v>
      </c>
      <c r="Z3871" s="3">
        <f t="shared" si="1385"/>
        <v>0.50803914561625263</v>
      </c>
      <c r="AA3871" s="3">
        <f t="shared" si="1386"/>
        <v>-0.17659683521532527</v>
      </c>
      <c r="AB3871" s="3">
        <f t="shared" si="1387"/>
        <v>0.51976709979337388</v>
      </c>
      <c r="AC3871" s="3">
        <f t="shared" si="1388"/>
        <v>0.48691299998589177</v>
      </c>
      <c r="AD3871" s="3">
        <f t="shared" si="1389"/>
        <v>2.7336380783911065</v>
      </c>
      <c r="AE3871" s="3">
        <f t="shared" si="1390"/>
        <v>0.89248659556849186</v>
      </c>
      <c r="AF3871" s="3">
        <f t="shared" si="1391"/>
        <v>1.4561207034133712</v>
      </c>
      <c r="AG3871" t="str">
        <f t="shared" si="1392"/>
        <v>Cluster 2</v>
      </c>
      <c r="AH3871" t="str">
        <f t="shared" si="1393"/>
        <v>Not Applicable</v>
      </c>
      <c r="AI3871" t="e">
        <f t="shared" si="1394"/>
        <v>#N/A</v>
      </c>
      <c r="AJ3871">
        <f t="shared" si="1395"/>
        <v>35.31</v>
      </c>
      <c r="AK3871" t="str">
        <f t="shared" si="1396"/>
        <v>no - Medium</v>
      </c>
      <c r="AL3871" t="str">
        <f t="shared" si="1397"/>
        <v>Q3 - High</v>
      </c>
      <c r="AM3871">
        <f t="shared" si="1398"/>
        <v>0</v>
      </c>
      <c r="AN3871">
        <f t="shared" si="1399"/>
        <v>1</v>
      </c>
      <c r="AO3871">
        <f t="shared" si="1400"/>
        <v>0</v>
      </c>
      <c r="AP3871">
        <f t="shared" si="1401"/>
        <v>2</v>
      </c>
      <c r="AQ3871">
        <f t="shared" si="1402"/>
        <v>207.7</v>
      </c>
    </row>
    <row r="3872" spans="1:43" x14ac:dyDescent="0.25">
      <c r="A3872" t="s">
        <v>60</v>
      </c>
      <c r="B3872">
        <v>132</v>
      </c>
      <c r="C3872" t="s">
        <v>28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  <c r="U3872">
        <f t="shared" si="1380"/>
        <v>0</v>
      </c>
      <c r="V3872" t="str">
        <f t="shared" si="1381"/>
        <v>&lt;=3 calls</v>
      </c>
      <c r="W3872" t="str">
        <f t="shared" si="1382"/>
        <v>Q4</v>
      </c>
      <c r="X3872" t="str">
        <f t="shared" si="1383"/>
        <v>Not Applicable</v>
      </c>
      <c r="Y3872" t="str">
        <f t="shared" si="1384"/>
        <v>Low</v>
      </c>
      <c r="Z3872" s="3">
        <f t="shared" si="1385"/>
        <v>-0.41397181091823071</v>
      </c>
      <c r="AA3872" s="3">
        <f t="shared" si="1386"/>
        <v>-0.72187569539823737</v>
      </c>
      <c r="AB3872" s="3">
        <f t="shared" si="1387"/>
        <v>0.29535391676898598</v>
      </c>
      <c r="AC3872" s="3">
        <f t="shared" si="1388"/>
        <v>0.45068245128865581</v>
      </c>
      <c r="AD3872" s="3">
        <f t="shared" si="1389"/>
        <v>2.0501715809595762</v>
      </c>
      <c r="AE3872" s="3">
        <f t="shared" si="1390"/>
        <v>0.99137570471135761</v>
      </c>
      <c r="AF3872" s="3">
        <f t="shared" si="1391"/>
        <v>2.4005099592398262</v>
      </c>
      <c r="AG3872" t="str">
        <f t="shared" si="1392"/>
        <v>Cluster 2</v>
      </c>
      <c r="AH3872" t="str">
        <f t="shared" si="1393"/>
        <v>&gt;16 messages</v>
      </c>
      <c r="AI3872" t="e">
        <f t="shared" si="1394"/>
        <v>#N/A</v>
      </c>
      <c r="AJ3872">
        <f t="shared" si="1395"/>
        <v>26.84</v>
      </c>
      <c r="AK3872" t="str">
        <f t="shared" si="1396"/>
        <v>no - Low</v>
      </c>
      <c r="AL3872" t="str">
        <f t="shared" si="1397"/>
        <v>Q3 - High</v>
      </c>
      <c r="AM3872">
        <f t="shared" si="1398"/>
        <v>0</v>
      </c>
      <c r="AN3872">
        <f t="shared" si="1399"/>
        <v>0</v>
      </c>
      <c r="AO3872">
        <f t="shared" si="1400"/>
        <v>1</v>
      </c>
      <c r="AP3872">
        <f t="shared" si="1401"/>
        <v>3</v>
      </c>
      <c r="AQ3872">
        <f t="shared" si="1402"/>
        <v>157.9</v>
      </c>
    </row>
    <row r="3873" spans="1:43" x14ac:dyDescent="0.25">
      <c r="A3873" t="s">
        <v>61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  <c r="U3873">
        <f t="shared" si="1380"/>
        <v>1</v>
      </c>
      <c r="V3873" t="str">
        <f t="shared" si="1381"/>
        <v>&gt;3 calls</v>
      </c>
      <c r="W3873" t="str">
        <f t="shared" si="1382"/>
        <v>Q1</v>
      </c>
      <c r="X3873" t="str">
        <f t="shared" si="1383"/>
        <v>Not Applicable</v>
      </c>
      <c r="Y3873" t="str">
        <f t="shared" si="1384"/>
        <v>High</v>
      </c>
      <c r="Z3873" s="3">
        <f t="shared" si="1385"/>
        <v>-0.78425733563087474</v>
      </c>
      <c r="AA3873" s="3">
        <f t="shared" si="1386"/>
        <v>0.69107317587865125</v>
      </c>
      <c r="AB3873" s="3">
        <f t="shared" si="1387"/>
        <v>-0.67379328071686784</v>
      </c>
      <c r="AC3873" s="3">
        <f t="shared" si="1388"/>
        <v>1.4651378148112675</v>
      </c>
      <c r="AD3873" s="3">
        <f t="shared" si="1389"/>
        <v>3.0148944679910992</v>
      </c>
      <c r="AE3873" s="3">
        <f t="shared" si="1390"/>
        <v>1.921787684537233</v>
      </c>
      <c r="AF3873" s="3">
        <f t="shared" si="1391"/>
        <v>2.509371864781031</v>
      </c>
      <c r="AG3873" t="str">
        <f t="shared" si="1392"/>
        <v>Cluster 2</v>
      </c>
      <c r="AH3873" t="str">
        <f t="shared" si="1393"/>
        <v>Not Applicable</v>
      </c>
      <c r="AI3873">
        <f t="shared" si="1394"/>
        <v>23.44</v>
      </c>
      <c r="AJ3873" t="e">
        <f t="shared" si="1395"/>
        <v>#N/A</v>
      </c>
      <c r="AK3873" t="str">
        <f t="shared" si="1396"/>
        <v>no - Low</v>
      </c>
      <c r="AL3873" t="str">
        <f t="shared" si="1397"/>
        <v>Q4 - Very High</v>
      </c>
      <c r="AM3873">
        <f t="shared" si="1398"/>
        <v>0</v>
      </c>
      <c r="AN3873">
        <f t="shared" si="1399"/>
        <v>1</v>
      </c>
      <c r="AO3873">
        <f t="shared" si="1400"/>
        <v>0</v>
      </c>
      <c r="AP3873">
        <f t="shared" si="1401"/>
        <v>5</v>
      </c>
      <c r="AQ3873">
        <f t="shared" si="1402"/>
        <v>137.9</v>
      </c>
    </row>
    <row r="3874" spans="1:43" x14ac:dyDescent="0.25">
      <c r="A3874" t="s">
        <v>46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  <c r="U3874">
        <f t="shared" si="1380"/>
        <v>0</v>
      </c>
      <c r="V3874" t="str">
        <f t="shared" si="1381"/>
        <v>&lt;=3 calls</v>
      </c>
      <c r="W3874" t="str">
        <f t="shared" si="1382"/>
        <v>Q1</v>
      </c>
      <c r="X3874" t="str">
        <f t="shared" si="1383"/>
        <v>Not Applicable</v>
      </c>
      <c r="Y3874" t="str">
        <f t="shared" si="1384"/>
        <v>High</v>
      </c>
      <c r="Z3874" s="3">
        <f t="shared" si="1385"/>
        <v>-7.8863411053287993E-2</v>
      </c>
      <c r="AA3874" s="3">
        <f t="shared" si="1386"/>
        <v>0.6771426940491605</v>
      </c>
      <c r="AB3874" s="3">
        <f t="shared" si="1387"/>
        <v>-0.13957074767650987</v>
      </c>
      <c r="AC3874" s="3">
        <f t="shared" si="1388"/>
        <v>-0.63623400962842791</v>
      </c>
      <c r="AD3874" s="3">
        <f t="shared" si="1389"/>
        <v>2.1293107865466308</v>
      </c>
      <c r="AE3874" s="3">
        <f t="shared" si="1390"/>
        <v>0.94287611822654693</v>
      </c>
      <c r="AF3874" s="3">
        <f t="shared" si="1391"/>
        <v>2.2899926469183458</v>
      </c>
      <c r="AG3874" t="str">
        <f t="shared" si="1392"/>
        <v>Cluster 2</v>
      </c>
      <c r="AH3874" t="str">
        <f t="shared" si="1393"/>
        <v>Not Applicable</v>
      </c>
      <c r="AI3874" t="e">
        <f t="shared" si="1394"/>
        <v>#N/A</v>
      </c>
      <c r="AJ3874">
        <f t="shared" si="1395"/>
        <v>29.92</v>
      </c>
      <c r="AK3874" t="str">
        <f t="shared" si="1396"/>
        <v>no - Medium</v>
      </c>
      <c r="AL3874" t="str">
        <f t="shared" si="1397"/>
        <v>Q1 - Low</v>
      </c>
      <c r="AM3874">
        <f t="shared" si="1398"/>
        <v>0</v>
      </c>
      <c r="AN3874">
        <f t="shared" si="1399"/>
        <v>1</v>
      </c>
      <c r="AO3874">
        <f t="shared" si="1400"/>
        <v>0</v>
      </c>
      <c r="AP3874">
        <f t="shared" si="1401"/>
        <v>1</v>
      </c>
      <c r="AQ3874">
        <f t="shared" si="1402"/>
        <v>176</v>
      </c>
    </row>
    <row r="3875" spans="1:43" x14ac:dyDescent="0.25">
      <c r="A3875" t="s">
        <v>39</v>
      </c>
      <c r="B3875">
        <v>145</v>
      </c>
      <c r="C3875" t="s">
        <v>28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  <c r="U3875">
        <f t="shared" si="1380"/>
        <v>0</v>
      </c>
      <c r="V3875" t="str">
        <f t="shared" si="1381"/>
        <v>&lt;=3 calls</v>
      </c>
      <c r="W3875" t="str">
        <f t="shared" si="1382"/>
        <v>Q4</v>
      </c>
      <c r="X3875" t="str">
        <f t="shared" si="1383"/>
        <v>Not Applicable</v>
      </c>
      <c r="Y3875" t="str">
        <f t="shared" si="1384"/>
        <v>High</v>
      </c>
      <c r="Z3875" s="3">
        <f t="shared" si="1385"/>
        <v>-0.39730896230616164</v>
      </c>
      <c r="AA3875" s="3">
        <f t="shared" si="1386"/>
        <v>3.0234338479019103</v>
      </c>
      <c r="AB3875" s="3">
        <f t="shared" si="1387"/>
        <v>-0.45533796980817132</v>
      </c>
      <c r="AC3875" s="3">
        <f t="shared" si="1388"/>
        <v>-1.4695366296648587</v>
      </c>
      <c r="AD3875" s="3">
        <f t="shared" si="1389"/>
        <v>4.1313893291590142</v>
      </c>
      <c r="AE3875" s="3">
        <f t="shared" si="1390"/>
        <v>3.4155346897438372</v>
      </c>
      <c r="AF3875" s="3">
        <f t="shared" si="1391"/>
        <v>3.7766885818926204</v>
      </c>
      <c r="AG3875" t="str">
        <f t="shared" si="1392"/>
        <v>Cluster 2</v>
      </c>
      <c r="AH3875" t="str">
        <f t="shared" si="1393"/>
        <v>Not Applicable</v>
      </c>
      <c r="AI3875" t="e">
        <f t="shared" si="1394"/>
        <v>#N/A</v>
      </c>
      <c r="AJ3875">
        <f t="shared" si="1395"/>
        <v>27</v>
      </c>
      <c r="AK3875" t="str">
        <f t="shared" si="1396"/>
        <v>no - Medium</v>
      </c>
      <c r="AL3875" t="str">
        <f t="shared" si="1397"/>
        <v>Q1 - Low</v>
      </c>
      <c r="AM3875">
        <f t="shared" si="1398"/>
        <v>0</v>
      </c>
      <c r="AN3875">
        <f t="shared" si="1399"/>
        <v>0</v>
      </c>
      <c r="AO3875">
        <f t="shared" si="1400"/>
        <v>1</v>
      </c>
      <c r="AP3875">
        <f t="shared" si="1401"/>
        <v>2</v>
      </c>
      <c r="AQ3875">
        <f t="shared" si="1402"/>
        <v>158.80000000000001</v>
      </c>
    </row>
    <row r="3876" spans="1:43" x14ac:dyDescent="0.25">
      <c r="A3876" t="s">
        <v>68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  <c r="U3876">
        <f t="shared" si="1380"/>
        <v>0</v>
      </c>
      <c r="V3876" t="str">
        <f t="shared" si="1381"/>
        <v>&lt;=3 calls</v>
      </c>
      <c r="W3876" t="str">
        <f t="shared" si="1382"/>
        <v>Q4</v>
      </c>
      <c r="X3876" t="str">
        <f t="shared" si="1383"/>
        <v>Not Applicable</v>
      </c>
      <c r="Y3876" t="str">
        <f t="shared" si="1384"/>
        <v>Medium</v>
      </c>
      <c r="Z3876" s="3">
        <f t="shared" si="1385"/>
        <v>0.99496461061337971</v>
      </c>
      <c r="AA3876" s="3">
        <f t="shared" si="1386"/>
        <v>0.18360562351864199</v>
      </c>
      <c r="AB3876" s="3">
        <f t="shared" si="1387"/>
        <v>1.1572594161723886</v>
      </c>
      <c r="AC3876" s="3">
        <f t="shared" si="1388"/>
        <v>-0.16523687656435807</v>
      </c>
      <c r="AD3876" s="3">
        <f t="shared" si="1389"/>
        <v>3.2758821301349061</v>
      </c>
      <c r="AE3876" s="3">
        <f t="shared" si="1390"/>
        <v>1.5460330472073054</v>
      </c>
      <c r="AF3876" s="3">
        <f t="shared" si="1391"/>
        <v>1.4314442481553384</v>
      </c>
      <c r="AG3876" t="str">
        <f t="shared" si="1392"/>
        <v>Cluster 3</v>
      </c>
      <c r="AH3876" t="str">
        <f t="shared" si="1393"/>
        <v>Not Applicable</v>
      </c>
      <c r="AI3876" t="e">
        <f t="shared" si="1394"/>
        <v>#N/A</v>
      </c>
      <c r="AJ3876">
        <f t="shared" si="1395"/>
        <v>39.78</v>
      </c>
      <c r="AK3876" t="str">
        <f t="shared" si="1396"/>
        <v>no - Low</v>
      </c>
      <c r="AL3876" t="str">
        <f t="shared" si="1397"/>
        <v>Q2 - Medium</v>
      </c>
      <c r="AM3876">
        <f t="shared" si="1398"/>
        <v>0</v>
      </c>
      <c r="AN3876">
        <f t="shared" si="1399"/>
        <v>1</v>
      </c>
      <c r="AO3876">
        <f t="shared" si="1400"/>
        <v>0</v>
      </c>
      <c r="AP3876">
        <f t="shared" si="1401"/>
        <v>1</v>
      </c>
      <c r="AQ3876">
        <f t="shared" si="1402"/>
        <v>234</v>
      </c>
    </row>
    <row r="3877" spans="1:43" x14ac:dyDescent="0.25">
      <c r="A3877" t="s">
        <v>59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  <c r="U3877">
        <f t="shared" si="1380"/>
        <v>0</v>
      </c>
      <c r="V3877" t="str">
        <f t="shared" si="1381"/>
        <v>&lt;=3 calls</v>
      </c>
      <c r="W3877" t="str">
        <f t="shared" si="1382"/>
        <v>Q3</v>
      </c>
      <c r="X3877" t="str">
        <f t="shared" si="1383"/>
        <v>Not Applicable</v>
      </c>
      <c r="Y3877" t="str">
        <f t="shared" si="1384"/>
        <v>Low</v>
      </c>
      <c r="Z3877" s="3">
        <f t="shared" si="1385"/>
        <v>-0.88793728255041504</v>
      </c>
      <c r="AA3877" s="3">
        <f t="shared" si="1386"/>
        <v>-1.1079490489584014</v>
      </c>
      <c r="AB3877" s="3">
        <f t="shared" si="1387"/>
        <v>-9.9851600238565069E-2</v>
      </c>
      <c r="AC3877" s="3">
        <f t="shared" si="1388"/>
        <v>-1.7593810192427477</v>
      </c>
      <c r="AD3877" s="3">
        <f t="shared" si="1389"/>
        <v>1.1879131802419043</v>
      </c>
      <c r="AE3877" s="3">
        <f t="shared" si="1390"/>
        <v>2.2630456526046254</v>
      </c>
      <c r="AF3877" s="3">
        <f t="shared" si="1391"/>
        <v>4.1026349493652186</v>
      </c>
      <c r="AG3877" t="str">
        <f t="shared" si="1392"/>
        <v>Cluster 1</v>
      </c>
      <c r="AH3877" t="str">
        <f t="shared" si="1393"/>
        <v>Not Applicable</v>
      </c>
      <c r="AI3877" t="e">
        <f t="shared" si="1394"/>
        <v>#N/A</v>
      </c>
      <c r="AJ3877">
        <f t="shared" si="1395"/>
        <v>22.49</v>
      </c>
      <c r="AK3877" t="str">
        <f t="shared" si="1396"/>
        <v>no - Low</v>
      </c>
      <c r="AL3877" t="str">
        <f t="shared" si="1397"/>
        <v>Q1 - Low</v>
      </c>
      <c r="AM3877">
        <f t="shared" si="1398"/>
        <v>0</v>
      </c>
      <c r="AN3877">
        <f t="shared" si="1399"/>
        <v>1</v>
      </c>
      <c r="AO3877">
        <f t="shared" si="1400"/>
        <v>0</v>
      </c>
      <c r="AP3877">
        <f t="shared" si="1401"/>
        <v>0</v>
      </c>
      <c r="AQ3877">
        <f t="shared" si="1402"/>
        <v>132.30000000000001</v>
      </c>
    </row>
    <row r="3878" spans="1:43" x14ac:dyDescent="0.25">
      <c r="A3878" t="s">
        <v>60</v>
      </c>
      <c r="B3878">
        <v>90</v>
      </c>
      <c r="C3878" t="s">
        <v>25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  <c r="U3878">
        <f t="shared" si="1380"/>
        <v>0</v>
      </c>
      <c r="V3878" t="str">
        <f t="shared" si="1381"/>
        <v>&lt;=3 calls</v>
      </c>
      <c r="W3878" t="str">
        <f t="shared" si="1382"/>
        <v>Q2</v>
      </c>
      <c r="X3878" t="str">
        <f t="shared" si="1383"/>
        <v>Not Applicable</v>
      </c>
      <c r="Y3878" t="str">
        <f t="shared" si="1384"/>
        <v>Low</v>
      </c>
      <c r="Z3878" s="3">
        <f t="shared" si="1385"/>
        <v>1.783672778251312</v>
      </c>
      <c r="AA3878" s="3">
        <f t="shared" si="1386"/>
        <v>-1.231333316591031</v>
      </c>
      <c r="AB3878" s="3">
        <f t="shared" si="1387"/>
        <v>1.570338549527015</v>
      </c>
      <c r="AC3878" s="3">
        <f t="shared" si="1388"/>
        <v>-1.2521533374814422</v>
      </c>
      <c r="AD3878" s="3">
        <f t="shared" si="1389"/>
        <v>3.8042832182331083</v>
      </c>
      <c r="AE3878" s="3">
        <f t="shared" si="1390"/>
        <v>2.9549147969304199</v>
      </c>
      <c r="AF3878" s="3">
        <f t="shared" si="1391"/>
        <v>3.3151880956752122</v>
      </c>
      <c r="AG3878" t="str">
        <f t="shared" si="1392"/>
        <v>Cluster 2</v>
      </c>
      <c r="AH3878" t="str">
        <f t="shared" si="1393"/>
        <v>&gt;16 messages</v>
      </c>
      <c r="AI3878" t="e">
        <f t="shared" si="1394"/>
        <v>#N/A</v>
      </c>
      <c r="AJ3878">
        <f t="shared" si="1395"/>
        <v>47.02</v>
      </c>
      <c r="AK3878" t="str">
        <f t="shared" si="1396"/>
        <v>no - Low</v>
      </c>
      <c r="AL3878" t="str">
        <f t="shared" si="1397"/>
        <v>Q1 - Low</v>
      </c>
      <c r="AM3878">
        <f t="shared" si="1398"/>
        <v>0</v>
      </c>
      <c r="AN3878">
        <f t="shared" si="1399"/>
        <v>0</v>
      </c>
      <c r="AO3878">
        <f t="shared" si="1400"/>
        <v>0</v>
      </c>
      <c r="AP3878">
        <f t="shared" si="1401"/>
        <v>3</v>
      </c>
      <c r="AQ3878">
        <f t="shared" si="1402"/>
        <v>276.60000000000002</v>
      </c>
    </row>
    <row r="3879" spans="1:43" x14ac:dyDescent="0.25">
      <c r="A3879" t="s">
        <v>24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  <c r="U3879">
        <f t="shared" si="1380"/>
        <v>1</v>
      </c>
      <c r="V3879" t="str">
        <f t="shared" si="1381"/>
        <v>&gt;3 calls</v>
      </c>
      <c r="W3879" t="str">
        <f t="shared" si="1382"/>
        <v>Q3</v>
      </c>
      <c r="X3879" t="str">
        <f t="shared" si="1383"/>
        <v>Not Applicable</v>
      </c>
      <c r="Y3879" t="str">
        <f t="shared" si="1384"/>
        <v>Medium</v>
      </c>
      <c r="Z3879" s="3">
        <f t="shared" si="1385"/>
        <v>-1.3341313398291512</v>
      </c>
      <c r="AA3879" s="3">
        <f t="shared" si="1386"/>
        <v>0.28111899632507525</v>
      </c>
      <c r="AB3879" s="3">
        <f t="shared" si="1387"/>
        <v>-0.29844733742828916</v>
      </c>
      <c r="AC3879" s="3">
        <f t="shared" si="1388"/>
        <v>1.0666017791416695</v>
      </c>
      <c r="AD3879" s="3">
        <f t="shared" si="1389"/>
        <v>2.5526317178382709</v>
      </c>
      <c r="AE3879" s="3">
        <f t="shared" si="1390"/>
        <v>1.7566002648569063</v>
      </c>
      <c r="AF3879" s="3">
        <f t="shared" si="1391"/>
        <v>2.7668321767098099</v>
      </c>
      <c r="AG3879" t="str">
        <f t="shared" si="1392"/>
        <v>Cluster 2</v>
      </c>
      <c r="AH3879" t="str">
        <f t="shared" si="1393"/>
        <v>Not Applicable</v>
      </c>
      <c r="AI3879">
        <f t="shared" si="1394"/>
        <v>18.39</v>
      </c>
      <c r="AJ3879" t="e">
        <f t="shared" si="1395"/>
        <v>#N/A</v>
      </c>
      <c r="AK3879" t="str">
        <f t="shared" si="1396"/>
        <v>no - High</v>
      </c>
      <c r="AL3879" t="str">
        <f t="shared" si="1397"/>
        <v>Q4 - Very High</v>
      </c>
      <c r="AM3879">
        <f t="shared" si="1398"/>
        <v>0</v>
      </c>
      <c r="AN3879">
        <f t="shared" si="1399"/>
        <v>1</v>
      </c>
      <c r="AO3879">
        <f t="shared" si="1400"/>
        <v>0</v>
      </c>
      <c r="AP3879">
        <f t="shared" si="1401"/>
        <v>4</v>
      </c>
      <c r="AQ3879">
        <f t="shared" si="1402"/>
        <v>108.2</v>
      </c>
    </row>
    <row r="3880" spans="1:43" x14ac:dyDescent="0.25">
      <c r="A3880" t="s">
        <v>46</v>
      </c>
      <c r="B3880">
        <v>82</v>
      </c>
      <c r="C3880" t="s">
        <v>25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  <c r="U3880">
        <f t="shared" si="1380"/>
        <v>0</v>
      </c>
      <c r="V3880" t="str">
        <f t="shared" si="1381"/>
        <v>&lt;=3 calls</v>
      </c>
      <c r="W3880" t="str">
        <f t="shared" si="1382"/>
        <v>Q2</v>
      </c>
      <c r="X3880" t="str">
        <f t="shared" si="1383"/>
        <v>Not Applicable</v>
      </c>
      <c r="Y3880" t="str">
        <f t="shared" si="1384"/>
        <v>High</v>
      </c>
      <c r="Z3880" s="3">
        <f t="shared" si="1385"/>
        <v>-0.44914893576593201</v>
      </c>
      <c r="AA3880" s="3">
        <f t="shared" si="1386"/>
        <v>1.8990449573787522</v>
      </c>
      <c r="AB3880" s="3">
        <f t="shared" si="1387"/>
        <v>-7.2048197032003575E-2</v>
      </c>
      <c r="AC3880" s="3">
        <f t="shared" si="1388"/>
        <v>1.4651378148112675</v>
      </c>
      <c r="AD3880" s="3">
        <f t="shared" si="1389"/>
        <v>3.9554895467584044</v>
      </c>
      <c r="AE3880" s="3">
        <f t="shared" si="1390"/>
        <v>2.4412960237813919</v>
      </c>
      <c r="AF3880" s="3">
        <f t="shared" si="1391"/>
        <v>2.0673545890694864</v>
      </c>
      <c r="AG3880" t="str">
        <f t="shared" si="1392"/>
        <v>Cluster 3</v>
      </c>
      <c r="AH3880" t="str">
        <f t="shared" si="1393"/>
        <v>Not Applicable</v>
      </c>
      <c r="AI3880" t="e">
        <f t="shared" si="1394"/>
        <v>#N/A</v>
      </c>
      <c r="AJ3880">
        <f t="shared" si="1395"/>
        <v>26.52</v>
      </c>
      <c r="AK3880" t="str">
        <f t="shared" si="1396"/>
        <v>no - Low</v>
      </c>
      <c r="AL3880" t="str">
        <f t="shared" si="1397"/>
        <v>Q4 - Very High</v>
      </c>
      <c r="AM3880">
        <f t="shared" si="1398"/>
        <v>0</v>
      </c>
      <c r="AN3880">
        <f t="shared" si="1399"/>
        <v>0</v>
      </c>
      <c r="AO3880">
        <f t="shared" si="1400"/>
        <v>0</v>
      </c>
      <c r="AP3880">
        <f t="shared" si="1401"/>
        <v>0</v>
      </c>
      <c r="AQ3880">
        <f t="shared" si="1402"/>
        <v>156</v>
      </c>
    </row>
    <row r="3881" spans="1:43" x14ac:dyDescent="0.25">
      <c r="A3881" t="s">
        <v>64</v>
      </c>
      <c r="B3881">
        <v>76</v>
      </c>
      <c r="C3881" t="s">
        <v>25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  <c r="U3881">
        <f t="shared" si="1380"/>
        <v>0</v>
      </c>
      <c r="V3881" t="str">
        <f t="shared" si="1381"/>
        <v>&lt;=3 calls</v>
      </c>
      <c r="W3881" t="str">
        <f t="shared" si="1382"/>
        <v>Q2</v>
      </c>
      <c r="X3881" t="str">
        <f t="shared" si="1383"/>
        <v>Not Applicable</v>
      </c>
      <c r="Y3881" t="str">
        <f t="shared" si="1384"/>
        <v>Medium</v>
      </c>
      <c r="Z3881" s="3">
        <f t="shared" si="1385"/>
        <v>0.52285056660475859</v>
      </c>
      <c r="AA3881" s="3">
        <f t="shared" si="1386"/>
        <v>-0.54077943161486164</v>
      </c>
      <c r="AB3881" s="3">
        <f t="shared" si="1387"/>
        <v>0.40855348696712851</v>
      </c>
      <c r="AC3881" s="3">
        <f t="shared" si="1388"/>
        <v>-0.16523687656435807</v>
      </c>
      <c r="AD3881" s="3">
        <f t="shared" si="1389"/>
        <v>2.2827198199804744</v>
      </c>
      <c r="AE3881" s="3">
        <f t="shared" si="1390"/>
        <v>0.87179945271051551</v>
      </c>
      <c r="AF3881" s="3">
        <f t="shared" si="1391"/>
        <v>2.0758754285748986</v>
      </c>
      <c r="AG3881" t="str">
        <f t="shared" si="1392"/>
        <v>Cluster 2</v>
      </c>
      <c r="AH3881" t="str">
        <f t="shared" si="1393"/>
        <v>Not Applicable</v>
      </c>
      <c r="AI3881" t="e">
        <f t="shared" si="1394"/>
        <v>#N/A</v>
      </c>
      <c r="AJ3881">
        <f t="shared" si="1395"/>
        <v>35.450000000000003</v>
      </c>
      <c r="AK3881" t="str">
        <f t="shared" si="1396"/>
        <v>no - Low</v>
      </c>
      <c r="AL3881" t="str">
        <f t="shared" si="1397"/>
        <v>Q2 - Medium</v>
      </c>
      <c r="AM3881">
        <f t="shared" si="1398"/>
        <v>0</v>
      </c>
      <c r="AN3881">
        <f t="shared" si="1399"/>
        <v>0</v>
      </c>
      <c r="AO3881">
        <f t="shared" si="1400"/>
        <v>0</v>
      </c>
      <c r="AP3881">
        <f t="shared" si="1401"/>
        <v>0</v>
      </c>
      <c r="AQ3881">
        <f t="shared" si="1402"/>
        <v>208.5</v>
      </c>
    </row>
    <row r="3882" spans="1:43" x14ac:dyDescent="0.25">
      <c r="A3882" t="s">
        <v>46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  <c r="U3882">
        <f t="shared" si="1380"/>
        <v>0</v>
      </c>
      <c r="V3882" t="str">
        <f t="shared" si="1381"/>
        <v>&lt;=3 calls</v>
      </c>
      <c r="W3882" t="str">
        <f t="shared" si="1382"/>
        <v>Q2</v>
      </c>
      <c r="X3882" t="str">
        <f t="shared" si="1383"/>
        <v>Not Applicable</v>
      </c>
      <c r="Y3882" t="str">
        <f t="shared" si="1384"/>
        <v>Low</v>
      </c>
      <c r="Z3882" s="3">
        <f t="shared" si="1385"/>
        <v>1.1689988072283226</v>
      </c>
      <c r="AA3882" s="3">
        <f t="shared" si="1386"/>
        <v>-1.0562072593060083</v>
      </c>
      <c r="AB3882" s="3">
        <f t="shared" si="1387"/>
        <v>-0.87636093265038617</v>
      </c>
      <c r="AC3882" s="3">
        <f t="shared" si="1388"/>
        <v>-0.20146742526159472</v>
      </c>
      <c r="AD3882" s="3">
        <f t="shared" si="1389"/>
        <v>2.3153090449549079</v>
      </c>
      <c r="AE3882" s="3">
        <f t="shared" si="1390"/>
        <v>1.8140368225671002</v>
      </c>
      <c r="AF3882" s="3">
        <f t="shared" si="1391"/>
        <v>3.036577549414583</v>
      </c>
      <c r="AG3882" t="str">
        <f t="shared" si="1392"/>
        <v>Cluster 2</v>
      </c>
      <c r="AH3882" t="str">
        <f t="shared" si="1393"/>
        <v>Not Applicable</v>
      </c>
      <c r="AI3882" t="e">
        <f t="shared" si="1394"/>
        <v>#N/A</v>
      </c>
      <c r="AJ3882">
        <f t="shared" si="1395"/>
        <v>41.38</v>
      </c>
      <c r="AK3882" t="str">
        <f t="shared" si="1396"/>
        <v>no - Medium</v>
      </c>
      <c r="AL3882" t="str">
        <f t="shared" si="1397"/>
        <v>Q2 - Medium</v>
      </c>
      <c r="AM3882">
        <f t="shared" si="1398"/>
        <v>0</v>
      </c>
      <c r="AN3882">
        <f t="shared" si="1399"/>
        <v>1</v>
      </c>
      <c r="AO3882">
        <f t="shared" si="1400"/>
        <v>0</v>
      </c>
      <c r="AP3882">
        <f t="shared" si="1401"/>
        <v>2</v>
      </c>
      <c r="AQ3882">
        <f t="shared" si="1402"/>
        <v>243.4</v>
      </c>
    </row>
    <row r="3883" spans="1:43" x14ac:dyDescent="0.25">
      <c r="A3883" t="s">
        <v>49</v>
      </c>
      <c r="B3883">
        <v>80</v>
      </c>
      <c r="C3883" t="s">
        <v>28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  <c r="U3883">
        <f t="shared" si="1380"/>
        <v>1</v>
      </c>
      <c r="V3883" t="str">
        <f t="shared" si="1381"/>
        <v>&lt;=3 calls</v>
      </c>
      <c r="W3883" t="str">
        <f t="shared" si="1382"/>
        <v>Q2</v>
      </c>
      <c r="X3883" t="str">
        <f t="shared" si="1383"/>
        <v>Low</v>
      </c>
      <c r="Y3883" t="str">
        <f t="shared" si="1384"/>
        <v>Medium</v>
      </c>
      <c r="Z3883" s="3">
        <f t="shared" si="1385"/>
        <v>1.7614556467685525</v>
      </c>
      <c r="AA3883" s="3">
        <f t="shared" si="1386"/>
        <v>-0.26814000152340584</v>
      </c>
      <c r="AB3883" s="3">
        <f t="shared" si="1387"/>
        <v>1.5333927331475134E-2</v>
      </c>
      <c r="AC3883" s="3">
        <f t="shared" si="1388"/>
        <v>-0.31015907135330267</v>
      </c>
      <c r="AD3883" s="3">
        <f t="shared" si="1389"/>
        <v>3.1093471721997492</v>
      </c>
      <c r="AE3883" s="3">
        <f t="shared" si="1390"/>
        <v>1.8086068768032322</v>
      </c>
      <c r="AF3883" s="3">
        <f t="shared" si="1391"/>
        <v>2.2077313768602611</v>
      </c>
      <c r="AG3883" t="str">
        <f t="shared" si="1392"/>
        <v>Cluster 2</v>
      </c>
      <c r="AH3883" t="str">
        <f t="shared" si="1393"/>
        <v>Not Applicable</v>
      </c>
      <c r="AI3883">
        <f t="shared" si="1394"/>
        <v>46.82</v>
      </c>
      <c r="AJ3883" t="e">
        <f t="shared" si="1395"/>
        <v>#N/A</v>
      </c>
      <c r="AK3883" t="str">
        <f t="shared" si="1396"/>
        <v>yes - Low</v>
      </c>
      <c r="AL3883" t="str">
        <f t="shared" si="1397"/>
        <v>Q2 - Medium</v>
      </c>
      <c r="AM3883">
        <f t="shared" si="1398"/>
        <v>1</v>
      </c>
      <c r="AN3883">
        <f t="shared" si="1399"/>
        <v>0</v>
      </c>
      <c r="AO3883">
        <f t="shared" si="1400"/>
        <v>1</v>
      </c>
      <c r="AP3883">
        <f t="shared" si="1401"/>
        <v>0</v>
      </c>
      <c r="AQ3883">
        <f t="shared" si="1402"/>
        <v>275.39999999999998</v>
      </c>
    </row>
    <row r="3884" spans="1:43" x14ac:dyDescent="0.25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  <c r="U3884">
        <f t="shared" si="1380"/>
        <v>0</v>
      </c>
      <c r="V3884" t="str">
        <f t="shared" si="1381"/>
        <v>&lt;=3 calls</v>
      </c>
      <c r="W3884" t="str">
        <f t="shared" si="1382"/>
        <v>Q1</v>
      </c>
      <c r="X3884" t="str">
        <f t="shared" si="1383"/>
        <v>Not Applicable</v>
      </c>
      <c r="Y3884" t="str">
        <f t="shared" si="1384"/>
        <v>Medium</v>
      </c>
      <c r="Z3884" s="3">
        <f t="shared" si="1385"/>
        <v>0.33030209375418357</v>
      </c>
      <c r="AA3884" s="3">
        <f t="shared" si="1386"/>
        <v>0.27912892749229046</v>
      </c>
      <c r="AB3884" s="3">
        <f t="shared" si="1387"/>
        <v>-1.8077749400701921</v>
      </c>
      <c r="AC3884" s="3">
        <f t="shared" si="1388"/>
        <v>-1.1796922400869698</v>
      </c>
      <c r="AD3884" s="3">
        <f t="shared" si="1389"/>
        <v>2.0225390302160347</v>
      </c>
      <c r="AE3884" s="3">
        <f t="shared" si="1390"/>
        <v>2.2015304782284058</v>
      </c>
      <c r="AF3884" s="3">
        <f t="shared" si="1391"/>
        <v>3.688198579847616</v>
      </c>
      <c r="AG3884" t="str">
        <f t="shared" si="1392"/>
        <v>Cluster 1</v>
      </c>
      <c r="AH3884" t="str">
        <f t="shared" si="1393"/>
        <v>Not Applicable</v>
      </c>
      <c r="AI3884" t="e">
        <f t="shared" si="1394"/>
        <v>#N/A</v>
      </c>
      <c r="AJ3884">
        <f t="shared" si="1395"/>
        <v>33.68</v>
      </c>
      <c r="AK3884" t="str">
        <f t="shared" si="1396"/>
        <v>no - Low</v>
      </c>
      <c r="AL3884" t="str">
        <f t="shared" si="1397"/>
        <v>Q1 - Low</v>
      </c>
      <c r="AM3884">
        <f t="shared" si="1398"/>
        <v>0</v>
      </c>
      <c r="AN3884">
        <f t="shared" si="1399"/>
        <v>1</v>
      </c>
      <c r="AO3884">
        <f t="shared" si="1400"/>
        <v>0</v>
      </c>
      <c r="AP3884">
        <f t="shared" si="1401"/>
        <v>1</v>
      </c>
      <c r="AQ3884">
        <f t="shared" si="1402"/>
        <v>198.1</v>
      </c>
    </row>
    <row r="3885" spans="1:43" x14ac:dyDescent="0.25">
      <c r="A3885" t="s">
        <v>43</v>
      </c>
      <c r="B3885">
        <v>137</v>
      </c>
      <c r="C3885" t="s">
        <v>28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  <c r="U3885">
        <f t="shared" si="1380"/>
        <v>0</v>
      </c>
      <c r="V3885" t="str">
        <f t="shared" si="1381"/>
        <v>&lt;=3 calls</v>
      </c>
      <c r="W3885" t="str">
        <f t="shared" si="1382"/>
        <v>Q4</v>
      </c>
      <c r="X3885" t="str">
        <f t="shared" si="1383"/>
        <v>Not Applicable</v>
      </c>
      <c r="Y3885" t="str">
        <f t="shared" si="1384"/>
        <v>Medium</v>
      </c>
      <c r="Z3885" s="3">
        <f t="shared" si="1385"/>
        <v>-1.3045084978521397</v>
      </c>
      <c r="AA3885" s="3">
        <f t="shared" si="1386"/>
        <v>0.46420532894123528</v>
      </c>
      <c r="AB3885" s="3">
        <f t="shared" si="1387"/>
        <v>0.93284623314800019</v>
      </c>
      <c r="AC3885" s="3">
        <f t="shared" si="1388"/>
        <v>2.7332070192145319</v>
      </c>
      <c r="AD3885" s="3">
        <f t="shared" si="1389"/>
        <v>4.4619896772483845</v>
      </c>
      <c r="AE3885" s="3">
        <f t="shared" si="1390"/>
        <v>3.2027881155280764</v>
      </c>
      <c r="AF3885" s="3">
        <f t="shared" si="1391"/>
        <v>2.9336583894626571</v>
      </c>
      <c r="AG3885" t="str">
        <f t="shared" si="1392"/>
        <v>Cluster 3</v>
      </c>
      <c r="AH3885" t="str">
        <f t="shared" si="1393"/>
        <v>Not Applicable</v>
      </c>
      <c r="AI3885" t="e">
        <f t="shared" si="1394"/>
        <v>#N/A</v>
      </c>
      <c r="AJ3885">
        <f t="shared" si="1395"/>
        <v>18.670000000000002</v>
      </c>
      <c r="AK3885" t="str">
        <f t="shared" si="1396"/>
        <v>no - Low</v>
      </c>
      <c r="AL3885" t="str">
        <f t="shared" si="1397"/>
        <v>Q4 - Very High</v>
      </c>
      <c r="AM3885">
        <f t="shared" si="1398"/>
        <v>0</v>
      </c>
      <c r="AN3885">
        <f t="shared" si="1399"/>
        <v>0</v>
      </c>
      <c r="AO3885">
        <f t="shared" si="1400"/>
        <v>1</v>
      </c>
      <c r="AP3885">
        <f t="shared" si="1401"/>
        <v>1</v>
      </c>
      <c r="AQ3885">
        <f t="shared" si="1402"/>
        <v>109.8</v>
      </c>
    </row>
    <row r="3886" spans="1:43" x14ac:dyDescent="0.25">
      <c r="A3886" t="s">
        <v>50</v>
      </c>
      <c r="B3886">
        <v>87</v>
      </c>
      <c r="C3886" t="s">
        <v>28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  <c r="U3886">
        <f t="shared" si="1380"/>
        <v>0</v>
      </c>
      <c r="V3886" t="str">
        <f t="shared" si="1381"/>
        <v>&lt;=3 calls</v>
      </c>
      <c r="W3886" t="str">
        <f t="shared" si="1382"/>
        <v>Q2</v>
      </c>
      <c r="X3886" t="str">
        <f t="shared" si="1383"/>
        <v>Not Applicable</v>
      </c>
      <c r="Y3886" t="str">
        <f t="shared" si="1384"/>
        <v>Medium</v>
      </c>
      <c r="Z3886" s="3">
        <f t="shared" si="1385"/>
        <v>-1.1064057421308753</v>
      </c>
      <c r="AA3886" s="3">
        <f t="shared" si="1386"/>
        <v>0.19554603651534799</v>
      </c>
      <c r="AB3886" s="3">
        <f t="shared" si="1387"/>
        <v>0.48004795235542908</v>
      </c>
      <c r="AC3886" s="3">
        <f t="shared" si="1388"/>
        <v>-0.60000346093119195</v>
      </c>
      <c r="AD3886" s="3">
        <f t="shared" si="1389"/>
        <v>1.9470982717686602</v>
      </c>
      <c r="AE3886" s="3">
        <f t="shared" si="1390"/>
        <v>1.3611840831816553</v>
      </c>
      <c r="AF3886" s="3">
        <f t="shared" si="1391"/>
        <v>2.813263680618947</v>
      </c>
      <c r="AG3886" t="str">
        <f t="shared" si="1392"/>
        <v>Cluster 2</v>
      </c>
      <c r="AH3886" t="str">
        <f t="shared" si="1393"/>
        <v>Not Applicable</v>
      </c>
      <c r="AI3886" t="e">
        <f t="shared" si="1394"/>
        <v>#N/A</v>
      </c>
      <c r="AJ3886">
        <f t="shared" si="1395"/>
        <v>20.49</v>
      </c>
      <c r="AK3886" t="str">
        <f t="shared" si="1396"/>
        <v>no - Low</v>
      </c>
      <c r="AL3886" t="str">
        <f t="shared" si="1397"/>
        <v>Q2 - Medium</v>
      </c>
      <c r="AM3886">
        <f t="shared" si="1398"/>
        <v>0</v>
      </c>
      <c r="AN3886">
        <f t="shared" si="1399"/>
        <v>0</v>
      </c>
      <c r="AO3886">
        <f t="shared" si="1400"/>
        <v>1</v>
      </c>
      <c r="AP3886">
        <f t="shared" si="1401"/>
        <v>2</v>
      </c>
      <c r="AQ3886">
        <f t="shared" si="1402"/>
        <v>120.5</v>
      </c>
    </row>
    <row r="3887" spans="1:43" x14ac:dyDescent="0.25">
      <c r="A3887" t="s">
        <v>31</v>
      </c>
      <c r="B3887">
        <v>131</v>
      </c>
      <c r="C3887" t="s">
        <v>28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  <c r="U3887">
        <f t="shared" si="1380"/>
        <v>1</v>
      </c>
      <c r="V3887" t="str">
        <f t="shared" si="1381"/>
        <v>&lt;=3 calls</v>
      </c>
      <c r="W3887" t="str">
        <f t="shared" si="1382"/>
        <v>Q4</v>
      </c>
      <c r="X3887" t="str">
        <f t="shared" si="1383"/>
        <v>Not Applicable</v>
      </c>
      <c r="Y3887" t="str">
        <f t="shared" si="1384"/>
        <v>Medium</v>
      </c>
      <c r="Z3887" s="3">
        <f t="shared" si="1385"/>
        <v>1.4133872535386678</v>
      </c>
      <c r="AA3887" s="3">
        <f t="shared" si="1386"/>
        <v>0.49803649909856901</v>
      </c>
      <c r="AB3887" s="3">
        <f t="shared" si="1387"/>
        <v>-0.20510734094911906</v>
      </c>
      <c r="AC3887" s="3">
        <f t="shared" si="1388"/>
        <v>0.30576025649971117</v>
      </c>
      <c r="AD3887" s="3">
        <f t="shared" si="1389"/>
        <v>3.225742639306735</v>
      </c>
      <c r="AE3887" s="3">
        <f t="shared" si="1390"/>
        <v>1.5431339017291807</v>
      </c>
      <c r="AF3887" s="3">
        <f t="shared" si="1391"/>
        <v>1.535287889058683</v>
      </c>
      <c r="AG3887" t="str">
        <f t="shared" si="1392"/>
        <v>Cluster 3</v>
      </c>
      <c r="AH3887" t="str">
        <f t="shared" si="1393"/>
        <v>Not Applicable</v>
      </c>
      <c r="AI3887">
        <f t="shared" si="1394"/>
        <v>43.62</v>
      </c>
      <c r="AJ3887" t="e">
        <f t="shared" si="1395"/>
        <v>#N/A</v>
      </c>
      <c r="AK3887" t="str">
        <f t="shared" si="1396"/>
        <v>no - Low</v>
      </c>
      <c r="AL3887" t="str">
        <f t="shared" si="1397"/>
        <v>Q3 - High</v>
      </c>
      <c r="AM3887">
        <f t="shared" si="1398"/>
        <v>0</v>
      </c>
      <c r="AN3887">
        <f t="shared" si="1399"/>
        <v>0</v>
      </c>
      <c r="AO3887">
        <f t="shared" si="1400"/>
        <v>1</v>
      </c>
      <c r="AP3887">
        <f t="shared" si="1401"/>
        <v>1</v>
      </c>
      <c r="AQ3887">
        <f t="shared" si="1402"/>
        <v>256.60000000000002</v>
      </c>
    </row>
    <row r="3888" spans="1:43" x14ac:dyDescent="0.25">
      <c r="A3888" t="s">
        <v>50</v>
      </c>
      <c r="B3888">
        <v>116</v>
      </c>
      <c r="C3888" t="s">
        <v>25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  <c r="U3888">
        <f t="shared" si="1380"/>
        <v>0</v>
      </c>
      <c r="V3888" t="str">
        <f t="shared" si="1381"/>
        <v>&lt;=3 calls</v>
      </c>
      <c r="W3888" t="str">
        <f t="shared" si="1382"/>
        <v>Q3</v>
      </c>
      <c r="X3888" t="str">
        <f t="shared" si="1383"/>
        <v>Not Applicable</v>
      </c>
      <c r="Y3888" t="str">
        <f t="shared" si="1384"/>
        <v>Low</v>
      </c>
      <c r="Z3888" s="3">
        <f t="shared" si="1385"/>
        <v>-1.7488511275073126</v>
      </c>
      <c r="AA3888" s="3">
        <f t="shared" si="1386"/>
        <v>-1.6790988039675099</v>
      </c>
      <c r="AB3888" s="3">
        <f t="shared" si="1387"/>
        <v>-9.1907770750975989E-2</v>
      </c>
      <c r="AC3888" s="3">
        <f t="shared" si="1388"/>
        <v>0.26952970780247515</v>
      </c>
      <c r="AD3888" s="3">
        <f t="shared" si="1389"/>
        <v>1.8596479162826967</v>
      </c>
      <c r="AE3888" s="3">
        <f t="shared" si="1390"/>
        <v>2.441095320011331</v>
      </c>
      <c r="AF3888" s="3">
        <f t="shared" si="1391"/>
        <v>4.0570435479826772</v>
      </c>
      <c r="AG3888" t="str">
        <f t="shared" si="1392"/>
        <v>Cluster 1</v>
      </c>
      <c r="AH3888" t="str">
        <f t="shared" si="1393"/>
        <v>Not Applicable</v>
      </c>
      <c r="AI3888" t="e">
        <f t="shared" si="1394"/>
        <v>#N/A</v>
      </c>
      <c r="AJ3888">
        <f t="shared" si="1395"/>
        <v>14.59</v>
      </c>
      <c r="AK3888" t="str">
        <f t="shared" si="1396"/>
        <v>no - Low</v>
      </c>
      <c r="AL3888" t="str">
        <f t="shared" si="1397"/>
        <v>Q3 - High</v>
      </c>
      <c r="AM3888">
        <f t="shared" si="1398"/>
        <v>0</v>
      </c>
      <c r="AN3888">
        <f t="shared" si="1399"/>
        <v>0</v>
      </c>
      <c r="AO3888">
        <f t="shared" si="1400"/>
        <v>0</v>
      </c>
      <c r="AP3888">
        <f t="shared" si="1401"/>
        <v>1</v>
      </c>
      <c r="AQ3888">
        <f t="shared" si="1402"/>
        <v>85.8</v>
      </c>
    </row>
    <row r="3889" spans="1:43" x14ac:dyDescent="0.25">
      <c r="A3889" t="s">
        <v>46</v>
      </c>
      <c r="B3889">
        <v>136</v>
      </c>
      <c r="C3889" t="s">
        <v>28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  <c r="U3889">
        <f t="shared" si="1380"/>
        <v>0</v>
      </c>
      <c r="V3889" t="str">
        <f t="shared" si="1381"/>
        <v>&lt;=3 calls</v>
      </c>
      <c r="W3889" t="str">
        <f t="shared" si="1382"/>
        <v>Q4</v>
      </c>
      <c r="X3889" t="str">
        <f t="shared" si="1383"/>
        <v>Not Applicable</v>
      </c>
      <c r="Y3889" t="str">
        <f t="shared" si="1384"/>
        <v>Medium</v>
      </c>
      <c r="Z3889" s="3">
        <f t="shared" si="1385"/>
        <v>-0.11589196352455239</v>
      </c>
      <c r="AA3889" s="3">
        <f t="shared" si="1386"/>
        <v>0.33883099247582099</v>
      </c>
      <c r="AB3889" s="3">
        <f t="shared" si="1387"/>
        <v>0.39266582799195088</v>
      </c>
      <c r="AC3889" s="3">
        <f t="shared" si="1388"/>
        <v>0.41445190259141979</v>
      </c>
      <c r="AD3889" s="3">
        <f t="shared" si="1389"/>
        <v>2.5523141929972604</v>
      </c>
      <c r="AE3889" s="3">
        <f t="shared" si="1390"/>
        <v>0.67393933013734852</v>
      </c>
      <c r="AF3889" s="3">
        <f t="shared" si="1391"/>
        <v>1.5472817137278847</v>
      </c>
      <c r="AG3889" t="str">
        <f t="shared" si="1392"/>
        <v>Cluster 2</v>
      </c>
      <c r="AH3889" t="str">
        <f t="shared" si="1393"/>
        <v>&gt;16 messages</v>
      </c>
      <c r="AI3889" t="e">
        <f t="shared" si="1394"/>
        <v>#N/A</v>
      </c>
      <c r="AJ3889">
        <f t="shared" si="1395"/>
        <v>29.58</v>
      </c>
      <c r="AK3889" t="str">
        <f t="shared" si="1396"/>
        <v>no - Low</v>
      </c>
      <c r="AL3889" t="str">
        <f t="shared" si="1397"/>
        <v>Q3 - High</v>
      </c>
      <c r="AM3889">
        <f t="shared" si="1398"/>
        <v>0</v>
      </c>
      <c r="AN3889">
        <f t="shared" si="1399"/>
        <v>0</v>
      </c>
      <c r="AO3889">
        <f t="shared" si="1400"/>
        <v>1</v>
      </c>
      <c r="AP3889">
        <f t="shared" si="1401"/>
        <v>1</v>
      </c>
      <c r="AQ3889">
        <f t="shared" si="1402"/>
        <v>174</v>
      </c>
    </row>
    <row r="3890" spans="1:43" x14ac:dyDescent="0.25">
      <c r="A3890" t="s">
        <v>39</v>
      </c>
      <c r="B3890">
        <v>149</v>
      </c>
      <c r="C3890" t="s">
        <v>28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  <c r="U3890">
        <f t="shared" si="1380"/>
        <v>0</v>
      </c>
      <c r="V3890" t="str">
        <f t="shared" si="1381"/>
        <v>&lt;=3 calls</v>
      </c>
      <c r="W3890" t="str">
        <f t="shared" si="1382"/>
        <v>Q4</v>
      </c>
      <c r="X3890" t="str">
        <f t="shared" si="1383"/>
        <v>Not Applicable</v>
      </c>
      <c r="Y3890" t="str">
        <f t="shared" si="1384"/>
        <v>Medium</v>
      </c>
      <c r="Z3890" s="3">
        <f t="shared" si="1385"/>
        <v>0.76168473004441406</v>
      </c>
      <c r="AA3890" s="3">
        <f t="shared" si="1386"/>
        <v>-2.9331741589283811E-2</v>
      </c>
      <c r="AB3890" s="3">
        <f t="shared" si="1387"/>
        <v>-1.8733115333428012</v>
      </c>
      <c r="AC3890" s="3">
        <f t="shared" si="1388"/>
        <v>-9.277577916988608E-2</v>
      </c>
      <c r="AD3890" s="3">
        <f t="shared" si="1389"/>
        <v>2.3730694842520128</v>
      </c>
      <c r="AE3890" s="3">
        <f t="shared" si="1390"/>
        <v>2.0245808023398895</v>
      </c>
      <c r="AF3890" s="3">
        <f t="shared" si="1391"/>
        <v>3.2505993406321769</v>
      </c>
      <c r="AG3890" t="str">
        <f t="shared" si="1392"/>
        <v>Cluster 2</v>
      </c>
      <c r="AH3890" t="str">
        <f t="shared" si="1393"/>
        <v>Not Applicable</v>
      </c>
      <c r="AI3890" t="e">
        <f t="shared" si="1394"/>
        <v>#N/A</v>
      </c>
      <c r="AJ3890">
        <f t="shared" si="1395"/>
        <v>37.64</v>
      </c>
      <c r="AK3890" t="str">
        <f t="shared" si="1396"/>
        <v>no - Low</v>
      </c>
      <c r="AL3890" t="str">
        <f t="shared" si="1397"/>
        <v>Q2 - Medium</v>
      </c>
      <c r="AM3890">
        <f t="shared" si="1398"/>
        <v>0</v>
      </c>
      <c r="AN3890">
        <f t="shared" si="1399"/>
        <v>0</v>
      </c>
      <c r="AO3890">
        <f t="shared" si="1400"/>
        <v>1</v>
      </c>
      <c r="AP3890">
        <f t="shared" si="1401"/>
        <v>1</v>
      </c>
      <c r="AQ3890">
        <f t="shared" si="1402"/>
        <v>221.4</v>
      </c>
    </row>
    <row r="3891" spans="1:43" x14ac:dyDescent="0.25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  <c r="U3891">
        <f t="shared" si="1380"/>
        <v>0</v>
      </c>
      <c r="V3891" t="str">
        <f t="shared" si="1381"/>
        <v>&lt;=3 calls</v>
      </c>
      <c r="W3891" t="str">
        <f t="shared" si="1382"/>
        <v>Q3</v>
      </c>
      <c r="X3891" t="str">
        <f t="shared" si="1383"/>
        <v>Not Applicable</v>
      </c>
      <c r="Y3891" t="str">
        <f t="shared" si="1384"/>
        <v>High</v>
      </c>
      <c r="Z3891" s="3">
        <f t="shared" si="1385"/>
        <v>-0.87312586156190952</v>
      </c>
      <c r="AA3891" s="3">
        <f t="shared" si="1386"/>
        <v>1.1169479060945025</v>
      </c>
      <c r="AB3891" s="3">
        <f t="shared" si="1387"/>
        <v>0.92688836103230821</v>
      </c>
      <c r="AC3891" s="3">
        <f t="shared" si="1388"/>
        <v>0.59560464607760044</v>
      </c>
      <c r="AD3891" s="3">
        <f t="shared" si="1389"/>
        <v>3.2796979169716991</v>
      </c>
      <c r="AE3891" s="3">
        <f t="shared" si="1390"/>
        <v>1.7954911092242987</v>
      </c>
      <c r="AF3891" s="3">
        <f t="shared" si="1391"/>
        <v>1.9212387202059247</v>
      </c>
      <c r="AG3891" t="str">
        <f t="shared" si="1392"/>
        <v>Cluster 2</v>
      </c>
      <c r="AH3891" t="str">
        <f t="shared" si="1393"/>
        <v>Not Applicable</v>
      </c>
      <c r="AI3891" t="e">
        <f t="shared" si="1394"/>
        <v>#N/A</v>
      </c>
      <c r="AJ3891">
        <f t="shared" si="1395"/>
        <v>22.63</v>
      </c>
      <c r="AK3891" t="str">
        <f t="shared" si="1396"/>
        <v>no - Low</v>
      </c>
      <c r="AL3891" t="str">
        <f t="shared" si="1397"/>
        <v>Q3 - High</v>
      </c>
      <c r="AM3891">
        <f t="shared" si="1398"/>
        <v>0</v>
      </c>
      <c r="AN3891">
        <f t="shared" si="1399"/>
        <v>1</v>
      </c>
      <c r="AO3891">
        <f t="shared" si="1400"/>
        <v>0</v>
      </c>
      <c r="AP3891">
        <f t="shared" si="1401"/>
        <v>3</v>
      </c>
      <c r="AQ3891">
        <f t="shared" si="1402"/>
        <v>133.1</v>
      </c>
    </row>
    <row r="3892" spans="1:43" x14ac:dyDescent="0.25">
      <c r="A3892" t="s">
        <v>73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  <c r="U3892">
        <f t="shared" si="1380"/>
        <v>0</v>
      </c>
      <c r="V3892" t="str">
        <f t="shared" si="1381"/>
        <v>&lt;=3 calls</v>
      </c>
      <c r="W3892" t="str">
        <f t="shared" si="1382"/>
        <v>Q1</v>
      </c>
      <c r="X3892" t="str">
        <f t="shared" si="1383"/>
        <v>Not Applicable</v>
      </c>
      <c r="Y3892" t="str">
        <f t="shared" si="1384"/>
        <v>Medium</v>
      </c>
      <c r="Z3892" s="3">
        <f t="shared" si="1385"/>
        <v>0.27661069267085009</v>
      </c>
      <c r="AA3892" s="3">
        <f t="shared" si="1386"/>
        <v>-0.13480538972685402</v>
      </c>
      <c r="AB3892" s="3">
        <f t="shared" si="1387"/>
        <v>0.62105092576013365</v>
      </c>
      <c r="AC3892" s="3">
        <f t="shared" si="1388"/>
        <v>0.70429629216930834</v>
      </c>
      <c r="AD3892" s="3">
        <f t="shared" si="1389"/>
        <v>2.8126017367727498</v>
      </c>
      <c r="AE3892" s="3">
        <f t="shared" si="1390"/>
        <v>0.98814143114749076</v>
      </c>
      <c r="AF3892" s="3">
        <f t="shared" si="1391"/>
        <v>1.4290270977848303</v>
      </c>
      <c r="AG3892" t="str">
        <f t="shared" si="1392"/>
        <v>Cluster 2</v>
      </c>
      <c r="AH3892" t="str">
        <f t="shared" si="1393"/>
        <v>Not Applicable</v>
      </c>
      <c r="AI3892" t="e">
        <f t="shared" si="1394"/>
        <v>#N/A</v>
      </c>
      <c r="AJ3892">
        <f t="shared" si="1395"/>
        <v>33.18</v>
      </c>
      <c r="AK3892" t="str">
        <f t="shared" si="1396"/>
        <v>no - Medium</v>
      </c>
      <c r="AL3892" t="str">
        <f t="shared" si="1397"/>
        <v>Q4 - Very High</v>
      </c>
      <c r="AM3892">
        <f t="shared" si="1398"/>
        <v>0</v>
      </c>
      <c r="AN3892">
        <f t="shared" si="1399"/>
        <v>1</v>
      </c>
      <c r="AO3892">
        <f t="shared" si="1400"/>
        <v>0</v>
      </c>
      <c r="AP3892">
        <f t="shared" si="1401"/>
        <v>2</v>
      </c>
      <c r="AQ3892">
        <f t="shared" si="1402"/>
        <v>195.2</v>
      </c>
    </row>
    <row r="3893" spans="1:43" x14ac:dyDescent="0.25">
      <c r="A3893" t="s">
        <v>66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  <c r="U3893">
        <f t="shared" si="1380"/>
        <v>0</v>
      </c>
      <c r="V3893" t="str">
        <f t="shared" si="1381"/>
        <v>&lt;=3 calls</v>
      </c>
      <c r="W3893" t="str">
        <f t="shared" si="1382"/>
        <v>Q3</v>
      </c>
      <c r="X3893" t="str">
        <f t="shared" si="1383"/>
        <v>Not Applicable</v>
      </c>
      <c r="Y3893" t="str">
        <f t="shared" si="1384"/>
        <v>Medium</v>
      </c>
      <c r="Z3893" s="3">
        <f t="shared" si="1385"/>
        <v>1.224541635935219</v>
      </c>
      <c r="AA3893" s="3">
        <f t="shared" si="1386"/>
        <v>0.10599293904005223</v>
      </c>
      <c r="AB3893" s="3">
        <f t="shared" si="1387"/>
        <v>0.15037902862048719</v>
      </c>
      <c r="AC3893" s="3">
        <f t="shared" si="1388"/>
        <v>1.3926767174167949</v>
      </c>
      <c r="AD3893" s="3">
        <f t="shared" si="1389"/>
        <v>3.6359427463553406</v>
      </c>
      <c r="AE3893" s="3">
        <f t="shared" si="1390"/>
        <v>1.8635715743563248</v>
      </c>
      <c r="AF3893" s="3">
        <f t="shared" si="1391"/>
        <v>1.3136660042506256</v>
      </c>
      <c r="AG3893" t="str">
        <f t="shared" si="1392"/>
        <v>Cluster 3</v>
      </c>
      <c r="AH3893" t="str">
        <f t="shared" si="1393"/>
        <v>Not Applicable</v>
      </c>
      <c r="AI3893" t="e">
        <f t="shared" si="1394"/>
        <v>#N/A</v>
      </c>
      <c r="AJ3893">
        <f t="shared" si="1395"/>
        <v>41.89</v>
      </c>
      <c r="AK3893" t="str">
        <f t="shared" si="1396"/>
        <v>no - High</v>
      </c>
      <c r="AL3893" t="str">
        <f t="shared" si="1397"/>
        <v>Q4 - Very High</v>
      </c>
      <c r="AM3893">
        <f t="shared" si="1398"/>
        <v>0</v>
      </c>
      <c r="AN3893">
        <f t="shared" si="1399"/>
        <v>1</v>
      </c>
      <c r="AO3893">
        <f t="shared" si="1400"/>
        <v>0</v>
      </c>
      <c r="AP3893">
        <f t="shared" si="1401"/>
        <v>2</v>
      </c>
      <c r="AQ3893">
        <f t="shared" si="1402"/>
        <v>246.4</v>
      </c>
    </row>
    <row r="3894" spans="1:43" x14ac:dyDescent="0.25">
      <c r="A3894" t="s">
        <v>44</v>
      </c>
      <c r="B3894">
        <v>25</v>
      </c>
      <c r="C3894" t="s">
        <v>25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  <c r="U3894">
        <f t="shared" si="1380"/>
        <v>0</v>
      </c>
      <c r="V3894" t="str">
        <f t="shared" si="1381"/>
        <v>&lt;=3 calls</v>
      </c>
      <c r="W3894" t="str">
        <f t="shared" si="1382"/>
        <v>Q1</v>
      </c>
      <c r="X3894" t="str">
        <f t="shared" si="1383"/>
        <v>Not Applicable</v>
      </c>
      <c r="Y3894" t="str">
        <f t="shared" si="1384"/>
        <v>Low</v>
      </c>
      <c r="Z3894" s="3">
        <f t="shared" si="1385"/>
        <v>0.35066779761337891</v>
      </c>
      <c r="AA3894" s="3">
        <f t="shared" si="1386"/>
        <v>-1.5318337103414679</v>
      </c>
      <c r="AB3894" s="3">
        <f t="shared" si="1387"/>
        <v>-2.3479553452262416</v>
      </c>
      <c r="AC3894" s="3">
        <f t="shared" si="1388"/>
        <v>-0.23769797395883072</v>
      </c>
      <c r="AD3894" s="3">
        <f t="shared" si="1389"/>
        <v>2.1225547311190391</v>
      </c>
      <c r="AE3894" s="3">
        <f t="shared" si="1390"/>
        <v>2.8352913519464167</v>
      </c>
      <c r="AF3894" s="3">
        <f t="shared" si="1391"/>
        <v>4.4240835790306292</v>
      </c>
      <c r="AG3894" t="str">
        <f t="shared" si="1392"/>
        <v>Cluster 1</v>
      </c>
      <c r="AH3894" t="str">
        <f t="shared" si="1393"/>
        <v>Not Applicable</v>
      </c>
      <c r="AI3894" t="e">
        <f t="shared" si="1394"/>
        <v>#N/A</v>
      </c>
      <c r="AJ3894">
        <f t="shared" si="1395"/>
        <v>33.86</v>
      </c>
      <c r="AK3894" t="str">
        <f t="shared" si="1396"/>
        <v>no - Medium</v>
      </c>
      <c r="AL3894" t="str">
        <f t="shared" si="1397"/>
        <v>Q2 - Medium</v>
      </c>
      <c r="AM3894">
        <f t="shared" si="1398"/>
        <v>0</v>
      </c>
      <c r="AN3894">
        <f t="shared" si="1399"/>
        <v>0</v>
      </c>
      <c r="AO3894">
        <f t="shared" si="1400"/>
        <v>0</v>
      </c>
      <c r="AP3894">
        <f t="shared" si="1401"/>
        <v>2</v>
      </c>
      <c r="AQ3894">
        <f t="shared" si="1402"/>
        <v>199.2</v>
      </c>
    </row>
    <row r="3895" spans="1:43" x14ac:dyDescent="0.25">
      <c r="A3895" t="s">
        <v>65</v>
      </c>
      <c r="B3895">
        <v>140</v>
      </c>
      <c r="C3895" t="s">
        <v>25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  <c r="U3895">
        <f t="shared" si="1380"/>
        <v>0</v>
      </c>
      <c r="V3895" t="str">
        <f t="shared" si="1381"/>
        <v>&lt;=3 calls</v>
      </c>
      <c r="W3895" t="str">
        <f t="shared" si="1382"/>
        <v>Q4</v>
      </c>
      <c r="X3895" t="str">
        <f t="shared" si="1383"/>
        <v>Not Applicable</v>
      </c>
      <c r="Y3895" t="str">
        <f t="shared" si="1384"/>
        <v>Low</v>
      </c>
      <c r="Z3895" s="3">
        <f t="shared" si="1385"/>
        <v>1.020884597343265</v>
      </c>
      <c r="AA3895" s="3">
        <f t="shared" si="1386"/>
        <v>-0.78157776038176785</v>
      </c>
      <c r="AB3895" s="3">
        <f t="shared" si="1387"/>
        <v>0.22584540875258255</v>
      </c>
      <c r="AC3895" s="3">
        <f t="shared" si="1388"/>
        <v>-0.49131181483948333</v>
      </c>
      <c r="AD3895" s="3">
        <f t="shared" si="1389"/>
        <v>2.4275797549042095</v>
      </c>
      <c r="AE3895" s="3">
        <f t="shared" si="1390"/>
        <v>1.3947984100476987</v>
      </c>
      <c r="AF3895" s="3">
        <f t="shared" si="1391"/>
        <v>2.4490369010944679</v>
      </c>
      <c r="AG3895" t="str">
        <f t="shared" si="1392"/>
        <v>Cluster 2</v>
      </c>
      <c r="AH3895" t="str">
        <f t="shared" si="1393"/>
        <v>&gt;16 messages</v>
      </c>
      <c r="AI3895" t="e">
        <f t="shared" si="1394"/>
        <v>#N/A</v>
      </c>
      <c r="AJ3895">
        <f t="shared" si="1395"/>
        <v>40.020000000000003</v>
      </c>
      <c r="AK3895" t="str">
        <f t="shared" si="1396"/>
        <v>no - Low</v>
      </c>
      <c r="AL3895" t="str">
        <f t="shared" si="1397"/>
        <v>Q2 - Medium</v>
      </c>
      <c r="AM3895">
        <f t="shared" si="1398"/>
        <v>0</v>
      </c>
      <c r="AN3895">
        <f t="shared" si="1399"/>
        <v>0</v>
      </c>
      <c r="AO3895">
        <f t="shared" si="1400"/>
        <v>0</v>
      </c>
      <c r="AP3895">
        <f t="shared" si="1401"/>
        <v>3</v>
      </c>
      <c r="AQ3895">
        <f t="shared" si="1402"/>
        <v>235.4</v>
      </c>
    </row>
    <row r="3896" spans="1:43" x14ac:dyDescent="0.25">
      <c r="A3896" t="s">
        <v>33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  <c r="U3896">
        <f t="shared" si="1380"/>
        <v>0</v>
      </c>
      <c r="V3896" t="str">
        <f t="shared" si="1381"/>
        <v>&lt;=3 calls</v>
      </c>
      <c r="W3896" t="str">
        <f t="shared" si="1382"/>
        <v>Q3</v>
      </c>
      <c r="X3896" t="str">
        <f t="shared" si="1383"/>
        <v>Not Applicable</v>
      </c>
      <c r="Y3896" t="str">
        <f t="shared" si="1384"/>
        <v>Medium</v>
      </c>
      <c r="Z3896" s="3">
        <f t="shared" si="1385"/>
        <v>-0.45100036338949512</v>
      </c>
      <c r="AA3896" s="3">
        <f t="shared" si="1386"/>
        <v>-4.3262223418774039E-2</v>
      </c>
      <c r="AB3896" s="3">
        <f t="shared" si="1387"/>
        <v>-0.2269528720399886</v>
      </c>
      <c r="AC3896" s="3">
        <f t="shared" si="1388"/>
        <v>-0.81738675311460851</v>
      </c>
      <c r="AD3896" s="3">
        <f t="shared" si="1389"/>
        <v>1.3593002737148629</v>
      </c>
      <c r="AE3896" s="3">
        <f t="shared" si="1390"/>
        <v>0.96171807617775074</v>
      </c>
      <c r="AF3896" s="3">
        <f t="shared" si="1391"/>
        <v>2.8287994064572279</v>
      </c>
      <c r="AG3896" t="str">
        <f t="shared" si="1392"/>
        <v>Cluster 2</v>
      </c>
      <c r="AH3896" t="str">
        <f t="shared" si="1393"/>
        <v>Not Applicable</v>
      </c>
      <c r="AI3896" t="e">
        <f t="shared" si="1394"/>
        <v>#N/A</v>
      </c>
      <c r="AJ3896">
        <f t="shared" si="1395"/>
        <v>26.5</v>
      </c>
      <c r="AK3896" t="str">
        <f t="shared" si="1396"/>
        <v>no - Low</v>
      </c>
      <c r="AL3896" t="str">
        <f t="shared" si="1397"/>
        <v>Q1 - Low</v>
      </c>
      <c r="AM3896">
        <f t="shared" si="1398"/>
        <v>0</v>
      </c>
      <c r="AN3896">
        <f t="shared" si="1399"/>
        <v>1</v>
      </c>
      <c r="AO3896">
        <f t="shared" si="1400"/>
        <v>0</v>
      </c>
      <c r="AP3896">
        <f t="shared" si="1401"/>
        <v>2</v>
      </c>
      <c r="AQ3896">
        <f t="shared" si="1402"/>
        <v>155.9</v>
      </c>
    </row>
    <row r="3897" spans="1:43" x14ac:dyDescent="0.25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  <c r="U3897">
        <f t="shared" si="1380"/>
        <v>0</v>
      </c>
      <c r="V3897" t="str">
        <f t="shared" si="1381"/>
        <v>&lt;=3 calls</v>
      </c>
      <c r="W3897" t="str">
        <f t="shared" si="1382"/>
        <v>Q2</v>
      </c>
      <c r="X3897" t="str">
        <f t="shared" si="1383"/>
        <v>Not Applicable</v>
      </c>
      <c r="Y3897" t="str">
        <f t="shared" si="1384"/>
        <v>Medium</v>
      </c>
      <c r="Z3897" s="3">
        <f t="shared" si="1385"/>
        <v>-1.441514141995818</v>
      </c>
      <c r="AA3897" s="3">
        <f t="shared" si="1386"/>
        <v>0.5000265679313538</v>
      </c>
      <c r="AB3897" s="3">
        <f t="shared" si="1387"/>
        <v>-0.36199797332900063</v>
      </c>
      <c r="AC3897" s="3">
        <f t="shared" si="1388"/>
        <v>-1.1434616913897337</v>
      </c>
      <c r="AD3897" s="3">
        <f t="shared" si="1389"/>
        <v>1.6948871009642281</v>
      </c>
      <c r="AE3897" s="3">
        <f t="shared" si="1390"/>
        <v>1.9407567499770089</v>
      </c>
      <c r="AF3897" s="3">
        <f t="shared" si="1391"/>
        <v>3.5581499743754086</v>
      </c>
      <c r="AG3897" t="str">
        <f t="shared" si="1392"/>
        <v>Cluster 1</v>
      </c>
      <c r="AH3897" t="str">
        <f t="shared" si="1393"/>
        <v>&gt;16 messages</v>
      </c>
      <c r="AI3897" t="e">
        <f t="shared" si="1394"/>
        <v>#N/A</v>
      </c>
      <c r="AJ3897">
        <f t="shared" si="1395"/>
        <v>17.41</v>
      </c>
      <c r="AK3897" t="str">
        <f t="shared" si="1396"/>
        <v>no - Medium</v>
      </c>
      <c r="AL3897" t="str">
        <f t="shared" si="1397"/>
        <v>Q1 - Low</v>
      </c>
      <c r="AM3897">
        <f t="shared" si="1398"/>
        <v>0</v>
      </c>
      <c r="AN3897">
        <f t="shared" si="1399"/>
        <v>1</v>
      </c>
      <c r="AO3897">
        <f t="shared" si="1400"/>
        <v>0</v>
      </c>
      <c r="AP3897">
        <f t="shared" si="1401"/>
        <v>2</v>
      </c>
      <c r="AQ3897">
        <f t="shared" si="1402"/>
        <v>102.4</v>
      </c>
    </row>
    <row r="3898" spans="1:43" x14ac:dyDescent="0.25">
      <c r="A3898" t="s">
        <v>65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  <c r="U3898">
        <f t="shared" si="1380"/>
        <v>0</v>
      </c>
      <c r="V3898" t="str">
        <f t="shared" si="1381"/>
        <v>&lt;=3 calls</v>
      </c>
      <c r="W3898" t="str">
        <f t="shared" si="1382"/>
        <v>Q2</v>
      </c>
      <c r="X3898" t="str">
        <f t="shared" si="1383"/>
        <v>Not Applicable</v>
      </c>
      <c r="Y3898" t="str">
        <f t="shared" si="1384"/>
        <v>Medium</v>
      </c>
      <c r="Z3898" s="3">
        <f t="shared" si="1385"/>
        <v>0.22106786396395348</v>
      </c>
      <c r="AA3898" s="3">
        <f t="shared" si="1386"/>
        <v>-0.69202466290647213</v>
      </c>
      <c r="AB3898" s="3">
        <f t="shared" si="1387"/>
        <v>0.58927560780977728</v>
      </c>
      <c r="AC3898" s="3">
        <f t="shared" si="1388"/>
        <v>-0.81738675311460851</v>
      </c>
      <c r="AD3898" s="3">
        <f t="shared" si="1389"/>
        <v>2.0359273297886951</v>
      </c>
      <c r="AE3898" s="3">
        <f t="shared" si="1390"/>
        <v>1.2422302446306908</v>
      </c>
      <c r="AF3898" s="3">
        <f t="shared" si="1391"/>
        <v>2.6346293608722129</v>
      </c>
      <c r="AG3898" t="str">
        <f t="shared" si="1392"/>
        <v>Cluster 2</v>
      </c>
      <c r="AH3898" t="str">
        <f t="shared" si="1393"/>
        <v>&gt;16 messages</v>
      </c>
      <c r="AI3898" t="e">
        <f t="shared" si="1394"/>
        <v>#N/A</v>
      </c>
      <c r="AJ3898">
        <f t="shared" si="1395"/>
        <v>32.67</v>
      </c>
      <c r="AK3898" t="str">
        <f t="shared" si="1396"/>
        <v>no - Medium</v>
      </c>
      <c r="AL3898" t="str">
        <f t="shared" si="1397"/>
        <v>Q1 - Low</v>
      </c>
      <c r="AM3898">
        <f t="shared" si="1398"/>
        <v>0</v>
      </c>
      <c r="AN3898">
        <f t="shared" si="1399"/>
        <v>1</v>
      </c>
      <c r="AO3898">
        <f t="shared" si="1400"/>
        <v>0</v>
      </c>
      <c r="AP3898">
        <f t="shared" si="1401"/>
        <v>1</v>
      </c>
      <c r="AQ3898">
        <f t="shared" si="1402"/>
        <v>192.2</v>
      </c>
    </row>
    <row r="3899" spans="1:43" x14ac:dyDescent="0.25">
      <c r="A3899" t="s">
        <v>54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  <c r="U3899">
        <f t="shared" si="1380"/>
        <v>0</v>
      </c>
      <c r="V3899" t="str">
        <f t="shared" si="1381"/>
        <v>&lt;=3 calls</v>
      </c>
      <c r="W3899" t="str">
        <f t="shared" si="1382"/>
        <v>Q2</v>
      </c>
      <c r="X3899" t="str">
        <f t="shared" si="1383"/>
        <v>Not Applicable</v>
      </c>
      <c r="Y3899" t="str">
        <f t="shared" si="1384"/>
        <v>High</v>
      </c>
      <c r="Z3899" s="3">
        <f t="shared" si="1385"/>
        <v>0.41546776443809158</v>
      </c>
      <c r="AA3899" s="3">
        <f t="shared" si="1386"/>
        <v>0.96968281246846033</v>
      </c>
      <c r="AB3899" s="3">
        <f t="shared" si="1387"/>
        <v>-0.31433499640346729</v>
      </c>
      <c r="AC3899" s="3">
        <f t="shared" si="1388"/>
        <v>1.6100600096002116</v>
      </c>
      <c r="AD3899" s="3">
        <f t="shared" si="1389"/>
        <v>3.6284637416912853</v>
      </c>
      <c r="AE3899" s="3">
        <f t="shared" si="1390"/>
        <v>1.9503840505299797</v>
      </c>
      <c r="AF3899" s="3">
        <f t="shared" si="1391"/>
        <v>1.5627689414482033</v>
      </c>
      <c r="AG3899" t="str">
        <f t="shared" si="1392"/>
        <v>Cluster 3</v>
      </c>
      <c r="AH3899" t="str">
        <f t="shared" si="1393"/>
        <v>&gt;16 messages</v>
      </c>
      <c r="AI3899" t="e">
        <f t="shared" si="1394"/>
        <v>#N/A</v>
      </c>
      <c r="AJ3899">
        <f t="shared" si="1395"/>
        <v>34.46</v>
      </c>
      <c r="AK3899" t="str">
        <f t="shared" si="1396"/>
        <v>no - Medium</v>
      </c>
      <c r="AL3899" t="str">
        <f t="shared" si="1397"/>
        <v>Q4 - Very High</v>
      </c>
      <c r="AM3899">
        <f t="shared" si="1398"/>
        <v>0</v>
      </c>
      <c r="AN3899">
        <f t="shared" si="1399"/>
        <v>1</v>
      </c>
      <c r="AO3899">
        <f t="shared" si="1400"/>
        <v>0</v>
      </c>
      <c r="AP3899">
        <f t="shared" si="1401"/>
        <v>1</v>
      </c>
      <c r="AQ3899">
        <f t="shared" si="1402"/>
        <v>202.7</v>
      </c>
    </row>
    <row r="3900" spans="1:43" x14ac:dyDescent="0.25">
      <c r="A3900" t="s">
        <v>57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  <c r="U3900">
        <f t="shared" si="1380"/>
        <v>1</v>
      </c>
      <c r="V3900" t="str">
        <f t="shared" si="1381"/>
        <v>&gt;3 calls</v>
      </c>
      <c r="W3900" t="str">
        <f t="shared" si="1382"/>
        <v>Q1</v>
      </c>
      <c r="X3900" t="str">
        <f t="shared" si="1383"/>
        <v>Not Applicable</v>
      </c>
      <c r="Y3900" t="str">
        <f t="shared" si="1384"/>
        <v>High</v>
      </c>
      <c r="Z3900" s="3">
        <f t="shared" si="1385"/>
        <v>-1.7766225418607609</v>
      </c>
      <c r="AA3900" s="3">
        <f t="shared" si="1386"/>
        <v>1.333865408867996</v>
      </c>
      <c r="AB3900" s="3">
        <f t="shared" si="1387"/>
        <v>-0.65194774962599822</v>
      </c>
      <c r="AC3900" s="3">
        <f t="shared" si="1388"/>
        <v>-0.70869510702289995</v>
      </c>
      <c r="AD3900" s="3">
        <f t="shared" si="1389"/>
        <v>2.5012135512386089</v>
      </c>
      <c r="AE3900" s="3">
        <f t="shared" si="1390"/>
        <v>2.4213362443458735</v>
      </c>
      <c r="AF3900" s="3">
        <f t="shared" si="1391"/>
        <v>3.6701047924366286</v>
      </c>
      <c r="AG3900" t="str">
        <f t="shared" si="1392"/>
        <v>Cluster 2</v>
      </c>
      <c r="AH3900" t="str">
        <f t="shared" si="1393"/>
        <v>&gt;16 messages</v>
      </c>
      <c r="AI3900">
        <f t="shared" si="1394"/>
        <v>14.33</v>
      </c>
      <c r="AJ3900" t="e">
        <f t="shared" si="1395"/>
        <v>#N/A</v>
      </c>
      <c r="AK3900" t="str">
        <f t="shared" si="1396"/>
        <v>no - Medium</v>
      </c>
      <c r="AL3900" t="str">
        <f t="shared" si="1397"/>
        <v>Q1 - Low</v>
      </c>
      <c r="AM3900">
        <f t="shared" si="1398"/>
        <v>0</v>
      </c>
      <c r="AN3900">
        <f t="shared" si="1399"/>
        <v>1</v>
      </c>
      <c r="AO3900">
        <f t="shared" si="1400"/>
        <v>0</v>
      </c>
      <c r="AP3900">
        <f t="shared" si="1401"/>
        <v>4</v>
      </c>
      <c r="AQ3900">
        <f t="shared" si="1402"/>
        <v>84.3</v>
      </c>
    </row>
    <row r="3901" spans="1:43" x14ac:dyDescent="0.25">
      <c r="A3901" t="s">
        <v>67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  <c r="U3901">
        <f t="shared" si="1380"/>
        <v>0</v>
      </c>
      <c r="V3901" t="str">
        <f t="shared" si="1381"/>
        <v>&lt;=3 calls</v>
      </c>
      <c r="W3901" t="str">
        <f t="shared" si="1382"/>
        <v>Q1</v>
      </c>
      <c r="X3901" t="str">
        <f t="shared" si="1383"/>
        <v>Not Applicable</v>
      </c>
      <c r="Y3901" t="str">
        <f t="shared" si="1384"/>
        <v>Low</v>
      </c>
      <c r="Z3901" s="3">
        <f t="shared" si="1385"/>
        <v>-0.22697762093834561</v>
      </c>
      <c r="AA3901" s="3">
        <f t="shared" si="1386"/>
        <v>-0.88904147735212291</v>
      </c>
      <c r="AB3901" s="3">
        <f t="shared" si="1387"/>
        <v>-0.94984135541058434</v>
      </c>
      <c r="AC3901" s="3">
        <f t="shared" si="1388"/>
        <v>0.55937409738036437</v>
      </c>
      <c r="AD3901" s="3">
        <f t="shared" si="1389"/>
        <v>1.7447174147942159</v>
      </c>
      <c r="AE3901" s="3">
        <f t="shared" si="1390"/>
        <v>1.4342285627219917</v>
      </c>
      <c r="AF3901" s="3">
        <f t="shared" si="1391"/>
        <v>3.0116414598635353</v>
      </c>
      <c r="AG3901" t="str">
        <f t="shared" si="1392"/>
        <v>Cluster 2</v>
      </c>
      <c r="AH3901" t="str">
        <f t="shared" si="1393"/>
        <v>&gt;16 messages</v>
      </c>
      <c r="AI3901" t="e">
        <f t="shared" si="1394"/>
        <v>#N/A</v>
      </c>
      <c r="AJ3901">
        <f t="shared" si="1395"/>
        <v>28.56</v>
      </c>
      <c r="AK3901" t="str">
        <f t="shared" si="1396"/>
        <v>no - Medium</v>
      </c>
      <c r="AL3901" t="str">
        <f t="shared" si="1397"/>
        <v>Q3 - High</v>
      </c>
      <c r="AM3901">
        <f t="shared" si="1398"/>
        <v>0</v>
      </c>
      <c r="AN3901">
        <f t="shared" si="1399"/>
        <v>1</v>
      </c>
      <c r="AO3901">
        <f t="shared" si="1400"/>
        <v>0</v>
      </c>
      <c r="AP3901">
        <f t="shared" si="1401"/>
        <v>0</v>
      </c>
      <c r="AQ3901">
        <f t="shared" si="1402"/>
        <v>168</v>
      </c>
    </row>
    <row r="3902" spans="1:43" x14ac:dyDescent="0.25">
      <c r="A3902" t="s">
        <v>51</v>
      </c>
      <c r="B3902">
        <v>41</v>
      </c>
      <c r="C3902" t="s">
        <v>25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  <c r="U3902">
        <f t="shared" si="1380"/>
        <v>0</v>
      </c>
      <c r="V3902" t="str">
        <f t="shared" si="1381"/>
        <v>&lt;=3 calls</v>
      </c>
      <c r="W3902" t="str">
        <f t="shared" si="1382"/>
        <v>Q1</v>
      </c>
      <c r="X3902" t="str">
        <f t="shared" si="1383"/>
        <v>High</v>
      </c>
      <c r="Y3902" t="str">
        <f t="shared" si="1384"/>
        <v>High</v>
      </c>
      <c r="Z3902" s="3">
        <f t="shared" si="1385"/>
        <v>1.8114441926047602</v>
      </c>
      <c r="AA3902" s="3">
        <f t="shared" si="1386"/>
        <v>1.351776028363056</v>
      </c>
      <c r="AB3902" s="3">
        <f t="shared" si="1387"/>
        <v>0.81368879083416579</v>
      </c>
      <c r="AC3902" s="3">
        <f t="shared" si="1388"/>
        <v>0.37822135389418376</v>
      </c>
      <c r="AD3902" s="3">
        <f t="shared" si="1389"/>
        <v>4.3155567504137347</v>
      </c>
      <c r="AE3902" s="3">
        <f t="shared" si="1390"/>
        <v>2.4318242812031516</v>
      </c>
      <c r="AF3902" s="3">
        <f t="shared" si="1391"/>
        <v>1.09704539708113</v>
      </c>
      <c r="AG3902" t="str">
        <f t="shared" si="1392"/>
        <v>Cluster 3</v>
      </c>
      <c r="AH3902" t="str">
        <f t="shared" si="1393"/>
        <v>&gt;16 messages</v>
      </c>
      <c r="AI3902" t="e">
        <f t="shared" si="1394"/>
        <v>#N/A</v>
      </c>
      <c r="AJ3902">
        <f t="shared" si="1395"/>
        <v>47.28</v>
      </c>
      <c r="AK3902" t="str">
        <f t="shared" si="1396"/>
        <v>yes - Medium</v>
      </c>
      <c r="AL3902" t="str">
        <f t="shared" si="1397"/>
        <v>Q3 - High</v>
      </c>
      <c r="AM3902">
        <f t="shared" si="1398"/>
        <v>1</v>
      </c>
      <c r="AN3902">
        <f t="shared" si="1399"/>
        <v>0</v>
      </c>
      <c r="AO3902">
        <f t="shared" si="1400"/>
        <v>0</v>
      </c>
      <c r="AP3902">
        <f t="shared" si="1401"/>
        <v>0</v>
      </c>
      <c r="AQ3902">
        <f t="shared" si="1402"/>
        <v>278.10000000000002</v>
      </c>
    </row>
    <row r="3903" spans="1:43" x14ac:dyDescent="0.25">
      <c r="A3903" t="s">
        <v>64</v>
      </c>
      <c r="B3903">
        <v>122</v>
      </c>
      <c r="C3903" t="s">
        <v>25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  <c r="U3903">
        <f t="shared" si="1380"/>
        <v>0</v>
      </c>
      <c r="V3903" t="str">
        <f t="shared" si="1381"/>
        <v>&lt;=3 calls</v>
      </c>
      <c r="W3903" t="str">
        <f t="shared" si="1382"/>
        <v>Q3</v>
      </c>
      <c r="X3903" t="str">
        <f t="shared" si="1383"/>
        <v>Not Applicable</v>
      </c>
      <c r="Y3903" t="str">
        <f t="shared" si="1384"/>
        <v>High</v>
      </c>
      <c r="Z3903" s="3">
        <f t="shared" si="1385"/>
        <v>-0.96199438749294375</v>
      </c>
      <c r="AA3903" s="3">
        <f t="shared" si="1386"/>
        <v>0.7467951031966128</v>
      </c>
      <c r="AB3903" s="3">
        <f t="shared" si="1387"/>
        <v>-0.67379328071686784</v>
      </c>
      <c r="AC3903" s="3">
        <f t="shared" si="1388"/>
        <v>0.34199080519694713</v>
      </c>
      <c r="AD3903" s="3">
        <f t="shared" si="1389"/>
        <v>2.2271254351904646</v>
      </c>
      <c r="AE3903" s="3">
        <f t="shared" si="1390"/>
        <v>1.4332101114996432</v>
      </c>
      <c r="AF3903" s="3">
        <f t="shared" si="1391"/>
        <v>2.6735921048913429</v>
      </c>
      <c r="AG3903" t="str">
        <f t="shared" si="1392"/>
        <v>Cluster 2</v>
      </c>
      <c r="AH3903" t="str">
        <f t="shared" si="1393"/>
        <v>Not Applicable</v>
      </c>
      <c r="AI3903" t="e">
        <f t="shared" si="1394"/>
        <v>#N/A</v>
      </c>
      <c r="AJ3903">
        <f t="shared" si="1395"/>
        <v>21.81</v>
      </c>
      <c r="AK3903" t="str">
        <f t="shared" si="1396"/>
        <v>no - Medium</v>
      </c>
      <c r="AL3903" t="str">
        <f t="shared" si="1397"/>
        <v>Q3 - High</v>
      </c>
      <c r="AM3903">
        <f t="shared" si="1398"/>
        <v>0</v>
      </c>
      <c r="AN3903">
        <f t="shared" si="1399"/>
        <v>0</v>
      </c>
      <c r="AO3903">
        <f t="shared" si="1400"/>
        <v>0</v>
      </c>
      <c r="AP3903">
        <f t="shared" si="1401"/>
        <v>1</v>
      </c>
      <c r="AQ3903">
        <f t="shared" si="1402"/>
        <v>128.30000000000001</v>
      </c>
    </row>
    <row r="3904" spans="1:43" x14ac:dyDescent="0.25">
      <c r="A3904" t="s">
        <v>27</v>
      </c>
      <c r="B3904">
        <v>92</v>
      </c>
      <c r="C3904" t="s">
        <v>25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  <c r="U3904">
        <f t="shared" si="1380"/>
        <v>0</v>
      </c>
      <c r="V3904" t="str">
        <f t="shared" si="1381"/>
        <v>&lt;=3 calls</v>
      </c>
      <c r="W3904" t="str">
        <f t="shared" si="1382"/>
        <v>Q2</v>
      </c>
      <c r="X3904" t="str">
        <f t="shared" si="1383"/>
        <v>Not Applicable</v>
      </c>
      <c r="Y3904" t="str">
        <f t="shared" si="1384"/>
        <v>Low</v>
      </c>
      <c r="Z3904" s="3">
        <f t="shared" si="1385"/>
        <v>0.88017609795246032</v>
      </c>
      <c r="AA3904" s="3">
        <f t="shared" si="1386"/>
        <v>-0.87113085785706357</v>
      </c>
      <c r="AB3904" s="3">
        <f t="shared" si="1387"/>
        <v>1.1751330325194633</v>
      </c>
      <c r="AC3904" s="3">
        <f t="shared" si="1388"/>
        <v>0.77675738956378104</v>
      </c>
      <c r="AD3904" s="3">
        <f t="shared" si="1389"/>
        <v>3.382268461496694</v>
      </c>
      <c r="AE3904" s="3">
        <f t="shared" si="1390"/>
        <v>1.8755982035814418</v>
      </c>
      <c r="AF3904" s="3">
        <f t="shared" si="1391"/>
        <v>1.8963114978612163</v>
      </c>
      <c r="AG3904" t="str">
        <f t="shared" si="1392"/>
        <v>Cluster 2</v>
      </c>
      <c r="AH3904" t="str">
        <f t="shared" si="1393"/>
        <v>&gt;16 messages</v>
      </c>
      <c r="AI3904" t="e">
        <f t="shared" si="1394"/>
        <v>#N/A</v>
      </c>
      <c r="AJ3904">
        <f t="shared" si="1395"/>
        <v>38.729999999999997</v>
      </c>
      <c r="AK3904" t="str">
        <f t="shared" si="1396"/>
        <v>no - Low</v>
      </c>
      <c r="AL3904" t="str">
        <f t="shared" si="1397"/>
        <v>Q4 - Very High</v>
      </c>
      <c r="AM3904">
        <f t="shared" si="1398"/>
        <v>0</v>
      </c>
      <c r="AN3904">
        <f t="shared" si="1399"/>
        <v>0</v>
      </c>
      <c r="AO3904">
        <f t="shared" si="1400"/>
        <v>0</v>
      </c>
      <c r="AP3904">
        <f t="shared" si="1401"/>
        <v>0</v>
      </c>
      <c r="AQ3904">
        <f t="shared" si="1402"/>
        <v>227.8</v>
      </c>
    </row>
    <row r="3905" spans="1:43" x14ac:dyDescent="0.25">
      <c r="A3905" t="s">
        <v>52</v>
      </c>
      <c r="B3905">
        <v>65</v>
      </c>
      <c r="C3905" t="s">
        <v>25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  <c r="U3905">
        <f t="shared" si="1380"/>
        <v>1</v>
      </c>
      <c r="V3905" t="str">
        <f t="shared" si="1381"/>
        <v>&lt;=3 calls</v>
      </c>
      <c r="W3905" t="str">
        <f t="shared" si="1382"/>
        <v>Q1</v>
      </c>
      <c r="X3905" t="str">
        <f t="shared" si="1383"/>
        <v>High</v>
      </c>
      <c r="Y3905" t="str">
        <f t="shared" si="1384"/>
        <v>High</v>
      </c>
      <c r="Z3905" s="3">
        <f t="shared" si="1385"/>
        <v>-2.3227936908119107</v>
      </c>
      <c r="AA3905" s="3">
        <f t="shared" si="1386"/>
        <v>0.7885865486850846</v>
      </c>
      <c r="AB3905" s="3">
        <f t="shared" si="1387"/>
        <v>0.27549434305001358</v>
      </c>
      <c r="AC3905" s="3">
        <f t="shared" si="1388"/>
        <v>1.1390628765361424</v>
      </c>
      <c r="AD3905" s="3">
        <f t="shared" si="1389"/>
        <v>3.3393563450935688</v>
      </c>
      <c r="AE3905" s="3">
        <f t="shared" si="1390"/>
        <v>2.7185659169124485</v>
      </c>
      <c r="AF3905" s="3">
        <f t="shared" si="1391"/>
        <v>3.4102639912005874</v>
      </c>
      <c r="AG3905" t="str">
        <f t="shared" si="1392"/>
        <v>Cluster 2</v>
      </c>
      <c r="AH3905" t="str">
        <f t="shared" si="1393"/>
        <v>Not Applicable</v>
      </c>
      <c r="AI3905">
        <f t="shared" si="1394"/>
        <v>9.32</v>
      </c>
      <c r="AJ3905" t="e">
        <f t="shared" si="1395"/>
        <v>#N/A</v>
      </c>
      <c r="AK3905" t="str">
        <f t="shared" si="1396"/>
        <v>yes - Medium</v>
      </c>
      <c r="AL3905" t="str">
        <f t="shared" si="1397"/>
        <v>Q4 - Very High</v>
      </c>
      <c r="AM3905">
        <f t="shared" si="1398"/>
        <v>1</v>
      </c>
      <c r="AN3905">
        <f t="shared" si="1399"/>
        <v>0</v>
      </c>
      <c r="AO3905">
        <f t="shared" si="1400"/>
        <v>0</v>
      </c>
      <c r="AP3905">
        <f t="shared" si="1401"/>
        <v>1</v>
      </c>
      <c r="AQ3905">
        <f t="shared" si="1402"/>
        <v>54.8</v>
      </c>
    </row>
    <row r="3906" spans="1:43" x14ac:dyDescent="0.25">
      <c r="A3906" t="s">
        <v>27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  <c r="U3906">
        <f t="shared" ref="U3906:U3969" si="1403">IF(T3906="yes",1,0)</f>
        <v>0</v>
      </c>
      <c r="V3906" t="str">
        <f t="shared" ref="V3906:V3969" si="1404">IF(S3906&gt;3,"&gt;3 calls","&lt;=3 calls")</f>
        <v>&lt;=3 calls</v>
      </c>
      <c r="W3906" t="str">
        <f t="shared" ref="W3906:W3969" si="1405">IF(B3906&lt;=_xlfn.QUARTILE.INC($B$2:$B$4251,1),"Q1",
IF(B3906&lt;=_xlfn.QUARTILE.INC($B$2:$B$4251,2),"Q2",
IF(B3906&lt;=_xlfn.QUARTILE.INC($B$2:$B$4251,3),"Q3","Q4")))</f>
        <v>Q1</v>
      </c>
      <c r="X3906" t="str">
        <f t="shared" ref="X3906:X3969" si="1406">IF(D3906="no","Not Applicable",IF(R3906&gt;2.84,"High","Low"))</f>
        <v>Not Applicable</v>
      </c>
      <c r="Y3906" t="str">
        <f t="shared" ref="Y3906:Y3969" si="1407">IF(J3906&lt;=165,"Low",IF(J3906&lt;=233,"Medium","High"))</f>
        <v>Medium</v>
      </c>
      <c r="Z3906" s="3">
        <f t="shared" ref="Z3906:Z3969" si="1408">(G3906-AVERAGE($G$2:$G$4251))/_xlfn.STDEV.S($G$2:$G$4251)</f>
        <v>-0.74167450028892101</v>
      </c>
      <c r="AA3906" s="3">
        <f t="shared" ref="AA3906:AA3969" si="1409">(J3906-AVERAGE($J$2:$J$4251))/_xlfn.STDEV.S($J$2:$J$4251)</f>
        <v>-0.59849142776560782</v>
      </c>
      <c r="AB3906" s="3">
        <f t="shared" ref="AB3906:AB3969" si="1410">(M3906-AVERAGE($M$2:$M$4251))/_xlfn.STDEV.S($M$2:$M$4251)</f>
        <v>-1.1285775188813361</v>
      </c>
      <c r="AC3906" s="3">
        <f t="shared" ref="AC3906:AC3969" si="1411">(P3906-AVERAGE($P$2:$P$4251))/_xlfn.STDEV.S($P$2:$P$4251)</f>
        <v>1.3564461687195588</v>
      </c>
      <c r="AD3906" s="3">
        <f t="shared" ref="AD3906:AD3969" si="1412">SQRT((Z3906-$BQ$13)^2+(AA3906-$BR$13)^2+(AB3906-$BS$13)^2+(AC3906-$BT$13)^2)</f>
        <v>2.4077607692238545</v>
      </c>
      <c r="AE3906" s="3">
        <f t="shared" ref="AE3906:AE3969" si="1413">SQRT((Z3906-$BQ$14)^2+(AA3906-$BR$14)^2+(AB3906-$BS$14)^2+(AC3906-$BT$14)^2)</f>
        <v>2.0054691416838253</v>
      </c>
      <c r="AF3906" s="3">
        <f t="shared" ref="AF3906:AF3969" si="1414">SQRT((Z3906-$BQ$15)^2+(AA3906-$BR$15)^2+(AB3906-$BS$15)^2+(AC3906-$BT$15)^2)</f>
        <v>3.2010156254974249</v>
      </c>
      <c r="AG3906" t="str">
        <f t="shared" ref="AG3906:AG3969" si="1415">IF(AD3906=MIN(AD3906:AF3906),"Cluster 1",IF(AE3906=MIN(AD3906:AF3906),"Cluster 2","Cluster 3"))</f>
        <v>Cluster 2</v>
      </c>
      <c r="AH3906" t="str">
        <f t="shared" ref="AH3906:AH3969" si="1416">IF(E3906="no","Not Applicable",IF(F3906=0,"0 messages",IF(F3906&lt;=16,"1-16 messages","&gt;16 messages")))</f>
        <v>&gt;16 messages</v>
      </c>
      <c r="AI3906" t="e">
        <f t="shared" ref="AI3906:AI3969" si="1417">IF(T3906="yes",I3906,NA())</f>
        <v>#N/A</v>
      </c>
      <c r="AJ3906">
        <f t="shared" ref="AJ3906:AJ3969" si="1418">IF(T3906="no",I3906,NA())</f>
        <v>23.83</v>
      </c>
      <c r="AK3906" t="str">
        <f t="shared" ref="AK3906:AK3969" si="1419">D3906&amp;" - "&amp;IF(Q3906&lt;=3,"Low",IF(Q3906&lt;=6,"Medium","High"))</f>
        <v>no - Low</v>
      </c>
      <c r="AL3906" t="str">
        <f t="shared" ref="AL3906:AL3969" si="1420">IF(P3906&lt;=8.5,"Q1 - Low",IF(P3906&lt;=10.3,"Q2 - Medium",IF(P3906&lt;=12,"Q3 - High","Q4 - Very High")))</f>
        <v>Q4 - Very High</v>
      </c>
      <c r="AM3906">
        <f t="shared" ref="AM3906:AM3969" si="1421">IF(D3906="yes",1,0)</f>
        <v>0</v>
      </c>
      <c r="AN3906">
        <f t="shared" ref="AN3906:AN3969" si="1422">IF(C3906="area_code_415",1,0)</f>
        <v>1</v>
      </c>
      <c r="AO3906">
        <f t="shared" ref="AO3906:AO3969" si="1423">IF(C3906="area_code_510",1,0)</f>
        <v>0</v>
      </c>
      <c r="AP3906">
        <f t="shared" ref="AP3906:AP3969" si="1424">S3906</f>
        <v>1</v>
      </c>
      <c r="AQ3906">
        <f t="shared" ref="AQ3906:AQ3969" si="1425">G3906</f>
        <v>140.19999999999999</v>
      </c>
    </row>
    <row r="3907" spans="1:43" x14ac:dyDescent="0.25">
      <c r="A3907" t="s">
        <v>35</v>
      </c>
      <c r="B3907">
        <v>127</v>
      </c>
      <c r="C3907" t="s">
        <v>25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  <c r="U3907">
        <f t="shared" si="1403"/>
        <v>1</v>
      </c>
      <c r="V3907" t="str">
        <f t="shared" si="1404"/>
        <v>&lt;=3 calls</v>
      </c>
      <c r="W3907" t="str">
        <f t="shared" si="1405"/>
        <v>Q3</v>
      </c>
      <c r="X3907" t="str">
        <f t="shared" si="1406"/>
        <v>Not Applicable</v>
      </c>
      <c r="Y3907" t="str">
        <f t="shared" si="1407"/>
        <v>Medium</v>
      </c>
      <c r="Z3907" s="3">
        <f t="shared" si="1408"/>
        <v>1.6836956865788975</v>
      </c>
      <c r="AA3907" s="3">
        <f t="shared" si="1409"/>
        <v>0.26519844566280026</v>
      </c>
      <c r="AB3907" s="3">
        <f t="shared" si="1410"/>
        <v>2.526371419096134E-2</v>
      </c>
      <c r="AC3907" s="3">
        <f t="shared" si="1411"/>
        <v>1.0666017791416695</v>
      </c>
      <c r="AD3907" s="3">
        <f t="shared" si="1412"/>
        <v>3.7583185392217495</v>
      </c>
      <c r="AE3907" s="3">
        <f t="shared" si="1413"/>
        <v>2.0108304232603125</v>
      </c>
      <c r="AF3907" s="3">
        <f t="shared" si="1414"/>
        <v>1.40068545361212</v>
      </c>
      <c r="AG3907" t="str">
        <f t="shared" si="1415"/>
        <v>Cluster 3</v>
      </c>
      <c r="AH3907" t="str">
        <f t="shared" si="1416"/>
        <v>Not Applicable</v>
      </c>
      <c r="AI3907">
        <f t="shared" si="1417"/>
        <v>46.1</v>
      </c>
      <c r="AJ3907" t="e">
        <f t="shared" si="1418"/>
        <v>#N/A</v>
      </c>
      <c r="AK3907" t="str">
        <f t="shared" si="1419"/>
        <v>no - Medium</v>
      </c>
      <c r="AL3907" t="str">
        <f t="shared" si="1420"/>
        <v>Q4 - Very High</v>
      </c>
      <c r="AM3907">
        <f t="shared" si="1421"/>
        <v>0</v>
      </c>
      <c r="AN3907">
        <f t="shared" si="1422"/>
        <v>0</v>
      </c>
      <c r="AO3907">
        <f t="shared" si="1423"/>
        <v>0</v>
      </c>
      <c r="AP3907">
        <f t="shared" si="1424"/>
        <v>0</v>
      </c>
      <c r="AQ3907">
        <f t="shared" si="1425"/>
        <v>271.2</v>
      </c>
    </row>
    <row r="3908" spans="1:43" x14ac:dyDescent="0.25">
      <c r="A3908" t="s">
        <v>47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  <c r="U3908">
        <f t="shared" si="1403"/>
        <v>0</v>
      </c>
      <c r="V3908" t="str">
        <f t="shared" si="1404"/>
        <v>&lt;=3 calls</v>
      </c>
      <c r="W3908" t="str">
        <f t="shared" si="1405"/>
        <v>Q3</v>
      </c>
      <c r="X3908" t="str">
        <f t="shared" si="1406"/>
        <v>Not Applicable</v>
      </c>
      <c r="Y3908" t="str">
        <f t="shared" si="1407"/>
        <v>Medium</v>
      </c>
      <c r="Z3908" s="3">
        <f t="shared" si="1408"/>
        <v>-4.8063061107591811E-3</v>
      </c>
      <c r="AA3908" s="3">
        <f t="shared" si="1409"/>
        <v>-7.5103324743323527E-2</v>
      </c>
      <c r="AB3908" s="3">
        <f t="shared" si="1410"/>
        <v>1.5842402511302955</v>
      </c>
      <c r="AC3908" s="3">
        <f t="shared" si="1411"/>
        <v>-5.6545230472650088E-2</v>
      </c>
      <c r="AD3908" s="3">
        <f t="shared" si="1412"/>
        <v>3.0682648070144865</v>
      </c>
      <c r="AE3908" s="3">
        <f t="shared" si="1413"/>
        <v>1.587034387263401</v>
      </c>
      <c r="AF3908" s="3">
        <f t="shared" si="1414"/>
        <v>1.9034461817318065</v>
      </c>
      <c r="AG3908" t="str">
        <f t="shared" si="1415"/>
        <v>Cluster 2</v>
      </c>
      <c r="AH3908" t="str">
        <f t="shared" si="1416"/>
        <v>Not Applicable</v>
      </c>
      <c r="AI3908" t="e">
        <f t="shared" si="1417"/>
        <v>#N/A</v>
      </c>
      <c r="AJ3908">
        <f t="shared" si="1418"/>
        <v>30.6</v>
      </c>
      <c r="AK3908" t="str">
        <f t="shared" si="1419"/>
        <v>no - Medium</v>
      </c>
      <c r="AL3908" t="str">
        <f t="shared" si="1420"/>
        <v>Q2 - Medium</v>
      </c>
      <c r="AM3908">
        <f t="shared" si="1421"/>
        <v>0</v>
      </c>
      <c r="AN3908">
        <f t="shared" si="1422"/>
        <v>1</v>
      </c>
      <c r="AO3908">
        <f t="shared" si="1423"/>
        <v>0</v>
      </c>
      <c r="AP3908">
        <f t="shared" si="1424"/>
        <v>2</v>
      </c>
      <c r="AQ3908">
        <f t="shared" si="1425"/>
        <v>180</v>
      </c>
    </row>
    <row r="3909" spans="1:43" x14ac:dyDescent="0.25">
      <c r="A3909" t="s">
        <v>67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  <c r="U3909">
        <f t="shared" si="1403"/>
        <v>0</v>
      </c>
      <c r="V3909" t="str">
        <f t="shared" si="1404"/>
        <v>&lt;=3 calls</v>
      </c>
      <c r="W3909" t="str">
        <f t="shared" si="1405"/>
        <v>Q3</v>
      </c>
      <c r="X3909" t="str">
        <f t="shared" si="1406"/>
        <v>Not Applicable</v>
      </c>
      <c r="Y3909" t="str">
        <f t="shared" si="1407"/>
        <v>High</v>
      </c>
      <c r="Z3909" s="3">
        <f t="shared" si="1408"/>
        <v>0.17663360099843661</v>
      </c>
      <c r="AA3909" s="3">
        <f t="shared" si="1409"/>
        <v>0.70500365770814155</v>
      </c>
      <c r="AB3909" s="3">
        <f t="shared" si="1410"/>
        <v>1.3955743008000576</v>
      </c>
      <c r="AC3909" s="3">
        <f t="shared" si="1411"/>
        <v>0.88544903565548905</v>
      </c>
      <c r="AD3909" s="3">
        <f t="shared" si="1412"/>
        <v>3.6858104129898743</v>
      </c>
      <c r="AE3909" s="3">
        <f t="shared" si="1413"/>
        <v>1.8055130047109433</v>
      </c>
      <c r="AF3909" s="3">
        <f t="shared" si="1414"/>
        <v>0.96672437636385733</v>
      </c>
      <c r="AG3909" t="str">
        <f t="shared" si="1415"/>
        <v>Cluster 3</v>
      </c>
      <c r="AH3909" t="str">
        <f t="shared" si="1416"/>
        <v>Not Applicable</v>
      </c>
      <c r="AI3909" t="e">
        <f t="shared" si="1417"/>
        <v>#N/A</v>
      </c>
      <c r="AJ3909">
        <f t="shared" si="1418"/>
        <v>32.270000000000003</v>
      </c>
      <c r="AK3909" t="str">
        <f t="shared" si="1419"/>
        <v>no - Low</v>
      </c>
      <c r="AL3909" t="str">
        <f t="shared" si="1420"/>
        <v>Q4 - Very High</v>
      </c>
      <c r="AM3909">
        <f t="shared" si="1421"/>
        <v>0</v>
      </c>
      <c r="AN3909">
        <f t="shared" si="1422"/>
        <v>1</v>
      </c>
      <c r="AO3909">
        <f t="shared" si="1423"/>
        <v>0</v>
      </c>
      <c r="AP3909">
        <f t="shared" si="1424"/>
        <v>1</v>
      </c>
      <c r="AQ3909">
        <f t="shared" si="1425"/>
        <v>189.8</v>
      </c>
    </row>
    <row r="3910" spans="1:43" x14ac:dyDescent="0.25">
      <c r="A3910" t="s">
        <v>52</v>
      </c>
      <c r="B3910">
        <v>37</v>
      </c>
      <c r="C3910" t="s">
        <v>25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  <c r="U3910">
        <f t="shared" si="1403"/>
        <v>0</v>
      </c>
      <c r="V3910" t="str">
        <f t="shared" si="1404"/>
        <v>&lt;=3 calls</v>
      </c>
      <c r="W3910" t="str">
        <f t="shared" si="1405"/>
        <v>Q1</v>
      </c>
      <c r="X3910" t="str">
        <f t="shared" si="1406"/>
        <v>Not Applicable</v>
      </c>
      <c r="Y3910" t="str">
        <f t="shared" si="1407"/>
        <v>Low</v>
      </c>
      <c r="Z3910" s="3">
        <f t="shared" si="1408"/>
        <v>1.4263472469036103</v>
      </c>
      <c r="AA3910" s="3">
        <f t="shared" si="1409"/>
        <v>-1.3069559322368365</v>
      </c>
      <c r="AB3910" s="3">
        <f t="shared" si="1410"/>
        <v>2.0986032104516803</v>
      </c>
      <c r="AC3910" s="3">
        <f t="shared" si="1411"/>
        <v>-0.74492565572013658</v>
      </c>
      <c r="AD3910" s="3">
        <f t="shared" si="1412"/>
        <v>3.9557284643695372</v>
      </c>
      <c r="AE3910" s="3">
        <f t="shared" si="1413"/>
        <v>2.949855919367375</v>
      </c>
      <c r="AF3910" s="3">
        <f t="shared" si="1414"/>
        <v>3.1233815338876081</v>
      </c>
      <c r="AG3910" t="str">
        <f t="shared" si="1415"/>
        <v>Cluster 2</v>
      </c>
      <c r="AH3910" t="str">
        <f t="shared" si="1416"/>
        <v>Not Applicable</v>
      </c>
      <c r="AI3910" t="e">
        <f t="shared" si="1417"/>
        <v>#N/A</v>
      </c>
      <c r="AJ3910">
        <f t="shared" si="1418"/>
        <v>43.74</v>
      </c>
      <c r="AK3910" t="str">
        <f t="shared" si="1419"/>
        <v>no - Medium</v>
      </c>
      <c r="AL3910" t="str">
        <f t="shared" si="1420"/>
        <v>Q1 - Low</v>
      </c>
      <c r="AM3910">
        <f t="shared" si="1421"/>
        <v>0</v>
      </c>
      <c r="AN3910">
        <f t="shared" si="1422"/>
        <v>0</v>
      </c>
      <c r="AO3910">
        <f t="shared" si="1423"/>
        <v>0</v>
      </c>
      <c r="AP3910">
        <f t="shared" si="1424"/>
        <v>3</v>
      </c>
      <c r="AQ3910">
        <f t="shared" si="1425"/>
        <v>257.3</v>
      </c>
    </row>
    <row r="3911" spans="1:43" x14ac:dyDescent="0.25">
      <c r="A3911" t="s">
        <v>38</v>
      </c>
      <c r="B3911">
        <v>162</v>
      </c>
      <c r="C3911" t="s">
        <v>28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  <c r="U3911">
        <f t="shared" si="1403"/>
        <v>0</v>
      </c>
      <c r="V3911" t="str">
        <f t="shared" si="1404"/>
        <v>&lt;=3 calls</v>
      </c>
      <c r="W3911" t="str">
        <f t="shared" si="1405"/>
        <v>Q4</v>
      </c>
      <c r="X3911" t="str">
        <f t="shared" si="1406"/>
        <v>Not Applicable</v>
      </c>
      <c r="Y3911" t="str">
        <f t="shared" si="1407"/>
        <v>Medium</v>
      </c>
      <c r="Z3911" s="3">
        <f t="shared" si="1408"/>
        <v>-1.4248512933837492</v>
      </c>
      <c r="AA3911" s="3">
        <f t="shared" si="1409"/>
        <v>0.20748644951205397</v>
      </c>
      <c r="AB3911" s="3">
        <f t="shared" si="1410"/>
        <v>-0.26468606210603629</v>
      </c>
      <c r="AC3911" s="3">
        <f t="shared" si="1411"/>
        <v>0.41445190259141979</v>
      </c>
      <c r="AD3911" s="3">
        <f t="shared" si="1412"/>
        <v>2.0444761967923926</v>
      </c>
      <c r="AE3911" s="3">
        <f t="shared" si="1413"/>
        <v>1.5215389991792223</v>
      </c>
      <c r="AF3911" s="3">
        <f t="shared" si="1414"/>
        <v>2.9069363482532489</v>
      </c>
      <c r="AG3911" t="str">
        <f t="shared" si="1415"/>
        <v>Cluster 2</v>
      </c>
      <c r="AH3911" t="str">
        <f t="shared" si="1416"/>
        <v>Not Applicable</v>
      </c>
      <c r="AI3911" t="e">
        <f t="shared" si="1417"/>
        <v>#N/A</v>
      </c>
      <c r="AJ3911">
        <f t="shared" si="1418"/>
        <v>17.559999999999999</v>
      </c>
      <c r="AK3911" t="str">
        <f t="shared" si="1419"/>
        <v>no - Medium</v>
      </c>
      <c r="AL3911" t="str">
        <f t="shared" si="1420"/>
        <v>Q3 - High</v>
      </c>
      <c r="AM3911">
        <f t="shared" si="1421"/>
        <v>0</v>
      </c>
      <c r="AN3911">
        <f t="shared" si="1422"/>
        <v>0</v>
      </c>
      <c r="AO3911">
        <f t="shared" si="1423"/>
        <v>1</v>
      </c>
      <c r="AP3911">
        <f t="shared" si="1424"/>
        <v>1</v>
      </c>
      <c r="AQ3911">
        <f t="shared" si="1425"/>
        <v>103.3</v>
      </c>
    </row>
    <row r="3912" spans="1:43" x14ac:dyDescent="0.25">
      <c r="A3912" t="s">
        <v>42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  <c r="U3912">
        <f t="shared" si="1403"/>
        <v>0</v>
      </c>
      <c r="V3912" t="str">
        <f t="shared" si="1404"/>
        <v>&lt;=3 calls</v>
      </c>
      <c r="W3912" t="str">
        <f t="shared" si="1405"/>
        <v>Q4</v>
      </c>
      <c r="X3912" t="str">
        <f t="shared" si="1406"/>
        <v>Not Applicable</v>
      </c>
      <c r="Y3912" t="str">
        <f t="shared" si="1407"/>
        <v>Medium</v>
      </c>
      <c r="Z3912" s="3">
        <f t="shared" si="1408"/>
        <v>0.51544485611050561</v>
      </c>
      <c r="AA3912" s="3">
        <f t="shared" si="1409"/>
        <v>-0.4412759899756441</v>
      </c>
      <c r="AB3912" s="3">
        <f t="shared" si="1410"/>
        <v>-9.1907770750975989E-2</v>
      </c>
      <c r="AC3912" s="3">
        <f t="shared" si="1411"/>
        <v>0.77675738956378104</v>
      </c>
      <c r="AD3912" s="3">
        <f t="shared" si="1412"/>
        <v>2.5671470447719686</v>
      </c>
      <c r="AE3912" s="3">
        <f t="shared" si="1413"/>
        <v>1.0354742776071832</v>
      </c>
      <c r="AF3912" s="3">
        <f t="shared" si="1414"/>
        <v>1.8852506490360335</v>
      </c>
      <c r="AG3912" t="str">
        <f t="shared" si="1415"/>
        <v>Cluster 2</v>
      </c>
      <c r="AH3912" t="str">
        <f t="shared" si="1416"/>
        <v>Not Applicable</v>
      </c>
      <c r="AI3912" t="e">
        <f t="shared" si="1417"/>
        <v>#N/A</v>
      </c>
      <c r="AJ3912">
        <f t="shared" si="1418"/>
        <v>35.380000000000003</v>
      </c>
      <c r="AK3912" t="str">
        <f t="shared" si="1419"/>
        <v>no - High</v>
      </c>
      <c r="AL3912" t="str">
        <f t="shared" si="1420"/>
        <v>Q4 - Very High</v>
      </c>
      <c r="AM3912">
        <f t="shared" si="1421"/>
        <v>0</v>
      </c>
      <c r="AN3912">
        <f t="shared" si="1422"/>
        <v>1</v>
      </c>
      <c r="AO3912">
        <f t="shared" si="1423"/>
        <v>0</v>
      </c>
      <c r="AP3912">
        <f t="shared" si="1424"/>
        <v>3</v>
      </c>
      <c r="AQ3912">
        <f t="shared" si="1425"/>
        <v>208.1</v>
      </c>
    </row>
    <row r="3913" spans="1:43" x14ac:dyDescent="0.25">
      <c r="A3913" t="s">
        <v>55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  <c r="U3913">
        <f t="shared" si="1403"/>
        <v>0</v>
      </c>
      <c r="V3913" t="str">
        <f t="shared" si="1404"/>
        <v>&lt;=3 calls</v>
      </c>
      <c r="W3913" t="str">
        <f t="shared" si="1405"/>
        <v>Q2</v>
      </c>
      <c r="X3913" t="str">
        <f t="shared" si="1406"/>
        <v>Not Applicable</v>
      </c>
      <c r="Y3913" t="str">
        <f t="shared" si="1407"/>
        <v>Medium</v>
      </c>
      <c r="Z3913" s="3">
        <f t="shared" si="1408"/>
        <v>0.27475926504728698</v>
      </c>
      <c r="AA3913" s="3">
        <f t="shared" si="1409"/>
        <v>0.27514878982672197</v>
      </c>
      <c r="AB3913" s="3">
        <f t="shared" si="1410"/>
        <v>-1.5118672916575033</v>
      </c>
      <c r="AC3913" s="3">
        <f t="shared" si="1411"/>
        <v>-0.38262016874777532</v>
      </c>
      <c r="AD3913" s="3">
        <f t="shared" si="1412"/>
        <v>1.9733680853622484</v>
      </c>
      <c r="AE3913" s="3">
        <f t="shared" si="1413"/>
        <v>1.6072773287111362</v>
      </c>
      <c r="AF3913" s="3">
        <f t="shared" si="1414"/>
        <v>3.0450778680439918</v>
      </c>
      <c r="AG3913" t="str">
        <f t="shared" si="1415"/>
        <v>Cluster 2</v>
      </c>
      <c r="AH3913" t="str">
        <f t="shared" si="1416"/>
        <v>Not Applicable</v>
      </c>
      <c r="AI3913" t="e">
        <f t="shared" si="1417"/>
        <v>#N/A</v>
      </c>
      <c r="AJ3913">
        <f t="shared" si="1418"/>
        <v>33.17</v>
      </c>
      <c r="AK3913" t="str">
        <f t="shared" si="1419"/>
        <v>no - Medium</v>
      </c>
      <c r="AL3913" t="str">
        <f t="shared" si="1420"/>
        <v>Q2 - Medium</v>
      </c>
      <c r="AM3913">
        <f t="shared" si="1421"/>
        <v>0</v>
      </c>
      <c r="AN3913">
        <f t="shared" si="1422"/>
        <v>1</v>
      </c>
      <c r="AO3913">
        <f t="shared" si="1423"/>
        <v>0</v>
      </c>
      <c r="AP3913">
        <f t="shared" si="1424"/>
        <v>2</v>
      </c>
      <c r="AQ3913">
        <f t="shared" si="1425"/>
        <v>195.1</v>
      </c>
    </row>
    <row r="3914" spans="1:43" x14ac:dyDescent="0.25">
      <c r="A3914" t="s">
        <v>31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  <c r="U3914">
        <f t="shared" si="1403"/>
        <v>0</v>
      </c>
      <c r="V3914" t="str">
        <f t="shared" si="1404"/>
        <v>&lt;=3 calls</v>
      </c>
      <c r="W3914" t="str">
        <f t="shared" si="1405"/>
        <v>Q4</v>
      </c>
      <c r="X3914" t="str">
        <f t="shared" si="1406"/>
        <v>Not Applicable</v>
      </c>
      <c r="Y3914" t="str">
        <f t="shared" si="1407"/>
        <v>Medium</v>
      </c>
      <c r="Z3914" s="3">
        <f t="shared" si="1408"/>
        <v>-0.32695471261075959</v>
      </c>
      <c r="AA3914" s="3">
        <f t="shared" si="1409"/>
        <v>0.54977828875096257</v>
      </c>
      <c r="AB3914" s="3">
        <f t="shared" si="1410"/>
        <v>0.36287646741349228</v>
      </c>
      <c r="AC3914" s="3">
        <f t="shared" si="1411"/>
        <v>0.37822135389418376</v>
      </c>
      <c r="AD3914" s="3">
        <f t="shared" si="1412"/>
        <v>2.5713282693814348</v>
      </c>
      <c r="AE3914" s="3">
        <f t="shared" si="1413"/>
        <v>0.82697416768866849</v>
      </c>
      <c r="AF3914" s="3">
        <f t="shared" si="1414"/>
        <v>1.6601335726767914</v>
      </c>
      <c r="AG3914" t="str">
        <f t="shared" si="1415"/>
        <v>Cluster 2</v>
      </c>
      <c r="AH3914" t="str">
        <f t="shared" si="1416"/>
        <v>Not Applicable</v>
      </c>
      <c r="AI3914" t="e">
        <f t="shared" si="1417"/>
        <v>#N/A</v>
      </c>
      <c r="AJ3914">
        <f t="shared" si="1418"/>
        <v>27.64</v>
      </c>
      <c r="AK3914" t="str">
        <f t="shared" si="1419"/>
        <v>no - Medium</v>
      </c>
      <c r="AL3914" t="str">
        <f t="shared" si="1420"/>
        <v>Q3 - High</v>
      </c>
      <c r="AM3914">
        <f t="shared" si="1421"/>
        <v>0</v>
      </c>
      <c r="AN3914">
        <f t="shared" si="1422"/>
        <v>1</v>
      </c>
      <c r="AO3914">
        <f t="shared" si="1423"/>
        <v>0</v>
      </c>
      <c r="AP3914">
        <f t="shared" si="1424"/>
        <v>1</v>
      </c>
      <c r="AQ3914">
        <f t="shared" si="1425"/>
        <v>162.6</v>
      </c>
    </row>
    <row r="3915" spans="1:43" x14ac:dyDescent="0.25">
      <c r="A3915" t="s">
        <v>42</v>
      </c>
      <c r="B3915">
        <v>89</v>
      </c>
      <c r="C3915" t="s">
        <v>28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  <c r="U3915">
        <f t="shared" si="1403"/>
        <v>0</v>
      </c>
      <c r="V3915" t="str">
        <f t="shared" si="1404"/>
        <v>&lt;=3 calls</v>
      </c>
      <c r="W3915" t="str">
        <f t="shared" si="1405"/>
        <v>Q2</v>
      </c>
      <c r="X3915" t="str">
        <f t="shared" si="1406"/>
        <v>Not Applicable</v>
      </c>
      <c r="Y3915" t="str">
        <f t="shared" si="1407"/>
        <v>Medium</v>
      </c>
      <c r="Z3915" s="3">
        <f t="shared" si="1408"/>
        <v>0.32474781088349419</v>
      </c>
      <c r="AA3915" s="3">
        <f t="shared" si="1409"/>
        <v>0.458235122442882</v>
      </c>
      <c r="AB3915" s="3">
        <f t="shared" si="1410"/>
        <v>2.3277756819063647E-2</v>
      </c>
      <c r="AC3915" s="3">
        <f t="shared" si="1411"/>
        <v>-1.6506893731510393</v>
      </c>
      <c r="AD3915" s="3">
        <f t="shared" si="1412"/>
        <v>2.3134174856041363</v>
      </c>
      <c r="AE3915" s="3">
        <f t="shared" si="1413"/>
        <v>1.7437768861612322</v>
      </c>
      <c r="AF3915" s="3">
        <f t="shared" si="1414"/>
        <v>2.9545922213939035</v>
      </c>
      <c r="AG3915" t="str">
        <f t="shared" si="1415"/>
        <v>Cluster 2</v>
      </c>
      <c r="AH3915" t="str">
        <f t="shared" si="1416"/>
        <v>&gt;16 messages</v>
      </c>
      <c r="AI3915" t="e">
        <f t="shared" si="1417"/>
        <v>#N/A</v>
      </c>
      <c r="AJ3915">
        <f t="shared" si="1418"/>
        <v>33.630000000000003</v>
      </c>
      <c r="AK3915" t="str">
        <f t="shared" si="1419"/>
        <v>no - Medium</v>
      </c>
      <c r="AL3915" t="str">
        <f t="shared" si="1420"/>
        <v>Q1 - Low</v>
      </c>
      <c r="AM3915">
        <f t="shared" si="1421"/>
        <v>0</v>
      </c>
      <c r="AN3915">
        <f t="shared" si="1422"/>
        <v>0</v>
      </c>
      <c r="AO3915">
        <f t="shared" si="1423"/>
        <v>1</v>
      </c>
      <c r="AP3915">
        <f t="shared" si="1424"/>
        <v>1</v>
      </c>
      <c r="AQ3915">
        <f t="shared" si="1425"/>
        <v>197.8</v>
      </c>
    </row>
    <row r="3916" spans="1:43" x14ac:dyDescent="0.25">
      <c r="A3916" t="s">
        <v>33</v>
      </c>
      <c r="B3916">
        <v>128</v>
      </c>
      <c r="C3916" t="s">
        <v>28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  <c r="U3916">
        <f t="shared" si="1403"/>
        <v>0</v>
      </c>
      <c r="V3916" t="str">
        <f t="shared" si="1404"/>
        <v>&lt;=3 calls</v>
      </c>
      <c r="W3916" t="str">
        <f t="shared" si="1405"/>
        <v>Q4</v>
      </c>
      <c r="X3916" t="str">
        <f t="shared" si="1406"/>
        <v>Not Applicable</v>
      </c>
      <c r="Y3916" t="str">
        <f t="shared" si="1407"/>
        <v>Low</v>
      </c>
      <c r="Z3916" s="3">
        <f t="shared" si="1408"/>
        <v>0.59505624392372425</v>
      </c>
      <c r="AA3916" s="3">
        <f t="shared" si="1409"/>
        <v>-1.0263562268142432</v>
      </c>
      <c r="AB3916" s="3">
        <f t="shared" si="1410"/>
        <v>0.28343817253760267</v>
      </c>
      <c r="AC3916" s="3">
        <f t="shared" si="1411"/>
        <v>-0.16523687656435807</v>
      </c>
      <c r="AD3916" s="3">
        <f t="shared" si="1412"/>
        <v>2.2110952234009806</v>
      </c>
      <c r="AE3916" s="3">
        <f t="shared" si="1413"/>
        <v>1.2309100132752118</v>
      </c>
      <c r="AF3916" s="3">
        <f t="shared" si="1414"/>
        <v>2.4781720752634855</v>
      </c>
      <c r="AG3916" t="str">
        <f t="shared" si="1415"/>
        <v>Cluster 2</v>
      </c>
      <c r="AH3916" t="str">
        <f t="shared" si="1416"/>
        <v>Not Applicable</v>
      </c>
      <c r="AI3916" t="e">
        <f t="shared" si="1417"/>
        <v>#N/A</v>
      </c>
      <c r="AJ3916">
        <f t="shared" si="1418"/>
        <v>36.11</v>
      </c>
      <c r="AK3916" t="str">
        <f t="shared" si="1419"/>
        <v>no - Medium</v>
      </c>
      <c r="AL3916" t="str">
        <f t="shared" si="1420"/>
        <v>Q2 - Medium</v>
      </c>
      <c r="AM3916">
        <f t="shared" si="1421"/>
        <v>0</v>
      </c>
      <c r="AN3916">
        <f t="shared" si="1422"/>
        <v>0</v>
      </c>
      <c r="AO3916">
        <f t="shared" si="1423"/>
        <v>1</v>
      </c>
      <c r="AP3916">
        <f t="shared" si="1424"/>
        <v>1</v>
      </c>
      <c r="AQ3916">
        <f t="shared" si="1425"/>
        <v>212.4</v>
      </c>
    </row>
    <row r="3917" spans="1:43" x14ac:dyDescent="0.25">
      <c r="A3917" t="s">
        <v>61</v>
      </c>
      <c r="B3917">
        <v>138</v>
      </c>
      <c r="C3917" t="s">
        <v>25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  <c r="U3917">
        <f t="shared" si="1403"/>
        <v>0</v>
      </c>
      <c r="V3917" t="str">
        <f t="shared" si="1404"/>
        <v>&lt;=3 calls</v>
      </c>
      <c r="W3917" t="str">
        <f t="shared" si="1405"/>
        <v>Q4</v>
      </c>
      <c r="X3917" t="str">
        <f t="shared" si="1406"/>
        <v>Not Applicable</v>
      </c>
      <c r="Y3917" t="str">
        <f t="shared" si="1407"/>
        <v>Medium</v>
      </c>
      <c r="Z3917" s="3">
        <f t="shared" si="1408"/>
        <v>-2.158016632314784</v>
      </c>
      <c r="AA3917" s="3">
        <f t="shared" si="1409"/>
        <v>0.23932755083660345</v>
      </c>
      <c r="AB3917" s="3">
        <f t="shared" si="1410"/>
        <v>0.9348321905198973</v>
      </c>
      <c r="AC3917" s="3">
        <f t="shared" si="1411"/>
        <v>-0.52754236353671935</v>
      </c>
      <c r="AD3917" s="3">
        <f t="shared" si="1412"/>
        <v>2.6160518195756026</v>
      </c>
      <c r="AE3917" s="3">
        <f t="shared" si="1413"/>
        <v>2.4220911691542137</v>
      </c>
      <c r="AF3917" s="3">
        <f t="shared" si="1414"/>
        <v>3.590170489083329</v>
      </c>
      <c r="AG3917" t="str">
        <f t="shared" si="1415"/>
        <v>Cluster 2</v>
      </c>
      <c r="AH3917" t="str">
        <f t="shared" si="1416"/>
        <v>Not Applicable</v>
      </c>
      <c r="AI3917" t="e">
        <f t="shared" si="1417"/>
        <v>#N/A</v>
      </c>
      <c r="AJ3917">
        <f t="shared" si="1418"/>
        <v>10.83</v>
      </c>
      <c r="AK3917" t="str">
        <f t="shared" si="1419"/>
        <v>no - Medium</v>
      </c>
      <c r="AL3917" t="str">
        <f t="shared" si="1420"/>
        <v>Q2 - Medium</v>
      </c>
      <c r="AM3917">
        <f t="shared" si="1421"/>
        <v>0</v>
      </c>
      <c r="AN3917">
        <f t="shared" si="1422"/>
        <v>0</v>
      </c>
      <c r="AO3917">
        <f t="shared" si="1423"/>
        <v>0</v>
      </c>
      <c r="AP3917">
        <f t="shared" si="1424"/>
        <v>0</v>
      </c>
      <c r="AQ3917">
        <f t="shared" si="1425"/>
        <v>63.7</v>
      </c>
    </row>
    <row r="3918" spans="1:43" x14ac:dyDescent="0.25">
      <c r="A3918" t="s">
        <v>45</v>
      </c>
      <c r="B3918">
        <v>90</v>
      </c>
      <c r="C3918" t="s">
        <v>25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  <c r="U3918">
        <f t="shared" si="1403"/>
        <v>0</v>
      </c>
      <c r="V3918" t="str">
        <f t="shared" si="1404"/>
        <v>&lt;=3 calls</v>
      </c>
      <c r="W3918" t="str">
        <f t="shared" si="1405"/>
        <v>Q2</v>
      </c>
      <c r="X3918" t="str">
        <f t="shared" si="1406"/>
        <v>Not Applicable</v>
      </c>
      <c r="Y3918" t="str">
        <f t="shared" si="1407"/>
        <v>Medium</v>
      </c>
      <c r="Z3918" s="3">
        <f t="shared" si="1408"/>
        <v>0.25069070594096543</v>
      </c>
      <c r="AA3918" s="3">
        <f t="shared" si="1409"/>
        <v>0.12788369620067996</v>
      </c>
      <c r="AB3918" s="3">
        <f t="shared" si="1410"/>
        <v>-0.93792561117920048</v>
      </c>
      <c r="AC3918" s="3">
        <f t="shared" si="1411"/>
        <v>-5.6545230472650088E-2</v>
      </c>
      <c r="AD3918" s="3">
        <f t="shared" si="1412"/>
        <v>1.9314007885402238</v>
      </c>
      <c r="AE3918" s="3">
        <f t="shared" si="1413"/>
        <v>0.98086792433752734</v>
      </c>
      <c r="AF3918" s="3">
        <f t="shared" si="1414"/>
        <v>2.4887536567556499</v>
      </c>
      <c r="AG3918" t="str">
        <f t="shared" si="1415"/>
        <v>Cluster 2</v>
      </c>
      <c r="AH3918" t="str">
        <f t="shared" si="1416"/>
        <v>Not Applicable</v>
      </c>
      <c r="AI3918" t="e">
        <f t="shared" si="1417"/>
        <v>#N/A</v>
      </c>
      <c r="AJ3918">
        <f t="shared" si="1418"/>
        <v>32.950000000000003</v>
      </c>
      <c r="AK3918" t="str">
        <f t="shared" si="1419"/>
        <v>no - High</v>
      </c>
      <c r="AL3918" t="str">
        <f t="shared" si="1420"/>
        <v>Q2 - Medium</v>
      </c>
      <c r="AM3918">
        <f t="shared" si="1421"/>
        <v>0</v>
      </c>
      <c r="AN3918">
        <f t="shared" si="1422"/>
        <v>0</v>
      </c>
      <c r="AO3918">
        <f t="shared" si="1423"/>
        <v>0</v>
      </c>
      <c r="AP3918">
        <f t="shared" si="1424"/>
        <v>3</v>
      </c>
      <c r="AQ3918">
        <f t="shared" si="1425"/>
        <v>193.8</v>
      </c>
    </row>
    <row r="3919" spans="1:43" x14ac:dyDescent="0.25">
      <c r="A3919" t="s">
        <v>36</v>
      </c>
      <c r="B3919">
        <v>57</v>
      </c>
      <c r="C3919" t="s">
        <v>28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  <c r="U3919">
        <f t="shared" si="1403"/>
        <v>0</v>
      </c>
      <c r="V3919" t="str">
        <f t="shared" si="1404"/>
        <v>&lt;=3 calls</v>
      </c>
      <c r="W3919" t="str">
        <f t="shared" si="1405"/>
        <v>Q1</v>
      </c>
      <c r="X3919" t="str">
        <f t="shared" si="1406"/>
        <v>Not Applicable</v>
      </c>
      <c r="Y3919" t="str">
        <f t="shared" si="1407"/>
        <v>Medium</v>
      </c>
      <c r="Z3919" s="3">
        <f t="shared" si="1408"/>
        <v>-0.67132025059351841</v>
      </c>
      <c r="AA3919" s="3">
        <f t="shared" si="1409"/>
        <v>-0.25818965735948407</v>
      </c>
      <c r="AB3919" s="3">
        <f t="shared" si="1410"/>
        <v>-0.83266987046864704</v>
      </c>
      <c r="AC3919" s="3">
        <f t="shared" si="1411"/>
        <v>-0.63623400962842791</v>
      </c>
      <c r="AD3919" s="3">
        <f t="shared" si="1412"/>
        <v>0.90478617922597449</v>
      </c>
      <c r="AE3919" s="3">
        <f t="shared" si="1413"/>
        <v>1.2710096798287935</v>
      </c>
      <c r="AF3919" s="3">
        <f t="shared" si="1414"/>
        <v>3.2268085134260209</v>
      </c>
      <c r="AG3919" t="str">
        <f t="shared" si="1415"/>
        <v>Cluster 1</v>
      </c>
      <c r="AH3919" t="str">
        <f t="shared" si="1416"/>
        <v>&gt;16 messages</v>
      </c>
      <c r="AI3919" t="e">
        <f t="shared" si="1417"/>
        <v>#N/A</v>
      </c>
      <c r="AJ3919">
        <f t="shared" si="1418"/>
        <v>24.48</v>
      </c>
      <c r="AK3919" t="str">
        <f t="shared" si="1419"/>
        <v>no - Medium</v>
      </c>
      <c r="AL3919" t="str">
        <f t="shared" si="1420"/>
        <v>Q1 - Low</v>
      </c>
      <c r="AM3919">
        <f t="shared" si="1421"/>
        <v>0</v>
      </c>
      <c r="AN3919">
        <f t="shared" si="1422"/>
        <v>0</v>
      </c>
      <c r="AO3919">
        <f t="shared" si="1423"/>
        <v>1</v>
      </c>
      <c r="AP3919">
        <f t="shared" si="1424"/>
        <v>3</v>
      </c>
      <c r="AQ3919">
        <f t="shared" si="1425"/>
        <v>144</v>
      </c>
    </row>
    <row r="3920" spans="1:43" x14ac:dyDescent="0.25">
      <c r="A3920" t="s">
        <v>61</v>
      </c>
      <c r="B3920">
        <v>177</v>
      </c>
      <c r="C3920" t="s">
        <v>25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  <c r="U3920">
        <f t="shared" si="1403"/>
        <v>0</v>
      </c>
      <c r="V3920" t="str">
        <f t="shared" si="1404"/>
        <v>&lt;=3 calls</v>
      </c>
      <c r="W3920" t="str">
        <f t="shared" si="1405"/>
        <v>Q4</v>
      </c>
      <c r="X3920" t="str">
        <f t="shared" si="1406"/>
        <v>Not Applicable</v>
      </c>
      <c r="Y3920" t="str">
        <f t="shared" si="1407"/>
        <v>High</v>
      </c>
      <c r="Z3920" s="3">
        <f t="shared" si="1408"/>
        <v>0.16182218000993062</v>
      </c>
      <c r="AA3920" s="3">
        <f t="shared" si="1409"/>
        <v>2.0483001198375783</v>
      </c>
      <c r="AB3920" s="3">
        <f t="shared" si="1410"/>
        <v>-0.73337200187378504</v>
      </c>
      <c r="AC3920" s="3">
        <f t="shared" si="1411"/>
        <v>1.9723654965725728</v>
      </c>
      <c r="AD3920" s="3">
        <f t="shared" si="1412"/>
        <v>4.4213133267350244</v>
      </c>
      <c r="AE3920" s="3">
        <f t="shared" si="1413"/>
        <v>2.9410508231025418</v>
      </c>
      <c r="AF3920" s="3">
        <f t="shared" si="1414"/>
        <v>2.3982385942561146</v>
      </c>
      <c r="AG3920" t="str">
        <f t="shared" si="1415"/>
        <v>Cluster 3</v>
      </c>
      <c r="AH3920" t="str">
        <f t="shared" si="1416"/>
        <v>&gt;16 messages</v>
      </c>
      <c r="AI3920" t="e">
        <f t="shared" si="1417"/>
        <v>#N/A</v>
      </c>
      <c r="AJ3920">
        <f t="shared" si="1418"/>
        <v>32.130000000000003</v>
      </c>
      <c r="AK3920" t="str">
        <f t="shared" si="1419"/>
        <v>no - Low</v>
      </c>
      <c r="AL3920" t="str">
        <f t="shared" si="1420"/>
        <v>Q4 - Very High</v>
      </c>
      <c r="AM3920">
        <f t="shared" si="1421"/>
        <v>0</v>
      </c>
      <c r="AN3920">
        <f t="shared" si="1422"/>
        <v>0</v>
      </c>
      <c r="AO3920">
        <f t="shared" si="1423"/>
        <v>0</v>
      </c>
      <c r="AP3920">
        <f t="shared" si="1424"/>
        <v>3</v>
      </c>
      <c r="AQ3920">
        <f t="shared" si="1425"/>
        <v>189</v>
      </c>
    </row>
    <row r="3921" spans="1:43" x14ac:dyDescent="0.25">
      <c r="A3921" t="s">
        <v>53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  <c r="U3921">
        <f t="shared" si="1403"/>
        <v>0</v>
      </c>
      <c r="V3921" t="str">
        <f t="shared" si="1404"/>
        <v>&lt;=3 calls</v>
      </c>
      <c r="W3921" t="str">
        <f t="shared" si="1405"/>
        <v>Q2</v>
      </c>
      <c r="X3921" t="str">
        <f t="shared" si="1406"/>
        <v>Not Applicable</v>
      </c>
      <c r="Y3921" t="str">
        <f t="shared" si="1407"/>
        <v>Medium</v>
      </c>
      <c r="Z3921" s="3">
        <f t="shared" si="1408"/>
        <v>-0.21031477232627652</v>
      </c>
      <c r="AA3921" s="3">
        <f t="shared" si="1409"/>
        <v>0.51992725625919733</v>
      </c>
      <c r="AB3921" s="3">
        <f t="shared" si="1410"/>
        <v>-0.69563881180773735</v>
      </c>
      <c r="AC3921" s="3">
        <f t="shared" si="1411"/>
        <v>1.4651378148112675</v>
      </c>
      <c r="AD3921" s="3">
        <f t="shared" si="1412"/>
        <v>3.0171711588864145</v>
      </c>
      <c r="AE3921" s="3">
        <f t="shared" si="1413"/>
        <v>1.716129024328616</v>
      </c>
      <c r="AF3921" s="3">
        <f t="shared" si="1414"/>
        <v>2.1878930170989133</v>
      </c>
      <c r="AG3921" t="str">
        <f t="shared" si="1415"/>
        <v>Cluster 2</v>
      </c>
      <c r="AH3921" t="str">
        <f t="shared" si="1416"/>
        <v>&gt;16 messages</v>
      </c>
      <c r="AI3921" t="e">
        <f t="shared" si="1417"/>
        <v>#N/A</v>
      </c>
      <c r="AJ3921">
        <f t="shared" si="1418"/>
        <v>28.71</v>
      </c>
      <c r="AK3921" t="str">
        <f t="shared" si="1419"/>
        <v>no - Low</v>
      </c>
      <c r="AL3921" t="str">
        <f t="shared" si="1420"/>
        <v>Q4 - Very High</v>
      </c>
      <c r="AM3921">
        <f t="shared" si="1421"/>
        <v>0</v>
      </c>
      <c r="AN3921">
        <f t="shared" si="1422"/>
        <v>1</v>
      </c>
      <c r="AO3921">
        <f t="shared" si="1423"/>
        <v>0</v>
      </c>
      <c r="AP3921">
        <f t="shared" si="1424"/>
        <v>0</v>
      </c>
      <c r="AQ3921">
        <f t="shared" si="1425"/>
        <v>168.9</v>
      </c>
    </row>
    <row r="3922" spans="1:43" x14ac:dyDescent="0.25">
      <c r="A3922" t="s">
        <v>32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  <c r="U3922">
        <f t="shared" si="1403"/>
        <v>0</v>
      </c>
      <c r="V3922" t="str">
        <f t="shared" si="1404"/>
        <v>&lt;=3 calls</v>
      </c>
      <c r="W3922" t="str">
        <f t="shared" si="1405"/>
        <v>Q4</v>
      </c>
      <c r="X3922" t="str">
        <f t="shared" si="1406"/>
        <v>Not Applicable</v>
      </c>
      <c r="Y3922" t="str">
        <f t="shared" si="1407"/>
        <v>Low</v>
      </c>
      <c r="Z3922" s="3">
        <f t="shared" si="1408"/>
        <v>0.45249631690935599</v>
      </c>
      <c r="AA3922" s="3">
        <f t="shared" si="1409"/>
        <v>-1.4601912323612314</v>
      </c>
      <c r="AB3922" s="3">
        <f t="shared" si="1410"/>
        <v>4.5123287909933744E-2</v>
      </c>
      <c r="AC3922" s="3">
        <f t="shared" si="1411"/>
        <v>0.66806574347207237</v>
      </c>
      <c r="AD3922" s="3">
        <f t="shared" si="1412"/>
        <v>2.4892262919337207</v>
      </c>
      <c r="AE3922" s="3">
        <f t="shared" si="1413"/>
        <v>1.6689096142673034</v>
      </c>
      <c r="AF3922" s="3">
        <f t="shared" si="1414"/>
        <v>2.7155609123592828</v>
      </c>
      <c r="AG3922" t="str">
        <f t="shared" si="1415"/>
        <v>Cluster 2</v>
      </c>
      <c r="AH3922" t="str">
        <f t="shared" si="1416"/>
        <v>Not Applicable</v>
      </c>
      <c r="AI3922" t="e">
        <f t="shared" si="1417"/>
        <v>#N/A</v>
      </c>
      <c r="AJ3922">
        <f t="shared" si="1418"/>
        <v>34.799999999999997</v>
      </c>
      <c r="AK3922" t="str">
        <f t="shared" si="1419"/>
        <v>no - Medium</v>
      </c>
      <c r="AL3922" t="str">
        <f t="shared" si="1420"/>
        <v>Q4 - Very High</v>
      </c>
      <c r="AM3922">
        <f t="shared" si="1421"/>
        <v>0</v>
      </c>
      <c r="AN3922">
        <f t="shared" si="1422"/>
        <v>1</v>
      </c>
      <c r="AO3922">
        <f t="shared" si="1423"/>
        <v>0</v>
      </c>
      <c r="AP3922">
        <f t="shared" si="1424"/>
        <v>2</v>
      </c>
      <c r="AQ3922">
        <f t="shared" si="1425"/>
        <v>204.7</v>
      </c>
    </row>
    <row r="3923" spans="1:43" x14ac:dyDescent="0.25">
      <c r="A3923" t="s">
        <v>65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  <c r="U3923">
        <f t="shared" si="1403"/>
        <v>0</v>
      </c>
      <c r="V3923" t="str">
        <f t="shared" si="1404"/>
        <v>&lt;=3 calls</v>
      </c>
      <c r="W3923" t="str">
        <f t="shared" si="1405"/>
        <v>Q4</v>
      </c>
      <c r="X3923" t="str">
        <f t="shared" si="1406"/>
        <v>Not Applicable</v>
      </c>
      <c r="Y3923" t="str">
        <f t="shared" si="1407"/>
        <v>Low</v>
      </c>
      <c r="Z3923" s="3">
        <f t="shared" si="1408"/>
        <v>0.86166182171682804</v>
      </c>
      <c r="AA3923" s="3">
        <f t="shared" si="1409"/>
        <v>-1.4383004752006034</v>
      </c>
      <c r="AB3923" s="3">
        <f t="shared" si="1410"/>
        <v>-0.80288050989018844</v>
      </c>
      <c r="AC3923" s="3">
        <f t="shared" si="1411"/>
        <v>-0.38262016874777532</v>
      </c>
      <c r="AD3923" s="3">
        <f t="shared" si="1412"/>
        <v>2.019382577526426</v>
      </c>
      <c r="AE3923" s="3">
        <f t="shared" si="1413"/>
        <v>1.8979422168919551</v>
      </c>
      <c r="AF3923" s="3">
        <f t="shared" si="1414"/>
        <v>3.3356353701962429</v>
      </c>
      <c r="AG3923" t="str">
        <f t="shared" si="1415"/>
        <v>Cluster 2</v>
      </c>
      <c r="AH3923" t="str">
        <f t="shared" si="1416"/>
        <v>Not Applicable</v>
      </c>
      <c r="AI3923" t="e">
        <f t="shared" si="1417"/>
        <v>#N/A</v>
      </c>
      <c r="AJ3923">
        <f t="shared" si="1418"/>
        <v>38.56</v>
      </c>
      <c r="AK3923" t="str">
        <f t="shared" si="1419"/>
        <v>no - Low</v>
      </c>
      <c r="AL3923" t="str">
        <f t="shared" si="1420"/>
        <v>Q2 - Medium</v>
      </c>
      <c r="AM3923">
        <f t="shared" si="1421"/>
        <v>0</v>
      </c>
      <c r="AN3923">
        <f t="shared" si="1422"/>
        <v>1</v>
      </c>
      <c r="AO3923">
        <f t="shared" si="1423"/>
        <v>0</v>
      </c>
      <c r="AP3923">
        <f t="shared" si="1424"/>
        <v>0</v>
      </c>
      <c r="AQ3923">
        <f t="shared" si="1425"/>
        <v>226.8</v>
      </c>
    </row>
    <row r="3924" spans="1:43" x14ac:dyDescent="0.25">
      <c r="A3924" t="s">
        <v>58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  <c r="U3924">
        <f t="shared" si="1403"/>
        <v>0</v>
      </c>
      <c r="V3924" t="str">
        <f t="shared" si="1404"/>
        <v>&lt;=3 calls</v>
      </c>
      <c r="W3924" t="str">
        <f t="shared" si="1405"/>
        <v>Q4</v>
      </c>
      <c r="X3924" t="str">
        <f t="shared" si="1406"/>
        <v>Not Applicable</v>
      </c>
      <c r="Y3924" t="str">
        <f t="shared" si="1407"/>
        <v>Low</v>
      </c>
      <c r="Z3924" s="3">
        <f t="shared" si="1408"/>
        <v>-0.52135461308489772</v>
      </c>
      <c r="AA3924" s="3">
        <f t="shared" si="1409"/>
        <v>-2.2064670446553629</v>
      </c>
      <c r="AB3924" s="3">
        <f t="shared" si="1410"/>
        <v>-0.11772521658564035</v>
      </c>
      <c r="AC3924" s="3">
        <f t="shared" si="1411"/>
        <v>-0.99853949660078922</v>
      </c>
      <c r="AD3924" s="3">
        <f t="shared" si="1412"/>
        <v>1.5694187021867645</v>
      </c>
      <c r="AE3924" s="3">
        <f t="shared" si="1413"/>
        <v>2.4801709224621935</v>
      </c>
      <c r="AF3924" s="3">
        <f t="shared" si="1414"/>
        <v>4.2236738210331</v>
      </c>
      <c r="AG3924" t="str">
        <f t="shared" si="1415"/>
        <v>Cluster 1</v>
      </c>
      <c r="AH3924" t="str">
        <f t="shared" si="1416"/>
        <v>&gt;16 messages</v>
      </c>
      <c r="AI3924" t="e">
        <f t="shared" si="1417"/>
        <v>#N/A</v>
      </c>
      <c r="AJ3924">
        <f t="shared" si="1418"/>
        <v>25.86</v>
      </c>
      <c r="AK3924" t="str">
        <f t="shared" si="1419"/>
        <v>no - Medium</v>
      </c>
      <c r="AL3924" t="str">
        <f t="shared" si="1420"/>
        <v>Q1 - Low</v>
      </c>
      <c r="AM3924">
        <f t="shared" si="1421"/>
        <v>0</v>
      </c>
      <c r="AN3924">
        <f t="shared" si="1422"/>
        <v>1</v>
      </c>
      <c r="AO3924">
        <f t="shared" si="1423"/>
        <v>0</v>
      </c>
      <c r="AP3924">
        <f t="shared" si="1424"/>
        <v>0</v>
      </c>
      <c r="AQ3924">
        <f t="shared" si="1425"/>
        <v>152.1</v>
      </c>
    </row>
    <row r="3925" spans="1:43" x14ac:dyDescent="0.25">
      <c r="A3925" t="s">
        <v>65</v>
      </c>
      <c r="B3925">
        <v>86</v>
      </c>
      <c r="C3925" t="s">
        <v>25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  <c r="U3925">
        <f t="shared" si="1403"/>
        <v>0</v>
      </c>
      <c r="V3925" t="str">
        <f t="shared" si="1404"/>
        <v>&lt;=3 calls</v>
      </c>
      <c r="W3925" t="str">
        <f t="shared" si="1405"/>
        <v>Q2</v>
      </c>
      <c r="X3925" t="str">
        <f t="shared" si="1406"/>
        <v>Not Applicable</v>
      </c>
      <c r="Y3925" t="str">
        <f t="shared" si="1407"/>
        <v>Low</v>
      </c>
      <c r="Z3925" s="3">
        <f t="shared" si="1408"/>
        <v>-0.76204020414811635</v>
      </c>
      <c r="AA3925" s="3">
        <f t="shared" si="1409"/>
        <v>-1.0741178788010677</v>
      </c>
      <c r="AB3925" s="3">
        <f t="shared" si="1410"/>
        <v>-0.27262989159362477</v>
      </c>
      <c r="AC3925" s="3">
        <f t="shared" si="1411"/>
        <v>0.55937409738036437</v>
      </c>
      <c r="AD3925" s="3">
        <f t="shared" si="1412"/>
        <v>1.7386296829928354</v>
      </c>
      <c r="AE3925" s="3">
        <f t="shared" si="1413"/>
        <v>1.4565922315145914</v>
      </c>
      <c r="AF3925" s="3">
        <f t="shared" si="1414"/>
        <v>3.0365257586975192</v>
      </c>
      <c r="AG3925" t="str">
        <f t="shared" si="1415"/>
        <v>Cluster 2</v>
      </c>
      <c r="AH3925" t="str">
        <f t="shared" si="1416"/>
        <v>Not Applicable</v>
      </c>
      <c r="AI3925" t="e">
        <f t="shared" si="1417"/>
        <v>#N/A</v>
      </c>
      <c r="AJ3925">
        <f t="shared" si="1418"/>
        <v>23.65</v>
      </c>
      <c r="AK3925" t="str">
        <f t="shared" si="1419"/>
        <v>no - Medium</v>
      </c>
      <c r="AL3925" t="str">
        <f t="shared" si="1420"/>
        <v>Q3 - High</v>
      </c>
      <c r="AM3925">
        <f t="shared" si="1421"/>
        <v>0</v>
      </c>
      <c r="AN3925">
        <f t="shared" si="1422"/>
        <v>0</v>
      </c>
      <c r="AO3925">
        <f t="shared" si="1423"/>
        <v>0</v>
      </c>
      <c r="AP3925">
        <f t="shared" si="1424"/>
        <v>2</v>
      </c>
      <c r="AQ3925">
        <f t="shared" si="1425"/>
        <v>139.1</v>
      </c>
    </row>
    <row r="3926" spans="1:43" x14ac:dyDescent="0.25">
      <c r="A3926" t="s">
        <v>44</v>
      </c>
      <c r="B3926">
        <v>117</v>
      </c>
      <c r="C3926" t="s">
        <v>25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  <c r="U3926">
        <f t="shared" si="1403"/>
        <v>0</v>
      </c>
      <c r="V3926" t="str">
        <f t="shared" si="1404"/>
        <v>&lt;=3 calls</v>
      </c>
      <c r="W3926" t="str">
        <f t="shared" si="1405"/>
        <v>Q3</v>
      </c>
      <c r="X3926" t="str">
        <f t="shared" si="1406"/>
        <v>Not Applicable</v>
      </c>
      <c r="Y3926" t="str">
        <f t="shared" si="1407"/>
        <v>High</v>
      </c>
      <c r="Z3926" s="3">
        <f t="shared" si="1408"/>
        <v>-0.55097745506190909</v>
      </c>
      <c r="AA3926" s="3">
        <f t="shared" si="1409"/>
        <v>2.8841290296070055</v>
      </c>
      <c r="AB3926" s="3">
        <f t="shared" si="1410"/>
        <v>-0.33022265537864487</v>
      </c>
      <c r="AC3926" s="3">
        <f t="shared" si="1411"/>
        <v>-0.70869510702289995</v>
      </c>
      <c r="AD3926" s="3">
        <f t="shared" si="1412"/>
        <v>3.9776299220187608</v>
      </c>
      <c r="AE3926" s="3">
        <f t="shared" si="1413"/>
        <v>3.0385970730341767</v>
      </c>
      <c r="AF3926" s="3">
        <f t="shared" si="1414"/>
        <v>3.2626070170899784</v>
      </c>
      <c r="AG3926" t="str">
        <f t="shared" si="1415"/>
        <v>Cluster 2</v>
      </c>
      <c r="AH3926" t="str">
        <f t="shared" si="1416"/>
        <v>Not Applicable</v>
      </c>
      <c r="AI3926" t="e">
        <f t="shared" si="1417"/>
        <v>#N/A</v>
      </c>
      <c r="AJ3926">
        <f t="shared" si="1418"/>
        <v>25.59</v>
      </c>
      <c r="AK3926" t="str">
        <f t="shared" si="1419"/>
        <v>no - Low</v>
      </c>
      <c r="AL3926" t="str">
        <f t="shared" si="1420"/>
        <v>Q1 - Low</v>
      </c>
      <c r="AM3926">
        <f t="shared" si="1421"/>
        <v>0</v>
      </c>
      <c r="AN3926">
        <f t="shared" si="1422"/>
        <v>0</v>
      </c>
      <c r="AO3926">
        <f t="shared" si="1423"/>
        <v>0</v>
      </c>
      <c r="AP3926">
        <f t="shared" si="1424"/>
        <v>0</v>
      </c>
      <c r="AQ3926">
        <f t="shared" si="1425"/>
        <v>150.5</v>
      </c>
    </row>
    <row r="3927" spans="1:43" x14ac:dyDescent="0.25">
      <c r="A3927" t="s">
        <v>38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  <c r="U3927">
        <f t="shared" si="1403"/>
        <v>0</v>
      </c>
      <c r="V3927" t="str">
        <f t="shared" si="1404"/>
        <v>&lt;=3 calls</v>
      </c>
      <c r="W3927" t="str">
        <f t="shared" si="1405"/>
        <v>Q2</v>
      </c>
      <c r="X3927" t="str">
        <f t="shared" si="1406"/>
        <v>Not Applicable</v>
      </c>
      <c r="Y3927" t="str">
        <f t="shared" si="1407"/>
        <v>Medium</v>
      </c>
      <c r="Z3927" s="3">
        <f t="shared" si="1408"/>
        <v>0.95608463051855219</v>
      </c>
      <c r="AA3927" s="3">
        <f t="shared" si="1409"/>
        <v>-0.68207431874255031</v>
      </c>
      <c r="AB3927" s="3">
        <f t="shared" si="1410"/>
        <v>0.49990752607440148</v>
      </c>
      <c r="AC3927" s="3">
        <f t="shared" si="1411"/>
        <v>0.45068245128865581</v>
      </c>
      <c r="AD3927" s="3">
        <f t="shared" si="1412"/>
        <v>2.8777675343580844</v>
      </c>
      <c r="AE3927" s="3">
        <f t="shared" si="1413"/>
        <v>1.3536415343536452</v>
      </c>
      <c r="AF3927" s="3">
        <f t="shared" si="1414"/>
        <v>1.8393327119499538</v>
      </c>
      <c r="AG3927" t="str">
        <f t="shared" si="1415"/>
        <v>Cluster 2</v>
      </c>
      <c r="AH3927" t="str">
        <f t="shared" si="1416"/>
        <v>Not Applicable</v>
      </c>
      <c r="AI3927" t="e">
        <f t="shared" si="1417"/>
        <v>#N/A</v>
      </c>
      <c r="AJ3927">
        <f t="shared" si="1418"/>
        <v>39.42</v>
      </c>
      <c r="AK3927" t="str">
        <f t="shared" si="1419"/>
        <v>no - Low</v>
      </c>
      <c r="AL3927" t="str">
        <f t="shared" si="1420"/>
        <v>Q3 - High</v>
      </c>
      <c r="AM3927">
        <f t="shared" si="1421"/>
        <v>0</v>
      </c>
      <c r="AN3927">
        <f t="shared" si="1422"/>
        <v>1</v>
      </c>
      <c r="AO3927">
        <f t="shared" si="1423"/>
        <v>0</v>
      </c>
      <c r="AP3927">
        <f t="shared" si="1424"/>
        <v>3</v>
      </c>
      <c r="AQ3927">
        <f t="shared" si="1425"/>
        <v>231.9</v>
      </c>
    </row>
    <row r="3928" spans="1:43" x14ac:dyDescent="0.25">
      <c r="A3928" t="s">
        <v>68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  <c r="U3928">
        <f t="shared" si="1403"/>
        <v>0</v>
      </c>
      <c r="V3928" t="str">
        <f t="shared" si="1404"/>
        <v>&lt;=3 calls</v>
      </c>
      <c r="W3928" t="str">
        <f t="shared" si="1405"/>
        <v>Q2</v>
      </c>
      <c r="X3928" t="str">
        <f t="shared" si="1406"/>
        <v>Not Applicable</v>
      </c>
      <c r="Y3928" t="str">
        <f t="shared" si="1407"/>
        <v>Medium</v>
      </c>
      <c r="Z3928" s="3">
        <f t="shared" si="1408"/>
        <v>0.49693057987487338</v>
      </c>
      <c r="AA3928" s="3">
        <f t="shared" si="1409"/>
        <v>-0.36167323666427009</v>
      </c>
      <c r="AB3928" s="3">
        <f t="shared" si="1410"/>
        <v>0.65878411582618068</v>
      </c>
      <c r="AC3928" s="3">
        <f t="shared" si="1411"/>
        <v>-1.0347700452980251</v>
      </c>
      <c r="AD3928" s="3">
        <f t="shared" si="1412"/>
        <v>2.3240128908253639</v>
      </c>
      <c r="AE3928" s="3">
        <f t="shared" si="1413"/>
        <v>1.3720397549797698</v>
      </c>
      <c r="AF3928" s="3">
        <f t="shared" si="1414"/>
        <v>2.5226871113492115</v>
      </c>
      <c r="AG3928" t="str">
        <f t="shared" si="1415"/>
        <v>Cluster 2</v>
      </c>
      <c r="AH3928" t="str">
        <f t="shared" si="1416"/>
        <v>Not Applicable</v>
      </c>
      <c r="AI3928" t="e">
        <f t="shared" si="1417"/>
        <v>#N/A</v>
      </c>
      <c r="AJ3928">
        <f t="shared" si="1418"/>
        <v>35.21</v>
      </c>
      <c r="AK3928" t="str">
        <f t="shared" si="1419"/>
        <v>no - High</v>
      </c>
      <c r="AL3928" t="str">
        <f t="shared" si="1420"/>
        <v>Q1 - Low</v>
      </c>
      <c r="AM3928">
        <f t="shared" si="1421"/>
        <v>0</v>
      </c>
      <c r="AN3928">
        <f t="shared" si="1422"/>
        <v>1</v>
      </c>
      <c r="AO3928">
        <f t="shared" si="1423"/>
        <v>0</v>
      </c>
      <c r="AP3928">
        <f t="shared" si="1424"/>
        <v>1</v>
      </c>
      <c r="AQ3928">
        <f t="shared" si="1425"/>
        <v>207.1</v>
      </c>
    </row>
    <row r="3929" spans="1:43" x14ac:dyDescent="0.25">
      <c r="A3929" t="s">
        <v>60</v>
      </c>
      <c r="B3929">
        <v>178</v>
      </c>
      <c r="C3929" t="s">
        <v>28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  <c r="U3929">
        <f t="shared" si="1403"/>
        <v>1</v>
      </c>
      <c r="V3929" t="str">
        <f t="shared" si="1404"/>
        <v>&lt;=3 calls</v>
      </c>
      <c r="W3929" t="str">
        <f t="shared" si="1405"/>
        <v>Q4</v>
      </c>
      <c r="X3929" t="str">
        <f t="shared" si="1406"/>
        <v>Not Applicable</v>
      </c>
      <c r="Y3929" t="str">
        <f t="shared" si="1407"/>
        <v>Low</v>
      </c>
      <c r="Z3929" s="3">
        <f t="shared" si="1408"/>
        <v>0.83574183498694288</v>
      </c>
      <c r="AA3929" s="3">
        <f t="shared" si="1409"/>
        <v>-1.7805923144395117</v>
      </c>
      <c r="AB3929" s="3">
        <f t="shared" si="1410"/>
        <v>-1.319229426583471</v>
      </c>
      <c r="AC3929" s="3">
        <f t="shared" si="1411"/>
        <v>1.8274433017836287</v>
      </c>
      <c r="AD3929" s="3">
        <f t="shared" si="1412"/>
        <v>3.474998632759613</v>
      </c>
      <c r="AE3929" s="3">
        <f t="shared" si="1413"/>
        <v>2.9914693222872941</v>
      </c>
      <c r="AF3929" s="3">
        <f t="shared" si="1414"/>
        <v>3.7178168210242455</v>
      </c>
      <c r="AG3929" t="str">
        <f t="shared" si="1415"/>
        <v>Cluster 2</v>
      </c>
      <c r="AH3929" t="str">
        <f t="shared" si="1416"/>
        <v>Not Applicable</v>
      </c>
      <c r="AI3929">
        <f t="shared" si="1417"/>
        <v>38.32</v>
      </c>
      <c r="AJ3929" t="e">
        <f t="shared" si="1418"/>
        <v>#N/A</v>
      </c>
      <c r="AK3929" t="str">
        <f t="shared" si="1419"/>
        <v>no - Medium</v>
      </c>
      <c r="AL3929" t="str">
        <f t="shared" si="1420"/>
        <v>Q4 - Very High</v>
      </c>
      <c r="AM3929">
        <f t="shared" si="1421"/>
        <v>0</v>
      </c>
      <c r="AN3929">
        <f t="shared" si="1422"/>
        <v>0</v>
      </c>
      <c r="AO3929">
        <f t="shared" si="1423"/>
        <v>1</v>
      </c>
      <c r="AP3929">
        <f t="shared" si="1424"/>
        <v>2</v>
      </c>
      <c r="AQ3929">
        <f t="shared" si="1425"/>
        <v>225.4</v>
      </c>
    </row>
    <row r="3930" spans="1:43" x14ac:dyDescent="0.25">
      <c r="A3930" t="s">
        <v>40</v>
      </c>
      <c r="B3930">
        <v>95</v>
      </c>
      <c r="C3930" t="s">
        <v>25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  <c r="U3930">
        <f t="shared" si="1403"/>
        <v>0</v>
      </c>
      <c r="V3930" t="str">
        <f t="shared" si="1404"/>
        <v>&lt;=3 calls</v>
      </c>
      <c r="W3930" t="str">
        <f t="shared" si="1405"/>
        <v>Q2</v>
      </c>
      <c r="X3930" t="str">
        <f t="shared" si="1406"/>
        <v>Not Applicable</v>
      </c>
      <c r="Y3930" t="str">
        <f t="shared" si="1407"/>
        <v>High</v>
      </c>
      <c r="Z3930" s="3">
        <f t="shared" si="1408"/>
        <v>-1.182314274696967</v>
      </c>
      <c r="AA3930" s="3">
        <f t="shared" si="1409"/>
        <v>1.6622267662774139</v>
      </c>
      <c r="AB3930" s="3">
        <f t="shared" si="1410"/>
        <v>1.6815521623532599</v>
      </c>
      <c r="AC3930" s="3">
        <f t="shared" si="1411"/>
        <v>0.92167958435272568</v>
      </c>
      <c r="AD3930" s="3">
        <f t="shared" si="1412"/>
        <v>4.243143206890581</v>
      </c>
      <c r="AE3930" s="3">
        <f t="shared" si="1413"/>
        <v>2.7996385119527165</v>
      </c>
      <c r="AF3930" s="3">
        <f t="shared" si="1414"/>
        <v>2.381530457717465</v>
      </c>
      <c r="AG3930" t="str">
        <f t="shared" si="1415"/>
        <v>Cluster 3</v>
      </c>
      <c r="AH3930" t="str">
        <f t="shared" si="1416"/>
        <v>&gt;16 messages</v>
      </c>
      <c r="AI3930" t="e">
        <f t="shared" si="1417"/>
        <v>#N/A</v>
      </c>
      <c r="AJ3930">
        <f t="shared" si="1418"/>
        <v>19.79</v>
      </c>
      <c r="AK3930" t="str">
        <f t="shared" si="1419"/>
        <v>no - Medium</v>
      </c>
      <c r="AL3930" t="str">
        <f t="shared" si="1420"/>
        <v>Q4 - Very High</v>
      </c>
      <c r="AM3930">
        <f t="shared" si="1421"/>
        <v>0</v>
      </c>
      <c r="AN3930">
        <f t="shared" si="1422"/>
        <v>0</v>
      </c>
      <c r="AO3930">
        <f t="shared" si="1423"/>
        <v>0</v>
      </c>
      <c r="AP3930">
        <f t="shared" si="1424"/>
        <v>1</v>
      </c>
      <c r="AQ3930">
        <f t="shared" si="1425"/>
        <v>116.4</v>
      </c>
    </row>
    <row r="3931" spans="1:43" x14ac:dyDescent="0.25">
      <c r="A3931" t="s">
        <v>56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  <c r="U3931">
        <f t="shared" si="1403"/>
        <v>0</v>
      </c>
      <c r="V3931" t="str">
        <f t="shared" si="1404"/>
        <v>&lt;=3 calls</v>
      </c>
      <c r="W3931" t="str">
        <f t="shared" si="1405"/>
        <v>Q2</v>
      </c>
      <c r="X3931" t="str">
        <f t="shared" si="1406"/>
        <v>Not Applicable</v>
      </c>
      <c r="Y3931" t="str">
        <f t="shared" si="1407"/>
        <v>Medium</v>
      </c>
      <c r="Z3931" s="3">
        <f t="shared" si="1408"/>
        <v>0.28586783078866618</v>
      </c>
      <c r="AA3931" s="3">
        <f t="shared" si="1409"/>
        <v>-0.3437626171692108</v>
      </c>
      <c r="AB3931" s="3">
        <f t="shared" si="1410"/>
        <v>2.4660053242526701</v>
      </c>
      <c r="AC3931" s="3">
        <f t="shared" si="1411"/>
        <v>-0.60000346093119195</v>
      </c>
      <c r="AD3931" s="3">
        <f t="shared" si="1412"/>
        <v>3.7758831708484619</v>
      </c>
      <c r="AE3931" s="3">
        <f t="shared" si="1413"/>
        <v>2.5770292132637471</v>
      </c>
      <c r="AF3931" s="3">
        <f t="shared" si="1414"/>
        <v>2.6504462665998156</v>
      </c>
      <c r="AG3931" t="str">
        <f t="shared" si="1415"/>
        <v>Cluster 2</v>
      </c>
      <c r="AH3931" t="str">
        <f t="shared" si="1416"/>
        <v>Not Applicable</v>
      </c>
      <c r="AI3931" t="e">
        <f t="shared" si="1417"/>
        <v>#N/A</v>
      </c>
      <c r="AJ3931">
        <f t="shared" si="1418"/>
        <v>33.270000000000003</v>
      </c>
      <c r="AK3931" t="str">
        <f t="shared" si="1419"/>
        <v>no - High</v>
      </c>
      <c r="AL3931" t="str">
        <f t="shared" si="1420"/>
        <v>Q2 - Medium</v>
      </c>
      <c r="AM3931">
        <f t="shared" si="1421"/>
        <v>0</v>
      </c>
      <c r="AN3931">
        <f t="shared" si="1422"/>
        <v>1</v>
      </c>
      <c r="AO3931">
        <f t="shared" si="1423"/>
        <v>0</v>
      </c>
      <c r="AP3931">
        <f t="shared" si="1424"/>
        <v>0</v>
      </c>
      <c r="AQ3931">
        <f t="shared" si="1425"/>
        <v>195.7</v>
      </c>
    </row>
    <row r="3932" spans="1:43" x14ac:dyDescent="0.25">
      <c r="A3932" t="s">
        <v>65</v>
      </c>
      <c r="B3932">
        <v>81</v>
      </c>
      <c r="C3932" t="s">
        <v>28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  <c r="U3932">
        <f t="shared" si="1403"/>
        <v>0</v>
      </c>
      <c r="V3932" t="str">
        <f t="shared" si="1404"/>
        <v>&lt;=3 calls</v>
      </c>
      <c r="W3932" t="str">
        <f t="shared" si="1405"/>
        <v>Q2</v>
      </c>
      <c r="X3932" t="str">
        <f t="shared" si="1406"/>
        <v>Not Applicable</v>
      </c>
      <c r="Y3932" t="str">
        <f t="shared" si="1407"/>
        <v>Low</v>
      </c>
      <c r="Z3932" s="3">
        <f t="shared" si="1408"/>
        <v>-1.8673424954153586</v>
      </c>
      <c r="AA3932" s="3">
        <f t="shared" si="1409"/>
        <v>-1.1039689112928328</v>
      </c>
      <c r="AB3932" s="3">
        <f t="shared" si="1410"/>
        <v>8.2856477975980877E-2</v>
      </c>
      <c r="AC3932" s="3">
        <f t="shared" si="1411"/>
        <v>-0.41885071744501134</v>
      </c>
      <c r="AD3932" s="3">
        <f t="shared" si="1412"/>
        <v>1.5077815423255061</v>
      </c>
      <c r="AE3932" s="3">
        <f t="shared" si="1413"/>
        <v>2.2108859020157339</v>
      </c>
      <c r="AF3932" s="3">
        <f t="shared" si="1414"/>
        <v>3.9373376492353773</v>
      </c>
      <c r="AG3932" t="str">
        <f t="shared" si="1415"/>
        <v>Cluster 1</v>
      </c>
      <c r="AH3932" t="str">
        <f t="shared" si="1416"/>
        <v>Not Applicable</v>
      </c>
      <c r="AI3932" t="e">
        <f t="shared" si="1417"/>
        <v>#N/A</v>
      </c>
      <c r="AJ3932">
        <f t="shared" si="1418"/>
        <v>13.5</v>
      </c>
      <c r="AK3932" t="str">
        <f t="shared" si="1419"/>
        <v>no - Medium</v>
      </c>
      <c r="AL3932" t="str">
        <f t="shared" si="1420"/>
        <v>Q2 - Medium</v>
      </c>
      <c r="AM3932">
        <f t="shared" si="1421"/>
        <v>0</v>
      </c>
      <c r="AN3932">
        <f t="shared" si="1422"/>
        <v>0</v>
      </c>
      <c r="AO3932">
        <f t="shared" si="1423"/>
        <v>1</v>
      </c>
      <c r="AP3932">
        <f t="shared" si="1424"/>
        <v>0</v>
      </c>
      <c r="AQ3932">
        <f t="shared" si="1425"/>
        <v>79.400000000000006</v>
      </c>
    </row>
    <row r="3933" spans="1:43" x14ac:dyDescent="0.25">
      <c r="A3933" t="s">
        <v>50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  <c r="U3933">
        <f t="shared" si="1403"/>
        <v>1</v>
      </c>
      <c r="V3933" t="str">
        <f t="shared" si="1404"/>
        <v>&gt;3 calls</v>
      </c>
      <c r="W3933" t="str">
        <f t="shared" si="1405"/>
        <v>Q1</v>
      </c>
      <c r="X3933" t="str">
        <f t="shared" si="1406"/>
        <v>Not Applicable</v>
      </c>
      <c r="Y3933" t="str">
        <f t="shared" si="1407"/>
        <v>Low</v>
      </c>
      <c r="Z3933" s="3">
        <f t="shared" si="1408"/>
        <v>-1.4322570038780018</v>
      </c>
      <c r="AA3933" s="3">
        <f t="shared" si="1409"/>
        <v>-1.8363142417574734</v>
      </c>
      <c r="AB3933" s="3">
        <f t="shared" si="1410"/>
        <v>1.5306194020890702</v>
      </c>
      <c r="AC3933" s="3">
        <f t="shared" si="1411"/>
        <v>0.26952970780247515</v>
      </c>
      <c r="AD3933" s="3">
        <f t="shared" si="1412"/>
        <v>2.9836232780950489</v>
      </c>
      <c r="AE3933" s="3">
        <f t="shared" si="1413"/>
        <v>2.7997950169750832</v>
      </c>
      <c r="AF3933" s="3">
        <f t="shared" si="1414"/>
        <v>3.8439168056250077</v>
      </c>
      <c r="AG3933" t="str">
        <f t="shared" si="1415"/>
        <v>Cluster 2</v>
      </c>
      <c r="AH3933" t="str">
        <f t="shared" si="1416"/>
        <v>Not Applicable</v>
      </c>
      <c r="AI3933">
        <f t="shared" si="1417"/>
        <v>17.489999999999998</v>
      </c>
      <c r="AJ3933" t="e">
        <f t="shared" si="1418"/>
        <v>#N/A</v>
      </c>
      <c r="AK3933" t="str">
        <f t="shared" si="1419"/>
        <v>no - Medium</v>
      </c>
      <c r="AL3933" t="str">
        <f t="shared" si="1420"/>
        <v>Q3 - High</v>
      </c>
      <c r="AM3933">
        <f t="shared" si="1421"/>
        <v>0</v>
      </c>
      <c r="AN3933">
        <f t="shared" si="1422"/>
        <v>1</v>
      </c>
      <c r="AO3933">
        <f t="shared" si="1423"/>
        <v>0</v>
      </c>
      <c r="AP3933">
        <f t="shared" si="1424"/>
        <v>6</v>
      </c>
      <c r="AQ3933">
        <f t="shared" si="1425"/>
        <v>102.9</v>
      </c>
    </row>
    <row r="3934" spans="1:43" x14ac:dyDescent="0.25">
      <c r="A3934" t="s">
        <v>64</v>
      </c>
      <c r="B3934">
        <v>217</v>
      </c>
      <c r="C3934" t="s">
        <v>28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  <c r="U3934">
        <f t="shared" si="1403"/>
        <v>0</v>
      </c>
      <c r="V3934" t="str">
        <f t="shared" si="1404"/>
        <v>&lt;=3 calls</v>
      </c>
      <c r="W3934" t="str">
        <f t="shared" si="1405"/>
        <v>Q4</v>
      </c>
      <c r="X3934" t="str">
        <f t="shared" si="1406"/>
        <v>Not Applicable</v>
      </c>
      <c r="Y3934" t="str">
        <f t="shared" si="1407"/>
        <v>Medium</v>
      </c>
      <c r="Z3934" s="3">
        <f t="shared" si="1408"/>
        <v>-1.491502687832025</v>
      </c>
      <c r="AA3934" s="3">
        <f t="shared" si="1409"/>
        <v>-0.33978247950364232</v>
      </c>
      <c r="AB3934" s="3">
        <f t="shared" si="1410"/>
        <v>0.39266582799195088</v>
      </c>
      <c r="AC3934" s="3">
        <f t="shared" si="1411"/>
        <v>1.5013683635085036</v>
      </c>
      <c r="AD3934" s="3">
        <f t="shared" si="1412"/>
        <v>2.9788964172884858</v>
      </c>
      <c r="AE3934" s="3">
        <f t="shared" si="1413"/>
        <v>2.1790653539085523</v>
      </c>
      <c r="AF3934" s="3">
        <f t="shared" si="1414"/>
        <v>2.9364651825409118</v>
      </c>
      <c r="AG3934" t="str">
        <f t="shared" si="1415"/>
        <v>Cluster 2</v>
      </c>
      <c r="AH3934" t="str">
        <f t="shared" si="1416"/>
        <v>Not Applicable</v>
      </c>
      <c r="AI3934" t="e">
        <f t="shared" si="1417"/>
        <v>#N/A</v>
      </c>
      <c r="AJ3934">
        <f t="shared" si="1418"/>
        <v>16.95</v>
      </c>
      <c r="AK3934" t="str">
        <f t="shared" si="1419"/>
        <v>no - Medium</v>
      </c>
      <c r="AL3934" t="str">
        <f t="shared" si="1420"/>
        <v>Q4 - Very High</v>
      </c>
      <c r="AM3934">
        <f t="shared" si="1421"/>
        <v>0</v>
      </c>
      <c r="AN3934">
        <f t="shared" si="1422"/>
        <v>0</v>
      </c>
      <c r="AO3934">
        <f t="shared" si="1423"/>
        <v>1</v>
      </c>
      <c r="AP3934">
        <f t="shared" si="1424"/>
        <v>0</v>
      </c>
      <c r="AQ3934">
        <f t="shared" si="1425"/>
        <v>99.7</v>
      </c>
    </row>
    <row r="3935" spans="1:43" x14ac:dyDescent="0.25">
      <c r="A3935" t="s">
        <v>49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  <c r="U3935">
        <f t="shared" si="1403"/>
        <v>0</v>
      </c>
      <c r="V3935" t="str">
        <f t="shared" si="1404"/>
        <v>&lt;=3 calls</v>
      </c>
      <c r="W3935" t="str">
        <f t="shared" si="1405"/>
        <v>Q2</v>
      </c>
      <c r="X3935" t="str">
        <f t="shared" si="1406"/>
        <v>Not Applicable</v>
      </c>
      <c r="Y3935" t="str">
        <f t="shared" si="1407"/>
        <v>Medium</v>
      </c>
      <c r="Z3935" s="3">
        <f t="shared" si="1408"/>
        <v>0.61357052015935643</v>
      </c>
      <c r="AA3935" s="3">
        <f t="shared" si="1409"/>
        <v>-0.47709722896576262</v>
      </c>
      <c r="AB3935" s="3">
        <f t="shared" si="1410"/>
        <v>-0.40568903551074026</v>
      </c>
      <c r="AC3935" s="3">
        <f t="shared" si="1411"/>
        <v>-0.85361730181184459</v>
      </c>
      <c r="AD3935" s="3">
        <f t="shared" si="1412"/>
        <v>1.8032389049495405</v>
      </c>
      <c r="AE3935" s="3">
        <f t="shared" si="1413"/>
        <v>1.2236570763827588</v>
      </c>
      <c r="AF3935" s="3">
        <f t="shared" si="1414"/>
        <v>2.7826251513345421</v>
      </c>
      <c r="AG3935" t="str">
        <f t="shared" si="1415"/>
        <v>Cluster 2</v>
      </c>
      <c r="AH3935" t="str">
        <f t="shared" si="1416"/>
        <v>Not Applicable</v>
      </c>
      <c r="AI3935" t="e">
        <f t="shared" si="1417"/>
        <v>#N/A</v>
      </c>
      <c r="AJ3935">
        <f t="shared" si="1418"/>
        <v>36.28</v>
      </c>
      <c r="AK3935" t="str">
        <f t="shared" si="1419"/>
        <v>no - Medium</v>
      </c>
      <c r="AL3935" t="str">
        <f t="shared" si="1420"/>
        <v>Q1 - Low</v>
      </c>
      <c r="AM3935">
        <f t="shared" si="1421"/>
        <v>0</v>
      </c>
      <c r="AN3935">
        <f t="shared" si="1422"/>
        <v>1</v>
      </c>
      <c r="AO3935">
        <f t="shared" si="1423"/>
        <v>0</v>
      </c>
      <c r="AP3935">
        <f t="shared" si="1424"/>
        <v>0</v>
      </c>
      <c r="AQ3935">
        <f t="shared" si="1425"/>
        <v>213.4</v>
      </c>
    </row>
    <row r="3936" spans="1:43" x14ac:dyDescent="0.25">
      <c r="A3936" t="s">
        <v>74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  <c r="U3936">
        <f t="shared" si="1403"/>
        <v>0</v>
      </c>
      <c r="V3936" t="str">
        <f t="shared" si="1404"/>
        <v>&gt;3 calls</v>
      </c>
      <c r="W3936" t="str">
        <f t="shared" si="1405"/>
        <v>Q1</v>
      </c>
      <c r="X3936" t="str">
        <f t="shared" si="1406"/>
        <v>Not Applicable</v>
      </c>
      <c r="Y3936" t="str">
        <f t="shared" si="1407"/>
        <v>Medium</v>
      </c>
      <c r="Z3936" s="3">
        <f t="shared" si="1408"/>
        <v>8.9616502690964939E-2</v>
      </c>
      <c r="AA3936" s="3">
        <f t="shared" si="1409"/>
        <v>-0.12684511439571652</v>
      </c>
      <c r="AB3936" s="3">
        <f t="shared" si="1410"/>
        <v>2.0787436367327081</v>
      </c>
      <c r="AC3936" s="3">
        <f t="shared" si="1411"/>
        <v>1.0666017791416695</v>
      </c>
      <c r="AD3936" s="3">
        <f t="shared" si="1412"/>
        <v>3.9622176708839172</v>
      </c>
      <c r="AE3936" s="3">
        <f t="shared" si="1413"/>
        <v>2.3415668393461511</v>
      </c>
      <c r="AF3936" s="3">
        <f t="shared" si="1414"/>
        <v>1.8074019073759633</v>
      </c>
      <c r="AG3936" t="str">
        <f t="shared" si="1415"/>
        <v>Cluster 3</v>
      </c>
      <c r="AH3936" t="str">
        <f t="shared" si="1416"/>
        <v>Not Applicable</v>
      </c>
      <c r="AI3936" t="e">
        <f t="shared" si="1417"/>
        <v>#N/A</v>
      </c>
      <c r="AJ3936">
        <f t="shared" si="1418"/>
        <v>31.47</v>
      </c>
      <c r="AK3936" t="str">
        <f t="shared" si="1419"/>
        <v>no - Medium</v>
      </c>
      <c r="AL3936" t="str">
        <f t="shared" si="1420"/>
        <v>Q4 - Very High</v>
      </c>
      <c r="AM3936">
        <f t="shared" si="1421"/>
        <v>0</v>
      </c>
      <c r="AN3936">
        <f t="shared" si="1422"/>
        <v>1</v>
      </c>
      <c r="AO3936">
        <f t="shared" si="1423"/>
        <v>0</v>
      </c>
      <c r="AP3936">
        <f t="shared" si="1424"/>
        <v>5</v>
      </c>
      <c r="AQ3936">
        <f t="shared" si="1425"/>
        <v>185.1</v>
      </c>
    </row>
    <row r="3937" spans="1:43" x14ac:dyDescent="0.25">
      <c r="A3937" t="s">
        <v>53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  <c r="U3937">
        <f t="shared" si="1403"/>
        <v>0</v>
      </c>
      <c r="V3937" t="str">
        <f t="shared" si="1404"/>
        <v>&lt;=3 calls</v>
      </c>
      <c r="W3937" t="str">
        <f t="shared" si="1405"/>
        <v>Q2</v>
      </c>
      <c r="X3937" t="str">
        <f t="shared" si="1406"/>
        <v>Not Applicable</v>
      </c>
      <c r="Y3937" t="str">
        <f t="shared" si="1407"/>
        <v>Low</v>
      </c>
      <c r="Z3937" s="3">
        <f t="shared" si="1408"/>
        <v>-0.25474903529179388</v>
      </c>
      <c r="AA3937" s="3">
        <f t="shared" si="1409"/>
        <v>-2.4253746162616414</v>
      </c>
      <c r="AB3937" s="3">
        <f t="shared" si="1410"/>
        <v>0.42444114594230664</v>
      </c>
      <c r="AC3937" s="3">
        <f t="shared" si="1411"/>
        <v>0.45068245128865581</v>
      </c>
      <c r="AD3937" s="3">
        <f t="shared" si="1412"/>
        <v>2.5924127660949035</v>
      </c>
      <c r="AE3937" s="3">
        <f t="shared" si="1413"/>
        <v>2.5160691680589333</v>
      </c>
      <c r="AF3937" s="3">
        <f t="shared" si="1414"/>
        <v>3.7337118484293512</v>
      </c>
      <c r="AG3937" t="str">
        <f t="shared" si="1415"/>
        <v>Cluster 2</v>
      </c>
      <c r="AH3937" t="str">
        <f t="shared" si="1416"/>
        <v>Not Applicable</v>
      </c>
      <c r="AI3937" t="e">
        <f t="shared" si="1417"/>
        <v>#N/A</v>
      </c>
      <c r="AJ3937">
        <f t="shared" si="1418"/>
        <v>28.31</v>
      </c>
      <c r="AK3937" t="str">
        <f t="shared" si="1419"/>
        <v>no - High</v>
      </c>
      <c r="AL3937" t="str">
        <f t="shared" si="1420"/>
        <v>Q3 - High</v>
      </c>
      <c r="AM3937">
        <f t="shared" si="1421"/>
        <v>0</v>
      </c>
      <c r="AN3937">
        <f t="shared" si="1422"/>
        <v>1</v>
      </c>
      <c r="AO3937">
        <f t="shared" si="1423"/>
        <v>0</v>
      </c>
      <c r="AP3937">
        <f t="shared" si="1424"/>
        <v>3</v>
      </c>
      <c r="AQ3937">
        <f t="shared" si="1425"/>
        <v>166.5</v>
      </c>
    </row>
    <row r="3938" spans="1:43" x14ac:dyDescent="0.25">
      <c r="A3938" t="s">
        <v>73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  <c r="U3938">
        <f t="shared" si="1403"/>
        <v>0</v>
      </c>
      <c r="V3938" t="str">
        <f t="shared" si="1404"/>
        <v>&lt;=3 calls</v>
      </c>
      <c r="W3938" t="str">
        <f t="shared" si="1405"/>
        <v>Q4</v>
      </c>
      <c r="X3938" t="str">
        <f t="shared" si="1406"/>
        <v>Not Applicable</v>
      </c>
      <c r="Y3938" t="str">
        <f t="shared" si="1407"/>
        <v>Medium</v>
      </c>
      <c r="Z3938" s="3">
        <f t="shared" si="1408"/>
        <v>0.73761617093809195</v>
      </c>
      <c r="AA3938" s="3">
        <f t="shared" si="1409"/>
        <v>-0.35769309899870161</v>
      </c>
      <c r="AB3938" s="3">
        <f t="shared" si="1410"/>
        <v>0.98845303956112318</v>
      </c>
      <c r="AC3938" s="3">
        <f t="shared" si="1411"/>
        <v>0.48691299998589177</v>
      </c>
      <c r="AD3938" s="3">
        <f t="shared" si="1412"/>
        <v>3.0978579490748701</v>
      </c>
      <c r="AE3938" s="3">
        <f t="shared" si="1413"/>
        <v>1.3733701794030448</v>
      </c>
      <c r="AF3938" s="3">
        <f t="shared" si="1414"/>
        <v>1.4749804834982532</v>
      </c>
      <c r="AG3938" t="str">
        <f t="shared" si="1415"/>
        <v>Cluster 2</v>
      </c>
      <c r="AH3938" t="str">
        <f t="shared" si="1416"/>
        <v>Not Applicable</v>
      </c>
      <c r="AI3938" t="e">
        <f t="shared" si="1417"/>
        <v>#N/A</v>
      </c>
      <c r="AJ3938">
        <f t="shared" si="1418"/>
        <v>37.42</v>
      </c>
      <c r="AK3938" t="str">
        <f t="shared" si="1419"/>
        <v>no - High</v>
      </c>
      <c r="AL3938" t="str">
        <f t="shared" si="1420"/>
        <v>Q3 - High</v>
      </c>
      <c r="AM3938">
        <f t="shared" si="1421"/>
        <v>0</v>
      </c>
      <c r="AN3938">
        <f t="shared" si="1422"/>
        <v>1</v>
      </c>
      <c r="AO3938">
        <f t="shared" si="1423"/>
        <v>0</v>
      </c>
      <c r="AP3938">
        <f t="shared" si="1424"/>
        <v>1</v>
      </c>
      <c r="AQ3938">
        <f t="shared" si="1425"/>
        <v>220.1</v>
      </c>
    </row>
    <row r="3939" spans="1:43" x14ac:dyDescent="0.25">
      <c r="A3939" t="s">
        <v>56</v>
      </c>
      <c r="B3939">
        <v>67</v>
      </c>
      <c r="C3939" t="s">
        <v>28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  <c r="U3939">
        <f t="shared" si="1403"/>
        <v>0</v>
      </c>
      <c r="V3939" t="str">
        <f t="shared" si="1404"/>
        <v>&lt;=3 calls</v>
      </c>
      <c r="W3939" t="str">
        <f t="shared" si="1405"/>
        <v>Q1</v>
      </c>
      <c r="X3939" t="str">
        <f t="shared" si="1406"/>
        <v>Not Applicable</v>
      </c>
      <c r="Y3939" t="str">
        <f t="shared" si="1407"/>
        <v>Low</v>
      </c>
      <c r="Z3939" s="3">
        <f t="shared" si="1408"/>
        <v>-1.4341084315015653</v>
      </c>
      <c r="AA3939" s="3">
        <f t="shared" si="1409"/>
        <v>-1.2412836607549527</v>
      </c>
      <c r="AB3939" s="3">
        <f t="shared" si="1410"/>
        <v>-0.82671199835295517</v>
      </c>
      <c r="AC3939" s="3">
        <f t="shared" si="1411"/>
        <v>-0.49131181483948333</v>
      </c>
      <c r="AD3939" s="3">
        <f t="shared" si="1412"/>
        <v>0.73175155379731627</v>
      </c>
      <c r="AE3939" s="3">
        <f t="shared" si="1413"/>
        <v>2.1265681619413703</v>
      </c>
      <c r="AF3939" s="3">
        <f t="shared" si="1414"/>
        <v>4.0631421287324683</v>
      </c>
      <c r="AG3939" t="str">
        <f t="shared" si="1415"/>
        <v>Cluster 1</v>
      </c>
      <c r="AH3939" t="str">
        <f t="shared" si="1416"/>
        <v>Not Applicable</v>
      </c>
      <c r="AI3939" t="e">
        <f t="shared" si="1417"/>
        <v>#N/A</v>
      </c>
      <c r="AJ3939">
        <f t="shared" si="1418"/>
        <v>17.48</v>
      </c>
      <c r="AK3939" t="str">
        <f t="shared" si="1419"/>
        <v>no - Medium</v>
      </c>
      <c r="AL3939" t="str">
        <f t="shared" si="1420"/>
        <v>Q2 - Medium</v>
      </c>
      <c r="AM3939">
        <f t="shared" si="1421"/>
        <v>0</v>
      </c>
      <c r="AN3939">
        <f t="shared" si="1422"/>
        <v>0</v>
      </c>
      <c r="AO3939">
        <f t="shared" si="1423"/>
        <v>1</v>
      </c>
      <c r="AP3939">
        <f t="shared" si="1424"/>
        <v>1</v>
      </c>
      <c r="AQ3939">
        <f t="shared" si="1425"/>
        <v>102.8</v>
      </c>
    </row>
    <row r="3940" spans="1:43" x14ac:dyDescent="0.25">
      <c r="A3940" t="s">
        <v>65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  <c r="U3940">
        <f t="shared" si="1403"/>
        <v>0</v>
      </c>
      <c r="V3940" t="str">
        <f t="shared" si="1404"/>
        <v>&lt;=3 calls</v>
      </c>
      <c r="W3940" t="str">
        <f t="shared" si="1405"/>
        <v>Q3</v>
      </c>
      <c r="X3940" t="str">
        <f t="shared" si="1406"/>
        <v>Not Applicable</v>
      </c>
      <c r="Y3940" t="str">
        <f t="shared" si="1407"/>
        <v>Low</v>
      </c>
      <c r="Z3940" s="3">
        <f t="shared" si="1408"/>
        <v>1.9262252995562893E-2</v>
      </c>
      <c r="AA3940" s="3">
        <f t="shared" si="1409"/>
        <v>-1.2771048997450711</v>
      </c>
      <c r="AB3940" s="3">
        <f t="shared" si="1410"/>
        <v>1.403518130287646</v>
      </c>
      <c r="AC3940" s="3">
        <f t="shared" si="1411"/>
        <v>1.591586692182255E-2</v>
      </c>
      <c r="AD3940" s="3">
        <f t="shared" si="1412"/>
        <v>2.8150785277020707</v>
      </c>
      <c r="AE3940" s="3">
        <f t="shared" si="1413"/>
        <v>1.8977577338030627</v>
      </c>
      <c r="AF3940" s="3">
        <f t="shared" si="1414"/>
        <v>2.6978327811948266</v>
      </c>
      <c r="AG3940" t="str">
        <f t="shared" si="1415"/>
        <v>Cluster 2</v>
      </c>
      <c r="AH3940" t="str">
        <f t="shared" si="1416"/>
        <v>Not Applicable</v>
      </c>
      <c r="AI3940" t="e">
        <f t="shared" si="1417"/>
        <v>#N/A</v>
      </c>
      <c r="AJ3940">
        <f t="shared" si="1418"/>
        <v>30.82</v>
      </c>
      <c r="AK3940" t="str">
        <f t="shared" si="1419"/>
        <v>no - Low</v>
      </c>
      <c r="AL3940" t="str">
        <f t="shared" si="1420"/>
        <v>Q2 - Medium</v>
      </c>
      <c r="AM3940">
        <f t="shared" si="1421"/>
        <v>0</v>
      </c>
      <c r="AN3940">
        <f t="shared" si="1422"/>
        <v>1</v>
      </c>
      <c r="AO3940">
        <f t="shared" si="1423"/>
        <v>0</v>
      </c>
      <c r="AP3940">
        <f t="shared" si="1424"/>
        <v>1</v>
      </c>
      <c r="AQ3940">
        <f t="shared" si="1425"/>
        <v>181.3</v>
      </c>
    </row>
    <row r="3941" spans="1:43" x14ac:dyDescent="0.25">
      <c r="A3941" t="s">
        <v>29</v>
      </c>
      <c r="B3941">
        <v>38</v>
      </c>
      <c r="C3941" t="s">
        <v>28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  <c r="U3941">
        <f t="shared" si="1403"/>
        <v>1</v>
      </c>
      <c r="V3941" t="str">
        <f t="shared" si="1404"/>
        <v>&lt;=3 calls</v>
      </c>
      <c r="W3941" t="str">
        <f t="shared" si="1405"/>
        <v>Q1</v>
      </c>
      <c r="X3941" t="str">
        <f t="shared" si="1406"/>
        <v>Not Applicable</v>
      </c>
      <c r="Y3941" t="str">
        <f t="shared" si="1407"/>
        <v>High</v>
      </c>
      <c r="Z3941" s="3">
        <f t="shared" si="1408"/>
        <v>1.8669870213116568</v>
      </c>
      <c r="AA3941" s="3">
        <f t="shared" si="1409"/>
        <v>0.71495400187206326</v>
      </c>
      <c r="AB3941" s="3">
        <f t="shared" si="1410"/>
        <v>0.58728965043788017</v>
      </c>
      <c r="AC3941" s="3">
        <f t="shared" si="1411"/>
        <v>0.23329915910523916</v>
      </c>
      <c r="AD3941" s="3">
        <f t="shared" si="1412"/>
        <v>3.8988712544970485</v>
      </c>
      <c r="AE3941" s="3">
        <f t="shared" si="1413"/>
        <v>2.0966967815327302</v>
      </c>
      <c r="AF3941" s="3">
        <f t="shared" si="1414"/>
        <v>1.2613792959439407</v>
      </c>
      <c r="AG3941" t="str">
        <f t="shared" si="1415"/>
        <v>Cluster 3</v>
      </c>
      <c r="AH3941" t="str">
        <f t="shared" si="1416"/>
        <v>Not Applicable</v>
      </c>
      <c r="AI3941">
        <f t="shared" si="1417"/>
        <v>47.79</v>
      </c>
      <c r="AJ3941" t="e">
        <f t="shared" si="1418"/>
        <v>#N/A</v>
      </c>
      <c r="AK3941" t="str">
        <f t="shared" si="1419"/>
        <v>no - Low</v>
      </c>
      <c r="AL3941" t="str">
        <f t="shared" si="1420"/>
        <v>Q3 - High</v>
      </c>
      <c r="AM3941">
        <f t="shared" si="1421"/>
        <v>0</v>
      </c>
      <c r="AN3941">
        <f t="shared" si="1422"/>
        <v>0</v>
      </c>
      <c r="AO3941">
        <f t="shared" si="1423"/>
        <v>1</v>
      </c>
      <c r="AP3941">
        <f t="shared" si="1424"/>
        <v>1</v>
      </c>
      <c r="AQ3941">
        <f t="shared" si="1425"/>
        <v>281.10000000000002</v>
      </c>
    </row>
    <row r="3942" spans="1:43" x14ac:dyDescent="0.25">
      <c r="A3942" t="s">
        <v>74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  <c r="U3942">
        <f t="shared" si="1403"/>
        <v>1</v>
      </c>
      <c r="V3942" t="str">
        <f t="shared" si="1404"/>
        <v>&lt;=3 calls</v>
      </c>
      <c r="W3942" t="str">
        <f t="shared" si="1405"/>
        <v>Q3</v>
      </c>
      <c r="X3942" t="str">
        <f t="shared" si="1406"/>
        <v>Not Applicable</v>
      </c>
      <c r="Y3942" t="str">
        <f t="shared" si="1407"/>
        <v>Medium</v>
      </c>
      <c r="Z3942" s="3">
        <f t="shared" si="1408"/>
        <v>1.315261589489817</v>
      </c>
      <c r="AA3942" s="3">
        <f t="shared" si="1409"/>
        <v>0.13982410919738594</v>
      </c>
      <c r="AB3942" s="3">
        <f t="shared" si="1410"/>
        <v>0.96263559372645879</v>
      </c>
      <c r="AC3942" s="3">
        <f t="shared" si="1411"/>
        <v>0.95791013304996164</v>
      </c>
      <c r="AD3942" s="3">
        <f t="shared" si="1412"/>
        <v>3.7874774970336467</v>
      </c>
      <c r="AE3942" s="3">
        <f t="shared" si="1413"/>
        <v>1.8957117237620833</v>
      </c>
      <c r="AF3942" s="3">
        <f t="shared" si="1414"/>
        <v>0.91785624619640882</v>
      </c>
      <c r="AG3942" t="str">
        <f t="shared" si="1415"/>
        <v>Cluster 3</v>
      </c>
      <c r="AH3942" t="str">
        <f t="shared" si="1416"/>
        <v>Not Applicable</v>
      </c>
      <c r="AI3942">
        <f t="shared" si="1417"/>
        <v>42.72</v>
      </c>
      <c r="AJ3942" t="e">
        <f t="shared" si="1418"/>
        <v>#N/A</v>
      </c>
      <c r="AK3942" t="str">
        <f t="shared" si="1419"/>
        <v>no - Low</v>
      </c>
      <c r="AL3942" t="str">
        <f t="shared" si="1420"/>
        <v>Q4 - Very High</v>
      </c>
      <c r="AM3942">
        <f t="shared" si="1421"/>
        <v>0</v>
      </c>
      <c r="AN3942">
        <f t="shared" si="1422"/>
        <v>1</v>
      </c>
      <c r="AO3942">
        <f t="shared" si="1423"/>
        <v>0</v>
      </c>
      <c r="AP3942">
        <f t="shared" si="1424"/>
        <v>1</v>
      </c>
      <c r="AQ3942">
        <f t="shared" si="1425"/>
        <v>251.3</v>
      </c>
    </row>
    <row r="3943" spans="1:43" x14ac:dyDescent="0.25">
      <c r="A3943" t="s">
        <v>72</v>
      </c>
      <c r="B3943">
        <v>74</v>
      </c>
      <c r="C3943" t="s">
        <v>25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  <c r="U3943">
        <f t="shared" si="1403"/>
        <v>0</v>
      </c>
      <c r="V3943" t="str">
        <f t="shared" si="1404"/>
        <v>&lt;=3 calls</v>
      </c>
      <c r="W3943" t="str">
        <f t="shared" si="1405"/>
        <v>Q2</v>
      </c>
      <c r="X3943" t="str">
        <f t="shared" si="1406"/>
        <v>Not Applicable</v>
      </c>
      <c r="Y3943" t="str">
        <f t="shared" si="1407"/>
        <v>Medium</v>
      </c>
      <c r="Z3943" s="3">
        <f t="shared" si="1408"/>
        <v>-0.71020023068834592</v>
      </c>
      <c r="AA3943" s="3">
        <f t="shared" si="1409"/>
        <v>1.6439841564756467E-2</v>
      </c>
      <c r="AB3943" s="3">
        <f t="shared" si="1410"/>
        <v>0.21194370714930152</v>
      </c>
      <c r="AC3943" s="3">
        <f t="shared" si="1411"/>
        <v>0.23329915910523916</v>
      </c>
      <c r="AD3943" s="3">
        <f t="shared" si="1412"/>
        <v>2.0265656226635635</v>
      </c>
      <c r="AE3943" s="3">
        <f t="shared" si="1413"/>
        <v>0.7771764720447053</v>
      </c>
      <c r="AF3943" s="3">
        <f t="shared" si="1414"/>
        <v>2.258547833108246</v>
      </c>
      <c r="AG3943" t="str">
        <f t="shared" si="1415"/>
        <v>Cluster 2</v>
      </c>
      <c r="AH3943" t="str">
        <f t="shared" si="1416"/>
        <v>Not Applicable</v>
      </c>
      <c r="AI3943" t="e">
        <f t="shared" si="1417"/>
        <v>#N/A</v>
      </c>
      <c r="AJ3943">
        <f t="shared" si="1418"/>
        <v>24.12</v>
      </c>
      <c r="AK3943" t="str">
        <f t="shared" si="1419"/>
        <v>no - High</v>
      </c>
      <c r="AL3943" t="str">
        <f t="shared" si="1420"/>
        <v>Q3 - High</v>
      </c>
      <c r="AM3943">
        <f t="shared" si="1421"/>
        <v>0</v>
      </c>
      <c r="AN3943">
        <f t="shared" si="1422"/>
        <v>0</v>
      </c>
      <c r="AO3943">
        <f t="shared" si="1423"/>
        <v>0</v>
      </c>
      <c r="AP3943">
        <f t="shared" si="1424"/>
        <v>1</v>
      </c>
      <c r="AQ3943">
        <f t="shared" si="1425"/>
        <v>141.9</v>
      </c>
    </row>
    <row r="3944" spans="1:43" x14ac:dyDescent="0.25">
      <c r="A3944" t="s">
        <v>33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  <c r="U3944">
        <f t="shared" si="1403"/>
        <v>0</v>
      </c>
      <c r="V3944" t="str">
        <f t="shared" si="1404"/>
        <v>&lt;=3 calls</v>
      </c>
      <c r="W3944" t="str">
        <f t="shared" si="1405"/>
        <v>Q2</v>
      </c>
      <c r="X3944" t="str">
        <f t="shared" si="1406"/>
        <v>Not Applicable</v>
      </c>
      <c r="Y3944" t="str">
        <f t="shared" si="1407"/>
        <v>Low</v>
      </c>
      <c r="Z3944" s="3">
        <f t="shared" si="1408"/>
        <v>-0.59726314565098959</v>
      </c>
      <c r="AA3944" s="3">
        <f t="shared" si="1409"/>
        <v>-1.0064555384863996</v>
      </c>
      <c r="AB3944" s="3">
        <f t="shared" si="1410"/>
        <v>0.39266582799195088</v>
      </c>
      <c r="AC3944" s="3">
        <f t="shared" si="1411"/>
        <v>-0.20146742526159472</v>
      </c>
      <c r="AD3944" s="3">
        <f t="shared" si="1412"/>
        <v>1.6551166210279378</v>
      </c>
      <c r="AE3944" s="3">
        <f t="shared" si="1413"/>
        <v>1.2507803932013821</v>
      </c>
      <c r="AF3944" s="3">
        <f t="shared" si="1414"/>
        <v>2.8964620064539202</v>
      </c>
      <c r="AG3944" t="str">
        <f t="shared" si="1415"/>
        <v>Cluster 2</v>
      </c>
      <c r="AH3944" t="str">
        <f t="shared" si="1416"/>
        <v>&gt;16 messages</v>
      </c>
      <c r="AI3944" t="e">
        <f t="shared" si="1417"/>
        <v>#N/A</v>
      </c>
      <c r="AJ3944">
        <f t="shared" si="1418"/>
        <v>25.16</v>
      </c>
      <c r="AK3944" t="str">
        <f t="shared" si="1419"/>
        <v>no - Medium</v>
      </c>
      <c r="AL3944" t="str">
        <f t="shared" si="1420"/>
        <v>Q2 - Medium</v>
      </c>
      <c r="AM3944">
        <f t="shared" si="1421"/>
        <v>0</v>
      </c>
      <c r="AN3944">
        <f t="shared" si="1422"/>
        <v>1</v>
      </c>
      <c r="AO3944">
        <f t="shared" si="1423"/>
        <v>0</v>
      </c>
      <c r="AP3944">
        <f t="shared" si="1424"/>
        <v>3</v>
      </c>
      <c r="AQ3944">
        <f t="shared" si="1425"/>
        <v>148</v>
      </c>
    </row>
    <row r="3945" spans="1:43" x14ac:dyDescent="0.25">
      <c r="A3945" t="s">
        <v>71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  <c r="U3945">
        <f t="shared" si="1403"/>
        <v>1</v>
      </c>
      <c r="V3945" t="str">
        <f t="shared" si="1404"/>
        <v>&lt;=3 calls</v>
      </c>
      <c r="W3945" t="str">
        <f t="shared" si="1405"/>
        <v>Q3</v>
      </c>
      <c r="X3945" t="str">
        <f t="shared" si="1406"/>
        <v>High</v>
      </c>
      <c r="Y3945" t="str">
        <f t="shared" si="1407"/>
        <v>High</v>
      </c>
      <c r="Z3945" s="3">
        <f t="shared" si="1408"/>
        <v>0.37843921196682717</v>
      </c>
      <c r="AA3945" s="3">
        <f t="shared" si="1409"/>
        <v>1.4134681621793701</v>
      </c>
      <c r="AB3945" s="3">
        <f t="shared" si="1410"/>
        <v>-0.24482648838706386</v>
      </c>
      <c r="AC3945" s="3">
        <f t="shared" si="1411"/>
        <v>1.1390628765361424</v>
      </c>
      <c r="AD3945" s="3">
        <f t="shared" si="1412"/>
        <v>3.5875897554427936</v>
      </c>
      <c r="AE3945" s="3">
        <f t="shared" si="1413"/>
        <v>1.8704311611945337</v>
      </c>
      <c r="AF3945" s="3">
        <f t="shared" si="1414"/>
        <v>1.4581581547201865</v>
      </c>
      <c r="AG3945" t="str">
        <f t="shared" si="1415"/>
        <v>Cluster 3</v>
      </c>
      <c r="AH3945" t="str">
        <f t="shared" si="1416"/>
        <v>Not Applicable</v>
      </c>
      <c r="AI3945">
        <f t="shared" si="1417"/>
        <v>34.119999999999997</v>
      </c>
      <c r="AJ3945" t="e">
        <f t="shared" si="1418"/>
        <v>#N/A</v>
      </c>
      <c r="AK3945" t="str">
        <f t="shared" si="1419"/>
        <v>yes - High</v>
      </c>
      <c r="AL3945" t="str">
        <f t="shared" si="1420"/>
        <v>Q4 - Very High</v>
      </c>
      <c r="AM3945">
        <f t="shared" si="1421"/>
        <v>1</v>
      </c>
      <c r="AN3945">
        <f t="shared" si="1422"/>
        <v>1</v>
      </c>
      <c r="AO3945">
        <f t="shared" si="1423"/>
        <v>0</v>
      </c>
      <c r="AP3945">
        <f t="shared" si="1424"/>
        <v>2</v>
      </c>
      <c r="AQ3945">
        <f t="shared" si="1425"/>
        <v>200.7</v>
      </c>
    </row>
    <row r="3946" spans="1:43" x14ac:dyDescent="0.25">
      <c r="A3946" t="s">
        <v>31</v>
      </c>
      <c r="B3946">
        <v>44</v>
      </c>
      <c r="C3946" t="s">
        <v>28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  <c r="U3946">
        <f t="shared" si="1403"/>
        <v>0</v>
      </c>
      <c r="V3946" t="str">
        <f t="shared" si="1404"/>
        <v>&gt;3 calls</v>
      </c>
      <c r="W3946" t="str">
        <f t="shared" si="1405"/>
        <v>Q1</v>
      </c>
      <c r="X3946" t="str">
        <f t="shared" si="1406"/>
        <v>Not Applicable</v>
      </c>
      <c r="Y3946" t="str">
        <f t="shared" si="1407"/>
        <v>Medium</v>
      </c>
      <c r="Z3946" s="3">
        <f t="shared" si="1408"/>
        <v>1.0745759984265983</v>
      </c>
      <c r="AA3946" s="3">
        <f t="shared" si="1409"/>
        <v>-0.12883518322850132</v>
      </c>
      <c r="AB3946" s="3">
        <f t="shared" si="1410"/>
        <v>-0.65194774962599822</v>
      </c>
      <c r="AC3946" s="3">
        <f t="shared" si="1411"/>
        <v>-0.31015907135330267</v>
      </c>
      <c r="AD3946" s="3">
        <f t="shared" si="1412"/>
        <v>2.3790364829179862</v>
      </c>
      <c r="AE3946" s="3">
        <f t="shared" si="1413"/>
        <v>1.3009790923059403</v>
      </c>
      <c r="AF3946" s="3">
        <f t="shared" si="1414"/>
        <v>2.3927554430362488</v>
      </c>
      <c r="AG3946" t="str">
        <f t="shared" si="1415"/>
        <v>Cluster 2</v>
      </c>
      <c r="AH3946" t="str">
        <f t="shared" si="1416"/>
        <v>Not Applicable</v>
      </c>
      <c r="AI3946" t="e">
        <f t="shared" si="1417"/>
        <v>#N/A</v>
      </c>
      <c r="AJ3946">
        <f t="shared" si="1418"/>
        <v>40.51</v>
      </c>
      <c r="AK3946" t="str">
        <f t="shared" si="1419"/>
        <v>no - Medium</v>
      </c>
      <c r="AL3946" t="str">
        <f t="shared" si="1420"/>
        <v>Q2 - Medium</v>
      </c>
      <c r="AM3946">
        <f t="shared" si="1421"/>
        <v>0</v>
      </c>
      <c r="AN3946">
        <f t="shared" si="1422"/>
        <v>0</v>
      </c>
      <c r="AO3946">
        <f t="shared" si="1423"/>
        <v>1</v>
      </c>
      <c r="AP3946">
        <f t="shared" si="1424"/>
        <v>5</v>
      </c>
      <c r="AQ3946">
        <f t="shared" si="1425"/>
        <v>238.3</v>
      </c>
    </row>
    <row r="3947" spans="1:43" x14ac:dyDescent="0.25">
      <c r="A3947" t="s">
        <v>67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  <c r="U3947">
        <f t="shared" si="1403"/>
        <v>0</v>
      </c>
      <c r="V3947" t="str">
        <f t="shared" si="1404"/>
        <v>&lt;=3 calls</v>
      </c>
      <c r="W3947" t="str">
        <f t="shared" si="1405"/>
        <v>Q3</v>
      </c>
      <c r="X3947" t="str">
        <f t="shared" si="1406"/>
        <v>Not Applicable</v>
      </c>
      <c r="Y3947" t="str">
        <f t="shared" si="1407"/>
        <v>Medium</v>
      </c>
      <c r="Z3947" s="3">
        <f t="shared" si="1408"/>
        <v>0.73761617093809195</v>
      </c>
      <c r="AA3947" s="3">
        <f t="shared" si="1409"/>
        <v>4.4994285680504814E-3</v>
      </c>
      <c r="AB3947" s="3">
        <f t="shared" si="1410"/>
        <v>1.4313215334942082</v>
      </c>
      <c r="AC3947" s="3">
        <f t="shared" si="1411"/>
        <v>-1.0347700452980251</v>
      </c>
      <c r="AD3947" s="3">
        <f t="shared" si="1412"/>
        <v>3.1529133217996579</v>
      </c>
      <c r="AE3947" s="3">
        <f t="shared" si="1413"/>
        <v>1.9140345449800795</v>
      </c>
      <c r="AF3947" s="3">
        <f t="shared" si="1414"/>
        <v>2.3208175421545847</v>
      </c>
      <c r="AG3947" t="str">
        <f t="shared" si="1415"/>
        <v>Cluster 2</v>
      </c>
      <c r="AH3947" t="str">
        <f t="shared" si="1416"/>
        <v>Not Applicable</v>
      </c>
      <c r="AI3947" t="e">
        <f t="shared" si="1417"/>
        <v>#N/A</v>
      </c>
      <c r="AJ3947">
        <f t="shared" si="1418"/>
        <v>37.42</v>
      </c>
      <c r="AK3947" t="str">
        <f t="shared" si="1419"/>
        <v>no - Medium</v>
      </c>
      <c r="AL3947" t="str">
        <f t="shared" si="1420"/>
        <v>Q1 - Low</v>
      </c>
      <c r="AM3947">
        <f t="shared" si="1421"/>
        <v>0</v>
      </c>
      <c r="AN3947">
        <f t="shared" si="1422"/>
        <v>1</v>
      </c>
      <c r="AO3947">
        <f t="shared" si="1423"/>
        <v>0</v>
      </c>
      <c r="AP3947">
        <f t="shared" si="1424"/>
        <v>2</v>
      </c>
      <c r="AQ3947">
        <f t="shared" si="1425"/>
        <v>220.1</v>
      </c>
    </row>
    <row r="3948" spans="1:43" x14ac:dyDescent="0.25">
      <c r="A3948" t="s">
        <v>51</v>
      </c>
      <c r="B3948">
        <v>104</v>
      </c>
      <c r="C3948" t="s">
        <v>28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  <c r="U3948">
        <f t="shared" si="1403"/>
        <v>0</v>
      </c>
      <c r="V3948" t="str">
        <f t="shared" si="1404"/>
        <v>&lt;=3 calls</v>
      </c>
      <c r="W3948" t="str">
        <f t="shared" si="1405"/>
        <v>Q3</v>
      </c>
      <c r="X3948" t="str">
        <f t="shared" si="1406"/>
        <v>Not Applicable</v>
      </c>
      <c r="Y3948" t="str">
        <f t="shared" si="1407"/>
        <v>Medium</v>
      </c>
      <c r="Z3948" s="3">
        <f t="shared" si="1408"/>
        <v>-1.0286457819412198</v>
      </c>
      <c r="AA3948" s="3">
        <f t="shared" si="1409"/>
        <v>-0.23629890019885577</v>
      </c>
      <c r="AB3948" s="3">
        <f t="shared" si="1410"/>
        <v>0.16030881547997339</v>
      </c>
      <c r="AC3948" s="3">
        <f t="shared" si="1411"/>
        <v>-0.81738675311460851</v>
      </c>
      <c r="AD3948" s="3">
        <f t="shared" si="1412"/>
        <v>1.4013294030594894</v>
      </c>
      <c r="AE3948" s="3">
        <f t="shared" si="1413"/>
        <v>1.3445331291673279</v>
      </c>
      <c r="AF3948" s="3">
        <f t="shared" si="1414"/>
        <v>3.106736965849846</v>
      </c>
      <c r="AG3948" t="str">
        <f t="shared" si="1415"/>
        <v>Cluster 2</v>
      </c>
      <c r="AH3948" t="str">
        <f t="shared" si="1416"/>
        <v>1-16 messages</v>
      </c>
      <c r="AI3948" t="e">
        <f t="shared" si="1417"/>
        <v>#N/A</v>
      </c>
      <c r="AJ3948">
        <f t="shared" si="1418"/>
        <v>21.2</v>
      </c>
      <c r="AK3948" t="str">
        <f t="shared" si="1419"/>
        <v>no - Low</v>
      </c>
      <c r="AL3948" t="str">
        <f t="shared" si="1420"/>
        <v>Q1 - Low</v>
      </c>
      <c r="AM3948">
        <f t="shared" si="1421"/>
        <v>0</v>
      </c>
      <c r="AN3948">
        <f t="shared" si="1422"/>
        <v>0</v>
      </c>
      <c r="AO3948">
        <f t="shared" si="1423"/>
        <v>1</v>
      </c>
      <c r="AP3948">
        <f t="shared" si="1424"/>
        <v>0</v>
      </c>
      <c r="AQ3948">
        <f t="shared" si="1425"/>
        <v>124.7</v>
      </c>
    </row>
    <row r="3949" spans="1:43" x14ac:dyDescent="0.25">
      <c r="A3949" t="s">
        <v>43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  <c r="U3949">
        <f t="shared" si="1403"/>
        <v>0</v>
      </c>
      <c r="V3949" t="str">
        <f t="shared" si="1404"/>
        <v>&lt;=3 calls</v>
      </c>
      <c r="W3949" t="str">
        <f t="shared" si="1405"/>
        <v>Q2</v>
      </c>
      <c r="X3949" t="str">
        <f t="shared" si="1406"/>
        <v>Not Applicable</v>
      </c>
      <c r="Y3949" t="str">
        <f t="shared" si="1407"/>
        <v>Medium</v>
      </c>
      <c r="Z3949" s="3">
        <f t="shared" si="1408"/>
        <v>-0.61577742188662188</v>
      </c>
      <c r="AA3949" s="3">
        <f t="shared" si="1409"/>
        <v>4.6290874056521721E-2</v>
      </c>
      <c r="AB3949" s="3">
        <f t="shared" si="1410"/>
        <v>0.99838282642060938</v>
      </c>
      <c r="AC3949" s="3">
        <f t="shared" si="1411"/>
        <v>-0.38262016874777532</v>
      </c>
      <c r="AD3949" s="3">
        <f t="shared" si="1412"/>
        <v>2.3700302444559433</v>
      </c>
      <c r="AE3949" s="3">
        <f t="shared" si="1413"/>
        <v>1.2347028549211474</v>
      </c>
      <c r="AF3949" s="3">
        <f t="shared" si="1414"/>
        <v>2.330652037577674</v>
      </c>
      <c r="AG3949" t="str">
        <f t="shared" si="1415"/>
        <v>Cluster 2</v>
      </c>
      <c r="AH3949" t="str">
        <f t="shared" si="1416"/>
        <v>Not Applicable</v>
      </c>
      <c r="AI3949" t="e">
        <f t="shared" si="1417"/>
        <v>#N/A</v>
      </c>
      <c r="AJ3949">
        <f t="shared" si="1418"/>
        <v>24.99</v>
      </c>
      <c r="AK3949" t="str">
        <f t="shared" si="1419"/>
        <v>no - Low</v>
      </c>
      <c r="AL3949" t="str">
        <f t="shared" si="1420"/>
        <v>Q2 - Medium</v>
      </c>
      <c r="AM3949">
        <f t="shared" si="1421"/>
        <v>0</v>
      </c>
      <c r="AN3949">
        <f t="shared" si="1422"/>
        <v>1</v>
      </c>
      <c r="AO3949">
        <f t="shared" si="1423"/>
        <v>0</v>
      </c>
      <c r="AP3949">
        <f t="shared" si="1424"/>
        <v>1</v>
      </c>
      <c r="AQ3949">
        <f t="shared" si="1425"/>
        <v>147</v>
      </c>
    </row>
    <row r="3950" spans="1:43" x14ac:dyDescent="0.25">
      <c r="A3950" t="s">
        <v>33</v>
      </c>
      <c r="B3950">
        <v>60</v>
      </c>
      <c r="C3950" t="s">
        <v>25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  <c r="U3950">
        <f t="shared" si="1403"/>
        <v>0</v>
      </c>
      <c r="V3950" t="str">
        <f t="shared" si="1404"/>
        <v>&lt;=3 calls</v>
      </c>
      <c r="W3950" t="str">
        <f t="shared" si="1405"/>
        <v>Q1</v>
      </c>
      <c r="X3950" t="str">
        <f t="shared" si="1406"/>
        <v>Not Applicable</v>
      </c>
      <c r="Y3950" t="str">
        <f t="shared" si="1407"/>
        <v>Medium</v>
      </c>
      <c r="Z3950" s="3">
        <f t="shared" si="1408"/>
        <v>0.25809641643521786</v>
      </c>
      <c r="AA3950" s="3">
        <f t="shared" si="1409"/>
        <v>-0.52087874328701811</v>
      </c>
      <c r="AB3950" s="3">
        <f t="shared" si="1410"/>
        <v>-2.208938329193435</v>
      </c>
      <c r="AC3950" s="3">
        <f t="shared" si="1411"/>
        <v>0.34199080519694713</v>
      </c>
      <c r="AD3950" s="3">
        <f t="shared" si="1412"/>
        <v>2.2527394382634509</v>
      </c>
      <c r="AE3950" s="3">
        <f t="shared" si="1413"/>
        <v>2.3096092046933188</v>
      </c>
      <c r="AF3950" s="3">
        <f t="shared" si="1414"/>
        <v>3.6869708949353917</v>
      </c>
      <c r="AG3950" t="str">
        <f t="shared" si="1415"/>
        <v>Cluster 1</v>
      </c>
      <c r="AH3950" t="str">
        <f t="shared" si="1416"/>
        <v>Not Applicable</v>
      </c>
      <c r="AI3950" t="e">
        <f t="shared" si="1417"/>
        <v>#N/A</v>
      </c>
      <c r="AJ3950">
        <f t="shared" si="1418"/>
        <v>33.01</v>
      </c>
      <c r="AK3950" t="str">
        <f t="shared" si="1419"/>
        <v>no - Low</v>
      </c>
      <c r="AL3950" t="str">
        <f t="shared" si="1420"/>
        <v>Q3 - High</v>
      </c>
      <c r="AM3950">
        <f t="shared" si="1421"/>
        <v>0</v>
      </c>
      <c r="AN3950">
        <f t="shared" si="1422"/>
        <v>0</v>
      </c>
      <c r="AO3950">
        <f t="shared" si="1423"/>
        <v>0</v>
      </c>
      <c r="AP3950">
        <f t="shared" si="1424"/>
        <v>2</v>
      </c>
      <c r="AQ3950">
        <f t="shared" si="1425"/>
        <v>194.2</v>
      </c>
    </row>
    <row r="3951" spans="1:43" x14ac:dyDescent="0.25">
      <c r="A3951" t="s">
        <v>50</v>
      </c>
      <c r="B3951">
        <v>138</v>
      </c>
      <c r="C3951" t="s">
        <v>25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  <c r="U3951">
        <f t="shared" si="1403"/>
        <v>0</v>
      </c>
      <c r="V3951" t="str">
        <f t="shared" si="1404"/>
        <v>&lt;=3 calls</v>
      </c>
      <c r="W3951" t="str">
        <f t="shared" si="1405"/>
        <v>Q4</v>
      </c>
      <c r="X3951" t="str">
        <f t="shared" si="1406"/>
        <v>Not Applicable</v>
      </c>
      <c r="Y3951" t="str">
        <f t="shared" si="1407"/>
        <v>High</v>
      </c>
      <c r="Z3951" s="3">
        <f t="shared" si="1408"/>
        <v>0.64134193451280475</v>
      </c>
      <c r="AA3951" s="3">
        <f t="shared" si="1409"/>
        <v>1.7617302079166313</v>
      </c>
      <c r="AB3951" s="3">
        <f t="shared" si="1410"/>
        <v>1.2347117536763805</v>
      </c>
      <c r="AC3951" s="3">
        <f t="shared" si="1411"/>
        <v>-0.78115620441737255</v>
      </c>
      <c r="AD3951" s="3">
        <f t="shared" si="1412"/>
        <v>3.9195645569621447</v>
      </c>
      <c r="AE3951" s="3">
        <f t="shared" si="1413"/>
        <v>2.376916265419748</v>
      </c>
      <c r="AF3951" s="3">
        <f t="shared" si="1414"/>
        <v>1.9840553292285159</v>
      </c>
      <c r="AG3951" t="str">
        <f t="shared" si="1415"/>
        <v>Cluster 3</v>
      </c>
      <c r="AH3951" t="str">
        <f t="shared" si="1416"/>
        <v>&gt;16 messages</v>
      </c>
      <c r="AI3951" t="e">
        <f t="shared" si="1417"/>
        <v>#N/A</v>
      </c>
      <c r="AJ3951">
        <f t="shared" si="1418"/>
        <v>36.53</v>
      </c>
      <c r="AK3951" t="str">
        <f t="shared" si="1419"/>
        <v>no - Low</v>
      </c>
      <c r="AL3951" t="str">
        <f t="shared" si="1420"/>
        <v>Q1 - Low</v>
      </c>
      <c r="AM3951">
        <f t="shared" si="1421"/>
        <v>0</v>
      </c>
      <c r="AN3951">
        <f t="shared" si="1422"/>
        <v>0</v>
      </c>
      <c r="AO3951">
        <f t="shared" si="1423"/>
        <v>0</v>
      </c>
      <c r="AP3951">
        <f t="shared" si="1424"/>
        <v>0</v>
      </c>
      <c r="AQ3951">
        <f t="shared" si="1425"/>
        <v>214.9</v>
      </c>
    </row>
    <row r="3952" spans="1:43" x14ac:dyDescent="0.25">
      <c r="A3952" t="s">
        <v>61</v>
      </c>
      <c r="B3952">
        <v>89</v>
      </c>
      <c r="C3952" t="s">
        <v>25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  <c r="U3952">
        <f t="shared" si="1403"/>
        <v>1</v>
      </c>
      <c r="V3952" t="str">
        <f t="shared" si="1404"/>
        <v>&lt;=3 calls</v>
      </c>
      <c r="W3952" t="str">
        <f t="shared" si="1405"/>
        <v>Q2</v>
      </c>
      <c r="X3952" t="str">
        <f t="shared" si="1406"/>
        <v>Not Applicable</v>
      </c>
      <c r="Y3952" t="str">
        <f t="shared" si="1407"/>
        <v>Medium</v>
      </c>
      <c r="Z3952" s="3">
        <f t="shared" si="1408"/>
        <v>1.6577756998490127</v>
      </c>
      <c r="AA3952" s="3">
        <f t="shared" si="1409"/>
        <v>0.53385773808868753</v>
      </c>
      <c r="AB3952" s="3">
        <f t="shared" si="1410"/>
        <v>0.23180328086827395</v>
      </c>
      <c r="AC3952" s="3">
        <f t="shared" si="1411"/>
        <v>-2.0129948601234005</v>
      </c>
      <c r="AD3952" s="3">
        <f t="shared" si="1412"/>
        <v>3.4583217231479093</v>
      </c>
      <c r="AE3952" s="3">
        <f t="shared" si="1413"/>
        <v>2.6719104445006345</v>
      </c>
      <c r="AF3952" s="3">
        <f t="shared" si="1414"/>
        <v>3.2121988895562539</v>
      </c>
      <c r="AG3952" t="str">
        <f t="shared" si="1415"/>
        <v>Cluster 2</v>
      </c>
      <c r="AH3952" t="str">
        <f t="shared" si="1416"/>
        <v>Not Applicable</v>
      </c>
      <c r="AI3952">
        <f t="shared" si="1417"/>
        <v>45.87</v>
      </c>
      <c r="AJ3952" t="e">
        <f t="shared" si="1418"/>
        <v>#N/A</v>
      </c>
      <c r="AK3952" t="str">
        <f t="shared" si="1419"/>
        <v>no - Medium</v>
      </c>
      <c r="AL3952" t="str">
        <f t="shared" si="1420"/>
        <v>Q1 - Low</v>
      </c>
      <c r="AM3952">
        <f t="shared" si="1421"/>
        <v>0</v>
      </c>
      <c r="AN3952">
        <f t="shared" si="1422"/>
        <v>0</v>
      </c>
      <c r="AO3952">
        <f t="shared" si="1423"/>
        <v>0</v>
      </c>
      <c r="AP3952">
        <f t="shared" si="1424"/>
        <v>1</v>
      </c>
      <c r="AQ3952">
        <f t="shared" si="1425"/>
        <v>269.8</v>
      </c>
    </row>
    <row r="3953" spans="1:43" x14ac:dyDescent="0.25">
      <c r="A3953" t="s">
        <v>46</v>
      </c>
      <c r="B3953">
        <v>22</v>
      </c>
      <c r="C3953" t="s">
        <v>25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  <c r="U3953">
        <f t="shared" si="1403"/>
        <v>0</v>
      </c>
      <c r="V3953" t="str">
        <f t="shared" si="1404"/>
        <v>&lt;=3 calls</v>
      </c>
      <c r="W3953" t="str">
        <f t="shared" si="1405"/>
        <v>Q1</v>
      </c>
      <c r="X3953" t="str">
        <f t="shared" si="1406"/>
        <v>Not Applicable</v>
      </c>
      <c r="Y3953" t="str">
        <f t="shared" si="1407"/>
        <v>Medium</v>
      </c>
      <c r="Z3953" s="3">
        <f t="shared" si="1408"/>
        <v>-0.53801746169696685</v>
      </c>
      <c r="AA3953" s="3">
        <f t="shared" si="1409"/>
        <v>6.0221355886011949E-2</v>
      </c>
      <c r="AB3953" s="3">
        <f t="shared" si="1410"/>
        <v>1.8980215158900597</v>
      </c>
      <c r="AC3953" s="3">
        <f t="shared" si="1411"/>
        <v>0.30576025649971117</v>
      </c>
      <c r="AD3953" s="3">
        <f t="shared" si="1412"/>
        <v>3.3824600135389029</v>
      </c>
      <c r="AE3953" s="3">
        <f t="shared" si="1413"/>
        <v>1.997264231400534</v>
      </c>
      <c r="AF3953" s="3">
        <f t="shared" si="1414"/>
        <v>2.1300453227277427</v>
      </c>
      <c r="AG3953" t="str">
        <f t="shared" si="1415"/>
        <v>Cluster 2</v>
      </c>
      <c r="AH3953" t="str">
        <f t="shared" si="1416"/>
        <v>&gt;16 messages</v>
      </c>
      <c r="AI3953" t="e">
        <f t="shared" si="1417"/>
        <v>#N/A</v>
      </c>
      <c r="AJ3953">
        <f t="shared" si="1418"/>
        <v>25.7</v>
      </c>
      <c r="AK3953" t="str">
        <f t="shared" si="1419"/>
        <v>no - Low</v>
      </c>
      <c r="AL3953" t="str">
        <f t="shared" si="1420"/>
        <v>Q3 - High</v>
      </c>
      <c r="AM3953">
        <f t="shared" si="1421"/>
        <v>0</v>
      </c>
      <c r="AN3953">
        <f t="shared" si="1422"/>
        <v>0</v>
      </c>
      <c r="AO3953">
        <f t="shared" si="1423"/>
        <v>0</v>
      </c>
      <c r="AP3953">
        <f t="shared" si="1424"/>
        <v>2</v>
      </c>
      <c r="AQ3953">
        <f t="shared" si="1425"/>
        <v>151.19999999999999</v>
      </c>
    </row>
    <row r="3954" spans="1:43" x14ac:dyDescent="0.25">
      <c r="A3954" t="s">
        <v>61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  <c r="U3954">
        <f t="shared" si="1403"/>
        <v>0</v>
      </c>
      <c r="V3954" t="str">
        <f t="shared" si="1404"/>
        <v>&lt;=3 calls</v>
      </c>
      <c r="W3954" t="str">
        <f t="shared" si="1405"/>
        <v>Q1</v>
      </c>
      <c r="X3954" t="str">
        <f t="shared" si="1406"/>
        <v>Not Applicable</v>
      </c>
      <c r="Y3954" t="str">
        <f t="shared" si="1407"/>
        <v>Medium</v>
      </c>
      <c r="Z3954" s="3">
        <f t="shared" si="1408"/>
        <v>-1.2767370834986915</v>
      </c>
      <c r="AA3954" s="3">
        <f t="shared" si="1409"/>
        <v>0.52987760042311904</v>
      </c>
      <c r="AB3954" s="3">
        <f t="shared" si="1410"/>
        <v>-0.2567422326184472</v>
      </c>
      <c r="AC3954" s="3">
        <f t="shared" si="1411"/>
        <v>-2.0314681775414092E-2</v>
      </c>
      <c r="AD3954" s="3">
        <f t="shared" si="1412"/>
        <v>1.9822523343857061</v>
      </c>
      <c r="AE3954" s="3">
        <f t="shared" si="1413"/>
        <v>1.4061141888610784</v>
      </c>
      <c r="AF3954" s="3">
        <f t="shared" si="1414"/>
        <v>2.8328413134263832</v>
      </c>
      <c r="AG3954" t="str">
        <f t="shared" si="1415"/>
        <v>Cluster 2</v>
      </c>
      <c r="AH3954" t="str">
        <f t="shared" si="1416"/>
        <v>Not Applicable</v>
      </c>
      <c r="AI3954" t="e">
        <f t="shared" si="1417"/>
        <v>#N/A</v>
      </c>
      <c r="AJ3954">
        <f t="shared" si="1418"/>
        <v>18.920000000000002</v>
      </c>
      <c r="AK3954" t="str">
        <f t="shared" si="1419"/>
        <v>no - High</v>
      </c>
      <c r="AL3954" t="str">
        <f t="shared" si="1420"/>
        <v>Q2 - Medium</v>
      </c>
      <c r="AM3954">
        <f t="shared" si="1421"/>
        <v>0</v>
      </c>
      <c r="AN3954">
        <f t="shared" si="1422"/>
        <v>1</v>
      </c>
      <c r="AO3954">
        <f t="shared" si="1423"/>
        <v>0</v>
      </c>
      <c r="AP3954">
        <f t="shared" si="1424"/>
        <v>1</v>
      </c>
      <c r="AQ3954">
        <f t="shared" si="1425"/>
        <v>111.3</v>
      </c>
    </row>
    <row r="3955" spans="1:43" x14ac:dyDescent="0.25">
      <c r="A3955" t="s">
        <v>42</v>
      </c>
      <c r="B3955">
        <v>106</v>
      </c>
      <c r="C3955" t="s">
        <v>25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  <c r="U3955">
        <f t="shared" si="1403"/>
        <v>0</v>
      </c>
      <c r="V3955" t="str">
        <f t="shared" si="1404"/>
        <v>&lt;=3 calls</v>
      </c>
      <c r="W3955" t="str">
        <f t="shared" si="1405"/>
        <v>Q3</v>
      </c>
      <c r="X3955" t="str">
        <f t="shared" si="1406"/>
        <v>Not Applicable</v>
      </c>
      <c r="Y3955" t="str">
        <f t="shared" si="1407"/>
        <v>Low</v>
      </c>
      <c r="Z3955" s="3">
        <f t="shared" si="1408"/>
        <v>1.7318328047915414</v>
      </c>
      <c r="AA3955" s="3">
        <f t="shared" si="1409"/>
        <v>-1.0124257449847525</v>
      </c>
      <c r="AB3955" s="3">
        <f t="shared" si="1410"/>
        <v>-0.13162691818892081</v>
      </c>
      <c r="AC3955" s="3">
        <f t="shared" si="1411"/>
        <v>0.34199080519694713</v>
      </c>
      <c r="AD3955" s="3">
        <f t="shared" si="1412"/>
        <v>3.1651344367847742</v>
      </c>
      <c r="AE3955" s="3">
        <f t="shared" si="1413"/>
        <v>2.0392484177488619</v>
      </c>
      <c r="AF3955" s="3">
        <f t="shared" si="1414"/>
        <v>2.509779316127537</v>
      </c>
      <c r="AG3955" t="str">
        <f t="shared" si="1415"/>
        <v>Cluster 2</v>
      </c>
      <c r="AH3955" t="str">
        <f t="shared" si="1416"/>
        <v>Not Applicable</v>
      </c>
      <c r="AI3955" t="e">
        <f t="shared" si="1417"/>
        <v>#N/A</v>
      </c>
      <c r="AJ3955">
        <f t="shared" si="1418"/>
        <v>46.55</v>
      </c>
      <c r="AK3955" t="str">
        <f t="shared" si="1419"/>
        <v>no - Low</v>
      </c>
      <c r="AL3955" t="str">
        <f t="shared" si="1420"/>
        <v>Q3 - High</v>
      </c>
      <c r="AM3955">
        <f t="shared" si="1421"/>
        <v>0</v>
      </c>
      <c r="AN3955">
        <f t="shared" si="1422"/>
        <v>0</v>
      </c>
      <c r="AO3955">
        <f t="shared" si="1423"/>
        <v>0</v>
      </c>
      <c r="AP3955">
        <f t="shared" si="1424"/>
        <v>0</v>
      </c>
      <c r="AQ3955">
        <f t="shared" si="1425"/>
        <v>273.8</v>
      </c>
    </row>
    <row r="3956" spans="1:43" x14ac:dyDescent="0.25">
      <c r="A3956" t="s">
        <v>71</v>
      </c>
      <c r="B3956">
        <v>104</v>
      </c>
      <c r="C3956" t="s">
        <v>28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  <c r="U3956">
        <f t="shared" si="1403"/>
        <v>0</v>
      </c>
      <c r="V3956" t="str">
        <f t="shared" si="1404"/>
        <v>&lt;=3 calls</v>
      </c>
      <c r="W3956" t="str">
        <f t="shared" si="1405"/>
        <v>Q3</v>
      </c>
      <c r="X3956" t="str">
        <f t="shared" si="1406"/>
        <v>Not Applicable</v>
      </c>
      <c r="Y3956" t="str">
        <f t="shared" si="1407"/>
        <v>Low</v>
      </c>
      <c r="Z3956" s="3">
        <f t="shared" si="1408"/>
        <v>-0.69724023732340368</v>
      </c>
      <c r="AA3956" s="3">
        <f t="shared" si="1409"/>
        <v>-2.2840797291339521</v>
      </c>
      <c r="AB3956" s="3">
        <f t="shared" si="1410"/>
        <v>0.91100070205713068</v>
      </c>
      <c r="AC3956" s="3">
        <f t="shared" si="1411"/>
        <v>1.3564461687195588</v>
      </c>
      <c r="AD3956" s="3">
        <f t="shared" si="1412"/>
        <v>3.3083661305854051</v>
      </c>
      <c r="AE3956" s="3">
        <f t="shared" si="1413"/>
        <v>2.893619298623435</v>
      </c>
      <c r="AF3956" s="3">
        <f t="shared" si="1414"/>
        <v>3.7149399506219898</v>
      </c>
      <c r="AG3956" t="str">
        <f t="shared" si="1415"/>
        <v>Cluster 2</v>
      </c>
      <c r="AH3956" t="str">
        <f t="shared" si="1416"/>
        <v>Not Applicable</v>
      </c>
      <c r="AI3956" t="e">
        <f t="shared" si="1417"/>
        <v>#N/A</v>
      </c>
      <c r="AJ3956">
        <f t="shared" si="1418"/>
        <v>24.24</v>
      </c>
      <c r="AK3956" t="str">
        <f t="shared" si="1419"/>
        <v>no - Medium</v>
      </c>
      <c r="AL3956" t="str">
        <f t="shared" si="1420"/>
        <v>Q4 - Very High</v>
      </c>
      <c r="AM3956">
        <f t="shared" si="1421"/>
        <v>0</v>
      </c>
      <c r="AN3956">
        <f t="shared" si="1422"/>
        <v>0</v>
      </c>
      <c r="AO3956">
        <f t="shared" si="1423"/>
        <v>1</v>
      </c>
      <c r="AP3956">
        <f t="shared" si="1424"/>
        <v>1</v>
      </c>
      <c r="AQ3956">
        <f t="shared" si="1425"/>
        <v>142.6</v>
      </c>
    </row>
    <row r="3957" spans="1:43" x14ac:dyDescent="0.25">
      <c r="A3957" t="s">
        <v>26</v>
      </c>
      <c r="B3957">
        <v>174</v>
      </c>
      <c r="C3957" t="s">
        <v>25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  <c r="U3957">
        <f t="shared" si="1403"/>
        <v>0</v>
      </c>
      <c r="V3957" t="str">
        <f t="shared" si="1404"/>
        <v>&lt;=3 calls</v>
      </c>
      <c r="W3957" t="str">
        <f t="shared" si="1405"/>
        <v>Q4</v>
      </c>
      <c r="X3957" t="str">
        <f t="shared" si="1406"/>
        <v>Not Applicable</v>
      </c>
      <c r="Y3957" t="str">
        <f t="shared" si="1407"/>
        <v>Low</v>
      </c>
      <c r="Z3957" s="3">
        <f t="shared" si="1408"/>
        <v>-4.1834858582023585E-2</v>
      </c>
      <c r="AA3957" s="3">
        <f t="shared" si="1409"/>
        <v>-1.1676511139419319</v>
      </c>
      <c r="AB3957" s="3">
        <f t="shared" si="1410"/>
        <v>1.2823747306019151</v>
      </c>
      <c r="AC3957" s="3">
        <f t="shared" si="1411"/>
        <v>-1.4695366296648587</v>
      </c>
      <c r="AD3957" s="3">
        <f t="shared" si="1412"/>
        <v>2.5250517602064515</v>
      </c>
      <c r="AE3957" s="3">
        <f t="shared" si="1413"/>
        <v>2.2735835447362605</v>
      </c>
      <c r="AF3957" s="3">
        <f t="shared" si="1414"/>
        <v>3.4586815230762857</v>
      </c>
      <c r="AG3957" t="str">
        <f t="shared" si="1415"/>
        <v>Cluster 2</v>
      </c>
      <c r="AH3957" t="str">
        <f t="shared" si="1416"/>
        <v>Not Applicable</v>
      </c>
      <c r="AI3957" t="e">
        <f t="shared" si="1417"/>
        <v>#N/A</v>
      </c>
      <c r="AJ3957">
        <f t="shared" si="1418"/>
        <v>30.26</v>
      </c>
      <c r="AK3957" t="str">
        <f t="shared" si="1419"/>
        <v>no - Medium</v>
      </c>
      <c r="AL3957" t="str">
        <f t="shared" si="1420"/>
        <v>Q1 - Low</v>
      </c>
      <c r="AM3957">
        <f t="shared" si="1421"/>
        <v>0</v>
      </c>
      <c r="AN3957">
        <f t="shared" si="1422"/>
        <v>0</v>
      </c>
      <c r="AO3957">
        <f t="shared" si="1423"/>
        <v>0</v>
      </c>
      <c r="AP3957">
        <f t="shared" si="1424"/>
        <v>3</v>
      </c>
      <c r="AQ3957">
        <f t="shared" si="1425"/>
        <v>178</v>
      </c>
    </row>
    <row r="3958" spans="1:43" x14ac:dyDescent="0.25">
      <c r="A3958" t="s">
        <v>43</v>
      </c>
      <c r="B3958">
        <v>127</v>
      </c>
      <c r="C3958" t="s">
        <v>28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  <c r="U3958">
        <f t="shared" si="1403"/>
        <v>0</v>
      </c>
      <c r="V3958" t="str">
        <f t="shared" si="1404"/>
        <v>&lt;=3 calls</v>
      </c>
      <c r="W3958" t="str">
        <f t="shared" si="1405"/>
        <v>Q3</v>
      </c>
      <c r="X3958" t="str">
        <f t="shared" si="1406"/>
        <v>Not Applicable</v>
      </c>
      <c r="Y3958" t="str">
        <f t="shared" si="1407"/>
        <v>High</v>
      </c>
      <c r="Z3958" s="3">
        <f t="shared" si="1408"/>
        <v>4.4508320070569193E-3</v>
      </c>
      <c r="AA3958" s="3">
        <f t="shared" si="1409"/>
        <v>0.83037799417355584</v>
      </c>
      <c r="AB3958" s="3">
        <f t="shared" si="1410"/>
        <v>0.4939496539587101</v>
      </c>
      <c r="AC3958" s="3">
        <f t="shared" si="1411"/>
        <v>-1.0347700452980251</v>
      </c>
      <c r="AD3958" s="3">
        <f t="shared" si="1412"/>
        <v>2.5675473900373982</v>
      </c>
      <c r="AE3958" s="3">
        <f t="shared" si="1413"/>
        <v>1.4157269264958052</v>
      </c>
      <c r="AF3958" s="3">
        <f t="shared" si="1414"/>
        <v>2.3272872321057974</v>
      </c>
      <c r="AG3958" t="str">
        <f t="shared" si="1415"/>
        <v>Cluster 2</v>
      </c>
      <c r="AH3958" t="str">
        <f t="shared" si="1416"/>
        <v>&gt;16 messages</v>
      </c>
      <c r="AI3958" t="e">
        <f t="shared" si="1417"/>
        <v>#N/A</v>
      </c>
      <c r="AJ3958">
        <f t="shared" si="1418"/>
        <v>30.69</v>
      </c>
      <c r="AK3958" t="str">
        <f t="shared" si="1419"/>
        <v>no - Low</v>
      </c>
      <c r="AL3958" t="str">
        <f t="shared" si="1420"/>
        <v>Q1 - Low</v>
      </c>
      <c r="AM3958">
        <f t="shared" si="1421"/>
        <v>0</v>
      </c>
      <c r="AN3958">
        <f t="shared" si="1422"/>
        <v>0</v>
      </c>
      <c r="AO3958">
        <f t="shared" si="1423"/>
        <v>1</v>
      </c>
      <c r="AP3958">
        <f t="shared" si="1424"/>
        <v>1</v>
      </c>
      <c r="AQ3958">
        <f t="shared" si="1425"/>
        <v>180.5</v>
      </c>
    </row>
    <row r="3959" spans="1:43" x14ac:dyDescent="0.25">
      <c r="A3959" t="s">
        <v>44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  <c r="U3959">
        <f t="shared" si="1403"/>
        <v>0</v>
      </c>
      <c r="V3959" t="str">
        <f t="shared" si="1404"/>
        <v>&lt;=3 calls</v>
      </c>
      <c r="W3959" t="str">
        <f t="shared" si="1405"/>
        <v>Q1</v>
      </c>
      <c r="X3959" t="str">
        <f t="shared" si="1406"/>
        <v>Not Applicable</v>
      </c>
      <c r="Y3959" t="str">
        <f t="shared" si="1407"/>
        <v>Low</v>
      </c>
      <c r="Z3959" s="3">
        <f t="shared" si="1408"/>
        <v>-0.71390308593547269</v>
      </c>
      <c r="AA3959" s="3">
        <f t="shared" si="1409"/>
        <v>-0.78555789804733689</v>
      </c>
      <c r="AB3959" s="3">
        <f t="shared" si="1410"/>
        <v>-0.60031285795666955</v>
      </c>
      <c r="AC3959" s="3">
        <f t="shared" si="1411"/>
        <v>-0.34638962005053869</v>
      </c>
      <c r="AD3959" s="3">
        <f t="shared" si="1412"/>
        <v>0.84545443379260032</v>
      </c>
      <c r="AE3959" s="3">
        <f t="shared" si="1413"/>
        <v>1.2677224158306906</v>
      </c>
      <c r="AF3959" s="3">
        <f t="shared" si="1414"/>
        <v>3.2402850256697535</v>
      </c>
      <c r="AG3959" t="str">
        <f t="shared" si="1415"/>
        <v>Cluster 1</v>
      </c>
      <c r="AH3959" t="str">
        <f t="shared" si="1416"/>
        <v>&gt;16 messages</v>
      </c>
      <c r="AI3959" t="e">
        <f t="shared" si="1417"/>
        <v>#N/A</v>
      </c>
      <c r="AJ3959">
        <f t="shared" si="1418"/>
        <v>24.09</v>
      </c>
      <c r="AK3959" t="str">
        <f t="shared" si="1419"/>
        <v>no - Low</v>
      </c>
      <c r="AL3959" t="str">
        <f t="shared" si="1420"/>
        <v>Q2 - Medium</v>
      </c>
      <c r="AM3959">
        <f t="shared" si="1421"/>
        <v>0</v>
      </c>
      <c r="AN3959">
        <f t="shared" si="1422"/>
        <v>1</v>
      </c>
      <c r="AO3959">
        <f t="shared" si="1423"/>
        <v>0</v>
      </c>
      <c r="AP3959">
        <f t="shared" si="1424"/>
        <v>1</v>
      </c>
      <c r="AQ3959">
        <f t="shared" si="1425"/>
        <v>141.69999999999999</v>
      </c>
    </row>
    <row r="3960" spans="1:43" x14ac:dyDescent="0.25">
      <c r="A3960" t="s">
        <v>32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  <c r="U3960">
        <f t="shared" si="1403"/>
        <v>1</v>
      </c>
      <c r="V3960" t="str">
        <f t="shared" si="1404"/>
        <v>&lt;=3 calls</v>
      </c>
      <c r="W3960" t="str">
        <f t="shared" si="1405"/>
        <v>Q2</v>
      </c>
      <c r="X3960" t="str">
        <f t="shared" si="1406"/>
        <v>Not Applicable</v>
      </c>
      <c r="Y3960" t="str">
        <f t="shared" si="1407"/>
        <v>Medium</v>
      </c>
      <c r="Z3960" s="3">
        <f t="shared" si="1408"/>
        <v>2.0188040864438408</v>
      </c>
      <c r="AA3960" s="3">
        <f t="shared" si="1409"/>
        <v>-0.40545475098552552</v>
      </c>
      <c r="AB3960" s="3">
        <f t="shared" si="1410"/>
        <v>-0.27461584896552249</v>
      </c>
      <c r="AC3960" s="3">
        <f t="shared" si="1411"/>
        <v>-1.3970755322703865</v>
      </c>
      <c r="AD3960" s="3">
        <f t="shared" si="1412"/>
        <v>3.1859870229421112</v>
      </c>
      <c r="AE3960" s="3">
        <f t="shared" si="1413"/>
        <v>2.5034371176266288</v>
      </c>
      <c r="AF3960" s="3">
        <f t="shared" si="1414"/>
        <v>3.2224030619191497</v>
      </c>
      <c r="AG3960" t="str">
        <f t="shared" si="1415"/>
        <v>Cluster 2</v>
      </c>
      <c r="AH3960" t="str">
        <f t="shared" si="1416"/>
        <v>Not Applicable</v>
      </c>
      <c r="AI3960">
        <f t="shared" si="1417"/>
        <v>49.18</v>
      </c>
      <c r="AJ3960" t="e">
        <f t="shared" si="1418"/>
        <v>#N/A</v>
      </c>
      <c r="AK3960" t="str">
        <f t="shared" si="1419"/>
        <v>no - High</v>
      </c>
      <c r="AL3960" t="str">
        <f t="shared" si="1420"/>
        <v>Q1 - Low</v>
      </c>
      <c r="AM3960">
        <f t="shared" si="1421"/>
        <v>0</v>
      </c>
      <c r="AN3960">
        <f t="shared" si="1422"/>
        <v>1</v>
      </c>
      <c r="AO3960">
        <f t="shared" si="1423"/>
        <v>0</v>
      </c>
      <c r="AP3960">
        <f t="shared" si="1424"/>
        <v>1</v>
      </c>
      <c r="AQ3960">
        <f t="shared" si="1425"/>
        <v>289.3</v>
      </c>
    </row>
    <row r="3961" spans="1:43" x14ac:dyDescent="0.25">
      <c r="A3961" t="s">
        <v>74</v>
      </c>
      <c r="B3961">
        <v>34</v>
      </c>
      <c r="C3961" t="s">
        <v>28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  <c r="U3961">
        <f t="shared" si="1403"/>
        <v>0</v>
      </c>
      <c r="V3961" t="str">
        <f t="shared" si="1404"/>
        <v>&lt;=3 calls</v>
      </c>
      <c r="W3961" t="str">
        <f t="shared" si="1405"/>
        <v>Q1</v>
      </c>
      <c r="X3961" t="str">
        <f t="shared" si="1406"/>
        <v>Not Applicable</v>
      </c>
      <c r="Y3961" t="str">
        <f t="shared" si="1407"/>
        <v>Medium</v>
      </c>
      <c r="Z3961" s="3">
        <f t="shared" si="1408"/>
        <v>0.24328499544671242</v>
      </c>
      <c r="AA3961" s="3">
        <f t="shared" si="1409"/>
        <v>-3.7292016920420758E-2</v>
      </c>
      <c r="AB3961" s="3">
        <f t="shared" si="1410"/>
        <v>1.1254840982220324</v>
      </c>
      <c r="AC3961" s="3">
        <f t="shared" si="1411"/>
        <v>-0.27392852265606671</v>
      </c>
      <c r="AD3961" s="3">
        <f t="shared" si="1412"/>
        <v>2.7417926038625189</v>
      </c>
      <c r="AE3961" s="3">
        <f t="shared" si="1413"/>
        <v>1.184199972306492</v>
      </c>
      <c r="AF3961" s="3">
        <f t="shared" si="1414"/>
        <v>1.813072658838079</v>
      </c>
      <c r="AG3961" t="str">
        <f t="shared" si="1415"/>
        <v>Cluster 2</v>
      </c>
      <c r="AH3961" t="str">
        <f t="shared" si="1416"/>
        <v>&gt;16 messages</v>
      </c>
      <c r="AI3961" t="e">
        <f t="shared" si="1417"/>
        <v>#N/A</v>
      </c>
      <c r="AJ3961">
        <f t="shared" si="1418"/>
        <v>32.880000000000003</v>
      </c>
      <c r="AK3961" t="str">
        <f t="shared" si="1419"/>
        <v>no - Medium</v>
      </c>
      <c r="AL3961" t="str">
        <f t="shared" si="1420"/>
        <v>Q2 - Medium</v>
      </c>
      <c r="AM3961">
        <f t="shared" si="1421"/>
        <v>0</v>
      </c>
      <c r="AN3961">
        <f t="shared" si="1422"/>
        <v>0</v>
      </c>
      <c r="AO3961">
        <f t="shared" si="1423"/>
        <v>1</v>
      </c>
      <c r="AP3961">
        <f t="shared" si="1424"/>
        <v>2</v>
      </c>
      <c r="AQ3961">
        <f t="shared" si="1425"/>
        <v>193.4</v>
      </c>
    </row>
    <row r="3962" spans="1:43" x14ac:dyDescent="0.25">
      <c r="A3962" t="s">
        <v>36</v>
      </c>
      <c r="B3962">
        <v>111</v>
      </c>
      <c r="C3962" t="s">
        <v>28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  <c r="U3962">
        <f t="shared" si="1403"/>
        <v>0</v>
      </c>
      <c r="V3962" t="str">
        <f t="shared" si="1404"/>
        <v>&lt;=3 calls</v>
      </c>
      <c r="W3962" t="str">
        <f t="shared" si="1405"/>
        <v>Q3</v>
      </c>
      <c r="X3962" t="str">
        <f t="shared" si="1406"/>
        <v>Not Applicable</v>
      </c>
      <c r="Y3962" t="str">
        <f t="shared" si="1407"/>
        <v>Medium</v>
      </c>
      <c r="Z3962" s="3">
        <f t="shared" si="1408"/>
        <v>7.2953654078895855E-2</v>
      </c>
      <c r="AA3962" s="3">
        <f t="shared" si="1409"/>
        <v>0.2950494781545655</v>
      </c>
      <c r="AB3962" s="3">
        <f t="shared" si="1410"/>
        <v>-1.9944549330285331</v>
      </c>
      <c r="AC3962" s="3">
        <f t="shared" si="1411"/>
        <v>0.37822135389418376</v>
      </c>
      <c r="AD3962" s="3">
        <f t="shared" si="1412"/>
        <v>2.3909867019338202</v>
      </c>
      <c r="AE3962" s="3">
        <f t="shared" si="1413"/>
        <v>2.0526271708778836</v>
      </c>
      <c r="AF3962" s="3">
        <f t="shared" si="1414"/>
        <v>3.2725737877743746</v>
      </c>
      <c r="AG3962" t="str">
        <f t="shared" si="1415"/>
        <v>Cluster 2</v>
      </c>
      <c r="AH3962" t="str">
        <f t="shared" si="1416"/>
        <v>Not Applicable</v>
      </c>
      <c r="AI3962" t="e">
        <f t="shared" si="1417"/>
        <v>#N/A</v>
      </c>
      <c r="AJ3962">
        <f t="shared" si="1418"/>
        <v>31.31</v>
      </c>
      <c r="AK3962" t="str">
        <f t="shared" si="1419"/>
        <v>no - Medium</v>
      </c>
      <c r="AL3962" t="str">
        <f t="shared" si="1420"/>
        <v>Q3 - High</v>
      </c>
      <c r="AM3962">
        <f t="shared" si="1421"/>
        <v>0</v>
      </c>
      <c r="AN3962">
        <f t="shared" si="1422"/>
        <v>0</v>
      </c>
      <c r="AO3962">
        <f t="shared" si="1423"/>
        <v>1</v>
      </c>
      <c r="AP3962">
        <f t="shared" si="1424"/>
        <v>1</v>
      </c>
      <c r="AQ3962">
        <f t="shared" si="1425"/>
        <v>184.2</v>
      </c>
    </row>
    <row r="3963" spans="1:43" x14ac:dyDescent="0.25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  <c r="U3963">
        <f t="shared" si="1403"/>
        <v>0</v>
      </c>
      <c r="V3963" t="str">
        <f t="shared" si="1404"/>
        <v>&lt;=3 calls</v>
      </c>
      <c r="W3963" t="str">
        <f t="shared" si="1405"/>
        <v>Q3</v>
      </c>
      <c r="X3963" t="str">
        <f t="shared" si="1406"/>
        <v>Not Applicable</v>
      </c>
      <c r="Y3963" t="str">
        <f t="shared" si="1407"/>
        <v>Medium</v>
      </c>
      <c r="Z3963" s="3">
        <f t="shared" si="1408"/>
        <v>-0.66946882296995536</v>
      </c>
      <c r="AA3963" s="3">
        <f t="shared" si="1409"/>
        <v>0.58957966540664952</v>
      </c>
      <c r="AB3963" s="3">
        <f t="shared" si="1410"/>
        <v>-0.51293073359319141</v>
      </c>
      <c r="AC3963" s="3">
        <f t="shared" si="1411"/>
        <v>0.77675738956378104</v>
      </c>
      <c r="AD3963" s="3">
        <f t="shared" si="1412"/>
        <v>2.455629789547022</v>
      </c>
      <c r="AE3963" s="3">
        <f t="shared" si="1413"/>
        <v>1.2892799023083323</v>
      </c>
      <c r="AF3963" s="3">
        <f t="shared" si="1414"/>
        <v>2.3009492975034491</v>
      </c>
      <c r="AG3963" t="str">
        <f t="shared" si="1415"/>
        <v>Cluster 2</v>
      </c>
      <c r="AH3963" t="str">
        <f t="shared" si="1416"/>
        <v>&gt;16 messages</v>
      </c>
      <c r="AI3963" t="e">
        <f t="shared" si="1417"/>
        <v>#N/A</v>
      </c>
      <c r="AJ3963">
        <f t="shared" si="1418"/>
        <v>24.5</v>
      </c>
      <c r="AK3963" t="str">
        <f t="shared" si="1419"/>
        <v>no - Medium</v>
      </c>
      <c r="AL3963" t="str">
        <f t="shared" si="1420"/>
        <v>Q4 - Very High</v>
      </c>
      <c r="AM3963">
        <f t="shared" si="1421"/>
        <v>0</v>
      </c>
      <c r="AN3963">
        <f t="shared" si="1422"/>
        <v>1</v>
      </c>
      <c r="AO3963">
        <f t="shared" si="1423"/>
        <v>0</v>
      </c>
      <c r="AP3963">
        <f t="shared" si="1424"/>
        <v>2</v>
      </c>
      <c r="AQ3963">
        <f t="shared" si="1425"/>
        <v>144.1</v>
      </c>
    </row>
    <row r="3964" spans="1:43" x14ac:dyDescent="0.25">
      <c r="A3964" t="s">
        <v>72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  <c r="U3964">
        <f t="shared" si="1403"/>
        <v>0</v>
      </c>
      <c r="V3964" t="str">
        <f t="shared" si="1404"/>
        <v>&lt;=3 calls</v>
      </c>
      <c r="W3964" t="str">
        <f t="shared" si="1405"/>
        <v>Q1</v>
      </c>
      <c r="X3964" t="str">
        <f t="shared" si="1406"/>
        <v>Not Applicable</v>
      </c>
      <c r="Y3964" t="str">
        <f t="shared" si="1407"/>
        <v>Medium</v>
      </c>
      <c r="Z3964" s="3">
        <f t="shared" si="1408"/>
        <v>7.479767599306898E-4</v>
      </c>
      <c r="AA3964" s="3">
        <f t="shared" si="1409"/>
        <v>-5.4509155958712696E-3</v>
      </c>
      <c r="AB3964" s="3">
        <f t="shared" si="1410"/>
        <v>1.5802683363865011</v>
      </c>
      <c r="AC3964" s="3">
        <f t="shared" si="1411"/>
        <v>0.66806574347207237</v>
      </c>
      <c r="AD3964" s="3">
        <f t="shared" si="1412"/>
        <v>3.3809543632799874</v>
      </c>
      <c r="AE3964" s="3">
        <f t="shared" si="1413"/>
        <v>1.7156894021170379</v>
      </c>
      <c r="AF3964" s="3">
        <f t="shared" si="1414"/>
        <v>1.567267635884648</v>
      </c>
      <c r="AG3964" t="str">
        <f t="shared" si="1415"/>
        <v>Cluster 3</v>
      </c>
      <c r="AH3964" t="str">
        <f t="shared" si="1416"/>
        <v>Not Applicable</v>
      </c>
      <c r="AI3964" t="e">
        <f t="shared" si="1417"/>
        <v>#N/A</v>
      </c>
      <c r="AJ3964">
        <f t="shared" si="1418"/>
        <v>30.65</v>
      </c>
      <c r="AK3964" t="str">
        <f t="shared" si="1419"/>
        <v>no - Low</v>
      </c>
      <c r="AL3964" t="str">
        <f t="shared" si="1420"/>
        <v>Q4 - Very High</v>
      </c>
      <c r="AM3964">
        <f t="shared" si="1421"/>
        <v>0</v>
      </c>
      <c r="AN3964">
        <f t="shared" si="1422"/>
        <v>1</v>
      </c>
      <c r="AO3964">
        <f t="shared" si="1423"/>
        <v>0</v>
      </c>
      <c r="AP3964">
        <f t="shared" si="1424"/>
        <v>3</v>
      </c>
      <c r="AQ3964">
        <f t="shared" si="1425"/>
        <v>180.3</v>
      </c>
    </row>
    <row r="3965" spans="1:43" x14ac:dyDescent="0.25">
      <c r="A3965" t="s">
        <v>30</v>
      </c>
      <c r="B3965">
        <v>51</v>
      </c>
      <c r="C3965" t="s">
        <v>28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  <c r="U3965">
        <f t="shared" si="1403"/>
        <v>0</v>
      </c>
      <c r="V3965" t="str">
        <f t="shared" si="1404"/>
        <v>&lt;=3 calls</v>
      </c>
      <c r="W3965" t="str">
        <f t="shared" si="1405"/>
        <v>Q1</v>
      </c>
      <c r="X3965" t="str">
        <f t="shared" si="1406"/>
        <v>Not Applicable</v>
      </c>
      <c r="Y3965" t="str">
        <f t="shared" si="1407"/>
        <v>High</v>
      </c>
      <c r="Z3965" s="3">
        <f t="shared" si="1408"/>
        <v>-1.9617727099265153E-2</v>
      </c>
      <c r="AA3965" s="3">
        <f t="shared" si="1409"/>
        <v>1.0572458411109718</v>
      </c>
      <c r="AB3965" s="3">
        <f t="shared" si="1410"/>
        <v>-7.9992026519592654E-2</v>
      </c>
      <c r="AC3965" s="3">
        <f t="shared" si="1411"/>
        <v>1.7549822043891561</v>
      </c>
      <c r="AD3965" s="3">
        <f t="shared" si="1412"/>
        <v>3.6918493292054677</v>
      </c>
      <c r="AE3965" s="3">
        <f t="shared" si="1413"/>
        <v>2.050491376668607</v>
      </c>
      <c r="AF3965" s="3">
        <f t="shared" si="1414"/>
        <v>1.6671167631662098</v>
      </c>
      <c r="AG3965" t="str">
        <f t="shared" si="1415"/>
        <v>Cluster 3</v>
      </c>
      <c r="AH3965" t="str">
        <f t="shared" si="1416"/>
        <v>&gt;16 messages</v>
      </c>
      <c r="AI3965" t="e">
        <f t="shared" si="1417"/>
        <v>#N/A</v>
      </c>
      <c r="AJ3965">
        <f t="shared" si="1418"/>
        <v>30.46</v>
      </c>
      <c r="AK3965" t="str">
        <f t="shared" si="1419"/>
        <v>no - Low</v>
      </c>
      <c r="AL3965" t="str">
        <f t="shared" si="1420"/>
        <v>Q4 - Very High</v>
      </c>
      <c r="AM3965">
        <f t="shared" si="1421"/>
        <v>0</v>
      </c>
      <c r="AN3965">
        <f t="shared" si="1422"/>
        <v>0</v>
      </c>
      <c r="AO3965">
        <f t="shared" si="1423"/>
        <v>1</v>
      </c>
      <c r="AP3965">
        <f t="shared" si="1424"/>
        <v>1</v>
      </c>
      <c r="AQ3965">
        <f t="shared" si="1425"/>
        <v>179.2</v>
      </c>
    </row>
    <row r="3966" spans="1:43" x14ac:dyDescent="0.25">
      <c r="A3966" t="s">
        <v>59</v>
      </c>
      <c r="B3966">
        <v>64</v>
      </c>
      <c r="C3966" t="s">
        <v>28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  <c r="U3966">
        <f t="shared" si="1403"/>
        <v>0</v>
      </c>
      <c r="V3966" t="str">
        <f t="shared" si="1404"/>
        <v>&lt;=3 calls</v>
      </c>
      <c r="W3966" t="str">
        <f t="shared" si="1405"/>
        <v>Q1</v>
      </c>
      <c r="X3966" t="str">
        <f t="shared" si="1406"/>
        <v>Not Applicable</v>
      </c>
      <c r="Y3966" t="str">
        <f t="shared" si="1407"/>
        <v>High</v>
      </c>
      <c r="Z3966" s="3">
        <f t="shared" si="1408"/>
        <v>-2.4005536510015664</v>
      </c>
      <c r="AA3966" s="3">
        <f t="shared" si="1409"/>
        <v>2.1637241121390698</v>
      </c>
      <c r="AB3966" s="3">
        <f t="shared" si="1410"/>
        <v>1.0897368655278823</v>
      </c>
      <c r="AC3966" s="3">
        <f t="shared" si="1411"/>
        <v>1.2477545226278501</v>
      </c>
      <c r="AD3966" s="3">
        <f t="shared" si="1412"/>
        <v>4.6249433886485809</v>
      </c>
      <c r="AE3966" s="3">
        <f t="shared" si="1413"/>
        <v>3.6316356713769826</v>
      </c>
      <c r="AF3966" s="3">
        <f t="shared" si="1414"/>
        <v>3.6038110315374849</v>
      </c>
      <c r="AG3966" t="str">
        <f t="shared" si="1415"/>
        <v>Cluster 3</v>
      </c>
      <c r="AH3966" t="str">
        <f t="shared" si="1416"/>
        <v>Not Applicable</v>
      </c>
      <c r="AI3966" t="e">
        <f t="shared" si="1417"/>
        <v>#N/A</v>
      </c>
      <c r="AJ3966">
        <f t="shared" si="1418"/>
        <v>8.6</v>
      </c>
      <c r="AK3966" t="str">
        <f t="shared" si="1419"/>
        <v>no - Medium</v>
      </c>
      <c r="AL3966" t="str">
        <f t="shared" si="1420"/>
        <v>Q4 - Very High</v>
      </c>
      <c r="AM3966">
        <f t="shared" si="1421"/>
        <v>0</v>
      </c>
      <c r="AN3966">
        <f t="shared" si="1422"/>
        <v>0</v>
      </c>
      <c r="AO3966">
        <f t="shared" si="1423"/>
        <v>1</v>
      </c>
      <c r="AP3966">
        <f t="shared" si="1424"/>
        <v>2</v>
      </c>
      <c r="AQ3966">
        <f t="shared" si="1425"/>
        <v>50.6</v>
      </c>
    </row>
    <row r="3967" spans="1:43" x14ac:dyDescent="0.25">
      <c r="A3967" t="s">
        <v>49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  <c r="U3967">
        <f t="shared" si="1403"/>
        <v>0</v>
      </c>
      <c r="V3967" t="str">
        <f t="shared" si="1404"/>
        <v>&lt;=3 calls</v>
      </c>
      <c r="W3967" t="str">
        <f t="shared" si="1405"/>
        <v>Q3</v>
      </c>
      <c r="X3967" t="str">
        <f t="shared" si="1406"/>
        <v>Not Applicable</v>
      </c>
      <c r="Y3967" t="str">
        <f t="shared" si="1407"/>
        <v>Medium</v>
      </c>
      <c r="Z3967" s="3">
        <f t="shared" si="1408"/>
        <v>0.80426756538636779</v>
      </c>
      <c r="AA3967" s="3">
        <f t="shared" si="1409"/>
        <v>0.10002273254169895</v>
      </c>
      <c r="AB3967" s="3">
        <f t="shared" si="1410"/>
        <v>1.635875142799623</v>
      </c>
      <c r="AC3967" s="3">
        <f t="shared" si="1411"/>
        <v>0.30576025649971117</v>
      </c>
      <c r="AD3967" s="3">
        <f t="shared" si="1412"/>
        <v>3.6219164920656137</v>
      </c>
      <c r="AE3967" s="3">
        <f t="shared" si="1413"/>
        <v>1.8510612310353429</v>
      </c>
      <c r="AF3967" s="3">
        <f t="shared" si="1414"/>
        <v>1.3170331379989184</v>
      </c>
      <c r="AG3967" t="str">
        <f t="shared" si="1415"/>
        <v>Cluster 3</v>
      </c>
      <c r="AH3967" t="str">
        <f t="shared" si="1416"/>
        <v>Not Applicable</v>
      </c>
      <c r="AI3967" t="e">
        <f t="shared" si="1417"/>
        <v>#N/A</v>
      </c>
      <c r="AJ3967">
        <f t="shared" si="1418"/>
        <v>38.03</v>
      </c>
      <c r="AK3967" t="str">
        <f t="shared" si="1419"/>
        <v>no - Low</v>
      </c>
      <c r="AL3967" t="str">
        <f t="shared" si="1420"/>
        <v>Q3 - High</v>
      </c>
      <c r="AM3967">
        <f t="shared" si="1421"/>
        <v>0</v>
      </c>
      <c r="AN3967">
        <f t="shared" si="1422"/>
        <v>1</v>
      </c>
      <c r="AO3967">
        <f t="shared" si="1423"/>
        <v>0</v>
      </c>
      <c r="AP3967">
        <f t="shared" si="1424"/>
        <v>2</v>
      </c>
      <c r="AQ3967">
        <f t="shared" si="1425"/>
        <v>223.7</v>
      </c>
    </row>
    <row r="3968" spans="1:43" x14ac:dyDescent="0.25">
      <c r="A3968" t="s">
        <v>65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  <c r="U3968">
        <f t="shared" si="1403"/>
        <v>0</v>
      </c>
      <c r="V3968" t="str">
        <f t="shared" si="1404"/>
        <v>&lt;=3 calls</v>
      </c>
      <c r="W3968" t="str">
        <f t="shared" si="1405"/>
        <v>Q1</v>
      </c>
      <c r="X3968" t="str">
        <f t="shared" si="1406"/>
        <v>Not Applicable</v>
      </c>
      <c r="Y3968" t="str">
        <f t="shared" si="1407"/>
        <v>Medium</v>
      </c>
      <c r="Z3968" s="3">
        <f t="shared" si="1408"/>
        <v>0.74502188143234493</v>
      </c>
      <c r="AA3968" s="3">
        <f t="shared" si="1409"/>
        <v>-0.38555406265768205</v>
      </c>
      <c r="AB3968" s="3">
        <f t="shared" si="1410"/>
        <v>-0.87437497527848906</v>
      </c>
      <c r="AC3968" s="3">
        <f t="shared" si="1411"/>
        <v>-1.6869199218482758</v>
      </c>
      <c r="AD3968" s="3">
        <f t="shared" si="1412"/>
        <v>1.9774442602668933</v>
      </c>
      <c r="AE3968" s="3">
        <f t="shared" si="1413"/>
        <v>2.0770026382185187</v>
      </c>
      <c r="AF3968" s="3">
        <f t="shared" si="1414"/>
        <v>3.5661735958686713</v>
      </c>
      <c r="AG3968" t="str">
        <f t="shared" si="1415"/>
        <v>Cluster 1</v>
      </c>
      <c r="AH3968" t="str">
        <f t="shared" si="1416"/>
        <v>Not Applicable</v>
      </c>
      <c r="AI3968" t="e">
        <f t="shared" si="1417"/>
        <v>#N/A</v>
      </c>
      <c r="AJ3968">
        <f t="shared" si="1418"/>
        <v>37.49</v>
      </c>
      <c r="AK3968" t="str">
        <f t="shared" si="1419"/>
        <v>no - High</v>
      </c>
      <c r="AL3968" t="str">
        <f t="shared" si="1420"/>
        <v>Q1 - Low</v>
      </c>
      <c r="AM3968">
        <f t="shared" si="1421"/>
        <v>0</v>
      </c>
      <c r="AN3968">
        <f t="shared" si="1422"/>
        <v>1</v>
      </c>
      <c r="AO3968">
        <f t="shared" si="1423"/>
        <v>0</v>
      </c>
      <c r="AP3968">
        <f t="shared" si="1424"/>
        <v>1</v>
      </c>
      <c r="AQ3968">
        <f t="shared" si="1425"/>
        <v>220.5</v>
      </c>
    </row>
    <row r="3969" spans="1:43" x14ac:dyDescent="0.25">
      <c r="A3969" t="s">
        <v>63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  <c r="U3969">
        <f t="shared" si="1403"/>
        <v>0</v>
      </c>
      <c r="V3969" t="str">
        <f t="shared" si="1404"/>
        <v>&lt;=3 calls</v>
      </c>
      <c r="W3969" t="str">
        <f t="shared" si="1405"/>
        <v>Q3</v>
      </c>
      <c r="X3969" t="str">
        <f t="shared" si="1406"/>
        <v>Low</v>
      </c>
      <c r="Y3969" t="str">
        <f t="shared" si="1407"/>
        <v>Medium</v>
      </c>
      <c r="Z3969" s="3">
        <f t="shared" si="1408"/>
        <v>0.69133048034901146</v>
      </c>
      <c r="AA3969" s="3">
        <f t="shared" si="1409"/>
        <v>-8.9033806572814317E-2</v>
      </c>
      <c r="AB3969" s="3">
        <f t="shared" si="1410"/>
        <v>-0.43150648134540409</v>
      </c>
      <c r="AC3969" s="3">
        <f t="shared" si="1411"/>
        <v>5.2146415619058542E-2</v>
      </c>
      <c r="AD3969" s="3">
        <f t="shared" si="1412"/>
        <v>2.2628864664355457</v>
      </c>
      <c r="AE3969" s="3">
        <f t="shared" si="1413"/>
        <v>0.82145112080844307</v>
      </c>
      <c r="AF3969" s="3">
        <f t="shared" si="1414"/>
        <v>2.056431065651787</v>
      </c>
      <c r="AG3969" t="str">
        <f t="shared" si="1415"/>
        <v>Cluster 2</v>
      </c>
      <c r="AH3969" t="str">
        <f t="shared" si="1416"/>
        <v>Not Applicable</v>
      </c>
      <c r="AI3969" t="e">
        <f t="shared" si="1417"/>
        <v>#N/A</v>
      </c>
      <c r="AJ3969">
        <f t="shared" si="1418"/>
        <v>36.99</v>
      </c>
      <c r="AK3969" t="str">
        <f t="shared" si="1419"/>
        <v>yes - High</v>
      </c>
      <c r="AL3969" t="str">
        <f t="shared" si="1420"/>
        <v>Q3 - High</v>
      </c>
      <c r="AM3969">
        <f t="shared" si="1421"/>
        <v>1</v>
      </c>
      <c r="AN3969">
        <f t="shared" si="1422"/>
        <v>1</v>
      </c>
      <c r="AO3969">
        <f t="shared" si="1423"/>
        <v>0</v>
      </c>
      <c r="AP3969">
        <f t="shared" si="1424"/>
        <v>2</v>
      </c>
      <c r="AQ3969">
        <f t="shared" si="1425"/>
        <v>217.6</v>
      </c>
    </row>
    <row r="3970" spans="1:43" x14ac:dyDescent="0.25">
      <c r="A3970" t="s">
        <v>72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  <c r="U3970">
        <f t="shared" ref="U3970:U4033" si="1426">IF(T3970="yes",1,0)</f>
        <v>0</v>
      </c>
      <c r="V3970" t="str">
        <f t="shared" ref="V3970:V4033" si="1427">IF(S3970&gt;3,"&gt;3 calls","&lt;=3 calls")</f>
        <v>&lt;=3 calls</v>
      </c>
      <c r="W3970" t="str">
        <f t="shared" ref="W3970:W4033" si="1428">IF(B3970&lt;=_xlfn.QUARTILE.INC($B$2:$B$4251,1),"Q1",
IF(B3970&lt;=_xlfn.QUARTILE.INC($B$2:$B$4251,2),"Q2",
IF(B3970&lt;=_xlfn.QUARTILE.INC($B$2:$B$4251,3),"Q3","Q4")))</f>
        <v>Q1</v>
      </c>
      <c r="X3970" t="str">
        <f t="shared" ref="X3970:X4033" si="1429">IF(D3970="no","Not Applicable",IF(R3970&gt;2.84,"High","Low"))</f>
        <v>Not Applicable</v>
      </c>
      <c r="Y3970" t="str">
        <f t="shared" ref="Y3970:Y4033" si="1430">IF(J3970&lt;=165,"Low",IF(J3970&lt;=233,"Medium","High"))</f>
        <v>Medium</v>
      </c>
      <c r="Z3970" s="3">
        <f t="shared" ref="Z3970:Z4033" si="1431">(G3970-AVERAGE($G$2:$G$4251))/_xlfn.STDEV.S($G$2:$G$4251)</f>
        <v>-0.77685162513662176</v>
      </c>
      <c r="AA3970" s="3">
        <f t="shared" ref="AA3970:AA4033" si="1432">(J3970-AVERAGE($J$2:$J$4251))/_xlfn.STDEV.S($J$2:$J$4251)</f>
        <v>-0.25022938202834655</v>
      </c>
      <c r="AB3970" s="3">
        <f t="shared" ref="AB3970:AB4033" si="1433">(M3970-AVERAGE($M$2:$M$4251))/_xlfn.STDEV.S($M$2:$M$4251)</f>
        <v>-0.84458561470003035</v>
      </c>
      <c r="AC3970" s="3">
        <f t="shared" ref="AC3970:AC4033" si="1434">(P3970-AVERAGE($P$2:$P$4251))/_xlfn.STDEV.S($P$2:$P$4251)</f>
        <v>0.48691299998589177</v>
      </c>
      <c r="AD3970" s="3">
        <f t="shared" ref="AD3970:AD4033" si="1435">SQRT((Z3970-$BQ$13)^2+(AA3970-$BR$13)^2+(AB3970-$BS$13)^2+(AC3970-$BT$13)^2)</f>
        <v>1.6873100122570759</v>
      </c>
      <c r="AE3970" s="3">
        <f t="shared" ref="AE3970:AE4033" si="1436">SQRT((Z3970-$BQ$14)^2+(AA3970-$BR$14)^2+(AB3970-$BS$14)^2+(AC3970-$BT$14)^2)</f>
        <v>1.2714253109094484</v>
      </c>
      <c r="AF3970" s="3">
        <f t="shared" ref="AF3970:AF4033" si="1437">SQRT((Z3970-$BQ$15)^2+(AA3970-$BR$15)^2+(AB3970-$BS$15)^2+(AC3970-$BT$15)^2)</f>
        <v>2.8958642172897893</v>
      </c>
      <c r="AG3970" t="str">
        <f t="shared" ref="AG3970:AG4033" si="1438">IF(AD3970=MIN(AD3970:AF3970),"Cluster 1",IF(AE3970=MIN(AD3970:AF3970),"Cluster 2","Cluster 3"))</f>
        <v>Cluster 2</v>
      </c>
      <c r="AH3970" t="str">
        <f t="shared" ref="AH3970:AH4033" si="1439">IF(E3970="no","Not Applicable",IF(F3970=0,"0 messages",IF(F3970&lt;=16,"1-16 messages","&gt;16 messages")))</f>
        <v>&gt;16 messages</v>
      </c>
      <c r="AI3970" t="e">
        <f t="shared" ref="AI3970:AI4033" si="1440">IF(T3970="yes",I3970,NA())</f>
        <v>#N/A</v>
      </c>
      <c r="AJ3970">
        <f t="shared" ref="AJ3970:AJ4033" si="1441">IF(T3970="no",I3970,NA())</f>
        <v>23.51</v>
      </c>
      <c r="AK3970" t="str">
        <f t="shared" ref="AK3970:AK4033" si="1442">D3970&amp;" - "&amp;IF(Q3970&lt;=3,"Low",IF(Q3970&lt;=6,"Medium","High"))</f>
        <v>no - Low</v>
      </c>
      <c r="AL3970" t="str">
        <f t="shared" ref="AL3970:AL4033" si="1443">IF(P3970&lt;=8.5,"Q1 - Low",IF(P3970&lt;=10.3,"Q2 - Medium",IF(P3970&lt;=12,"Q3 - High","Q4 - Very High")))</f>
        <v>Q3 - High</v>
      </c>
      <c r="AM3970">
        <f t="shared" ref="AM3970:AM4033" si="1444">IF(D3970="yes",1,0)</f>
        <v>0</v>
      </c>
      <c r="AN3970">
        <f t="shared" ref="AN3970:AN4033" si="1445">IF(C3970="area_code_415",1,0)</f>
        <v>1</v>
      </c>
      <c r="AO3970">
        <f t="shared" ref="AO3970:AO4033" si="1446">IF(C3970="area_code_510",1,0)</f>
        <v>0</v>
      </c>
      <c r="AP3970">
        <f t="shared" ref="AP3970:AP4033" si="1447">S3970</f>
        <v>2</v>
      </c>
      <c r="AQ3970">
        <f t="shared" ref="AQ3970:AQ4033" si="1448">G3970</f>
        <v>138.30000000000001</v>
      </c>
    </row>
    <row r="3971" spans="1:43" x14ac:dyDescent="0.25">
      <c r="A3971" t="s">
        <v>44</v>
      </c>
      <c r="B3971">
        <v>105</v>
      </c>
      <c r="C3971" t="s">
        <v>25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  <c r="U3971">
        <f t="shared" si="1426"/>
        <v>0</v>
      </c>
      <c r="V3971" t="str">
        <f t="shared" si="1427"/>
        <v>&lt;=3 calls</v>
      </c>
      <c r="W3971" t="str">
        <f t="shared" si="1428"/>
        <v>Q3</v>
      </c>
      <c r="X3971" t="str">
        <f t="shared" si="1429"/>
        <v>Not Applicable</v>
      </c>
      <c r="Y3971" t="str">
        <f t="shared" si="1430"/>
        <v>Medium</v>
      </c>
      <c r="Z3971" s="3">
        <f t="shared" si="1431"/>
        <v>-0.36953754795271332</v>
      </c>
      <c r="AA3971" s="3">
        <f t="shared" si="1432"/>
        <v>-9.8984150736736068E-2</v>
      </c>
      <c r="AB3971" s="3">
        <f t="shared" si="1433"/>
        <v>-0.73932987398947636</v>
      </c>
      <c r="AC3971" s="3">
        <f t="shared" si="1434"/>
        <v>0.88544903565548905</v>
      </c>
      <c r="AD3971" s="3">
        <f t="shared" si="1435"/>
        <v>2.1982218825026818</v>
      </c>
      <c r="AE3971" s="3">
        <f t="shared" si="1436"/>
        <v>1.2153125189680667</v>
      </c>
      <c r="AF3971" s="3">
        <f t="shared" si="1437"/>
        <v>2.474225048941058</v>
      </c>
      <c r="AG3971" t="str">
        <f t="shared" si="1438"/>
        <v>Cluster 2</v>
      </c>
      <c r="AH3971" t="str">
        <f t="shared" si="1439"/>
        <v>Not Applicable</v>
      </c>
      <c r="AI3971" t="e">
        <f t="shared" si="1440"/>
        <v>#N/A</v>
      </c>
      <c r="AJ3971">
        <f t="shared" si="1441"/>
        <v>27.25</v>
      </c>
      <c r="AK3971" t="str">
        <f t="shared" si="1442"/>
        <v>no - Low</v>
      </c>
      <c r="AL3971" t="str">
        <f t="shared" si="1443"/>
        <v>Q4 - Very High</v>
      </c>
      <c r="AM3971">
        <f t="shared" si="1444"/>
        <v>0</v>
      </c>
      <c r="AN3971">
        <f t="shared" si="1445"/>
        <v>0</v>
      </c>
      <c r="AO3971">
        <f t="shared" si="1446"/>
        <v>0</v>
      </c>
      <c r="AP3971">
        <f t="shared" si="1447"/>
        <v>2</v>
      </c>
      <c r="AQ3971">
        <f t="shared" si="1448"/>
        <v>160.30000000000001</v>
      </c>
    </row>
    <row r="3972" spans="1:43" x14ac:dyDescent="0.25">
      <c r="A3972" t="s">
        <v>57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  <c r="U3972">
        <f t="shared" si="1426"/>
        <v>0</v>
      </c>
      <c r="V3972" t="str">
        <f t="shared" si="1427"/>
        <v>&gt;3 calls</v>
      </c>
      <c r="W3972" t="str">
        <f t="shared" si="1428"/>
        <v>Q4</v>
      </c>
      <c r="X3972" t="str">
        <f t="shared" si="1429"/>
        <v>Not Applicable</v>
      </c>
      <c r="Y3972" t="str">
        <f t="shared" si="1430"/>
        <v>High</v>
      </c>
      <c r="Z3972" s="3">
        <f t="shared" si="1431"/>
        <v>0.21366215346970102</v>
      </c>
      <c r="AA3972" s="3">
        <f t="shared" si="1432"/>
        <v>1.2124712100681514</v>
      </c>
      <c r="AB3972" s="3">
        <f t="shared" si="1433"/>
        <v>1.0361160164866565</v>
      </c>
      <c r="AC3972" s="3">
        <f t="shared" si="1434"/>
        <v>0.19706861040800316</v>
      </c>
      <c r="AD3972" s="3">
        <f t="shared" si="1435"/>
        <v>3.4564065687882808</v>
      </c>
      <c r="AE3972" s="3">
        <f t="shared" si="1436"/>
        <v>1.621144776970199</v>
      </c>
      <c r="AF3972" s="3">
        <f t="shared" si="1437"/>
        <v>1.1443226848370751</v>
      </c>
      <c r="AG3972" t="str">
        <f t="shared" si="1438"/>
        <v>Cluster 3</v>
      </c>
      <c r="AH3972" t="str">
        <f t="shared" si="1439"/>
        <v>Not Applicable</v>
      </c>
      <c r="AI3972" t="e">
        <f t="shared" si="1440"/>
        <v>#N/A</v>
      </c>
      <c r="AJ3972">
        <f t="shared" si="1441"/>
        <v>32.61</v>
      </c>
      <c r="AK3972" t="str">
        <f t="shared" si="1442"/>
        <v>no - Low</v>
      </c>
      <c r="AL3972" t="str">
        <f t="shared" si="1443"/>
        <v>Q3 - High</v>
      </c>
      <c r="AM3972">
        <f t="shared" si="1444"/>
        <v>0</v>
      </c>
      <c r="AN3972">
        <f t="shared" si="1445"/>
        <v>1</v>
      </c>
      <c r="AO3972">
        <f t="shared" si="1446"/>
        <v>0</v>
      </c>
      <c r="AP3972">
        <f t="shared" si="1447"/>
        <v>6</v>
      </c>
      <c r="AQ3972">
        <f t="shared" si="1448"/>
        <v>191.8</v>
      </c>
    </row>
    <row r="3973" spans="1:43" x14ac:dyDescent="0.25">
      <c r="A3973" t="s">
        <v>57</v>
      </c>
      <c r="B3973">
        <v>185</v>
      </c>
      <c r="C3973" t="s">
        <v>25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  <c r="U3973">
        <f t="shared" si="1426"/>
        <v>0</v>
      </c>
      <c r="V3973" t="str">
        <f t="shared" si="1427"/>
        <v>&lt;=3 calls</v>
      </c>
      <c r="W3973" t="str">
        <f t="shared" si="1428"/>
        <v>Q4</v>
      </c>
      <c r="X3973" t="str">
        <f t="shared" si="1429"/>
        <v>Not Applicable</v>
      </c>
      <c r="Y3973" t="str">
        <f t="shared" si="1430"/>
        <v>Medium</v>
      </c>
      <c r="Z3973" s="3">
        <f t="shared" si="1431"/>
        <v>-1.4137427276423695</v>
      </c>
      <c r="AA3973" s="3">
        <f t="shared" si="1432"/>
        <v>0.59355980307221801</v>
      </c>
      <c r="AB3973" s="3">
        <f t="shared" si="1433"/>
        <v>-0.89026263425366714</v>
      </c>
      <c r="AC3973" s="3">
        <f t="shared" si="1434"/>
        <v>-0.63623400962842791</v>
      </c>
      <c r="AD3973" s="3">
        <f t="shared" si="1435"/>
        <v>1.6896697534833454</v>
      </c>
      <c r="AE3973" s="3">
        <f t="shared" si="1436"/>
        <v>1.8837045980569678</v>
      </c>
      <c r="AF3973" s="3">
        <f t="shared" si="1437"/>
        <v>3.4988143919970169</v>
      </c>
      <c r="AG3973" t="str">
        <f t="shared" si="1438"/>
        <v>Cluster 1</v>
      </c>
      <c r="AH3973" t="str">
        <f t="shared" si="1439"/>
        <v>&gt;16 messages</v>
      </c>
      <c r="AI3973" t="e">
        <f t="shared" si="1440"/>
        <v>#N/A</v>
      </c>
      <c r="AJ3973">
        <f t="shared" si="1441"/>
        <v>17.66</v>
      </c>
      <c r="AK3973" t="str">
        <f t="shared" si="1442"/>
        <v>no - Medium</v>
      </c>
      <c r="AL3973" t="str">
        <f t="shared" si="1443"/>
        <v>Q1 - Low</v>
      </c>
      <c r="AM3973">
        <f t="shared" si="1444"/>
        <v>0</v>
      </c>
      <c r="AN3973">
        <f t="shared" si="1445"/>
        <v>0</v>
      </c>
      <c r="AO3973">
        <f t="shared" si="1446"/>
        <v>0</v>
      </c>
      <c r="AP3973">
        <f t="shared" si="1447"/>
        <v>0</v>
      </c>
      <c r="AQ3973">
        <f t="shared" si="1448"/>
        <v>103.9</v>
      </c>
    </row>
    <row r="3974" spans="1:43" x14ac:dyDescent="0.25">
      <c r="A3974" t="s">
        <v>48</v>
      </c>
      <c r="B3974">
        <v>99</v>
      </c>
      <c r="C3974" t="s">
        <v>28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  <c r="U3974">
        <f t="shared" si="1426"/>
        <v>0</v>
      </c>
      <c r="V3974" t="str">
        <f t="shared" si="1427"/>
        <v>&lt;=3 calls</v>
      </c>
      <c r="W3974" t="str">
        <f t="shared" si="1428"/>
        <v>Q2</v>
      </c>
      <c r="X3974" t="str">
        <f t="shared" si="1429"/>
        <v>Not Applicable</v>
      </c>
      <c r="Y3974" t="str">
        <f t="shared" si="1430"/>
        <v>Medium</v>
      </c>
      <c r="Z3974" s="3">
        <f t="shared" si="1431"/>
        <v>0.64134193451280475</v>
      </c>
      <c r="AA3974" s="3">
        <f t="shared" si="1432"/>
        <v>0.3627118184692335</v>
      </c>
      <c r="AB3974" s="3">
        <f t="shared" si="1433"/>
        <v>1.4313215334942082</v>
      </c>
      <c r="AC3974" s="3">
        <f t="shared" si="1434"/>
        <v>-0.23769797395883072</v>
      </c>
      <c r="AD3974" s="3">
        <f t="shared" si="1435"/>
        <v>3.3231634964781769</v>
      </c>
      <c r="AE3974" s="3">
        <f t="shared" si="1436"/>
        <v>1.6272863912938711</v>
      </c>
      <c r="AF3974" s="3">
        <f t="shared" si="1437"/>
        <v>1.5009018536384711</v>
      </c>
      <c r="AG3974" t="str">
        <f t="shared" si="1438"/>
        <v>Cluster 3</v>
      </c>
      <c r="AH3974" t="str">
        <f t="shared" si="1439"/>
        <v>Not Applicable</v>
      </c>
      <c r="AI3974" t="e">
        <f t="shared" si="1440"/>
        <v>#N/A</v>
      </c>
      <c r="AJ3974">
        <f t="shared" si="1441"/>
        <v>36.53</v>
      </c>
      <c r="AK3974" t="str">
        <f t="shared" si="1442"/>
        <v>no - Low</v>
      </c>
      <c r="AL3974" t="str">
        <f t="shared" si="1443"/>
        <v>Q2 - Medium</v>
      </c>
      <c r="AM3974">
        <f t="shared" si="1444"/>
        <v>0</v>
      </c>
      <c r="AN3974">
        <f t="shared" si="1445"/>
        <v>0</v>
      </c>
      <c r="AO3974">
        <f t="shared" si="1446"/>
        <v>1</v>
      </c>
      <c r="AP3974">
        <f t="shared" si="1447"/>
        <v>2</v>
      </c>
      <c r="AQ3974">
        <f t="shared" si="1448"/>
        <v>214.9</v>
      </c>
    </row>
    <row r="3975" spans="1:43" x14ac:dyDescent="0.25">
      <c r="A3975" t="s">
        <v>32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  <c r="U3975">
        <f t="shared" si="1426"/>
        <v>0</v>
      </c>
      <c r="V3975" t="str">
        <f t="shared" si="1427"/>
        <v>&lt;=3 calls</v>
      </c>
      <c r="W3975" t="str">
        <f t="shared" si="1428"/>
        <v>Q1</v>
      </c>
      <c r="X3975" t="str">
        <f t="shared" si="1429"/>
        <v>Not Applicable</v>
      </c>
      <c r="Y3975" t="str">
        <f t="shared" si="1430"/>
        <v>Medium</v>
      </c>
      <c r="Z3975" s="3">
        <f t="shared" si="1431"/>
        <v>-0.26585760103317313</v>
      </c>
      <c r="AA3975" s="3">
        <f t="shared" si="1432"/>
        <v>0.23932755083660345</v>
      </c>
      <c r="AB3975" s="3">
        <f t="shared" si="1433"/>
        <v>3.1221586306652723E-2</v>
      </c>
      <c r="AC3975" s="3">
        <f t="shared" si="1434"/>
        <v>-0.70869510702289995</v>
      </c>
      <c r="AD3975" s="3">
        <f t="shared" si="1435"/>
        <v>1.7953201221399571</v>
      </c>
      <c r="AE3975" s="3">
        <f t="shared" si="1436"/>
        <v>0.79446930890139755</v>
      </c>
      <c r="AF3975" s="3">
        <f t="shared" si="1437"/>
        <v>2.4574760679632055</v>
      </c>
      <c r="AG3975" t="str">
        <f t="shared" si="1438"/>
        <v>Cluster 2</v>
      </c>
      <c r="AH3975" t="str">
        <f t="shared" si="1439"/>
        <v>Not Applicable</v>
      </c>
      <c r="AI3975" t="e">
        <f t="shared" si="1440"/>
        <v>#N/A</v>
      </c>
      <c r="AJ3975">
        <f t="shared" si="1441"/>
        <v>28.2</v>
      </c>
      <c r="AK3975" t="str">
        <f t="shared" si="1442"/>
        <v>no - Low</v>
      </c>
      <c r="AL3975" t="str">
        <f t="shared" si="1443"/>
        <v>Q1 - Low</v>
      </c>
      <c r="AM3975">
        <f t="shared" si="1444"/>
        <v>0</v>
      </c>
      <c r="AN3975">
        <f t="shared" si="1445"/>
        <v>1</v>
      </c>
      <c r="AO3975">
        <f t="shared" si="1446"/>
        <v>0</v>
      </c>
      <c r="AP3975">
        <f t="shared" si="1447"/>
        <v>1</v>
      </c>
      <c r="AQ3975">
        <f t="shared" si="1448"/>
        <v>165.9</v>
      </c>
    </row>
    <row r="3976" spans="1:43" x14ac:dyDescent="0.25">
      <c r="A3976" t="s">
        <v>34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  <c r="U3976">
        <f t="shared" si="1426"/>
        <v>1</v>
      </c>
      <c r="V3976" t="str">
        <f t="shared" si="1427"/>
        <v>&lt;=3 calls</v>
      </c>
      <c r="W3976" t="str">
        <f t="shared" si="1428"/>
        <v>Q4</v>
      </c>
      <c r="X3976" t="str">
        <f t="shared" si="1429"/>
        <v>Low</v>
      </c>
      <c r="Y3976" t="str">
        <f t="shared" si="1430"/>
        <v>Medium</v>
      </c>
      <c r="Z3976" s="3">
        <f t="shared" si="1431"/>
        <v>-1.6303597595992665</v>
      </c>
      <c r="AA3976" s="3">
        <f t="shared" si="1432"/>
        <v>-3.4608467630870329E-3</v>
      </c>
      <c r="AB3976" s="3">
        <f t="shared" si="1433"/>
        <v>-1.6171230323680572</v>
      </c>
      <c r="AC3976" s="3">
        <f t="shared" si="1434"/>
        <v>-1.6506893731510393</v>
      </c>
      <c r="AD3976" s="3">
        <f t="shared" si="1435"/>
        <v>1.4814456479624987</v>
      </c>
      <c r="AE3976" s="3">
        <f t="shared" si="1436"/>
        <v>2.8280642198560355</v>
      </c>
      <c r="AF3976" s="3">
        <f t="shared" si="1437"/>
        <v>4.669176935541512</v>
      </c>
      <c r="AG3976" t="str">
        <f t="shared" si="1438"/>
        <v>Cluster 1</v>
      </c>
      <c r="AH3976" t="str">
        <f t="shared" si="1439"/>
        <v>&gt;16 messages</v>
      </c>
      <c r="AI3976">
        <f t="shared" si="1440"/>
        <v>15.67</v>
      </c>
      <c r="AJ3976" t="e">
        <f t="shared" si="1441"/>
        <v>#N/A</v>
      </c>
      <c r="AK3976" t="str">
        <f t="shared" si="1442"/>
        <v>yes - Low</v>
      </c>
      <c r="AL3976" t="str">
        <f t="shared" si="1443"/>
        <v>Q1 - Low</v>
      </c>
      <c r="AM3976">
        <f t="shared" si="1444"/>
        <v>1</v>
      </c>
      <c r="AN3976">
        <f t="shared" si="1445"/>
        <v>1</v>
      </c>
      <c r="AO3976">
        <f t="shared" si="1446"/>
        <v>0</v>
      </c>
      <c r="AP3976">
        <f t="shared" si="1447"/>
        <v>1</v>
      </c>
      <c r="AQ3976">
        <f t="shared" si="1448"/>
        <v>92.2</v>
      </c>
    </row>
    <row r="3977" spans="1:43" x14ac:dyDescent="0.25">
      <c r="A3977" t="s">
        <v>26</v>
      </c>
      <c r="B3977">
        <v>82</v>
      </c>
      <c r="C3977" t="s">
        <v>25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  <c r="U3977">
        <f t="shared" si="1426"/>
        <v>0</v>
      </c>
      <c r="V3977" t="str">
        <f t="shared" si="1427"/>
        <v>&lt;=3 calls</v>
      </c>
      <c r="W3977" t="str">
        <f t="shared" si="1428"/>
        <v>Q2</v>
      </c>
      <c r="X3977" t="str">
        <f t="shared" si="1429"/>
        <v>Not Applicable</v>
      </c>
      <c r="Y3977" t="str">
        <f t="shared" si="1430"/>
        <v>High</v>
      </c>
      <c r="Z3977" s="3">
        <f t="shared" si="1431"/>
        <v>3.7776529231195094E-2</v>
      </c>
      <c r="AA3977" s="3">
        <f t="shared" si="1432"/>
        <v>1.1885903840747383</v>
      </c>
      <c r="AB3977" s="3">
        <f t="shared" si="1433"/>
        <v>-0.99353241759232347</v>
      </c>
      <c r="AC3977" s="3">
        <f t="shared" si="1434"/>
        <v>0.23329915910523916</v>
      </c>
      <c r="AD3977" s="3">
        <f t="shared" si="1435"/>
        <v>2.7180832657149128</v>
      </c>
      <c r="AE3977" s="3">
        <f t="shared" si="1436"/>
        <v>1.5670703014612164</v>
      </c>
      <c r="AF3977" s="3">
        <f t="shared" si="1437"/>
        <v>2.3502004212585894</v>
      </c>
      <c r="AG3977" t="str">
        <f t="shared" si="1438"/>
        <v>Cluster 2</v>
      </c>
      <c r="AH3977" t="str">
        <f t="shared" si="1439"/>
        <v>Not Applicable</v>
      </c>
      <c r="AI3977" t="e">
        <f t="shared" si="1440"/>
        <v>#N/A</v>
      </c>
      <c r="AJ3977">
        <f t="shared" si="1441"/>
        <v>30.99</v>
      </c>
      <c r="AK3977" t="str">
        <f t="shared" si="1442"/>
        <v>no - Medium</v>
      </c>
      <c r="AL3977" t="str">
        <f t="shared" si="1443"/>
        <v>Q3 - High</v>
      </c>
      <c r="AM3977">
        <f t="shared" si="1444"/>
        <v>0</v>
      </c>
      <c r="AN3977">
        <f t="shared" si="1445"/>
        <v>0</v>
      </c>
      <c r="AO3977">
        <f t="shared" si="1446"/>
        <v>0</v>
      </c>
      <c r="AP3977">
        <f t="shared" si="1447"/>
        <v>1</v>
      </c>
      <c r="AQ3977">
        <f t="shared" si="1448"/>
        <v>182.3</v>
      </c>
    </row>
    <row r="3978" spans="1:43" x14ac:dyDescent="0.25">
      <c r="A3978" t="s">
        <v>59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  <c r="U3978">
        <f t="shared" si="1426"/>
        <v>1</v>
      </c>
      <c r="V3978" t="str">
        <f t="shared" si="1427"/>
        <v>&lt;=3 calls</v>
      </c>
      <c r="W3978" t="str">
        <f t="shared" si="1428"/>
        <v>Q4</v>
      </c>
      <c r="X3978" t="str">
        <f t="shared" si="1429"/>
        <v>Not Applicable</v>
      </c>
      <c r="Y3978" t="str">
        <f t="shared" si="1430"/>
        <v>Medium</v>
      </c>
      <c r="Z3978" s="3">
        <f t="shared" si="1431"/>
        <v>0.57654196768809207</v>
      </c>
      <c r="AA3978" s="3">
        <f t="shared" si="1432"/>
        <v>-0.31192151584466132</v>
      </c>
      <c r="AB3978" s="3">
        <f t="shared" si="1433"/>
        <v>0.8474500661564186</v>
      </c>
      <c r="AC3978" s="3">
        <f t="shared" si="1434"/>
        <v>-1.7231504705455116</v>
      </c>
      <c r="AD3978" s="3">
        <f t="shared" si="1435"/>
        <v>2.6258246183305731</v>
      </c>
      <c r="AE3978" s="3">
        <f t="shared" si="1436"/>
        <v>2.0290674782574936</v>
      </c>
      <c r="AF3978" s="3">
        <f t="shared" si="1437"/>
        <v>3.0560226989362413</v>
      </c>
      <c r="AG3978" t="str">
        <f t="shared" si="1438"/>
        <v>Cluster 2</v>
      </c>
      <c r="AH3978" t="str">
        <f t="shared" si="1439"/>
        <v>Not Applicable</v>
      </c>
      <c r="AI3978">
        <f t="shared" si="1440"/>
        <v>35.94</v>
      </c>
      <c r="AJ3978" t="e">
        <f t="shared" si="1441"/>
        <v>#N/A</v>
      </c>
      <c r="AK3978" t="str">
        <f t="shared" si="1442"/>
        <v>no - Medium</v>
      </c>
      <c r="AL3978" t="str">
        <f t="shared" si="1443"/>
        <v>Q1 - Low</v>
      </c>
      <c r="AM3978">
        <f t="shared" si="1444"/>
        <v>0</v>
      </c>
      <c r="AN3978">
        <f t="shared" si="1445"/>
        <v>1</v>
      </c>
      <c r="AO3978">
        <f t="shared" si="1446"/>
        <v>0</v>
      </c>
      <c r="AP3978">
        <f t="shared" si="1447"/>
        <v>1</v>
      </c>
      <c r="AQ3978">
        <f t="shared" si="1448"/>
        <v>211.4</v>
      </c>
    </row>
    <row r="3979" spans="1:43" x14ac:dyDescent="0.25">
      <c r="A3979" t="s">
        <v>46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  <c r="U3979">
        <f t="shared" si="1426"/>
        <v>0</v>
      </c>
      <c r="V3979" t="str">
        <f t="shared" si="1427"/>
        <v>&lt;=3 calls</v>
      </c>
      <c r="W3979" t="str">
        <f t="shared" si="1428"/>
        <v>Q2</v>
      </c>
      <c r="X3979" t="str">
        <f t="shared" si="1429"/>
        <v>Not Applicable</v>
      </c>
      <c r="Y3979" t="str">
        <f t="shared" si="1430"/>
        <v>Medium</v>
      </c>
      <c r="Z3979" s="3">
        <f t="shared" si="1431"/>
        <v>-1.7247825684009908</v>
      </c>
      <c r="AA3979" s="3">
        <f t="shared" si="1432"/>
        <v>3.8330598725384211E-2</v>
      </c>
      <c r="AB3979" s="3">
        <f t="shared" si="1433"/>
        <v>-1.2437630464513758</v>
      </c>
      <c r="AC3979" s="3">
        <f t="shared" si="1434"/>
        <v>1.5013683635085036</v>
      </c>
      <c r="AD3979" s="3">
        <f t="shared" si="1435"/>
        <v>2.8141969221225112</v>
      </c>
      <c r="AE3979" s="3">
        <f t="shared" si="1436"/>
        <v>2.6033435466186123</v>
      </c>
      <c r="AF3979" s="3">
        <f t="shared" si="1437"/>
        <v>3.692572399690726</v>
      </c>
      <c r="AG3979" t="str">
        <f t="shared" si="1438"/>
        <v>Cluster 2</v>
      </c>
      <c r="AH3979" t="str">
        <f t="shared" si="1439"/>
        <v>Not Applicable</v>
      </c>
      <c r="AI3979" t="e">
        <f t="shared" si="1440"/>
        <v>#N/A</v>
      </c>
      <c r="AJ3979">
        <f t="shared" si="1441"/>
        <v>14.81</v>
      </c>
      <c r="AK3979" t="str">
        <f t="shared" si="1442"/>
        <v>no - Medium</v>
      </c>
      <c r="AL3979" t="str">
        <f t="shared" si="1443"/>
        <v>Q4 - Very High</v>
      </c>
      <c r="AM3979">
        <f t="shared" si="1444"/>
        <v>0</v>
      </c>
      <c r="AN3979">
        <f t="shared" si="1445"/>
        <v>1</v>
      </c>
      <c r="AO3979">
        <f t="shared" si="1446"/>
        <v>0</v>
      </c>
      <c r="AP3979">
        <f t="shared" si="1447"/>
        <v>2</v>
      </c>
      <c r="AQ3979">
        <f t="shared" si="1448"/>
        <v>87.1</v>
      </c>
    </row>
    <row r="3980" spans="1:43" x14ac:dyDescent="0.25">
      <c r="A3980" t="s">
        <v>29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  <c r="U3980">
        <f t="shared" si="1426"/>
        <v>0</v>
      </c>
      <c r="V3980" t="str">
        <f t="shared" si="1427"/>
        <v>&lt;=3 calls</v>
      </c>
      <c r="W3980" t="str">
        <f t="shared" si="1428"/>
        <v>Q2</v>
      </c>
      <c r="X3980" t="str">
        <f t="shared" si="1429"/>
        <v>Not Applicable</v>
      </c>
      <c r="Y3980" t="str">
        <f t="shared" si="1430"/>
        <v>High</v>
      </c>
      <c r="Z3980" s="3">
        <f t="shared" si="1431"/>
        <v>0.30438210702429835</v>
      </c>
      <c r="AA3980" s="3">
        <f t="shared" si="1432"/>
        <v>1.4293887128416451</v>
      </c>
      <c r="AB3980" s="3">
        <f t="shared" si="1433"/>
        <v>-1.2469475875086351E-2</v>
      </c>
      <c r="AC3980" s="3">
        <f t="shared" si="1434"/>
        <v>-5.6545230472650088E-2</v>
      </c>
      <c r="AD3980" s="3">
        <f t="shared" si="1435"/>
        <v>3.0771196982616495</v>
      </c>
      <c r="AE3980" s="3">
        <f t="shared" si="1436"/>
        <v>1.4625844968388837</v>
      </c>
      <c r="AF3980" s="3">
        <f t="shared" si="1437"/>
        <v>1.6761984319754737</v>
      </c>
      <c r="AG3980" t="str">
        <f t="shared" si="1438"/>
        <v>Cluster 2</v>
      </c>
      <c r="AH3980" t="str">
        <f t="shared" si="1439"/>
        <v>Not Applicable</v>
      </c>
      <c r="AI3980" t="e">
        <f t="shared" si="1440"/>
        <v>#N/A</v>
      </c>
      <c r="AJ3980">
        <f t="shared" si="1441"/>
        <v>33.44</v>
      </c>
      <c r="AK3980" t="str">
        <f t="shared" si="1442"/>
        <v>no - High</v>
      </c>
      <c r="AL3980" t="str">
        <f t="shared" si="1443"/>
        <v>Q2 - Medium</v>
      </c>
      <c r="AM3980">
        <f t="shared" si="1444"/>
        <v>0</v>
      </c>
      <c r="AN3980">
        <f t="shared" si="1445"/>
        <v>1</v>
      </c>
      <c r="AO3980">
        <f t="shared" si="1446"/>
        <v>0</v>
      </c>
      <c r="AP3980">
        <f t="shared" si="1447"/>
        <v>3</v>
      </c>
      <c r="AQ3980">
        <f t="shared" si="1448"/>
        <v>196.7</v>
      </c>
    </row>
    <row r="3981" spans="1:43" x14ac:dyDescent="0.25">
      <c r="A3981" t="s">
        <v>52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  <c r="U3981">
        <f t="shared" si="1426"/>
        <v>0</v>
      </c>
      <c r="V3981" t="str">
        <f t="shared" si="1427"/>
        <v>&lt;=3 calls</v>
      </c>
      <c r="W3981" t="str">
        <f t="shared" si="1428"/>
        <v>Q2</v>
      </c>
      <c r="X3981" t="str">
        <f t="shared" si="1429"/>
        <v>Not Applicable</v>
      </c>
      <c r="Y3981" t="str">
        <f t="shared" si="1430"/>
        <v>Medium</v>
      </c>
      <c r="Z3981" s="3">
        <f t="shared" si="1431"/>
        <v>-1.2156399719211053</v>
      </c>
      <c r="AA3981" s="3">
        <f t="shared" si="1432"/>
        <v>0.17564534818750449</v>
      </c>
      <c r="AB3981" s="3">
        <f t="shared" si="1433"/>
        <v>0.18215434657084292</v>
      </c>
      <c r="AC3981" s="3">
        <f t="shared" si="1434"/>
        <v>-0.70869510702289995</v>
      </c>
      <c r="AD3981" s="3">
        <f t="shared" si="1435"/>
        <v>1.7061623668320052</v>
      </c>
      <c r="AE3981" s="3">
        <f t="shared" si="1436"/>
        <v>1.4297065399462596</v>
      </c>
      <c r="AF3981" s="3">
        <f t="shared" si="1437"/>
        <v>3.0293780811804294</v>
      </c>
      <c r="AG3981" t="str">
        <f t="shared" si="1438"/>
        <v>Cluster 2</v>
      </c>
      <c r="AH3981" t="str">
        <f t="shared" si="1439"/>
        <v>Not Applicable</v>
      </c>
      <c r="AI3981" t="e">
        <f t="shared" si="1440"/>
        <v>#N/A</v>
      </c>
      <c r="AJ3981">
        <f t="shared" si="1441"/>
        <v>19.48</v>
      </c>
      <c r="AK3981" t="str">
        <f t="shared" si="1442"/>
        <v>no - Medium</v>
      </c>
      <c r="AL3981" t="str">
        <f t="shared" si="1443"/>
        <v>Q1 - Low</v>
      </c>
      <c r="AM3981">
        <f t="shared" si="1444"/>
        <v>0</v>
      </c>
      <c r="AN3981">
        <f t="shared" si="1445"/>
        <v>1</v>
      </c>
      <c r="AO3981">
        <f t="shared" si="1446"/>
        <v>0</v>
      </c>
      <c r="AP3981">
        <f t="shared" si="1447"/>
        <v>2</v>
      </c>
      <c r="AQ3981">
        <f t="shared" si="1448"/>
        <v>114.6</v>
      </c>
    </row>
    <row r="3982" spans="1:43" x14ac:dyDescent="0.25">
      <c r="A3982" t="s">
        <v>60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  <c r="U3982">
        <f t="shared" si="1426"/>
        <v>0</v>
      </c>
      <c r="V3982" t="str">
        <f t="shared" si="1427"/>
        <v>&lt;=3 calls</v>
      </c>
      <c r="W3982" t="str">
        <f t="shared" si="1428"/>
        <v>Q4</v>
      </c>
      <c r="X3982" t="str">
        <f t="shared" si="1429"/>
        <v>Not Applicable</v>
      </c>
      <c r="Y3982" t="str">
        <f t="shared" si="1430"/>
        <v>Medium</v>
      </c>
      <c r="Z3982" s="3">
        <f t="shared" si="1431"/>
        <v>0.44879346166222978</v>
      </c>
      <c r="AA3982" s="3">
        <f t="shared" si="1432"/>
        <v>-0.43331571464450658</v>
      </c>
      <c r="AB3982" s="3">
        <f t="shared" si="1433"/>
        <v>0.57735986357839397</v>
      </c>
      <c r="AC3982" s="3">
        <f t="shared" si="1434"/>
        <v>0.84921848695825297</v>
      </c>
      <c r="AD3982" s="3">
        <f t="shared" si="1435"/>
        <v>2.8857939506417143</v>
      </c>
      <c r="AE3982" s="3">
        <f t="shared" si="1436"/>
        <v>1.2015384015717405</v>
      </c>
      <c r="AF3982" s="3">
        <f t="shared" si="1437"/>
        <v>1.5998694744705997</v>
      </c>
      <c r="AG3982" t="str">
        <f t="shared" si="1438"/>
        <v>Cluster 2</v>
      </c>
      <c r="AH3982" t="str">
        <f t="shared" si="1439"/>
        <v>Not Applicable</v>
      </c>
      <c r="AI3982" t="e">
        <f t="shared" si="1440"/>
        <v>#N/A</v>
      </c>
      <c r="AJ3982">
        <f t="shared" si="1441"/>
        <v>34.770000000000003</v>
      </c>
      <c r="AK3982" t="str">
        <f t="shared" si="1442"/>
        <v>no - High</v>
      </c>
      <c r="AL3982" t="str">
        <f t="shared" si="1443"/>
        <v>Q4 - Very High</v>
      </c>
      <c r="AM3982">
        <f t="shared" si="1444"/>
        <v>0</v>
      </c>
      <c r="AN3982">
        <f t="shared" si="1445"/>
        <v>1</v>
      </c>
      <c r="AO3982">
        <f t="shared" si="1446"/>
        <v>0</v>
      </c>
      <c r="AP3982">
        <f t="shared" si="1447"/>
        <v>0</v>
      </c>
      <c r="AQ3982">
        <f t="shared" si="1448"/>
        <v>204.5</v>
      </c>
    </row>
    <row r="3983" spans="1:43" x14ac:dyDescent="0.25">
      <c r="A3983" t="s">
        <v>27</v>
      </c>
      <c r="B3983">
        <v>97</v>
      </c>
      <c r="C3983" t="s">
        <v>28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  <c r="U3983">
        <f t="shared" si="1426"/>
        <v>1</v>
      </c>
      <c r="V3983" t="str">
        <f t="shared" si="1427"/>
        <v>&gt;3 calls</v>
      </c>
      <c r="W3983" t="str">
        <f t="shared" si="1428"/>
        <v>Q2</v>
      </c>
      <c r="X3983" t="str">
        <f t="shared" si="1429"/>
        <v>Low</v>
      </c>
      <c r="Y3983" t="str">
        <f t="shared" si="1430"/>
        <v>Medium</v>
      </c>
      <c r="Z3983" s="3">
        <f t="shared" si="1431"/>
        <v>1.7133185285559094</v>
      </c>
      <c r="AA3983" s="3">
        <f t="shared" si="1432"/>
        <v>0.32490051064633074</v>
      </c>
      <c r="AB3983" s="3">
        <f t="shared" si="1433"/>
        <v>0.8851832562224663</v>
      </c>
      <c r="AC3983" s="3">
        <f t="shared" si="1434"/>
        <v>-1.5057671783620949</v>
      </c>
      <c r="AD3983" s="3">
        <f t="shared" si="1435"/>
        <v>3.5954381024800872</v>
      </c>
      <c r="AE3983" s="3">
        <f t="shared" si="1436"/>
        <v>2.4681784608573962</v>
      </c>
      <c r="AF3983" s="3">
        <f t="shared" si="1437"/>
        <v>2.6938141510718894</v>
      </c>
      <c r="AG3983" t="str">
        <f t="shared" si="1438"/>
        <v>Cluster 2</v>
      </c>
      <c r="AH3983" t="str">
        <f t="shared" si="1439"/>
        <v>Not Applicable</v>
      </c>
      <c r="AI3983">
        <f t="shared" si="1440"/>
        <v>46.38</v>
      </c>
      <c r="AJ3983" t="e">
        <f t="shared" si="1441"/>
        <v>#N/A</v>
      </c>
      <c r="AK3983" t="str">
        <f t="shared" si="1442"/>
        <v>yes - High</v>
      </c>
      <c r="AL3983" t="str">
        <f t="shared" si="1443"/>
        <v>Q1 - Low</v>
      </c>
      <c r="AM3983">
        <f t="shared" si="1444"/>
        <v>1</v>
      </c>
      <c r="AN3983">
        <f t="shared" si="1445"/>
        <v>0</v>
      </c>
      <c r="AO3983">
        <f t="shared" si="1446"/>
        <v>1</v>
      </c>
      <c r="AP3983">
        <f t="shared" si="1447"/>
        <v>5</v>
      </c>
      <c r="AQ3983">
        <f t="shared" si="1448"/>
        <v>272.8</v>
      </c>
    </row>
    <row r="3984" spans="1:43" x14ac:dyDescent="0.25">
      <c r="A3984" t="s">
        <v>66</v>
      </c>
      <c r="B3984">
        <v>53</v>
      </c>
      <c r="C3984" t="s">
        <v>28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  <c r="U3984">
        <f t="shared" si="1426"/>
        <v>0</v>
      </c>
      <c r="V3984" t="str">
        <f t="shared" si="1427"/>
        <v>&lt;=3 calls</v>
      </c>
      <c r="W3984" t="str">
        <f t="shared" si="1428"/>
        <v>Q1</v>
      </c>
      <c r="X3984" t="str">
        <f t="shared" si="1429"/>
        <v>Not Applicable</v>
      </c>
      <c r="Y3984" t="str">
        <f t="shared" si="1430"/>
        <v>Medium</v>
      </c>
      <c r="Z3984" s="3">
        <f t="shared" si="1431"/>
        <v>-0.10108054253604642</v>
      </c>
      <c r="AA3984" s="3">
        <f t="shared" si="1432"/>
        <v>-0.17460676638254102</v>
      </c>
      <c r="AB3984" s="3">
        <f t="shared" si="1433"/>
        <v>-1.6091792028804681</v>
      </c>
      <c r="AC3984" s="3">
        <f t="shared" si="1434"/>
        <v>0.63183519477483641</v>
      </c>
      <c r="AD3984" s="3">
        <f t="shared" si="1435"/>
        <v>2.126808779659489</v>
      </c>
      <c r="AE3984" s="3">
        <f t="shared" si="1436"/>
        <v>1.7405109075455756</v>
      </c>
      <c r="AF3984" s="3">
        <f t="shared" si="1437"/>
        <v>3.0879509149812536</v>
      </c>
      <c r="AG3984" t="str">
        <f t="shared" si="1438"/>
        <v>Cluster 2</v>
      </c>
      <c r="AH3984" t="str">
        <f t="shared" si="1439"/>
        <v>&gt;16 messages</v>
      </c>
      <c r="AI3984" t="e">
        <f t="shared" si="1440"/>
        <v>#N/A</v>
      </c>
      <c r="AJ3984">
        <f t="shared" si="1441"/>
        <v>29.72</v>
      </c>
      <c r="AK3984" t="str">
        <f t="shared" si="1442"/>
        <v>no - Low</v>
      </c>
      <c r="AL3984" t="str">
        <f t="shared" si="1443"/>
        <v>Q3 - High</v>
      </c>
      <c r="AM3984">
        <f t="shared" si="1444"/>
        <v>0</v>
      </c>
      <c r="AN3984">
        <f t="shared" si="1445"/>
        <v>0</v>
      </c>
      <c r="AO3984">
        <f t="shared" si="1446"/>
        <v>1</v>
      </c>
      <c r="AP3984">
        <f t="shared" si="1447"/>
        <v>3</v>
      </c>
      <c r="AQ3984">
        <f t="shared" si="1448"/>
        <v>174.8</v>
      </c>
    </row>
    <row r="3985" spans="1:43" x14ac:dyDescent="0.25">
      <c r="A3985" t="s">
        <v>29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  <c r="U3985">
        <f t="shared" si="1426"/>
        <v>0</v>
      </c>
      <c r="V3985" t="str">
        <f t="shared" si="1427"/>
        <v>&lt;=3 calls</v>
      </c>
      <c r="W3985" t="str">
        <f t="shared" si="1428"/>
        <v>Q2</v>
      </c>
      <c r="X3985" t="str">
        <f t="shared" si="1429"/>
        <v>Low</v>
      </c>
      <c r="Y3985" t="str">
        <f t="shared" si="1430"/>
        <v>High</v>
      </c>
      <c r="Z3985" s="3">
        <f t="shared" si="1431"/>
        <v>-0.95088582175156455</v>
      </c>
      <c r="AA3985" s="3">
        <f t="shared" si="1432"/>
        <v>1.6264055272872953</v>
      </c>
      <c r="AB3985" s="3">
        <f t="shared" si="1433"/>
        <v>0.17023860233945959</v>
      </c>
      <c r="AC3985" s="3">
        <f t="shared" si="1434"/>
        <v>-0.12900632786712207</v>
      </c>
      <c r="AD3985" s="3">
        <f t="shared" si="1435"/>
        <v>3.0047473370603397</v>
      </c>
      <c r="AE3985" s="3">
        <f t="shared" si="1436"/>
        <v>1.8960492081048594</v>
      </c>
      <c r="AF3985" s="3">
        <f t="shared" si="1437"/>
        <v>2.482236620376657</v>
      </c>
      <c r="AG3985" t="str">
        <f t="shared" si="1438"/>
        <v>Cluster 2</v>
      </c>
      <c r="AH3985" t="str">
        <f t="shared" si="1439"/>
        <v>Not Applicable</v>
      </c>
      <c r="AI3985" t="e">
        <f t="shared" si="1440"/>
        <v>#N/A</v>
      </c>
      <c r="AJ3985">
        <f t="shared" si="1441"/>
        <v>21.91</v>
      </c>
      <c r="AK3985" t="str">
        <f t="shared" si="1442"/>
        <v>yes - Medium</v>
      </c>
      <c r="AL3985" t="str">
        <f t="shared" si="1443"/>
        <v>Q2 - Medium</v>
      </c>
      <c r="AM3985">
        <f t="shared" si="1444"/>
        <v>1</v>
      </c>
      <c r="AN3985">
        <f t="shared" si="1445"/>
        <v>1</v>
      </c>
      <c r="AO3985">
        <f t="shared" si="1446"/>
        <v>0</v>
      </c>
      <c r="AP3985">
        <f t="shared" si="1447"/>
        <v>0</v>
      </c>
      <c r="AQ3985">
        <f t="shared" si="1448"/>
        <v>128.9</v>
      </c>
    </row>
    <row r="3986" spans="1:43" x14ac:dyDescent="0.25">
      <c r="A3986" t="s">
        <v>60</v>
      </c>
      <c r="B3986">
        <v>138</v>
      </c>
      <c r="C3986" t="s">
        <v>28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  <c r="U3986">
        <f t="shared" si="1426"/>
        <v>0</v>
      </c>
      <c r="V3986" t="str">
        <f t="shared" si="1427"/>
        <v>&lt;=3 calls</v>
      </c>
      <c r="W3986" t="str">
        <f t="shared" si="1428"/>
        <v>Q4</v>
      </c>
      <c r="X3986" t="str">
        <f t="shared" si="1429"/>
        <v>Not Applicable</v>
      </c>
      <c r="Y3986" t="str">
        <f t="shared" si="1430"/>
        <v>Low</v>
      </c>
      <c r="Z3986" s="3">
        <f t="shared" si="1431"/>
        <v>-2.3227936908119107</v>
      </c>
      <c r="AA3986" s="3">
        <f t="shared" si="1432"/>
        <v>-1.0482469839748709</v>
      </c>
      <c r="AB3986" s="3">
        <f t="shared" si="1433"/>
        <v>-0.53477626468406092</v>
      </c>
      <c r="AC3986" s="3">
        <f t="shared" si="1434"/>
        <v>0.45068245128865581</v>
      </c>
      <c r="AD3986" s="3">
        <f t="shared" si="1435"/>
        <v>2.018173337028474</v>
      </c>
      <c r="AE3986" s="3">
        <f t="shared" si="1436"/>
        <v>2.6425920219846688</v>
      </c>
      <c r="AF3986" s="3">
        <f t="shared" si="1437"/>
        <v>4.2300781991614995</v>
      </c>
      <c r="AG3986" t="str">
        <f t="shared" si="1438"/>
        <v>Cluster 1</v>
      </c>
      <c r="AH3986" t="str">
        <f t="shared" si="1439"/>
        <v>Not Applicable</v>
      </c>
      <c r="AI3986" t="e">
        <f t="shared" si="1440"/>
        <v>#N/A</v>
      </c>
      <c r="AJ3986">
        <f t="shared" si="1441"/>
        <v>9.32</v>
      </c>
      <c r="AK3986" t="str">
        <f t="shared" si="1442"/>
        <v>no - Low</v>
      </c>
      <c r="AL3986" t="str">
        <f t="shared" si="1443"/>
        <v>Q3 - High</v>
      </c>
      <c r="AM3986">
        <f t="shared" si="1444"/>
        <v>0</v>
      </c>
      <c r="AN3986">
        <f t="shared" si="1445"/>
        <v>0</v>
      </c>
      <c r="AO3986">
        <f t="shared" si="1446"/>
        <v>1</v>
      </c>
      <c r="AP3986">
        <f t="shared" si="1447"/>
        <v>1</v>
      </c>
      <c r="AQ3986">
        <f t="shared" si="1448"/>
        <v>54.8</v>
      </c>
    </row>
    <row r="3987" spans="1:43" x14ac:dyDescent="0.25">
      <c r="A3987" t="s">
        <v>69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  <c r="U3987">
        <f t="shared" si="1426"/>
        <v>0</v>
      </c>
      <c r="V3987" t="str">
        <f t="shared" si="1427"/>
        <v>&lt;=3 calls</v>
      </c>
      <c r="W3987" t="str">
        <f t="shared" si="1428"/>
        <v>Q4</v>
      </c>
      <c r="X3987" t="str">
        <f t="shared" si="1429"/>
        <v>Not Applicable</v>
      </c>
      <c r="Y3987" t="str">
        <f t="shared" si="1430"/>
        <v>Medium</v>
      </c>
      <c r="Z3987" s="3">
        <f t="shared" si="1431"/>
        <v>1.4578215165041848</v>
      </c>
      <c r="AA3987" s="3">
        <f t="shared" si="1432"/>
        <v>-0.66217363041470678</v>
      </c>
      <c r="AB3987" s="3">
        <f t="shared" si="1433"/>
        <v>1.0837789934121904</v>
      </c>
      <c r="AC3987" s="3">
        <f t="shared" si="1434"/>
        <v>0.30576025649971117</v>
      </c>
      <c r="AD3987" s="3">
        <f t="shared" si="1435"/>
        <v>3.4931587430029887</v>
      </c>
      <c r="AE3987" s="3">
        <f t="shared" si="1436"/>
        <v>1.957494248220276</v>
      </c>
      <c r="AF3987" s="3">
        <f t="shared" si="1437"/>
        <v>1.8604863503430236</v>
      </c>
      <c r="AG3987" t="str">
        <f t="shared" si="1438"/>
        <v>Cluster 3</v>
      </c>
      <c r="AH3987" t="str">
        <f t="shared" si="1439"/>
        <v>Not Applicable</v>
      </c>
      <c r="AI3987" t="e">
        <f t="shared" si="1440"/>
        <v>#N/A</v>
      </c>
      <c r="AJ3987">
        <f t="shared" si="1441"/>
        <v>44.03</v>
      </c>
      <c r="AK3987" t="str">
        <f t="shared" si="1442"/>
        <v>no - Low</v>
      </c>
      <c r="AL3987" t="str">
        <f t="shared" si="1443"/>
        <v>Q3 - High</v>
      </c>
      <c r="AM3987">
        <f t="shared" si="1444"/>
        <v>0</v>
      </c>
      <c r="AN3987">
        <f t="shared" si="1445"/>
        <v>1</v>
      </c>
      <c r="AO3987">
        <f t="shared" si="1446"/>
        <v>0</v>
      </c>
      <c r="AP3987">
        <f t="shared" si="1447"/>
        <v>3</v>
      </c>
      <c r="AQ3987">
        <f t="shared" si="1448"/>
        <v>259</v>
      </c>
    </row>
    <row r="3988" spans="1:43" x14ac:dyDescent="0.25">
      <c r="A3988" t="s">
        <v>27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  <c r="U3988">
        <f t="shared" si="1426"/>
        <v>1</v>
      </c>
      <c r="V3988" t="str">
        <f t="shared" si="1427"/>
        <v>&gt;3 calls</v>
      </c>
      <c r="W3988" t="str">
        <f t="shared" si="1428"/>
        <v>Q2</v>
      </c>
      <c r="X3988" t="str">
        <f t="shared" si="1429"/>
        <v>Not Applicable</v>
      </c>
      <c r="Y3988" t="str">
        <f t="shared" si="1430"/>
        <v>Low</v>
      </c>
      <c r="Z3988" s="3">
        <f t="shared" si="1431"/>
        <v>4.3330812101884435E-2</v>
      </c>
      <c r="AA3988" s="3">
        <f t="shared" si="1432"/>
        <v>-1.0940185671289111</v>
      </c>
      <c r="AB3988" s="3">
        <f t="shared" si="1433"/>
        <v>-0.75323157559275744</v>
      </c>
      <c r="AC3988" s="3">
        <f t="shared" si="1434"/>
        <v>0.63183519477483641</v>
      </c>
      <c r="AD3988" s="3">
        <f t="shared" si="1435"/>
        <v>1.9547786147378461</v>
      </c>
      <c r="AE3988" s="3">
        <f t="shared" si="1436"/>
        <v>1.4715052512058215</v>
      </c>
      <c r="AF3988" s="3">
        <f t="shared" si="1437"/>
        <v>2.9171040392855727</v>
      </c>
      <c r="AG3988" t="str">
        <f t="shared" si="1438"/>
        <v>Cluster 2</v>
      </c>
      <c r="AH3988" t="str">
        <f t="shared" si="1439"/>
        <v>Not Applicable</v>
      </c>
      <c r="AI3988">
        <f t="shared" si="1440"/>
        <v>31.04</v>
      </c>
      <c r="AJ3988" t="e">
        <f t="shared" si="1441"/>
        <v>#N/A</v>
      </c>
      <c r="AK3988" t="str">
        <f t="shared" si="1442"/>
        <v>no - Low</v>
      </c>
      <c r="AL3988" t="str">
        <f t="shared" si="1443"/>
        <v>Q3 - High</v>
      </c>
      <c r="AM3988">
        <f t="shared" si="1444"/>
        <v>0</v>
      </c>
      <c r="AN3988">
        <f t="shared" si="1445"/>
        <v>1</v>
      </c>
      <c r="AO3988">
        <f t="shared" si="1446"/>
        <v>0</v>
      </c>
      <c r="AP3988">
        <f t="shared" si="1447"/>
        <v>6</v>
      </c>
      <c r="AQ3988">
        <f t="shared" si="1448"/>
        <v>182.6</v>
      </c>
    </row>
    <row r="3989" spans="1:43" x14ac:dyDescent="0.25">
      <c r="A3989" t="s">
        <v>30</v>
      </c>
      <c r="B3989">
        <v>109</v>
      </c>
      <c r="C3989" t="s">
        <v>25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  <c r="U3989">
        <f t="shared" si="1426"/>
        <v>0</v>
      </c>
      <c r="V3989" t="str">
        <f t="shared" si="1427"/>
        <v>&lt;=3 calls</v>
      </c>
      <c r="W3989" t="str">
        <f t="shared" si="1428"/>
        <v>Q3</v>
      </c>
      <c r="X3989" t="str">
        <f t="shared" si="1429"/>
        <v>Not Applicable</v>
      </c>
      <c r="Y3989" t="str">
        <f t="shared" si="1430"/>
        <v>High</v>
      </c>
      <c r="Z3989" s="3">
        <f t="shared" si="1431"/>
        <v>-1.0601200515417948</v>
      </c>
      <c r="AA3989" s="3">
        <f t="shared" si="1432"/>
        <v>0.73684475903269098</v>
      </c>
      <c r="AB3989" s="3">
        <f t="shared" si="1433"/>
        <v>1.1572594161723886</v>
      </c>
      <c r="AC3989" s="3">
        <f t="shared" si="1434"/>
        <v>-0.34638962005053869</v>
      </c>
      <c r="AD3989" s="3">
        <f t="shared" si="1435"/>
        <v>2.8462640170965923</v>
      </c>
      <c r="AE3989" s="3">
        <f t="shared" si="1436"/>
        <v>1.7680582139152932</v>
      </c>
      <c r="AF3989" s="3">
        <f t="shared" si="1437"/>
        <v>2.4800888775541581</v>
      </c>
      <c r="AG3989" t="str">
        <f t="shared" si="1438"/>
        <v>Cluster 2</v>
      </c>
      <c r="AH3989" t="str">
        <f t="shared" si="1439"/>
        <v>Not Applicable</v>
      </c>
      <c r="AI3989" t="e">
        <f t="shared" si="1440"/>
        <v>#N/A</v>
      </c>
      <c r="AJ3989">
        <f t="shared" si="1441"/>
        <v>20.91</v>
      </c>
      <c r="AK3989" t="str">
        <f t="shared" si="1442"/>
        <v>no - High</v>
      </c>
      <c r="AL3989" t="str">
        <f t="shared" si="1443"/>
        <v>Q2 - Medium</v>
      </c>
      <c r="AM3989">
        <f t="shared" si="1444"/>
        <v>0</v>
      </c>
      <c r="AN3989">
        <f t="shared" si="1445"/>
        <v>0</v>
      </c>
      <c r="AO3989">
        <f t="shared" si="1446"/>
        <v>0</v>
      </c>
      <c r="AP3989">
        <f t="shared" si="1447"/>
        <v>1</v>
      </c>
      <c r="AQ3989">
        <f t="shared" si="1448"/>
        <v>123</v>
      </c>
    </row>
    <row r="3990" spans="1:43" x14ac:dyDescent="0.25">
      <c r="A3990" t="s">
        <v>34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  <c r="U3990">
        <f t="shared" si="1426"/>
        <v>0</v>
      </c>
      <c r="V3990" t="str">
        <f t="shared" si="1427"/>
        <v>&lt;=3 calls</v>
      </c>
      <c r="W3990" t="str">
        <f t="shared" si="1428"/>
        <v>Q2</v>
      </c>
      <c r="X3990" t="str">
        <f t="shared" si="1429"/>
        <v>Not Applicable</v>
      </c>
      <c r="Y3990" t="str">
        <f t="shared" si="1430"/>
        <v>Medium</v>
      </c>
      <c r="Z3990" s="3">
        <f t="shared" si="1431"/>
        <v>-0.19180049609064431</v>
      </c>
      <c r="AA3990" s="3">
        <f t="shared" si="1432"/>
        <v>-0.19649752354316877</v>
      </c>
      <c r="AB3990" s="3">
        <f t="shared" si="1433"/>
        <v>-0.24879840313085813</v>
      </c>
      <c r="AC3990" s="3">
        <f t="shared" si="1434"/>
        <v>-0.60000346093119195</v>
      </c>
      <c r="AD3990" s="3">
        <f t="shared" si="1435"/>
        <v>1.42235851254083</v>
      </c>
      <c r="AE3990" s="3">
        <f t="shared" si="1436"/>
        <v>0.7051974940320539</v>
      </c>
      <c r="AF3990" s="3">
        <f t="shared" si="1437"/>
        <v>2.640360443761574</v>
      </c>
      <c r="AG3990" t="str">
        <f t="shared" si="1438"/>
        <v>Cluster 2</v>
      </c>
      <c r="AH3990" t="str">
        <f t="shared" si="1439"/>
        <v>Not Applicable</v>
      </c>
      <c r="AI3990" t="e">
        <f t="shared" si="1440"/>
        <v>#N/A</v>
      </c>
      <c r="AJ3990">
        <f t="shared" si="1441"/>
        <v>28.88</v>
      </c>
      <c r="AK3990" t="str">
        <f t="shared" si="1442"/>
        <v>no - Low</v>
      </c>
      <c r="AL3990" t="str">
        <f t="shared" si="1443"/>
        <v>Q2 - Medium</v>
      </c>
      <c r="AM3990">
        <f t="shared" si="1444"/>
        <v>0</v>
      </c>
      <c r="AN3990">
        <f t="shared" si="1445"/>
        <v>1</v>
      </c>
      <c r="AO3990">
        <f t="shared" si="1446"/>
        <v>0</v>
      </c>
      <c r="AP3990">
        <f t="shared" si="1447"/>
        <v>2</v>
      </c>
      <c r="AQ3990">
        <f t="shared" si="1448"/>
        <v>169.9</v>
      </c>
    </row>
    <row r="3991" spans="1:43" x14ac:dyDescent="0.25">
      <c r="A3991" t="s">
        <v>66</v>
      </c>
      <c r="B3991">
        <v>157</v>
      </c>
      <c r="C3991" t="s">
        <v>25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  <c r="U3991">
        <f t="shared" si="1426"/>
        <v>0</v>
      </c>
      <c r="V3991" t="str">
        <f t="shared" si="1427"/>
        <v>&lt;=3 calls</v>
      </c>
      <c r="W3991" t="str">
        <f t="shared" si="1428"/>
        <v>Q4</v>
      </c>
      <c r="X3991" t="str">
        <f t="shared" si="1429"/>
        <v>Not Applicable</v>
      </c>
      <c r="Y3991" t="str">
        <f t="shared" si="1430"/>
        <v>Low</v>
      </c>
      <c r="Z3991" s="3">
        <f t="shared" si="1431"/>
        <v>0.39139920533177003</v>
      </c>
      <c r="AA3991" s="3">
        <f t="shared" si="1432"/>
        <v>-1.9676587847212408</v>
      </c>
      <c r="AB3991" s="3">
        <f t="shared" si="1433"/>
        <v>1.1513015440566967</v>
      </c>
      <c r="AC3991" s="3">
        <f t="shared" si="1434"/>
        <v>0.59560464607760044</v>
      </c>
      <c r="AD3991" s="3">
        <f t="shared" si="1435"/>
        <v>3.1696068829258972</v>
      </c>
      <c r="AE3991" s="3">
        <f t="shared" si="1436"/>
        <v>2.3885381660759721</v>
      </c>
      <c r="AF3991" s="3">
        <f t="shared" si="1437"/>
        <v>3.0600361679744763</v>
      </c>
      <c r="AG3991" t="str">
        <f t="shared" si="1438"/>
        <v>Cluster 2</v>
      </c>
      <c r="AH3991" t="str">
        <f t="shared" si="1439"/>
        <v>&gt;16 messages</v>
      </c>
      <c r="AI3991" t="e">
        <f t="shared" si="1440"/>
        <v>#N/A</v>
      </c>
      <c r="AJ3991">
        <f t="shared" si="1441"/>
        <v>34.24</v>
      </c>
      <c r="AK3991" t="str">
        <f t="shared" si="1442"/>
        <v>no - Medium</v>
      </c>
      <c r="AL3991" t="str">
        <f t="shared" si="1443"/>
        <v>Q3 - High</v>
      </c>
      <c r="AM3991">
        <f t="shared" si="1444"/>
        <v>0</v>
      </c>
      <c r="AN3991">
        <f t="shared" si="1445"/>
        <v>0</v>
      </c>
      <c r="AO3991">
        <f t="shared" si="1446"/>
        <v>0</v>
      </c>
      <c r="AP3991">
        <f t="shared" si="1447"/>
        <v>2</v>
      </c>
      <c r="AQ3991">
        <f t="shared" si="1448"/>
        <v>201.4</v>
      </c>
    </row>
    <row r="3992" spans="1:43" x14ac:dyDescent="0.25">
      <c r="A3992" t="s">
        <v>64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  <c r="U3992">
        <f t="shared" si="1426"/>
        <v>0</v>
      </c>
      <c r="V3992" t="str">
        <f t="shared" si="1427"/>
        <v>&lt;=3 calls</v>
      </c>
      <c r="W3992" t="str">
        <f t="shared" si="1428"/>
        <v>Q2</v>
      </c>
      <c r="X3992" t="str">
        <f t="shared" si="1429"/>
        <v>Not Applicable</v>
      </c>
      <c r="Y3992" t="str">
        <f t="shared" si="1430"/>
        <v>High</v>
      </c>
      <c r="Z3992" s="3">
        <f t="shared" si="1431"/>
        <v>-1.0379029200590359</v>
      </c>
      <c r="AA3992" s="3">
        <f t="shared" si="1432"/>
        <v>1.3139647205401526</v>
      </c>
      <c r="AB3992" s="3">
        <f t="shared" si="1433"/>
        <v>-0.87040306053469474</v>
      </c>
      <c r="AC3992" s="3">
        <f t="shared" si="1434"/>
        <v>0.45068245128865581</v>
      </c>
      <c r="AD3992" s="3">
        <f t="shared" si="1435"/>
        <v>2.7344367428136098</v>
      </c>
      <c r="AE3992" s="3">
        <f t="shared" si="1436"/>
        <v>1.9402221310919403</v>
      </c>
      <c r="AF3992" s="3">
        <f t="shared" si="1437"/>
        <v>2.837565776419781</v>
      </c>
      <c r="AG3992" t="str">
        <f t="shared" si="1438"/>
        <v>Cluster 2</v>
      </c>
      <c r="AH3992" t="str">
        <f t="shared" si="1439"/>
        <v>&gt;16 messages</v>
      </c>
      <c r="AI3992" t="e">
        <f t="shared" si="1440"/>
        <v>#N/A</v>
      </c>
      <c r="AJ3992">
        <f t="shared" si="1441"/>
        <v>21.11</v>
      </c>
      <c r="AK3992" t="str">
        <f t="shared" si="1442"/>
        <v>no - Medium</v>
      </c>
      <c r="AL3992" t="str">
        <f t="shared" si="1443"/>
        <v>Q3 - High</v>
      </c>
      <c r="AM3992">
        <f t="shared" si="1444"/>
        <v>0</v>
      </c>
      <c r="AN3992">
        <f t="shared" si="1445"/>
        <v>1</v>
      </c>
      <c r="AO3992">
        <f t="shared" si="1446"/>
        <v>0</v>
      </c>
      <c r="AP3992">
        <f t="shared" si="1447"/>
        <v>3</v>
      </c>
      <c r="AQ3992">
        <f t="shared" si="1448"/>
        <v>124.2</v>
      </c>
    </row>
    <row r="3993" spans="1:43" x14ac:dyDescent="0.25">
      <c r="A3993" t="s">
        <v>27</v>
      </c>
      <c r="B3993">
        <v>66</v>
      </c>
      <c r="C3993" t="s">
        <v>25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  <c r="U3993">
        <f t="shared" si="1426"/>
        <v>0</v>
      </c>
      <c r="V3993" t="str">
        <f t="shared" si="1427"/>
        <v>&lt;=3 calls</v>
      </c>
      <c r="W3993" t="str">
        <f t="shared" si="1428"/>
        <v>Q1</v>
      </c>
      <c r="X3993" t="str">
        <f t="shared" si="1429"/>
        <v>Not Applicable</v>
      </c>
      <c r="Y3993" t="str">
        <f t="shared" si="1430"/>
        <v>High</v>
      </c>
      <c r="Z3993" s="3">
        <f t="shared" si="1431"/>
        <v>-0.96384581511650746</v>
      </c>
      <c r="AA3993" s="3">
        <f t="shared" si="1432"/>
        <v>1.4791404336612539</v>
      </c>
      <c r="AB3993" s="3">
        <f t="shared" si="1433"/>
        <v>0.20797179240550728</v>
      </c>
      <c r="AC3993" s="3">
        <f t="shared" si="1434"/>
        <v>-0.78115620441737255</v>
      </c>
      <c r="AD3993" s="3">
        <f t="shared" si="1435"/>
        <v>2.7666826476867712</v>
      </c>
      <c r="AE3993" s="3">
        <f t="shared" si="1436"/>
        <v>1.9417292447571886</v>
      </c>
      <c r="AF3993" s="3">
        <f t="shared" si="1437"/>
        <v>2.808218660802531</v>
      </c>
      <c r="AG3993" t="str">
        <f t="shared" si="1438"/>
        <v>Cluster 2</v>
      </c>
      <c r="AH3993" t="str">
        <f t="shared" si="1439"/>
        <v>Not Applicable</v>
      </c>
      <c r="AI3993" t="e">
        <f t="shared" si="1440"/>
        <v>#N/A</v>
      </c>
      <c r="AJ3993">
        <f t="shared" si="1441"/>
        <v>21.79</v>
      </c>
      <c r="AK3993" t="str">
        <f t="shared" si="1442"/>
        <v>no - Medium</v>
      </c>
      <c r="AL3993" t="str">
        <f t="shared" si="1443"/>
        <v>Q1 - Low</v>
      </c>
      <c r="AM3993">
        <f t="shared" si="1444"/>
        <v>0</v>
      </c>
      <c r="AN3993">
        <f t="shared" si="1445"/>
        <v>0</v>
      </c>
      <c r="AO3993">
        <f t="shared" si="1446"/>
        <v>0</v>
      </c>
      <c r="AP3993">
        <f t="shared" si="1447"/>
        <v>0</v>
      </c>
      <c r="AQ3993">
        <f t="shared" si="1448"/>
        <v>128.19999999999999</v>
      </c>
    </row>
    <row r="3994" spans="1:43" x14ac:dyDescent="0.25">
      <c r="A3994" t="s">
        <v>57</v>
      </c>
      <c r="B3994">
        <v>142</v>
      </c>
      <c r="C3994" t="s">
        <v>25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  <c r="U3994">
        <f t="shared" si="1426"/>
        <v>0</v>
      </c>
      <c r="V3994" t="str">
        <f t="shared" si="1427"/>
        <v>&gt;3 calls</v>
      </c>
      <c r="W3994" t="str">
        <f t="shared" si="1428"/>
        <v>Q4</v>
      </c>
      <c r="X3994" t="str">
        <f t="shared" si="1429"/>
        <v>Not Applicable</v>
      </c>
      <c r="Y3994" t="str">
        <f t="shared" si="1430"/>
        <v>High</v>
      </c>
      <c r="Z3994" s="3">
        <f t="shared" si="1431"/>
        <v>0.63023336877142555</v>
      </c>
      <c r="AA3994" s="3">
        <f t="shared" si="1432"/>
        <v>0.99356363846187234</v>
      </c>
      <c r="AB3994" s="3">
        <f t="shared" si="1433"/>
        <v>-0.21503712780860526</v>
      </c>
      <c r="AC3994" s="3">
        <f t="shared" si="1434"/>
        <v>0.12460751301353053</v>
      </c>
      <c r="AD3994" s="3">
        <f t="shared" si="1435"/>
        <v>2.9176815429889897</v>
      </c>
      <c r="AE3994" s="3">
        <f t="shared" si="1436"/>
        <v>1.2025517874179745</v>
      </c>
      <c r="AF3994" s="3">
        <f t="shared" si="1437"/>
        <v>1.542529097471331</v>
      </c>
      <c r="AG3994" t="str">
        <f t="shared" si="1438"/>
        <v>Cluster 2</v>
      </c>
      <c r="AH3994" t="str">
        <f t="shared" si="1439"/>
        <v>&gt;16 messages</v>
      </c>
      <c r="AI3994" t="e">
        <f t="shared" si="1440"/>
        <v>#N/A</v>
      </c>
      <c r="AJ3994">
        <f t="shared" si="1441"/>
        <v>36.43</v>
      </c>
      <c r="AK3994" t="str">
        <f t="shared" si="1442"/>
        <v>no - Medium</v>
      </c>
      <c r="AL3994" t="str">
        <f t="shared" si="1443"/>
        <v>Q3 - High</v>
      </c>
      <c r="AM3994">
        <f t="shared" si="1444"/>
        <v>0</v>
      </c>
      <c r="AN3994">
        <f t="shared" si="1445"/>
        <v>0</v>
      </c>
      <c r="AO3994">
        <f t="shared" si="1446"/>
        <v>0</v>
      </c>
      <c r="AP3994">
        <f t="shared" si="1447"/>
        <v>4</v>
      </c>
      <c r="AQ3994">
        <f t="shared" si="1448"/>
        <v>214.3</v>
      </c>
    </row>
    <row r="3995" spans="1:43" x14ac:dyDescent="0.25">
      <c r="A3995" t="s">
        <v>59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  <c r="U3995">
        <f t="shared" si="1426"/>
        <v>0</v>
      </c>
      <c r="V3995" t="str">
        <f t="shared" si="1427"/>
        <v>&gt;3 calls</v>
      </c>
      <c r="W3995" t="str">
        <f t="shared" si="1428"/>
        <v>Q4</v>
      </c>
      <c r="X3995" t="str">
        <f t="shared" si="1429"/>
        <v>Not Applicable</v>
      </c>
      <c r="Y3995" t="str">
        <f t="shared" si="1430"/>
        <v>Medium</v>
      </c>
      <c r="Z3995" s="3">
        <f t="shared" si="1431"/>
        <v>1.1671473796047593</v>
      </c>
      <c r="AA3995" s="3">
        <f t="shared" si="1432"/>
        <v>0.52987760042311904</v>
      </c>
      <c r="AB3995" s="3">
        <f t="shared" si="1433"/>
        <v>-1.2318473022199923</v>
      </c>
      <c r="AC3995" s="3">
        <f t="shared" si="1434"/>
        <v>0.26952970780247515</v>
      </c>
      <c r="AD3995" s="3">
        <f t="shared" si="1435"/>
        <v>2.9500020487694414</v>
      </c>
      <c r="AE3995" s="3">
        <f t="shared" si="1436"/>
        <v>1.7980815655923896</v>
      </c>
      <c r="AF3995" s="3">
        <f t="shared" si="1437"/>
        <v>2.4007670743540399</v>
      </c>
      <c r="AG3995" t="str">
        <f t="shared" si="1438"/>
        <v>Cluster 2</v>
      </c>
      <c r="AH3995" t="str">
        <f t="shared" si="1439"/>
        <v>&gt;16 messages</v>
      </c>
      <c r="AI3995" t="e">
        <f t="shared" si="1440"/>
        <v>#N/A</v>
      </c>
      <c r="AJ3995">
        <f t="shared" si="1441"/>
        <v>41.36</v>
      </c>
      <c r="AK3995" t="str">
        <f t="shared" si="1442"/>
        <v>no - Medium</v>
      </c>
      <c r="AL3995" t="str">
        <f t="shared" si="1443"/>
        <v>Q3 - High</v>
      </c>
      <c r="AM3995">
        <f t="shared" si="1444"/>
        <v>0</v>
      </c>
      <c r="AN3995">
        <f t="shared" si="1445"/>
        <v>1</v>
      </c>
      <c r="AO3995">
        <f t="shared" si="1446"/>
        <v>0</v>
      </c>
      <c r="AP3995">
        <f t="shared" si="1447"/>
        <v>4</v>
      </c>
      <c r="AQ3995">
        <f t="shared" si="1448"/>
        <v>243.3</v>
      </c>
    </row>
    <row r="3996" spans="1:43" x14ac:dyDescent="0.25">
      <c r="A3996" t="s">
        <v>32</v>
      </c>
      <c r="B3996">
        <v>75</v>
      </c>
      <c r="C3996" t="s">
        <v>28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  <c r="U3996">
        <f t="shared" si="1426"/>
        <v>0</v>
      </c>
      <c r="V3996" t="str">
        <f t="shared" si="1427"/>
        <v>&gt;3 calls</v>
      </c>
      <c r="W3996" t="str">
        <f t="shared" si="1428"/>
        <v>Q2</v>
      </c>
      <c r="X3996" t="str">
        <f t="shared" si="1429"/>
        <v>Not Applicable</v>
      </c>
      <c r="Y3996" t="str">
        <f t="shared" si="1430"/>
        <v>Medium</v>
      </c>
      <c r="Z3996" s="3">
        <f t="shared" si="1431"/>
        <v>0.37843921196682717</v>
      </c>
      <c r="AA3996" s="3">
        <f t="shared" si="1432"/>
        <v>0.24529775733495673</v>
      </c>
      <c r="AB3996" s="3">
        <f t="shared" si="1433"/>
        <v>6.8954776372700408E-2</v>
      </c>
      <c r="AC3996" s="3">
        <f t="shared" si="1434"/>
        <v>0.95791013304996164</v>
      </c>
      <c r="AD3996" s="3">
        <f t="shared" si="1435"/>
        <v>2.9029188015755674</v>
      </c>
      <c r="AE3996" s="3">
        <f t="shared" si="1436"/>
        <v>1.0610060372552255</v>
      </c>
      <c r="AF3996" s="3">
        <f t="shared" si="1437"/>
        <v>1.3507516624617366</v>
      </c>
      <c r="AG3996" t="str">
        <f t="shared" si="1438"/>
        <v>Cluster 2</v>
      </c>
      <c r="AH3996" t="str">
        <f t="shared" si="1439"/>
        <v>&gt;16 messages</v>
      </c>
      <c r="AI3996" t="e">
        <f t="shared" si="1440"/>
        <v>#N/A</v>
      </c>
      <c r="AJ3996">
        <f t="shared" si="1441"/>
        <v>34.119999999999997</v>
      </c>
      <c r="AK3996" t="str">
        <f t="shared" si="1442"/>
        <v>no - Low</v>
      </c>
      <c r="AL3996" t="str">
        <f t="shared" si="1443"/>
        <v>Q4 - Very High</v>
      </c>
      <c r="AM3996">
        <f t="shared" si="1444"/>
        <v>0</v>
      </c>
      <c r="AN3996">
        <f t="shared" si="1445"/>
        <v>0</v>
      </c>
      <c r="AO3996">
        <f t="shared" si="1446"/>
        <v>1</v>
      </c>
      <c r="AP3996">
        <f t="shared" si="1447"/>
        <v>4</v>
      </c>
      <c r="AQ3996">
        <f t="shared" si="1448"/>
        <v>200.7</v>
      </c>
    </row>
    <row r="3997" spans="1:43" x14ac:dyDescent="0.25">
      <c r="A3997" t="s">
        <v>60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  <c r="U3997">
        <f t="shared" si="1426"/>
        <v>0</v>
      </c>
      <c r="V3997" t="str">
        <f t="shared" si="1427"/>
        <v>&lt;=3 calls</v>
      </c>
      <c r="W3997" t="str">
        <f t="shared" si="1428"/>
        <v>Q1</v>
      </c>
      <c r="X3997" t="str">
        <f t="shared" si="1429"/>
        <v>Not Applicable</v>
      </c>
      <c r="Y3997" t="str">
        <f t="shared" si="1430"/>
        <v>Medium</v>
      </c>
      <c r="Z3997" s="3">
        <f t="shared" si="1431"/>
        <v>0.94682749240073605</v>
      </c>
      <c r="AA3997" s="3">
        <f t="shared" si="1432"/>
        <v>-0.64028287325407907</v>
      </c>
      <c r="AB3997" s="3">
        <f t="shared" si="1433"/>
        <v>1.1254840982220324</v>
      </c>
      <c r="AC3997" s="3">
        <f t="shared" si="1434"/>
        <v>0.41445190259141979</v>
      </c>
      <c r="AD3997" s="3">
        <f t="shared" si="1435"/>
        <v>3.2307724359634014</v>
      </c>
      <c r="AE3997" s="3">
        <f t="shared" si="1436"/>
        <v>1.6567828140890026</v>
      </c>
      <c r="AF3997" s="3">
        <f t="shared" si="1437"/>
        <v>1.7469882807679209</v>
      </c>
      <c r="AG3997" t="str">
        <f t="shared" si="1438"/>
        <v>Cluster 2</v>
      </c>
      <c r="AH3997" t="str">
        <f t="shared" si="1439"/>
        <v>Not Applicable</v>
      </c>
      <c r="AI3997" t="e">
        <f t="shared" si="1440"/>
        <v>#N/A</v>
      </c>
      <c r="AJ3997">
        <f t="shared" si="1441"/>
        <v>39.340000000000003</v>
      </c>
      <c r="AK3997" t="str">
        <f t="shared" si="1442"/>
        <v>no - Medium</v>
      </c>
      <c r="AL3997" t="str">
        <f t="shared" si="1443"/>
        <v>Q3 - High</v>
      </c>
      <c r="AM3997">
        <f t="shared" si="1444"/>
        <v>0</v>
      </c>
      <c r="AN3997">
        <f t="shared" si="1445"/>
        <v>1</v>
      </c>
      <c r="AO3997">
        <f t="shared" si="1446"/>
        <v>0</v>
      </c>
      <c r="AP3997">
        <f t="shared" si="1447"/>
        <v>2</v>
      </c>
      <c r="AQ3997">
        <f t="shared" si="1448"/>
        <v>231.4</v>
      </c>
    </row>
    <row r="3998" spans="1:43" x14ac:dyDescent="0.25">
      <c r="A3998" t="s">
        <v>52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  <c r="U3998">
        <f t="shared" si="1426"/>
        <v>0</v>
      </c>
      <c r="V3998" t="str">
        <f t="shared" si="1427"/>
        <v>&lt;=3 calls</v>
      </c>
      <c r="W3998" t="str">
        <f t="shared" si="1428"/>
        <v>Q1</v>
      </c>
      <c r="X3998" t="str">
        <f t="shared" si="1429"/>
        <v>Not Applicable</v>
      </c>
      <c r="Y3998" t="str">
        <f t="shared" si="1430"/>
        <v>High</v>
      </c>
      <c r="Z3998" s="3">
        <f t="shared" si="1431"/>
        <v>1.0134788868490119</v>
      </c>
      <c r="AA3998" s="3">
        <f t="shared" si="1432"/>
        <v>0.80251703051457479</v>
      </c>
      <c r="AB3998" s="3">
        <f t="shared" si="1433"/>
        <v>-1.0610549682368298</v>
      </c>
      <c r="AC3998" s="3">
        <f t="shared" si="1434"/>
        <v>-0.92607839920631685</v>
      </c>
      <c r="AD3998" s="3">
        <f t="shared" si="1435"/>
        <v>2.7041370130398565</v>
      </c>
      <c r="AE3998" s="3">
        <f t="shared" si="1436"/>
        <v>1.9117091529443586</v>
      </c>
      <c r="AF3998" s="3">
        <f t="shared" si="1437"/>
        <v>2.8278802636622289</v>
      </c>
      <c r="AG3998" t="str">
        <f t="shared" si="1438"/>
        <v>Cluster 2</v>
      </c>
      <c r="AH3998" t="str">
        <f t="shared" si="1439"/>
        <v>&gt;16 messages</v>
      </c>
      <c r="AI3998" t="e">
        <f t="shared" si="1440"/>
        <v>#N/A</v>
      </c>
      <c r="AJ3998">
        <f t="shared" si="1441"/>
        <v>39.950000000000003</v>
      </c>
      <c r="AK3998" t="str">
        <f t="shared" si="1442"/>
        <v>no - Low</v>
      </c>
      <c r="AL3998" t="str">
        <f t="shared" si="1443"/>
        <v>Q1 - Low</v>
      </c>
      <c r="AM3998">
        <f t="shared" si="1444"/>
        <v>0</v>
      </c>
      <c r="AN3998">
        <f t="shared" si="1445"/>
        <v>1</v>
      </c>
      <c r="AO3998">
        <f t="shared" si="1446"/>
        <v>0</v>
      </c>
      <c r="AP3998">
        <f t="shared" si="1447"/>
        <v>2</v>
      </c>
      <c r="AQ3998">
        <f t="shared" si="1448"/>
        <v>235</v>
      </c>
    </row>
    <row r="3999" spans="1:43" x14ac:dyDescent="0.25">
      <c r="A3999" t="s">
        <v>31</v>
      </c>
      <c r="B3999">
        <v>48</v>
      </c>
      <c r="C3999" t="s">
        <v>25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  <c r="U3999">
        <f t="shared" si="1426"/>
        <v>0</v>
      </c>
      <c r="V3999" t="str">
        <f t="shared" si="1427"/>
        <v>&lt;=3 calls</v>
      </c>
      <c r="W3999" t="str">
        <f t="shared" si="1428"/>
        <v>Q1</v>
      </c>
      <c r="X3999" t="str">
        <f t="shared" si="1429"/>
        <v>Not Applicable</v>
      </c>
      <c r="Y3999" t="str">
        <f t="shared" si="1430"/>
        <v>Medium</v>
      </c>
      <c r="Z3999" s="3">
        <f t="shared" si="1431"/>
        <v>1.0597645774380924</v>
      </c>
      <c r="AA3999" s="3">
        <f t="shared" si="1432"/>
        <v>0.21743679367597574</v>
      </c>
      <c r="AB3999" s="3">
        <f t="shared" si="1433"/>
        <v>-0.72741412975809305</v>
      </c>
      <c r="AC3999" s="3">
        <f t="shared" si="1434"/>
        <v>-0.20146742526159472</v>
      </c>
      <c r="AD3999" s="3">
        <f t="shared" si="1435"/>
        <v>2.5370730755417057</v>
      </c>
      <c r="AE3999" s="3">
        <f t="shared" si="1436"/>
        <v>1.3191285602434235</v>
      </c>
      <c r="AF3999" s="3">
        <f t="shared" si="1437"/>
        <v>2.2457650202683999</v>
      </c>
      <c r="AG3999" t="str">
        <f t="shared" si="1438"/>
        <v>Cluster 2</v>
      </c>
      <c r="AH3999" t="str">
        <f t="shared" si="1439"/>
        <v>Not Applicable</v>
      </c>
      <c r="AI3999" t="e">
        <f t="shared" si="1440"/>
        <v>#N/A</v>
      </c>
      <c r="AJ3999">
        <f t="shared" si="1441"/>
        <v>40.380000000000003</v>
      </c>
      <c r="AK3999" t="str">
        <f t="shared" si="1442"/>
        <v>no - Low</v>
      </c>
      <c r="AL3999" t="str">
        <f t="shared" si="1443"/>
        <v>Q2 - Medium</v>
      </c>
      <c r="AM3999">
        <f t="shared" si="1444"/>
        <v>0</v>
      </c>
      <c r="AN3999">
        <f t="shared" si="1445"/>
        <v>0</v>
      </c>
      <c r="AO3999">
        <f t="shared" si="1446"/>
        <v>0</v>
      </c>
      <c r="AP3999">
        <f t="shared" si="1447"/>
        <v>1</v>
      </c>
      <c r="AQ3999">
        <f t="shared" si="1448"/>
        <v>237.5</v>
      </c>
    </row>
    <row r="4000" spans="1:43" x14ac:dyDescent="0.25">
      <c r="A4000" t="s">
        <v>29</v>
      </c>
      <c r="B4000">
        <v>16</v>
      </c>
      <c r="C4000" t="s">
        <v>28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  <c r="U4000">
        <f t="shared" si="1426"/>
        <v>0</v>
      </c>
      <c r="V4000" t="str">
        <f t="shared" si="1427"/>
        <v>&lt;=3 calls</v>
      </c>
      <c r="W4000" t="str">
        <f t="shared" si="1428"/>
        <v>Q1</v>
      </c>
      <c r="X4000" t="str">
        <f t="shared" si="1429"/>
        <v>Not Applicable</v>
      </c>
      <c r="Y4000" t="str">
        <f t="shared" si="1430"/>
        <v>Low</v>
      </c>
      <c r="Z4000" s="3">
        <f t="shared" si="1431"/>
        <v>0.88943323607027636</v>
      </c>
      <c r="AA4000" s="3">
        <f t="shared" si="1432"/>
        <v>-1.378598410217073</v>
      </c>
      <c r="AB4000" s="3">
        <f t="shared" si="1433"/>
        <v>-0.87040306053469474</v>
      </c>
      <c r="AC4000" s="3">
        <f t="shared" si="1434"/>
        <v>-0.67246455832566399</v>
      </c>
      <c r="AD4000" s="3">
        <f t="shared" si="1435"/>
        <v>1.9589205042720514</v>
      </c>
      <c r="AE4000" s="3">
        <f t="shared" si="1436"/>
        <v>1.9752050850663023</v>
      </c>
      <c r="AF4000" s="3">
        <f t="shared" si="1437"/>
        <v>3.4591184880090604</v>
      </c>
      <c r="AG4000" t="str">
        <f t="shared" si="1438"/>
        <v>Cluster 1</v>
      </c>
      <c r="AH4000" t="str">
        <f t="shared" si="1439"/>
        <v>Not Applicable</v>
      </c>
      <c r="AI4000" t="e">
        <f t="shared" si="1440"/>
        <v>#N/A</v>
      </c>
      <c r="AJ4000">
        <f t="shared" si="1441"/>
        <v>38.81</v>
      </c>
      <c r="AK4000" t="str">
        <f t="shared" si="1442"/>
        <v>no - High</v>
      </c>
      <c r="AL4000" t="str">
        <f t="shared" si="1443"/>
        <v>Q1 - Low</v>
      </c>
      <c r="AM4000">
        <f t="shared" si="1444"/>
        <v>0</v>
      </c>
      <c r="AN4000">
        <f t="shared" si="1445"/>
        <v>0</v>
      </c>
      <c r="AO4000">
        <f t="shared" si="1446"/>
        <v>1</v>
      </c>
      <c r="AP4000">
        <f t="shared" si="1447"/>
        <v>1</v>
      </c>
      <c r="AQ4000">
        <f t="shared" si="1448"/>
        <v>228.3</v>
      </c>
    </row>
    <row r="4001" spans="1:43" x14ac:dyDescent="0.25">
      <c r="A4001" t="s">
        <v>55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  <c r="U4001">
        <f t="shared" si="1426"/>
        <v>0</v>
      </c>
      <c r="V4001" t="str">
        <f t="shared" si="1427"/>
        <v>&lt;=3 calls</v>
      </c>
      <c r="W4001" t="str">
        <f t="shared" si="1428"/>
        <v>Q4</v>
      </c>
      <c r="X4001" t="str">
        <f t="shared" si="1429"/>
        <v>Not Applicable</v>
      </c>
      <c r="Y4001" t="str">
        <f t="shared" si="1430"/>
        <v>Medium</v>
      </c>
      <c r="Z4001" s="3">
        <f t="shared" si="1431"/>
        <v>-0.36583469270558711</v>
      </c>
      <c r="AA4001" s="3">
        <f t="shared" si="1432"/>
        <v>-0.28406055218568027</v>
      </c>
      <c r="AB4001" s="3">
        <f t="shared" si="1433"/>
        <v>-0.99551837496422058</v>
      </c>
      <c r="AC4001" s="3">
        <f t="shared" si="1434"/>
        <v>0.16083806171076653</v>
      </c>
      <c r="AD4001" s="3">
        <f t="shared" si="1435"/>
        <v>1.5040944187090985</v>
      </c>
      <c r="AE4001" s="3">
        <f t="shared" si="1436"/>
        <v>1.1097076807345725</v>
      </c>
      <c r="AF4001" s="3">
        <f t="shared" si="1437"/>
        <v>2.8636693686546195</v>
      </c>
      <c r="AG4001" t="str">
        <f t="shared" si="1438"/>
        <v>Cluster 2</v>
      </c>
      <c r="AH4001" t="str">
        <f t="shared" si="1439"/>
        <v>Not Applicable</v>
      </c>
      <c r="AI4001" t="e">
        <f t="shared" si="1440"/>
        <v>#N/A</v>
      </c>
      <c r="AJ4001">
        <f t="shared" si="1441"/>
        <v>27.29</v>
      </c>
      <c r="AK4001" t="str">
        <f t="shared" si="1442"/>
        <v>no - Medium</v>
      </c>
      <c r="AL4001" t="str">
        <f t="shared" si="1443"/>
        <v>Q3 - High</v>
      </c>
      <c r="AM4001">
        <f t="shared" si="1444"/>
        <v>0</v>
      </c>
      <c r="AN4001">
        <f t="shared" si="1445"/>
        <v>1</v>
      </c>
      <c r="AO4001">
        <f t="shared" si="1446"/>
        <v>0</v>
      </c>
      <c r="AP4001">
        <f t="shared" si="1447"/>
        <v>1</v>
      </c>
      <c r="AQ4001">
        <f t="shared" si="1448"/>
        <v>160.5</v>
      </c>
    </row>
    <row r="4002" spans="1:43" x14ac:dyDescent="0.25">
      <c r="A4002" t="s">
        <v>66</v>
      </c>
      <c r="B4002">
        <v>108</v>
      </c>
      <c r="C4002" t="s">
        <v>28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  <c r="U4002">
        <f t="shared" si="1426"/>
        <v>0</v>
      </c>
      <c r="V4002" t="str">
        <f t="shared" si="1427"/>
        <v>&lt;=3 calls</v>
      </c>
      <c r="W4002" t="str">
        <f t="shared" si="1428"/>
        <v>Q3</v>
      </c>
      <c r="X4002" t="str">
        <f t="shared" si="1429"/>
        <v>Not Applicable</v>
      </c>
      <c r="Y4002" t="str">
        <f t="shared" si="1430"/>
        <v>Medium</v>
      </c>
      <c r="Z4002" s="3">
        <f t="shared" si="1431"/>
        <v>9.8873640808781041E-2</v>
      </c>
      <c r="AA4002" s="3">
        <f t="shared" si="1432"/>
        <v>0.486096086101863</v>
      </c>
      <c r="AB4002" s="3">
        <f t="shared" si="1433"/>
        <v>1.6716223754937736</v>
      </c>
      <c r="AC4002" s="3">
        <f t="shared" si="1434"/>
        <v>-1.2159227887842059</v>
      </c>
      <c r="AD4002" s="3">
        <f t="shared" si="1435"/>
        <v>3.2557938545840037</v>
      </c>
      <c r="AE4002" s="3">
        <f t="shared" si="1436"/>
        <v>2.1257598632739638</v>
      </c>
      <c r="AF4002" s="3">
        <f t="shared" si="1437"/>
        <v>2.5372261170550243</v>
      </c>
      <c r="AG4002" t="str">
        <f t="shared" si="1438"/>
        <v>Cluster 2</v>
      </c>
      <c r="AH4002" t="str">
        <f t="shared" si="1439"/>
        <v>&gt;16 messages</v>
      </c>
      <c r="AI4002" t="e">
        <f t="shared" si="1440"/>
        <v>#N/A</v>
      </c>
      <c r="AJ4002">
        <f t="shared" si="1441"/>
        <v>31.55</v>
      </c>
      <c r="AK4002" t="str">
        <f t="shared" si="1442"/>
        <v>no - Low</v>
      </c>
      <c r="AL4002" t="str">
        <f t="shared" si="1443"/>
        <v>Q1 - Low</v>
      </c>
      <c r="AM4002">
        <f t="shared" si="1444"/>
        <v>0</v>
      </c>
      <c r="AN4002">
        <f t="shared" si="1445"/>
        <v>0</v>
      </c>
      <c r="AO4002">
        <f t="shared" si="1446"/>
        <v>1</v>
      </c>
      <c r="AP4002">
        <f t="shared" si="1447"/>
        <v>1</v>
      </c>
      <c r="AQ4002">
        <f t="shared" si="1448"/>
        <v>185.6</v>
      </c>
    </row>
    <row r="4003" spans="1:43" x14ac:dyDescent="0.25">
      <c r="A4003" t="s">
        <v>72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  <c r="U4003">
        <f t="shared" si="1426"/>
        <v>0</v>
      </c>
      <c r="V4003" t="str">
        <f t="shared" si="1427"/>
        <v>&lt;=3 calls</v>
      </c>
      <c r="W4003" t="str">
        <f t="shared" si="1428"/>
        <v>Q1</v>
      </c>
      <c r="X4003" t="str">
        <f t="shared" si="1429"/>
        <v>Not Applicable</v>
      </c>
      <c r="Y4003" t="str">
        <f t="shared" si="1430"/>
        <v>Medium</v>
      </c>
      <c r="Z4003" s="3">
        <f t="shared" si="1431"/>
        <v>0.63023336877142555</v>
      </c>
      <c r="AA4003" s="3">
        <f t="shared" si="1432"/>
        <v>0.63734131739347355</v>
      </c>
      <c r="AB4003" s="3">
        <f t="shared" si="1433"/>
        <v>-3.982398262297671</v>
      </c>
      <c r="AC4003" s="3">
        <f t="shared" si="1434"/>
        <v>-0.70869510702289995</v>
      </c>
      <c r="AD4003" s="3">
        <f t="shared" si="1435"/>
        <v>3.7839272405700659</v>
      </c>
      <c r="AE4003" s="3">
        <f t="shared" si="1436"/>
        <v>4.1430837220890835</v>
      </c>
      <c r="AF4003" s="3">
        <f t="shared" si="1437"/>
        <v>5.2926534077484124</v>
      </c>
      <c r="AG4003" t="str">
        <f t="shared" si="1438"/>
        <v>Cluster 1</v>
      </c>
      <c r="AH4003" t="str">
        <f t="shared" si="1439"/>
        <v>Not Applicable</v>
      </c>
      <c r="AI4003" t="e">
        <f t="shared" si="1440"/>
        <v>#N/A</v>
      </c>
      <c r="AJ4003">
        <f t="shared" si="1441"/>
        <v>36.43</v>
      </c>
      <c r="AK4003" t="str">
        <f t="shared" si="1442"/>
        <v>no - Medium</v>
      </c>
      <c r="AL4003" t="str">
        <f t="shared" si="1443"/>
        <v>Q1 - Low</v>
      </c>
      <c r="AM4003">
        <f t="shared" si="1444"/>
        <v>0</v>
      </c>
      <c r="AN4003">
        <f t="shared" si="1445"/>
        <v>1</v>
      </c>
      <c r="AO4003">
        <f t="shared" si="1446"/>
        <v>0</v>
      </c>
      <c r="AP4003">
        <f t="shared" si="1447"/>
        <v>1</v>
      </c>
      <c r="AQ4003">
        <f t="shared" si="1448"/>
        <v>214.3</v>
      </c>
    </row>
    <row r="4004" spans="1:43" x14ac:dyDescent="0.25">
      <c r="A4004" t="s">
        <v>52</v>
      </c>
      <c r="B4004">
        <v>91</v>
      </c>
      <c r="C4004" t="s">
        <v>25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  <c r="U4004">
        <f t="shared" si="1426"/>
        <v>0</v>
      </c>
      <c r="V4004" t="str">
        <f t="shared" si="1427"/>
        <v>&gt;3 calls</v>
      </c>
      <c r="W4004" t="str">
        <f t="shared" si="1428"/>
        <v>Q2</v>
      </c>
      <c r="X4004" t="str">
        <f t="shared" si="1429"/>
        <v>Not Applicable</v>
      </c>
      <c r="Y4004" t="str">
        <f t="shared" si="1430"/>
        <v>Medium</v>
      </c>
      <c r="Z4004" s="3">
        <f t="shared" si="1431"/>
        <v>1.1208616890156788</v>
      </c>
      <c r="AA4004" s="3">
        <f t="shared" si="1432"/>
        <v>-0.14674580272356003</v>
      </c>
      <c r="AB4004" s="3">
        <f t="shared" si="1433"/>
        <v>1.0500177180899375</v>
      </c>
      <c r="AC4004" s="3">
        <f t="shared" si="1434"/>
        <v>-0.96230894790355315</v>
      </c>
      <c r="AD4004" s="3">
        <f t="shared" si="1435"/>
        <v>3.0708452075927095</v>
      </c>
      <c r="AE4004" s="3">
        <f t="shared" si="1436"/>
        <v>1.8183621685566671</v>
      </c>
      <c r="AF4004" s="3">
        <f t="shared" si="1437"/>
        <v>2.2765745459090723</v>
      </c>
      <c r="AG4004" t="str">
        <f t="shared" si="1438"/>
        <v>Cluster 2</v>
      </c>
      <c r="AH4004" t="str">
        <f t="shared" si="1439"/>
        <v>Not Applicable</v>
      </c>
      <c r="AI4004" t="e">
        <f t="shared" si="1440"/>
        <v>#N/A</v>
      </c>
      <c r="AJ4004">
        <f t="shared" si="1441"/>
        <v>40.94</v>
      </c>
      <c r="AK4004" t="str">
        <f t="shared" si="1442"/>
        <v>no - Low</v>
      </c>
      <c r="AL4004" t="str">
        <f t="shared" si="1443"/>
        <v>Q1 - Low</v>
      </c>
      <c r="AM4004">
        <f t="shared" si="1444"/>
        <v>0</v>
      </c>
      <c r="AN4004">
        <f t="shared" si="1445"/>
        <v>0</v>
      </c>
      <c r="AO4004">
        <f t="shared" si="1446"/>
        <v>0</v>
      </c>
      <c r="AP4004">
        <f t="shared" si="1447"/>
        <v>4</v>
      </c>
      <c r="AQ4004">
        <f t="shared" si="1448"/>
        <v>240.8</v>
      </c>
    </row>
    <row r="4005" spans="1:43" x14ac:dyDescent="0.25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  <c r="U4005">
        <f t="shared" si="1426"/>
        <v>0</v>
      </c>
      <c r="V4005" t="str">
        <f t="shared" si="1427"/>
        <v>&lt;=3 calls</v>
      </c>
      <c r="W4005" t="str">
        <f t="shared" si="1428"/>
        <v>Q1</v>
      </c>
      <c r="X4005" t="str">
        <f t="shared" si="1429"/>
        <v>Low</v>
      </c>
      <c r="Y4005" t="str">
        <f t="shared" si="1430"/>
        <v>High</v>
      </c>
      <c r="Z4005" s="3">
        <f t="shared" si="1431"/>
        <v>0.26179927168234463</v>
      </c>
      <c r="AA4005" s="3">
        <f t="shared" si="1432"/>
        <v>0.75873551619331936</v>
      </c>
      <c r="AB4005" s="3">
        <f t="shared" si="1433"/>
        <v>0.76602581390863189</v>
      </c>
      <c r="AC4005" s="3">
        <f t="shared" si="1434"/>
        <v>-0.23769797395883072</v>
      </c>
      <c r="AD4005" s="3">
        <f t="shared" si="1435"/>
        <v>2.8957278139072389</v>
      </c>
      <c r="AE4005" s="3">
        <f t="shared" si="1436"/>
        <v>1.1346868804146206</v>
      </c>
      <c r="AF4005" s="3">
        <f t="shared" si="1437"/>
        <v>1.4797935872729457</v>
      </c>
      <c r="AG4005" t="str">
        <f t="shared" si="1438"/>
        <v>Cluster 2</v>
      </c>
      <c r="AH4005" t="str">
        <f t="shared" si="1439"/>
        <v>Not Applicable</v>
      </c>
      <c r="AI4005" t="e">
        <f t="shared" si="1440"/>
        <v>#N/A</v>
      </c>
      <c r="AJ4005">
        <f t="shared" si="1441"/>
        <v>33.049999999999997</v>
      </c>
      <c r="AK4005" t="str">
        <f t="shared" si="1442"/>
        <v>yes - Medium</v>
      </c>
      <c r="AL4005" t="str">
        <f t="shared" si="1443"/>
        <v>Q2 - Medium</v>
      </c>
      <c r="AM4005">
        <f t="shared" si="1444"/>
        <v>1</v>
      </c>
      <c r="AN4005">
        <f t="shared" si="1445"/>
        <v>1</v>
      </c>
      <c r="AO4005">
        <f t="shared" si="1446"/>
        <v>0</v>
      </c>
      <c r="AP4005">
        <f t="shared" si="1447"/>
        <v>0</v>
      </c>
      <c r="AQ4005">
        <f t="shared" si="1448"/>
        <v>194.4</v>
      </c>
    </row>
    <row r="4006" spans="1:43" x14ac:dyDescent="0.25">
      <c r="A4006" t="s">
        <v>65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  <c r="U4006">
        <f t="shared" si="1426"/>
        <v>0</v>
      </c>
      <c r="V4006" t="str">
        <f t="shared" si="1427"/>
        <v>&lt;=3 calls</v>
      </c>
      <c r="W4006" t="str">
        <f t="shared" si="1428"/>
        <v>Q4</v>
      </c>
      <c r="X4006" t="str">
        <f t="shared" si="1429"/>
        <v>Not Applicable</v>
      </c>
      <c r="Y4006" t="str">
        <f t="shared" si="1430"/>
        <v>Medium</v>
      </c>
      <c r="Z4006" s="3">
        <f t="shared" si="1431"/>
        <v>-0.926817262645243</v>
      </c>
      <c r="AA4006" s="3">
        <f t="shared" si="1432"/>
        <v>-9.8984150736736068E-2</v>
      </c>
      <c r="AB4006" s="3">
        <f t="shared" si="1433"/>
        <v>-9.9851600238565069E-2</v>
      </c>
      <c r="AC4006" s="3">
        <f t="shared" si="1434"/>
        <v>-0.96230894790355315</v>
      </c>
      <c r="AD4006" s="3">
        <f t="shared" si="1435"/>
        <v>1.2762731019149252</v>
      </c>
      <c r="AE4006" s="3">
        <f t="shared" si="1436"/>
        <v>1.3434273161283194</v>
      </c>
      <c r="AF4006" s="3">
        <f t="shared" si="1437"/>
        <v>3.1592278925028396</v>
      </c>
      <c r="AG4006" t="str">
        <f t="shared" si="1438"/>
        <v>Cluster 1</v>
      </c>
      <c r="AH4006" t="str">
        <f t="shared" si="1439"/>
        <v>Not Applicable</v>
      </c>
      <c r="AI4006" t="e">
        <f t="shared" si="1440"/>
        <v>#N/A</v>
      </c>
      <c r="AJ4006">
        <f t="shared" si="1441"/>
        <v>22.13</v>
      </c>
      <c r="AK4006" t="str">
        <f t="shared" si="1442"/>
        <v>no - Medium</v>
      </c>
      <c r="AL4006" t="str">
        <f t="shared" si="1443"/>
        <v>Q1 - Low</v>
      </c>
      <c r="AM4006">
        <f t="shared" si="1444"/>
        <v>0</v>
      </c>
      <c r="AN4006">
        <f t="shared" si="1445"/>
        <v>1</v>
      </c>
      <c r="AO4006">
        <f t="shared" si="1446"/>
        <v>0</v>
      </c>
      <c r="AP4006">
        <f t="shared" si="1447"/>
        <v>2</v>
      </c>
      <c r="AQ4006">
        <f t="shared" si="1448"/>
        <v>130.19999999999999</v>
      </c>
    </row>
    <row r="4007" spans="1:43" x14ac:dyDescent="0.25">
      <c r="A4007" t="s">
        <v>55</v>
      </c>
      <c r="B4007">
        <v>118</v>
      </c>
      <c r="C4007" t="s">
        <v>25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  <c r="U4007">
        <f t="shared" si="1426"/>
        <v>0</v>
      </c>
      <c r="V4007" t="str">
        <f t="shared" si="1427"/>
        <v>&lt;=3 calls</v>
      </c>
      <c r="W4007" t="str">
        <f t="shared" si="1428"/>
        <v>Q3</v>
      </c>
      <c r="X4007" t="str">
        <f t="shared" si="1429"/>
        <v>Low</v>
      </c>
      <c r="Y4007" t="str">
        <f t="shared" si="1430"/>
        <v>Low</v>
      </c>
      <c r="Z4007" s="3">
        <f t="shared" si="1431"/>
        <v>-1.0471600581768521</v>
      </c>
      <c r="AA4007" s="3">
        <f t="shared" si="1432"/>
        <v>-1.3328268270630332</v>
      </c>
      <c r="AB4007" s="3">
        <f t="shared" si="1433"/>
        <v>-0.17333202299876274</v>
      </c>
      <c r="AC4007" s="3">
        <f t="shared" si="1434"/>
        <v>-0.85361730181184459</v>
      </c>
      <c r="AD4007" s="3">
        <f t="shared" si="1435"/>
        <v>0.90432605095079122</v>
      </c>
      <c r="AE4007" s="3">
        <f t="shared" si="1436"/>
        <v>1.905696205204082</v>
      </c>
      <c r="AF4007" s="3">
        <f t="shared" si="1437"/>
        <v>3.8007302517582358</v>
      </c>
      <c r="AG4007" t="str">
        <f t="shared" si="1438"/>
        <v>Cluster 1</v>
      </c>
      <c r="AH4007" t="str">
        <f t="shared" si="1439"/>
        <v>&gt;16 messages</v>
      </c>
      <c r="AI4007" t="e">
        <f t="shared" si="1440"/>
        <v>#N/A</v>
      </c>
      <c r="AJ4007">
        <f t="shared" si="1441"/>
        <v>21.03</v>
      </c>
      <c r="AK4007" t="str">
        <f t="shared" si="1442"/>
        <v>yes - Low</v>
      </c>
      <c r="AL4007" t="str">
        <f t="shared" si="1443"/>
        <v>Q1 - Low</v>
      </c>
      <c r="AM4007">
        <f t="shared" si="1444"/>
        <v>1</v>
      </c>
      <c r="AN4007">
        <f t="shared" si="1445"/>
        <v>0</v>
      </c>
      <c r="AO4007">
        <f t="shared" si="1446"/>
        <v>0</v>
      </c>
      <c r="AP4007">
        <f t="shared" si="1447"/>
        <v>0</v>
      </c>
      <c r="AQ4007">
        <f t="shared" si="1448"/>
        <v>123.7</v>
      </c>
    </row>
    <row r="4008" spans="1:43" x14ac:dyDescent="0.25">
      <c r="A4008" t="s">
        <v>72</v>
      </c>
      <c r="B4008">
        <v>51</v>
      </c>
      <c r="C4008" t="s">
        <v>28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  <c r="U4008">
        <f t="shared" si="1426"/>
        <v>0</v>
      </c>
      <c r="V4008" t="str">
        <f t="shared" si="1427"/>
        <v>&lt;=3 calls</v>
      </c>
      <c r="W4008" t="str">
        <f t="shared" si="1428"/>
        <v>Q1</v>
      </c>
      <c r="X4008" t="str">
        <f t="shared" si="1429"/>
        <v>Not Applicable</v>
      </c>
      <c r="Y4008" t="str">
        <f t="shared" si="1430"/>
        <v>Medium</v>
      </c>
      <c r="Z4008" s="3">
        <f t="shared" si="1431"/>
        <v>0.4784163036392412</v>
      </c>
      <c r="AA4008" s="3">
        <f t="shared" si="1432"/>
        <v>-0.40943488865109456</v>
      </c>
      <c r="AB4008" s="3">
        <f t="shared" si="1433"/>
        <v>2.6149521271449632</v>
      </c>
      <c r="AC4008" s="3">
        <f t="shared" si="1434"/>
        <v>-2.0314681775414092E-2</v>
      </c>
      <c r="AD4008" s="3">
        <f t="shared" si="1435"/>
        <v>4.0696614259546902</v>
      </c>
      <c r="AE4008" s="3">
        <f t="shared" si="1436"/>
        <v>2.689778132335114</v>
      </c>
      <c r="AF4008" s="3">
        <f t="shared" si="1437"/>
        <v>2.4305696205771974</v>
      </c>
      <c r="AG4008" t="str">
        <f t="shared" si="1438"/>
        <v>Cluster 3</v>
      </c>
      <c r="AH4008" t="str">
        <f t="shared" si="1439"/>
        <v>&gt;16 messages</v>
      </c>
      <c r="AI4008" t="e">
        <f t="shared" si="1440"/>
        <v>#N/A</v>
      </c>
      <c r="AJ4008">
        <f t="shared" si="1441"/>
        <v>35.04</v>
      </c>
      <c r="AK4008" t="str">
        <f t="shared" si="1442"/>
        <v>no - Low</v>
      </c>
      <c r="AL4008" t="str">
        <f t="shared" si="1443"/>
        <v>Q2 - Medium</v>
      </c>
      <c r="AM4008">
        <f t="shared" si="1444"/>
        <v>0</v>
      </c>
      <c r="AN4008">
        <f t="shared" si="1445"/>
        <v>0</v>
      </c>
      <c r="AO4008">
        <f t="shared" si="1446"/>
        <v>1</v>
      </c>
      <c r="AP4008">
        <f t="shared" si="1447"/>
        <v>3</v>
      </c>
      <c r="AQ4008">
        <f t="shared" si="1448"/>
        <v>206.1</v>
      </c>
    </row>
    <row r="4009" spans="1:43" x14ac:dyDescent="0.25">
      <c r="A4009" t="s">
        <v>42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  <c r="U4009">
        <f t="shared" si="1426"/>
        <v>0</v>
      </c>
      <c r="V4009" t="str">
        <f t="shared" si="1427"/>
        <v>&lt;=3 calls</v>
      </c>
      <c r="W4009" t="str">
        <f t="shared" si="1428"/>
        <v>Q1</v>
      </c>
      <c r="X4009" t="str">
        <f t="shared" si="1429"/>
        <v>Not Applicable</v>
      </c>
      <c r="Y4009" t="str">
        <f t="shared" si="1430"/>
        <v>Medium</v>
      </c>
      <c r="Z4009" s="3">
        <f t="shared" si="1431"/>
        <v>3.9627956854758208E-2</v>
      </c>
      <c r="AA4009" s="3">
        <f t="shared" si="1432"/>
        <v>0.28907927165621222</v>
      </c>
      <c r="AB4009" s="3">
        <f t="shared" si="1433"/>
        <v>-0.51888860570888273</v>
      </c>
      <c r="AC4009" s="3">
        <f t="shared" si="1434"/>
        <v>-5.6545230472650088E-2</v>
      </c>
      <c r="AD4009" s="3">
        <f t="shared" si="1435"/>
        <v>1.9657382158233474</v>
      </c>
      <c r="AE4009" s="3">
        <f t="shared" si="1436"/>
        <v>0.59797988970322591</v>
      </c>
      <c r="AF4009" s="3">
        <f t="shared" si="1437"/>
        <v>2.2025061098282128</v>
      </c>
      <c r="AG4009" t="str">
        <f t="shared" si="1438"/>
        <v>Cluster 2</v>
      </c>
      <c r="AH4009" t="str">
        <f t="shared" si="1439"/>
        <v>&gt;16 messages</v>
      </c>
      <c r="AI4009" t="e">
        <f t="shared" si="1440"/>
        <v>#N/A</v>
      </c>
      <c r="AJ4009">
        <f t="shared" si="1441"/>
        <v>31.01</v>
      </c>
      <c r="AK4009" t="str">
        <f t="shared" si="1442"/>
        <v>no - Low</v>
      </c>
      <c r="AL4009" t="str">
        <f t="shared" si="1443"/>
        <v>Q2 - Medium</v>
      </c>
      <c r="AM4009">
        <f t="shared" si="1444"/>
        <v>0</v>
      </c>
      <c r="AN4009">
        <f t="shared" si="1445"/>
        <v>1</v>
      </c>
      <c r="AO4009">
        <f t="shared" si="1446"/>
        <v>0</v>
      </c>
      <c r="AP4009">
        <f t="shared" si="1447"/>
        <v>1</v>
      </c>
      <c r="AQ4009">
        <f t="shared" si="1448"/>
        <v>182.4</v>
      </c>
    </row>
    <row r="4010" spans="1:43" x14ac:dyDescent="0.25">
      <c r="A4010" t="s">
        <v>38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  <c r="U4010">
        <f t="shared" si="1426"/>
        <v>0</v>
      </c>
      <c r="V4010" t="str">
        <f t="shared" si="1427"/>
        <v>&lt;=3 calls</v>
      </c>
      <c r="W4010" t="str">
        <f t="shared" si="1428"/>
        <v>Q3</v>
      </c>
      <c r="X4010" t="str">
        <f t="shared" si="1429"/>
        <v>Not Applicable</v>
      </c>
      <c r="Y4010" t="str">
        <f t="shared" si="1430"/>
        <v>Low</v>
      </c>
      <c r="Z4010" s="3">
        <f t="shared" si="1431"/>
        <v>0.89128466369383952</v>
      </c>
      <c r="AA4010" s="3">
        <f t="shared" si="1432"/>
        <v>-2.0472615380326147</v>
      </c>
      <c r="AB4010" s="3">
        <f t="shared" si="1433"/>
        <v>-1.2469475875086351E-2</v>
      </c>
      <c r="AC4010" s="3">
        <f t="shared" si="1434"/>
        <v>-0.31015907135330267</v>
      </c>
      <c r="AD4010" s="3">
        <f t="shared" si="1435"/>
        <v>2.474835641225599</v>
      </c>
      <c r="AE4010" s="3">
        <f t="shared" si="1436"/>
        <v>2.2543341132615748</v>
      </c>
      <c r="AF4010" s="3">
        <f t="shared" si="1437"/>
        <v>3.4697598097489659</v>
      </c>
      <c r="AG4010" t="str">
        <f t="shared" si="1438"/>
        <v>Cluster 2</v>
      </c>
      <c r="AH4010" t="str">
        <f t="shared" si="1439"/>
        <v>Not Applicable</v>
      </c>
      <c r="AI4010" t="e">
        <f t="shared" si="1440"/>
        <v>#N/A</v>
      </c>
      <c r="AJ4010">
        <f t="shared" si="1441"/>
        <v>38.83</v>
      </c>
      <c r="AK4010" t="str">
        <f t="shared" si="1442"/>
        <v>no - High</v>
      </c>
      <c r="AL4010" t="str">
        <f t="shared" si="1443"/>
        <v>Q2 - Medium</v>
      </c>
      <c r="AM4010">
        <f t="shared" si="1444"/>
        <v>0</v>
      </c>
      <c r="AN4010">
        <f t="shared" si="1445"/>
        <v>1</v>
      </c>
      <c r="AO4010">
        <f t="shared" si="1446"/>
        <v>0</v>
      </c>
      <c r="AP4010">
        <f t="shared" si="1447"/>
        <v>3</v>
      </c>
      <c r="AQ4010">
        <f t="shared" si="1448"/>
        <v>228.4</v>
      </c>
    </row>
    <row r="4011" spans="1:43" x14ac:dyDescent="0.25">
      <c r="A4011" t="s">
        <v>55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  <c r="U4011">
        <f t="shared" si="1426"/>
        <v>0</v>
      </c>
      <c r="V4011" t="str">
        <f t="shared" si="1427"/>
        <v>&lt;=3 calls</v>
      </c>
      <c r="W4011" t="str">
        <f t="shared" si="1428"/>
        <v>Q1</v>
      </c>
      <c r="X4011" t="str">
        <f t="shared" si="1429"/>
        <v>Not Applicable</v>
      </c>
      <c r="Y4011" t="str">
        <f t="shared" si="1430"/>
        <v>Medium</v>
      </c>
      <c r="Z4011" s="3">
        <f t="shared" si="1431"/>
        <v>0.40250777107314928</v>
      </c>
      <c r="AA4011" s="3">
        <f t="shared" si="1432"/>
        <v>-0.62237225375901983</v>
      </c>
      <c r="AB4011" s="3">
        <f t="shared" si="1433"/>
        <v>0.62105092576013365</v>
      </c>
      <c r="AC4011" s="3">
        <f t="shared" si="1434"/>
        <v>-2.4839919931874701</v>
      </c>
      <c r="AD4011" s="3">
        <f t="shared" si="1435"/>
        <v>2.6343251702103752</v>
      </c>
      <c r="AE4011" s="3">
        <f t="shared" si="1436"/>
        <v>2.6655731471168327</v>
      </c>
      <c r="AF4011" s="3">
        <f t="shared" si="1437"/>
        <v>3.9077987797296765</v>
      </c>
      <c r="AG4011" t="str">
        <f t="shared" si="1438"/>
        <v>Cluster 1</v>
      </c>
      <c r="AH4011" t="str">
        <f t="shared" si="1439"/>
        <v>Not Applicable</v>
      </c>
      <c r="AI4011" t="e">
        <f t="shared" si="1440"/>
        <v>#N/A</v>
      </c>
      <c r="AJ4011">
        <f t="shared" si="1441"/>
        <v>34.340000000000003</v>
      </c>
      <c r="AK4011" t="str">
        <f t="shared" si="1442"/>
        <v>no - Medium</v>
      </c>
      <c r="AL4011" t="str">
        <f t="shared" si="1443"/>
        <v>Q1 - Low</v>
      </c>
      <c r="AM4011">
        <f t="shared" si="1444"/>
        <v>0</v>
      </c>
      <c r="AN4011">
        <f t="shared" si="1445"/>
        <v>1</v>
      </c>
      <c r="AO4011">
        <f t="shared" si="1446"/>
        <v>0</v>
      </c>
      <c r="AP4011">
        <f t="shared" si="1447"/>
        <v>1</v>
      </c>
      <c r="AQ4011">
        <f t="shared" si="1448"/>
        <v>202</v>
      </c>
    </row>
    <row r="4012" spans="1:43" x14ac:dyDescent="0.25">
      <c r="A4012" t="s">
        <v>41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  <c r="U4012">
        <f t="shared" si="1426"/>
        <v>0</v>
      </c>
      <c r="V4012" t="str">
        <f t="shared" si="1427"/>
        <v>&lt;=3 calls</v>
      </c>
      <c r="W4012" t="str">
        <f t="shared" si="1428"/>
        <v>Q2</v>
      </c>
      <c r="X4012" t="str">
        <f t="shared" si="1429"/>
        <v>Not Applicable</v>
      </c>
      <c r="Y4012" t="str">
        <f t="shared" si="1430"/>
        <v>Medium</v>
      </c>
      <c r="Z4012" s="3">
        <f t="shared" si="1431"/>
        <v>-0.58245172466248363</v>
      </c>
      <c r="AA4012" s="3">
        <f t="shared" si="1432"/>
        <v>-0.20644786770709053</v>
      </c>
      <c r="AB4012" s="3">
        <f t="shared" si="1433"/>
        <v>-1.0511251813773435</v>
      </c>
      <c r="AC4012" s="3">
        <f t="shared" si="1434"/>
        <v>-1.4333060809676228</v>
      </c>
      <c r="AD4012" s="3">
        <f t="shared" si="1435"/>
        <v>0.99721587075133533</v>
      </c>
      <c r="AE4012" s="3">
        <f t="shared" si="1436"/>
        <v>1.8817813906794341</v>
      </c>
      <c r="AF4012" s="3">
        <f t="shared" si="1437"/>
        <v>3.7533668767836303</v>
      </c>
      <c r="AG4012" t="str">
        <f t="shared" si="1438"/>
        <v>Cluster 1</v>
      </c>
      <c r="AH4012" t="str">
        <f t="shared" si="1439"/>
        <v>Not Applicable</v>
      </c>
      <c r="AI4012" t="e">
        <f t="shared" si="1440"/>
        <v>#N/A</v>
      </c>
      <c r="AJ4012">
        <f t="shared" si="1441"/>
        <v>25.3</v>
      </c>
      <c r="AK4012" t="str">
        <f t="shared" si="1442"/>
        <v>no - Low</v>
      </c>
      <c r="AL4012" t="str">
        <f t="shared" si="1443"/>
        <v>Q1 - Low</v>
      </c>
      <c r="AM4012">
        <f t="shared" si="1444"/>
        <v>0</v>
      </c>
      <c r="AN4012">
        <f t="shared" si="1445"/>
        <v>1</v>
      </c>
      <c r="AO4012">
        <f t="shared" si="1446"/>
        <v>0</v>
      </c>
      <c r="AP4012">
        <f t="shared" si="1447"/>
        <v>1</v>
      </c>
      <c r="AQ4012">
        <f t="shared" si="1448"/>
        <v>148.80000000000001</v>
      </c>
    </row>
    <row r="4013" spans="1:43" x14ac:dyDescent="0.25">
      <c r="A4013" t="s">
        <v>68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  <c r="U4013">
        <f t="shared" si="1426"/>
        <v>1</v>
      </c>
      <c r="V4013" t="str">
        <f t="shared" si="1427"/>
        <v>&lt;=3 calls</v>
      </c>
      <c r="W4013" t="str">
        <f t="shared" si="1428"/>
        <v>Q4</v>
      </c>
      <c r="X4013" t="str">
        <f t="shared" si="1429"/>
        <v>Low</v>
      </c>
      <c r="Y4013" t="str">
        <f t="shared" si="1430"/>
        <v>Medium</v>
      </c>
      <c r="Z4013" s="3">
        <f t="shared" si="1431"/>
        <v>0.20440501535188491</v>
      </c>
      <c r="AA4013" s="3">
        <f t="shared" si="1432"/>
        <v>-0.65421335508356937</v>
      </c>
      <c r="AB4013" s="3">
        <f t="shared" si="1433"/>
        <v>-0.74727370347706545</v>
      </c>
      <c r="AC4013" s="3">
        <f t="shared" si="1434"/>
        <v>-2.0314681775414092E-2</v>
      </c>
      <c r="AD4013" s="3">
        <f t="shared" si="1435"/>
        <v>1.6105321320937196</v>
      </c>
      <c r="AE4013" s="3">
        <f t="shared" si="1436"/>
        <v>1.0142027403210219</v>
      </c>
      <c r="AF4013" s="3">
        <f t="shared" si="1437"/>
        <v>2.7319225187481067</v>
      </c>
      <c r="AG4013" t="str">
        <f t="shared" si="1438"/>
        <v>Cluster 2</v>
      </c>
      <c r="AH4013" t="str">
        <f t="shared" si="1439"/>
        <v>Not Applicable</v>
      </c>
      <c r="AI4013">
        <f t="shared" si="1440"/>
        <v>32.520000000000003</v>
      </c>
      <c r="AJ4013" t="e">
        <f t="shared" si="1441"/>
        <v>#N/A</v>
      </c>
      <c r="AK4013" t="str">
        <f t="shared" si="1442"/>
        <v>yes - Low</v>
      </c>
      <c r="AL4013" t="str">
        <f t="shared" si="1443"/>
        <v>Q2 - Medium</v>
      </c>
      <c r="AM4013">
        <f t="shared" si="1444"/>
        <v>1</v>
      </c>
      <c r="AN4013">
        <f t="shared" si="1445"/>
        <v>1</v>
      </c>
      <c r="AO4013">
        <f t="shared" si="1446"/>
        <v>0</v>
      </c>
      <c r="AP4013">
        <f t="shared" si="1447"/>
        <v>2</v>
      </c>
      <c r="AQ4013">
        <f t="shared" si="1448"/>
        <v>191.3</v>
      </c>
    </row>
    <row r="4014" spans="1:43" x14ac:dyDescent="0.25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  <c r="U4014">
        <f t="shared" si="1426"/>
        <v>0</v>
      </c>
      <c r="V4014" t="str">
        <f t="shared" si="1427"/>
        <v>&lt;=3 calls</v>
      </c>
      <c r="W4014" t="str">
        <f t="shared" si="1428"/>
        <v>Q4</v>
      </c>
      <c r="X4014" t="str">
        <f t="shared" si="1429"/>
        <v>Not Applicable</v>
      </c>
      <c r="Y4014" t="str">
        <f t="shared" si="1430"/>
        <v>High</v>
      </c>
      <c r="Z4014" s="3">
        <f t="shared" si="1431"/>
        <v>-0.37694325844696636</v>
      </c>
      <c r="AA4014" s="3">
        <f t="shared" si="1432"/>
        <v>0.72888448370155412</v>
      </c>
      <c r="AB4014" s="3">
        <f t="shared" si="1433"/>
        <v>0.54359858825614105</v>
      </c>
      <c r="AC4014" s="3">
        <f t="shared" si="1434"/>
        <v>-0.45508126614224731</v>
      </c>
      <c r="AD4014" s="3">
        <f t="shared" si="1435"/>
        <v>2.4610717765547108</v>
      </c>
      <c r="AE4014" s="3">
        <f t="shared" si="1436"/>
        <v>1.0844156005043446</v>
      </c>
      <c r="AF4014" s="3">
        <f t="shared" si="1437"/>
        <v>2.0724478521497796</v>
      </c>
      <c r="AG4014" t="str">
        <f t="shared" si="1438"/>
        <v>Cluster 2</v>
      </c>
      <c r="AH4014" t="str">
        <f t="shared" si="1439"/>
        <v>Not Applicable</v>
      </c>
      <c r="AI4014" t="e">
        <f t="shared" si="1440"/>
        <v>#N/A</v>
      </c>
      <c r="AJ4014">
        <f t="shared" si="1441"/>
        <v>27.18</v>
      </c>
      <c r="AK4014" t="str">
        <f t="shared" si="1442"/>
        <v>no - Low</v>
      </c>
      <c r="AL4014" t="str">
        <f t="shared" si="1443"/>
        <v>Q2 - Medium</v>
      </c>
      <c r="AM4014">
        <f t="shared" si="1444"/>
        <v>0</v>
      </c>
      <c r="AN4014">
        <f t="shared" si="1445"/>
        <v>1</v>
      </c>
      <c r="AO4014">
        <f t="shared" si="1446"/>
        <v>0</v>
      </c>
      <c r="AP4014">
        <f t="shared" si="1447"/>
        <v>1</v>
      </c>
      <c r="AQ4014">
        <f t="shared" si="1448"/>
        <v>159.9</v>
      </c>
    </row>
    <row r="4015" spans="1:43" x14ac:dyDescent="0.25">
      <c r="A4015" t="s">
        <v>42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  <c r="U4015">
        <f t="shared" si="1426"/>
        <v>0</v>
      </c>
      <c r="V4015" t="str">
        <f t="shared" si="1427"/>
        <v>&lt;=3 calls</v>
      </c>
      <c r="W4015" t="str">
        <f t="shared" si="1428"/>
        <v>Q3</v>
      </c>
      <c r="X4015" t="str">
        <f t="shared" si="1429"/>
        <v>Low</v>
      </c>
      <c r="Y4015" t="str">
        <f t="shared" si="1430"/>
        <v>Medium</v>
      </c>
      <c r="Z4015" s="3">
        <f t="shared" si="1431"/>
        <v>0.21181072584613736</v>
      </c>
      <c r="AA4015" s="3">
        <f t="shared" si="1432"/>
        <v>-0.47709722896576262</v>
      </c>
      <c r="AB4015" s="3">
        <f t="shared" si="1433"/>
        <v>-1.9189885528964377</v>
      </c>
      <c r="AC4015" s="3">
        <f t="shared" si="1434"/>
        <v>-1.9405337627289283</v>
      </c>
      <c r="AD4015" s="3">
        <f t="shared" si="1435"/>
        <v>1.8630770951355584</v>
      </c>
      <c r="AE4015" s="3">
        <f t="shared" si="1436"/>
        <v>2.7786100661857422</v>
      </c>
      <c r="AF4015" s="3">
        <f t="shared" si="1437"/>
        <v>4.4688132135275822</v>
      </c>
      <c r="AG4015" t="str">
        <f t="shared" si="1438"/>
        <v>Cluster 1</v>
      </c>
      <c r="AH4015" t="str">
        <f t="shared" si="1439"/>
        <v>Not Applicable</v>
      </c>
      <c r="AI4015" t="e">
        <f t="shared" si="1440"/>
        <v>#N/A</v>
      </c>
      <c r="AJ4015">
        <f t="shared" si="1441"/>
        <v>32.590000000000003</v>
      </c>
      <c r="AK4015" t="str">
        <f t="shared" si="1442"/>
        <v>yes - Medium</v>
      </c>
      <c r="AL4015" t="str">
        <f t="shared" si="1443"/>
        <v>Q1 - Low</v>
      </c>
      <c r="AM4015">
        <f t="shared" si="1444"/>
        <v>1</v>
      </c>
      <c r="AN4015">
        <f t="shared" si="1445"/>
        <v>1</v>
      </c>
      <c r="AO4015">
        <f t="shared" si="1446"/>
        <v>0</v>
      </c>
      <c r="AP4015">
        <f t="shared" si="1447"/>
        <v>2</v>
      </c>
      <c r="AQ4015">
        <f t="shared" si="1448"/>
        <v>191.7</v>
      </c>
    </row>
    <row r="4016" spans="1:43" x14ac:dyDescent="0.25">
      <c r="A4016" t="s">
        <v>74</v>
      </c>
      <c r="B4016">
        <v>161</v>
      </c>
      <c r="C4016" t="s">
        <v>28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  <c r="U4016">
        <f t="shared" si="1426"/>
        <v>0</v>
      </c>
      <c r="V4016" t="str">
        <f t="shared" si="1427"/>
        <v>&lt;=3 calls</v>
      </c>
      <c r="W4016" t="str">
        <f t="shared" si="1428"/>
        <v>Q4</v>
      </c>
      <c r="X4016" t="str">
        <f t="shared" si="1429"/>
        <v>Not Applicable</v>
      </c>
      <c r="Y4016" t="str">
        <f t="shared" si="1430"/>
        <v>Medium</v>
      </c>
      <c r="Z4016" s="3">
        <f t="shared" si="1431"/>
        <v>-0.53801746169696685</v>
      </c>
      <c r="AA4016" s="3">
        <f t="shared" si="1432"/>
        <v>0.56171870174766858</v>
      </c>
      <c r="AB4016" s="3">
        <f t="shared" si="1433"/>
        <v>-0.62017243167564196</v>
      </c>
      <c r="AC4016" s="3">
        <f t="shared" si="1434"/>
        <v>-0.34638962005053869</v>
      </c>
      <c r="AD4016" s="3">
        <f t="shared" si="1435"/>
        <v>1.7955134863103119</v>
      </c>
      <c r="AE4016" s="3">
        <f t="shared" si="1436"/>
        <v>1.0533709236888822</v>
      </c>
      <c r="AF4016" s="3">
        <f t="shared" si="1437"/>
        <v>2.6448652000100359</v>
      </c>
      <c r="AG4016" t="str">
        <f t="shared" si="1438"/>
        <v>Cluster 2</v>
      </c>
      <c r="AH4016" t="str">
        <f t="shared" si="1439"/>
        <v>Not Applicable</v>
      </c>
      <c r="AI4016" t="e">
        <f t="shared" si="1440"/>
        <v>#N/A</v>
      </c>
      <c r="AJ4016">
        <f t="shared" si="1441"/>
        <v>25.7</v>
      </c>
      <c r="AK4016" t="str">
        <f t="shared" si="1442"/>
        <v>no - Low</v>
      </c>
      <c r="AL4016" t="str">
        <f t="shared" si="1443"/>
        <v>Q2 - Medium</v>
      </c>
      <c r="AM4016">
        <f t="shared" si="1444"/>
        <v>0</v>
      </c>
      <c r="AN4016">
        <f t="shared" si="1445"/>
        <v>0</v>
      </c>
      <c r="AO4016">
        <f t="shared" si="1446"/>
        <v>1</v>
      </c>
      <c r="AP4016">
        <f t="shared" si="1447"/>
        <v>2</v>
      </c>
      <c r="AQ4016">
        <f t="shared" si="1448"/>
        <v>151.19999999999999</v>
      </c>
    </row>
    <row r="4017" spans="1:43" x14ac:dyDescent="0.25">
      <c r="A4017" t="s">
        <v>50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  <c r="U4017">
        <f t="shared" si="1426"/>
        <v>0</v>
      </c>
      <c r="V4017" t="str">
        <f t="shared" si="1427"/>
        <v>&lt;=3 calls</v>
      </c>
      <c r="W4017" t="str">
        <f t="shared" si="1428"/>
        <v>Q4</v>
      </c>
      <c r="X4017" t="str">
        <f t="shared" si="1429"/>
        <v>Not Applicable</v>
      </c>
      <c r="Y4017" t="str">
        <f t="shared" si="1430"/>
        <v>Medium</v>
      </c>
      <c r="Z4017" s="3">
        <f t="shared" si="1431"/>
        <v>3.4073673984068339E-2</v>
      </c>
      <c r="AA4017" s="3">
        <f t="shared" si="1432"/>
        <v>8.0122044213855451E-2</v>
      </c>
      <c r="AB4017" s="3">
        <f t="shared" si="1433"/>
        <v>3.0697363653094318</v>
      </c>
      <c r="AC4017" s="3">
        <f t="shared" si="1434"/>
        <v>0.63183519477483641</v>
      </c>
      <c r="AD4017" s="3">
        <f t="shared" si="1435"/>
        <v>4.6326679332379825</v>
      </c>
      <c r="AE4017" s="3">
        <f t="shared" si="1436"/>
        <v>3.135295460253642</v>
      </c>
      <c r="AF4017" s="3">
        <f t="shared" si="1437"/>
        <v>2.489687343126183</v>
      </c>
      <c r="AG4017" t="str">
        <f t="shared" si="1438"/>
        <v>Cluster 3</v>
      </c>
      <c r="AH4017" t="str">
        <f t="shared" si="1439"/>
        <v>Not Applicable</v>
      </c>
      <c r="AI4017" t="e">
        <f t="shared" si="1440"/>
        <v>#N/A</v>
      </c>
      <c r="AJ4017">
        <f t="shared" si="1441"/>
        <v>30.96</v>
      </c>
      <c r="AK4017" t="str">
        <f t="shared" si="1442"/>
        <v>no - High</v>
      </c>
      <c r="AL4017" t="str">
        <f t="shared" si="1443"/>
        <v>Q3 - High</v>
      </c>
      <c r="AM4017">
        <f t="shared" si="1444"/>
        <v>0</v>
      </c>
      <c r="AN4017">
        <f t="shared" si="1445"/>
        <v>1</v>
      </c>
      <c r="AO4017">
        <f t="shared" si="1446"/>
        <v>0</v>
      </c>
      <c r="AP4017">
        <f t="shared" si="1447"/>
        <v>2</v>
      </c>
      <c r="AQ4017">
        <f t="shared" si="1448"/>
        <v>182.1</v>
      </c>
    </row>
    <row r="4018" spans="1:43" x14ac:dyDescent="0.25">
      <c r="A4018" t="s">
        <v>50</v>
      </c>
      <c r="B4018">
        <v>42</v>
      </c>
      <c r="C4018" t="s">
        <v>28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  <c r="U4018">
        <f t="shared" si="1426"/>
        <v>0</v>
      </c>
      <c r="V4018" t="str">
        <f t="shared" si="1427"/>
        <v>&lt;=3 calls</v>
      </c>
      <c r="W4018" t="str">
        <f t="shared" si="1428"/>
        <v>Q1</v>
      </c>
      <c r="X4018" t="str">
        <f t="shared" si="1429"/>
        <v>Not Applicable</v>
      </c>
      <c r="Y4018" t="str">
        <f t="shared" si="1430"/>
        <v>Low</v>
      </c>
      <c r="Z4018" s="3">
        <f t="shared" si="1431"/>
        <v>-0.46581178437800108</v>
      </c>
      <c r="AA4018" s="3">
        <f t="shared" si="1432"/>
        <v>-0.78356782921455204</v>
      </c>
      <c r="AB4018" s="3">
        <f t="shared" si="1433"/>
        <v>0.73226453858637897</v>
      </c>
      <c r="AC4018" s="3">
        <f t="shared" si="1434"/>
        <v>0.37822135389418376</v>
      </c>
      <c r="AD4018" s="3">
        <f t="shared" si="1435"/>
        <v>2.2874515221604397</v>
      </c>
      <c r="AE4018" s="3">
        <f t="shared" si="1436"/>
        <v>1.2289108626983873</v>
      </c>
      <c r="AF4018" s="3">
        <f t="shared" si="1437"/>
        <v>2.4058282047316006</v>
      </c>
      <c r="AG4018" t="str">
        <f t="shared" si="1438"/>
        <v>Cluster 2</v>
      </c>
      <c r="AH4018" t="str">
        <f t="shared" si="1439"/>
        <v>Not Applicable</v>
      </c>
      <c r="AI4018" t="e">
        <f t="shared" si="1440"/>
        <v>#N/A</v>
      </c>
      <c r="AJ4018">
        <f t="shared" si="1441"/>
        <v>26.37</v>
      </c>
      <c r="AK4018" t="str">
        <f t="shared" si="1442"/>
        <v>no - Low</v>
      </c>
      <c r="AL4018" t="str">
        <f t="shared" si="1443"/>
        <v>Q3 - High</v>
      </c>
      <c r="AM4018">
        <f t="shared" si="1444"/>
        <v>0</v>
      </c>
      <c r="AN4018">
        <f t="shared" si="1445"/>
        <v>0</v>
      </c>
      <c r="AO4018">
        <f t="shared" si="1446"/>
        <v>1</v>
      </c>
      <c r="AP4018">
        <f t="shared" si="1447"/>
        <v>3</v>
      </c>
      <c r="AQ4018">
        <f t="shared" si="1448"/>
        <v>155.1</v>
      </c>
    </row>
    <row r="4019" spans="1:43" x14ac:dyDescent="0.25">
      <c r="A4019" t="s">
        <v>41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  <c r="U4019">
        <f t="shared" si="1426"/>
        <v>0</v>
      </c>
      <c r="V4019" t="str">
        <f t="shared" si="1427"/>
        <v>&lt;=3 calls</v>
      </c>
      <c r="W4019" t="str">
        <f t="shared" si="1428"/>
        <v>Q2</v>
      </c>
      <c r="X4019" t="str">
        <f t="shared" si="1429"/>
        <v>Not Applicable</v>
      </c>
      <c r="Y4019" t="str">
        <f t="shared" si="1430"/>
        <v>Low</v>
      </c>
      <c r="Z4019" s="3">
        <f t="shared" si="1431"/>
        <v>-1.0064286504584612</v>
      </c>
      <c r="AA4019" s="3">
        <f t="shared" si="1432"/>
        <v>-1.5278535726758993</v>
      </c>
      <c r="AB4019" s="3">
        <f t="shared" si="1433"/>
        <v>0.58530369306598307</v>
      </c>
      <c r="AC4019" s="3">
        <f t="shared" si="1434"/>
        <v>-1.0710005939952616</v>
      </c>
      <c r="AD4019" s="3">
        <f t="shared" si="1435"/>
        <v>1.6723933763710475</v>
      </c>
      <c r="AE4019" s="3">
        <f t="shared" si="1436"/>
        <v>2.1992857598450071</v>
      </c>
      <c r="AF4019" s="3">
        <f t="shared" si="1437"/>
        <v>3.8570475887113846</v>
      </c>
      <c r="AG4019" t="str">
        <f t="shared" si="1438"/>
        <v>Cluster 1</v>
      </c>
      <c r="AH4019" t="str">
        <f t="shared" si="1439"/>
        <v>&gt;16 messages</v>
      </c>
      <c r="AI4019" t="e">
        <f t="shared" si="1440"/>
        <v>#N/A</v>
      </c>
      <c r="AJ4019">
        <f t="shared" si="1441"/>
        <v>21.4</v>
      </c>
      <c r="AK4019" t="str">
        <f t="shared" si="1442"/>
        <v>no - High</v>
      </c>
      <c r="AL4019" t="str">
        <f t="shared" si="1443"/>
        <v>Q1 - Low</v>
      </c>
      <c r="AM4019">
        <f t="shared" si="1444"/>
        <v>0</v>
      </c>
      <c r="AN4019">
        <f t="shared" si="1445"/>
        <v>1</v>
      </c>
      <c r="AO4019">
        <f t="shared" si="1446"/>
        <v>0</v>
      </c>
      <c r="AP4019">
        <f t="shared" si="1447"/>
        <v>0</v>
      </c>
      <c r="AQ4019">
        <f t="shared" si="1448"/>
        <v>125.9</v>
      </c>
    </row>
    <row r="4020" spans="1:43" x14ac:dyDescent="0.25">
      <c r="A4020" t="s">
        <v>42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  <c r="U4020">
        <f t="shared" si="1426"/>
        <v>0</v>
      </c>
      <c r="V4020" t="str">
        <f t="shared" si="1427"/>
        <v>&lt;=3 calls</v>
      </c>
      <c r="W4020" t="str">
        <f t="shared" si="1428"/>
        <v>Q3</v>
      </c>
      <c r="X4020" t="str">
        <f t="shared" si="1429"/>
        <v>Not Applicable</v>
      </c>
      <c r="Y4020" t="str">
        <f t="shared" si="1430"/>
        <v>High</v>
      </c>
      <c r="Z4020" s="3">
        <f t="shared" si="1431"/>
        <v>-0.81758303285501299</v>
      </c>
      <c r="AA4020" s="3">
        <f t="shared" si="1432"/>
        <v>2.0383497756736566</v>
      </c>
      <c r="AB4020" s="3">
        <f t="shared" si="1433"/>
        <v>-0.74330178873327124</v>
      </c>
      <c r="AC4020" s="3">
        <f t="shared" si="1434"/>
        <v>2.9868208600951847</v>
      </c>
      <c r="AD4020" s="3">
        <f t="shared" si="1435"/>
        <v>5.0224973719650841</v>
      </c>
      <c r="AE4020" s="3">
        <f t="shared" si="1436"/>
        <v>3.7811252588396309</v>
      </c>
      <c r="AF4020" s="3">
        <f t="shared" si="1437"/>
        <v>3.3716963971677449</v>
      </c>
      <c r="AG4020" t="str">
        <f t="shared" si="1438"/>
        <v>Cluster 3</v>
      </c>
      <c r="AH4020" t="str">
        <f t="shared" si="1439"/>
        <v>&gt;16 messages</v>
      </c>
      <c r="AI4020" t="e">
        <f t="shared" si="1440"/>
        <v>#N/A</v>
      </c>
      <c r="AJ4020">
        <f t="shared" si="1441"/>
        <v>23.14</v>
      </c>
      <c r="AK4020" t="str">
        <f t="shared" si="1442"/>
        <v>no - Low</v>
      </c>
      <c r="AL4020" t="str">
        <f t="shared" si="1443"/>
        <v>Q4 - Very High</v>
      </c>
      <c r="AM4020">
        <f t="shared" si="1444"/>
        <v>0</v>
      </c>
      <c r="AN4020">
        <f t="shared" si="1445"/>
        <v>1</v>
      </c>
      <c r="AO4020">
        <f t="shared" si="1446"/>
        <v>0</v>
      </c>
      <c r="AP4020">
        <f t="shared" si="1447"/>
        <v>2</v>
      </c>
      <c r="AQ4020">
        <f t="shared" si="1448"/>
        <v>136.1</v>
      </c>
    </row>
    <row r="4021" spans="1:43" x14ac:dyDescent="0.25">
      <c r="A4021" t="s">
        <v>55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  <c r="U4021">
        <f t="shared" si="1426"/>
        <v>0</v>
      </c>
      <c r="V4021" t="str">
        <f t="shared" si="1427"/>
        <v>&lt;=3 calls</v>
      </c>
      <c r="W4021" t="str">
        <f t="shared" si="1428"/>
        <v>Q1</v>
      </c>
      <c r="X4021" t="str">
        <f t="shared" si="1429"/>
        <v>Not Applicable</v>
      </c>
      <c r="Y4021" t="str">
        <f t="shared" si="1430"/>
        <v>Medium</v>
      </c>
      <c r="Z4021" s="3">
        <f t="shared" si="1431"/>
        <v>1.9262327052656796</v>
      </c>
      <c r="AA4021" s="3">
        <f t="shared" si="1432"/>
        <v>9.2062457210561999E-2</v>
      </c>
      <c r="AB4021" s="3">
        <f t="shared" si="1433"/>
        <v>-1.1424792204846166</v>
      </c>
      <c r="AC4021" s="3">
        <f t="shared" si="1434"/>
        <v>-2.4477614444902343</v>
      </c>
      <c r="AD4021" s="3">
        <f t="shared" si="1435"/>
        <v>3.445540855110794</v>
      </c>
      <c r="AE4021" s="3">
        <f t="shared" si="1436"/>
        <v>3.3189821917622337</v>
      </c>
      <c r="AF4021" s="3">
        <f t="shared" si="1437"/>
        <v>4.2614004498793658</v>
      </c>
      <c r="AG4021" t="str">
        <f t="shared" si="1438"/>
        <v>Cluster 2</v>
      </c>
      <c r="AH4021" t="str">
        <f t="shared" si="1439"/>
        <v>&gt;16 messages</v>
      </c>
      <c r="AI4021" t="e">
        <f t="shared" si="1440"/>
        <v>#N/A</v>
      </c>
      <c r="AJ4021">
        <f t="shared" si="1441"/>
        <v>48.33</v>
      </c>
      <c r="AK4021" t="str">
        <f t="shared" si="1442"/>
        <v>no - Medium</v>
      </c>
      <c r="AL4021" t="str">
        <f t="shared" si="1443"/>
        <v>Q1 - Low</v>
      </c>
      <c r="AM4021">
        <f t="shared" si="1444"/>
        <v>0</v>
      </c>
      <c r="AN4021">
        <f t="shared" si="1445"/>
        <v>1</v>
      </c>
      <c r="AO4021">
        <f t="shared" si="1446"/>
        <v>0</v>
      </c>
      <c r="AP4021">
        <f t="shared" si="1447"/>
        <v>0</v>
      </c>
      <c r="AQ4021">
        <f t="shared" si="1448"/>
        <v>284.3</v>
      </c>
    </row>
    <row r="4022" spans="1:43" x14ac:dyDescent="0.25">
      <c r="A4022" t="s">
        <v>53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  <c r="U4022">
        <f t="shared" si="1426"/>
        <v>0</v>
      </c>
      <c r="V4022" t="str">
        <f t="shared" si="1427"/>
        <v>&lt;=3 calls</v>
      </c>
      <c r="W4022" t="str">
        <f t="shared" si="1428"/>
        <v>Q3</v>
      </c>
      <c r="X4022" t="str">
        <f t="shared" si="1429"/>
        <v>Not Applicable</v>
      </c>
      <c r="Y4022" t="str">
        <f t="shared" si="1430"/>
        <v>Low</v>
      </c>
      <c r="Z4022" s="3">
        <f t="shared" si="1431"/>
        <v>0.35992493573119499</v>
      </c>
      <c r="AA4022" s="3">
        <f t="shared" si="1432"/>
        <v>-2.0233807120392027</v>
      </c>
      <c r="AB4022" s="3">
        <f t="shared" si="1433"/>
        <v>0.38869391324815611</v>
      </c>
      <c r="AC4022" s="3">
        <f t="shared" si="1434"/>
        <v>1.2477545226278501</v>
      </c>
      <c r="AD4022" s="3">
        <f t="shared" si="1435"/>
        <v>3.1428609723122962</v>
      </c>
      <c r="AE4022" s="3">
        <f t="shared" si="1436"/>
        <v>2.4354855310898058</v>
      </c>
      <c r="AF4022" s="3">
        <f t="shared" si="1437"/>
        <v>3.1600007045903955</v>
      </c>
      <c r="AG4022" t="str">
        <f t="shared" si="1438"/>
        <v>Cluster 2</v>
      </c>
      <c r="AH4022" t="str">
        <f t="shared" si="1439"/>
        <v>Not Applicable</v>
      </c>
      <c r="AI4022" t="e">
        <f t="shared" si="1440"/>
        <v>#N/A</v>
      </c>
      <c r="AJ4022">
        <f t="shared" si="1441"/>
        <v>33.950000000000003</v>
      </c>
      <c r="AK4022" t="str">
        <f t="shared" si="1442"/>
        <v>no - Medium</v>
      </c>
      <c r="AL4022" t="str">
        <f t="shared" si="1443"/>
        <v>Q4 - Very High</v>
      </c>
      <c r="AM4022">
        <f t="shared" si="1444"/>
        <v>0</v>
      </c>
      <c r="AN4022">
        <f t="shared" si="1445"/>
        <v>1</v>
      </c>
      <c r="AO4022">
        <f t="shared" si="1446"/>
        <v>0</v>
      </c>
      <c r="AP4022">
        <f t="shared" si="1447"/>
        <v>1</v>
      </c>
      <c r="AQ4022">
        <f t="shared" si="1448"/>
        <v>199.7</v>
      </c>
    </row>
    <row r="4023" spans="1:43" x14ac:dyDescent="0.25">
      <c r="A4023" t="s">
        <v>57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  <c r="U4023">
        <f t="shared" si="1426"/>
        <v>0</v>
      </c>
      <c r="V4023" t="str">
        <f t="shared" si="1427"/>
        <v>&lt;=3 calls</v>
      </c>
      <c r="W4023" t="str">
        <f t="shared" si="1428"/>
        <v>Q4</v>
      </c>
      <c r="X4023" t="str">
        <f t="shared" si="1429"/>
        <v>Not Applicable</v>
      </c>
      <c r="Y4023" t="str">
        <f t="shared" si="1430"/>
        <v>Medium</v>
      </c>
      <c r="Z4023" s="3">
        <f t="shared" si="1431"/>
        <v>-1.5192741021854732</v>
      </c>
      <c r="AA4023" s="3">
        <f t="shared" si="1432"/>
        <v>-3.7292016920420758E-2</v>
      </c>
      <c r="AB4023" s="3">
        <f t="shared" si="1433"/>
        <v>0.90305687256954159</v>
      </c>
      <c r="AC4023" s="3">
        <f t="shared" si="1434"/>
        <v>0.99414068174719761</v>
      </c>
      <c r="AD4023" s="3">
        <f t="shared" si="1435"/>
        <v>2.965581692133775</v>
      </c>
      <c r="AE4023" s="3">
        <f t="shared" si="1436"/>
        <v>2.0281548023504845</v>
      </c>
      <c r="AF4023" s="3">
        <f t="shared" si="1437"/>
        <v>2.7261968072528515</v>
      </c>
      <c r="AG4023" t="str">
        <f t="shared" si="1438"/>
        <v>Cluster 2</v>
      </c>
      <c r="AH4023" t="str">
        <f t="shared" si="1439"/>
        <v>Not Applicable</v>
      </c>
      <c r="AI4023" t="e">
        <f t="shared" si="1440"/>
        <v>#N/A</v>
      </c>
      <c r="AJ4023">
        <f t="shared" si="1441"/>
        <v>16.690000000000001</v>
      </c>
      <c r="AK4023" t="str">
        <f t="shared" si="1442"/>
        <v>no - Medium</v>
      </c>
      <c r="AL4023" t="str">
        <f t="shared" si="1443"/>
        <v>Q4 - Very High</v>
      </c>
      <c r="AM4023">
        <f t="shared" si="1444"/>
        <v>0</v>
      </c>
      <c r="AN4023">
        <f t="shared" si="1445"/>
        <v>1</v>
      </c>
      <c r="AO4023">
        <f t="shared" si="1446"/>
        <v>0</v>
      </c>
      <c r="AP4023">
        <f t="shared" si="1447"/>
        <v>2</v>
      </c>
      <c r="AQ4023">
        <f t="shared" si="1448"/>
        <v>98.2</v>
      </c>
    </row>
    <row r="4024" spans="1:43" x14ac:dyDescent="0.25">
      <c r="A4024" t="s">
        <v>73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  <c r="U4024">
        <f t="shared" si="1426"/>
        <v>0</v>
      </c>
      <c r="V4024" t="str">
        <f t="shared" si="1427"/>
        <v>&lt;=3 calls</v>
      </c>
      <c r="W4024" t="str">
        <f t="shared" si="1428"/>
        <v>Q2</v>
      </c>
      <c r="X4024" t="str">
        <f t="shared" si="1429"/>
        <v>Not Applicable</v>
      </c>
      <c r="Y4024" t="str">
        <f t="shared" si="1430"/>
        <v>High</v>
      </c>
      <c r="Z4024" s="3">
        <f t="shared" si="1431"/>
        <v>1.2467587674179776</v>
      </c>
      <c r="AA4024" s="3">
        <f t="shared" si="1432"/>
        <v>1.1050074930977958</v>
      </c>
      <c r="AB4024" s="3">
        <f t="shared" si="1433"/>
        <v>-1.0034622044518098</v>
      </c>
      <c r="AC4024" s="3">
        <f t="shared" si="1434"/>
        <v>-1.0710005939952616</v>
      </c>
      <c r="AD4024" s="3">
        <f t="shared" si="1435"/>
        <v>3.0796159786854536</v>
      </c>
      <c r="AE4024" s="3">
        <f t="shared" si="1436"/>
        <v>2.2202314410973822</v>
      </c>
      <c r="AF4024" s="3">
        <f t="shared" si="1437"/>
        <v>2.8939282520304395</v>
      </c>
      <c r="AG4024" t="str">
        <f t="shared" si="1438"/>
        <v>Cluster 2</v>
      </c>
      <c r="AH4024" t="str">
        <f t="shared" si="1439"/>
        <v>&gt;16 messages</v>
      </c>
      <c r="AI4024" t="e">
        <f t="shared" si="1440"/>
        <v>#N/A</v>
      </c>
      <c r="AJ4024">
        <f t="shared" si="1441"/>
        <v>42.09</v>
      </c>
      <c r="AK4024" t="str">
        <f t="shared" si="1442"/>
        <v>no - Medium</v>
      </c>
      <c r="AL4024" t="str">
        <f t="shared" si="1443"/>
        <v>Q1 - Low</v>
      </c>
      <c r="AM4024">
        <f t="shared" si="1444"/>
        <v>0</v>
      </c>
      <c r="AN4024">
        <f t="shared" si="1445"/>
        <v>1</v>
      </c>
      <c r="AO4024">
        <f t="shared" si="1446"/>
        <v>0</v>
      </c>
      <c r="AP4024">
        <f t="shared" si="1447"/>
        <v>3</v>
      </c>
      <c r="AQ4024">
        <f t="shared" si="1448"/>
        <v>247.6</v>
      </c>
    </row>
    <row r="4025" spans="1:43" x14ac:dyDescent="0.25">
      <c r="A4025" t="s">
        <v>35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  <c r="U4025">
        <f t="shared" si="1426"/>
        <v>1</v>
      </c>
      <c r="V4025" t="str">
        <f t="shared" si="1427"/>
        <v>&lt;=3 calls</v>
      </c>
      <c r="W4025" t="str">
        <f t="shared" si="1428"/>
        <v>Q1</v>
      </c>
      <c r="X4025" t="str">
        <f t="shared" si="1429"/>
        <v>Not Applicable</v>
      </c>
      <c r="Y4025" t="str">
        <f t="shared" si="1430"/>
        <v>Medium</v>
      </c>
      <c r="Z4025" s="3">
        <f t="shared" si="1431"/>
        <v>1.3708044181967136</v>
      </c>
      <c r="AA4025" s="3">
        <f t="shared" si="1432"/>
        <v>0.30499982231848727</v>
      </c>
      <c r="AB4025" s="3">
        <f t="shared" si="1433"/>
        <v>0.71041900749550946</v>
      </c>
      <c r="AC4025" s="3">
        <f t="shared" si="1434"/>
        <v>0.48691299998589177</v>
      </c>
      <c r="AD4025" s="3">
        <f t="shared" si="1435"/>
        <v>3.5298982388053779</v>
      </c>
      <c r="AE4025" s="3">
        <f t="shared" si="1436"/>
        <v>1.6473946340595216</v>
      </c>
      <c r="AF4025" s="3">
        <f t="shared" si="1437"/>
        <v>0.98368520591442299</v>
      </c>
      <c r="AG4025" t="str">
        <f t="shared" si="1438"/>
        <v>Cluster 3</v>
      </c>
      <c r="AH4025" t="str">
        <f t="shared" si="1439"/>
        <v>Not Applicable</v>
      </c>
      <c r="AI4025">
        <f t="shared" si="1440"/>
        <v>43.23</v>
      </c>
      <c r="AJ4025" t="e">
        <f t="shared" si="1441"/>
        <v>#N/A</v>
      </c>
      <c r="AK4025" t="str">
        <f t="shared" si="1442"/>
        <v>no - Medium</v>
      </c>
      <c r="AL4025" t="str">
        <f t="shared" si="1443"/>
        <v>Q3 - High</v>
      </c>
      <c r="AM4025">
        <f t="shared" si="1444"/>
        <v>0</v>
      </c>
      <c r="AN4025">
        <f t="shared" si="1445"/>
        <v>1</v>
      </c>
      <c r="AO4025">
        <f t="shared" si="1446"/>
        <v>0</v>
      </c>
      <c r="AP4025">
        <f t="shared" si="1447"/>
        <v>1</v>
      </c>
      <c r="AQ4025">
        <f t="shared" si="1448"/>
        <v>254.3</v>
      </c>
    </row>
    <row r="4026" spans="1:43" x14ac:dyDescent="0.25">
      <c r="A4026" t="s">
        <v>60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  <c r="U4026">
        <f t="shared" si="1426"/>
        <v>0</v>
      </c>
      <c r="V4026" t="str">
        <f t="shared" si="1427"/>
        <v>&lt;=3 calls</v>
      </c>
      <c r="W4026" t="str">
        <f t="shared" si="1428"/>
        <v>Q2</v>
      </c>
      <c r="X4026" t="str">
        <f t="shared" si="1429"/>
        <v>Not Applicable</v>
      </c>
      <c r="Y4026" t="str">
        <f t="shared" si="1430"/>
        <v>Low</v>
      </c>
      <c r="Z4026" s="3">
        <f t="shared" si="1431"/>
        <v>1.130118827133495</v>
      </c>
      <c r="AA4026" s="3">
        <f t="shared" si="1432"/>
        <v>-1.06615760346993</v>
      </c>
      <c r="AB4026" s="3">
        <f t="shared" si="1433"/>
        <v>-1.4205132525502302</v>
      </c>
      <c r="AC4026" s="3">
        <f t="shared" si="1434"/>
        <v>0.55937409738036437</v>
      </c>
      <c r="AD4026" s="3">
        <f t="shared" si="1435"/>
        <v>2.6739973854431236</v>
      </c>
      <c r="AE4026" s="3">
        <f t="shared" si="1436"/>
        <v>2.1782143788822212</v>
      </c>
      <c r="AF4026" s="3">
        <f t="shared" si="1437"/>
        <v>3.2154274588896987</v>
      </c>
      <c r="AG4026" t="str">
        <f t="shared" si="1438"/>
        <v>Cluster 2</v>
      </c>
      <c r="AH4026" t="str">
        <f t="shared" si="1439"/>
        <v>Not Applicable</v>
      </c>
      <c r="AI4026" t="e">
        <f t="shared" si="1440"/>
        <v>#N/A</v>
      </c>
      <c r="AJ4026">
        <f t="shared" si="1441"/>
        <v>41.02</v>
      </c>
      <c r="AK4026" t="str">
        <f t="shared" si="1442"/>
        <v>no - Medium</v>
      </c>
      <c r="AL4026" t="str">
        <f t="shared" si="1443"/>
        <v>Q3 - High</v>
      </c>
      <c r="AM4026">
        <f t="shared" si="1444"/>
        <v>0</v>
      </c>
      <c r="AN4026">
        <f t="shared" si="1445"/>
        <v>1</v>
      </c>
      <c r="AO4026">
        <f t="shared" si="1446"/>
        <v>0</v>
      </c>
      <c r="AP4026">
        <f t="shared" si="1447"/>
        <v>3</v>
      </c>
      <c r="AQ4026">
        <f t="shared" si="1448"/>
        <v>241.3</v>
      </c>
    </row>
    <row r="4027" spans="1:43" x14ac:dyDescent="0.25">
      <c r="A4027" t="s">
        <v>49</v>
      </c>
      <c r="B4027">
        <v>137</v>
      </c>
      <c r="C4027" t="s">
        <v>28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  <c r="U4027">
        <f t="shared" si="1426"/>
        <v>1</v>
      </c>
      <c r="V4027" t="str">
        <f t="shared" si="1427"/>
        <v>&gt;3 calls</v>
      </c>
      <c r="W4027" t="str">
        <f t="shared" si="1428"/>
        <v>Q4</v>
      </c>
      <c r="X4027" t="str">
        <f t="shared" si="1429"/>
        <v>Not Applicable</v>
      </c>
      <c r="Y4027" t="str">
        <f t="shared" si="1430"/>
        <v>High</v>
      </c>
      <c r="Z4027" s="3">
        <f t="shared" si="1431"/>
        <v>-1.2674799453808754</v>
      </c>
      <c r="AA4027" s="3">
        <f t="shared" si="1432"/>
        <v>1.6264055272872953</v>
      </c>
      <c r="AB4027" s="3">
        <f t="shared" si="1433"/>
        <v>0.64488241422290027</v>
      </c>
      <c r="AC4027" s="3">
        <f t="shared" si="1434"/>
        <v>0.45068245128865581</v>
      </c>
      <c r="AD4027" s="3">
        <f t="shared" si="1435"/>
        <v>3.4321522760569398</v>
      </c>
      <c r="AE4027" s="3">
        <f t="shared" si="1436"/>
        <v>2.2069636044137382</v>
      </c>
      <c r="AF4027" s="3">
        <f t="shared" si="1437"/>
        <v>2.4416607987947323</v>
      </c>
      <c r="AG4027" t="str">
        <f t="shared" si="1438"/>
        <v>Cluster 2</v>
      </c>
      <c r="AH4027" t="str">
        <f t="shared" si="1439"/>
        <v>Not Applicable</v>
      </c>
      <c r="AI4027">
        <f t="shared" si="1440"/>
        <v>19.010000000000002</v>
      </c>
      <c r="AJ4027" t="e">
        <f t="shared" si="1441"/>
        <v>#N/A</v>
      </c>
      <c r="AK4027" t="str">
        <f t="shared" si="1442"/>
        <v>no - Medium</v>
      </c>
      <c r="AL4027" t="str">
        <f t="shared" si="1443"/>
        <v>Q3 - High</v>
      </c>
      <c r="AM4027">
        <f t="shared" si="1444"/>
        <v>0</v>
      </c>
      <c r="AN4027">
        <f t="shared" si="1445"/>
        <v>0</v>
      </c>
      <c r="AO4027">
        <f t="shared" si="1446"/>
        <v>1</v>
      </c>
      <c r="AP4027">
        <f t="shared" si="1447"/>
        <v>4</v>
      </c>
      <c r="AQ4027">
        <f t="shared" si="1448"/>
        <v>111.8</v>
      </c>
    </row>
    <row r="4028" spans="1:43" x14ac:dyDescent="0.25">
      <c r="A4028" t="s">
        <v>32</v>
      </c>
      <c r="B4028">
        <v>84</v>
      </c>
      <c r="C4028" t="s">
        <v>25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  <c r="U4028">
        <f t="shared" si="1426"/>
        <v>0</v>
      </c>
      <c r="V4028" t="str">
        <f t="shared" si="1427"/>
        <v>&lt;=3 calls</v>
      </c>
      <c r="W4028" t="str">
        <f t="shared" si="1428"/>
        <v>Q2</v>
      </c>
      <c r="X4028" t="str">
        <f t="shared" si="1429"/>
        <v>Not Applicable</v>
      </c>
      <c r="Y4028" t="str">
        <f t="shared" si="1430"/>
        <v>Medium</v>
      </c>
      <c r="Z4028" s="3">
        <f t="shared" si="1431"/>
        <v>-0.30658900875156425</v>
      </c>
      <c r="AA4028" s="3">
        <f t="shared" si="1432"/>
        <v>-0.50097805495917458</v>
      </c>
      <c r="AB4028" s="3">
        <f t="shared" si="1433"/>
        <v>-0.12964096081702367</v>
      </c>
      <c r="AC4028" s="3">
        <f t="shared" si="1434"/>
        <v>-0.81738675311460851</v>
      </c>
      <c r="AD4028" s="3">
        <f t="shared" si="1435"/>
        <v>1.2331723964807213</v>
      </c>
      <c r="AE4028" s="3">
        <f t="shared" si="1436"/>
        <v>1.0148417190511767</v>
      </c>
      <c r="AF4028" s="3">
        <f t="shared" si="1437"/>
        <v>2.9221726968150752</v>
      </c>
      <c r="AG4028" t="str">
        <f t="shared" si="1438"/>
        <v>Cluster 2</v>
      </c>
      <c r="AH4028" t="str">
        <f t="shared" si="1439"/>
        <v>Not Applicable</v>
      </c>
      <c r="AI4028" t="e">
        <f t="shared" si="1440"/>
        <v>#N/A</v>
      </c>
      <c r="AJ4028">
        <f t="shared" si="1441"/>
        <v>27.83</v>
      </c>
      <c r="AK4028" t="str">
        <f t="shared" si="1442"/>
        <v>no - Medium</v>
      </c>
      <c r="AL4028" t="str">
        <f t="shared" si="1443"/>
        <v>Q1 - Low</v>
      </c>
      <c r="AM4028">
        <f t="shared" si="1444"/>
        <v>0</v>
      </c>
      <c r="AN4028">
        <f t="shared" si="1445"/>
        <v>0</v>
      </c>
      <c r="AO4028">
        <f t="shared" si="1446"/>
        <v>0</v>
      </c>
      <c r="AP4028">
        <f t="shared" si="1447"/>
        <v>1</v>
      </c>
      <c r="AQ4028">
        <f t="shared" si="1448"/>
        <v>163.69999999999999</v>
      </c>
    </row>
    <row r="4029" spans="1:43" x14ac:dyDescent="0.25">
      <c r="A4029" t="s">
        <v>70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  <c r="U4029">
        <f t="shared" si="1426"/>
        <v>0</v>
      </c>
      <c r="V4029" t="str">
        <f t="shared" si="1427"/>
        <v>&lt;=3 calls</v>
      </c>
      <c r="W4029" t="str">
        <f t="shared" si="1428"/>
        <v>Q4</v>
      </c>
      <c r="X4029" t="str">
        <f t="shared" si="1429"/>
        <v>Not Applicable</v>
      </c>
      <c r="Y4029" t="str">
        <f t="shared" si="1430"/>
        <v>High</v>
      </c>
      <c r="Z4029" s="3">
        <f t="shared" si="1431"/>
        <v>-0.30103472588087443</v>
      </c>
      <c r="AA4029" s="3">
        <f t="shared" si="1432"/>
        <v>0.86420916433088957</v>
      </c>
      <c r="AB4029" s="3">
        <f t="shared" si="1433"/>
        <v>-0.89423454899746146</v>
      </c>
      <c r="AC4029" s="3">
        <f t="shared" si="1434"/>
        <v>-2.0314681775414092E-2</v>
      </c>
      <c r="AD4029" s="3">
        <f t="shared" si="1435"/>
        <v>2.2214405047559289</v>
      </c>
      <c r="AE4029" s="3">
        <f t="shared" si="1436"/>
        <v>1.2796669491770105</v>
      </c>
      <c r="AF4029" s="3">
        <f t="shared" si="1437"/>
        <v>2.517994655566552</v>
      </c>
      <c r="AG4029" t="str">
        <f t="shared" si="1438"/>
        <v>Cluster 2</v>
      </c>
      <c r="AH4029" t="str">
        <f t="shared" si="1439"/>
        <v>Not Applicable</v>
      </c>
      <c r="AI4029" t="e">
        <f t="shared" si="1440"/>
        <v>#N/A</v>
      </c>
      <c r="AJ4029">
        <f t="shared" si="1441"/>
        <v>27.88</v>
      </c>
      <c r="AK4029" t="str">
        <f t="shared" si="1442"/>
        <v>no - Medium</v>
      </c>
      <c r="AL4029" t="str">
        <f t="shared" si="1443"/>
        <v>Q2 - Medium</v>
      </c>
      <c r="AM4029">
        <f t="shared" si="1444"/>
        <v>0</v>
      </c>
      <c r="AN4029">
        <f t="shared" si="1445"/>
        <v>1</v>
      </c>
      <c r="AO4029">
        <f t="shared" si="1446"/>
        <v>0</v>
      </c>
      <c r="AP4029">
        <f t="shared" si="1447"/>
        <v>1</v>
      </c>
      <c r="AQ4029">
        <f t="shared" si="1448"/>
        <v>164</v>
      </c>
    </row>
    <row r="4030" spans="1:43" x14ac:dyDescent="0.25">
      <c r="A4030" t="s">
        <v>45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  <c r="U4030">
        <f t="shared" si="1426"/>
        <v>0</v>
      </c>
      <c r="V4030" t="str">
        <f t="shared" si="1427"/>
        <v>&lt;=3 calls</v>
      </c>
      <c r="W4030" t="str">
        <f t="shared" si="1428"/>
        <v>Q2</v>
      </c>
      <c r="X4030" t="str">
        <f t="shared" si="1429"/>
        <v>Not Applicable</v>
      </c>
      <c r="Y4030" t="str">
        <f t="shared" si="1430"/>
        <v>Medium</v>
      </c>
      <c r="Z4030" s="3">
        <f t="shared" si="1431"/>
        <v>0.27661069267085009</v>
      </c>
      <c r="AA4030" s="3">
        <f t="shared" si="1432"/>
        <v>-0.22833862486771883</v>
      </c>
      <c r="AB4030" s="3">
        <f t="shared" si="1433"/>
        <v>1.3796866418248794</v>
      </c>
      <c r="AC4030" s="3">
        <f t="shared" si="1434"/>
        <v>0.41445190259141979</v>
      </c>
      <c r="AD4030" s="3">
        <f t="shared" si="1435"/>
        <v>3.1446428790145395</v>
      </c>
      <c r="AE4030" s="3">
        <f t="shared" si="1436"/>
        <v>1.4845732087364334</v>
      </c>
      <c r="AF4030" s="3">
        <f t="shared" si="1437"/>
        <v>1.5871787510104614</v>
      </c>
      <c r="AG4030" t="str">
        <f t="shared" si="1438"/>
        <v>Cluster 2</v>
      </c>
      <c r="AH4030" t="str">
        <f t="shared" si="1439"/>
        <v>Not Applicable</v>
      </c>
      <c r="AI4030" t="e">
        <f t="shared" si="1440"/>
        <v>#N/A</v>
      </c>
      <c r="AJ4030">
        <f t="shared" si="1441"/>
        <v>33.18</v>
      </c>
      <c r="AK4030" t="str">
        <f t="shared" si="1442"/>
        <v>no - Low</v>
      </c>
      <c r="AL4030" t="str">
        <f t="shared" si="1443"/>
        <v>Q3 - High</v>
      </c>
      <c r="AM4030">
        <f t="shared" si="1444"/>
        <v>0</v>
      </c>
      <c r="AN4030">
        <f t="shared" si="1445"/>
        <v>1</v>
      </c>
      <c r="AO4030">
        <f t="shared" si="1446"/>
        <v>0</v>
      </c>
      <c r="AP4030">
        <f t="shared" si="1447"/>
        <v>0</v>
      </c>
      <c r="AQ4030">
        <f t="shared" si="1448"/>
        <v>195.2</v>
      </c>
    </row>
    <row r="4031" spans="1:43" x14ac:dyDescent="0.25">
      <c r="A4031" t="s">
        <v>35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  <c r="U4031">
        <f t="shared" si="1426"/>
        <v>0</v>
      </c>
      <c r="V4031" t="str">
        <f t="shared" si="1427"/>
        <v>&lt;=3 calls</v>
      </c>
      <c r="W4031" t="str">
        <f t="shared" si="1428"/>
        <v>Q1</v>
      </c>
      <c r="X4031" t="str">
        <f t="shared" si="1429"/>
        <v>Low</v>
      </c>
      <c r="Y4031" t="str">
        <f t="shared" si="1430"/>
        <v>High</v>
      </c>
      <c r="Z4031" s="3">
        <f t="shared" si="1431"/>
        <v>-0.41952609378892058</v>
      </c>
      <c r="AA4031" s="3">
        <f t="shared" si="1432"/>
        <v>1.1189379749272861</v>
      </c>
      <c r="AB4031" s="3">
        <f t="shared" si="1433"/>
        <v>1.1969785636103334</v>
      </c>
      <c r="AC4031" s="3">
        <f t="shared" si="1434"/>
        <v>-0.16523687656435807</v>
      </c>
      <c r="AD4031" s="3">
        <f t="shared" si="1435"/>
        <v>3.2172025703384373</v>
      </c>
      <c r="AE4031" s="3">
        <f t="shared" si="1436"/>
        <v>1.6994367426366797</v>
      </c>
      <c r="AF4031" s="3">
        <f t="shared" si="1437"/>
        <v>1.8508857625080177</v>
      </c>
      <c r="AG4031" t="str">
        <f t="shared" si="1438"/>
        <v>Cluster 2</v>
      </c>
      <c r="AH4031" t="str">
        <f t="shared" si="1439"/>
        <v>Not Applicable</v>
      </c>
      <c r="AI4031" t="e">
        <f t="shared" si="1440"/>
        <v>#N/A</v>
      </c>
      <c r="AJ4031">
        <f t="shared" si="1441"/>
        <v>26.79</v>
      </c>
      <c r="AK4031" t="str">
        <f t="shared" si="1442"/>
        <v>yes - Medium</v>
      </c>
      <c r="AL4031" t="str">
        <f t="shared" si="1443"/>
        <v>Q2 - Medium</v>
      </c>
      <c r="AM4031">
        <f t="shared" si="1444"/>
        <v>1</v>
      </c>
      <c r="AN4031">
        <f t="shared" si="1445"/>
        <v>1</v>
      </c>
      <c r="AO4031">
        <f t="shared" si="1446"/>
        <v>0</v>
      </c>
      <c r="AP4031">
        <f t="shared" si="1447"/>
        <v>1</v>
      </c>
      <c r="AQ4031">
        <f t="shared" si="1448"/>
        <v>157.6</v>
      </c>
    </row>
    <row r="4032" spans="1:43" x14ac:dyDescent="0.25">
      <c r="A4032" t="s">
        <v>37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  <c r="U4032">
        <f t="shared" si="1426"/>
        <v>1</v>
      </c>
      <c r="V4032" t="str">
        <f t="shared" si="1427"/>
        <v>&lt;=3 calls</v>
      </c>
      <c r="W4032" t="str">
        <f t="shared" si="1428"/>
        <v>Q1</v>
      </c>
      <c r="X4032" t="str">
        <f t="shared" si="1429"/>
        <v>Not Applicable</v>
      </c>
      <c r="Y4032" t="str">
        <f t="shared" si="1430"/>
        <v>High</v>
      </c>
      <c r="Z4032" s="3">
        <f t="shared" si="1431"/>
        <v>1.3578444248317707</v>
      </c>
      <c r="AA4032" s="3">
        <f t="shared" si="1432"/>
        <v>1.0572458411109718</v>
      </c>
      <c r="AB4032" s="3">
        <f t="shared" si="1433"/>
        <v>-0.77904902142742127</v>
      </c>
      <c r="AC4032" s="3">
        <f t="shared" si="1434"/>
        <v>-2.0314681775414092E-2</v>
      </c>
      <c r="AD4032" s="3">
        <f t="shared" si="1435"/>
        <v>3.2863799902256647</v>
      </c>
      <c r="AE4032" s="3">
        <f t="shared" si="1436"/>
        <v>1.8891374525628957</v>
      </c>
      <c r="AF4032" s="3">
        <f t="shared" si="1437"/>
        <v>2.0826394765287661</v>
      </c>
      <c r="AG4032" t="str">
        <f t="shared" si="1438"/>
        <v>Cluster 2</v>
      </c>
      <c r="AH4032" t="str">
        <f t="shared" si="1439"/>
        <v>Not Applicable</v>
      </c>
      <c r="AI4032">
        <f t="shared" si="1440"/>
        <v>43.11</v>
      </c>
      <c r="AJ4032" t="e">
        <f t="shared" si="1441"/>
        <v>#N/A</v>
      </c>
      <c r="AK4032" t="str">
        <f t="shared" si="1442"/>
        <v>no - Low</v>
      </c>
      <c r="AL4032" t="str">
        <f t="shared" si="1443"/>
        <v>Q2 - Medium</v>
      </c>
      <c r="AM4032">
        <f t="shared" si="1444"/>
        <v>0</v>
      </c>
      <c r="AN4032">
        <f t="shared" si="1445"/>
        <v>1</v>
      </c>
      <c r="AO4032">
        <f t="shared" si="1446"/>
        <v>0</v>
      </c>
      <c r="AP4032">
        <f t="shared" si="1447"/>
        <v>3</v>
      </c>
      <c r="AQ4032">
        <f t="shared" si="1448"/>
        <v>253.6</v>
      </c>
    </row>
    <row r="4033" spans="1:43" x14ac:dyDescent="0.25">
      <c r="A4033" t="s">
        <v>64</v>
      </c>
      <c r="B4033">
        <v>78</v>
      </c>
      <c r="C4033" t="s">
        <v>25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  <c r="U4033">
        <f t="shared" si="1426"/>
        <v>0</v>
      </c>
      <c r="V4033" t="str">
        <f t="shared" si="1427"/>
        <v>&lt;=3 calls</v>
      </c>
      <c r="W4033" t="str">
        <f t="shared" si="1428"/>
        <v>Q2</v>
      </c>
      <c r="X4033" t="str">
        <f t="shared" si="1429"/>
        <v>Not Applicable</v>
      </c>
      <c r="Y4033" t="str">
        <f t="shared" si="1430"/>
        <v>Low</v>
      </c>
      <c r="Z4033" s="3">
        <f t="shared" si="1431"/>
        <v>0.34696494236625264</v>
      </c>
      <c r="AA4033" s="3">
        <f t="shared" si="1432"/>
        <v>-2.4810965435796031</v>
      </c>
      <c r="AB4033" s="3">
        <f t="shared" si="1433"/>
        <v>-0.40370307813884315</v>
      </c>
      <c r="AC4033" s="3">
        <f t="shared" si="1434"/>
        <v>-0.99853949660078922</v>
      </c>
      <c r="AD4033" s="3">
        <f t="shared" si="1435"/>
        <v>2.0889072931699095</v>
      </c>
      <c r="AE4033" s="3">
        <f t="shared" si="1436"/>
        <v>2.726954717512633</v>
      </c>
      <c r="AF4033" s="3">
        <f t="shared" si="1437"/>
        <v>4.3022122661800832</v>
      </c>
      <c r="AG4033" t="str">
        <f t="shared" si="1438"/>
        <v>Cluster 1</v>
      </c>
      <c r="AH4033" t="str">
        <f t="shared" si="1439"/>
        <v>&gt;16 messages</v>
      </c>
      <c r="AI4033" t="e">
        <f t="shared" si="1440"/>
        <v>#N/A</v>
      </c>
      <c r="AJ4033">
        <f t="shared" si="1441"/>
        <v>33.83</v>
      </c>
      <c r="AK4033" t="str">
        <f t="shared" si="1442"/>
        <v>no - High</v>
      </c>
      <c r="AL4033" t="str">
        <f t="shared" si="1443"/>
        <v>Q1 - Low</v>
      </c>
      <c r="AM4033">
        <f t="shared" si="1444"/>
        <v>0</v>
      </c>
      <c r="AN4033">
        <f t="shared" si="1445"/>
        <v>0</v>
      </c>
      <c r="AO4033">
        <f t="shared" si="1446"/>
        <v>0</v>
      </c>
      <c r="AP4033">
        <f t="shared" si="1447"/>
        <v>1</v>
      </c>
      <c r="AQ4033">
        <f t="shared" si="1448"/>
        <v>199</v>
      </c>
    </row>
    <row r="4034" spans="1:43" x14ac:dyDescent="0.25">
      <c r="A4034" t="s">
        <v>56</v>
      </c>
      <c r="B4034">
        <v>65</v>
      </c>
      <c r="C4034" t="s">
        <v>25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  <c r="U4034">
        <f t="shared" ref="U4034:U4097" si="1449">IF(T4034="yes",1,0)</f>
        <v>0</v>
      </c>
      <c r="V4034" t="str">
        <f t="shared" ref="V4034:V4097" si="1450">IF(S4034&gt;3,"&gt;3 calls","&lt;=3 calls")</f>
        <v>&lt;=3 calls</v>
      </c>
      <c r="W4034" t="str">
        <f t="shared" ref="W4034:W4097" si="1451">IF(B4034&lt;=_xlfn.QUARTILE.INC($B$2:$B$4251,1),"Q1",
IF(B4034&lt;=_xlfn.QUARTILE.INC($B$2:$B$4251,2),"Q2",
IF(B4034&lt;=_xlfn.QUARTILE.INC($B$2:$B$4251,3),"Q3","Q4")))</f>
        <v>Q1</v>
      </c>
      <c r="X4034" t="str">
        <f t="shared" ref="X4034:X4097" si="1452">IF(D4034="no","Not Applicable",IF(R4034&gt;2.84,"High","Low"))</f>
        <v>Not Applicable</v>
      </c>
      <c r="Y4034" t="str">
        <f t="shared" ref="Y4034:Y4097" si="1453">IF(J4034&lt;=165,"Low",IF(J4034&lt;=233,"Medium","High"))</f>
        <v>Medium</v>
      </c>
      <c r="Z4034" s="3">
        <f t="shared" ref="Z4034:Z4097" si="1454">(G4034-AVERAGE($G$2:$G$4251))/_xlfn.STDEV.S($G$2:$G$4251)</f>
        <v>4.1479384478321321E-2</v>
      </c>
      <c r="AA4034" s="3">
        <f t="shared" ref="AA4034:AA4097" si="1455">(J4034-AVERAGE($J$2:$J$4251))/_xlfn.STDEV.S($J$2:$J$4251)</f>
        <v>3.4350461059815734E-2</v>
      </c>
      <c r="AB4034" s="3">
        <f t="shared" ref="AB4034:AB4097" si="1456">(M4034-AVERAGE($M$2:$M$4251))/_xlfn.STDEV.S($M$2:$M$4251)</f>
        <v>-0.2269528720399886</v>
      </c>
      <c r="AC4034" s="3">
        <f t="shared" ref="AC4034:AC4097" si="1457">(P4034-AVERAGE($P$2:$P$4251))/_xlfn.STDEV.S($P$2:$P$4251)</f>
        <v>-0.60000346093119195</v>
      </c>
      <c r="AD4034" s="3">
        <f t="shared" ref="AD4034:AD4097" si="1458">SQRT((Z4034-$BQ$13)^2+(AA4034-$BR$13)^2+(AB4034-$BS$13)^2+(AC4034-$BT$13)^2)</f>
        <v>1.7065049891231618</v>
      </c>
      <c r="AE4034" s="3">
        <f t="shared" ref="AE4034:AE4097" si="1459">SQRT((Z4034-$BQ$14)^2+(AA4034-$BR$14)^2+(AB4034-$BS$14)^2+(AC4034-$BT$14)^2)</f>
        <v>0.64374859438163445</v>
      </c>
      <c r="AF4034" s="3">
        <f t="shared" ref="AF4034:AF4097" si="1460">SQRT((Z4034-$BQ$15)^2+(AA4034-$BR$15)^2+(AB4034-$BS$15)^2+(AC4034-$BT$15)^2)</f>
        <v>2.4324196240851239</v>
      </c>
      <c r="AG4034" t="str">
        <f t="shared" ref="AG4034:AG4097" si="1461">IF(AD4034=MIN(AD4034:AF4034),"Cluster 1",IF(AE4034=MIN(AD4034:AF4034),"Cluster 2","Cluster 3"))</f>
        <v>Cluster 2</v>
      </c>
      <c r="AH4034" t="str">
        <f t="shared" ref="AH4034:AH4097" si="1462">IF(E4034="no","Not Applicable",IF(F4034=0,"0 messages",IF(F4034&lt;=16,"1-16 messages","&gt;16 messages")))</f>
        <v>Not Applicable</v>
      </c>
      <c r="AI4034" t="e">
        <f t="shared" ref="AI4034:AI4097" si="1463">IF(T4034="yes",I4034,NA())</f>
        <v>#N/A</v>
      </c>
      <c r="AJ4034">
        <f t="shared" ref="AJ4034:AJ4097" si="1464">IF(T4034="no",I4034,NA())</f>
        <v>31.03</v>
      </c>
      <c r="AK4034" t="str">
        <f t="shared" ref="AK4034:AK4097" si="1465">D4034&amp;" - "&amp;IF(Q4034&lt;=3,"Low",IF(Q4034&lt;=6,"Medium","High"))</f>
        <v>no - Medium</v>
      </c>
      <c r="AL4034" t="str">
        <f t="shared" ref="AL4034:AL4097" si="1466">IF(P4034&lt;=8.5,"Q1 - Low",IF(P4034&lt;=10.3,"Q2 - Medium",IF(P4034&lt;=12,"Q3 - High","Q4 - Very High")))</f>
        <v>Q2 - Medium</v>
      </c>
      <c r="AM4034">
        <f t="shared" ref="AM4034:AM4097" si="1467">IF(D4034="yes",1,0)</f>
        <v>0</v>
      </c>
      <c r="AN4034">
        <f t="shared" ref="AN4034:AN4097" si="1468">IF(C4034="area_code_415",1,0)</f>
        <v>0</v>
      </c>
      <c r="AO4034">
        <f t="shared" ref="AO4034:AO4097" si="1469">IF(C4034="area_code_510",1,0)</f>
        <v>0</v>
      </c>
      <c r="AP4034">
        <f t="shared" ref="AP4034:AP4097" si="1470">S4034</f>
        <v>1</v>
      </c>
      <c r="AQ4034">
        <f t="shared" ref="AQ4034:AQ4097" si="1471">G4034</f>
        <v>182.5</v>
      </c>
    </row>
    <row r="4035" spans="1:43" x14ac:dyDescent="0.25">
      <c r="A4035" t="s">
        <v>49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  <c r="U4035">
        <f t="shared" si="1449"/>
        <v>0</v>
      </c>
      <c r="V4035" t="str">
        <f t="shared" si="1450"/>
        <v>&lt;=3 calls</v>
      </c>
      <c r="W4035" t="str">
        <f t="shared" si="1451"/>
        <v>Q2</v>
      </c>
      <c r="X4035" t="str">
        <f t="shared" si="1452"/>
        <v>Not Applicable</v>
      </c>
      <c r="Y4035" t="str">
        <f t="shared" si="1453"/>
        <v>Medium</v>
      </c>
      <c r="Z4035" s="3">
        <f t="shared" si="1454"/>
        <v>-1.8340167981912205</v>
      </c>
      <c r="AA4035" s="3">
        <f t="shared" si="1455"/>
        <v>0.3089799599840557</v>
      </c>
      <c r="AB4035" s="3">
        <f t="shared" si="1456"/>
        <v>0.90107091519764448</v>
      </c>
      <c r="AC4035" s="3">
        <f t="shared" si="1457"/>
        <v>0.23329915910523916</v>
      </c>
      <c r="AD4035" s="3">
        <f t="shared" si="1458"/>
        <v>2.7466543276803317</v>
      </c>
      <c r="AE4035" s="3">
        <f t="shared" si="1459"/>
        <v>2.0797700650729771</v>
      </c>
      <c r="AF4035" s="3">
        <f t="shared" si="1460"/>
        <v>3.0177437020698461</v>
      </c>
      <c r="AG4035" t="str">
        <f t="shared" si="1461"/>
        <v>Cluster 2</v>
      </c>
      <c r="AH4035" t="str">
        <f t="shared" si="1462"/>
        <v>Not Applicable</v>
      </c>
      <c r="AI4035" t="e">
        <f t="shared" si="1463"/>
        <v>#N/A</v>
      </c>
      <c r="AJ4035">
        <f t="shared" si="1464"/>
        <v>13.8</v>
      </c>
      <c r="AK4035" t="str">
        <f t="shared" si="1465"/>
        <v>no - Medium</v>
      </c>
      <c r="AL4035" t="str">
        <f t="shared" si="1466"/>
        <v>Q3 - High</v>
      </c>
      <c r="AM4035">
        <f t="shared" si="1467"/>
        <v>0</v>
      </c>
      <c r="AN4035">
        <f t="shared" si="1468"/>
        <v>1</v>
      </c>
      <c r="AO4035">
        <f t="shared" si="1469"/>
        <v>0</v>
      </c>
      <c r="AP4035">
        <f t="shared" si="1470"/>
        <v>1</v>
      </c>
      <c r="AQ4035">
        <f t="shared" si="1471"/>
        <v>81.2</v>
      </c>
    </row>
    <row r="4036" spans="1:43" x14ac:dyDescent="0.25">
      <c r="A4036" t="s">
        <v>49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  <c r="U4036">
        <f t="shared" si="1449"/>
        <v>0</v>
      </c>
      <c r="V4036" t="str">
        <f t="shared" si="1450"/>
        <v>&lt;=3 calls</v>
      </c>
      <c r="W4036" t="str">
        <f t="shared" si="1451"/>
        <v>Q2</v>
      </c>
      <c r="X4036" t="str">
        <f t="shared" si="1452"/>
        <v>Not Applicable</v>
      </c>
      <c r="Y4036" t="str">
        <f t="shared" si="1453"/>
        <v>Low</v>
      </c>
      <c r="Z4036" s="3">
        <f t="shared" si="1454"/>
        <v>-2.1469154722828267E-2</v>
      </c>
      <c r="AA4036" s="3">
        <f t="shared" si="1455"/>
        <v>-0.85521030719478919</v>
      </c>
      <c r="AB4036" s="3">
        <f t="shared" si="1456"/>
        <v>0.78389943025570719</v>
      </c>
      <c r="AC4036" s="3">
        <f t="shared" si="1457"/>
        <v>-1.3608449835731504</v>
      </c>
      <c r="AD4036" s="3">
        <f t="shared" si="1458"/>
        <v>2.0714712041778487</v>
      </c>
      <c r="AE4036" s="3">
        <f t="shared" si="1459"/>
        <v>1.7883632126075923</v>
      </c>
      <c r="AF4036" s="3">
        <f t="shared" si="1460"/>
        <v>3.1789138098851106</v>
      </c>
      <c r="AG4036" t="str">
        <f t="shared" si="1461"/>
        <v>Cluster 2</v>
      </c>
      <c r="AH4036" t="str">
        <f t="shared" si="1462"/>
        <v>Not Applicable</v>
      </c>
      <c r="AI4036" t="e">
        <f t="shared" si="1463"/>
        <v>#N/A</v>
      </c>
      <c r="AJ4036">
        <f t="shared" si="1464"/>
        <v>30.45</v>
      </c>
      <c r="AK4036" t="str">
        <f t="shared" si="1465"/>
        <v>no - Low</v>
      </c>
      <c r="AL4036" t="str">
        <f t="shared" si="1466"/>
        <v>Q1 - Low</v>
      </c>
      <c r="AM4036">
        <f t="shared" si="1467"/>
        <v>0</v>
      </c>
      <c r="AN4036">
        <f t="shared" si="1468"/>
        <v>1</v>
      </c>
      <c r="AO4036">
        <f t="shared" si="1469"/>
        <v>0</v>
      </c>
      <c r="AP4036">
        <f t="shared" si="1470"/>
        <v>0</v>
      </c>
      <c r="AQ4036">
        <f t="shared" si="1471"/>
        <v>179.1</v>
      </c>
    </row>
    <row r="4037" spans="1:43" x14ac:dyDescent="0.25">
      <c r="A4037" t="s">
        <v>69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  <c r="U4037">
        <f t="shared" si="1449"/>
        <v>0</v>
      </c>
      <c r="V4037" t="str">
        <f t="shared" si="1450"/>
        <v>&lt;=3 calls</v>
      </c>
      <c r="W4037" t="str">
        <f t="shared" si="1451"/>
        <v>Q3</v>
      </c>
      <c r="X4037" t="str">
        <f t="shared" si="1452"/>
        <v>Not Applicable</v>
      </c>
      <c r="Y4037" t="str">
        <f t="shared" si="1453"/>
        <v>Medium</v>
      </c>
      <c r="Z4037" s="3">
        <f t="shared" si="1454"/>
        <v>4.5182239725447555E-2</v>
      </c>
      <c r="AA4037" s="3">
        <f t="shared" si="1455"/>
        <v>-5.9182774081049064E-2</v>
      </c>
      <c r="AB4037" s="3">
        <f t="shared" si="1456"/>
        <v>0.39862370010764231</v>
      </c>
      <c r="AC4037" s="3">
        <f t="shared" si="1457"/>
        <v>-0.78115620441737255</v>
      </c>
      <c r="AD4037" s="3">
        <f t="shared" si="1458"/>
        <v>1.9953906455105817</v>
      </c>
      <c r="AE4037" s="3">
        <f t="shared" si="1459"/>
        <v>0.88014198032010715</v>
      </c>
      <c r="AF4037" s="3">
        <f t="shared" si="1460"/>
        <v>2.3596008100635291</v>
      </c>
      <c r="AG4037" t="str">
        <f t="shared" si="1461"/>
        <v>Cluster 2</v>
      </c>
      <c r="AH4037" t="str">
        <f t="shared" si="1462"/>
        <v>Not Applicable</v>
      </c>
      <c r="AI4037" t="e">
        <f t="shared" si="1463"/>
        <v>#N/A</v>
      </c>
      <c r="AJ4037">
        <f t="shared" si="1464"/>
        <v>31.06</v>
      </c>
      <c r="AK4037" t="str">
        <f t="shared" si="1465"/>
        <v>no - Medium</v>
      </c>
      <c r="AL4037" t="str">
        <f t="shared" si="1466"/>
        <v>Q1 - Low</v>
      </c>
      <c r="AM4037">
        <f t="shared" si="1467"/>
        <v>0</v>
      </c>
      <c r="AN4037">
        <f t="shared" si="1468"/>
        <v>1</v>
      </c>
      <c r="AO4037">
        <f t="shared" si="1469"/>
        <v>0</v>
      </c>
      <c r="AP4037">
        <f t="shared" si="1470"/>
        <v>1</v>
      </c>
      <c r="AQ4037">
        <f t="shared" si="1471"/>
        <v>182.7</v>
      </c>
    </row>
    <row r="4038" spans="1:43" x14ac:dyDescent="0.25">
      <c r="A4038" t="s">
        <v>68</v>
      </c>
      <c r="B4038">
        <v>98</v>
      </c>
      <c r="C4038" t="s">
        <v>25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  <c r="U4038">
        <f t="shared" si="1449"/>
        <v>0</v>
      </c>
      <c r="V4038" t="str">
        <f t="shared" si="1450"/>
        <v>&lt;=3 calls</v>
      </c>
      <c r="W4038" t="str">
        <f t="shared" si="1451"/>
        <v>Q2</v>
      </c>
      <c r="X4038" t="str">
        <f t="shared" si="1452"/>
        <v>Not Applicable</v>
      </c>
      <c r="Y4038" t="str">
        <f t="shared" si="1453"/>
        <v>High</v>
      </c>
      <c r="Z4038" s="3">
        <f t="shared" si="1454"/>
        <v>0.49507915225131027</v>
      </c>
      <c r="AA4038" s="3">
        <f t="shared" si="1455"/>
        <v>1.1169479060945025</v>
      </c>
      <c r="AB4038" s="3">
        <f t="shared" si="1456"/>
        <v>-1.2497209185670677</v>
      </c>
      <c r="AC4038" s="3">
        <f t="shared" si="1457"/>
        <v>5.2146415619058542E-2</v>
      </c>
      <c r="AD4038" s="3">
        <f t="shared" si="1458"/>
        <v>2.8082205621504177</v>
      </c>
      <c r="AE4038" s="3">
        <f t="shared" si="1459"/>
        <v>1.7484843765069222</v>
      </c>
      <c r="AF4038" s="3">
        <f t="shared" si="1460"/>
        <v>2.495654724534865</v>
      </c>
      <c r="AG4038" t="str">
        <f t="shared" si="1461"/>
        <v>Cluster 2</v>
      </c>
      <c r="AH4038" t="str">
        <f t="shared" si="1462"/>
        <v>Not Applicable</v>
      </c>
      <c r="AI4038" t="e">
        <f t="shared" si="1463"/>
        <v>#N/A</v>
      </c>
      <c r="AJ4038">
        <f t="shared" si="1464"/>
        <v>35.19</v>
      </c>
      <c r="AK4038" t="str">
        <f t="shared" si="1465"/>
        <v>no - Medium</v>
      </c>
      <c r="AL4038" t="str">
        <f t="shared" si="1466"/>
        <v>Q3 - High</v>
      </c>
      <c r="AM4038">
        <f t="shared" si="1467"/>
        <v>0</v>
      </c>
      <c r="AN4038">
        <f t="shared" si="1468"/>
        <v>0</v>
      </c>
      <c r="AO4038">
        <f t="shared" si="1469"/>
        <v>0</v>
      </c>
      <c r="AP4038">
        <f t="shared" si="1470"/>
        <v>2</v>
      </c>
      <c r="AQ4038">
        <f t="shared" si="1471"/>
        <v>207</v>
      </c>
    </row>
    <row r="4039" spans="1:43" x14ac:dyDescent="0.25">
      <c r="A4039" t="s">
        <v>31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  <c r="U4039">
        <f t="shared" si="1449"/>
        <v>0</v>
      </c>
      <c r="V4039" t="str">
        <f t="shared" si="1450"/>
        <v>&gt;3 calls</v>
      </c>
      <c r="W4039" t="str">
        <f t="shared" si="1451"/>
        <v>Q4</v>
      </c>
      <c r="X4039" t="str">
        <f t="shared" si="1452"/>
        <v>Not Applicable</v>
      </c>
      <c r="Y4039" t="str">
        <f t="shared" si="1453"/>
        <v>Low</v>
      </c>
      <c r="Z4039" s="3">
        <f t="shared" si="1454"/>
        <v>1.1689988072283226</v>
      </c>
      <c r="AA4039" s="3">
        <f t="shared" si="1455"/>
        <v>-0.77162741621784614</v>
      </c>
      <c r="AB4039" s="3">
        <f t="shared" si="1456"/>
        <v>-1.5893196291614957</v>
      </c>
      <c r="AC4039" s="3">
        <f t="shared" si="1457"/>
        <v>-9.277577916988608E-2</v>
      </c>
      <c r="AD4039" s="3">
        <f t="shared" si="1458"/>
        <v>2.4345560734879514</v>
      </c>
      <c r="AE4039" s="3">
        <f t="shared" si="1459"/>
        <v>2.1204978919109738</v>
      </c>
      <c r="AF4039" s="3">
        <f t="shared" si="1460"/>
        <v>3.3265536737351309</v>
      </c>
      <c r="AG4039" t="str">
        <f t="shared" si="1461"/>
        <v>Cluster 2</v>
      </c>
      <c r="AH4039" t="str">
        <f t="shared" si="1462"/>
        <v>Not Applicable</v>
      </c>
      <c r="AI4039" t="e">
        <f t="shared" si="1463"/>
        <v>#N/A</v>
      </c>
      <c r="AJ4039">
        <f t="shared" si="1464"/>
        <v>41.38</v>
      </c>
      <c r="AK4039" t="str">
        <f t="shared" si="1465"/>
        <v>no - Medium</v>
      </c>
      <c r="AL4039" t="str">
        <f t="shared" si="1466"/>
        <v>Q2 - Medium</v>
      </c>
      <c r="AM4039">
        <f t="shared" si="1467"/>
        <v>0</v>
      </c>
      <c r="AN4039">
        <f t="shared" si="1468"/>
        <v>1</v>
      </c>
      <c r="AO4039">
        <f t="shared" si="1469"/>
        <v>0</v>
      </c>
      <c r="AP4039">
        <f t="shared" si="1470"/>
        <v>4</v>
      </c>
      <c r="AQ4039">
        <f t="shared" si="1471"/>
        <v>243.4</v>
      </c>
    </row>
    <row r="4040" spans="1:43" x14ac:dyDescent="0.25">
      <c r="A4040" t="s">
        <v>61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  <c r="U4040">
        <f t="shared" si="1449"/>
        <v>0</v>
      </c>
      <c r="V4040" t="str">
        <f t="shared" si="1450"/>
        <v>&lt;=3 calls</v>
      </c>
      <c r="W4040" t="str">
        <f t="shared" si="1451"/>
        <v>Q4</v>
      </c>
      <c r="X4040" t="str">
        <f t="shared" si="1452"/>
        <v>Not Applicable</v>
      </c>
      <c r="Y4040" t="str">
        <f t="shared" si="1453"/>
        <v>Medium</v>
      </c>
      <c r="Z4040" s="3">
        <f t="shared" si="1454"/>
        <v>-0.42322894903604685</v>
      </c>
      <c r="AA4040" s="3">
        <f t="shared" si="1455"/>
        <v>-8.3063600074461036E-2</v>
      </c>
      <c r="AB4040" s="3">
        <f t="shared" si="1456"/>
        <v>-1.0491392240054465</v>
      </c>
      <c r="AC4040" s="3">
        <f t="shared" si="1457"/>
        <v>0.19706861040800316</v>
      </c>
      <c r="AD4040" s="3">
        <f t="shared" si="1458"/>
        <v>1.6151857874865283</v>
      </c>
      <c r="AE4040" s="3">
        <f t="shared" si="1459"/>
        <v>1.1513259545039269</v>
      </c>
      <c r="AF4040" s="3">
        <f t="shared" si="1460"/>
        <v>2.8358910026533604</v>
      </c>
      <c r="AG4040" t="str">
        <f t="shared" si="1461"/>
        <v>Cluster 2</v>
      </c>
      <c r="AH4040" t="str">
        <f t="shared" si="1462"/>
        <v>Not Applicable</v>
      </c>
      <c r="AI4040" t="e">
        <f t="shared" si="1463"/>
        <v>#N/A</v>
      </c>
      <c r="AJ4040">
        <f t="shared" si="1464"/>
        <v>26.76</v>
      </c>
      <c r="AK4040" t="str">
        <f t="shared" si="1465"/>
        <v>no - Medium</v>
      </c>
      <c r="AL4040" t="str">
        <f t="shared" si="1466"/>
        <v>Q3 - High</v>
      </c>
      <c r="AM4040">
        <f t="shared" si="1467"/>
        <v>0</v>
      </c>
      <c r="AN4040">
        <f t="shared" si="1468"/>
        <v>1</v>
      </c>
      <c r="AO4040">
        <f t="shared" si="1469"/>
        <v>0</v>
      </c>
      <c r="AP4040">
        <f t="shared" si="1470"/>
        <v>0</v>
      </c>
      <c r="AQ4040">
        <f t="shared" si="1471"/>
        <v>157.4</v>
      </c>
    </row>
    <row r="4041" spans="1:43" x14ac:dyDescent="0.25">
      <c r="A4041" t="s">
        <v>32</v>
      </c>
      <c r="B4041">
        <v>84</v>
      </c>
      <c r="C4041" t="s">
        <v>28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  <c r="U4041">
        <f t="shared" si="1449"/>
        <v>0</v>
      </c>
      <c r="V4041" t="str">
        <f t="shared" si="1450"/>
        <v>&lt;=3 calls</v>
      </c>
      <c r="W4041" t="str">
        <f t="shared" si="1451"/>
        <v>Q2</v>
      </c>
      <c r="X4041" t="str">
        <f t="shared" si="1452"/>
        <v>Not Applicable</v>
      </c>
      <c r="Y4041" t="str">
        <f t="shared" si="1453"/>
        <v>Low</v>
      </c>
      <c r="Z4041" s="3">
        <f t="shared" si="1454"/>
        <v>0.99311318298981655</v>
      </c>
      <c r="AA4041" s="3">
        <f t="shared" si="1455"/>
        <v>-0.9348130605061632</v>
      </c>
      <c r="AB4041" s="3">
        <f t="shared" si="1456"/>
        <v>0.54558454562803826</v>
      </c>
      <c r="AC4041" s="3">
        <f t="shared" si="1457"/>
        <v>0.92167958435272568</v>
      </c>
      <c r="AD4041" s="3">
        <f t="shared" si="1458"/>
        <v>3.1715033517073046</v>
      </c>
      <c r="AE4041" s="3">
        <f t="shared" si="1459"/>
        <v>1.7341582987033883</v>
      </c>
      <c r="AF4041" s="3">
        <f t="shared" si="1460"/>
        <v>1.9890139516939029</v>
      </c>
      <c r="AG4041" t="str">
        <f t="shared" si="1461"/>
        <v>Cluster 2</v>
      </c>
      <c r="AH4041" t="str">
        <f t="shared" si="1462"/>
        <v>Not Applicable</v>
      </c>
      <c r="AI4041" t="e">
        <f t="shared" si="1463"/>
        <v>#N/A</v>
      </c>
      <c r="AJ4041">
        <f t="shared" si="1464"/>
        <v>39.76</v>
      </c>
      <c r="AK4041" t="str">
        <f t="shared" si="1465"/>
        <v>no - Medium</v>
      </c>
      <c r="AL4041" t="str">
        <f t="shared" si="1466"/>
        <v>Q4 - Very High</v>
      </c>
      <c r="AM4041">
        <f t="shared" si="1467"/>
        <v>0</v>
      </c>
      <c r="AN4041">
        <f t="shared" si="1468"/>
        <v>0</v>
      </c>
      <c r="AO4041">
        <f t="shared" si="1469"/>
        <v>1</v>
      </c>
      <c r="AP4041">
        <f t="shared" si="1470"/>
        <v>3</v>
      </c>
      <c r="AQ4041">
        <f t="shared" si="1471"/>
        <v>233.9</v>
      </c>
    </row>
    <row r="4042" spans="1:43" x14ac:dyDescent="0.25">
      <c r="A4042" t="s">
        <v>69</v>
      </c>
      <c r="B4042">
        <v>200</v>
      </c>
      <c r="C4042" t="s">
        <v>25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  <c r="U4042">
        <f t="shared" si="1449"/>
        <v>0</v>
      </c>
      <c r="V4042" t="str">
        <f t="shared" si="1450"/>
        <v>&lt;=3 calls</v>
      </c>
      <c r="W4042" t="str">
        <f t="shared" si="1451"/>
        <v>Q4</v>
      </c>
      <c r="X4042" t="str">
        <f t="shared" si="1452"/>
        <v>Not Applicable</v>
      </c>
      <c r="Y4042" t="str">
        <f t="shared" si="1453"/>
        <v>High</v>
      </c>
      <c r="Z4042" s="3">
        <f t="shared" si="1454"/>
        <v>0.28031354791797686</v>
      </c>
      <c r="AA4042" s="3">
        <f t="shared" si="1455"/>
        <v>0.97963315663238204</v>
      </c>
      <c r="AB4042" s="3">
        <f t="shared" si="1456"/>
        <v>0.64686837159479738</v>
      </c>
      <c r="AC4042" s="3">
        <f t="shared" si="1457"/>
        <v>0.95791013304996164</v>
      </c>
      <c r="AD4042" s="3">
        <f t="shared" si="1458"/>
        <v>3.4790426468038049</v>
      </c>
      <c r="AE4042" s="3">
        <f t="shared" si="1459"/>
        <v>1.5408722594327504</v>
      </c>
      <c r="AF4042" s="3">
        <f t="shared" si="1460"/>
        <v>0.80301737309920851</v>
      </c>
      <c r="AG4042" t="str">
        <f t="shared" si="1461"/>
        <v>Cluster 3</v>
      </c>
      <c r="AH4042" t="str">
        <f t="shared" si="1462"/>
        <v>Not Applicable</v>
      </c>
      <c r="AI4042" t="e">
        <f t="shared" si="1463"/>
        <v>#N/A</v>
      </c>
      <c r="AJ4042">
        <f t="shared" si="1464"/>
        <v>33.22</v>
      </c>
      <c r="AK4042" t="str">
        <f t="shared" si="1465"/>
        <v>no - Low</v>
      </c>
      <c r="AL4042" t="str">
        <f t="shared" si="1466"/>
        <v>Q4 - Very High</v>
      </c>
      <c r="AM4042">
        <f t="shared" si="1467"/>
        <v>0</v>
      </c>
      <c r="AN4042">
        <f t="shared" si="1468"/>
        <v>0</v>
      </c>
      <c r="AO4042">
        <f t="shared" si="1469"/>
        <v>0</v>
      </c>
      <c r="AP4042">
        <f t="shared" si="1470"/>
        <v>3</v>
      </c>
      <c r="AQ4042">
        <f t="shared" si="1471"/>
        <v>195.4</v>
      </c>
    </row>
    <row r="4043" spans="1:43" x14ac:dyDescent="0.25">
      <c r="A4043" t="s">
        <v>26</v>
      </c>
      <c r="B4043">
        <v>17</v>
      </c>
      <c r="C4043" t="s">
        <v>25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  <c r="U4043">
        <f t="shared" si="1449"/>
        <v>0</v>
      </c>
      <c r="V4043" t="str">
        <f t="shared" si="1450"/>
        <v>&lt;=3 calls</v>
      </c>
      <c r="W4043" t="str">
        <f t="shared" si="1451"/>
        <v>Q1</v>
      </c>
      <c r="X4043" t="str">
        <f t="shared" si="1452"/>
        <v>Not Applicable</v>
      </c>
      <c r="Y4043" t="str">
        <f t="shared" si="1453"/>
        <v>Medium</v>
      </c>
      <c r="Z4043" s="3">
        <f t="shared" si="1454"/>
        <v>2.5994043834938049E-3</v>
      </c>
      <c r="AA4043" s="3">
        <f t="shared" si="1455"/>
        <v>0.56370877058045277</v>
      </c>
      <c r="AB4043" s="3">
        <f t="shared" si="1456"/>
        <v>-2.0413305362675428E-2</v>
      </c>
      <c r="AC4043" s="3">
        <f t="shared" si="1457"/>
        <v>1.6462905582974481</v>
      </c>
      <c r="AD4043" s="3">
        <f t="shared" si="1458"/>
        <v>3.3782886934223169</v>
      </c>
      <c r="AE4043" s="3">
        <f t="shared" si="1459"/>
        <v>1.7402481548065571</v>
      </c>
      <c r="AF4043" s="3">
        <f t="shared" si="1460"/>
        <v>1.626066660537073</v>
      </c>
      <c r="AG4043" t="str">
        <f t="shared" si="1461"/>
        <v>Cluster 3</v>
      </c>
      <c r="AH4043" t="str">
        <f t="shared" si="1462"/>
        <v>Not Applicable</v>
      </c>
      <c r="AI4043" t="e">
        <f t="shared" si="1463"/>
        <v>#N/A</v>
      </c>
      <c r="AJ4043">
        <f t="shared" si="1464"/>
        <v>30.67</v>
      </c>
      <c r="AK4043" t="str">
        <f t="shared" si="1465"/>
        <v>no - Medium</v>
      </c>
      <c r="AL4043" t="str">
        <f t="shared" si="1466"/>
        <v>Q4 - Very High</v>
      </c>
      <c r="AM4043">
        <f t="shared" si="1467"/>
        <v>0</v>
      </c>
      <c r="AN4043">
        <f t="shared" si="1468"/>
        <v>0</v>
      </c>
      <c r="AO4043">
        <f t="shared" si="1469"/>
        <v>0</v>
      </c>
      <c r="AP4043">
        <f t="shared" si="1470"/>
        <v>0</v>
      </c>
      <c r="AQ4043">
        <f t="shared" si="1471"/>
        <v>180.4</v>
      </c>
    </row>
    <row r="4044" spans="1:43" x14ac:dyDescent="0.25">
      <c r="A4044" t="s">
        <v>43</v>
      </c>
      <c r="B4044">
        <v>125</v>
      </c>
      <c r="C4044" t="s">
        <v>25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  <c r="U4044">
        <f t="shared" si="1449"/>
        <v>0</v>
      </c>
      <c r="V4044" t="str">
        <f t="shared" si="1450"/>
        <v>&lt;=3 calls</v>
      </c>
      <c r="W4044" t="str">
        <f t="shared" si="1451"/>
        <v>Q3</v>
      </c>
      <c r="X4044" t="str">
        <f t="shared" si="1452"/>
        <v>Not Applicable</v>
      </c>
      <c r="Y4044" t="str">
        <f t="shared" si="1453"/>
        <v>High</v>
      </c>
      <c r="Z4044" s="3">
        <f t="shared" si="1454"/>
        <v>-0.67872596108777139</v>
      </c>
      <c r="AA4044" s="3">
        <f t="shared" si="1455"/>
        <v>0.76271565385888784</v>
      </c>
      <c r="AB4044" s="3">
        <f t="shared" si="1456"/>
        <v>-0.53477626468406092</v>
      </c>
      <c r="AC4044" s="3">
        <f t="shared" si="1457"/>
        <v>0.23329915910523916</v>
      </c>
      <c r="AD4044" s="3">
        <f t="shared" si="1458"/>
        <v>2.224374838957937</v>
      </c>
      <c r="AE4044" s="3">
        <f t="shared" si="1459"/>
        <v>1.1759329274259473</v>
      </c>
      <c r="AF4044" s="3">
        <f t="shared" si="1460"/>
        <v>2.4120101731584733</v>
      </c>
      <c r="AG4044" t="str">
        <f t="shared" si="1461"/>
        <v>Cluster 2</v>
      </c>
      <c r="AH4044" t="str">
        <f t="shared" si="1462"/>
        <v>Not Applicable</v>
      </c>
      <c r="AI4044" t="e">
        <f t="shared" si="1463"/>
        <v>#N/A</v>
      </c>
      <c r="AJ4044">
        <f t="shared" si="1464"/>
        <v>24.41</v>
      </c>
      <c r="AK4044" t="str">
        <f t="shared" si="1465"/>
        <v>no - Medium</v>
      </c>
      <c r="AL4044" t="str">
        <f t="shared" si="1466"/>
        <v>Q3 - High</v>
      </c>
      <c r="AM4044">
        <f t="shared" si="1467"/>
        <v>0</v>
      </c>
      <c r="AN4044">
        <f t="shared" si="1468"/>
        <v>0</v>
      </c>
      <c r="AO4044">
        <f t="shared" si="1469"/>
        <v>0</v>
      </c>
      <c r="AP4044">
        <f t="shared" si="1470"/>
        <v>2</v>
      </c>
      <c r="AQ4044">
        <f t="shared" si="1471"/>
        <v>143.6</v>
      </c>
    </row>
    <row r="4045" spans="1:43" x14ac:dyDescent="0.25">
      <c r="A4045" t="s">
        <v>41</v>
      </c>
      <c r="B4045">
        <v>61</v>
      </c>
      <c r="C4045" t="s">
        <v>28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  <c r="U4045">
        <f t="shared" si="1449"/>
        <v>0</v>
      </c>
      <c r="V4045" t="str">
        <f t="shared" si="1450"/>
        <v>&lt;=3 calls</v>
      </c>
      <c r="W4045" t="str">
        <f t="shared" si="1451"/>
        <v>Q1</v>
      </c>
      <c r="X4045" t="str">
        <f t="shared" si="1452"/>
        <v>Not Applicable</v>
      </c>
      <c r="Y4045" t="str">
        <f t="shared" si="1453"/>
        <v>Low</v>
      </c>
      <c r="Z4045" s="3">
        <f t="shared" si="1454"/>
        <v>-1.7062682921653587</v>
      </c>
      <c r="AA4045" s="3">
        <f t="shared" si="1455"/>
        <v>-1.4024792362104854</v>
      </c>
      <c r="AB4045" s="3">
        <f t="shared" si="1456"/>
        <v>-0.62613030379133394</v>
      </c>
      <c r="AC4045" s="3">
        <f t="shared" si="1457"/>
        <v>1.1028323278389063</v>
      </c>
      <c r="AD4045" s="3">
        <f t="shared" si="1458"/>
        <v>2.2852760850379332</v>
      </c>
      <c r="AE4045" s="3">
        <f t="shared" si="1459"/>
        <v>2.5468760852273213</v>
      </c>
      <c r="AF4045" s="3">
        <f t="shared" si="1460"/>
        <v>3.9687112268543032</v>
      </c>
      <c r="AG4045" t="str">
        <f t="shared" si="1461"/>
        <v>Cluster 1</v>
      </c>
      <c r="AH4045" t="str">
        <f t="shared" si="1462"/>
        <v>Not Applicable</v>
      </c>
      <c r="AI4045" t="e">
        <f t="shared" si="1463"/>
        <v>#N/A</v>
      </c>
      <c r="AJ4045">
        <f t="shared" si="1464"/>
        <v>14.98</v>
      </c>
      <c r="AK4045" t="str">
        <f t="shared" si="1465"/>
        <v>no - Medium</v>
      </c>
      <c r="AL4045" t="str">
        <f t="shared" si="1466"/>
        <v>Q4 - Very High</v>
      </c>
      <c r="AM4045">
        <f t="shared" si="1467"/>
        <v>0</v>
      </c>
      <c r="AN4045">
        <f t="shared" si="1468"/>
        <v>0</v>
      </c>
      <c r="AO4045">
        <f t="shared" si="1469"/>
        <v>1</v>
      </c>
      <c r="AP4045">
        <f t="shared" si="1470"/>
        <v>2</v>
      </c>
      <c r="AQ4045">
        <f t="shared" si="1471"/>
        <v>88.1</v>
      </c>
    </row>
    <row r="4046" spans="1:43" x14ac:dyDescent="0.25">
      <c r="A4046" t="s">
        <v>43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  <c r="U4046">
        <f t="shared" si="1449"/>
        <v>0</v>
      </c>
      <c r="V4046" t="str">
        <f t="shared" si="1450"/>
        <v>&lt;=3 calls</v>
      </c>
      <c r="W4046" t="str">
        <f t="shared" si="1451"/>
        <v>Q3</v>
      </c>
      <c r="X4046" t="str">
        <f t="shared" si="1452"/>
        <v>Not Applicable</v>
      </c>
      <c r="Y4046" t="str">
        <f t="shared" si="1453"/>
        <v>Medium</v>
      </c>
      <c r="Z4046" s="3">
        <f t="shared" si="1454"/>
        <v>1.3671015629495868</v>
      </c>
      <c r="AA4046" s="3">
        <f t="shared" si="1455"/>
        <v>4.4994285680504814E-3</v>
      </c>
      <c r="AB4046" s="3">
        <f t="shared" si="1456"/>
        <v>-0.29050350794070007</v>
      </c>
      <c r="AC4046" s="3">
        <f t="shared" si="1457"/>
        <v>-1.3246144348759143</v>
      </c>
      <c r="AD4046" s="3">
        <f t="shared" si="1458"/>
        <v>2.6871823002703366</v>
      </c>
      <c r="AE4046" s="3">
        <f t="shared" si="1459"/>
        <v>1.9256122708074261</v>
      </c>
      <c r="AF4046" s="3">
        <f t="shared" si="1460"/>
        <v>2.8626939270697602</v>
      </c>
      <c r="AG4046" t="str">
        <f t="shared" si="1461"/>
        <v>Cluster 2</v>
      </c>
      <c r="AH4046" t="str">
        <f t="shared" si="1462"/>
        <v>&gt;16 messages</v>
      </c>
      <c r="AI4046" t="e">
        <f t="shared" si="1463"/>
        <v>#N/A</v>
      </c>
      <c r="AJ4046">
        <f t="shared" si="1464"/>
        <v>43.2</v>
      </c>
      <c r="AK4046" t="str">
        <f t="shared" si="1465"/>
        <v>no - Low</v>
      </c>
      <c r="AL4046" t="str">
        <f t="shared" si="1466"/>
        <v>Q1 - Low</v>
      </c>
      <c r="AM4046">
        <f t="shared" si="1467"/>
        <v>0</v>
      </c>
      <c r="AN4046">
        <f t="shared" si="1468"/>
        <v>1</v>
      </c>
      <c r="AO4046">
        <f t="shared" si="1469"/>
        <v>0</v>
      </c>
      <c r="AP4046">
        <f t="shared" si="1470"/>
        <v>2</v>
      </c>
      <c r="AQ4046">
        <f t="shared" si="1471"/>
        <v>254.1</v>
      </c>
    </row>
    <row r="4047" spans="1:43" x14ac:dyDescent="0.25">
      <c r="A4047" t="s">
        <v>61</v>
      </c>
      <c r="B4047">
        <v>20</v>
      </c>
      <c r="C4047" t="s">
        <v>25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  <c r="U4047">
        <f t="shared" si="1449"/>
        <v>0</v>
      </c>
      <c r="V4047" t="str">
        <f t="shared" si="1450"/>
        <v>&lt;=3 calls</v>
      </c>
      <c r="W4047" t="str">
        <f t="shared" si="1451"/>
        <v>Q1</v>
      </c>
      <c r="X4047" t="str">
        <f t="shared" si="1452"/>
        <v>Not Applicable</v>
      </c>
      <c r="Y4047" t="str">
        <f t="shared" si="1453"/>
        <v>Low</v>
      </c>
      <c r="Z4047" s="3">
        <f t="shared" si="1454"/>
        <v>-0.902748703538921</v>
      </c>
      <c r="AA4047" s="3">
        <f t="shared" si="1455"/>
        <v>-0.76366714088670862</v>
      </c>
      <c r="AB4047" s="3">
        <f t="shared" si="1456"/>
        <v>-0.83266987046864704</v>
      </c>
      <c r="AC4047" s="3">
        <f t="shared" si="1457"/>
        <v>1.6462905582974481</v>
      </c>
      <c r="AD4047" s="3">
        <f t="shared" si="1458"/>
        <v>2.66386263274652</v>
      </c>
      <c r="AE4047" s="3">
        <f t="shared" si="1459"/>
        <v>2.1912905876074218</v>
      </c>
      <c r="AF4047" s="3">
        <f t="shared" si="1460"/>
        <v>3.2415034710039317</v>
      </c>
      <c r="AG4047" t="str">
        <f t="shared" si="1461"/>
        <v>Cluster 2</v>
      </c>
      <c r="AH4047" t="str">
        <f t="shared" si="1462"/>
        <v>Not Applicable</v>
      </c>
      <c r="AI4047" t="e">
        <f t="shared" si="1463"/>
        <v>#N/A</v>
      </c>
      <c r="AJ4047">
        <f t="shared" si="1464"/>
        <v>22.36</v>
      </c>
      <c r="AK4047" t="str">
        <f t="shared" si="1465"/>
        <v>no - Medium</v>
      </c>
      <c r="AL4047" t="str">
        <f t="shared" si="1466"/>
        <v>Q4 - Very High</v>
      </c>
      <c r="AM4047">
        <f t="shared" si="1467"/>
        <v>0</v>
      </c>
      <c r="AN4047">
        <f t="shared" si="1468"/>
        <v>0</v>
      </c>
      <c r="AO4047">
        <f t="shared" si="1469"/>
        <v>0</v>
      </c>
      <c r="AP4047">
        <f t="shared" si="1470"/>
        <v>0</v>
      </c>
      <c r="AQ4047">
        <f t="shared" si="1471"/>
        <v>131.5</v>
      </c>
    </row>
    <row r="4048" spans="1:43" x14ac:dyDescent="0.25">
      <c r="A4048" t="s">
        <v>24</v>
      </c>
      <c r="B4048">
        <v>115</v>
      </c>
      <c r="C4048" t="s">
        <v>28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  <c r="U4048">
        <f t="shared" si="1449"/>
        <v>0</v>
      </c>
      <c r="V4048" t="str">
        <f t="shared" si="1450"/>
        <v>&lt;=3 calls</v>
      </c>
      <c r="W4048" t="str">
        <f t="shared" si="1451"/>
        <v>Q3</v>
      </c>
      <c r="X4048" t="str">
        <f t="shared" si="1452"/>
        <v>Not Applicable</v>
      </c>
      <c r="Y4048" t="str">
        <f t="shared" si="1453"/>
        <v>High</v>
      </c>
      <c r="Z4048" s="3">
        <f t="shared" si="1454"/>
        <v>-0.43433751477742605</v>
      </c>
      <c r="AA4048" s="3">
        <f t="shared" si="1455"/>
        <v>1.2841136880483872</v>
      </c>
      <c r="AB4048" s="3">
        <f t="shared" si="1456"/>
        <v>0.96263559372645879</v>
      </c>
      <c r="AC4048" s="3">
        <f t="shared" si="1457"/>
        <v>-1.0347700452980251</v>
      </c>
      <c r="AD4048" s="3">
        <f t="shared" si="1458"/>
        <v>3.0643591200983966</v>
      </c>
      <c r="AE4048" s="3">
        <f t="shared" si="1459"/>
        <v>1.9583190173032152</v>
      </c>
      <c r="AF4048" s="3">
        <f t="shared" si="1460"/>
        <v>2.5059389318442378</v>
      </c>
      <c r="AG4048" t="str">
        <f t="shared" si="1461"/>
        <v>Cluster 2</v>
      </c>
      <c r="AH4048" t="str">
        <f t="shared" si="1462"/>
        <v>Not Applicable</v>
      </c>
      <c r="AI4048" t="e">
        <f t="shared" si="1463"/>
        <v>#N/A</v>
      </c>
      <c r="AJ4048">
        <f t="shared" si="1464"/>
        <v>26.66</v>
      </c>
      <c r="AK4048" t="str">
        <f t="shared" si="1465"/>
        <v>no - High</v>
      </c>
      <c r="AL4048" t="str">
        <f t="shared" si="1466"/>
        <v>Q1 - Low</v>
      </c>
      <c r="AM4048">
        <f t="shared" si="1467"/>
        <v>0</v>
      </c>
      <c r="AN4048">
        <f t="shared" si="1468"/>
        <v>0</v>
      </c>
      <c r="AO4048">
        <f t="shared" si="1469"/>
        <v>1</v>
      </c>
      <c r="AP4048">
        <f t="shared" si="1470"/>
        <v>0</v>
      </c>
      <c r="AQ4048">
        <f t="shared" si="1471"/>
        <v>156.80000000000001</v>
      </c>
    </row>
    <row r="4049" spans="1:43" x14ac:dyDescent="0.25">
      <c r="A4049" t="s">
        <v>71</v>
      </c>
      <c r="B4049">
        <v>139</v>
      </c>
      <c r="C4049" t="s">
        <v>28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  <c r="U4049">
        <f t="shared" si="1449"/>
        <v>0</v>
      </c>
      <c r="V4049" t="str">
        <f t="shared" si="1450"/>
        <v>&lt;=3 calls</v>
      </c>
      <c r="W4049" t="str">
        <f t="shared" si="1451"/>
        <v>Q4</v>
      </c>
      <c r="X4049" t="str">
        <f t="shared" si="1452"/>
        <v>Not Applicable</v>
      </c>
      <c r="Y4049" t="str">
        <f t="shared" si="1453"/>
        <v>Low</v>
      </c>
      <c r="Z4049" s="3">
        <f t="shared" si="1454"/>
        <v>0.30808496227142512</v>
      </c>
      <c r="AA4049" s="3">
        <f t="shared" si="1455"/>
        <v>-1.2552141425844434</v>
      </c>
      <c r="AB4049" s="3">
        <f t="shared" si="1456"/>
        <v>0.31918540523175265</v>
      </c>
      <c r="AC4049" s="3">
        <f t="shared" si="1457"/>
        <v>-0.16523687656435807</v>
      </c>
      <c r="AD4049" s="3">
        <f t="shared" si="1458"/>
        <v>2.0526324884694387</v>
      </c>
      <c r="AE4049" s="3">
        <f t="shared" si="1459"/>
        <v>1.3415146052173594</v>
      </c>
      <c r="AF4049" s="3">
        <f t="shared" si="1460"/>
        <v>2.7177238158618575</v>
      </c>
      <c r="AG4049" t="str">
        <f t="shared" si="1461"/>
        <v>Cluster 2</v>
      </c>
      <c r="AH4049" t="str">
        <f t="shared" si="1462"/>
        <v>Not Applicable</v>
      </c>
      <c r="AI4049" t="e">
        <f t="shared" si="1463"/>
        <v>#N/A</v>
      </c>
      <c r="AJ4049">
        <f t="shared" si="1464"/>
        <v>33.47</v>
      </c>
      <c r="AK4049" t="str">
        <f t="shared" si="1465"/>
        <v>no - Low</v>
      </c>
      <c r="AL4049" t="str">
        <f t="shared" si="1466"/>
        <v>Q2 - Medium</v>
      </c>
      <c r="AM4049">
        <f t="shared" si="1467"/>
        <v>0</v>
      </c>
      <c r="AN4049">
        <f t="shared" si="1468"/>
        <v>0</v>
      </c>
      <c r="AO4049">
        <f t="shared" si="1469"/>
        <v>1</v>
      </c>
      <c r="AP4049">
        <f t="shared" si="1470"/>
        <v>1</v>
      </c>
      <c r="AQ4049">
        <f t="shared" si="1471"/>
        <v>196.9</v>
      </c>
    </row>
    <row r="4050" spans="1:43" x14ac:dyDescent="0.25">
      <c r="A4050" t="s">
        <v>37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  <c r="U4050">
        <f t="shared" si="1449"/>
        <v>0</v>
      </c>
      <c r="V4050" t="str">
        <f t="shared" si="1450"/>
        <v>&lt;=3 calls</v>
      </c>
      <c r="W4050" t="str">
        <f t="shared" si="1451"/>
        <v>Q2</v>
      </c>
      <c r="X4050" t="str">
        <f t="shared" si="1452"/>
        <v>Not Applicable</v>
      </c>
      <c r="Y4050" t="str">
        <f t="shared" si="1453"/>
        <v>High</v>
      </c>
      <c r="Z4050" s="3">
        <f t="shared" si="1454"/>
        <v>-4.1834858582023585E-2</v>
      </c>
      <c r="AA4050" s="3">
        <f t="shared" si="1455"/>
        <v>1.8791442690509088</v>
      </c>
      <c r="AB4050" s="3">
        <f t="shared" si="1456"/>
        <v>0.8275904924374462</v>
      </c>
      <c r="AC4050" s="3">
        <f t="shared" si="1457"/>
        <v>0.63183519477483641</v>
      </c>
      <c r="AD4050" s="3">
        <f t="shared" si="1458"/>
        <v>3.9000673418789575</v>
      </c>
      <c r="AE4050" s="3">
        <f t="shared" si="1459"/>
        <v>2.1487333654570691</v>
      </c>
      <c r="AF4050" s="3">
        <f t="shared" si="1460"/>
        <v>1.4225276378566873</v>
      </c>
      <c r="AG4050" t="str">
        <f t="shared" si="1461"/>
        <v>Cluster 3</v>
      </c>
      <c r="AH4050" t="str">
        <f t="shared" si="1462"/>
        <v>Not Applicable</v>
      </c>
      <c r="AI4050" t="e">
        <f t="shared" si="1463"/>
        <v>#N/A</v>
      </c>
      <c r="AJ4050">
        <f t="shared" si="1464"/>
        <v>30.26</v>
      </c>
      <c r="AK4050" t="str">
        <f t="shared" si="1465"/>
        <v>no - Medium</v>
      </c>
      <c r="AL4050" t="str">
        <f t="shared" si="1466"/>
        <v>Q3 - High</v>
      </c>
      <c r="AM4050">
        <f t="shared" si="1467"/>
        <v>0</v>
      </c>
      <c r="AN4050">
        <f t="shared" si="1468"/>
        <v>1</v>
      </c>
      <c r="AO4050">
        <f t="shared" si="1469"/>
        <v>0</v>
      </c>
      <c r="AP4050">
        <f t="shared" si="1470"/>
        <v>2</v>
      </c>
      <c r="AQ4050">
        <f t="shared" si="1471"/>
        <v>178</v>
      </c>
    </row>
    <row r="4051" spans="1:43" x14ac:dyDescent="0.25">
      <c r="A4051" t="s">
        <v>37</v>
      </c>
      <c r="B4051">
        <v>101</v>
      </c>
      <c r="C4051" t="s">
        <v>28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  <c r="U4051">
        <f t="shared" si="1449"/>
        <v>0</v>
      </c>
      <c r="V4051" t="str">
        <f t="shared" si="1450"/>
        <v>&lt;=3 calls</v>
      </c>
      <c r="W4051" t="str">
        <f t="shared" si="1451"/>
        <v>Q3</v>
      </c>
      <c r="X4051" t="str">
        <f t="shared" si="1452"/>
        <v>Not Applicable</v>
      </c>
      <c r="Y4051" t="str">
        <f t="shared" si="1453"/>
        <v>Medium</v>
      </c>
      <c r="Z4051" s="3">
        <f t="shared" si="1454"/>
        <v>0.28771925841222984</v>
      </c>
      <c r="AA4051" s="3">
        <f t="shared" si="1455"/>
        <v>-0.31192151584466132</v>
      </c>
      <c r="AB4051" s="3">
        <f t="shared" si="1456"/>
        <v>-0.56655158263441663</v>
      </c>
      <c r="AC4051" s="3">
        <f t="shared" si="1457"/>
        <v>0.55937409738036437</v>
      </c>
      <c r="AD4051" s="3">
        <f t="shared" si="1458"/>
        <v>2.1797242933317982</v>
      </c>
      <c r="AE4051" s="3">
        <f t="shared" si="1459"/>
        <v>0.9021959212464743</v>
      </c>
      <c r="AF4051" s="3">
        <f t="shared" si="1460"/>
        <v>2.2083289985160142</v>
      </c>
      <c r="AG4051" t="str">
        <f t="shared" si="1461"/>
        <v>Cluster 2</v>
      </c>
      <c r="AH4051" t="str">
        <f t="shared" si="1462"/>
        <v>Not Applicable</v>
      </c>
      <c r="AI4051" t="e">
        <f t="shared" si="1463"/>
        <v>#N/A</v>
      </c>
      <c r="AJ4051">
        <f t="shared" si="1464"/>
        <v>33.29</v>
      </c>
      <c r="AK4051" t="str">
        <f t="shared" si="1465"/>
        <v>no - Low</v>
      </c>
      <c r="AL4051" t="str">
        <f t="shared" si="1466"/>
        <v>Q3 - High</v>
      </c>
      <c r="AM4051">
        <f t="shared" si="1467"/>
        <v>0</v>
      </c>
      <c r="AN4051">
        <f t="shared" si="1468"/>
        <v>0</v>
      </c>
      <c r="AO4051">
        <f t="shared" si="1469"/>
        <v>1</v>
      </c>
      <c r="AP4051">
        <f t="shared" si="1470"/>
        <v>2</v>
      </c>
      <c r="AQ4051">
        <f t="shared" si="1471"/>
        <v>195.8</v>
      </c>
    </row>
    <row r="4052" spans="1:43" x14ac:dyDescent="0.25">
      <c r="A4052" t="s">
        <v>20</v>
      </c>
      <c r="B4052">
        <v>86</v>
      </c>
      <c r="C4052" t="s">
        <v>25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  <c r="U4052">
        <f t="shared" si="1449"/>
        <v>0</v>
      </c>
      <c r="V4052" t="str">
        <f t="shared" si="1450"/>
        <v>&lt;=3 calls</v>
      </c>
      <c r="W4052" t="str">
        <f t="shared" si="1451"/>
        <v>Q2</v>
      </c>
      <c r="X4052" t="str">
        <f t="shared" si="1452"/>
        <v>Not Applicable</v>
      </c>
      <c r="Y4052" t="str">
        <f t="shared" si="1453"/>
        <v>Low</v>
      </c>
      <c r="Z4052" s="3">
        <f t="shared" si="1454"/>
        <v>-0.72130879642972523</v>
      </c>
      <c r="AA4052" s="3">
        <f t="shared" si="1455"/>
        <v>-1.3049658634040522</v>
      </c>
      <c r="AB4052" s="3">
        <f t="shared" si="1456"/>
        <v>-9.1907770750975989E-2</v>
      </c>
      <c r="AC4052" s="3">
        <f t="shared" si="1457"/>
        <v>1.1028323278389063</v>
      </c>
      <c r="AD4052" s="3">
        <f t="shared" si="1458"/>
        <v>2.3274896907647267</v>
      </c>
      <c r="AE4052" s="3">
        <f t="shared" si="1459"/>
        <v>1.856854454745384</v>
      </c>
      <c r="AF4052" s="3">
        <f t="shared" si="1460"/>
        <v>3.0787349141489062</v>
      </c>
      <c r="AG4052" t="str">
        <f t="shared" si="1461"/>
        <v>Cluster 2</v>
      </c>
      <c r="AH4052" t="str">
        <f t="shared" si="1462"/>
        <v>&gt;16 messages</v>
      </c>
      <c r="AI4052" t="e">
        <f t="shared" si="1463"/>
        <v>#N/A</v>
      </c>
      <c r="AJ4052">
        <f t="shared" si="1464"/>
        <v>24.02</v>
      </c>
      <c r="AK4052" t="str">
        <f t="shared" si="1465"/>
        <v>no - Medium</v>
      </c>
      <c r="AL4052" t="str">
        <f t="shared" si="1466"/>
        <v>Q4 - Very High</v>
      </c>
      <c r="AM4052">
        <f t="shared" si="1467"/>
        <v>0</v>
      </c>
      <c r="AN4052">
        <f t="shared" si="1468"/>
        <v>0</v>
      </c>
      <c r="AO4052">
        <f t="shared" si="1469"/>
        <v>0</v>
      </c>
      <c r="AP4052">
        <f t="shared" si="1470"/>
        <v>1</v>
      </c>
      <c r="AQ4052">
        <f t="shared" si="1471"/>
        <v>141.30000000000001</v>
      </c>
    </row>
    <row r="4053" spans="1:43" x14ac:dyDescent="0.25">
      <c r="A4053" t="s">
        <v>68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  <c r="U4053">
        <f t="shared" si="1449"/>
        <v>0</v>
      </c>
      <c r="V4053" t="str">
        <f t="shared" si="1450"/>
        <v>&lt;=3 calls</v>
      </c>
      <c r="W4053" t="str">
        <f t="shared" si="1451"/>
        <v>Q1</v>
      </c>
      <c r="X4053" t="str">
        <f t="shared" si="1452"/>
        <v>Not Applicable</v>
      </c>
      <c r="Y4053" t="str">
        <f t="shared" si="1453"/>
        <v>Medium</v>
      </c>
      <c r="Z4053" s="3">
        <f t="shared" si="1454"/>
        <v>-1.0138343609527141</v>
      </c>
      <c r="AA4053" s="3">
        <f t="shared" si="1455"/>
        <v>-0.66615376808027582</v>
      </c>
      <c r="AB4053" s="3">
        <f t="shared" si="1456"/>
        <v>0.52771092928096297</v>
      </c>
      <c r="AC4053" s="3">
        <f t="shared" si="1457"/>
        <v>0.26952970780247515</v>
      </c>
      <c r="AD4053" s="3">
        <f t="shared" si="1458"/>
        <v>2.0142619140885105</v>
      </c>
      <c r="AE4053" s="3">
        <f t="shared" si="1459"/>
        <v>1.3500911237566942</v>
      </c>
      <c r="AF4053" s="3">
        <f t="shared" si="1460"/>
        <v>2.7546762107996865</v>
      </c>
      <c r="AG4053" t="str">
        <f t="shared" si="1461"/>
        <v>Cluster 2</v>
      </c>
      <c r="AH4053" t="str">
        <f t="shared" si="1462"/>
        <v>&gt;16 messages</v>
      </c>
      <c r="AI4053" t="e">
        <f t="shared" si="1463"/>
        <v>#N/A</v>
      </c>
      <c r="AJ4053">
        <f t="shared" si="1464"/>
        <v>21.34</v>
      </c>
      <c r="AK4053" t="str">
        <f t="shared" si="1465"/>
        <v>no - Low</v>
      </c>
      <c r="AL4053" t="str">
        <f t="shared" si="1466"/>
        <v>Q3 - High</v>
      </c>
      <c r="AM4053">
        <f t="shared" si="1467"/>
        <v>0</v>
      </c>
      <c r="AN4053">
        <f t="shared" si="1468"/>
        <v>1</v>
      </c>
      <c r="AO4053">
        <f t="shared" si="1469"/>
        <v>0</v>
      </c>
      <c r="AP4053">
        <f t="shared" si="1470"/>
        <v>2</v>
      </c>
      <c r="AQ4053">
        <f t="shared" si="1471"/>
        <v>125.5</v>
      </c>
    </row>
    <row r="4054" spans="1:43" x14ac:dyDescent="0.25">
      <c r="A4054" t="s">
        <v>66</v>
      </c>
      <c r="B4054">
        <v>48</v>
      </c>
      <c r="C4054" t="s">
        <v>28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  <c r="U4054">
        <f t="shared" si="1449"/>
        <v>0</v>
      </c>
      <c r="V4054" t="str">
        <f t="shared" si="1450"/>
        <v>&gt;3 calls</v>
      </c>
      <c r="W4054" t="str">
        <f t="shared" si="1451"/>
        <v>Q1</v>
      </c>
      <c r="X4054" t="str">
        <f t="shared" si="1452"/>
        <v>Not Applicable</v>
      </c>
      <c r="Y4054" t="str">
        <f t="shared" si="1453"/>
        <v>Medium</v>
      </c>
      <c r="Z4054" s="3">
        <f t="shared" si="1454"/>
        <v>0.37473635671970096</v>
      </c>
      <c r="AA4054" s="3">
        <f t="shared" si="1455"/>
        <v>0.5000265679313538</v>
      </c>
      <c r="AB4054" s="3">
        <f t="shared" si="1456"/>
        <v>-1.3212153839553682</v>
      </c>
      <c r="AC4054" s="3">
        <f t="shared" si="1457"/>
        <v>-1.2883838861786781</v>
      </c>
      <c r="AD4054" s="3">
        <f t="shared" si="1458"/>
        <v>2.0799818133060648</v>
      </c>
      <c r="AE4054" s="3">
        <f t="shared" si="1459"/>
        <v>1.9483318594761949</v>
      </c>
      <c r="AF4054" s="3">
        <f t="shared" si="1460"/>
        <v>3.3564370581936958</v>
      </c>
      <c r="AG4054" t="str">
        <f t="shared" si="1461"/>
        <v>Cluster 2</v>
      </c>
      <c r="AH4054" t="str">
        <f t="shared" si="1462"/>
        <v>Not Applicable</v>
      </c>
      <c r="AI4054" t="e">
        <f t="shared" si="1463"/>
        <v>#N/A</v>
      </c>
      <c r="AJ4054">
        <f t="shared" si="1464"/>
        <v>34.090000000000003</v>
      </c>
      <c r="AK4054" t="str">
        <f t="shared" si="1465"/>
        <v>no - Medium</v>
      </c>
      <c r="AL4054" t="str">
        <f t="shared" si="1466"/>
        <v>Q1 - Low</v>
      </c>
      <c r="AM4054">
        <f t="shared" si="1467"/>
        <v>0</v>
      </c>
      <c r="AN4054">
        <f t="shared" si="1468"/>
        <v>0</v>
      </c>
      <c r="AO4054">
        <f t="shared" si="1469"/>
        <v>1</v>
      </c>
      <c r="AP4054">
        <f t="shared" si="1470"/>
        <v>4</v>
      </c>
      <c r="AQ4054">
        <f t="shared" si="1471"/>
        <v>200.5</v>
      </c>
    </row>
    <row r="4055" spans="1:43" x14ac:dyDescent="0.25">
      <c r="A4055" t="s">
        <v>72</v>
      </c>
      <c r="B4055">
        <v>134</v>
      </c>
      <c r="C4055" t="s">
        <v>25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  <c r="U4055">
        <f t="shared" si="1449"/>
        <v>0</v>
      </c>
      <c r="V4055" t="str">
        <f t="shared" si="1450"/>
        <v>&lt;=3 calls</v>
      </c>
      <c r="W4055" t="str">
        <f t="shared" si="1451"/>
        <v>Q4</v>
      </c>
      <c r="X4055" t="str">
        <f t="shared" si="1452"/>
        <v>Not Applicable</v>
      </c>
      <c r="Y4055" t="str">
        <f t="shared" si="1453"/>
        <v>Medium</v>
      </c>
      <c r="Z4055" s="3">
        <f t="shared" si="1454"/>
        <v>0.46730773789786195</v>
      </c>
      <c r="AA4055" s="3">
        <f t="shared" si="1455"/>
        <v>0.17365527935472025</v>
      </c>
      <c r="AB4055" s="3">
        <f t="shared" si="1456"/>
        <v>-0.36199797332900063</v>
      </c>
      <c r="AC4055" s="3">
        <f t="shared" si="1457"/>
        <v>-1.8318421166372201</v>
      </c>
      <c r="AD4055" s="3">
        <f t="shared" si="1458"/>
        <v>2.1516195308418125</v>
      </c>
      <c r="AE4055" s="3">
        <f t="shared" si="1459"/>
        <v>1.9326719201476534</v>
      </c>
      <c r="AF4055" s="3">
        <f t="shared" si="1460"/>
        <v>3.2925635751423985</v>
      </c>
      <c r="AG4055" t="str">
        <f t="shared" si="1461"/>
        <v>Cluster 2</v>
      </c>
      <c r="AH4055" t="str">
        <f t="shared" si="1462"/>
        <v>Not Applicable</v>
      </c>
      <c r="AI4055" t="e">
        <f t="shared" si="1463"/>
        <v>#N/A</v>
      </c>
      <c r="AJ4055">
        <f t="shared" si="1464"/>
        <v>34.94</v>
      </c>
      <c r="AK4055" t="str">
        <f t="shared" si="1465"/>
        <v>no - Low</v>
      </c>
      <c r="AL4055" t="str">
        <f t="shared" si="1466"/>
        <v>Q1 - Low</v>
      </c>
      <c r="AM4055">
        <f t="shared" si="1467"/>
        <v>0</v>
      </c>
      <c r="AN4055">
        <f t="shared" si="1468"/>
        <v>0</v>
      </c>
      <c r="AO4055">
        <f t="shared" si="1469"/>
        <v>0</v>
      </c>
      <c r="AP4055">
        <f t="shared" si="1470"/>
        <v>2</v>
      </c>
      <c r="AQ4055">
        <f t="shared" si="1471"/>
        <v>205.5</v>
      </c>
    </row>
    <row r="4056" spans="1:43" x14ac:dyDescent="0.25">
      <c r="A4056" t="s">
        <v>56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  <c r="U4056">
        <f t="shared" si="1449"/>
        <v>0</v>
      </c>
      <c r="V4056" t="str">
        <f t="shared" si="1450"/>
        <v>&lt;=3 calls</v>
      </c>
      <c r="W4056" t="str">
        <f t="shared" si="1451"/>
        <v>Q4</v>
      </c>
      <c r="X4056" t="str">
        <f t="shared" si="1452"/>
        <v>Not Applicable</v>
      </c>
      <c r="Y4056" t="str">
        <f t="shared" si="1453"/>
        <v>Low</v>
      </c>
      <c r="Z4056" s="3">
        <f t="shared" si="1454"/>
        <v>-0.52135461308489772</v>
      </c>
      <c r="AA4056" s="3">
        <f t="shared" si="1455"/>
        <v>-0.71391542006709985</v>
      </c>
      <c r="AB4056" s="3">
        <f t="shared" si="1456"/>
        <v>-1.1464511352284108</v>
      </c>
      <c r="AC4056" s="3">
        <f t="shared" si="1457"/>
        <v>-0.96230894790355315</v>
      </c>
      <c r="AD4056" s="3">
        <f t="shared" si="1458"/>
        <v>0.57776668622231864</v>
      </c>
      <c r="AE4056" s="3">
        <f t="shared" si="1459"/>
        <v>1.7383539847442586</v>
      </c>
      <c r="AF4056" s="3">
        <f t="shared" si="1460"/>
        <v>3.7026929131166364</v>
      </c>
      <c r="AG4056" t="str">
        <f t="shared" si="1461"/>
        <v>Cluster 1</v>
      </c>
      <c r="AH4056" t="str">
        <f t="shared" si="1462"/>
        <v>Not Applicable</v>
      </c>
      <c r="AI4056" t="e">
        <f t="shared" si="1463"/>
        <v>#N/A</v>
      </c>
      <c r="AJ4056">
        <f t="shared" si="1464"/>
        <v>25.86</v>
      </c>
      <c r="AK4056" t="str">
        <f t="shared" si="1465"/>
        <v>no - Low</v>
      </c>
      <c r="AL4056" t="str">
        <f t="shared" si="1466"/>
        <v>Q1 - Low</v>
      </c>
      <c r="AM4056">
        <f t="shared" si="1467"/>
        <v>0</v>
      </c>
      <c r="AN4056">
        <f t="shared" si="1468"/>
        <v>1</v>
      </c>
      <c r="AO4056">
        <f t="shared" si="1469"/>
        <v>0</v>
      </c>
      <c r="AP4056">
        <f t="shared" si="1470"/>
        <v>0</v>
      </c>
      <c r="AQ4056">
        <f t="shared" si="1471"/>
        <v>152.1</v>
      </c>
    </row>
    <row r="4057" spans="1:43" x14ac:dyDescent="0.25">
      <c r="A4057" t="s">
        <v>68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  <c r="U4057">
        <f t="shared" si="1449"/>
        <v>0</v>
      </c>
      <c r="V4057" t="str">
        <f t="shared" si="1450"/>
        <v>&lt;=3 calls</v>
      </c>
      <c r="W4057" t="str">
        <f t="shared" si="1451"/>
        <v>Q3</v>
      </c>
      <c r="X4057" t="str">
        <f t="shared" si="1452"/>
        <v>Not Applicable</v>
      </c>
      <c r="Y4057" t="str">
        <f t="shared" si="1453"/>
        <v>High</v>
      </c>
      <c r="Z4057" s="3">
        <f t="shared" si="1454"/>
        <v>0.67096477648981623</v>
      </c>
      <c r="AA4057" s="3">
        <f t="shared" si="1455"/>
        <v>1.0273948086192066</v>
      </c>
      <c r="AB4057" s="3">
        <f t="shared" si="1456"/>
        <v>-0.71549838552670975</v>
      </c>
      <c r="AC4057" s="3">
        <f t="shared" si="1457"/>
        <v>-1.0710005939952616</v>
      </c>
      <c r="AD4057" s="3">
        <f t="shared" si="1458"/>
        <v>2.6435648747990581</v>
      </c>
      <c r="AE4057" s="3">
        <f t="shared" si="1459"/>
        <v>1.7789643155772565</v>
      </c>
      <c r="AF4057" s="3">
        <f t="shared" si="1460"/>
        <v>2.7094266598162706</v>
      </c>
      <c r="AG4057" t="str">
        <f t="shared" si="1461"/>
        <v>Cluster 2</v>
      </c>
      <c r="AH4057" t="str">
        <f t="shared" si="1462"/>
        <v>Not Applicable</v>
      </c>
      <c r="AI4057" t="e">
        <f t="shared" si="1463"/>
        <v>#N/A</v>
      </c>
      <c r="AJ4057">
        <f t="shared" si="1464"/>
        <v>36.81</v>
      </c>
      <c r="AK4057" t="str">
        <f t="shared" si="1465"/>
        <v>no - Low</v>
      </c>
      <c r="AL4057" t="str">
        <f t="shared" si="1466"/>
        <v>Q1 - Low</v>
      </c>
      <c r="AM4057">
        <f t="shared" si="1467"/>
        <v>0</v>
      </c>
      <c r="AN4057">
        <f t="shared" si="1468"/>
        <v>1</v>
      </c>
      <c r="AO4057">
        <f t="shared" si="1469"/>
        <v>0</v>
      </c>
      <c r="AP4057">
        <f t="shared" si="1470"/>
        <v>3</v>
      </c>
      <c r="AQ4057">
        <f t="shared" si="1471"/>
        <v>216.5</v>
      </c>
    </row>
    <row r="4058" spans="1:43" x14ac:dyDescent="0.25">
      <c r="A4058" t="s">
        <v>53</v>
      </c>
      <c r="B4058">
        <v>62</v>
      </c>
      <c r="C4058" t="s">
        <v>25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  <c r="U4058">
        <f t="shared" si="1449"/>
        <v>1</v>
      </c>
      <c r="V4058" t="str">
        <f t="shared" si="1450"/>
        <v>&gt;3 calls</v>
      </c>
      <c r="W4058" t="str">
        <f t="shared" si="1451"/>
        <v>Q1</v>
      </c>
      <c r="X4058" t="str">
        <f t="shared" si="1452"/>
        <v>Not Applicable</v>
      </c>
      <c r="Y4058" t="str">
        <f t="shared" si="1453"/>
        <v>Medium</v>
      </c>
      <c r="Z4058" s="3">
        <f t="shared" si="1454"/>
        <v>-1.1286228736136339</v>
      </c>
      <c r="AA4058" s="3">
        <f t="shared" si="1455"/>
        <v>0.47415567310515699</v>
      </c>
      <c r="AB4058" s="3">
        <f t="shared" si="1456"/>
        <v>-0.87040306053469474</v>
      </c>
      <c r="AC4058" s="3">
        <f t="shared" si="1457"/>
        <v>0.66806574347207237</v>
      </c>
      <c r="AD4058" s="3">
        <f t="shared" si="1458"/>
        <v>2.2335884767406369</v>
      </c>
      <c r="AE4058" s="3">
        <f t="shared" si="1459"/>
        <v>1.6439362878684676</v>
      </c>
      <c r="AF4058" s="3">
        <f t="shared" si="1460"/>
        <v>2.9010576612182244</v>
      </c>
      <c r="AG4058" t="str">
        <f t="shared" si="1461"/>
        <v>Cluster 2</v>
      </c>
      <c r="AH4058" t="str">
        <f t="shared" si="1462"/>
        <v>Not Applicable</v>
      </c>
      <c r="AI4058">
        <f t="shared" si="1463"/>
        <v>20.28</v>
      </c>
      <c r="AJ4058" t="e">
        <f t="shared" si="1464"/>
        <v>#N/A</v>
      </c>
      <c r="AK4058" t="str">
        <f t="shared" si="1465"/>
        <v>no - Medium</v>
      </c>
      <c r="AL4058" t="str">
        <f t="shared" si="1466"/>
        <v>Q4 - Very High</v>
      </c>
      <c r="AM4058">
        <f t="shared" si="1467"/>
        <v>0</v>
      </c>
      <c r="AN4058">
        <f t="shared" si="1468"/>
        <v>0</v>
      </c>
      <c r="AO4058">
        <f t="shared" si="1469"/>
        <v>0</v>
      </c>
      <c r="AP4058">
        <f t="shared" si="1470"/>
        <v>5</v>
      </c>
      <c r="AQ4058">
        <f t="shared" si="1471"/>
        <v>119.3</v>
      </c>
    </row>
    <row r="4059" spans="1:43" x14ac:dyDescent="0.25">
      <c r="A4059" t="s">
        <v>35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  <c r="U4059">
        <f t="shared" si="1449"/>
        <v>1</v>
      </c>
      <c r="V4059" t="str">
        <f t="shared" si="1450"/>
        <v>&gt;3 calls</v>
      </c>
      <c r="W4059" t="str">
        <f t="shared" si="1451"/>
        <v>Q2</v>
      </c>
      <c r="X4059" t="str">
        <f t="shared" si="1452"/>
        <v>Not Applicable</v>
      </c>
      <c r="Y4059" t="str">
        <f t="shared" si="1453"/>
        <v>High</v>
      </c>
      <c r="Z4059" s="3">
        <f t="shared" si="1454"/>
        <v>-1.2285999652860475</v>
      </c>
      <c r="AA4059" s="3">
        <f t="shared" si="1455"/>
        <v>1.1308783879239925</v>
      </c>
      <c r="AB4059" s="3">
        <f t="shared" si="1456"/>
        <v>0.27748030042191069</v>
      </c>
      <c r="AC4059" s="3">
        <f t="shared" si="1457"/>
        <v>0.95791013304996164</v>
      </c>
      <c r="AD4059" s="3">
        <f t="shared" si="1458"/>
        <v>3.1714773616275598</v>
      </c>
      <c r="AE4059" s="3">
        <f t="shared" si="1459"/>
        <v>1.9449758206971302</v>
      </c>
      <c r="AF4059" s="3">
        <f t="shared" si="1460"/>
        <v>2.3468262038073546</v>
      </c>
      <c r="AG4059" t="str">
        <f t="shared" si="1461"/>
        <v>Cluster 2</v>
      </c>
      <c r="AH4059" t="str">
        <f t="shared" si="1462"/>
        <v>&gt;16 messages</v>
      </c>
      <c r="AI4059">
        <f t="shared" si="1463"/>
        <v>19.36</v>
      </c>
      <c r="AJ4059" t="e">
        <f t="shared" si="1464"/>
        <v>#N/A</v>
      </c>
      <c r="AK4059" t="str">
        <f t="shared" si="1465"/>
        <v>no - High</v>
      </c>
      <c r="AL4059" t="str">
        <f t="shared" si="1466"/>
        <v>Q4 - Very High</v>
      </c>
      <c r="AM4059">
        <f t="shared" si="1467"/>
        <v>0</v>
      </c>
      <c r="AN4059">
        <f t="shared" si="1468"/>
        <v>1</v>
      </c>
      <c r="AO4059">
        <f t="shared" si="1469"/>
        <v>0</v>
      </c>
      <c r="AP4059">
        <f t="shared" si="1470"/>
        <v>4</v>
      </c>
      <c r="AQ4059">
        <f t="shared" si="1471"/>
        <v>113.9</v>
      </c>
    </row>
    <row r="4060" spans="1:43" x14ac:dyDescent="0.25">
      <c r="A4060" t="s">
        <v>24</v>
      </c>
      <c r="B4060">
        <v>16</v>
      </c>
      <c r="C4060" t="s">
        <v>28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  <c r="U4060">
        <f t="shared" si="1449"/>
        <v>0</v>
      </c>
      <c r="V4060" t="str">
        <f t="shared" si="1450"/>
        <v>&lt;=3 calls</v>
      </c>
      <c r="W4060" t="str">
        <f t="shared" si="1451"/>
        <v>Q1</v>
      </c>
      <c r="X4060" t="str">
        <f t="shared" si="1452"/>
        <v>Not Applicable</v>
      </c>
      <c r="Y4060" t="str">
        <f t="shared" si="1453"/>
        <v>Medium</v>
      </c>
      <c r="Z4060" s="3">
        <f t="shared" si="1454"/>
        <v>0.89498751894096573</v>
      </c>
      <c r="AA4060" s="3">
        <f t="shared" si="1455"/>
        <v>0.16370493519079848</v>
      </c>
      <c r="AB4060" s="3">
        <f t="shared" si="1456"/>
        <v>-0.10382351498235932</v>
      </c>
      <c r="AC4060" s="3">
        <f t="shared" si="1457"/>
        <v>0.59560464607760044</v>
      </c>
      <c r="AD4060" s="3">
        <f t="shared" si="1458"/>
        <v>2.8799780124182295</v>
      </c>
      <c r="AE4060" s="3">
        <f t="shared" si="1459"/>
        <v>1.0923947004441412</v>
      </c>
      <c r="AF4060" s="3">
        <f t="shared" si="1460"/>
        <v>1.4465057936643166</v>
      </c>
      <c r="AG4060" t="str">
        <f t="shared" si="1461"/>
        <v>Cluster 2</v>
      </c>
      <c r="AH4060" t="str">
        <f t="shared" si="1462"/>
        <v>Not Applicable</v>
      </c>
      <c r="AI4060" t="e">
        <f t="shared" si="1463"/>
        <v>#N/A</v>
      </c>
      <c r="AJ4060">
        <f t="shared" si="1464"/>
        <v>38.86</v>
      </c>
      <c r="AK4060" t="str">
        <f t="shared" si="1465"/>
        <v>no - High</v>
      </c>
      <c r="AL4060" t="str">
        <f t="shared" si="1466"/>
        <v>Q3 - High</v>
      </c>
      <c r="AM4060">
        <f t="shared" si="1467"/>
        <v>0</v>
      </c>
      <c r="AN4060">
        <f t="shared" si="1468"/>
        <v>0</v>
      </c>
      <c r="AO4060">
        <f t="shared" si="1469"/>
        <v>1</v>
      </c>
      <c r="AP4060">
        <f t="shared" si="1470"/>
        <v>0</v>
      </c>
      <c r="AQ4060">
        <f t="shared" si="1471"/>
        <v>228.6</v>
      </c>
    </row>
    <row r="4061" spans="1:43" x14ac:dyDescent="0.25">
      <c r="A4061" t="s">
        <v>32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  <c r="U4061">
        <f t="shared" si="1449"/>
        <v>0</v>
      </c>
      <c r="V4061" t="str">
        <f t="shared" si="1450"/>
        <v>&lt;=3 calls</v>
      </c>
      <c r="W4061" t="str">
        <f t="shared" si="1451"/>
        <v>Q2</v>
      </c>
      <c r="X4061" t="str">
        <f t="shared" si="1452"/>
        <v>Not Applicable</v>
      </c>
      <c r="Y4061" t="str">
        <f t="shared" si="1453"/>
        <v>Low</v>
      </c>
      <c r="Z4061" s="3">
        <f t="shared" si="1454"/>
        <v>-1.365605609429726</v>
      </c>
      <c r="AA4061" s="3">
        <f t="shared" si="1455"/>
        <v>-1.8980063755737884</v>
      </c>
      <c r="AB4061" s="3">
        <f t="shared" si="1456"/>
        <v>-0.34412435698192589</v>
      </c>
      <c r="AC4061" s="3">
        <f t="shared" si="1457"/>
        <v>-0.74492565572013658</v>
      </c>
      <c r="AD4061" s="3">
        <f t="shared" si="1458"/>
        <v>1.1980478673374564</v>
      </c>
      <c r="AE4061" s="3">
        <f t="shared" si="1459"/>
        <v>2.4780320191319118</v>
      </c>
      <c r="AF4061" s="3">
        <f t="shared" si="1460"/>
        <v>4.3411941540610846</v>
      </c>
      <c r="AG4061" t="str">
        <f t="shared" si="1461"/>
        <v>Cluster 1</v>
      </c>
      <c r="AH4061" t="str">
        <f t="shared" si="1462"/>
        <v>Not Applicable</v>
      </c>
      <c r="AI4061" t="e">
        <f t="shared" si="1463"/>
        <v>#N/A</v>
      </c>
      <c r="AJ4061">
        <f t="shared" si="1464"/>
        <v>18.11</v>
      </c>
      <c r="AK4061" t="str">
        <f t="shared" si="1465"/>
        <v>no - Medium</v>
      </c>
      <c r="AL4061" t="str">
        <f t="shared" si="1466"/>
        <v>Q1 - Low</v>
      </c>
      <c r="AM4061">
        <f t="shared" si="1467"/>
        <v>0</v>
      </c>
      <c r="AN4061">
        <f t="shared" si="1468"/>
        <v>1</v>
      </c>
      <c r="AO4061">
        <f t="shared" si="1469"/>
        <v>0</v>
      </c>
      <c r="AP4061">
        <f t="shared" si="1470"/>
        <v>1</v>
      </c>
      <c r="AQ4061">
        <f t="shared" si="1471"/>
        <v>106.5</v>
      </c>
    </row>
    <row r="4062" spans="1:43" x14ac:dyDescent="0.25">
      <c r="A4062" t="s">
        <v>65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  <c r="U4062">
        <f t="shared" si="1449"/>
        <v>1</v>
      </c>
      <c r="V4062" t="str">
        <f t="shared" si="1450"/>
        <v>&lt;=3 calls</v>
      </c>
      <c r="W4062" t="str">
        <f t="shared" si="1451"/>
        <v>Q2</v>
      </c>
      <c r="X4062" t="str">
        <f t="shared" si="1452"/>
        <v>Not Applicable</v>
      </c>
      <c r="Y4062" t="str">
        <f t="shared" si="1453"/>
        <v>Medium</v>
      </c>
      <c r="Z4062" s="3">
        <f t="shared" si="1454"/>
        <v>1.3671015629495868</v>
      </c>
      <c r="AA4062" s="3">
        <f t="shared" si="1455"/>
        <v>0.31296009764962474</v>
      </c>
      <c r="AB4062" s="3">
        <f t="shared" si="1456"/>
        <v>1.3220938780398599</v>
      </c>
      <c r="AC4062" s="3">
        <f t="shared" si="1457"/>
        <v>2.1897487887559901</v>
      </c>
      <c r="AD4062" s="3">
        <f t="shared" si="1458"/>
        <v>4.7847310625717503</v>
      </c>
      <c r="AE4062" s="3">
        <f t="shared" si="1459"/>
        <v>2.917163465825813</v>
      </c>
      <c r="AF4062" s="3">
        <f t="shared" si="1460"/>
        <v>1.4580926004745873</v>
      </c>
      <c r="AG4062" t="str">
        <f t="shared" si="1461"/>
        <v>Cluster 3</v>
      </c>
      <c r="AH4062" t="str">
        <f t="shared" si="1462"/>
        <v>Not Applicable</v>
      </c>
      <c r="AI4062">
        <f t="shared" si="1463"/>
        <v>43.2</v>
      </c>
      <c r="AJ4062" t="e">
        <f t="shared" si="1464"/>
        <v>#N/A</v>
      </c>
      <c r="AK4062" t="str">
        <f t="shared" si="1465"/>
        <v>no - Low</v>
      </c>
      <c r="AL4062" t="str">
        <f t="shared" si="1466"/>
        <v>Q4 - Very High</v>
      </c>
      <c r="AM4062">
        <f t="shared" si="1467"/>
        <v>0</v>
      </c>
      <c r="AN4062">
        <f t="shared" si="1468"/>
        <v>1</v>
      </c>
      <c r="AO4062">
        <f t="shared" si="1469"/>
        <v>0</v>
      </c>
      <c r="AP4062">
        <f t="shared" si="1470"/>
        <v>0</v>
      </c>
      <c r="AQ4062">
        <f t="shared" si="1471"/>
        <v>254.1</v>
      </c>
    </row>
    <row r="4063" spans="1:43" x14ac:dyDescent="0.25">
      <c r="A4063" t="s">
        <v>36</v>
      </c>
      <c r="B4063">
        <v>102</v>
      </c>
      <c r="C4063" t="s">
        <v>25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  <c r="U4063">
        <f t="shared" si="1449"/>
        <v>1</v>
      </c>
      <c r="V4063" t="str">
        <f t="shared" si="1450"/>
        <v>&gt;3 calls</v>
      </c>
      <c r="W4063" t="str">
        <f t="shared" si="1451"/>
        <v>Q3</v>
      </c>
      <c r="X4063" t="str">
        <f t="shared" si="1452"/>
        <v>Not Applicable</v>
      </c>
      <c r="Y4063" t="str">
        <f t="shared" si="1453"/>
        <v>High</v>
      </c>
      <c r="Z4063" s="3">
        <f t="shared" si="1454"/>
        <v>-0.85646301294984051</v>
      </c>
      <c r="AA4063" s="3">
        <f t="shared" si="1455"/>
        <v>0.67913276288194535</v>
      </c>
      <c r="AB4063" s="3">
        <f t="shared" si="1456"/>
        <v>-6.4104367544414495E-2</v>
      </c>
      <c r="AC4063" s="3">
        <f t="shared" si="1457"/>
        <v>-0.88984785050908088</v>
      </c>
      <c r="AD4063" s="3">
        <f t="shared" si="1458"/>
        <v>1.9308350092439028</v>
      </c>
      <c r="AE4063" s="3">
        <f t="shared" si="1459"/>
        <v>1.410917704603881</v>
      </c>
      <c r="AF4063" s="3">
        <f t="shared" si="1460"/>
        <v>2.8728476648453647</v>
      </c>
      <c r="AG4063" t="str">
        <f t="shared" si="1461"/>
        <v>Cluster 2</v>
      </c>
      <c r="AH4063" t="str">
        <f t="shared" si="1462"/>
        <v>&gt;16 messages</v>
      </c>
      <c r="AI4063">
        <f t="shared" si="1463"/>
        <v>22.78</v>
      </c>
      <c r="AJ4063" t="e">
        <f t="shared" si="1464"/>
        <v>#N/A</v>
      </c>
      <c r="AK4063" t="str">
        <f t="shared" si="1465"/>
        <v>no - Medium</v>
      </c>
      <c r="AL4063" t="str">
        <f t="shared" si="1466"/>
        <v>Q1 - Low</v>
      </c>
      <c r="AM4063">
        <f t="shared" si="1467"/>
        <v>0</v>
      </c>
      <c r="AN4063">
        <f t="shared" si="1468"/>
        <v>0</v>
      </c>
      <c r="AO4063">
        <f t="shared" si="1469"/>
        <v>0</v>
      </c>
      <c r="AP4063">
        <f t="shared" si="1470"/>
        <v>6</v>
      </c>
      <c r="AQ4063">
        <f t="shared" si="1471"/>
        <v>134</v>
      </c>
    </row>
    <row r="4064" spans="1:43" x14ac:dyDescent="0.25">
      <c r="A4064" t="s">
        <v>54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  <c r="U4064">
        <f t="shared" si="1449"/>
        <v>0</v>
      </c>
      <c r="V4064" t="str">
        <f t="shared" si="1450"/>
        <v>&lt;=3 calls</v>
      </c>
      <c r="W4064" t="str">
        <f t="shared" si="1451"/>
        <v>Q2</v>
      </c>
      <c r="X4064" t="str">
        <f t="shared" si="1452"/>
        <v>Not Applicable</v>
      </c>
      <c r="Y4064" t="str">
        <f t="shared" si="1453"/>
        <v>High</v>
      </c>
      <c r="Z4064" s="3">
        <f t="shared" si="1454"/>
        <v>-7.8863411053287993E-2</v>
      </c>
      <c r="AA4064" s="3">
        <f t="shared" si="1455"/>
        <v>1.7517798637527096</v>
      </c>
      <c r="AB4064" s="3">
        <f t="shared" si="1456"/>
        <v>-0.44342222557678795</v>
      </c>
      <c r="AC4064" s="3">
        <f t="shared" si="1457"/>
        <v>1.6462905582974481</v>
      </c>
      <c r="AD4064" s="3">
        <f t="shared" si="1458"/>
        <v>3.9665372268475405</v>
      </c>
      <c r="AE4064" s="3">
        <f t="shared" si="1459"/>
        <v>2.4457816748694512</v>
      </c>
      <c r="AF4064" s="3">
        <f t="shared" si="1460"/>
        <v>2.0567640677255747</v>
      </c>
      <c r="AG4064" t="str">
        <f t="shared" si="1461"/>
        <v>Cluster 3</v>
      </c>
      <c r="AH4064" t="str">
        <f t="shared" si="1462"/>
        <v>&gt;16 messages</v>
      </c>
      <c r="AI4064" t="e">
        <f t="shared" si="1463"/>
        <v>#N/A</v>
      </c>
      <c r="AJ4064">
        <f t="shared" si="1464"/>
        <v>29.92</v>
      </c>
      <c r="AK4064" t="str">
        <f t="shared" si="1465"/>
        <v>no - Medium</v>
      </c>
      <c r="AL4064" t="str">
        <f t="shared" si="1466"/>
        <v>Q4 - Very High</v>
      </c>
      <c r="AM4064">
        <f t="shared" si="1467"/>
        <v>0</v>
      </c>
      <c r="AN4064">
        <f t="shared" si="1468"/>
        <v>1</v>
      </c>
      <c r="AO4064">
        <f t="shared" si="1469"/>
        <v>0</v>
      </c>
      <c r="AP4064">
        <f t="shared" si="1470"/>
        <v>2</v>
      </c>
      <c r="AQ4064">
        <f t="shared" si="1471"/>
        <v>176</v>
      </c>
    </row>
    <row r="4065" spans="1:43" x14ac:dyDescent="0.25">
      <c r="A4065" t="s">
        <v>24</v>
      </c>
      <c r="B4065">
        <v>135</v>
      </c>
      <c r="C4065" t="s">
        <v>28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  <c r="U4065">
        <f t="shared" si="1449"/>
        <v>0</v>
      </c>
      <c r="V4065" t="str">
        <f t="shared" si="1450"/>
        <v>&lt;=3 calls</v>
      </c>
      <c r="W4065" t="str">
        <f t="shared" si="1451"/>
        <v>Q4</v>
      </c>
      <c r="X4065" t="str">
        <f t="shared" si="1452"/>
        <v>Not Applicable</v>
      </c>
      <c r="Y4065" t="str">
        <f t="shared" si="1453"/>
        <v>High</v>
      </c>
      <c r="Z4065" s="3">
        <f t="shared" si="1454"/>
        <v>-2.9548784871960662E-3</v>
      </c>
      <c r="AA4065" s="3">
        <f t="shared" si="1455"/>
        <v>1.1348585255895611</v>
      </c>
      <c r="AB4065" s="3">
        <f t="shared" si="1456"/>
        <v>-1.3688783608809021</v>
      </c>
      <c r="AC4065" s="3">
        <f t="shared" si="1457"/>
        <v>0.41445190259141979</v>
      </c>
      <c r="AD4065" s="3">
        <f t="shared" si="1458"/>
        <v>2.7728082026143794</v>
      </c>
      <c r="AE4065" s="3">
        <f t="shared" si="1459"/>
        <v>1.8257905002655206</v>
      </c>
      <c r="AF4065" s="3">
        <f t="shared" si="1460"/>
        <v>2.6416957760563675</v>
      </c>
      <c r="AG4065" t="str">
        <f t="shared" si="1461"/>
        <v>Cluster 2</v>
      </c>
      <c r="AH4065" t="str">
        <f t="shared" si="1462"/>
        <v>Not Applicable</v>
      </c>
      <c r="AI4065" t="e">
        <f t="shared" si="1463"/>
        <v>#N/A</v>
      </c>
      <c r="AJ4065">
        <f t="shared" si="1464"/>
        <v>30.62</v>
      </c>
      <c r="AK4065" t="str">
        <f t="shared" si="1465"/>
        <v>no - High</v>
      </c>
      <c r="AL4065" t="str">
        <f t="shared" si="1466"/>
        <v>Q3 - High</v>
      </c>
      <c r="AM4065">
        <f t="shared" si="1467"/>
        <v>0</v>
      </c>
      <c r="AN4065">
        <f t="shared" si="1468"/>
        <v>0</v>
      </c>
      <c r="AO4065">
        <f t="shared" si="1469"/>
        <v>1</v>
      </c>
      <c r="AP4065">
        <f t="shared" si="1470"/>
        <v>1</v>
      </c>
      <c r="AQ4065">
        <f t="shared" si="1471"/>
        <v>180.1</v>
      </c>
    </row>
    <row r="4066" spans="1:43" x14ac:dyDescent="0.25">
      <c r="A4066" t="s">
        <v>75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  <c r="U4066">
        <f t="shared" si="1449"/>
        <v>0</v>
      </c>
      <c r="V4066" t="str">
        <f t="shared" si="1450"/>
        <v>&lt;=3 calls</v>
      </c>
      <c r="W4066" t="str">
        <f t="shared" si="1451"/>
        <v>Q1</v>
      </c>
      <c r="X4066" t="str">
        <f t="shared" si="1452"/>
        <v>Not Applicable</v>
      </c>
      <c r="Y4066" t="str">
        <f t="shared" si="1453"/>
        <v>High</v>
      </c>
      <c r="Z4066" s="3">
        <f t="shared" si="1454"/>
        <v>-2.9548784871960662E-3</v>
      </c>
      <c r="AA4066" s="3">
        <f t="shared" si="1455"/>
        <v>0.70301358887535725</v>
      </c>
      <c r="AB4066" s="3">
        <f t="shared" si="1456"/>
        <v>-0.61818647430374485</v>
      </c>
      <c r="AC4066" s="3">
        <f t="shared" si="1457"/>
        <v>0.30576025649971117</v>
      </c>
      <c r="AD4066" s="3">
        <f t="shared" si="1458"/>
        <v>2.3969033510105078</v>
      </c>
      <c r="AE4066" s="3">
        <f t="shared" si="1459"/>
        <v>0.98482520729170397</v>
      </c>
      <c r="AF4066" s="3">
        <f t="shared" si="1460"/>
        <v>2.0480760981342692</v>
      </c>
      <c r="AG4066" t="str">
        <f t="shared" si="1461"/>
        <v>Cluster 2</v>
      </c>
      <c r="AH4066" t="str">
        <f t="shared" si="1462"/>
        <v>Not Applicable</v>
      </c>
      <c r="AI4066" t="e">
        <f t="shared" si="1463"/>
        <v>#N/A</v>
      </c>
      <c r="AJ4066">
        <f t="shared" si="1464"/>
        <v>30.62</v>
      </c>
      <c r="AK4066" t="str">
        <f t="shared" si="1465"/>
        <v>no - Low</v>
      </c>
      <c r="AL4066" t="str">
        <f t="shared" si="1466"/>
        <v>Q3 - High</v>
      </c>
      <c r="AM4066">
        <f t="shared" si="1467"/>
        <v>0</v>
      </c>
      <c r="AN4066">
        <f t="shared" si="1468"/>
        <v>1</v>
      </c>
      <c r="AO4066">
        <f t="shared" si="1469"/>
        <v>0</v>
      </c>
      <c r="AP4066">
        <f t="shared" si="1470"/>
        <v>0</v>
      </c>
      <c r="AQ4066">
        <f t="shared" si="1471"/>
        <v>180.1</v>
      </c>
    </row>
    <row r="4067" spans="1:43" x14ac:dyDescent="0.25">
      <c r="A4067" t="s">
        <v>57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  <c r="U4067">
        <f t="shared" si="1449"/>
        <v>0</v>
      </c>
      <c r="V4067" t="str">
        <f t="shared" si="1450"/>
        <v>&lt;=3 calls</v>
      </c>
      <c r="W4067" t="str">
        <f t="shared" si="1451"/>
        <v>Q3</v>
      </c>
      <c r="X4067" t="str">
        <f t="shared" si="1452"/>
        <v>Not Applicable</v>
      </c>
      <c r="Y4067" t="str">
        <f t="shared" si="1453"/>
        <v>High</v>
      </c>
      <c r="Z4067" s="3">
        <f t="shared" si="1454"/>
        <v>-1.5822226413866227</v>
      </c>
      <c r="AA4067" s="3">
        <f t="shared" si="1455"/>
        <v>1.652276422113492</v>
      </c>
      <c r="AB4067" s="3">
        <f t="shared" si="1456"/>
        <v>0.37280625427297848</v>
      </c>
      <c r="AC4067" s="3">
        <f t="shared" si="1457"/>
        <v>-1.2521533374814422</v>
      </c>
      <c r="AD4067" s="3">
        <f t="shared" si="1458"/>
        <v>3.0531511166033689</v>
      </c>
      <c r="AE4067" s="3">
        <f t="shared" si="1459"/>
        <v>2.6344483949737159</v>
      </c>
      <c r="AF4067" s="3">
        <f t="shared" si="1460"/>
        <v>3.5438545329545872</v>
      </c>
      <c r="AG4067" t="str">
        <f t="shared" si="1461"/>
        <v>Cluster 2</v>
      </c>
      <c r="AH4067" t="str">
        <f t="shared" si="1462"/>
        <v>Not Applicable</v>
      </c>
      <c r="AI4067" t="e">
        <f t="shared" si="1463"/>
        <v>#N/A</v>
      </c>
      <c r="AJ4067">
        <f t="shared" si="1464"/>
        <v>16.12</v>
      </c>
      <c r="AK4067" t="str">
        <f t="shared" si="1465"/>
        <v>no - Medium</v>
      </c>
      <c r="AL4067" t="str">
        <f t="shared" si="1466"/>
        <v>Q1 - Low</v>
      </c>
      <c r="AM4067">
        <f t="shared" si="1467"/>
        <v>0</v>
      </c>
      <c r="AN4067">
        <f t="shared" si="1468"/>
        <v>1</v>
      </c>
      <c r="AO4067">
        <f t="shared" si="1469"/>
        <v>0</v>
      </c>
      <c r="AP4067">
        <f t="shared" si="1470"/>
        <v>1</v>
      </c>
      <c r="AQ4067">
        <f t="shared" si="1471"/>
        <v>94.8</v>
      </c>
    </row>
    <row r="4068" spans="1:43" x14ac:dyDescent="0.25">
      <c r="A4068" t="s">
        <v>38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  <c r="U4068">
        <f t="shared" si="1449"/>
        <v>0</v>
      </c>
      <c r="V4068" t="str">
        <f t="shared" si="1450"/>
        <v>&lt;=3 calls</v>
      </c>
      <c r="W4068" t="str">
        <f t="shared" si="1451"/>
        <v>Q1</v>
      </c>
      <c r="X4068" t="str">
        <f t="shared" si="1452"/>
        <v>Not Applicable</v>
      </c>
      <c r="Y4068" t="str">
        <f t="shared" si="1453"/>
        <v>Medium</v>
      </c>
      <c r="Z4068" s="3">
        <f t="shared" si="1454"/>
        <v>0.5580276914524599</v>
      </c>
      <c r="AA4068" s="3">
        <f t="shared" si="1455"/>
        <v>9.8032663708914711E-2</v>
      </c>
      <c r="AB4068" s="3">
        <f t="shared" si="1456"/>
        <v>0.59523347992546927</v>
      </c>
      <c r="AC4068" s="3">
        <f t="shared" si="1457"/>
        <v>0.81298793826101701</v>
      </c>
      <c r="AD4068" s="3">
        <f t="shared" si="1458"/>
        <v>3.0764949435452404</v>
      </c>
      <c r="AE4068" s="3">
        <f t="shared" si="1459"/>
        <v>1.1559660855594813</v>
      </c>
      <c r="AF4068" s="3">
        <f t="shared" si="1460"/>
        <v>1.0989513384440588</v>
      </c>
      <c r="AG4068" t="str">
        <f t="shared" si="1461"/>
        <v>Cluster 3</v>
      </c>
      <c r="AH4068" t="str">
        <f t="shared" si="1462"/>
        <v>Not Applicable</v>
      </c>
      <c r="AI4068" t="e">
        <f t="shared" si="1463"/>
        <v>#N/A</v>
      </c>
      <c r="AJ4068">
        <f t="shared" si="1464"/>
        <v>35.770000000000003</v>
      </c>
      <c r="AK4068" t="str">
        <f t="shared" si="1465"/>
        <v>no - Low</v>
      </c>
      <c r="AL4068" t="str">
        <f t="shared" si="1466"/>
        <v>Q4 - Very High</v>
      </c>
      <c r="AM4068">
        <f t="shared" si="1467"/>
        <v>0</v>
      </c>
      <c r="AN4068">
        <f t="shared" si="1468"/>
        <v>1</v>
      </c>
      <c r="AO4068">
        <f t="shared" si="1469"/>
        <v>0</v>
      </c>
      <c r="AP4068">
        <f t="shared" si="1470"/>
        <v>1</v>
      </c>
      <c r="AQ4068">
        <f t="shared" si="1471"/>
        <v>210.4</v>
      </c>
    </row>
    <row r="4069" spans="1:43" x14ac:dyDescent="0.25">
      <c r="A4069" t="s">
        <v>38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  <c r="U4069">
        <f t="shared" si="1449"/>
        <v>0</v>
      </c>
      <c r="V4069" t="str">
        <f t="shared" si="1450"/>
        <v>&lt;=3 calls</v>
      </c>
      <c r="W4069" t="str">
        <f t="shared" si="1451"/>
        <v>Q2</v>
      </c>
      <c r="X4069" t="str">
        <f t="shared" si="1452"/>
        <v>Not Applicable</v>
      </c>
      <c r="Y4069" t="str">
        <f t="shared" si="1453"/>
        <v>High</v>
      </c>
      <c r="Z4069" s="3">
        <f t="shared" si="1454"/>
        <v>-0.11218910827742616</v>
      </c>
      <c r="AA4069" s="3">
        <f t="shared" si="1455"/>
        <v>0.69306324471143554</v>
      </c>
      <c r="AB4069" s="3">
        <f t="shared" si="1456"/>
        <v>1.2645011142548392</v>
      </c>
      <c r="AC4069" s="3">
        <f t="shared" si="1457"/>
        <v>-0.12900632786712207</v>
      </c>
      <c r="AD4069" s="3">
        <f t="shared" si="1458"/>
        <v>3.0888940744886297</v>
      </c>
      <c r="AE4069" s="3">
        <f t="shared" si="1459"/>
        <v>1.4520773938628466</v>
      </c>
      <c r="AF4069" s="3">
        <f t="shared" si="1460"/>
        <v>1.6357844944014059</v>
      </c>
      <c r="AG4069" t="str">
        <f t="shared" si="1461"/>
        <v>Cluster 2</v>
      </c>
      <c r="AH4069" t="str">
        <f t="shared" si="1462"/>
        <v>Not Applicable</v>
      </c>
      <c r="AI4069" t="e">
        <f t="shared" si="1463"/>
        <v>#N/A</v>
      </c>
      <c r="AJ4069">
        <f t="shared" si="1464"/>
        <v>29.61</v>
      </c>
      <c r="AK4069" t="str">
        <f t="shared" si="1465"/>
        <v>no - High</v>
      </c>
      <c r="AL4069" t="str">
        <f t="shared" si="1466"/>
        <v>Q2 - Medium</v>
      </c>
      <c r="AM4069">
        <f t="shared" si="1467"/>
        <v>0</v>
      </c>
      <c r="AN4069">
        <f t="shared" si="1468"/>
        <v>1</v>
      </c>
      <c r="AO4069">
        <f t="shared" si="1469"/>
        <v>0</v>
      </c>
      <c r="AP4069">
        <f t="shared" si="1470"/>
        <v>1</v>
      </c>
      <c r="AQ4069">
        <f t="shared" si="1471"/>
        <v>174.2</v>
      </c>
    </row>
    <row r="4070" spans="1:43" x14ac:dyDescent="0.25">
      <c r="A4070" t="s">
        <v>37</v>
      </c>
      <c r="B4070">
        <v>127</v>
      </c>
      <c r="C4070" t="s">
        <v>25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  <c r="U4070">
        <f t="shared" si="1449"/>
        <v>0</v>
      </c>
      <c r="V4070" t="str">
        <f t="shared" si="1450"/>
        <v>&lt;=3 calls</v>
      </c>
      <c r="W4070" t="str">
        <f t="shared" si="1451"/>
        <v>Q3</v>
      </c>
      <c r="X4070" t="str">
        <f t="shared" si="1452"/>
        <v>Not Applicable</v>
      </c>
      <c r="Y4070" t="str">
        <f t="shared" si="1453"/>
        <v>Low</v>
      </c>
      <c r="Z4070" s="3">
        <f t="shared" si="1454"/>
        <v>0.17478217337487295</v>
      </c>
      <c r="AA4070" s="3">
        <f t="shared" si="1455"/>
        <v>-1.1497404944468725</v>
      </c>
      <c r="AB4070" s="3">
        <f t="shared" si="1456"/>
        <v>-0.50300094673370521</v>
      </c>
      <c r="AC4070" s="3">
        <f t="shared" si="1457"/>
        <v>-0.63623400962842791</v>
      </c>
      <c r="AD4070" s="3">
        <f t="shared" si="1458"/>
        <v>1.3348667069243985</v>
      </c>
      <c r="AE4070" s="3">
        <f t="shared" si="1459"/>
        <v>1.4178348564354923</v>
      </c>
      <c r="AF4070" s="3">
        <f t="shared" si="1460"/>
        <v>3.1997878421844965</v>
      </c>
      <c r="AG4070" t="str">
        <f t="shared" si="1461"/>
        <v>Cluster 1</v>
      </c>
      <c r="AH4070" t="str">
        <f t="shared" si="1462"/>
        <v>Not Applicable</v>
      </c>
      <c r="AI4070" t="e">
        <f t="shared" si="1463"/>
        <v>#N/A</v>
      </c>
      <c r="AJ4070">
        <f t="shared" si="1464"/>
        <v>32.25</v>
      </c>
      <c r="AK4070" t="str">
        <f t="shared" si="1465"/>
        <v>no - High</v>
      </c>
      <c r="AL4070" t="str">
        <f t="shared" si="1466"/>
        <v>Q1 - Low</v>
      </c>
      <c r="AM4070">
        <f t="shared" si="1467"/>
        <v>0</v>
      </c>
      <c r="AN4070">
        <f t="shared" si="1468"/>
        <v>0</v>
      </c>
      <c r="AO4070">
        <f t="shared" si="1469"/>
        <v>0</v>
      </c>
      <c r="AP4070">
        <f t="shared" si="1470"/>
        <v>2</v>
      </c>
      <c r="AQ4070">
        <f t="shared" si="1471"/>
        <v>189.7</v>
      </c>
    </row>
    <row r="4071" spans="1:43" x14ac:dyDescent="0.25">
      <c r="A4071" t="s">
        <v>37</v>
      </c>
      <c r="B4071">
        <v>65</v>
      </c>
      <c r="C4071" t="s">
        <v>25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  <c r="U4071">
        <f t="shared" si="1449"/>
        <v>0</v>
      </c>
      <c r="V4071" t="str">
        <f t="shared" si="1450"/>
        <v>&lt;=3 calls</v>
      </c>
      <c r="W4071" t="str">
        <f t="shared" si="1451"/>
        <v>Q1</v>
      </c>
      <c r="X4071" t="str">
        <f t="shared" si="1452"/>
        <v>Not Applicable</v>
      </c>
      <c r="Y4071" t="str">
        <f t="shared" si="1453"/>
        <v>High</v>
      </c>
      <c r="Z4071" s="3">
        <f t="shared" si="1454"/>
        <v>1.4578215165041848</v>
      </c>
      <c r="AA4071" s="3">
        <f t="shared" si="1455"/>
        <v>2.6294002190106087</v>
      </c>
      <c r="AB4071" s="3">
        <f t="shared" si="1456"/>
        <v>-1.3986677214593608</v>
      </c>
      <c r="AC4071" s="3">
        <f t="shared" si="1457"/>
        <v>-0.99853949660078922</v>
      </c>
      <c r="AD4071" s="3">
        <f t="shared" si="1458"/>
        <v>4.4014055302765458</v>
      </c>
      <c r="AE4071" s="3">
        <f t="shared" si="1459"/>
        <v>3.4629960449067334</v>
      </c>
      <c r="AF4071" s="3">
        <f t="shared" si="1460"/>
        <v>3.5513817834936288</v>
      </c>
      <c r="AG4071" t="str">
        <f t="shared" si="1461"/>
        <v>Cluster 2</v>
      </c>
      <c r="AH4071" t="str">
        <f t="shared" si="1462"/>
        <v>&gt;16 messages</v>
      </c>
      <c r="AI4071" t="e">
        <f t="shared" si="1463"/>
        <v>#N/A</v>
      </c>
      <c r="AJ4071">
        <f t="shared" si="1464"/>
        <v>44.03</v>
      </c>
      <c r="AK4071" t="str">
        <f t="shared" si="1465"/>
        <v>no - High</v>
      </c>
      <c r="AL4071" t="str">
        <f t="shared" si="1466"/>
        <v>Q1 - Low</v>
      </c>
      <c r="AM4071">
        <f t="shared" si="1467"/>
        <v>0</v>
      </c>
      <c r="AN4071">
        <f t="shared" si="1468"/>
        <v>0</v>
      </c>
      <c r="AO4071">
        <f t="shared" si="1469"/>
        <v>0</v>
      </c>
      <c r="AP4071">
        <f t="shared" si="1470"/>
        <v>1</v>
      </c>
      <c r="AQ4071">
        <f t="shared" si="1471"/>
        <v>259</v>
      </c>
    </row>
    <row r="4072" spans="1:43" x14ac:dyDescent="0.25">
      <c r="A4072" t="s">
        <v>29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  <c r="U4072">
        <f t="shared" si="1449"/>
        <v>0</v>
      </c>
      <c r="V4072" t="str">
        <f t="shared" si="1450"/>
        <v>&lt;=3 calls</v>
      </c>
      <c r="W4072" t="str">
        <f t="shared" si="1451"/>
        <v>Q3</v>
      </c>
      <c r="X4072" t="str">
        <f t="shared" si="1452"/>
        <v>Not Applicable</v>
      </c>
      <c r="Y4072" t="str">
        <f t="shared" si="1453"/>
        <v>Medium</v>
      </c>
      <c r="Z4072" s="3">
        <f t="shared" si="1454"/>
        <v>-1.7377425617659332</v>
      </c>
      <c r="AA4072" s="3">
        <f t="shared" si="1455"/>
        <v>-0.22037834953658131</v>
      </c>
      <c r="AB4072" s="3">
        <f t="shared" si="1456"/>
        <v>0.4939496539587101</v>
      </c>
      <c r="AC4072" s="3">
        <f t="shared" si="1457"/>
        <v>-1.9767643114261646</v>
      </c>
      <c r="AD4072" s="3">
        <f t="shared" si="1458"/>
        <v>2.0827933392325426</v>
      </c>
      <c r="AE4072" s="3">
        <f t="shared" si="1459"/>
        <v>2.686987017365619</v>
      </c>
      <c r="AF4072" s="3">
        <f t="shared" si="1460"/>
        <v>4.2546175349884647</v>
      </c>
      <c r="AG4072" t="str">
        <f t="shared" si="1461"/>
        <v>Cluster 1</v>
      </c>
      <c r="AH4072" t="str">
        <f t="shared" si="1462"/>
        <v>&gt;16 messages</v>
      </c>
      <c r="AI4072" t="e">
        <f t="shared" si="1463"/>
        <v>#N/A</v>
      </c>
      <c r="AJ4072">
        <f t="shared" si="1464"/>
        <v>14.69</v>
      </c>
      <c r="AK4072" t="str">
        <f t="shared" si="1465"/>
        <v>no - Medium</v>
      </c>
      <c r="AL4072" t="str">
        <f t="shared" si="1466"/>
        <v>Q1 - Low</v>
      </c>
      <c r="AM4072">
        <f t="shared" si="1467"/>
        <v>0</v>
      </c>
      <c r="AN4072">
        <f t="shared" si="1468"/>
        <v>1</v>
      </c>
      <c r="AO4072">
        <f t="shared" si="1469"/>
        <v>0</v>
      </c>
      <c r="AP4072">
        <f t="shared" si="1470"/>
        <v>2</v>
      </c>
      <c r="AQ4072">
        <f t="shared" si="1471"/>
        <v>86.4</v>
      </c>
    </row>
    <row r="4073" spans="1:43" x14ac:dyDescent="0.25">
      <c r="A4073" t="s">
        <v>36</v>
      </c>
      <c r="B4073">
        <v>98</v>
      </c>
      <c r="C4073" t="s">
        <v>25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  <c r="U4073">
        <f t="shared" si="1449"/>
        <v>1</v>
      </c>
      <c r="V4073" t="str">
        <f t="shared" si="1450"/>
        <v>&gt;3 calls</v>
      </c>
      <c r="W4073" t="str">
        <f t="shared" si="1451"/>
        <v>Q2</v>
      </c>
      <c r="X4073" t="str">
        <f t="shared" si="1452"/>
        <v>Not Applicable</v>
      </c>
      <c r="Y4073" t="str">
        <f t="shared" si="1453"/>
        <v>Medium</v>
      </c>
      <c r="Z4073" s="3">
        <f t="shared" si="1454"/>
        <v>-0.80277161186650692</v>
      </c>
      <c r="AA4073" s="3">
        <f t="shared" si="1455"/>
        <v>-0.38953420032325109</v>
      </c>
      <c r="AB4073" s="3">
        <f t="shared" si="1456"/>
        <v>-0.54867796628734145</v>
      </c>
      <c r="AC4073" s="3">
        <f t="shared" si="1457"/>
        <v>0.59560464607760044</v>
      </c>
      <c r="AD4073" s="3">
        <f t="shared" si="1458"/>
        <v>1.7779801164129094</v>
      </c>
      <c r="AE4073" s="3">
        <f t="shared" si="1459"/>
        <v>1.2049778251730034</v>
      </c>
      <c r="AF4073" s="3">
        <f t="shared" si="1460"/>
        <v>2.7825761128777158</v>
      </c>
      <c r="AG4073" t="str">
        <f t="shared" si="1461"/>
        <v>Cluster 2</v>
      </c>
      <c r="AH4073" t="str">
        <f t="shared" si="1462"/>
        <v>Not Applicable</v>
      </c>
      <c r="AI4073">
        <f t="shared" si="1463"/>
        <v>23.27</v>
      </c>
      <c r="AJ4073" t="e">
        <f t="shared" si="1464"/>
        <v>#N/A</v>
      </c>
      <c r="AK4073" t="str">
        <f t="shared" si="1465"/>
        <v>no - Medium</v>
      </c>
      <c r="AL4073" t="str">
        <f t="shared" si="1466"/>
        <v>Q3 - High</v>
      </c>
      <c r="AM4073">
        <f t="shared" si="1467"/>
        <v>0</v>
      </c>
      <c r="AN4073">
        <f t="shared" si="1468"/>
        <v>0</v>
      </c>
      <c r="AO4073">
        <f t="shared" si="1469"/>
        <v>0</v>
      </c>
      <c r="AP4073">
        <f t="shared" si="1470"/>
        <v>4</v>
      </c>
      <c r="AQ4073">
        <f t="shared" si="1471"/>
        <v>136.9</v>
      </c>
    </row>
    <row r="4074" spans="1:43" x14ac:dyDescent="0.25">
      <c r="A4074" t="s">
        <v>55</v>
      </c>
      <c r="B4074">
        <v>141</v>
      </c>
      <c r="C4074" t="s">
        <v>28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  <c r="U4074">
        <f t="shared" si="1449"/>
        <v>0</v>
      </c>
      <c r="V4074" t="str">
        <f t="shared" si="1450"/>
        <v>&gt;3 calls</v>
      </c>
      <c r="W4074" t="str">
        <f t="shared" si="1451"/>
        <v>Q4</v>
      </c>
      <c r="X4074" t="str">
        <f t="shared" si="1452"/>
        <v>Not Applicable</v>
      </c>
      <c r="Y4074" t="str">
        <f t="shared" si="1453"/>
        <v>Medium</v>
      </c>
      <c r="Z4074" s="3">
        <f t="shared" si="1454"/>
        <v>0.30067925177717214</v>
      </c>
      <c r="AA4074" s="3">
        <f t="shared" si="1455"/>
        <v>-0.49898798612639034</v>
      </c>
      <c r="AB4074" s="3">
        <f t="shared" si="1456"/>
        <v>0.18016838919894579</v>
      </c>
      <c r="AC4074" s="3">
        <f t="shared" si="1457"/>
        <v>1.3926767174167949</v>
      </c>
      <c r="AD4074" s="3">
        <f t="shared" si="1458"/>
        <v>3.0100629320634074</v>
      </c>
      <c r="AE4074" s="3">
        <f t="shared" si="1459"/>
        <v>1.5203309213618963</v>
      </c>
      <c r="AF4074" s="3">
        <f t="shared" si="1460"/>
        <v>1.8874144658542988</v>
      </c>
      <c r="AG4074" t="str">
        <f t="shared" si="1461"/>
        <v>Cluster 2</v>
      </c>
      <c r="AH4074" t="str">
        <f t="shared" si="1462"/>
        <v>Not Applicable</v>
      </c>
      <c r="AI4074" t="e">
        <f t="shared" si="1463"/>
        <v>#N/A</v>
      </c>
      <c r="AJ4074">
        <f t="shared" si="1464"/>
        <v>33.409999999999997</v>
      </c>
      <c r="AK4074" t="str">
        <f t="shared" si="1465"/>
        <v>no - Medium</v>
      </c>
      <c r="AL4074" t="str">
        <f t="shared" si="1466"/>
        <v>Q4 - Very High</v>
      </c>
      <c r="AM4074">
        <f t="shared" si="1467"/>
        <v>0</v>
      </c>
      <c r="AN4074">
        <f t="shared" si="1468"/>
        <v>0</v>
      </c>
      <c r="AO4074">
        <f t="shared" si="1469"/>
        <v>1</v>
      </c>
      <c r="AP4074">
        <f t="shared" si="1470"/>
        <v>6</v>
      </c>
      <c r="AQ4074">
        <f t="shared" si="1471"/>
        <v>196.5</v>
      </c>
    </row>
    <row r="4075" spans="1:43" x14ac:dyDescent="0.25">
      <c r="A4075" t="s">
        <v>60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  <c r="U4075">
        <f t="shared" si="1449"/>
        <v>0</v>
      </c>
      <c r="V4075" t="str">
        <f t="shared" si="1450"/>
        <v>&lt;=3 calls</v>
      </c>
      <c r="W4075" t="str">
        <f t="shared" si="1451"/>
        <v>Q4</v>
      </c>
      <c r="X4075" t="str">
        <f t="shared" si="1452"/>
        <v>Not Applicable</v>
      </c>
      <c r="Y4075" t="str">
        <f t="shared" si="1453"/>
        <v>High</v>
      </c>
      <c r="Z4075" s="3">
        <f t="shared" si="1454"/>
        <v>0.76168473004441406</v>
      </c>
      <c r="AA4075" s="3">
        <f t="shared" si="1455"/>
        <v>0.98162322546516634</v>
      </c>
      <c r="AB4075" s="3">
        <f t="shared" si="1456"/>
        <v>-0.1693601082549685</v>
      </c>
      <c r="AC4075" s="3">
        <f t="shared" si="1457"/>
        <v>1.2115239739306143</v>
      </c>
      <c r="AD4075" s="3">
        <f t="shared" si="1458"/>
        <v>3.5512201583121659</v>
      </c>
      <c r="AE4075" s="3">
        <f t="shared" si="1459"/>
        <v>1.7436229438821431</v>
      </c>
      <c r="AF4075" s="3">
        <f t="shared" si="1460"/>
        <v>1.2121375037766049</v>
      </c>
      <c r="AG4075" t="str">
        <f t="shared" si="1461"/>
        <v>Cluster 3</v>
      </c>
      <c r="AH4075" t="str">
        <f t="shared" si="1462"/>
        <v>Not Applicable</v>
      </c>
      <c r="AI4075" t="e">
        <f t="shared" si="1463"/>
        <v>#N/A</v>
      </c>
      <c r="AJ4075">
        <f t="shared" si="1464"/>
        <v>37.64</v>
      </c>
      <c r="AK4075" t="str">
        <f t="shared" si="1465"/>
        <v>no - Low</v>
      </c>
      <c r="AL4075" t="str">
        <f t="shared" si="1466"/>
        <v>Q4 - Very High</v>
      </c>
      <c r="AM4075">
        <f t="shared" si="1467"/>
        <v>0</v>
      </c>
      <c r="AN4075">
        <f t="shared" si="1468"/>
        <v>1</v>
      </c>
      <c r="AO4075">
        <f t="shared" si="1469"/>
        <v>0</v>
      </c>
      <c r="AP4075">
        <f t="shared" si="1470"/>
        <v>0</v>
      </c>
      <c r="AQ4075">
        <f t="shared" si="1471"/>
        <v>221.4</v>
      </c>
    </row>
    <row r="4076" spans="1:43" x14ac:dyDescent="0.25">
      <c r="A4076" t="s">
        <v>33</v>
      </c>
      <c r="B4076">
        <v>42</v>
      </c>
      <c r="C4076" t="s">
        <v>25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  <c r="U4076">
        <f t="shared" si="1449"/>
        <v>0</v>
      </c>
      <c r="V4076" t="str">
        <f t="shared" si="1450"/>
        <v>&lt;=3 calls</v>
      </c>
      <c r="W4076" t="str">
        <f t="shared" si="1451"/>
        <v>Q1</v>
      </c>
      <c r="X4076" t="str">
        <f t="shared" si="1452"/>
        <v>Not Applicable</v>
      </c>
      <c r="Y4076" t="str">
        <f t="shared" si="1453"/>
        <v>High</v>
      </c>
      <c r="Z4076" s="3">
        <f t="shared" si="1454"/>
        <v>0.21551358109326413</v>
      </c>
      <c r="AA4076" s="3">
        <f t="shared" si="1455"/>
        <v>2.0701908769982058</v>
      </c>
      <c r="AB4076" s="3">
        <f t="shared" si="1456"/>
        <v>-0.41760477974212362</v>
      </c>
      <c r="AC4076" s="3">
        <f t="shared" si="1457"/>
        <v>0.52314354868312773</v>
      </c>
      <c r="AD4076" s="3">
        <f t="shared" si="1458"/>
        <v>3.6827565422519357</v>
      </c>
      <c r="AE4076" s="3">
        <f t="shared" si="1459"/>
        <v>2.1863689751353697</v>
      </c>
      <c r="AF4076" s="3">
        <f t="shared" si="1460"/>
        <v>1.9994306292966353</v>
      </c>
      <c r="AG4076" t="str">
        <f t="shared" si="1461"/>
        <v>Cluster 3</v>
      </c>
      <c r="AH4076" t="str">
        <f t="shared" si="1462"/>
        <v>Not Applicable</v>
      </c>
      <c r="AI4076" t="e">
        <f t="shared" si="1463"/>
        <v>#N/A</v>
      </c>
      <c r="AJ4076">
        <f t="shared" si="1464"/>
        <v>32.619999999999997</v>
      </c>
      <c r="AK4076" t="str">
        <f t="shared" si="1465"/>
        <v>no - Medium</v>
      </c>
      <c r="AL4076" t="str">
        <f t="shared" si="1466"/>
        <v>Q3 - High</v>
      </c>
      <c r="AM4076">
        <f t="shared" si="1467"/>
        <v>0</v>
      </c>
      <c r="AN4076">
        <f t="shared" si="1468"/>
        <v>0</v>
      </c>
      <c r="AO4076">
        <f t="shared" si="1469"/>
        <v>0</v>
      </c>
      <c r="AP4076">
        <f t="shared" si="1470"/>
        <v>0</v>
      </c>
      <c r="AQ4076">
        <f t="shared" si="1471"/>
        <v>191.9</v>
      </c>
    </row>
    <row r="4077" spans="1:43" x14ac:dyDescent="0.25">
      <c r="A4077" t="s">
        <v>67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  <c r="U4077">
        <f t="shared" si="1449"/>
        <v>0</v>
      </c>
      <c r="V4077" t="str">
        <f t="shared" si="1450"/>
        <v>&lt;=3 calls</v>
      </c>
      <c r="W4077" t="str">
        <f t="shared" si="1451"/>
        <v>Q4</v>
      </c>
      <c r="X4077" t="str">
        <f t="shared" si="1452"/>
        <v>Low</v>
      </c>
      <c r="Y4077" t="str">
        <f t="shared" si="1453"/>
        <v>Medium</v>
      </c>
      <c r="Z4077" s="3">
        <f t="shared" si="1454"/>
        <v>-0.15106908837225369</v>
      </c>
      <c r="AA4077" s="3">
        <f t="shared" si="1455"/>
        <v>-0.68207431874255031</v>
      </c>
      <c r="AB4077" s="3">
        <f t="shared" si="1456"/>
        <v>1.558422805295631</v>
      </c>
      <c r="AC4077" s="3">
        <f t="shared" si="1457"/>
        <v>-0.38262016874777532</v>
      </c>
      <c r="AD4077" s="3">
        <f t="shared" si="1458"/>
        <v>2.783602977835367</v>
      </c>
      <c r="AE4077" s="3">
        <f t="shared" si="1459"/>
        <v>1.7501791563573765</v>
      </c>
      <c r="AF4077" s="3">
        <f t="shared" si="1460"/>
        <v>2.5254323630779965</v>
      </c>
      <c r="AG4077" t="str">
        <f t="shared" si="1461"/>
        <v>Cluster 2</v>
      </c>
      <c r="AH4077" t="str">
        <f t="shared" si="1462"/>
        <v>Not Applicable</v>
      </c>
      <c r="AI4077" t="e">
        <f t="shared" si="1463"/>
        <v>#N/A</v>
      </c>
      <c r="AJ4077">
        <f t="shared" si="1464"/>
        <v>29.26</v>
      </c>
      <c r="AK4077" t="str">
        <f t="shared" si="1465"/>
        <v>yes - Medium</v>
      </c>
      <c r="AL4077" t="str">
        <f t="shared" si="1466"/>
        <v>Q2 - Medium</v>
      </c>
      <c r="AM4077">
        <f t="shared" si="1467"/>
        <v>1</v>
      </c>
      <c r="AN4077">
        <f t="shared" si="1468"/>
        <v>1</v>
      </c>
      <c r="AO4077">
        <f t="shared" si="1469"/>
        <v>0</v>
      </c>
      <c r="AP4077">
        <f t="shared" si="1470"/>
        <v>2</v>
      </c>
      <c r="AQ4077">
        <f t="shared" si="1471"/>
        <v>172.1</v>
      </c>
    </row>
    <row r="4078" spans="1:43" x14ac:dyDescent="0.25">
      <c r="A4078" t="s">
        <v>58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  <c r="U4078">
        <f t="shared" si="1449"/>
        <v>0</v>
      </c>
      <c r="V4078" t="str">
        <f t="shared" si="1450"/>
        <v>&lt;=3 calls</v>
      </c>
      <c r="W4078" t="str">
        <f t="shared" si="1451"/>
        <v>Q1</v>
      </c>
      <c r="X4078" t="str">
        <f t="shared" si="1452"/>
        <v>Not Applicable</v>
      </c>
      <c r="Y4078" t="str">
        <f t="shared" si="1453"/>
        <v>High</v>
      </c>
      <c r="Z4078" s="3">
        <f t="shared" si="1454"/>
        <v>0.17848502862199972</v>
      </c>
      <c r="AA4078" s="3">
        <f t="shared" si="1455"/>
        <v>0.93983177997669509</v>
      </c>
      <c r="AB4078" s="3">
        <f t="shared" si="1456"/>
        <v>-0.80883838200587987</v>
      </c>
      <c r="AC4078" s="3">
        <f t="shared" si="1457"/>
        <v>-5.6545230472650088E-2</v>
      </c>
      <c r="AD4078" s="3">
        <f t="shared" si="1458"/>
        <v>2.4654459969003142</v>
      </c>
      <c r="AE4078" s="3">
        <f t="shared" si="1459"/>
        <v>1.2540165754053867</v>
      </c>
      <c r="AF4078" s="3">
        <f t="shared" si="1460"/>
        <v>2.2509311804564627</v>
      </c>
      <c r="AG4078" t="str">
        <f t="shared" si="1461"/>
        <v>Cluster 2</v>
      </c>
      <c r="AH4078" t="str">
        <f t="shared" si="1462"/>
        <v>Not Applicable</v>
      </c>
      <c r="AI4078" t="e">
        <f t="shared" si="1463"/>
        <v>#N/A</v>
      </c>
      <c r="AJ4078">
        <f t="shared" si="1464"/>
        <v>32.28</v>
      </c>
      <c r="AK4078" t="str">
        <f t="shared" si="1465"/>
        <v>no - Medium</v>
      </c>
      <c r="AL4078" t="str">
        <f t="shared" si="1466"/>
        <v>Q2 - Medium</v>
      </c>
      <c r="AM4078">
        <f t="shared" si="1467"/>
        <v>0</v>
      </c>
      <c r="AN4078">
        <f t="shared" si="1468"/>
        <v>1</v>
      </c>
      <c r="AO4078">
        <f t="shared" si="1469"/>
        <v>0</v>
      </c>
      <c r="AP4078">
        <f t="shared" si="1470"/>
        <v>1</v>
      </c>
      <c r="AQ4078">
        <f t="shared" si="1471"/>
        <v>189.9</v>
      </c>
    </row>
    <row r="4079" spans="1:43" x14ac:dyDescent="0.25">
      <c r="A4079" t="s">
        <v>38</v>
      </c>
      <c r="B4079">
        <v>103</v>
      </c>
      <c r="C4079" t="s">
        <v>25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  <c r="U4079">
        <f t="shared" si="1449"/>
        <v>0</v>
      </c>
      <c r="V4079" t="str">
        <f t="shared" si="1450"/>
        <v>&lt;=3 calls</v>
      </c>
      <c r="W4079" t="str">
        <f t="shared" si="1451"/>
        <v>Q3</v>
      </c>
      <c r="X4079" t="str">
        <f t="shared" si="1452"/>
        <v>Not Applicable</v>
      </c>
      <c r="Y4079" t="str">
        <f t="shared" si="1453"/>
        <v>Medium</v>
      </c>
      <c r="Z4079" s="3">
        <f t="shared" si="1454"/>
        <v>-0.60096600089811592</v>
      </c>
      <c r="AA4079" s="3">
        <f t="shared" si="1455"/>
        <v>-0.34973282366756409</v>
      </c>
      <c r="AB4079" s="3">
        <f t="shared" si="1456"/>
        <v>1.1969785636103334</v>
      </c>
      <c r="AC4079" s="3">
        <f t="shared" si="1457"/>
        <v>-1.2159227887842059</v>
      </c>
      <c r="AD4079" s="3">
        <f t="shared" si="1458"/>
        <v>2.3356825539302797</v>
      </c>
      <c r="AE4079" s="3">
        <f t="shared" si="1459"/>
        <v>1.8424709203168932</v>
      </c>
      <c r="AF4079" s="3">
        <f t="shared" si="1460"/>
        <v>3.0551571468080794</v>
      </c>
      <c r="AG4079" t="str">
        <f t="shared" si="1461"/>
        <v>Cluster 2</v>
      </c>
      <c r="AH4079" t="str">
        <f t="shared" si="1462"/>
        <v>Not Applicable</v>
      </c>
      <c r="AI4079" t="e">
        <f t="shared" si="1463"/>
        <v>#N/A</v>
      </c>
      <c r="AJ4079">
        <f t="shared" si="1464"/>
        <v>25.13</v>
      </c>
      <c r="AK4079" t="str">
        <f t="shared" si="1465"/>
        <v>no - Low</v>
      </c>
      <c r="AL4079" t="str">
        <f t="shared" si="1466"/>
        <v>Q1 - Low</v>
      </c>
      <c r="AM4079">
        <f t="shared" si="1467"/>
        <v>0</v>
      </c>
      <c r="AN4079">
        <f t="shared" si="1468"/>
        <v>0</v>
      </c>
      <c r="AO4079">
        <f t="shared" si="1469"/>
        <v>0</v>
      </c>
      <c r="AP4079">
        <f t="shared" si="1470"/>
        <v>1</v>
      </c>
      <c r="AQ4079">
        <f t="shared" si="1471"/>
        <v>147.80000000000001</v>
      </c>
    </row>
    <row r="4080" spans="1:43" x14ac:dyDescent="0.25">
      <c r="A4080" t="s">
        <v>38</v>
      </c>
      <c r="B4080">
        <v>102</v>
      </c>
      <c r="C4080" t="s">
        <v>28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  <c r="U4080">
        <f t="shared" si="1449"/>
        <v>0</v>
      </c>
      <c r="V4080" t="str">
        <f t="shared" si="1450"/>
        <v>&lt;=3 calls</v>
      </c>
      <c r="W4080" t="str">
        <f t="shared" si="1451"/>
        <v>Q3</v>
      </c>
      <c r="X4080" t="str">
        <f t="shared" si="1452"/>
        <v>Not Applicable</v>
      </c>
      <c r="Y4080" t="str">
        <f t="shared" si="1453"/>
        <v>Medium</v>
      </c>
      <c r="Z4080" s="3">
        <f t="shared" si="1454"/>
        <v>-2.1802337637975429</v>
      </c>
      <c r="AA4080" s="3">
        <f t="shared" si="1455"/>
        <v>0.43833443411503847</v>
      </c>
      <c r="AB4080" s="3">
        <f t="shared" si="1456"/>
        <v>-1.1543949647159999</v>
      </c>
      <c r="AC4080" s="3">
        <f t="shared" si="1457"/>
        <v>0.81298793826101701</v>
      </c>
      <c r="AD4080" s="3">
        <f t="shared" si="1458"/>
        <v>2.6024067228199228</v>
      </c>
      <c r="AE4080" s="3">
        <f t="shared" si="1459"/>
        <v>2.6342235029042818</v>
      </c>
      <c r="AF4080" s="3">
        <f t="shared" si="1460"/>
        <v>3.8866111428245915</v>
      </c>
      <c r="AG4080" t="str">
        <f t="shared" si="1461"/>
        <v>Cluster 1</v>
      </c>
      <c r="AH4080" t="str">
        <f t="shared" si="1462"/>
        <v>Not Applicable</v>
      </c>
      <c r="AI4080" t="e">
        <f t="shared" si="1463"/>
        <v>#N/A</v>
      </c>
      <c r="AJ4080">
        <f t="shared" si="1464"/>
        <v>10.63</v>
      </c>
      <c r="AK4080" t="str">
        <f t="shared" si="1465"/>
        <v>no - Medium</v>
      </c>
      <c r="AL4080" t="str">
        <f t="shared" si="1466"/>
        <v>Q4 - Very High</v>
      </c>
      <c r="AM4080">
        <f t="shared" si="1467"/>
        <v>0</v>
      </c>
      <c r="AN4080">
        <f t="shared" si="1468"/>
        <v>0</v>
      </c>
      <c r="AO4080">
        <f t="shared" si="1469"/>
        <v>1</v>
      </c>
      <c r="AP4080">
        <f t="shared" si="1470"/>
        <v>1</v>
      </c>
      <c r="AQ4080">
        <f t="shared" si="1471"/>
        <v>62.5</v>
      </c>
    </row>
    <row r="4081" spans="1:43" x14ac:dyDescent="0.25">
      <c r="A4081" t="s">
        <v>71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  <c r="U4081">
        <f t="shared" si="1449"/>
        <v>1</v>
      </c>
      <c r="V4081" t="str">
        <f t="shared" si="1450"/>
        <v>&lt;=3 calls</v>
      </c>
      <c r="W4081" t="str">
        <f t="shared" si="1451"/>
        <v>Q4</v>
      </c>
      <c r="X4081" t="str">
        <f t="shared" si="1452"/>
        <v>Not Applicable</v>
      </c>
      <c r="Y4081" t="str">
        <f t="shared" si="1453"/>
        <v>Medium</v>
      </c>
      <c r="Z4081" s="3">
        <f t="shared" si="1454"/>
        <v>1.4133872535386678</v>
      </c>
      <c r="AA4081" s="3">
        <f t="shared" si="1455"/>
        <v>0.60948035373449305</v>
      </c>
      <c r="AB4081" s="3">
        <f t="shared" si="1456"/>
        <v>0.70446113537981747</v>
      </c>
      <c r="AC4081" s="3">
        <f t="shared" si="1457"/>
        <v>0.70429629216930834</v>
      </c>
      <c r="AD4081" s="3">
        <f t="shared" si="1458"/>
        <v>3.7715618327322344</v>
      </c>
      <c r="AE4081" s="3">
        <f t="shared" si="1459"/>
        <v>1.8334199160252291</v>
      </c>
      <c r="AF4081" s="3">
        <f t="shared" si="1460"/>
        <v>0.70581762434313378</v>
      </c>
      <c r="AG4081" t="str">
        <f t="shared" si="1461"/>
        <v>Cluster 3</v>
      </c>
      <c r="AH4081" t="str">
        <f t="shared" si="1462"/>
        <v>Not Applicable</v>
      </c>
      <c r="AI4081">
        <f t="shared" si="1463"/>
        <v>43.62</v>
      </c>
      <c r="AJ4081" t="e">
        <f t="shared" si="1464"/>
        <v>#N/A</v>
      </c>
      <c r="AK4081" t="str">
        <f t="shared" si="1465"/>
        <v>no - Medium</v>
      </c>
      <c r="AL4081" t="str">
        <f t="shared" si="1466"/>
        <v>Q4 - Very High</v>
      </c>
      <c r="AM4081">
        <f t="shared" si="1467"/>
        <v>0</v>
      </c>
      <c r="AN4081">
        <f t="shared" si="1468"/>
        <v>1</v>
      </c>
      <c r="AO4081">
        <f t="shared" si="1469"/>
        <v>0</v>
      </c>
      <c r="AP4081">
        <f t="shared" si="1470"/>
        <v>1</v>
      </c>
      <c r="AQ4081">
        <f t="shared" si="1471"/>
        <v>256.60000000000002</v>
      </c>
    </row>
    <row r="4082" spans="1:43" x14ac:dyDescent="0.25">
      <c r="A4082" t="s">
        <v>52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  <c r="U4082">
        <f t="shared" si="1449"/>
        <v>0</v>
      </c>
      <c r="V4082" t="str">
        <f t="shared" si="1450"/>
        <v>&lt;=3 calls</v>
      </c>
      <c r="W4082" t="str">
        <f t="shared" si="1451"/>
        <v>Q2</v>
      </c>
      <c r="X4082" t="str">
        <f t="shared" si="1452"/>
        <v>Not Applicable</v>
      </c>
      <c r="Y4082" t="str">
        <f t="shared" si="1453"/>
        <v>Medium</v>
      </c>
      <c r="Z4082" s="3">
        <f t="shared" si="1454"/>
        <v>-1.0471600581768521</v>
      </c>
      <c r="AA4082" s="3">
        <f t="shared" si="1455"/>
        <v>1.2459703899187996E-2</v>
      </c>
      <c r="AB4082" s="3">
        <f t="shared" si="1456"/>
        <v>-0.38781541916366502</v>
      </c>
      <c r="AC4082" s="3">
        <f t="shared" si="1457"/>
        <v>-0.23769797395883072</v>
      </c>
      <c r="AD4082" s="3">
        <f t="shared" si="1458"/>
        <v>1.4082517754390036</v>
      </c>
      <c r="AE4082" s="3">
        <f t="shared" si="1459"/>
        <v>1.1417532823808416</v>
      </c>
      <c r="AF4082" s="3">
        <f t="shared" si="1460"/>
        <v>2.9366695511459482</v>
      </c>
      <c r="AG4082" t="str">
        <f t="shared" si="1461"/>
        <v>Cluster 2</v>
      </c>
      <c r="AH4082" t="str">
        <f t="shared" si="1462"/>
        <v>&gt;16 messages</v>
      </c>
      <c r="AI4082" t="e">
        <f t="shared" si="1463"/>
        <v>#N/A</v>
      </c>
      <c r="AJ4082">
        <f t="shared" si="1464"/>
        <v>21.03</v>
      </c>
      <c r="AK4082" t="str">
        <f t="shared" si="1465"/>
        <v>no - Medium</v>
      </c>
      <c r="AL4082" t="str">
        <f t="shared" si="1466"/>
        <v>Q2 - Medium</v>
      </c>
      <c r="AM4082">
        <f t="shared" si="1467"/>
        <v>0</v>
      </c>
      <c r="AN4082">
        <f t="shared" si="1468"/>
        <v>1</v>
      </c>
      <c r="AO4082">
        <f t="shared" si="1469"/>
        <v>0</v>
      </c>
      <c r="AP4082">
        <f t="shared" si="1470"/>
        <v>1</v>
      </c>
      <c r="AQ4082">
        <f t="shared" si="1471"/>
        <v>123.7</v>
      </c>
    </row>
    <row r="4083" spans="1:43" x14ac:dyDescent="0.25">
      <c r="A4083" t="s">
        <v>69</v>
      </c>
      <c r="B4083">
        <v>86</v>
      </c>
      <c r="C4083" t="s">
        <v>25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  <c r="U4083">
        <f t="shared" si="1449"/>
        <v>0</v>
      </c>
      <c r="V4083" t="str">
        <f t="shared" si="1450"/>
        <v>&lt;=3 calls</v>
      </c>
      <c r="W4083" t="str">
        <f t="shared" si="1451"/>
        <v>Q2</v>
      </c>
      <c r="X4083" t="str">
        <f t="shared" si="1452"/>
        <v>Not Applicable</v>
      </c>
      <c r="Y4083" t="str">
        <f t="shared" si="1453"/>
        <v>High</v>
      </c>
      <c r="Z4083" s="3">
        <f t="shared" si="1454"/>
        <v>-1.2434113862745535</v>
      </c>
      <c r="AA4083" s="3">
        <f t="shared" si="1455"/>
        <v>1.8751641313853391</v>
      </c>
      <c r="AB4083" s="3">
        <f t="shared" si="1456"/>
        <v>-1.9686374871938686</v>
      </c>
      <c r="AC4083" s="3">
        <f t="shared" si="1457"/>
        <v>1.1390628765361424</v>
      </c>
      <c r="AD4083" s="3">
        <f t="shared" si="1458"/>
        <v>3.7201702187863983</v>
      </c>
      <c r="AE4083" s="3">
        <f t="shared" si="1459"/>
        <v>3.1992671329289024</v>
      </c>
      <c r="AF4083" s="3">
        <f t="shared" si="1460"/>
        <v>3.8250429956973035</v>
      </c>
      <c r="AG4083" t="str">
        <f t="shared" si="1461"/>
        <v>Cluster 2</v>
      </c>
      <c r="AH4083" t="str">
        <f t="shared" si="1462"/>
        <v>Not Applicable</v>
      </c>
      <c r="AI4083" t="e">
        <f t="shared" si="1463"/>
        <v>#N/A</v>
      </c>
      <c r="AJ4083">
        <f t="shared" si="1464"/>
        <v>19.23</v>
      </c>
      <c r="AK4083" t="str">
        <f t="shared" si="1465"/>
        <v>no - Low</v>
      </c>
      <c r="AL4083" t="str">
        <f t="shared" si="1466"/>
        <v>Q4 - Very High</v>
      </c>
      <c r="AM4083">
        <f t="shared" si="1467"/>
        <v>0</v>
      </c>
      <c r="AN4083">
        <f t="shared" si="1468"/>
        <v>0</v>
      </c>
      <c r="AO4083">
        <f t="shared" si="1469"/>
        <v>0</v>
      </c>
      <c r="AP4083">
        <f t="shared" si="1470"/>
        <v>1</v>
      </c>
      <c r="AQ4083">
        <f t="shared" si="1471"/>
        <v>113.1</v>
      </c>
    </row>
    <row r="4084" spans="1:43" x14ac:dyDescent="0.25">
      <c r="A4084" t="s">
        <v>54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  <c r="U4084">
        <f t="shared" si="1449"/>
        <v>0</v>
      </c>
      <c r="V4084" t="str">
        <f t="shared" si="1450"/>
        <v>&lt;=3 calls</v>
      </c>
      <c r="W4084" t="str">
        <f t="shared" si="1451"/>
        <v>Q2</v>
      </c>
      <c r="X4084" t="str">
        <f t="shared" si="1452"/>
        <v>Not Applicable</v>
      </c>
      <c r="Y4084" t="str">
        <f t="shared" si="1453"/>
        <v>Medium</v>
      </c>
      <c r="Z4084" s="3">
        <f t="shared" si="1454"/>
        <v>0.7357647433145289</v>
      </c>
      <c r="AA4084" s="3">
        <f t="shared" si="1455"/>
        <v>-0.39550440682160382</v>
      </c>
      <c r="AB4084" s="3">
        <f t="shared" si="1456"/>
        <v>-1.2775243217736292</v>
      </c>
      <c r="AC4084" s="3">
        <f t="shared" si="1457"/>
        <v>1.591586692182255E-2</v>
      </c>
      <c r="AD4084" s="3">
        <f t="shared" si="1458"/>
        <v>2.1183481687733212</v>
      </c>
      <c r="AE4084" s="3">
        <f t="shared" si="1459"/>
        <v>1.5264649360083735</v>
      </c>
      <c r="AF4084" s="3">
        <f t="shared" si="1460"/>
        <v>2.858809444083465</v>
      </c>
      <c r="AG4084" t="str">
        <f t="shared" si="1461"/>
        <v>Cluster 2</v>
      </c>
      <c r="AH4084" t="str">
        <f t="shared" si="1462"/>
        <v>&gt;16 messages</v>
      </c>
      <c r="AI4084" t="e">
        <f t="shared" si="1463"/>
        <v>#N/A</v>
      </c>
      <c r="AJ4084">
        <f t="shared" si="1464"/>
        <v>37.4</v>
      </c>
      <c r="AK4084" t="str">
        <f t="shared" si="1465"/>
        <v>no - Low</v>
      </c>
      <c r="AL4084" t="str">
        <f t="shared" si="1466"/>
        <v>Q2 - Medium</v>
      </c>
      <c r="AM4084">
        <f t="shared" si="1467"/>
        <v>0</v>
      </c>
      <c r="AN4084">
        <f t="shared" si="1468"/>
        <v>1</v>
      </c>
      <c r="AO4084">
        <f t="shared" si="1469"/>
        <v>0</v>
      </c>
      <c r="AP4084">
        <f t="shared" si="1470"/>
        <v>1</v>
      </c>
      <c r="AQ4084">
        <f t="shared" si="1471"/>
        <v>220</v>
      </c>
    </row>
    <row r="4085" spans="1:43" x14ac:dyDescent="0.25">
      <c r="A4085" t="s">
        <v>63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  <c r="U4085">
        <f t="shared" si="1449"/>
        <v>0</v>
      </c>
      <c r="V4085" t="str">
        <f t="shared" si="1450"/>
        <v>&lt;=3 calls</v>
      </c>
      <c r="W4085" t="str">
        <f t="shared" si="1451"/>
        <v>Q3</v>
      </c>
      <c r="X4085" t="str">
        <f t="shared" si="1452"/>
        <v>Not Applicable</v>
      </c>
      <c r="Y4085" t="str">
        <f t="shared" si="1453"/>
        <v>Medium</v>
      </c>
      <c r="Z4085" s="3">
        <f t="shared" si="1454"/>
        <v>-0.60281742852167952</v>
      </c>
      <c r="AA4085" s="3">
        <f t="shared" si="1455"/>
        <v>0.2950494781545655</v>
      </c>
      <c r="AB4085" s="3">
        <f t="shared" si="1456"/>
        <v>1.3240798354117564</v>
      </c>
      <c r="AC4085" s="3">
        <f t="shared" si="1457"/>
        <v>0.26952970780247515</v>
      </c>
      <c r="AD4085" s="3">
        <f t="shared" si="1458"/>
        <v>2.9745520513709485</v>
      </c>
      <c r="AE4085" s="3">
        <f t="shared" si="1459"/>
        <v>1.5087334823025846</v>
      </c>
      <c r="AF4085" s="3">
        <f t="shared" si="1460"/>
        <v>1.9247320683478644</v>
      </c>
      <c r="AG4085" t="str">
        <f t="shared" si="1461"/>
        <v>Cluster 2</v>
      </c>
      <c r="AH4085" t="str">
        <f t="shared" si="1462"/>
        <v>Not Applicable</v>
      </c>
      <c r="AI4085" t="e">
        <f t="shared" si="1463"/>
        <v>#N/A</v>
      </c>
      <c r="AJ4085">
        <f t="shared" si="1464"/>
        <v>25.11</v>
      </c>
      <c r="AK4085" t="str">
        <f t="shared" si="1465"/>
        <v>no - Low</v>
      </c>
      <c r="AL4085" t="str">
        <f t="shared" si="1466"/>
        <v>Q3 - High</v>
      </c>
      <c r="AM4085">
        <f t="shared" si="1467"/>
        <v>0</v>
      </c>
      <c r="AN4085">
        <f t="shared" si="1468"/>
        <v>1</v>
      </c>
      <c r="AO4085">
        <f t="shared" si="1469"/>
        <v>0</v>
      </c>
      <c r="AP4085">
        <f t="shared" si="1470"/>
        <v>1</v>
      </c>
      <c r="AQ4085">
        <f t="shared" si="1471"/>
        <v>147.69999999999999</v>
      </c>
    </row>
    <row r="4086" spans="1:43" x14ac:dyDescent="0.25">
      <c r="A4086" t="s">
        <v>68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  <c r="U4086">
        <f t="shared" si="1449"/>
        <v>1</v>
      </c>
      <c r="V4086" t="str">
        <f t="shared" si="1450"/>
        <v>&lt;=3 calls</v>
      </c>
      <c r="W4086" t="str">
        <f t="shared" si="1451"/>
        <v>Q2</v>
      </c>
      <c r="X4086" t="str">
        <f t="shared" si="1452"/>
        <v>Not Applicable</v>
      </c>
      <c r="Y4086" t="str">
        <f t="shared" si="1453"/>
        <v>Medium</v>
      </c>
      <c r="Z4086" s="3">
        <f t="shared" si="1454"/>
        <v>1.6966556799438397</v>
      </c>
      <c r="AA4086" s="3">
        <f t="shared" si="1455"/>
        <v>0.63137111089512077</v>
      </c>
      <c r="AB4086" s="3">
        <f t="shared" si="1456"/>
        <v>0.92291644628851399</v>
      </c>
      <c r="AC4086" s="3">
        <f t="shared" si="1457"/>
        <v>-0.34638962005053869</v>
      </c>
      <c r="AD4086" s="3">
        <f t="shared" si="1458"/>
        <v>3.7494183209960821</v>
      </c>
      <c r="AE4086" s="3">
        <f t="shared" si="1459"/>
        <v>2.0613176639390662</v>
      </c>
      <c r="AF4086" s="3">
        <f t="shared" si="1460"/>
        <v>1.5620253767187449</v>
      </c>
      <c r="AG4086" t="str">
        <f t="shared" si="1461"/>
        <v>Cluster 3</v>
      </c>
      <c r="AH4086" t="str">
        <f t="shared" si="1462"/>
        <v>Not Applicable</v>
      </c>
      <c r="AI4086">
        <f t="shared" si="1463"/>
        <v>46.22</v>
      </c>
      <c r="AJ4086" t="e">
        <f t="shared" si="1464"/>
        <v>#N/A</v>
      </c>
      <c r="AK4086" t="str">
        <f t="shared" si="1465"/>
        <v>no - Low</v>
      </c>
      <c r="AL4086" t="str">
        <f t="shared" si="1466"/>
        <v>Q2 - Medium</v>
      </c>
      <c r="AM4086">
        <f t="shared" si="1467"/>
        <v>0</v>
      </c>
      <c r="AN4086">
        <f t="shared" si="1468"/>
        <v>1</v>
      </c>
      <c r="AO4086">
        <f t="shared" si="1469"/>
        <v>0</v>
      </c>
      <c r="AP4086">
        <f t="shared" si="1470"/>
        <v>1</v>
      </c>
      <c r="AQ4086">
        <f t="shared" si="1471"/>
        <v>271.89999999999998</v>
      </c>
    </row>
    <row r="4087" spans="1:43" x14ac:dyDescent="0.25">
      <c r="A4087" t="s">
        <v>75</v>
      </c>
      <c r="B4087">
        <v>62</v>
      </c>
      <c r="C4087" t="s">
        <v>28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  <c r="U4087">
        <f t="shared" si="1449"/>
        <v>0</v>
      </c>
      <c r="V4087" t="str">
        <f t="shared" si="1450"/>
        <v>&lt;=3 calls</v>
      </c>
      <c r="W4087" t="str">
        <f t="shared" si="1451"/>
        <v>Q1</v>
      </c>
      <c r="X4087" t="str">
        <f t="shared" si="1452"/>
        <v>Not Applicable</v>
      </c>
      <c r="Y4087" t="str">
        <f t="shared" si="1453"/>
        <v>Low</v>
      </c>
      <c r="Z4087" s="3">
        <f t="shared" si="1454"/>
        <v>0.29512496890648227</v>
      </c>
      <c r="AA4087" s="3">
        <f t="shared" si="1455"/>
        <v>-1.9159169950688475</v>
      </c>
      <c r="AB4087" s="3">
        <f t="shared" si="1456"/>
        <v>6.4982861628906152E-2</v>
      </c>
      <c r="AC4087" s="3">
        <f t="shared" si="1457"/>
        <v>1.0666017791416695</v>
      </c>
      <c r="AD4087" s="3">
        <f t="shared" si="1458"/>
        <v>2.8144775778207527</v>
      </c>
      <c r="AE4087" s="3">
        <f t="shared" si="1459"/>
        <v>2.2135263284721396</v>
      </c>
      <c r="AF4087" s="3">
        <f t="shared" si="1460"/>
        <v>3.1429466393215986</v>
      </c>
      <c r="AG4087" t="str">
        <f t="shared" si="1461"/>
        <v>Cluster 2</v>
      </c>
      <c r="AH4087" t="str">
        <f t="shared" si="1462"/>
        <v>Not Applicable</v>
      </c>
      <c r="AI4087" t="e">
        <f t="shared" si="1463"/>
        <v>#N/A</v>
      </c>
      <c r="AJ4087">
        <f t="shared" si="1464"/>
        <v>33.35</v>
      </c>
      <c r="AK4087" t="str">
        <f t="shared" si="1465"/>
        <v>no - Medium</v>
      </c>
      <c r="AL4087" t="str">
        <f t="shared" si="1466"/>
        <v>Q4 - Very High</v>
      </c>
      <c r="AM4087">
        <f t="shared" si="1467"/>
        <v>0</v>
      </c>
      <c r="AN4087">
        <f t="shared" si="1468"/>
        <v>0</v>
      </c>
      <c r="AO4087">
        <f t="shared" si="1469"/>
        <v>1</v>
      </c>
      <c r="AP4087">
        <f t="shared" si="1470"/>
        <v>1</v>
      </c>
      <c r="AQ4087">
        <f t="shared" si="1471"/>
        <v>196.2</v>
      </c>
    </row>
    <row r="4088" spans="1:43" x14ac:dyDescent="0.25">
      <c r="A4088" t="s">
        <v>49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  <c r="U4088">
        <f t="shared" si="1449"/>
        <v>0</v>
      </c>
      <c r="V4088" t="str">
        <f t="shared" si="1450"/>
        <v>&lt;=3 calls</v>
      </c>
      <c r="W4088" t="str">
        <f t="shared" si="1451"/>
        <v>Q1</v>
      </c>
      <c r="X4088" t="str">
        <f t="shared" si="1452"/>
        <v>Not Applicable</v>
      </c>
      <c r="Y4088" t="str">
        <f t="shared" si="1453"/>
        <v>Low</v>
      </c>
      <c r="Z4088" s="3">
        <f t="shared" si="1454"/>
        <v>-1.2767370834986915</v>
      </c>
      <c r="AA4088" s="3">
        <f t="shared" si="1455"/>
        <v>-1.8064632092657082</v>
      </c>
      <c r="AB4088" s="3">
        <f t="shared" si="1456"/>
        <v>-1.6608140945497962</v>
      </c>
      <c r="AC4088" s="3">
        <f t="shared" si="1457"/>
        <v>0.19706861040800316</v>
      </c>
      <c r="AD4088" s="3">
        <f t="shared" si="1458"/>
        <v>1.6114015163398356</v>
      </c>
      <c r="AE4088" s="3">
        <f t="shared" si="1459"/>
        <v>2.7731762296461988</v>
      </c>
      <c r="AF4088" s="3">
        <f t="shared" si="1460"/>
        <v>4.5589908921259203</v>
      </c>
      <c r="AG4088" t="str">
        <f t="shared" si="1461"/>
        <v>Cluster 1</v>
      </c>
      <c r="AH4088" t="str">
        <f t="shared" si="1462"/>
        <v>Not Applicable</v>
      </c>
      <c r="AI4088" t="e">
        <f t="shared" si="1463"/>
        <v>#N/A</v>
      </c>
      <c r="AJ4088">
        <f t="shared" si="1464"/>
        <v>18.920000000000002</v>
      </c>
      <c r="AK4088" t="str">
        <f t="shared" si="1465"/>
        <v>no - High</v>
      </c>
      <c r="AL4088" t="str">
        <f t="shared" si="1466"/>
        <v>Q3 - High</v>
      </c>
      <c r="AM4088">
        <f t="shared" si="1467"/>
        <v>0</v>
      </c>
      <c r="AN4088">
        <f t="shared" si="1468"/>
        <v>1</v>
      </c>
      <c r="AO4088">
        <f t="shared" si="1469"/>
        <v>0</v>
      </c>
      <c r="AP4088">
        <f t="shared" si="1470"/>
        <v>1</v>
      </c>
      <c r="AQ4088">
        <f t="shared" si="1471"/>
        <v>111.3</v>
      </c>
    </row>
    <row r="4089" spans="1:43" x14ac:dyDescent="0.25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  <c r="U4089">
        <f t="shared" si="1449"/>
        <v>0</v>
      </c>
      <c r="V4089" t="str">
        <f t="shared" si="1450"/>
        <v>&lt;=3 calls</v>
      </c>
      <c r="W4089" t="str">
        <f t="shared" si="1451"/>
        <v>Q1</v>
      </c>
      <c r="X4089" t="str">
        <f t="shared" si="1452"/>
        <v>Not Applicable</v>
      </c>
      <c r="Y4089" t="str">
        <f t="shared" si="1453"/>
        <v>Medium</v>
      </c>
      <c r="Z4089" s="3">
        <f t="shared" si="1454"/>
        <v>-6.5903417688345664E-2</v>
      </c>
      <c r="AA4089" s="3">
        <f t="shared" si="1455"/>
        <v>0.37266216263315527</v>
      </c>
      <c r="AB4089" s="3">
        <f t="shared" si="1456"/>
        <v>-0.33022265537864487</v>
      </c>
      <c r="AC4089" s="3">
        <f t="shared" si="1457"/>
        <v>-0.41885071744501134</v>
      </c>
      <c r="AD4089" s="3">
        <f t="shared" si="1458"/>
        <v>1.8823055059668863</v>
      </c>
      <c r="AE4089" s="3">
        <f t="shared" si="1459"/>
        <v>0.65399027022651401</v>
      </c>
      <c r="AF4089" s="3">
        <f t="shared" si="1460"/>
        <v>2.3048497845431584</v>
      </c>
      <c r="AG4089" t="str">
        <f t="shared" si="1461"/>
        <v>Cluster 2</v>
      </c>
      <c r="AH4089" t="str">
        <f t="shared" si="1462"/>
        <v>Not Applicable</v>
      </c>
      <c r="AI4089" t="e">
        <f t="shared" si="1463"/>
        <v>#N/A</v>
      </c>
      <c r="AJ4089">
        <f t="shared" si="1464"/>
        <v>30.04</v>
      </c>
      <c r="AK4089" t="str">
        <f t="shared" si="1465"/>
        <v>no - Medium</v>
      </c>
      <c r="AL4089" t="str">
        <f t="shared" si="1466"/>
        <v>Q2 - Medium</v>
      </c>
      <c r="AM4089">
        <f t="shared" si="1467"/>
        <v>0</v>
      </c>
      <c r="AN4089">
        <f t="shared" si="1468"/>
        <v>1</v>
      </c>
      <c r="AO4089">
        <f t="shared" si="1469"/>
        <v>0</v>
      </c>
      <c r="AP4089">
        <f t="shared" si="1470"/>
        <v>0</v>
      </c>
      <c r="AQ4089">
        <f t="shared" si="1471"/>
        <v>176.7</v>
      </c>
    </row>
    <row r="4090" spans="1:43" x14ac:dyDescent="0.25">
      <c r="A4090" t="s">
        <v>26</v>
      </c>
      <c r="B4090">
        <v>116</v>
      </c>
      <c r="C4090" t="s">
        <v>25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  <c r="U4090">
        <f t="shared" si="1449"/>
        <v>0</v>
      </c>
      <c r="V4090" t="str">
        <f t="shared" si="1450"/>
        <v>&lt;=3 calls</v>
      </c>
      <c r="W4090" t="str">
        <f t="shared" si="1451"/>
        <v>Q3</v>
      </c>
      <c r="X4090" t="str">
        <f t="shared" si="1452"/>
        <v>Not Applicable</v>
      </c>
      <c r="Y4090" t="str">
        <f t="shared" si="1453"/>
        <v>Medium</v>
      </c>
      <c r="Z4090" s="3">
        <f t="shared" si="1454"/>
        <v>0.57469054006452891</v>
      </c>
      <c r="AA4090" s="3">
        <f t="shared" si="1455"/>
        <v>-0.18455711054646279</v>
      </c>
      <c r="AB4090" s="3">
        <f t="shared" si="1456"/>
        <v>-0.32625074063485066</v>
      </c>
      <c r="AC4090" s="3">
        <f t="shared" si="1457"/>
        <v>-1.4333060809676228</v>
      </c>
      <c r="AD4090" s="3">
        <f t="shared" si="1458"/>
        <v>1.9458390548109727</v>
      </c>
      <c r="AE4090" s="3">
        <f t="shared" si="1459"/>
        <v>1.5890677806174518</v>
      </c>
      <c r="AF4090" s="3">
        <f t="shared" si="1460"/>
        <v>3.0436792202144574</v>
      </c>
      <c r="AG4090" t="str">
        <f t="shared" si="1461"/>
        <v>Cluster 2</v>
      </c>
      <c r="AH4090" t="str">
        <f t="shared" si="1462"/>
        <v>Not Applicable</v>
      </c>
      <c r="AI4090" t="e">
        <f t="shared" si="1463"/>
        <v>#N/A</v>
      </c>
      <c r="AJ4090">
        <f t="shared" si="1464"/>
        <v>35.92</v>
      </c>
      <c r="AK4090" t="str">
        <f t="shared" si="1465"/>
        <v>no - Medium</v>
      </c>
      <c r="AL4090" t="str">
        <f t="shared" si="1466"/>
        <v>Q1 - Low</v>
      </c>
      <c r="AM4090">
        <f t="shared" si="1467"/>
        <v>0</v>
      </c>
      <c r="AN4090">
        <f t="shared" si="1468"/>
        <v>0</v>
      </c>
      <c r="AO4090">
        <f t="shared" si="1469"/>
        <v>0</v>
      </c>
      <c r="AP4090">
        <f t="shared" si="1470"/>
        <v>2</v>
      </c>
      <c r="AQ4090">
        <f t="shared" si="1471"/>
        <v>211.3</v>
      </c>
    </row>
    <row r="4091" spans="1:43" x14ac:dyDescent="0.25">
      <c r="A4091" t="s">
        <v>37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  <c r="U4091">
        <f t="shared" si="1449"/>
        <v>0</v>
      </c>
      <c r="V4091" t="str">
        <f t="shared" si="1450"/>
        <v>&lt;=3 calls</v>
      </c>
      <c r="W4091" t="str">
        <f t="shared" si="1451"/>
        <v>Q4</v>
      </c>
      <c r="X4091" t="str">
        <f t="shared" si="1452"/>
        <v>Not Applicable</v>
      </c>
      <c r="Y4091" t="str">
        <f t="shared" si="1453"/>
        <v>Medium</v>
      </c>
      <c r="Z4091" s="3">
        <f t="shared" si="1454"/>
        <v>0.71725046707889673</v>
      </c>
      <c r="AA4091" s="3">
        <f t="shared" si="1455"/>
        <v>-0.47908729779854686</v>
      </c>
      <c r="AB4091" s="3">
        <f t="shared" si="1456"/>
        <v>-0.67975115283255916</v>
      </c>
      <c r="AC4091" s="3">
        <f t="shared" si="1457"/>
        <v>-1.2521533374814422</v>
      </c>
      <c r="AD4091" s="3">
        <f t="shared" si="1458"/>
        <v>1.8402282031619377</v>
      </c>
      <c r="AE4091" s="3">
        <f t="shared" si="1459"/>
        <v>1.6655096762792814</v>
      </c>
      <c r="AF4091" s="3">
        <f t="shared" si="1460"/>
        <v>3.1876958957603247</v>
      </c>
      <c r="AG4091" t="str">
        <f t="shared" si="1461"/>
        <v>Cluster 2</v>
      </c>
      <c r="AH4091" t="str">
        <f t="shared" si="1462"/>
        <v>Not Applicable</v>
      </c>
      <c r="AI4091" t="e">
        <f t="shared" si="1463"/>
        <v>#N/A</v>
      </c>
      <c r="AJ4091">
        <f t="shared" si="1464"/>
        <v>37.229999999999997</v>
      </c>
      <c r="AK4091" t="str">
        <f t="shared" si="1465"/>
        <v>no - Low</v>
      </c>
      <c r="AL4091" t="str">
        <f t="shared" si="1466"/>
        <v>Q1 - Low</v>
      </c>
      <c r="AM4091">
        <f t="shared" si="1467"/>
        <v>0</v>
      </c>
      <c r="AN4091">
        <f t="shared" si="1468"/>
        <v>1</v>
      </c>
      <c r="AO4091">
        <f t="shared" si="1469"/>
        <v>0</v>
      </c>
      <c r="AP4091">
        <f t="shared" si="1470"/>
        <v>2</v>
      </c>
      <c r="AQ4091">
        <f t="shared" si="1471"/>
        <v>219</v>
      </c>
    </row>
    <row r="4092" spans="1:43" x14ac:dyDescent="0.25">
      <c r="A4092" t="s">
        <v>73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  <c r="U4092">
        <f t="shared" si="1449"/>
        <v>0</v>
      </c>
      <c r="V4092" t="str">
        <f t="shared" si="1450"/>
        <v>&lt;=3 calls</v>
      </c>
      <c r="W4092" t="str">
        <f t="shared" si="1451"/>
        <v>Q4</v>
      </c>
      <c r="X4092" t="str">
        <f t="shared" si="1452"/>
        <v>Not Applicable</v>
      </c>
      <c r="Y4092" t="str">
        <f t="shared" si="1453"/>
        <v>Low</v>
      </c>
      <c r="Z4092" s="3">
        <f t="shared" si="1454"/>
        <v>-0.11404053590098928</v>
      </c>
      <c r="AA4092" s="3">
        <f t="shared" si="1455"/>
        <v>-1.0562072593060083</v>
      </c>
      <c r="AB4092" s="3">
        <f t="shared" si="1456"/>
        <v>0.32514327734744458</v>
      </c>
      <c r="AC4092" s="3">
        <f t="shared" si="1457"/>
        <v>2.1535182400587534</v>
      </c>
      <c r="AD4092" s="3">
        <f t="shared" si="1458"/>
        <v>3.5339447397925854</v>
      </c>
      <c r="AE4092" s="3">
        <f t="shared" si="1459"/>
        <v>2.4232081997858299</v>
      </c>
      <c r="AF4092" s="3">
        <f t="shared" si="1460"/>
        <v>2.693531238933546</v>
      </c>
      <c r="AG4092" t="str">
        <f t="shared" si="1461"/>
        <v>Cluster 2</v>
      </c>
      <c r="AH4092" t="str">
        <f t="shared" si="1462"/>
        <v>Not Applicable</v>
      </c>
      <c r="AI4092" t="e">
        <f t="shared" si="1463"/>
        <v>#N/A</v>
      </c>
      <c r="AJ4092">
        <f t="shared" si="1464"/>
        <v>29.6</v>
      </c>
      <c r="AK4092" t="str">
        <f t="shared" si="1465"/>
        <v>no - Low</v>
      </c>
      <c r="AL4092" t="str">
        <f t="shared" si="1466"/>
        <v>Q4 - Very High</v>
      </c>
      <c r="AM4092">
        <f t="shared" si="1467"/>
        <v>0</v>
      </c>
      <c r="AN4092">
        <f t="shared" si="1468"/>
        <v>1</v>
      </c>
      <c r="AO4092">
        <f t="shared" si="1469"/>
        <v>0</v>
      </c>
      <c r="AP4092">
        <f t="shared" si="1470"/>
        <v>1</v>
      </c>
      <c r="AQ4092">
        <f t="shared" si="1471"/>
        <v>174.1</v>
      </c>
    </row>
    <row r="4093" spans="1:43" x14ac:dyDescent="0.25">
      <c r="A4093" t="s">
        <v>69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  <c r="U4093">
        <f t="shared" si="1449"/>
        <v>0</v>
      </c>
      <c r="V4093" t="str">
        <f t="shared" si="1450"/>
        <v>&lt;=3 calls</v>
      </c>
      <c r="W4093" t="str">
        <f t="shared" si="1451"/>
        <v>Q1</v>
      </c>
      <c r="X4093" t="str">
        <f t="shared" si="1452"/>
        <v>Not Applicable</v>
      </c>
      <c r="Y4093" t="str">
        <f t="shared" si="1453"/>
        <v>Medium</v>
      </c>
      <c r="Z4093" s="3">
        <f t="shared" si="1454"/>
        <v>-1.0416057753061625</v>
      </c>
      <c r="AA4093" s="3">
        <f t="shared" si="1455"/>
        <v>0.43833443411503847</v>
      </c>
      <c r="AB4093" s="3">
        <f t="shared" si="1456"/>
        <v>-0.97963071598904305</v>
      </c>
      <c r="AC4093" s="3">
        <f t="shared" si="1457"/>
        <v>1.0303712304444337</v>
      </c>
      <c r="AD4093" s="3">
        <f t="shared" si="1458"/>
        <v>2.4886460628316391</v>
      </c>
      <c r="AE4093" s="3">
        <f t="shared" si="1459"/>
        <v>1.8161555218424672</v>
      </c>
      <c r="AF4093" s="3">
        <f t="shared" si="1460"/>
        <v>2.8988760809993845</v>
      </c>
      <c r="AG4093" t="str">
        <f t="shared" si="1461"/>
        <v>Cluster 2</v>
      </c>
      <c r="AH4093" t="str">
        <f t="shared" si="1462"/>
        <v>Not Applicable</v>
      </c>
      <c r="AI4093" t="e">
        <f t="shared" si="1463"/>
        <v>#N/A</v>
      </c>
      <c r="AJ4093">
        <f t="shared" si="1464"/>
        <v>21.08</v>
      </c>
      <c r="AK4093" t="str">
        <f t="shared" si="1465"/>
        <v>no - Low</v>
      </c>
      <c r="AL4093" t="str">
        <f t="shared" si="1466"/>
        <v>Q4 - Very High</v>
      </c>
      <c r="AM4093">
        <f t="shared" si="1467"/>
        <v>0</v>
      </c>
      <c r="AN4093">
        <f t="shared" si="1468"/>
        <v>1</v>
      </c>
      <c r="AO4093">
        <f t="shared" si="1469"/>
        <v>0</v>
      </c>
      <c r="AP4093">
        <f t="shared" si="1470"/>
        <v>0</v>
      </c>
      <c r="AQ4093">
        <f t="shared" si="1471"/>
        <v>124</v>
      </c>
    </row>
    <row r="4094" spans="1:43" x14ac:dyDescent="0.25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  <c r="U4094">
        <f t="shared" si="1449"/>
        <v>0</v>
      </c>
      <c r="V4094" t="str">
        <f t="shared" si="1450"/>
        <v>&lt;=3 calls</v>
      </c>
      <c r="W4094" t="str">
        <f t="shared" si="1451"/>
        <v>Q1</v>
      </c>
      <c r="X4094" t="str">
        <f t="shared" si="1452"/>
        <v>Not Applicable</v>
      </c>
      <c r="Y4094" t="str">
        <f t="shared" si="1453"/>
        <v>High</v>
      </c>
      <c r="Z4094" s="3">
        <f t="shared" si="1454"/>
        <v>-8.6269121547540975E-2</v>
      </c>
      <c r="AA4094" s="3">
        <f t="shared" si="1455"/>
        <v>1.2005307970714449</v>
      </c>
      <c r="AB4094" s="3">
        <f t="shared" si="1456"/>
        <v>-2.0413305362675428E-2</v>
      </c>
      <c r="AC4094" s="3">
        <f t="shared" si="1457"/>
        <v>0.74052684086654508</v>
      </c>
      <c r="AD4094" s="3">
        <f t="shared" si="1458"/>
        <v>3.1090615438078331</v>
      </c>
      <c r="AE4094" s="3">
        <f t="shared" si="1459"/>
        <v>1.413334093952735</v>
      </c>
      <c r="AF4094" s="3">
        <f t="shared" si="1460"/>
        <v>1.5260284529043524</v>
      </c>
      <c r="AG4094" t="str">
        <f t="shared" si="1461"/>
        <v>Cluster 2</v>
      </c>
      <c r="AH4094" t="str">
        <f t="shared" si="1462"/>
        <v>&gt;16 messages</v>
      </c>
      <c r="AI4094" t="e">
        <f t="shared" si="1463"/>
        <v>#N/A</v>
      </c>
      <c r="AJ4094">
        <f t="shared" si="1464"/>
        <v>29.85</v>
      </c>
      <c r="AK4094" t="str">
        <f t="shared" si="1465"/>
        <v>no - Low</v>
      </c>
      <c r="AL4094" t="str">
        <f t="shared" si="1466"/>
        <v>Q4 - Very High</v>
      </c>
      <c r="AM4094">
        <f t="shared" si="1467"/>
        <v>0</v>
      </c>
      <c r="AN4094">
        <f t="shared" si="1468"/>
        <v>1</v>
      </c>
      <c r="AO4094">
        <f t="shared" si="1469"/>
        <v>0</v>
      </c>
      <c r="AP4094">
        <f t="shared" si="1470"/>
        <v>2</v>
      </c>
      <c r="AQ4094">
        <f t="shared" si="1471"/>
        <v>175.6</v>
      </c>
    </row>
    <row r="4095" spans="1:43" x14ac:dyDescent="0.25">
      <c r="A4095" t="s">
        <v>30</v>
      </c>
      <c r="B4095">
        <v>164</v>
      </c>
      <c r="C4095" t="s">
        <v>25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  <c r="U4095">
        <f t="shared" si="1449"/>
        <v>0</v>
      </c>
      <c r="V4095" t="str">
        <f t="shared" si="1450"/>
        <v>&lt;=3 calls</v>
      </c>
      <c r="W4095" t="str">
        <f t="shared" si="1451"/>
        <v>Q4</v>
      </c>
      <c r="X4095" t="str">
        <f t="shared" si="1452"/>
        <v>Not Applicable</v>
      </c>
      <c r="Y4095" t="str">
        <f t="shared" si="1453"/>
        <v>Low</v>
      </c>
      <c r="Z4095" s="3">
        <f t="shared" si="1454"/>
        <v>-1.2693313730044384</v>
      </c>
      <c r="AA4095" s="3">
        <f t="shared" si="1455"/>
        <v>-1.3188963452335425</v>
      </c>
      <c r="AB4095" s="3">
        <f t="shared" si="1456"/>
        <v>-0.47718350089904082</v>
      </c>
      <c r="AC4095" s="3">
        <f t="shared" si="1457"/>
        <v>-0.81738675311460851</v>
      </c>
      <c r="AD4095" s="3">
        <f t="shared" si="1458"/>
        <v>0.69348320611098779</v>
      </c>
      <c r="AE4095" s="3">
        <f t="shared" si="1459"/>
        <v>2.0607073789505472</v>
      </c>
      <c r="AF4095" s="3">
        <f t="shared" si="1460"/>
        <v>4.0015135694090178</v>
      </c>
      <c r="AG4095" t="str">
        <f t="shared" si="1461"/>
        <v>Cluster 1</v>
      </c>
      <c r="AH4095" t="str">
        <f t="shared" si="1462"/>
        <v>&gt;16 messages</v>
      </c>
      <c r="AI4095" t="e">
        <f t="shared" si="1463"/>
        <v>#N/A</v>
      </c>
      <c r="AJ4095">
        <f t="shared" si="1464"/>
        <v>18.989999999999998</v>
      </c>
      <c r="AK4095" t="str">
        <f t="shared" si="1465"/>
        <v>no - Medium</v>
      </c>
      <c r="AL4095" t="str">
        <f t="shared" si="1466"/>
        <v>Q1 - Low</v>
      </c>
      <c r="AM4095">
        <f t="shared" si="1467"/>
        <v>0</v>
      </c>
      <c r="AN4095">
        <f t="shared" si="1468"/>
        <v>0</v>
      </c>
      <c r="AO4095">
        <f t="shared" si="1469"/>
        <v>0</v>
      </c>
      <c r="AP4095">
        <f t="shared" si="1470"/>
        <v>1</v>
      </c>
      <c r="AQ4095">
        <f t="shared" si="1471"/>
        <v>111.7</v>
      </c>
    </row>
    <row r="4096" spans="1:43" x14ac:dyDescent="0.25">
      <c r="A4096" t="s">
        <v>51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  <c r="U4096">
        <f t="shared" si="1449"/>
        <v>0</v>
      </c>
      <c r="V4096" t="str">
        <f t="shared" si="1450"/>
        <v>&lt;=3 calls</v>
      </c>
      <c r="W4096" t="str">
        <f t="shared" si="1451"/>
        <v>Q3</v>
      </c>
      <c r="X4096" t="str">
        <f t="shared" si="1452"/>
        <v>Not Applicable</v>
      </c>
      <c r="Y4096" t="str">
        <f t="shared" si="1453"/>
        <v>Medium</v>
      </c>
      <c r="Z4096" s="3">
        <f t="shared" si="1454"/>
        <v>-2.6449420973119109</v>
      </c>
      <c r="AA4096" s="3">
        <f t="shared" si="1455"/>
        <v>-0.35570303016591681</v>
      </c>
      <c r="AB4096" s="3">
        <f t="shared" si="1456"/>
        <v>-0.17134606562686563</v>
      </c>
      <c r="AC4096" s="3">
        <f t="shared" si="1457"/>
        <v>-0.70869510702289995</v>
      </c>
      <c r="AD4096" s="3">
        <f t="shared" si="1458"/>
        <v>1.9729366367095431</v>
      </c>
      <c r="AE4096" s="3">
        <f t="shared" si="1459"/>
        <v>2.7665595191005652</v>
      </c>
      <c r="AF4096" s="3">
        <f t="shared" si="1460"/>
        <v>4.4062710053945997</v>
      </c>
      <c r="AG4096" t="str">
        <f t="shared" si="1461"/>
        <v>Cluster 1</v>
      </c>
      <c r="AH4096" t="str">
        <f t="shared" si="1462"/>
        <v>Not Applicable</v>
      </c>
      <c r="AI4096" t="e">
        <f t="shared" si="1463"/>
        <v>#N/A</v>
      </c>
      <c r="AJ4096">
        <f t="shared" si="1464"/>
        <v>6.36</v>
      </c>
      <c r="AK4096" t="str">
        <f t="shared" si="1465"/>
        <v>no - Medium</v>
      </c>
      <c r="AL4096" t="str">
        <f t="shared" si="1466"/>
        <v>Q1 - Low</v>
      </c>
      <c r="AM4096">
        <f t="shared" si="1467"/>
        <v>0</v>
      </c>
      <c r="AN4096">
        <f t="shared" si="1468"/>
        <v>1</v>
      </c>
      <c r="AO4096">
        <f t="shared" si="1469"/>
        <v>0</v>
      </c>
      <c r="AP4096">
        <f t="shared" si="1470"/>
        <v>2</v>
      </c>
      <c r="AQ4096">
        <f t="shared" si="1471"/>
        <v>37.4</v>
      </c>
    </row>
    <row r="4097" spans="1:43" x14ac:dyDescent="0.25">
      <c r="A4097" t="s">
        <v>50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  <c r="U4097">
        <f t="shared" si="1449"/>
        <v>0</v>
      </c>
      <c r="V4097" t="str">
        <f t="shared" si="1450"/>
        <v>&lt;=3 calls</v>
      </c>
      <c r="W4097" t="str">
        <f t="shared" si="1451"/>
        <v>Q2</v>
      </c>
      <c r="X4097" t="str">
        <f t="shared" si="1452"/>
        <v>Not Applicable</v>
      </c>
      <c r="Y4097" t="str">
        <f t="shared" si="1453"/>
        <v>Low</v>
      </c>
      <c r="Z4097" s="3">
        <f t="shared" si="1454"/>
        <v>0.39139920533177003</v>
      </c>
      <c r="AA4097" s="3">
        <f t="shared" si="1455"/>
        <v>-1.8024830716001397</v>
      </c>
      <c r="AB4097" s="3">
        <f t="shared" si="1456"/>
        <v>-6.5116037593949674E-3</v>
      </c>
      <c r="AC4097" s="3">
        <f t="shared" si="1457"/>
        <v>0.16083806171076653</v>
      </c>
      <c r="AD4097" s="3">
        <f t="shared" si="1458"/>
        <v>2.2168750591280095</v>
      </c>
      <c r="AE4097" s="3">
        <f t="shared" si="1459"/>
        <v>1.8514993503692649</v>
      </c>
      <c r="AF4097" s="3">
        <f t="shared" si="1460"/>
        <v>3.1530246844976979</v>
      </c>
      <c r="AG4097" t="str">
        <f t="shared" si="1461"/>
        <v>Cluster 2</v>
      </c>
      <c r="AH4097" t="str">
        <f t="shared" si="1462"/>
        <v>Not Applicable</v>
      </c>
      <c r="AI4097" t="e">
        <f t="shared" si="1463"/>
        <v>#N/A</v>
      </c>
      <c r="AJ4097">
        <f t="shared" si="1464"/>
        <v>34.24</v>
      </c>
      <c r="AK4097" t="str">
        <f t="shared" si="1465"/>
        <v>no - Low</v>
      </c>
      <c r="AL4097" t="str">
        <f t="shared" si="1466"/>
        <v>Q3 - High</v>
      </c>
      <c r="AM4097">
        <f t="shared" si="1467"/>
        <v>0</v>
      </c>
      <c r="AN4097">
        <f t="shared" si="1468"/>
        <v>1</v>
      </c>
      <c r="AO4097">
        <f t="shared" si="1469"/>
        <v>0</v>
      </c>
      <c r="AP4097">
        <f t="shared" si="1470"/>
        <v>1</v>
      </c>
      <c r="AQ4097">
        <f t="shared" si="1471"/>
        <v>201.4</v>
      </c>
    </row>
    <row r="4098" spans="1:43" x14ac:dyDescent="0.25">
      <c r="A4098" t="s">
        <v>48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  <c r="U4098">
        <f t="shared" ref="U4098:U4161" si="1472">IF(T4098="yes",1,0)</f>
        <v>0</v>
      </c>
      <c r="V4098" t="str">
        <f t="shared" ref="V4098:V4161" si="1473">IF(S4098&gt;3,"&gt;3 calls","&lt;=3 calls")</f>
        <v>&lt;=3 calls</v>
      </c>
      <c r="W4098" t="str">
        <f t="shared" ref="W4098:W4161" si="1474">IF(B4098&lt;=_xlfn.QUARTILE.INC($B$2:$B$4251,1),"Q1",
IF(B4098&lt;=_xlfn.QUARTILE.INC($B$2:$B$4251,2),"Q2",
IF(B4098&lt;=_xlfn.QUARTILE.INC($B$2:$B$4251,3),"Q3","Q4")))</f>
        <v>Q1</v>
      </c>
      <c r="X4098" t="str">
        <f t="shared" ref="X4098:X4161" si="1475">IF(D4098="no","Not Applicable",IF(R4098&gt;2.84,"High","Low"))</f>
        <v>Not Applicable</v>
      </c>
      <c r="Y4098" t="str">
        <f t="shared" ref="Y4098:Y4161" si="1476">IF(J4098&lt;=165,"Low",IF(J4098&lt;=233,"Medium","High"))</f>
        <v>Medium</v>
      </c>
      <c r="Z4098" s="3">
        <f t="shared" ref="Z4098:Z4161" si="1477">(G4098-AVERAGE($G$2:$G$4251))/_xlfn.STDEV.S($G$2:$G$4251)</f>
        <v>-0.44914893576593201</v>
      </c>
      <c r="AA4098" s="3">
        <f t="shared" ref="AA4098:AA4161" si="1478">(J4098-AVERAGE($J$2:$J$4251))/_xlfn.STDEV.S($J$2:$J$4251)</f>
        <v>0.27116865216115354</v>
      </c>
      <c r="AB4098" s="3">
        <f t="shared" ref="AB4098:AB4161" si="1479">(M4098-AVERAGE($M$2:$M$4251))/_xlfn.STDEV.S($M$2:$M$4251)</f>
        <v>0.88121134147867208</v>
      </c>
      <c r="AC4098" s="3">
        <f t="shared" ref="AC4098:AC4161" si="1480">(P4098-AVERAGE($P$2:$P$4251))/_xlfn.STDEV.S($P$2:$P$4251)</f>
        <v>0.41445190259141979</v>
      </c>
      <c r="AD4098" s="3">
        <f t="shared" ref="AD4098:AD4161" si="1481">SQRT((Z4098-$BQ$13)^2+(AA4098-$BR$13)^2+(AB4098-$BS$13)^2+(AC4098-$BT$13)^2)</f>
        <v>2.7311054416220331</v>
      </c>
      <c r="AE4098" s="3">
        <f t="shared" ref="AE4098:AE4161" si="1482">SQRT((Z4098-$BQ$14)^2+(AA4098-$BR$14)^2+(AB4098-$BS$14)^2+(AC4098-$BT$14)^2)</f>
        <v>1.1061514418590497</v>
      </c>
      <c r="AF4098" s="3">
        <f t="shared" ref="AF4098:AF4161" si="1483">SQRT((Z4098-$BQ$15)^2+(AA4098-$BR$15)^2+(AB4098-$BS$15)^2+(AC4098-$BT$15)^2)</f>
        <v>1.7286425574410191</v>
      </c>
      <c r="AG4098" t="str">
        <f t="shared" ref="AG4098:AG4161" si="1484">IF(AD4098=MIN(AD4098:AF4098),"Cluster 1",IF(AE4098=MIN(AD4098:AF4098),"Cluster 2","Cluster 3"))</f>
        <v>Cluster 2</v>
      </c>
      <c r="AH4098" t="str">
        <f t="shared" ref="AH4098:AH4161" si="1485">IF(E4098="no","Not Applicable",IF(F4098=0,"0 messages",IF(F4098&lt;=16,"1-16 messages","&gt;16 messages")))</f>
        <v>Not Applicable</v>
      </c>
      <c r="AI4098" t="e">
        <f t="shared" ref="AI4098:AI4161" si="1486">IF(T4098="yes",I4098,NA())</f>
        <v>#N/A</v>
      </c>
      <c r="AJ4098">
        <f t="shared" ref="AJ4098:AJ4161" si="1487">IF(T4098="no",I4098,NA())</f>
        <v>26.52</v>
      </c>
      <c r="AK4098" t="str">
        <f t="shared" ref="AK4098:AK4161" si="1488">D4098&amp;" - "&amp;IF(Q4098&lt;=3,"Low",IF(Q4098&lt;=6,"Medium","High"))</f>
        <v>no - High</v>
      </c>
      <c r="AL4098" t="str">
        <f t="shared" ref="AL4098:AL4161" si="1489">IF(P4098&lt;=8.5,"Q1 - Low",IF(P4098&lt;=10.3,"Q2 - Medium",IF(P4098&lt;=12,"Q3 - High","Q4 - Very High")))</f>
        <v>Q3 - High</v>
      </c>
      <c r="AM4098">
        <f t="shared" ref="AM4098:AM4161" si="1490">IF(D4098="yes",1,0)</f>
        <v>0</v>
      </c>
      <c r="AN4098">
        <f t="shared" ref="AN4098:AN4161" si="1491">IF(C4098="area_code_415",1,0)</f>
        <v>1</v>
      </c>
      <c r="AO4098">
        <f t="shared" ref="AO4098:AO4161" si="1492">IF(C4098="area_code_510",1,0)</f>
        <v>0</v>
      </c>
      <c r="AP4098">
        <f t="shared" ref="AP4098:AP4161" si="1493">S4098</f>
        <v>1</v>
      </c>
      <c r="AQ4098">
        <f t="shared" ref="AQ4098:AQ4161" si="1494">G4098</f>
        <v>156</v>
      </c>
    </row>
    <row r="4099" spans="1:43" x14ac:dyDescent="0.25">
      <c r="A4099" t="s">
        <v>36</v>
      </c>
      <c r="B4099">
        <v>93</v>
      </c>
      <c r="C4099" t="s">
        <v>25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  <c r="U4099">
        <f t="shared" si="1472"/>
        <v>0</v>
      </c>
      <c r="V4099" t="str">
        <f t="shared" si="1473"/>
        <v>&gt;3 calls</v>
      </c>
      <c r="W4099" t="str">
        <f t="shared" si="1474"/>
        <v>Q2</v>
      </c>
      <c r="X4099" t="str">
        <f t="shared" si="1475"/>
        <v>Not Applicable</v>
      </c>
      <c r="Y4099" t="str">
        <f t="shared" si="1476"/>
        <v>High</v>
      </c>
      <c r="Z4099" s="3">
        <f t="shared" si="1477"/>
        <v>-0.32140042974006972</v>
      </c>
      <c r="AA4099" s="3">
        <f t="shared" si="1478"/>
        <v>0.86420916433088957</v>
      </c>
      <c r="AB4099" s="3">
        <f t="shared" si="1479"/>
        <v>-0.55860775314682765</v>
      </c>
      <c r="AC4099" s="3">
        <f t="shared" si="1480"/>
        <v>-1.1796922400869698</v>
      </c>
      <c r="AD4099" s="3">
        <f t="shared" si="1481"/>
        <v>2.0403160544047583</v>
      </c>
      <c r="AE4099" s="3">
        <f t="shared" si="1482"/>
        <v>1.5980838898968213</v>
      </c>
      <c r="AF4099" s="3">
        <f t="shared" si="1483"/>
        <v>2.9907949840190837</v>
      </c>
      <c r="AG4099" t="str">
        <f t="shared" si="1484"/>
        <v>Cluster 2</v>
      </c>
      <c r="AH4099" t="str">
        <f t="shared" si="1485"/>
        <v>Not Applicable</v>
      </c>
      <c r="AI4099" t="e">
        <f t="shared" si="1486"/>
        <v>#N/A</v>
      </c>
      <c r="AJ4099">
        <f t="shared" si="1487"/>
        <v>27.69</v>
      </c>
      <c r="AK4099" t="str">
        <f t="shared" si="1488"/>
        <v>no - Medium</v>
      </c>
      <c r="AL4099" t="str">
        <f t="shared" si="1489"/>
        <v>Q1 - Low</v>
      </c>
      <c r="AM4099">
        <f t="shared" si="1490"/>
        <v>0</v>
      </c>
      <c r="AN4099">
        <f t="shared" si="1491"/>
        <v>0</v>
      </c>
      <c r="AO4099">
        <f t="shared" si="1492"/>
        <v>0</v>
      </c>
      <c r="AP4099">
        <f t="shared" si="1493"/>
        <v>4</v>
      </c>
      <c r="AQ4099">
        <f t="shared" si="1494"/>
        <v>162.9</v>
      </c>
    </row>
    <row r="4100" spans="1:43" x14ac:dyDescent="0.25">
      <c r="A4100" t="s">
        <v>35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  <c r="U4100">
        <f t="shared" si="1472"/>
        <v>0</v>
      </c>
      <c r="V4100" t="str">
        <f t="shared" si="1473"/>
        <v>&lt;=3 calls</v>
      </c>
      <c r="W4100" t="str">
        <f t="shared" si="1474"/>
        <v>Q1</v>
      </c>
      <c r="X4100" t="str">
        <f t="shared" si="1475"/>
        <v>Not Applicable</v>
      </c>
      <c r="Y4100" t="str">
        <f t="shared" si="1476"/>
        <v>Low</v>
      </c>
      <c r="Z4100" s="3">
        <f t="shared" si="1477"/>
        <v>0.57654196768809207</v>
      </c>
      <c r="AA4100" s="3">
        <f t="shared" si="1478"/>
        <v>-0.98257471249298711</v>
      </c>
      <c r="AB4100" s="3">
        <f t="shared" si="1479"/>
        <v>0.31719944785985554</v>
      </c>
      <c r="AC4100" s="3">
        <f t="shared" si="1480"/>
        <v>8.8376964316294535E-2</v>
      </c>
      <c r="AD4100" s="3">
        <f t="shared" si="1481"/>
        <v>2.3249445194290557</v>
      </c>
      <c r="AE4100" s="3">
        <f t="shared" si="1482"/>
        <v>1.185866638235807</v>
      </c>
      <c r="AF4100" s="3">
        <f t="shared" si="1483"/>
        <v>2.3253370398585629</v>
      </c>
      <c r="AG4100" t="str">
        <f t="shared" si="1484"/>
        <v>Cluster 2</v>
      </c>
      <c r="AH4100" t="str">
        <f t="shared" si="1485"/>
        <v>&gt;16 messages</v>
      </c>
      <c r="AI4100" t="e">
        <f t="shared" si="1486"/>
        <v>#N/A</v>
      </c>
      <c r="AJ4100">
        <f t="shared" si="1487"/>
        <v>35.94</v>
      </c>
      <c r="AK4100" t="str">
        <f t="shared" si="1488"/>
        <v>no - Low</v>
      </c>
      <c r="AL4100" t="str">
        <f t="shared" si="1489"/>
        <v>Q3 - High</v>
      </c>
      <c r="AM4100">
        <f t="shared" si="1490"/>
        <v>0</v>
      </c>
      <c r="AN4100">
        <f t="shared" si="1491"/>
        <v>1</v>
      </c>
      <c r="AO4100">
        <f t="shared" si="1492"/>
        <v>0</v>
      </c>
      <c r="AP4100">
        <f t="shared" si="1493"/>
        <v>2</v>
      </c>
      <c r="AQ4100">
        <f t="shared" si="1494"/>
        <v>211.4</v>
      </c>
    </row>
    <row r="4101" spans="1:43" x14ac:dyDescent="0.25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  <c r="U4101">
        <f t="shared" si="1472"/>
        <v>0</v>
      </c>
      <c r="V4101" t="str">
        <f t="shared" si="1473"/>
        <v>&lt;=3 calls</v>
      </c>
      <c r="W4101" t="str">
        <f t="shared" si="1474"/>
        <v>Q3</v>
      </c>
      <c r="X4101" t="str">
        <f t="shared" si="1475"/>
        <v>Not Applicable</v>
      </c>
      <c r="Y4101" t="str">
        <f t="shared" si="1476"/>
        <v>Low</v>
      </c>
      <c r="Z4101" s="3">
        <f t="shared" si="1477"/>
        <v>-0.42508037665960996</v>
      </c>
      <c r="AA4101" s="3">
        <f t="shared" si="1478"/>
        <v>-0.74376645255886509</v>
      </c>
      <c r="AB4101" s="3">
        <f t="shared" si="1479"/>
        <v>-1.7581260057727612</v>
      </c>
      <c r="AC4101" s="3">
        <f t="shared" si="1480"/>
        <v>-0.20146742526159472</v>
      </c>
      <c r="AD4101" s="3">
        <f t="shared" si="1481"/>
        <v>1.2683049781828628</v>
      </c>
      <c r="AE4101" s="3">
        <f t="shared" si="1482"/>
        <v>1.9660819001733101</v>
      </c>
      <c r="AF4101" s="3">
        <f t="shared" si="1483"/>
        <v>3.7579726660387989</v>
      </c>
      <c r="AG4101" t="str">
        <f t="shared" si="1484"/>
        <v>Cluster 1</v>
      </c>
      <c r="AH4101" t="str">
        <f t="shared" si="1485"/>
        <v>Not Applicable</v>
      </c>
      <c r="AI4101" t="e">
        <f t="shared" si="1486"/>
        <v>#N/A</v>
      </c>
      <c r="AJ4101">
        <f t="shared" si="1487"/>
        <v>26.74</v>
      </c>
      <c r="AK4101" t="str">
        <f t="shared" si="1488"/>
        <v>no - Medium</v>
      </c>
      <c r="AL4101" t="str">
        <f t="shared" si="1489"/>
        <v>Q2 - Medium</v>
      </c>
      <c r="AM4101">
        <f t="shared" si="1490"/>
        <v>0</v>
      </c>
      <c r="AN4101">
        <f t="shared" si="1491"/>
        <v>1</v>
      </c>
      <c r="AO4101">
        <f t="shared" si="1492"/>
        <v>0</v>
      </c>
      <c r="AP4101">
        <f t="shared" si="1493"/>
        <v>1</v>
      </c>
      <c r="AQ4101">
        <f t="shared" si="1494"/>
        <v>157.30000000000001</v>
      </c>
    </row>
    <row r="4102" spans="1:43" x14ac:dyDescent="0.25">
      <c r="A4102" t="s">
        <v>47</v>
      </c>
      <c r="B4102">
        <v>112</v>
      </c>
      <c r="C4102" t="s">
        <v>28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  <c r="U4102">
        <f t="shared" si="1472"/>
        <v>0</v>
      </c>
      <c r="V4102" t="str">
        <f t="shared" si="1473"/>
        <v>&lt;=3 calls</v>
      </c>
      <c r="W4102" t="str">
        <f t="shared" si="1474"/>
        <v>Q3</v>
      </c>
      <c r="X4102" t="str">
        <f t="shared" si="1475"/>
        <v>Not Applicable</v>
      </c>
      <c r="Y4102" t="str">
        <f t="shared" si="1476"/>
        <v>High</v>
      </c>
      <c r="Z4102" s="3">
        <f t="shared" si="1477"/>
        <v>-0.13996052263087447</v>
      </c>
      <c r="AA4102" s="3">
        <f t="shared" si="1478"/>
        <v>0.8821197838259488</v>
      </c>
      <c r="AB4102" s="3">
        <f t="shared" si="1479"/>
        <v>0.82957644980934386</v>
      </c>
      <c r="AC4102" s="3">
        <f t="shared" si="1480"/>
        <v>-2.2303781523068174</v>
      </c>
      <c r="AD4102" s="3">
        <f t="shared" si="1481"/>
        <v>3.0237763089675291</v>
      </c>
      <c r="AE4102" s="3">
        <f t="shared" si="1482"/>
        <v>2.5417529481202719</v>
      </c>
      <c r="AF4102" s="3">
        <f t="shared" si="1483"/>
        <v>3.4318789215068315</v>
      </c>
      <c r="AG4102" t="str">
        <f t="shared" si="1484"/>
        <v>Cluster 2</v>
      </c>
      <c r="AH4102" t="str">
        <f t="shared" si="1485"/>
        <v>Not Applicable</v>
      </c>
      <c r="AI4102" t="e">
        <f t="shared" si="1486"/>
        <v>#N/A</v>
      </c>
      <c r="AJ4102">
        <f t="shared" si="1487"/>
        <v>29.36</v>
      </c>
      <c r="AK4102" t="str">
        <f t="shared" si="1488"/>
        <v>no - Low</v>
      </c>
      <c r="AL4102" t="str">
        <f t="shared" si="1489"/>
        <v>Q1 - Low</v>
      </c>
      <c r="AM4102">
        <f t="shared" si="1490"/>
        <v>0</v>
      </c>
      <c r="AN4102">
        <f t="shared" si="1491"/>
        <v>0</v>
      </c>
      <c r="AO4102">
        <f t="shared" si="1492"/>
        <v>1</v>
      </c>
      <c r="AP4102">
        <f t="shared" si="1493"/>
        <v>0</v>
      </c>
      <c r="AQ4102">
        <f t="shared" si="1494"/>
        <v>172.7</v>
      </c>
    </row>
    <row r="4103" spans="1:43" x14ac:dyDescent="0.25">
      <c r="A4103" t="s">
        <v>33</v>
      </c>
      <c r="B4103">
        <v>77</v>
      </c>
      <c r="C4103" t="s">
        <v>25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  <c r="U4103">
        <f t="shared" si="1472"/>
        <v>0</v>
      </c>
      <c r="V4103" t="str">
        <f t="shared" si="1473"/>
        <v>&lt;=3 calls</v>
      </c>
      <c r="W4103" t="str">
        <f t="shared" si="1474"/>
        <v>Q2</v>
      </c>
      <c r="X4103" t="str">
        <f t="shared" si="1475"/>
        <v>Not Applicable</v>
      </c>
      <c r="Y4103" t="str">
        <f t="shared" si="1476"/>
        <v>Low</v>
      </c>
      <c r="Z4103" s="3">
        <f t="shared" si="1477"/>
        <v>0.30253067940073525</v>
      </c>
      <c r="AA4103" s="3">
        <f t="shared" si="1478"/>
        <v>-1.6412874961446071</v>
      </c>
      <c r="AB4103" s="3">
        <f t="shared" si="1479"/>
        <v>-1.501937504798017</v>
      </c>
      <c r="AC4103" s="3">
        <f t="shared" si="1480"/>
        <v>0.41445190259141979</v>
      </c>
      <c r="AD4103" s="3">
        <f t="shared" si="1481"/>
        <v>2.0881693578249125</v>
      </c>
      <c r="AE4103" s="3">
        <f t="shared" si="1482"/>
        <v>2.2831855169608635</v>
      </c>
      <c r="AF4103" s="3">
        <f t="shared" si="1483"/>
        <v>3.7503894388130932</v>
      </c>
      <c r="AG4103" t="str">
        <f t="shared" si="1484"/>
        <v>Cluster 1</v>
      </c>
      <c r="AH4103" t="str">
        <f t="shared" si="1485"/>
        <v>Not Applicable</v>
      </c>
      <c r="AI4103" t="e">
        <f t="shared" si="1486"/>
        <v>#N/A</v>
      </c>
      <c r="AJ4103">
        <f t="shared" si="1487"/>
        <v>33.42</v>
      </c>
      <c r="AK4103" t="str">
        <f t="shared" si="1488"/>
        <v>no - Low</v>
      </c>
      <c r="AL4103" t="str">
        <f t="shared" si="1489"/>
        <v>Q3 - High</v>
      </c>
      <c r="AM4103">
        <f t="shared" si="1490"/>
        <v>0</v>
      </c>
      <c r="AN4103">
        <f t="shared" si="1491"/>
        <v>0</v>
      </c>
      <c r="AO4103">
        <f t="shared" si="1492"/>
        <v>0</v>
      </c>
      <c r="AP4103">
        <f t="shared" si="1493"/>
        <v>2</v>
      </c>
      <c r="AQ4103">
        <f t="shared" si="1494"/>
        <v>196.6</v>
      </c>
    </row>
    <row r="4104" spans="1:43" x14ac:dyDescent="0.25">
      <c r="A4104" t="s">
        <v>50</v>
      </c>
      <c r="B4104">
        <v>68</v>
      </c>
      <c r="C4104" t="s">
        <v>25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  <c r="U4104">
        <f t="shared" si="1472"/>
        <v>0</v>
      </c>
      <c r="V4104" t="str">
        <f t="shared" si="1473"/>
        <v>&lt;=3 calls</v>
      </c>
      <c r="W4104" t="str">
        <f t="shared" si="1474"/>
        <v>Q1</v>
      </c>
      <c r="X4104" t="str">
        <f t="shared" si="1475"/>
        <v>Not Applicable</v>
      </c>
      <c r="Y4104" t="str">
        <f t="shared" si="1476"/>
        <v>High</v>
      </c>
      <c r="Z4104" s="3">
        <f t="shared" si="1477"/>
        <v>-0.60281742852167952</v>
      </c>
      <c r="AA4104" s="3">
        <f t="shared" si="1478"/>
        <v>1.1766499710780329</v>
      </c>
      <c r="AB4104" s="3">
        <f t="shared" si="1479"/>
        <v>0.72630666647068709</v>
      </c>
      <c r="AC4104" s="3">
        <f t="shared" si="1480"/>
        <v>-0.49131181483948333</v>
      </c>
      <c r="AD4104" s="3">
        <f t="shared" si="1481"/>
        <v>2.8520970299243276</v>
      </c>
      <c r="AE4104" s="3">
        <f t="shared" si="1482"/>
        <v>1.5864434057753383</v>
      </c>
      <c r="AF4104" s="3">
        <f t="shared" si="1483"/>
        <v>2.2134018820252548</v>
      </c>
      <c r="AG4104" t="str">
        <f t="shared" si="1484"/>
        <v>Cluster 2</v>
      </c>
      <c r="AH4104" t="str">
        <f t="shared" si="1485"/>
        <v>&gt;16 messages</v>
      </c>
      <c r="AI4104" t="e">
        <f t="shared" si="1486"/>
        <v>#N/A</v>
      </c>
      <c r="AJ4104">
        <f t="shared" si="1487"/>
        <v>25.11</v>
      </c>
      <c r="AK4104" t="str">
        <f t="shared" si="1488"/>
        <v>no - High</v>
      </c>
      <c r="AL4104" t="str">
        <f t="shared" si="1489"/>
        <v>Q2 - Medium</v>
      </c>
      <c r="AM4104">
        <f t="shared" si="1490"/>
        <v>0</v>
      </c>
      <c r="AN4104">
        <f t="shared" si="1491"/>
        <v>0</v>
      </c>
      <c r="AO4104">
        <f t="shared" si="1492"/>
        <v>0</v>
      </c>
      <c r="AP4104">
        <f t="shared" si="1493"/>
        <v>3</v>
      </c>
      <c r="AQ4104">
        <f t="shared" si="1494"/>
        <v>147.69999999999999</v>
      </c>
    </row>
    <row r="4105" spans="1:43" x14ac:dyDescent="0.25">
      <c r="A4105" t="s">
        <v>34</v>
      </c>
      <c r="B4105">
        <v>83</v>
      </c>
      <c r="C4105" t="s">
        <v>25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  <c r="U4105">
        <f t="shared" si="1472"/>
        <v>1</v>
      </c>
      <c r="V4105" t="str">
        <f t="shared" si="1473"/>
        <v>&lt;=3 calls</v>
      </c>
      <c r="W4105" t="str">
        <f t="shared" si="1474"/>
        <v>Q2</v>
      </c>
      <c r="X4105" t="str">
        <f t="shared" si="1475"/>
        <v>Low</v>
      </c>
      <c r="Y4105" t="str">
        <f t="shared" si="1476"/>
        <v>Medium</v>
      </c>
      <c r="Z4105" s="3">
        <f t="shared" si="1477"/>
        <v>0.32104495563636748</v>
      </c>
      <c r="AA4105" s="3">
        <f t="shared" si="1478"/>
        <v>-0.45122633413956581</v>
      </c>
      <c r="AB4105" s="3">
        <f t="shared" si="1479"/>
        <v>-1.4642043147319697</v>
      </c>
      <c r="AC4105" s="3">
        <f t="shared" si="1480"/>
        <v>-0.38262016874777532</v>
      </c>
      <c r="AD4105" s="3">
        <f t="shared" si="1481"/>
        <v>1.6257170150450524</v>
      </c>
      <c r="AE4105" s="3">
        <f t="shared" si="1482"/>
        <v>1.6115109484495851</v>
      </c>
      <c r="AF4105" s="3">
        <f t="shared" si="1483"/>
        <v>3.2482270950379637</v>
      </c>
      <c r="AG4105" t="str">
        <f t="shared" si="1484"/>
        <v>Cluster 2</v>
      </c>
      <c r="AH4105" t="str">
        <f t="shared" si="1485"/>
        <v>Not Applicable</v>
      </c>
      <c r="AI4105">
        <f t="shared" si="1486"/>
        <v>33.590000000000003</v>
      </c>
      <c r="AJ4105" t="e">
        <f t="shared" si="1487"/>
        <v>#N/A</v>
      </c>
      <c r="AK4105" t="str">
        <f t="shared" si="1488"/>
        <v>yes - Low</v>
      </c>
      <c r="AL4105" t="str">
        <f t="shared" si="1489"/>
        <v>Q2 - Medium</v>
      </c>
      <c r="AM4105">
        <f t="shared" si="1490"/>
        <v>1</v>
      </c>
      <c r="AN4105">
        <f t="shared" si="1491"/>
        <v>0</v>
      </c>
      <c r="AO4105">
        <f t="shared" si="1492"/>
        <v>0</v>
      </c>
      <c r="AP4105">
        <f t="shared" si="1493"/>
        <v>3</v>
      </c>
      <c r="AQ4105">
        <f t="shared" si="1494"/>
        <v>197.6</v>
      </c>
    </row>
    <row r="4106" spans="1:43" x14ac:dyDescent="0.25">
      <c r="A4106" t="s">
        <v>74</v>
      </c>
      <c r="B4106">
        <v>87</v>
      </c>
      <c r="C4106" t="s">
        <v>28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  <c r="U4106">
        <f t="shared" si="1472"/>
        <v>0</v>
      </c>
      <c r="V4106" t="str">
        <f t="shared" si="1473"/>
        <v>&lt;=3 calls</v>
      </c>
      <c r="W4106" t="str">
        <f t="shared" si="1474"/>
        <v>Q2</v>
      </c>
      <c r="X4106" t="str">
        <f t="shared" si="1475"/>
        <v>Not Applicable</v>
      </c>
      <c r="Y4106" t="str">
        <f t="shared" si="1476"/>
        <v>Medium</v>
      </c>
      <c r="Z4106" s="3">
        <f t="shared" si="1477"/>
        <v>0.11923934466797637</v>
      </c>
      <c r="AA4106" s="3">
        <f t="shared" si="1478"/>
        <v>0.39455291979378299</v>
      </c>
      <c r="AB4106" s="3">
        <f t="shared" si="1479"/>
        <v>0.47806199498353191</v>
      </c>
      <c r="AC4106" s="3">
        <f t="shared" si="1480"/>
        <v>0.63183519477483641</v>
      </c>
      <c r="AD4106" s="3">
        <f t="shared" si="1481"/>
        <v>2.836375842634169</v>
      </c>
      <c r="AE4106" s="3">
        <f t="shared" si="1482"/>
        <v>0.89311198191404739</v>
      </c>
      <c r="AF4106" s="3">
        <f t="shared" si="1483"/>
        <v>1.2450984313692564</v>
      </c>
      <c r="AG4106" t="str">
        <f t="shared" si="1484"/>
        <v>Cluster 2</v>
      </c>
      <c r="AH4106" t="str">
        <f t="shared" si="1485"/>
        <v>&gt;16 messages</v>
      </c>
      <c r="AI4106" t="e">
        <f t="shared" si="1486"/>
        <v>#N/A</v>
      </c>
      <c r="AJ4106">
        <f t="shared" si="1487"/>
        <v>31.74</v>
      </c>
      <c r="AK4106" t="str">
        <f t="shared" si="1488"/>
        <v>no - Medium</v>
      </c>
      <c r="AL4106" t="str">
        <f t="shared" si="1489"/>
        <v>Q3 - High</v>
      </c>
      <c r="AM4106">
        <f t="shared" si="1490"/>
        <v>0</v>
      </c>
      <c r="AN4106">
        <f t="shared" si="1491"/>
        <v>0</v>
      </c>
      <c r="AO4106">
        <f t="shared" si="1492"/>
        <v>1</v>
      </c>
      <c r="AP4106">
        <f t="shared" si="1493"/>
        <v>1</v>
      </c>
      <c r="AQ4106">
        <f t="shared" si="1494"/>
        <v>186.7</v>
      </c>
    </row>
    <row r="4107" spans="1:43" x14ac:dyDescent="0.25">
      <c r="A4107" t="s">
        <v>43</v>
      </c>
      <c r="B4107">
        <v>43</v>
      </c>
      <c r="C4107" t="s">
        <v>25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  <c r="U4107">
        <f t="shared" si="1472"/>
        <v>0</v>
      </c>
      <c r="V4107" t="str">
        <f t="shared" si="1473"/>
        <v>&lt;=3 calls</v>
      </c>
      <c r="W4107" t="str">
        <f t="shared" si="1474"/>
        <v>Q1</v>
      </c>
      <c r="X4107" t="str">
        <f t="shared" si="1475"/>
        <v>Not Applicable</v>
      </c>
      <c r="Y4107" t="str">
        <f t="shared" si="1476"/>
        <v>Low</v>
      </c>
      <c r="Z4107" s="3">
        <f t="shared" si="1477"/>
        <v>0.33770780424843655</v>
      </c>
      <c r="AA4107" s="3">
        <f t="shared" si="1478"/>
        <v>-0.73779624606051242</v>
      </c>
      <c r="AB4107" s="3">
        <f t="shared" si="1479"/>
        <v>0.23180328086827395</v>
      </c>
      <c r="AC4107" s="3">
        <f t="shared" si="1480"/>
        <v>0.19706861040800316</v>
      </c>
      <c r="AD4107" s="3">
        <f t="shared" si="1481"/>
        <v>2.1928350505473784</v>
      </c>
      <c r="AE4107" s="3">
        <f t="shared" si="1482"/>
        <v>0.86657870962811079</v>
      </c>
      <c r="AF4107" s="3">
        <f t="shared" si="1483"/>
        <v>2.1664237261099961</v>
      </c>
      <c r="AG4107" t="str">
        <f t="shared" si="1484"/>
        <v>Cluster 2</v>
      </c>
      <c r="AH4107" t="str">
        <f t="shared" si="1485"/>
        <v>&gt;16 messages</v>
      </c>
      <c r="AI4107" t="e">
        <f t="shared" si="1486"/>
        <v>#N/A</v>
      </c>
      <c r="AJ4107">
        <f t="shared" si="1487"/>
        <v>33.75</v>
      </c>
      <c r="AK4107" t="str">
        <f t="shared" si="1488"/>
        <v>no - Low</v>
      </c>
      <c r="AL4107" t="str">
        <f t="shared" si="1489"/>
        <v>Q3 - High</v>
      </c>
      <c r="AM4107">
        <f t="shared" si="1490"/>
        <v>0</v>
      </c>
      <c r="AN4107">
        <f t="shared" si="1491"/>
        <v>0</v>
      </c>
      <c r="AO4107">
        <f t="shared" si="1492"/>
        <v>0</v>
      </c>
      <c r="AP4107">
        <f t="shared" si="1493"/>
        <v>1</v>
      </c>
      <c r="AQ4107">
        <f t="shared" si="1494"/>
        <v>198.5</v>
      </c>
    </row>
    <row r="4108" spans="1:43" x14ac:dyDescent="0.25">
      <c r="A4108" t="s">
        <v>59</v>
      </c>
      <c r="B4108">
        <v>113</v>
      </c>
      <c r="C4108" t="s">
        <v>25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  <c r="U4108">
        <f t="shared" si="1472"/>
        <v>0</v>
      </c>
      <c r="V4108" t="str">
        <f t="shared" si="1473"/>
        <v>&lt;=3 calls</v>
      </c>
      <c r="W4108" t="str">
        <f t="shared" si="1474"/>
        <v>Q3</v>
      </c>
      <c r="X4108" t="str">
        <f t="shared" si="1475"/>
        <v>Not Applicable</v>
      </c>
      <c r="Y4108" t="str">
        <f t="shared" si="1476"/>
        <v>Medium</v>
      </c>
      <c r="Z4108" s="3">
        <f t="shared" si="1477"/>
        <v>-0.35472612696420791</v>
      </c>
      <c r="AA4108" s="3">
        <f t="shared" si="1478"/>
        <v>0.10201280137448375</v>
      </c>
      <c r="AB4108" s="3">
        <f t="shared" si="1479"/>
        <v>-2.7848659670436349</v>
      </c>
      <c r="AC4108" s="3">
        <f t="shared" si="1480"/>
        <v>0.70429629216930834</v>
      </c>
      <c r="AD4108" s="3">
        <f t="shared" si="1481"/>
        <v>2.7787016675829936</v>
      </c>
      <c r="AE4108" s="3">
        <f t="shared" si="1482"/>
        <v>2.8961610725849853</v>
      </c>
      <c r="AF4108" s="3">
        <f t="shared" si="1483"/>
        <v>4.1296870292171919</v>
      </c>
      <c r="AG4108" t="str">
        <f t="shared" si="1484"/>
        <v>Cluster 1</v>
      </c>
      <c r="AH4108" t="str">
        <f t="shared" si="1485"/>
        <v>Not Applicable</v>
      </c>
      <c r="AI4108" t="e">
        <f t="shared" si="1486"/>
        <v>#N/A</v>
      </c>
      <c r="AJ4108">
        <f t="shared" si="1487"/>
        <v>27.39</v>
      </c>
      <c r="AK4108" t="str">
        <f t="shared" si="1488"/>
        <v>no - Low</v>
      </c>
      <c r="AL4108" t="str">
        <f t="shared" si="1489"/>
        <v>Q4 - Very High</v>
      </c>
      <c r="AM4108">
        <f t="shared" si="1490"/>
        <v>0</v>
      </c>
      <c r="AN4108">
        <f t="shared" si="1491"/>
        <v>0</v>
      </c>
      <c r="AO4108">
        <f t="shared" si="1492"/>
        <v>0</v>
      </c>
      <c r="AP4108">
        <f t="shared" si="1493"/>
        <v>2</v>
      </c>
      <c r="AQ4108">
        <f t="shared" si="1494"/>
        <v>161.1</v>
      </c>
    </row>
    <row r="4109" spans="1:43" x14ac:dyDescent="0.25">
      <c r="A4109" t="s">
        <v>50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  <c r="U4109">
        <f t="shared" si="1472"/>
        <v>0</v>
      </c>
      <c r="V4109" t="str">
        <f t="shared" si="1473"/>
        <v>&lt;=3 calls</v>
      </c>
      <c r="W4109" t="str">
        <f t="shared" si="1474"/>
        <v>Q2</v>
      </c>
      <c r="X4109" t="str">
        <f t="shared" si="1475"/>
        <v>Not Applicable</v>
      </c>
      <c r="Y4109" t="str">
        <f t="shared" si="1476"/>
        <v>Medium</v>
      </c>
      <c r="Z4109" s="3">
        <f t="shared" si="1477"/>
        <v>0.19514787723406882</v>
      </c>
      <c r="AA4109" s="3">
        <f t="shared" si="1478"/>
        <v>-0.45122633413956581</v>
      </c>
      <c r="AB4109" s="3">
        <f t="shared" si="1479"/>
        <v>0.53168284402475774</v>
      </c>
      <c r="AC4109" s="3">
        <f t="shared" si="1480"/>
        <v>-1.5782282757565671</v>
      </c>
      <c r="AD4109" s="3">
        <f t="shared" si="1481"/>
        <v>2.0999836328798334</v>
      </c>
      <c r="AE4109" s="3">
        <f t="shared" si="1482"/>
        <v>1.7364270890647255</v>
      </c>
      <c r="AF4109" s="3">
        <f t="shared" si="1483"/>
        <v>3.1016812880939928</v>
      </c>
      <c r="AG4109" t="str">
        <f t="shared" si="1484"/>
        <v>Cluster 2</v>
      </c>
      <c r="AH4109" t="str">
        <f t="shared" si="1485"/>
        <v>&gt;16 messages</v>
      </c>
      <c r="AI4109" t="e">
        <f t="shared" si="1486"/>
        <v>#N/A</v>
      </c>
      <c r="AJ4109">
        <f t="shared" si="1487"/>
        <v>32.44</v>
      </c>
      <c r="AK4109" t="str">
        <f t="shared" si="1488"/>
        <v>no - Low</v>
      </c>
      <c r="AL4109" t="str">
        <f t="shared" si="1489"/>
        <v>Q1 - Low</v>
      </c>
      <c r="AM4109">
        <f t="shared" si="1490"/>
        <v>0</v>
      </c>
      <c r="AN4109">
        <f t="shared" si="1491"/>
        <v>1</v>
      </c>
      <c r="AO4109">
        <f t="shared" si="1492"/>
        <v>0</v>
      </c>
      <c r="AP4109">
        <f t="shared" si="1493"/>
        <v>2</v>
      </c>
      <c r="AQ4109">
        <f t="shared" si="1494"/>
        <v>190.8</v>
      </c>
    </row>
    <row r="4110" spans="1:43" x14ac:dyDescent="0.25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  <c r="U4110">
        <f t="shared" si="1472"/>
        <v>0</v>
      </c>
      <c r="V4110" t="str">
        <f t="shared" si="1473"/>
        <v>&lt;=3 calls</v>
      </c>
      <c r="W4110" t="str">
        <f t="shared" si="1474"/>
        <v>Q1</v>
      </c>
      <c r="X4110" t="str">
        <f t="shared" si="1475"/>
        <v>Not Applicable</v>
      </c>
      <c r="Y4110" t="str">
        <f t="shared" si="1476"/>
        <v>Medium</v>
      </c>
      <c r="Z4110" s="3">
        <f t="shared" si="1477"/>
        <v>0.27661069267085009</v>
      </c>
      <c r="AA4110" s="3">
        <f t="shared" si="1478"/>
        <v>-0.40545475098552552</v>
      </c>
      <c r="AB4110" s="3">
        <f t="shared" si="1479"/>
        <v>1.9417125780717988</v>
      </c>
      <c r="AC4110" s="3">
        <f t="shared" si="1480"/>
        <v>0.45068245128865581</v>
      </c>
      <c r="AD4110" s="3">
        <f t="shared" si="1481"/>
        <v>3.5695057613386654</v>
      </c>
      <c r="AE4110" s="3">
        <f t="shared" si="1482"/>
        <v>2.0528685876447046</v>
      </c>
      <c r="AF4110" s="3">
        <f t="shared" si="1483"/>
        <v>1.9201998583602715</v>
      </c>
      <c r="AG4110" t="str">
        <f t="shared" si="1484"/>
        <v>Cluster 3</v>
      </c>
      <c r="AH4110" t="str">
        <f t="shared" si="1485"/>
        <v>Not Applicable</v>
      </c>
      <c r="AI4110" t="e">
        <f t="shared" si="1486"/>
        <v>#N/A</v>
      </c>
      <c r="AJ4110">
        <f t="shared" si="1487"/>
        <v>33.18</v>
      </c>
      <c r="AK4110" t="str">
        <f t="shared" si="1488"/>
        <v>no - Medium</v>
      </c>
      <c r="AL4110" t="str">
        <f t="shared" si="1489"/>
        <v>Q3 - High</v>
      </c>
      <c r="AM4110">
        <f t="shared" si="1490"/>
        <v>0</v>
      </c>
      <c r="AN4110">
        <f t="shared" si="1491"/>
        <v>1</v>
      </c>
      <c r="AO4110">
        <f t="shared" si="1492"/>
        <v>0</v>
      </c>
      <c r="AP4110">
        <f t="shared" si="1493"/>
        <v>1</v>
      </c>
      <c r="AQ4110">
        <f t="shared" si="1494"/>
        <v>195.2</v>
      </c>
    </row>
    <row r="4111" spans="1:43" x14ac:dyDescent="0.25">
      <c r="A4111" t="s">
        <v>24</v>
      </c>
      <c r="B4111">
        <v>172</v>
      </c>
      <c r="C4111" t="s">
        <v>28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  <c r="U4111">
        <f t="shared" si="1472"/>
        <v>1</v>
      </c>
      <c r="V4111" t="str">
        <f t="shared" si="1473"/>
        <v>&lt;=3 calls</v>
      </c>
      <c r="W4111" t="str">
        <f t="shared" si="1474"/>
        <v>Q4</v>
      </c>
      <c r="X4111" t="str">
        <f t="shared" si="1475"/>
        <v>Not Applicable</v>
      </c>
      <c r="Y4111" t="str">
        <f t="shared" si="1476"/>
        <v>High</v>
      </c>
      <c r="Z4111" s="3">
        <f t="shared" si="1477"/>
        <v>2.0410212179265992</v>
      </c>
      <c r="AA4111" s="3">
        <f t="shared" si="1478"/>
        <v>1.0512756346126186</v>
      </c>
      <c r="AB4111" s="3">
        <f t="shared" si="1479"/>
        <v>-0.81876816886536607</v>
      </c>
      <c r="AC4111" s="3">
        <f t="shared" si="1480"/>
        <v>0.37822135389418376</v>
      </c>
      <c r="AD4111" s="3">
        <f t="shared" si="1481"/>
        <v>3.9227389479777401</v>
      </c>
      <c r="AE4111" s="3">
        <f t="shared" si="1482"/>
        <v>2.4666537614439195</v>
      </c>
      <c r="AF4111" s="3">
        <f t="shared" si="1483"/>
        <v>2.1865225138812008</v>
      </c>
      <c r="AG4111" t="str">
        <f t="shared" si="1484"/>
        <v>Cluster 3</v>
      </c>
      <c r="AH4111" t="str">
        <f t="shared" si="1485"/>
        <v>Not Applicable</v>
      </c>
      <c r="AI4111">
        <f t="shared" si="1486"/>
        <v>49.39</v>
      </c>
      <c r="AJ4111" t="e">
        <f t="shared" si="1487"/>
        <v>#N/A</v>
      </c>
      <c r="AK4111" t="str">
        <f t="shared" si="1488"/>
        <v>no - Medium</v>
      </c>
      <c r="AL4111" t="str">
        <f t="shared" si="1489"/>
        <v>Q3 - High</v>
      </c>
      <c r="AM4111">
        <f t="shared" si="1490"/>
        <v>0</v>
      </c>
      <c r="AN4111">
        <f t="shared" si="1491"/>
        <v>0</v>
      </c>
      <c r="AO4111">
        <f t="shared" si="1492"/>
        <v>1</v>
      </c>
      <c r="AP4111">
        <f t="shared" si="1493"/>
        <v>2</v>
      </c>
      <c r="AQ4111">
        <f t="shared" si="1494"/>
        <v>290.5</v>
      </c>
    </row>
    <row r="4112" spans="1:43" x14ac:dyDescent="0.25">
      <c r="A4112" t="s">
        <v>66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  <c r="U4112">
        <f t="shared" si="1472"/>
        <v>0</v>
      </c>
      <c r="V4112" t="str">
        <f t="shared" si="1473"/>
        <v>&lt;=3 calls</v>
      </c>
      <c r="W4112" t="str">
        <f t="shared" si="1474"/>
        <v>Q2</v>
      </c>
      <c r="X4112" t="str">
        <f t="shared" si="1475"/>
        <v>Not Applicable</v>
      </c>
      <c r="Y4112" t="str">
        <f t="shared" si="1476"/>
        <v>Medium</v>
      </c>
      <c r="Z4112" s="3">
        <f t="shared" si="1477"/>
        <v>-0.27881759439811599</v>
      </c>
      <c r="AA4112" s="3">
        <f t="shared" si="1478"/>
        <v>-0.12485504556293228</v>
      </c>
      <c r="AB4112" s="3">
        <f t="shared" si="1479"/>
        <v>-0.58839711372528625</v>
      </c>
      <c r="AC4112" s="3">
        <f t="shared" si="1480"/>
        <v>0.55937409738036437</v>
      </c>
      <c r="AD4112" s="3">
        <f t="shared" si="1481"/>
        <v>1.9715596021923554</v>
      </c>
      <c r="AE4112" s="3">
        <f t="shared" si="1482"/>
        <v>0.8674321746446918</v>
      </c>
      <c r="AF4112" s="3">
        <f t="shared" si="1483"/>
        <v>2.3701961712526578</v>
      </c>
      <c r="AG4112" t="str">
        <f t="shared" si="1484"/>
        <v>Cluster 2</v>
      </c>
      <c r="AH4112" t="str">
        <f t="shared" si="1485"/>
        <v>&gt;16 messages</v>
      </c>
      <c r="AI4112" t="e">
        <f t="shared" si="1486"/>
        <v>#N/A</v>
      </c>
      <c r="AJ4112">
        <f t="shared" si="1487"/>
        <v>28.08</v>
      </c>
      <c r="AK4112" t="str">
        <f t="shared" si="1488"/>
        <v>no - Low</v>
      </c>
      <c r="AL4112" t="str">
        <f t="shared" si="1489"/>
        <v>Q3 - High</v>
      </c>
      <c r="AM4112">
        <f t="shared" si="1490"/>
        <v>0</v>
      </c>
      <c r="AN4112">
        <f t="shared" si="1491"/>
        <v>1</v>
      </c>
      <c r="AO4112">
        <f t="shared" si="1492"/>
        <v>0</v>
      </c>
      <c r="AP4112">
        <f t="shared" si="1493"/>
        <v>1</v>
      </c>
      <c r="AQ4112">
        <f t="shared" si="1494"/>
        <v>165.2</v>
      </c>
    </row>
    <row r="4113" spans="1:43" x14ac:dyDescent="0.25">
      <c r="A4113" t="s">
        <v>51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  <c r="U4113">
        <f t="shared" si="1472"/>
        <v>0</v>
      </c>
      <c r="V4113" t="str">
        <f t="shared" si="1473"/>
        <v>&lt;=3 calls</v>
      </c>
      <c r="W4113" t="str">
        <f t="shared" si="1474"/>
        <v>Q2</v>
      </c>
      <c r="X4113" t="str">
        <f t="shared" si="1475"/>
        <v>Not Applicable</v>
      </c>
      <c r="Y4113" t="str">
        <f t="shared" si="1476"/>
        <v>Medium</v>
      </c>
      <c r="Z4113" s="3">
        <f t="shared" si="1477"/>
        <v>0.34511351474268953</v>
      </c>
      <c r="AA4113" s="3">
        <f t="shared" si="1478"/>
        <v>0.18957583001699471</v>
      </c>
      <c r="AB4113" s="3">
        <f t="shared" si="1479"/>
        <v>-1.0968022009309797</v>
      </c>
      <c r="AC4113" s="3">
        <f t="shared" si="1480"/>
        <v>0.41445190259141979</v>
      </c>
      <c r="AD4113" s="3">
        <f t="shared" si="1481"/>
        <v>2.2878955119833648</v>
      </c>
      <c r="AE4113" s="3">
        <f t="shared" si="1482"/>
        <v>1.2368459002290357</v>
      </c>
      <c r="AF4113" s="3">
        <f t="shared" si="1483"/>
        <v>2.4135264009480246</v>
      </c>
      <c r="AG4113" t="str">
        <f t="shared" si="1484"/>
        <v>Cluster 2</v>
      </c>
      <c r="AH4113" t="str">
        <f t="shared" si="1485"/>
        <v>Not Applicable</v>
      </c>
      <c r="AI4113" t="e">
        <f t="shared" si="1486"/>
        <v>#N/A</v>
      </c>
      <c r="AJ4113">
        <f t="shared" si="1487"/>
        <v>33.81</v>
      </c>
      <c r="AK4113" t="str">
        <f t="shared" si="1488"/>
        <v>no - Medium</v>
      </c>
      <c r="AL4113" t="str">
        <f t="shared" si="1489"/>
        <v>Q3 - High</v>
      </c>
      <c r="AM4113">
        <f t="shared" si="1490"/>
        <v>0</v>
      </c>
      <c r="AN4113">
        <f t="shared" si="1491"/>
        <v>1</v>
      </c>
      <c r="AO4113">
        <f t="shared" si="1492"/>
        <v>0</v>
      </c>
      <c r="AP4113">
        <f t="shared" si="1493"/>
        <v>1</v>
      </c>
      <c r="AQ4113">
        <f t="shared" si="1494"/>
        <v>198.9</v>
      </c>
    </row>
    <row r="4114" spans="1:43" x14ac:dyDescent="0.25">
      <c r="A4114" t="s">
        <v>54</v>
      </c>
      <c r="B4114">
        <v>97</v>
      </c>
      <c r="C4114" t="s">
        <v>25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  <c r="U4114">
        <f t="shared" si="1472"/>
        <v>0</v>
      </c>
      <c r="V4114" t="str">
        <f t="shared" si="1473"/>
        <v>&lt;=3 calls</v>
      </c>
      <c r="W4114" t="str">
        <f t="shared" si="1474"/>
        <v>Q2</v>
      </c>
      <c r="X4114" t="str">
        <f t="shared" si="1475"/>
        <v>Not Applicable</v>
      </c>
      <c r="Y4114" t="str">
        <f t="shared" si="1476"/>
        <v>Medium</v>
      </c>
      <c r="Z4114" s="3">
        <f t="shared" si="1477"/>
        <v>-0.20476048945558717</v>
      </c>
      <c r="AA4114" s="3">
        <f t="shared" si="1478"/>
        <v>0.486096086101863</v>
      </c>
      <c r="AB4114" s="3">
        <f t="shared" si="1479"/>
        <v>-1.8375643006486508</v>
      </c>
      <c r="AC4114" s="3">
        <f t="shared" si="1480"/>
        <v>0.99414068174719761</v>
      </c>
      <c r="AD4114" s="3">
        <f t="shared" si="1481"/>
        <v>2.7420792243438985</v>
      </c>
      <c r="AE4114" s="3">
        <f t="shared" si="1482"/>
        <v>2.1548026631431449</v>
      </c>
      <c r="AF4114" s="3">
        <f t="shared" si="1483"/>
        <v>3.1252760776608435</v>
      </c>
      <c r="AG4114" t="str">
        <f t="shared" si="1484"/>
        <v>Cluster 2</v>
      </c>
      <c r="AH4114" t="str">
        <f t="shared" si="1485"/>
        <v>Not Applicable</v>
      </c>
      <c r="AI4114" t="e">
        <f t="shared" si="1486"/>
        <v>#N/A</v>
      </c>
      <c r="AJ4114">
        <f t="shared" si="1487"/>
        <v>28.76</v>
      </c>
      <c r="AK4114" t="str">
        <f t="shared" si="1488"/>
        <v>no - Medium</v>
      </c>
      <c r="AL4114" t="str">
        <f t="shared" si="1489"/>
        <v>Q4 - Very High</v>
      </c>
      <c r="AM4114">
        <f t="shared" si="1490"/>
        <v>0</v>
      </c>
      <c r="AN4114">
        <f t="shared" si="1491"/>
        <v>0</v>
      </c>
      <c r="AO4114">
        <f t="shared" si="1492"/>
        <v>0</v>
      </c>
      <c r="AP4114">
        <f t="shared" si="1493"/>
        <v>1</v>
      </c>
      <c r="AQ4114">
        <f t="shared" si="1494"/>
        <v>169.2</v>
      </c>
    </row>
    <row r="4115" spans="1:43" x14ac:dyDescent="0.25">
      <c r="A4115" t="s">
        <v>54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  <c r="U4115">
        <f t="shared" si="1472"/>
        <v>1</v>
      </c>
      <c r="V4115" t="str">
        <f t="shared" si="1473"/>
        <v>&lt;=3 calls</v>
      </c>
      <c r="W4115" t="str">
        <f t="shared" si="1474"/>
        <v>Q3</v>
      </c>
      <c r="X4115" t="str">
        <f t="shared" si="1475"/>
        <v>Not Applicable</v>
      </c>
      <c r="Y4115" t="str">
        <f t="shared" si="1476"/>
        <v>Medium</v>
      </c>
      <c r="Z4115" s="3">
        <f t="shared" si="1477"/>
        <v>1.763307074392116</v>
      </c>
      <c r="AA4115" s="3">
        <f t="shared" si="1478"/>
        <v>0.50997691209527551</v>
      </c>
      <c r="AB4115" s="3">
        <f t="shared" si="1479"/>
        <v>2.5176402159219986</v>
      </c>
      <c r="AC4115" s="3">
        <f t="shared" si="1480"/>
        <v>-1.9767643114261646</v>
      </c>
      <c r="AD4115" s="3">
        <f t="shared" si="1481"/>
        <v>4.8211780169574627</v>
      </c>
      <c r="AE4115" s="3">
        <f t="shared" si="1482"/>
        <v>3.6899102549015259</v>
      </c>
      <c r="AF4115" s="3">
        <f t="shared" si="1483"/>
        <v>3.4622417459300832</v>
      </c>
      <c r="AG4115" t="str">
        <f t="shared" si="1484"/>
        <v>Cluster 3</v>
      </c>
      <c r="AH4115" t="str">
        <f t="shared" si="1485"/>
        <v>Not Applicable</v>
      </c>
      <c r="AI4115">
        <f t="shared" si="1486"/>
        <v>46.84</v>
      </c>
      <c r="AJ4115" t="e">
        <f t="shared" si="1487"/>
        <v>#N/A</v>
      </c>
      <c r="AK4115" t="str">
        <f t="shared" si="1488"/>
        <v>no - Low</v>
      </c>
      <c r="AL4115" t="str">
        <f t="shared" si="1489"/>
        <v>Q1 - Low</v>
      </c>
      <c r="AM4115">
        <f t="shared" si="1490"/>
        <v>0</v>
      </c>
      <c r="AN4115">
        <f t="shared" si="1491"/>
        <v>1</v>
      </c>
      <c r="AO4115">
        <f t="shared" si="1492"/>
        <v>0</v>
      </c>
      <c r="AP4115">
        <f t="shared" si="1493"/>
        <v>3</v>
      </c>
      <c r="AQ4115">
        <f t="shared" si="1494"/>
        <v>275.5</v>
      </c>
    </row>
    <row r="4116" spans="1:43" x14ac:dyDescent="0.25">
      <c r="A4116" t="s">
        <v>45</v>
      </c>
      <c r="B4116">
        <v>94</v>
      </c>
      <c r="C4116" t="s">
        <v>25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  <c r="U4116">
        <f t="shared" si="1472"/>
        <v>0</v>
      </c>
      <c r="V4116" t="str">
        <f t="shared" si="1473"/>
        <v>&lt;=3 calls</v>
      </c>
      <c r="W4116" t="str">
        <f t="shared" si="1474"/>
        <v>Q2</v>
      </c>
      <c r="X4116" t="str">
        <f t="shared" si="1475"/>
        <v>Not Applicable</v>
      </c>
      <c r="Y4116" t="str">
        <f t="shared" si="1476"/>
        <v>Medium</v>
      </c>
      <c r="Z4116" s="3">
        <f t="shared" si="1477"/>
        <v>0.85795896646970127</v>
      </c>
      <c r="AA4116" s="3">
        <f t="shared" si="1478"/>
        <v>-7.4409844286555072E-3</v>
      </c>
      <c r="AB4116" s="3">
        <f t="shared" si="1479"/>
        <v>0.37479221164487564</v>
      </c>
      <c r="AC4116" s="3">
        <f t="shared" si="1480"/>
        <v>0.52314354868312773</v>
      </c>
      <c r="AD4116" s="3">
        <f t="shared" si="1481"/>
        <v>2.9406129999664281</v>
      </c>
      <c r="AE4116" s="3">
        <f t="shared" si="1482"/>
        <v>1.0725191517327133</v>
      </c>
      <c r="AF4116" s="3">
        <f t="shared" si="1483"/>
        <v>1.2858420766545793</v>
      </c>
      <c r="AG4116" t="str">
        <f t="shared" si="1484"/>
        <v>Cluster 2</v>
      </c>
      <c r="AH4116" t="str">
        <f t="shared" si="1485"/>
        <v>Not Applicable</v>
      </c>
      <c r="AI4116" t="e">
        <f t="shared" si="1486"/>
        <v>#N/A</v>
      </c>
      <c r="AJ4116">
        <f t="shared" si="1487"/>
        <v>38.520000000000003</v>
      </c>
      <c r="AK4116" t="str">
        <f t="shared" si="1488"/>
        <v>no - Low</v>
      </c>
      <c r="AL4116" t="str">
        <f t="shared" si="1489"/>
        <v>Q3 - High</v>
      </c>
      <c r="AM4116">
        <f t="shared" si="1490"/>
        <v>0</v>
      </c>
      <c r="AN4116">
        <f t="shared" si="1491"/>
        <v>0</v>
      </c>
      <c r="AO4116">
        <f t="shared" si="1492"/>
        <v>0</v>
      </c>
      <c r="AP4116">
        <f t="shared" si="1493"/>
        <v>3</v>
      </c>
      <c r="AQ4116">
        <f t="shared" si="1494"/>
        <v>226.6</v>
      </c>
    </row>
    <row r="4117" spans="1:43" x14ac:dyDescent="0.25">
      <c r="A4117" t="s">
        <v>73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  <c r="U4117">
        <f t="shared" si="1472"/>
        <v>0</v>
      </c>
      <c r="V4117" t="str">
        <f t="shared" si="1473"/>
        <v>&lt;=3 calls</v>
      </c>
      <c r="W4117" t="str">
        <f t="shared" si="1474"/>
        <v>Q2</v>
      </c>
      <c r="X4117" t="str">
        <f t="shared" si="1475"/>
        <v>Not Applicable</v>
      </c>
      <c r="Y4117" t="str">
        <f t="shared" si="1476"/>
        <v>High</v>
      </c>
      <c r="Z4117" s="3">
        <f t="shared" si="1477"/>
        <v>-0.40841752804754139</v>
      </c>
      <c r="AA4117" s="3">
        <f t="shared" si="1478"/>
        <v>0.68510296938029802</v>
      </c>
      <c r="AB4117" s="3">
        <f t="shared" si="1479"/>
        <v>1.7967376899233001</v>
      </c>
      <c r="AC4117" s="3">
        <f t="shared" si="1480"/>
        <v>0.95791013304996164</v>
      </c>
      <c r="AD4117" s="3">
        <f t="shared" si="1481"/>
        <v>3.8528814715577373</v>
      </c>
      <c r="AE4117" s="3">
        <f t="shared" si="1482"/>
        <v>2.1867851072432511</v>
      </c>
      <c r="AF4117" s="3">
        <f t="shared" si="1483"/>
        <v>1.649048991585405</v>
      </c>
      <c r="AG4117" t="str">
        <f t="shared" si="1484"/>
        <v>Cluster 3</v>
      </c>
      <c r="AH4117" t="str">
        <f t="shared" si="1485"/>
        <v>Not Applicable</v>
      </c>
      <c r="AI4117" t="e">
        <f t="shared" si="1486"/>
        <v>#N/A</v>
      </c>
      <c r="AJ4117">
        <f t="shared" si="1487"/>
        <v>26.89</v>
      </c>
      <c r="AK4117" t="str">
        <f t="shared" si="1488"/>
        <v>no - Low</v>
      </c>
      <c r="AL4117" t="str">
        <f t="shared" si="1489"/>
        <v>Q4 - Very High</v>
      </c>
      <c r="AM4117">
        <f t="shared" si="1490"/>
        <v>0</v>
      </c>
      <c r="AN4117">
        <f t="shared" si="1491"/>
        <v>1</v>
      </c>
      <c r="AO4117">
        <f t="shared" si="1492"/>
        <v>0</v>
      </c>
      <c r="AP4117">
        <f t="shared" si="1493"/>
        <v>2</v>
      </c>
      <c r="AQ4117">
        <f t="shared" si="1494"/>
        <v>158.19999999999999</v>
      </c>
    </row>
    <row r="4118" spans="1:43" x14ac:dyDescent="0.25">
      <c r="A4118" t="s">
        <v>27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  <c r="U4118">
        <f t="shared" si="1472"/>
        <v>0</v>
      </c>
      <c r="V4118" t="str">
        <f t="shared" si="1473"/>
        <v>&lt;=3 calls</v>
      </c>
      <c r="W4118" t="str">
        <f t="shared" si="1474"/>
        <v>Q2</v>
      </c>
      <c r="X4118" t="str">
        <f t="shared" si="1475"/>
        <v>Not Applicable</v>
      </c>
      <c r="Y4118" t="str">
        <f t="shared" si="1476"/>
        <v>Medium</v>
      </c>
      <c r="Z4118" s="3">
        <f t="shared" si="1477"/>
        <v>0.11368506179728702</v>
      </c>
      <c r="AA4118" s="3">
        <f t="shared" si="1478"/>
        <v>-0.53281915628372412</v>
      </c>
      <c r="AB4118" s="3">
        <f t="shared" si="1479"/>
        <v>1.8702181126834976</v>
      </c>
      <c r="AC4118" s="3">
        <f t="shared" si="1480"/>
        <v>-0.41885071744501134</v>
      </c>
      <c r="AD4118" s="3">
        <f t="shared" si="1481"/>
        <v>3.1677182419837271</v>
      </c>
      <c r="AE4118" s="3">
        <f t="shared" si="1482"/>
        <v>1.9924789231237496</v>
      </c>
      <c r="AF4118" s="3">
        <f t="shared" si="1483"/>
        <v>2.4301246177075524</v>
      </c>
      <c r="AG4118" t="str">
        <f t="shared" si="1484"/>
        <v>Cluster 2</v>
      </c>
      <c r="AH4118" t="str">
        <f t="shared" si="1485"/>
        <v>Not Applicable</v>
      </c>
      <c r="AI4118" t="e">
        <f t="shared" si="1486"/>
        <v>#N/A</v>
      </c>
      <c r="AJ4118">
        <f t="shared" si="1487"/>
        <v>31.69</v>
      </c>
      <c r="AK4118" t="str">
        <f t="shared" si="1488"/>
        <v>no - Medium</v>
      </c>
      <c r="AL4118" t="str">
        <f t="shared" si="1489"/>
        <v>Q2 - Medium</v>
      </c>
      <c r="AM4118">
        <f t="shared" si="1490"/>
        <v>0</v>
      </c>
      <c r="AN4118">
        <f t="shared" si="1491"/>
        <v>1</v>
      </c>
      <c r="AO4118">
        <f t="shared" si="1492"/>
        <v>0</v>
      </c>
      <c r="AP4118">
        <f t="shared" si="1493"/>
        <v>1</v>
      </c>
      <c r="AQ4118">
        <f t="shared" si="1494"/>
        <v>186.4</v>
      </c>
    </row>
    <row r="4119" spans="1:43" x14ac:dyDescent="0.25">
      <c r="A4119" t="s">
        <v>57</v>
      </c>
      <c r="B4119">
        <v>52</v>
      </c>
      <c r="C4119" t="s">
        <v>25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  <c r="U4119">
        <f t="shared" si="1472"/>
        <v>0</v>
      </c>
      <c r="V4119" t="str">
        <f t="shared" si="1473"/>
        <v>&lt;=3 calls</v>
      </c>
      <c r="W4119" t="str">
        <f t="shared" si="1474"/>
        <v>Q1</v>
      </c>
      <c r="X4119" t="str">
        <f t="shared" si="1475"/>
        <v>Not Applicable</v>
      </c>
      <c r="Y4119" t="str">
        <f t="shared" si="1476"/>
        <v>Medium</v>
      </c>
      <c r="Z4119" s="3">
        <f t="shared" si="1477"/>
        <v>-0.26770902865673624</v>
      </c>
      <c r="AA4119" s="3">
        <f t="shared" si="1478"/>
        <v>-0.14674580272356003</v>
      </c>
      <c r="AB4119" s="3">
        <f t="shared" si="1479"/>
        <v>0.93880410526369218</v>
      </c>
      <c r="AC4119" s="3">
        <f t="shared" si="1480"/>
        <v>0.77675738956378104</v>
      </c>
      <c r="AD4119" s="3">
        <f t="shared" si="1481"/>
        <v>2.8600910775423869</v>
      </c>
      <c r="AE4119" s="3">
        <f t="shared" si="1482"/>
        <v>1.2561479391151411</v>
      </c>
      <c r="AF4119" s="3">
        <f t="shared" si="1483"/>
        <v>1.7250200920710641</v>
      </c>
      <c r="AG4119" t="str">
        <f t="shared" si="1484"/>
        <v>Cluster 2</v>
      </c>
      <c r="AH4119" t="str">
        <f t="shared" si="1485"/>
        <v>Not Applicable</v>
      </c>
      <c r="AI4119" t="e">
        <f t="shared" si="1486"/>
        <v>#N/A</v>
      </c>
      <c r="AJ4119">
        <f t="shared" si="1487"/>
        <v>28.19</v>
      </c>
      <c r="AK4119" t="str">
        <f t="shared" si="1488"/>
        <v>no - High</v>
      </c>
      <c r="AL4119" t="str">
        <f t="shared" si="1489"/>
        <v>Q4 - Very High</v>
      </c>
      <c r="AM4119">
        <f t="shared" si="1490"/>
        <v>0</v>
      </c>
      <c r="AN4119">
        <f t="shared" si="1491"/>
        <v>0</v>
      </c>
      <c r="AO4119">
        <f t="shared" si="1492"/>
        <v>0</v>
      </c>
      <c r="AP4119">
        <f t="shared" si="1493"/>
        <v>3</v>
      </c>
      <c r="AQ4119">
        <f t="shared" si="1494"/>
        <v>165.8</v>
      </c>
    </row>
    <row r="4120" spans="1:43" x14ac:dyDescent="0.25">
      <c r="A4120" t="s">
        <v>73</v>
      </c>
      <c r="B4120">
        <v>91</v>
      </c>
      <c r="C4120" t="s">
        <v>28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  <c r="U4120">
        <f t="shared" si="1472"/>
        <v>0</v>
      </c>
      <c r="V4120" t="str">
        <f t="shared" si="1473"/>
        <v>&lt;=3 calls</v>
      </c>
      <c r="W4120" t="str">
        <f t="shared" si="1474"/>
        <v>Q2</v>
      </c>
      <c r="X4120" t="str">
        <f t="shared" si="1475"/>
        <v>Not Applicable</v>
      </c>
      <c r="Y4120" t="str">
        <f t="shared" si="1476"/>
        <v>Low</v>
      </c>
      <c r="Z4120" s="3">
        <f t="shared" si="1477"/>
        <v>-0.68613167158202437</v>
      </c>
      <c r="AA4120" s="3">
        <f t="shared" si="1478"/>
        <v>-1.9338276145639066</v>
      </c>
      <c r="AB4120" s="3">
        <f t="shared" si="1479"/>
        <v>0.65481220108238647</v>
      </c>
      <c r="AC4120" s="3">
        <f t="shared" si="1480"/>
        <v>0.88544903565548905</v>
      </c>
      <c r="AD4120" s="3">
        <f t="shared" si="1481"/>
        <v>2.6951565498522263</v>
      </c>
      <c r="AE4120" s="3">
        <f t="shared" si="1482"/>
        <v>2.3287904429182689</v>
      </c>
      <c r="AF4120" s="3">
        <f t="shared" si="1483"/>
        <v>3.403330872225558</v>
      </c>
      <c r="AG4120" t="str">
        <f t="shared" si="1484"/>
        <v>Cluster 2</v>
      </c>
      <c r="AH4120" t="str">
        <f t="shared" si="1485"/>
        <v>Not Applicable</v>
      </c>
      <c r="AI4120" t="e">
        <f t="shared" si="1486"/>
        <v>#N/A</v>
      </c>
      <c r="AJ4120">
        <f t="shared" si="1487"/>
        <v>24.34</v>
      </c>
      <c r="AK4120" t="str">
        <f t="shared" si="1488"/>
        <v>no - Low</v>
      </c>
      <c r="AL4120" t="str">
        <f t="shared" si="1489"/>
        <v>Q4 - Very High</v>
      </c>
      <c r="AM4120">
        <f t="shared" si="1490"/>
        <v>0</v>
      </c>
      <c r="AN4120">
        <f t="shared" si="1491"/>
        <v>0</v>
      </c>
      <c r="AO4120">
        <f t="shared" si="1492"/>
        <v>1</v>
      </c>
      <c r="AP4120">
        <f t="shared" si="1493"/>
        <v>2</v>
      </c>
      <c r="AQ4120">
        <f t="shared" si="1494"/>
        <v>143.19999999999999</v>
      </c>
    </row>
    <row r="4121" spans="1:43" x14ac:dyDescent="0.25">
      <c r="A4121" t="s">
        <v>49</v>
      </c>
      <c r="B4121">
        <v>163</v>
      </c>
      <c r="C4121" t="s">
        <v>28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  <c r="U4121">
        <f t="shared" si="1472"/>
        <v>0</v>
      </c>
      <c r="V4121" t="str">
        <f t="shared" si="1473"/>
        <v>&lt;=3 calls</v>
      </c>
      <c r="W4121" t="str">
        <f t="shared" si="1474"/>
        <v>Q4</v>
      </c>
      <c r="X4121" t="str">
        <f t="shared" si="1475"/>
        <v>Not Applicable</v>
      </c>
      <c r="Y4121" t="str">
        <f t="shared" si="1476"/>
        <v>Medium</v>
      </c>
      <c r="Z4121" s="3">
        <f t="shared" si="1477"/>
        <v>1.0801302812972877</v>
      </c>
      <c r="AA4121" s="3">
        <f t="shared" si="1478"/>
        <v>-0.4412759899756441</v>
      </c>
      <c r="AB4121" s="3">
        <f t="shared" si="1479"/>
        <v>-8.9921813379078855E-2</v>
      </c>
      <c r="AC4121" s="3">
        <f t="shared" si="1480"/>
        <v>-1.4695366296648587</v>
      </c>
      <c r="AD4121" s="3">
        <f t="shared" si="1481"/>
        <v>2.3849153986898335</v>
      </c>
      <c r="AE4121" s="3">
        <f t="shared" si="1482"/>
        <v>1.8785712023643066</v>
      </c>
      <c r="AF4121" s="3">
        <f t="shared" si="1483"/>
        <v>3.0610844591087427</v>
      </c>
      <c r="AG4121" t="str">
        <f t="shared" si="1484"/>
        <v>Cluster 2</v>
      </c>
      <c r="AH4121" t="str">
        <f t="shared" si="1485"/>
        <v>Not Applicable</v>
      </c>
      <c r="AI4121" t="e">
        <f t="shared" si="1486"/>
        <v>#N/A</v>
      </c>
      <c r="AJ4121">
        <f t="shared" si="1487"/>
        <v>40.56</v>
      </c>
      <c r="AK4121" t="str">
        <f t="shared" si="1488"/>
        <v>no - Medium</v>
      </c>
      <c r="AL4121" t="str">
        <f t="shared" si="1489"/>
        <v>Q1 - Low</v>
      </c>
      <c r="AM4121">
        <f t="shared" si="1490"/>
        <v>0</v>
      </c>
      <c r="AN4121">
        <f t="shared" si="1491"/>
        <v>0</v>
      </c>
      <c r="AO4121">
        <f t="shared" si="1492"/>
        <v>1</v>
      </c>
      <c r="AP4121">
        <f t="shared" si="1493"/>
        <v>1</v>
      </c>
      <c r="AQ4121">
        <f t="shared" si="1494"/>
        <v>238.6</v>
      </c>
    </row>
    <row r="4122" spans="1:43" x14ac:dyDescent="0.25">
      <c r="A4122" t="s">
        <v>67</v>
      </c>
      <c r="B4122">
        <v>145</v>
      </c>
      <c r="C4122" t="s">
        <v>25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  <c r="U4122">
        <f t="shared" si="1472"/>
        <v>0</v>
      </c>
      <c r="V4122" t="str">
        <f t="shared" si="1473"/>
        <v>&lt;=3 calls</v>
      </c>
      <c r="W4122" t="str">
        <f t="shared" si="1474"/>
        <v>Q4</v>
      </c>
      <c r="X4122" t="str">
        <f t="shared" si="1475"/>
        <v>High</v>
      </c>
      <c r="Y4122" t="str">
        <f t="shared" si="1476"/>
        <v>Medium</v>
      </c>
      <c r="Z4122" s="3">
        <f t="shared" si="1477"/>
        <v>-1.2452628138981168</v>
      </c>
      <c r="AA4122" s="3">
        <f t="shared" si="1478"/>
        <v>-0.26216979502505255</v>
      </c>
      <c r="AB4122" s="3">
        <f t="shared" si="1479"/>
        <v>-1.0670128403525212</v>
      </c>
      <c r="AC4122" s="3">
        <f t="shared" si="1480"/>
        <v>0.23329915910523916</v>
      </c>
      <c r="AD4122" s="3">
        <f t="shared" si="1481"/>
        <v>1.4594741504652962</v>
      </c>
      <c r="AE4122" s="3">
        <f t="shared" si="1482"/>
        <v>1.6770084603893032</v>
      </c>
      <c r="AF4122" s="3">
        <f t="shared" si="1483"/>
        <v>3.3903760789266735</v>
      </c>
      <c r="AG4122" t="str">
        <f t="shared" si="1484"/>
        <v>Cluster 1</v>
      </c>
      <c r="AH4122" t="str">
        <f t="shared" si="1485"/>
        <v>Not Applicable</v>
      </c>
      <c r="AI4122" t="e">
        <f t="shared" si="1486"/>
        <v>#N/A</v>
      </c>
      <c r="AJ4122">
        <f t="shared" si="1487"/>
        <v>19.21</v>
      </c>
      <c r="AK4122" t="str">
        <f t="shared" si="1488"/>
        <v>yes - High</v>
      </c>
      <c r="AL4122" t="str">
        <f t="shared" si="1489"/>
        <v>Q3 - High</v>
      </c>
      <c r="AM4122">
        <f t="shared" si="1490"/>
        <v>1</v>
      </c>
      <c r="AN4122">
        <f t="shared" si="1491"/>
        <v>0</v>
      </c>
      <c r="AO4122">
        <f t="shared" si="1492"/>
        <v>0</v>
      </c>
      <c r="AP4122">
        <f t="shared" si="1493"/>
        <v>1</v>
      </c>
      <c r="AQ4122">
        <f t="shared" si="1494"/>
        <v>113</v>
      </c>
    </row>
    <row r="4123" spans="1:43" x14ac:dyDescent="0.25">
      <c r="A4123" t="s">
        <v>53</v>
      </c>
      <c r="B4123">
        <v>116</v>
      </c>
      <c r="C4123" t="s">
        <v>25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  <c r="U4123">
        <f t="shared" si="1472"/>
        <v>0</v>
      </c>
      <c r="V4123" t="str">
        <f t="shared" si="1473"/>
        <v>&lt;=3 calls</v>
      </c>
      <c r="W4123" t="str">
        <f t="shared" si="1474"/>
        <v>Q3</v>
      </c>
      <c r="X4123" t="str">
        <f t="shared" si="1475"/>
        <v>Not Applicable</v>
      </c>
      <c r="Y4123" t="str">
        <f t="shared" si="1476"/>
        <v>Medium</v>
      </c>
      <c r="Z4123" s="3">
        <f t="shared" si="1477"/>
        <v>-0.56764030367397822</v>
      </c>
      <c r="AA4123" s="3">
        <f t="shared" si="1478"/>
        <v>-0.64227294208686336</v>
      </c>
      <c r="AB4123" s="3">
        <f t="shared" si="1479"/>
        <v>-0.52484647782457472</v>
      </c>
      <c r="AC4123" s="3">
        <f t="shared" si="1480"/>
        <v>2.2259793374532255</v>
      </c>
      <c r="AD4123" s="3">
        <f t="shared" si="1481"/>
        <v>3.3087183485877403</v>
      </c>
      <c r="AE4123" s="3">
        <f t="shared" si="1482"/>
        <v>2.4423713645851577</v>
      </c>
      <c r="AF4123" s="3">
        <f t="shared" si="1483"/>
        <v>2.997121728393751</v>
      </c>
      <c r="AG4123" t="str">
        <f t="shared" si="1484"/>
        <v>Cluster 2</v>
      </c>
      <c r="AH4123" t="str">
        <f t="shared" si="1485"/>
        <v>Not Applicable</v>
      </c>
      <c r="AI4123" t="e">
        <f t="shared" si="1486"/>
        <v>#N/A</v>
      </c>
      <c r="AJ4123">
        <f t="shared" si="1487"/>
        <v>25.43</v>
      </c>
      <c r="AK4123" t="str">
        <f t="shared" si="1488"/>
        <v>no - High</v>
      </c>
      <c r="AL4123" t="str">
        <f t="shared" si="1489"/>
        <v>Q4 - Very High</v>
      </c>
      <c r="AM4123">
        <f t="shared" si="1490"/>
        <v>0</v>
      </c>
      <c r="AN4123">
        <f t="shared" si="1491"/>
        <v>0</v>
      </c>
      <c r="AO4123">
        <f t="shared" si="1492"/>
        <v>0</v>
      </c>
      <c r="AP4123">
        <f t="shared" si="1493"/>
        <v>0</v>
      </c>
      <c r="AQ4123">
        <f t="shared" si="1494"/>
        <v>149.6</v>
      </c>
    </row>
    <row r="4124" spans="1:43" x14ac:dyDescent="0.25">
      <c r="A4124" t="s">
        <v>37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  <c r="U4124">
        <f t="shared" si="1472"/>
        <v>0</v>
      </c>
      <c r="V4124" t="str">
        <f t="shared" si="1473"/>
        <v>&lt;=3 calls</v>
      </c>
      <c r="W4124" t="str">
        <f t="shared" si="1474"/>
        <v>Q2</v>
      </c>
      <c r="X4124" t="str">
        <f t="shared" si="1475"/>
        <v>Not Applicable</v>
      </c>
      <c r="Y4124" t="str">
        <f t="shared" si="1476"/>
        <v>Low</v>
      </c>
      <c r="Z4124" s="3">
        <f t="shared" si="1477"/>
        <v>0.95793605814211535</v>
      </c>
      <c r="AA4124" s="3">
        <f t="shared" si="1478"/>
        <v>-1.4741217141907219</v>
      </c>
      <c r="AB4124" s="3">
        <f t="shared" si="1479"/>
        <v>-1.8057889826982951</v>
      </c>
      <c r="AC4124" s="3">
        <f t="shared" si="1480"/>
        <v>0.63183519477483641</v>
      </c>
      <c r="AD4124" s="3">
        <f t="shared" si="1481"/>
        <v>2.7148640841088185</v>
      </c>
      <c r="AE4124" s="3">
        <f t="shared" si="1482"/>
        <v>2.5982236014492952</v>
      </c>
      <c r="AF4124" s="3">
        <f t="shared" si="1483"/>
        <v>3.7591281929554192</v>
      </c>
      <c r="AG4124" t="str">
        <f t="shared" si="1484"/>
        <v>Cluster 2</v>
      </c>
      <c r="AH4124" t="str">
        <f t="shared" si="1485"/>
        <v>Not Applicable</v>
      </c>
      <c r="AI4124" t="e">
        <f t="shared" si="1486"/>
        <v>#N/A</v>
      </c>
      <c r="AJ4124">
        <f t="shared" si="1487"/>
        <v>39.44</v>
      </c>
      <c r="AK4124" t="str">
        <f t="shared" si="1488"/>
        <v>no - Medium</v>
      </c>
      <c r="AL4124" t="str">
        <f t="shared" si="1489"/>
        <v>Q3 - High</v>
      </c>
      <c r="AM4124">
        <f t="shared" si="1490"/>
        <v>0</v>
      </c>
      <c r="AN4124">
        <f t="shared" si="1491"/>
        <v>1</v>
      </c>
      <c r="AO4124">
        <f t="shared" si="1492"/>
        <v>0</v>
      </c>
      <c r="AP4124">
        <f t="shared" si="1493"/>
        <v>1</v>
      </c>
      <c r="AQ4124">
        <f t="shared" si="1494"/>
        <v>232</v>
      </c>
    </row>
    <row r="4125" spans="1:43" x14ac:dyDescent="0.25">
      <c r="A4125" t="s">
        <v>36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  <c r="U4125">
        <f t="shared" si="1472"/>
        <v>0</v>
      </c>
      <c r="V4125" t="str">
        <f t="shared" si="1473"/>
        <v>&lt;=3 calls</v>
      </c>
      <c r="W4125" t="str">
        <f t="shared" si="1474"/>
        <v>Q1</v>
      </c>
      <c r="X4125" t="str">
        <f t="shared" si="1475"/>
        <v>Not Applicable</v>
      </c>
      <c r="Y4125" t="str">
        <f t="shared" si="1476"/>
        <v>Medium</v>
      </c>
      <c r="Z4125" s="3">
        <f t="shared" si="1477"/>
        <v>-0.24178904192685158</v>
      </c>
      <c r="AA4125" s="3">
        <f t="shared" si="1478"/>
        <v>0.35674161197088022</v>
      </c>
      <c r="AB4125" s="3">
        <f t="shared" si="1479"/>
        <v>2.2356342691125906</v>
      </c>
      <c r="AC4125" s="3">
        <f t="shared" si="1480"/>
        <v>-0.88984785050908088</v>
      </c>
      <c r="AD4125" s="3">
        <f t="shared" si="1481"/>
        <v>3.591252466492544</v>
      </c>
      <c r="AE4125" s="3">
        <f t="shared" si="1482"/>
        <v>2.444507373847276</v>
      </c>
      <c r="AF4125" s="3">
        <f t="shared" si="1483"/>
        <v>2.6559627865425051</v>
      </c>
      <c r="AG4125" t="str">
        <f t="shared" si="1484"/>
        <v>Cluster 2</v>
      </c>
      <c r="AH4125" t="str">
        <f t="shared" si="1485"/>
        <v>Not Applicable</v>
      </c>
      <c r="AI4125" t="e">
        <f t="shared" si="1486"/>
        <v>#N/A</v>
      </c>
      <c r="AJ4125">
        <f t="shared" si="1487"/>
        <v>28.42</v>
      </c>
      <c r="AK4125" t="str">
        <f t="shared" si="1488"/>
        <v>no - Medium</v>
      </c>
      <c r="AL4125" t="str">
        <f t="shared" si="1489"/>
        <v>Q1 - Low</v>
      </c>
      <c r="AM4125">
        <f t="shared" si="1490"/>
        <v>0</v>
      </c>
      <c r="AN4125">
        <f t="shared" si="1491"/>
        <v>1</v>
      </c>
      <c r="AO4125">
        <f t="shared" si="1492"/>
        <v>0</v>
      </c>
      <c r="AP4125">
        <f t="shared" si="1493"/>
        <v>3</v>
      </c>
      <c r="AQ4125">
        <f t="shared" si="1494"/>
        <v>167.2</v>
      </c>
    </row>
    <row r="4126" spans="1:43" x14ac:dyDescent="0.25">
      <c r="A4126" t="s">
        <v>47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  <c r="U4126">
        <f t="shared" si="1472"/>
        <v>0</v>
      </c>
      <c r="V4126" t="str">
        <f t="shared" si="1473"/>
        <v>&lt;=3 calls</v>
      </c>
      <c r="W4126" t="str">
        <f t="shared" si="1474"/>
        <v>Q3</v>
      </c>
      <c r="X4126" t="str">
        <f t="shared" si="1475"/>
        <v>Not Applicable</v>
      </c>
      <c r="Y4126" t="str">
        <f t="shared" si="1476"/>
        <v>High</v>
      </c>
      <c r="Z4126" s="3">
        <f t="shared" si="1477"/>
        <v>-0.3306575678578858</v>
      </c>
      <c r="AA4126" s="3">
        <f t="shared" si="1478"/>
        <v>1.6920777987691791</v>
      </c>
      <c r="AB4126" s="3">
        <f t="shared" si="1479"/>
        <v>-1.6508843076903101</v>
      </c>
      <c r="AC4126" s="3">
        <f t="shared" si="1480"/>
        <v>-1.6144588244538034</v>
      </c>
      <c r="AD4126" s="3">
        <f t="shared" si="1481"/>
        <v>2.9148777324338107</v>
      </c>
      <c r="AE4126" s="3">
        <f t="shared" si="1482"/>
        <v>2.8817283004308569</v>
      </c>
      <c r="AF4126" s="3">
        <f t="shared" si="1483"/>
        <v>4.0140009715955172</v>
      </c>
      <c r="AG4126" t="str">
        <f t="shared" si="1484"/>
        <v>Cluster 2</v>
      </c>
      <c r="AH4126" t="str">
        <f t="shared" si="1485"/>
        <v>Not Applicable</v>
      </c>
      <c r="AI4126" t="e">
        <f t="shared" si="1486"/>
        <v>#N/A</v>
      </c>
      <c r="AJ4126">
        <f t="shared" si="1487"/>
        <v>27.61</v>
      </c>
      <c r="AK4126" t="str">
        <f t="shared" si="1488"/>
        <v>no - Medium</v>
      </c>
      <c r="AL4126" t="str">
        <f t="shared" si="1489"/>
        <v>Q1 - Low</v>
      </c>
      <c r="AM4126">
        <f t="shared" si="1490"/>
        <v>0</v>
      </c>
      <c r="AN4126">
        <f t="shared" si="1491"/>
        <v>1</v>
      </c>
      <c r="AO4126">
        <f t="shared" si="1492"/>
        <v>0</v>
      </c>
      <c r="AP4126">
        <f t="shared" si="1493"/>
        <v>2</v>
      </c>
      <c r="AQ4126">
        <f t="shared" si="1494"/>
        <v>162.4</v>
      </c>
    </row>
    <row r="4127" spans="1:43" x14ac:dyDescent="0.25">
      <c r="A4127" t="s">
        <v>71</v>
      </c>
      <c r="B4127">
        <v>39</v>
      </c>
      <c r="C4127" t="s">
        <v>28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  <c r="U4127">
        <f t="shared" si="1472"/>
        <v>0</v>
      </c>
      <c r="V4127" t="str">
        <f t="shared" si="1473"/>
        <v>&lt;=3 calls</v>
      </c>
      <c r="W4127" t="str">
        <f t="shared" si="1474"/>
        <v>Q1</v>
      </c>
      <c r="X4127" t="str">
        <f t="shared" si="1475"/>
        <v>Not Applicable</v>
      </c>
      <c r="Y4127" t="str">
        <f t="shared" si="1476"/>
        <v>High</v>
      </c>
      <c r="Z4127" s="3">
        <f t="shared" si="1477"/>
        <v>0.17293074575130984</v>
      </c>
      <c r="AA4127" s="3">
        <f t="shared" si="1478"/>
        <v>1.0234146709536376</v>
      </c>
      <c r="AB4127" s="3">
        <f t="shared" si="1479"/>
        <v>0.60317730941305836</v>
      </c>
      <c r="AC4127" s="3">
        <f t="shared" si="1480"/>
        <v>-1.7593810192427477</v>
      </c>
      <c r="AD4127" s="3">
        <f t="shared" si="1481"/>
        <v>2.9354404239844807</v>
      </c>
      <c r="AE4127" s="3">
        <f t="shared" si="1482"/>
        <v>2.1299124557154157</v>
      </c>
      <c r="AF4127" s="3">
        <f t="shared" si="1483"/>
        <v>2.9079621137939808</v>
      </c>
      <c r="AG4127" t="str">
        <f t="shared" si="1484"/>
        <v>Cluster 2</v>
      </c>
      <c r="AH4127" t="str">
        <f t="shared" si="1485"/>
        <v>Not Applicable</v>
      </c>
      <c r="AI4127" t="e">
        <f t="shared" si="1486"/>
        <v>#N/A</v>
      </c>
      <c r="AJ4127">
        <f t="shared" si="1487"/>
        <v>32.229999999999997</v>
      </c>
      <c r="AK4127" t="str">
        <f t="shared" si="1488"/>
        <v>no - High</v>
      </c>
      <c r="AL4127" t="str">
        <f t="shared" si="1489"/>
        <v>Q1 - Low</v>
      </c>
      <c r="AM4127">
        <f t="shared" si="1490"/>
        <v>0</v>
      </c>
      <c r="AN4127">
        <f t="shared" si="1491"/>
        <v>0</v>
      </c>
      <c r="AO4127">
        <f t="shared" si="1492"/>
        <v>1</v>
      </c>
      <c r="AP4127">
        <f t="shared" si="1493"/>
        <v>3</v>
      </c>
      <c r="AQ4127">
        <f t="shared" si="1494"/>
        <v>189.6</v>
      </c>
    </row>
    <row r="4128" spans="1:43" x14ac:dyDescent="0.25">
      <c r="A4128" t="s">
        <v>74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  <c r="U4128">
        <f t="shared" si="1472"/>
        <v>0</v>
      </c>
      <c r="V4128" t="str">
        <f t="shared" si="1473"/>
        <v>&lt;=3 calls</v>
      </c>
      <c r="W4128" t="str">
        <f t="shared" si="1474"/>
        <v>Q1</v>
      </c>
      <c r="X4128" t="str">
        <f t="shared" si="1475"/>
        <v>Not Applicable</v>
      </c>
      <c r="Y4128" t="str">
        <f t="shared" si="1476"/>
        <v>Medium</v>
      </c>
      <c r="Z4128" s="3">
        <f t="shared" si="1477"/>
        <v>1.2467587674179776</v>
      </c>
      <c r="AA4128" s="3">
        <f t="shared" si="1478"/>
        <v>-9.4310532614403104E-3</v>
      </c>
      <c r="AB4128" s="3">
        <f t="shared" si="1479"/>
        <v>0.34103093632262221</v>
      </c>
      <c r="AC4128" s="3">
        <f t="shared" si="1480"/>
        <v>0.66806574347207237</v>
      </c>
      <c r="AD4128" s="3">
        <f t="shared" si="1481"/>
        <v>3.2572932158360657</v>
      </c>
      <c r="AE4128" s="3">
        <f t="shared" si="1482"/>
        <v>1.4550293144913582</v>
      </c>
      <c r="AF4128" s="3">
        <f t="shared" si="1483"/>
        <v>1.2744651890603871</v>
      </c>
      <c r="AG4128" t="str">
        <f t="shared" si="1484"/>
        <v>Cluster 3</v>
      </c>
      <c r="AH4128" t="str">
        <f t="shared" si="1485"/>
        <v>&gt;16 messages</v>
      </c>
      <c r="AI4128" t="e">
        <f t="shared" si="1486"/>
        <v>#N/A</v>
      </c>
      <c r="AJ4128">
        <f t="shared" si="1487"/>
        <v>42.09</v>
      </c>
      <c r="AK4128" t="str">
        <f t="shared" si="1488"/>
        <v>no - Medium</v>
      </c>
      <c r="AL4128" t="str">
        <f t="shared" si="1489"/>
        <v>Q4 - Very High</v>
      </c>
      <c r="AM4128">
        <f t="shared" si="1490"/>
        <v>0</v>
      </c>
      <c r="AN4128">
        <f t="shared" si="1491"/>
        <v>1</v>
      </c>
      <c r="AO4128">
        <f t="shared" si="1492"/>
        <v>0</v>
      </c>
      <c r="AP4128">
        <f t="shared" si="1493"/>
        <v>1</v>
      </c>
      <c r="AQ4128">
        <f t="shared" si="1494"/>
        <v>247.6</v>
      </c>
    </row>
    <row r="4129" spans="1:43" x14ac:dyDescent="0.25">
      <c r="A4129" t="s">
        <v>45</v>
      </c>
      <c r="B4129">
        <v>60</v>
      </c>
      <c r="C4129" t="s">
        <v>28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  <c r="U4129">
        <f t="shared" si="1472"/>
        <v>0</v>
      </c>
      <c r="V4129" t="str">
        <f t="shared" si="1473"/>
        <v>&lt;=3 calls</v>
      </c>
      <c r="W4129" t="str">
        <f t="shared" si="1474"/>
        <v>Q1</v>
      </c>
      <c r="X4129" t="str">
        <f t="shared" si="1475"/>
        <v>Not Applicable</v>
      </c>
      <c r="Y4129" t="str">
        <f t="shared" si="1476"/>
        <v>High</v>
      </c>
      <c r="Z4129" s="3">
        <f t="shared" si="1477"/>
        <v>-1.5914871852138399E-2</v>
      </c>
      <c r="AA4129" s="3">
        <f t="shared" si="1478"/>
        <v>1.2542626555566221</v>
      </c>
      <c r="AB4129" s="3">
        <f t="shared" si="1479"/>
        <v>-1.3351170855586487</v>
      </c>
      <c r="AC4129" s="3">
        <f t="shared" si="1480"/>
        <v>1.1390628765361424</v>
      </c>
      <c r="AD4129" s="3">
        <f t="shared" si="1481"/>
        <v>3.2768913791102974</v>
      </c>
      <c r="AE4129" s="3">
        <f t="shared" si="1482"/>
        <v>2.1571810218716996</v>
      </c>
      <c r="AF4129" s="3">
        <f t="shared" si="1483"/>
        <v>2.5629753825894381</v>
      </c>
      <c r="AG4129" t="str">
        <f t="shared" si="1484"/>
        <v>Cluster 2</v>
      </c>
      <c r="AH4129" t="str">
        <f t="shared" si="1485"/>
        <v>Not Applicable</v>
      </c>
      <c r="AI4129" t="e">
        <f t="shared" si="1486"/>
        <v>#N/A</v>
      </c>
      <c r="AJ4129">
        <f t="shared" si="1487"/>
        <v>30.5</v>
      </c>
      <c r="AK4129" t="str">
        <f t="shared" si="1488"/>
        <v>no - High</v>
      </c>
      <c r="AL4129" t="str">
        <f t="shared" si="1489"/>
        <v>Q4 - Very High</v>
      </c>
      <c r="AM4129">
        <f t="shared" si="1490"/>
        <v>0</v>
      </c>
      <c r="AN4129">
        <f t="shared" si="1491"/>
        <v>0</v>
      </c>
      <c r="AO4129">
        <f t="shared" si="1492"/>
        <v>1</v>
      </c>
      <c r="AP4129">
        <f t="shared" si="1493"/>
        <v>2</v>
      </c>
      <c r="AQ4129">
        <f t="shared" si="1494"/>
        <v>179.4</v>
      </c>
    </row>
    <row r="4130" spans="1:43" x14ac:dyDescent="0.25">
      <c r="A4130" t="s">
        <v>33</v>
      </c>
      <c r="B4130">
        <v>158</v>
      </c>
      <c r="C4130" t="s">
        <v>28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  <c r="U4130">
        <f t="shared" si="1472"/>
        <v>0</v>
      </c>
      <c r="V4130" t="str">
        <f t="shared" si="1473"/>
        <v>&lt;=3 calls</v>
      </c>
      <c r="W4130" t="str">
        <f t="shared" si="1474"/>
        <v>Q4</v>
      </c>
      <c r="X4130" t="str">
        <f t="shared" si="1475"/>
        <v>Not Applicable</v>
      </c>
      <c r="Y4130" t="str">
        <f t="shared" si="1476"/>
        <v>Medium</v>
      </c>
      <c r="Z4130" s="3">
        <f t="shared" si="1477"/>
        <v>1.2004730768288971</v>
      </c>
      <c r="AA4130" s="3">
        <f t="shared" si="1478"/>
        <v>-8.704373774002952E-2</v>
      </c>
      <c r="AB4130" s="3">
        <f t="shared" si="1479"/>
        <v>0.867309639875391</v>
      </c>
      <c r="AC4130" s="3">
        <f t="shared" si="1480"/>
        <v>0.45068245128865581</v>
      </c>
      <c r="AD4130" s="3">
        <f t="shared" si="1481"/>
        <v>3.356619693128335</v>
      </c>
      <c r="AE4130" s="3">
        <f t="shared" si="1482"/>
        <v>1.5505008557853577</v>
      </c>
      <c r="AF4130" s="3">
        <f t="shared" si="1483"/>
        <v>1.2414548091997941</v>
      </c>
      <c r="AG4130" t="str">
        <f t="shared" si="1484"/>
        <v>Cluster 3</v>
      </c>
      <c r="AH4130" t="str">
        <f t="shared" si="1485"/>
        <v>Not Applicable</v>
      </c>
      <c r="AI4130" t="e">
        <f t="shared" si="1486"/>
        <v>#N/A</v>
      </c>
      <c r="AJ4130">
        <f t="shared" si="1487"/>
        <v>41.67</v>
      </c>
      <c r="AK4130" t="str">
        <f t="shared" si="1488"/>
        <v>no - Medium</v>
      </c>
      <c r="AL4130" t="str">
        <f t="shared" si="1489"/>
        <v>Q3 - High</v>
      </c>
      <c r="AM4130">
        <f t="shared" si="1490"/>
        <v>0</v>
      </c>
      <c r="AN4130">
        <f t="shared" si="1491"/>
        <v>0</v>
      </c>
      <c r="AO4130">
        <f t="shared" si="1492"/>
        <v>1</v>
      </c>
      <c r="AP4130">
        <f t="shared" si="1493"/>
        <v>2</v>
      </c>
      <c r="AQ4130">
        <f t="shared" si="1494"/>
        <v>245.1</v>
      </c>
    </row>
    <row r="4131" spans="1:43" x14ac:dyDescent="0.25">
      <c r="A4131" t="s">
        <v>67</v>
      </c>
      <c r="B4131">
        <v>121</v>
      </c>
      <c r="C4131" t="s">
        <v>25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  <c r="U4131">
        <f t="shared" si="1472"/>
        <v>0</v>
      </c>
      <c r="V4131" t="str">
        <f t="shared" si="1473"/>
        <v>&lt;=3 calls</v>
      </c>
      <c r="W4131" t="str">
        <f t="shared" si="1474"/>
        <v>Q3</v>
      </c>
      <c r="X4131" t="str">
        <f t="shared" si="1475"/>
        <v>Not Applicable</v>
      </c>
      <c r="Y4131" t="str">
        <f t="shared" si="1476"/>
        <v>High</v>
      </c>
      <c r="Z4131" s="3">
        <f t="shared" si="1477"/>
        <v>-0.98236009135213942</v>
      </c>
      <c r="AA4131" s="3">
        <f t="shared" si="1478"/>
        <v>0.82440778767520251</v>
      </c>
      <c r="AB4131" s="3">
        <f t="shared" si="1479"/>
        <v>-0.47519754352714372</v>
      </c>
      <c r="AC4131" s="3">
        <f t="shared" si="1480"/>
        <v>1.0666017791416695</v>
      </c>
      <c r="AD4131" s="3">
        <f t="shared" si="1481"/>
        <v>2.8062493606197028</v>
      </c>
      <c r="AE4131" s="3">
        <f t="shared" si="1482"/>
        <v>1.7343966126879145</v>
      </c>
      <c r="AF4131" s="3">
        <f t="shared" si="1483"/>
        <v>2.4781500653164925</v>
      </c>
      <c r="AG4131" t="str">
        <f t="shared" si="1484"/>
        <v>Cluster 2</v>
      </c>
      <c r="AH4131" t="str">
        <f t="shared" si="1485"/>
        <v>1-16 messages</v>
      </c>
      <c r="AI4131" t="e">
        <f t="shared" si="1486"/>
        <v>#N/A</v>
      </c>
      <c r="AJ4131">
        <f t="shared" si="1487"/>
        <v>21.62</v>
      </c>
      <c r="AK4131" t="str">
        <f t="shared" si="1488"/>
        <v>no - Low</v>
      </c>
      <c r="AL4131" t="str">
        <f t="shared" si="1489"/>
        <v>Q4 - Very High</v>
      </c>
      <c r="AM4131">
        <f t="shared" si="1490"/>
        <v>0</v>
      </c>
      <c r="AN4131">
        <f t="shared" si="1491"/>
        <v>0</v>
      </c>
      <c r="AO4131">
        <f t="shared" si="1492"/>
        <v>0</v>
      </c>
      <c r="AP4131">
        <f t="shared" si="1493"/>
        <v>3</v>
      </c>
      <c r="AQ4131">
        <f t="shared" si="1494"/>
        <v>127.2</v>
      </c>
    </row>
    <row r="4132" spans="1:43" x14ac:dyDescent="0.25">
      <c r="A4132" t="s">
        <v>67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  <c r="U4132">
        <f t="shared" si="1472"/>
        <v>0</v>
      </c>
      <c r="V4132" t="str">
        <f t="shared" si="1473"/>
        <v>&lt;=3 calls</v>
      </c>
      <c r="W4132" t="str">
        <f t="shared" si="1474"/>
        <v>Q1</v>
      </c>
      <c r="X4132" t="str">
        <f t="shared" si="1475"/>
        <v>Not Applicable</v>
      </c>
      <c r="Y4132" t="str">
        <f t="shared" si="1476"/>
        <v>Medium</v>
      </c>
      <c r="Z4132" s="3">
        <f t="shared" si="1477"/>
        <v>-0.69538880969984052</v>
      </c>
      <c r="AA4132" s="3">
        <f t="shared" si="1478"/>
        <v>0.10400287020726799</v>
      </c>
      <c r="AB4132" s="3">
        <f t="shared" si="1479"/>
        <v>0.54757050299993537</v>
      </c>
      <c r="AC4132" s="3">
        <f t="shared" si="1480"/>
        <v>0.63183519477483641</v>
      </c>
      <c r="AD4132" s="3">
        <f t="shared" si="1481"/>
        <v>2.5237810680293302</v>
      </c>
      <c r="AE4132" s="3">
        <f t="shared" si="1482"/>
        <v>1.092442841881839</v>
      </c>
      <c r="AF4132" s="3">
        <f t="shared" si="1483"/>
        <v>2.0043432456080148</v>
      </c>
      <c r="AG4132" t="str">
        <f t="shared" si="1484"/>
        <v>Cluster 2</v>
      </c>
      <c r="AH4132" t="str">
        <f t="shared" si="1485"/>
        <v>Not Applicable</v>
      </c>
      <c r="AI4132" t="e">
        <f t="shared" si="1486"/>
        <v>#N/A</v>
      </c>
      <c r="AJ4132">
        <f t="shared" si="1487"/>
        <v>24.26</v>
      </c>
      <c r="AK4132" t="str">
        <f t="shared" si="1488"/>
        <v>no - High</v>
      </c>
      <c r="AL4132" t="str">
        <f t="shared" si="1489"/>
        <v>Q3 - High</v>
      </c>
      <c r="AM4132">
        <f t="shared" si="1490"/>
        <v>0</v>
      </c>
      <c r="AN4132">
        <f t="shared" si="1491"/>
        <v>1</v>
      </c>
      <c r="AO4132">
        <f t="shared" si="1492"/>
        <v>0</v>
      </c>
      <c r="AP4132">
        <f t="shared" si="1493"/>
        <v>2</v>
      </c>
      <c r="AQ4132">
        <f t="shared" si="1494"/>
        <v>142.69999999999999</v>
      </c>
    </row>
    <row r="4133" spans="1:43" x14ac:dyDescent="0.25">
      <c r="A4133" t="s">
        <v>51</v>
      </c>
      <c r="B4133">
        <v>154</v>
      </c>
      <c r="C4133" t="s">
        <v>28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  <c r="U4133">
        <f t="shared" si="1472"/>
        <v>0</v>
      </c>
      <c r="V4133" t="str">
        <f t="shared" si="1473"/>
        <v>&lt;=3 calls</v>
      </c>
      <c r="W4133" t="str">
        <f t="shared" si="1474"/>
        <v>Q4</v>
      </c>
      <c r="X4133" t="str">
        <f t="shared" si="1475"/>
        <v>Not Applicable</v>
      </c>
      <c r="Y4133" t="str">
        <f t="shared" si="1476"/>
        <v>Medium</v>
      </c>
      <c r="Z4133" s="3">
        <f t="shared" si="1477"/>
        <v>-1.5877769242573123</v>
      </c>
      <c r="AA4133" s="3">
        <f t="shared" si="1478"/>
        <v>-0.43729585231007562</v>
      </c>
      <c r="AB4133" s="3">
        <f t="shared" si="1479"/>
        <v>0.58927560780977728</v>
      </c>
      <c r="AC4133" s="3">
        <f t="shared" si="1480"/>
        <v>-0.38262016874777532</v>
      </c>
      <c r="AD4133" s="3">
        <f t="shared" si="1481"/>
        <v>1.8891989000983973</v>
      </c>
      <c r="AE4133" s="3">
        <f t="shared" si="1482"/>
        <v>1.7905047218993209</v>
      </c>
      <c r="AF4133" s="3">
        <f t="shared" si="1483"/>
        <v>3.2928318867130972</v>
      </c>
      <c r="AG4133" t="str">
        <f t="shared" si="1484"/>
        <v>Cluster 2</v>
      </c>
      <c r="AH4133" t="str">
        <f t="shared" si="1485"/>
        <v>Not Applicable</v>
      </c>
      <c r="AI4133" t="e">
        <f t="shared" si="1486"/>
        <v>#N/A</v>
      </c>
      <c r="AJ4133">
        <f t="shared" si="1487"/>
        <v>16.07</v>
      </c>
      <c r="AK4133" t="str">
        <f t="shared" si="1488"/>
        <v>no - Low</v>
      </c>
      <c r="AL4133" t="str">
        <f t="shared" si="1489"/>
        <v>Q2 - Medium</v>
      </c>
      <c r="AM4133">
        <f t="shared" si="1490"/>
        <v>0</v>
      </c>
      <c r="AN4133">
        <f t="shared" si="1491"/>
        <v>0</v>
      </c>
      <c r="AO4133">
        <f t="shared" si="1492"/>
        <v>1</v>
      </c>
      <c r="AP4133">
        <f t="shared" si="1493"/>
        <v>2</v>
      </c>
      <c r="AQ4133">
        <f t="shared" si="1494"/>
        <v>94.5</v>
      </c>
    </row>
    <row r="4134" spans="1:43" x14ac:dyDescent="0.25">
      <c r="A4134" t="s">
        <v>54</v>
      </c>
      <c r="B4134">
        <v>127</v>
      </c>
      <c r="C4134" t="s">
        <v>28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  <c r="U4134">
        <f t="shared" si="1472"/>
        <v>0</v>
      </c>
      <c r="V4134" t="str">
        <f t="shared" si="1473"/>
        <v>&lt;=3 calls</v>
      </c>
      <c r="W4134" t="str">
        <f t="shared" si="1474"/>
        <v>Q3</v>
      </c>
      <c r="X4134" t="str">
        <f t="shared" si="1475"/>
        <v>Not Applicable</v>
      </c>
      <c r="Y4134" t="str">
        <f t="shared" si="1476"/>
        <v>Low</v>
      </c>
      <c r="Z4134" s="3">
        <f t="shared" si="1477"/>
        <v>1.1375245376277474</v>
      </c>
      <c r="AA4134" s="3">
        <f t="shared" si="1478"/>
        <v>-1.1676511139419319</v>
      </c>
      <c r="AB4134" s="3">
        <f t="shared" si="1479"/>
        <v>-0.59236902846908102</v>
      </c>
      <c r="AC4134" s="3">
        <f t="shared" si="1480"/>
        <v>-2.085455957517873</v>
      </c>
      <c r="AD4134" s="3">
        <f t="shared" si="1481"/>
        <v>2.4375183465215131</v>
      </c>
      <c r="AE4134" s="3">
        <f t="shared" si="1482"/>
        <v>2.712452545986979</v>
      </c>
      <c r="AF4134" s="3">
        <f t="shared" si="1483"/>
        <v>4.0955221814603231</v>
      </c>
      <c r="AG4134" t="str">
        <f t="shared" si="1484"/>
        <v>Cluster 1</v>
      </c>
      <c r="AH4134" t="str">
        <f t="shared" si="1485"/>
        <v>Not Applicable</v>
      </c>
      <c r="AI4134" t="e">
        <f t="shared" si="1486"/>
        <v>#N/A</v>
      </c>
      <c r="AJ4134">
        <f t="shared" si="1487"/>
        <v>41.09</v>
      </c>
      <c r="AK4134" t="str">
        <f t="shared" si="1488"/>
        <v>no - Medium</v>
      </c>
      <c r="AL4134" t="str">
        <f t="shared" si="1489"/>
        <v>Q1 - Low</v>
      </c>
      <c r="AM4134">
        <f t="shared" si="1490"/>
        <v>0</v>
      </c>
      <c r="AN4134">
        <f t="shared" si="1491"/>
        <v>0</v>
      </c>
      <c r="AO4134">
        <f t="shared" si="1492"/>
        <v>1</v>
      </c>
      <c r="AP4134">
        <f t="shared" si="1493"/>
        <v>2</v>
      </c>
      <c r="AQ4134">
        <f t="shared" si="1494"/>
        <v>241.7</v>
      </c>
    </row>
    <row r="4135" spans="1:43" x14ac:dyDescent="0.25">
      <c r="A4135" t="s">
        <v>41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  <c r="U4135">
        <f t="shared" si="1472"/>
        <v>1</v>
      </c>
      <c r="V4135" t="str">
        <f t="shared" si="1473"/>
        <v>&lt;=3 calls</v>
      </c>
      <c r="W4135" t="str">
        <f t="shared" si="1474"/>
        <v>Q2</v>
      </c>
      <c r="X4135" t="str">
        <f t="shared" si="1475"/>
        <v>Low</v>
      </c>
      <c r="Y4135" t="str">
        <f t="shared" si="1476"/>
        <v>High</v>
      </c>
      <c r="Z4135" s="3">
        <f t="shared" si="1477"/>
        <v>1.6151928645070586</v>
      </c>
      <c r="AA4135" s="3">
        <f t="shared" si="1478"/>
        <v>0.84231840717026185</v>
      </c>
      <c r="AB4135" s="3">
        <f t="shared" si="1479"/>
        <v>0.4462866770331762</v>
      </c>
      <c r="AC4135" s="3">
        <f t="shared" si="1480"/>
        <v>-0.70869510702289995</v>
      </c>
      <c r="AD4135" s="3">
        <f t="shared" si="1481"/>
        <v>3.522779374982639</v>
      </c>
      <c r="AE4135" s="3">
        <f t="shared" si="1482"/>
        <v>2.0049361190391775</v>
      </c>
      <c r="AF4135" s="3">
        <f t="shared" si="1483"/>
        <v>1.90514124359657</v>
      </c>
      <c r="AG4135" t="str">
        <f t="shared" si="1484"/>
        <v>Cluster 3</v>
      </c>
      <c r="AH4135" t="str">
        <f t="shared" si="1485"/>
        <v>Not Applicable</v>
      </c>
      <c r="AI4135">
        <f t="shared" si="1486"/>
        <v>45.48</v>
      </c>
      <c r="AJ4135" t="e">
        <f t="shared" si="1487"/>
        <v>#N/A</v>
      </c>
      <c r="AK4135" t="str">
        <f t="shared" si="1488"/>
        <v>yes - Medium</v>
      </c>
      <c r="AL4135" t="str">
        <f t="shared" si="1489"/>
        <v>Q1 - Low</v>
      </c>
      <c r="AM4135">
        <f t="shared" si="1490"/>
        <v>1</v>
      </c>
      <c r="AN4135">
        <f t="shared" si="1491"/>
        <v>1</v>
      </c>
      <c r="AO4135">
        <f t="shared" si="1492"/>
        <v>0</v>
      </c>
      <c r="AP4135">
        <f t="shared" si="1493"/>
        <v>3</v>
      </c>
      <c r="AQ4135">
        <f t="shared" si="1494"/>
        <v>267.5</v>
      </c>
    </row>
    <row r="4136" spans="1:43" x14ac:dyDescent="0.25">
      <c r="A4136" t="s">
        <v>68</v>
      </c>
      <c r="B4136">
        <v>26</v>
      </c>
      <c r="C4136" t="s">
        <v>25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  <c r="U4136">
        <f t="shared" si="1472"/>
        <v>1</v>
      </c>
      <c r="V4136" t="str">
        <f t="shared" si="1473"/>
        <v>&lt;=3 calls</v>
      </c>
      <c r="W4136" t="str">
        <f t="shared" si="1474"/>
        <v>Q1</v>
      </c>
      <c r="X4136" t="str">
        <f t="shared" si="1475"/>
        <v>Not Applicable</v>
      </c>
      <c r="Y4136" t="str">
        <f t="shared" si="1476"/>
        <v>High</v>
      </c>
      <c r="Z4136" s="3">
        <f t="shared" si="1477"/>
        <v>2.0336155074323465</v>
      </c>
      <c r="AA4136" s="3">
        <f t="shared" si="1478"/>
        <v>0.90600060981936081</v>
      </c>
      <c r="AB4136" s="3">
        <f t="shared" si="1479"/>
        <v>-1.063040925608727</v>
      </c>
      <c r="AC4136" s="3">
        <f t="shared" si="1480"/>
        <v>-1.0347700452980251</v>
      </c>
      <c r="AD4136" s="3">
        <f t="shared" si="1481"/>
        <v>3.5834124080152172</v>
      </c>
      <c r="AE4136" s="3">
        <f t="shared" si="1482"/>
        <v>2.6753007668722986</v>
      </c>
      <c r="AF4136" s="3">
        <f t="shared" si="1483"/>
        <v>3.0779252590889206</v>
      </c>
      <c r="AG4136" t="str">
        <f t="shared" si="1484"/>
        <v>Cluster 2</v>
      </c>
      <c r="AH4136" t="str">
        <f t="shared" si="1485"/>
        <v>Not Applicable</v>
      </c>
      <c r="AI4136">
        <f t="shared" si="1486"/>
        <v>49.32</v>
      </c>
      <c r="AJ4136" t="e">
        <f t="shared" si="1487"/>
        <v>#N/A</v>
      </c>
      <c r="AK4136" t="str">
        <f t="shared" si="1488"/>
        <v>no - Medium</v>
      </c>
      <c r="AL4136" t="str">
        <f t="shared" si="1489"/>
        <v>Q1 - Low</v>
      </c>
      <c r="AM4136">
        <f t="shared" si="1490"/>
        <v>0</v>
      </c>
      <c r="AN4136">
        <f t="shared" si="1491"/>
        <v>0</v>
      </c>
      <c r="AO4136">
        <f t="shared" si="1492"/>
        <v>0</v>
      </c>
      <c r="AP4136">
        <f t="shared" si="1493"/>
        <v>2</v>
      </c>
      <c r="AQ4136">
        <f t="shared" si="1494"/>
        <v>290.10000000000002</v>
      </c>
    </row>
    <row r="4137" spans="1:43" x14ac:dyDescent="0.25">
      <c r="A4137" t="s">
        <v>44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  <c r="U4137">
        <f t="shared" si="1472"/>
        <v>0</v>
      </c>
      <c r="V4137" t="str">
        <f t="shared" si="1473"/>
        <v>&lt;=3 calls</v>
      </c>
      <c r="W4137" t="str">
        <f t="shared" si="1474"/>
        <v>Q3</v>
      </c>
      <c r="X4137" t="str">
        <f t="shared" si="1475"/>
        <v>Not Applicable</v>
      </c>
      <c r="Y4137" t="str">
        <f t="shared" si="1476"/>
        <v>High</v>
      </c>
      <c r="Z4137" s="3">
        <f t="shared" si="1477"/>
        <v>1.115307406144989</v>
      </c>
      <c r="AA4137" s="3">
        <f t="shared" si="1478"/>
        <v>1.5985445636283149</v>
      </c>
      <c r="AB4137" s="3">
        <f t="shared" si="1479"/>
        <v>0.24371902509965784</v>
      </c>
      <c r="AC4137" s="3">
        <f t="shared" si="1480"/>
        <v>5.2146415619058542E-2</v>
      </c>
      <c r="AD4137" s="3">
        <f t="shared" si="1481"/>
        <v>3.7256956887202946</v>
      </c>
      <c r="AE4137" s="3">
        <f t="shared" si="1482"/>
        <v>1.9650377970830346</v>
      </c>
      <c r="AF4137" s="3">
        <f t="shared" si="1483"/>
        <v>1.3571804312547782</v>
      </c>
      <c r="AG4137" t="str">
        <f t="shared" si="1484"/>
        <v>Cluster 3</v>
      </c>
      <c r="AH4137" t="str">
        <f t="shared" si="1485"/>
        <v>&gt;16 messages</v>
      </c>
      <c r="AI4137" t="e">
        <f t="shared" si="1486"/>
        <v>#N/A</v>
      </c>
      <c r="AJ4137">
        <f t="shared" si="1487"/>
        <v>40.89</v>
      </c>
      <c r="AK4137" t="str">
        <f t="shared" si="1488"/>
        <v>no - Medium</v>
      </c>
      <c r="AL4137" t="str">
        <f t="shared" si="1489"/>
        <v>Q3 - High</v>
      </c>
      <c r="AM4137">
        <f t="shared" si="1490"/>
        <v>0</v>
      </c>
      <c r="AN4137">
        <f t="shared" si="1491"/>
        <v>1</v>
      </c>
      <c r="AO4137">
        <f t="shared" si="1492"/>
        <v>0</v>
      </c>
      <c r="AP4137">
        <f t="shared" si="1493"/>
        <v>2</v>
      </c>
      <c r="AQ4137">
        <f t="shared" si="1494"/>
        <v>240.5</v>
      </c>
    </row>
    <row r="4138" spans="1:43" x14ac:dyDescent="0.25">
      <c r="A4138" t="s">
        <v>57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  <c r="U4138">
        <f t="shared" si="1472"/>
        <v>0</v>
      </c>
      <c r="V4138" t="str">
        <f t="shared" si="1473"/>
        <v>&lt;=3 calls</v>
      </c>
      <c r="W4138" t="str">
        <f t="shared" si="1474"/>
        <v>Q1</v>
      </c>
      <c r="X4138" t="str">
        <f t="shared" si="1475"/>
        <v>Not Applicable</v>
      </c>
      <c r="Y4138" t="str">
        <f t="shared" si="1476"/>
        <v>Low</v>
      </c>
      <c r="Z4138" s="3">
        <f t="shared" si="1477"/>
        <v>1.9299355605128059</v>
      </c>
      <c r="AA4138" s="3">
        <f t="shared" si="1478"/>
        <v>-2.2203975264848532</v>
      </c>
      <c r="AB4138" s="3">
        <f t="shared" si="1479"/>
        <v>-0.57846732686580005</v>
      </c>
      <c r="AC4138" s="3">
        <f t="shared" si="1480"/>
        <v>0.81298793826101701</v>
      </c>
      <c r="AD4138" s="3">
        <f t="shared" si="1481"/>
        <v>3.6794710992488358</v>
      </c>
      <c r="AE4138" s="3">
        <f t="shared" si="1482"/>
        <v>3.1065077304524928</v>
      </c>
      <c r="AF4138" s="3">
        <f t="shared" si="1483"/>
        <v>3.7097537638655691</v>
      </c>
      <c r="AG4138" t="str">
        <f t="shared" si="1484"/>
        <v>Cluster 2</v>
      </c>
      <c r="AH4138" t="str">
        <f t="shared" si="1485"/>
        <v>Not Applicable</v>
      </c>
      <c r="AI4138" t="e">
        <f t="shared" si="1486"/>
        <v>#N/A</v>
      </c>
      <c r="AJ4138">
        <f t="shared" si="1487"/>
        <v>48.37</v>
      </c>
      <c r="AK4138" t="str">
        <f t="shared" si="1488"/>
        <v>no - Medium</v>
      </c>
      <c r="AL4138" t="str">
        <f t="shared" si="1489"/>
        <v>Q4 - Very High</v>
      </c>
      <c r="AM4138">
        <f t="shared" si="1490"/>
        <v>0</v>
      </c>
      <c r="AN4138">
        <f t="shared" si="1491"/>
        <v>1</v>
      </c>
      <c r="AO4138">
        <f t="shared" si="1492"/>
        <v>0</v>
      </c>
      <c r="AP4138">
        <f t="shared" si="1493"/>
        <v>1</v>
      </c>
      <c r="AQ4138">
        <f t="shared" si="1494"/>
        <v>284.5</v>
      </c>
    </row>
    <row r="4139" spans="1:43" x14ac:dyDescent="0.25">
      <c r="A4139" t="s">
        <v>44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  <c r="U4139">
        <f t="shared" si="1472"/>
        <v>0</v>
      </c>
      <c r="V4139" t="str">
        <f t="shared" si="1473"/>
        <v>&lt;=3 calls</v>
      </c>
      <c r="W4139" t="str">
        <f t="shared" si="1474"/>
        <v>Q4</v>
      </c>
      <c r="X4139" t="str">
        <f t="shared" si="1475"/>
        <v>Not Applicable</v>
      </c>
      <c r="Y4139" t="str">
        <f t="shared" si="1476"/>
        <v>High</v>
      </c>
      <c r="Z4139" s="3">
        <f t="shared" si="1477"/>
        <v>-0.89904584829179468</v>
      </c>
      <c r="AA4139" s="3">
        <f t="shared" si="1478"/>
        <v>0.78460641101951556</v>
      </c>
      <c r="AB4139" s="3">
        <f t="shared" si="1479"/>
        <v>0.68658751903274218</v>
      </c>
      <c r="AC4139" s="3">
        <f t="shared" si="1480"/>
        <v>-0.49131181483948333</v>
      </c>
      <c r="AD4139" s="3">
        <f t="shared" si="1481"/>
        <v>2.5096519503863481</v>
      </c>
      <c r="AE4139" s="3">
        <f t="shared" si="1482"/>
        <v>1.4617388201166586</v>
      </c>
      <c r="AF4139" s="3">
        <f t="shared" si="1483"/>
        <v>2.4443829168921307</v>
      </c>
      <c r="AG4139" t="str">
        <f t="shared" si="1484"/>
        <v>Cluster 2</v>
      </c>
      <c r="AH4139" t="str">
        <f t="shared" si="1485"/>
        <v>Not Applicable</v>
      </c>
      <c r="AI4139" t="e">
        <f t="shared" si="1486"/>
        <v>#N/A</v>
      </c>
      <c r="AJ4139">
        <f t="shared" si="1487"/>
        <v>22.39</v>
      </c>
      <c r="AK4139" t="str">
        <f t="shared" si="1488"/>
        <v>no - Low</v>
      </c>
      <c r="AL4139" t="str">
        <f t="shared" si="1489"/>
        <v>Q2 - Medium</v>
      </c>
      <c r="AM4139">
        <f t="shared" si="1490"/>
        <v>0</v>
      </c>
      <c r="AN4139">
        <f t="shared" si="1491"/>
        <v>1</v>
      </c>
      <c r="AO4139">
        <f t="shared" si="1492"/>
        <v>0</v>
      </c>
      <c r="AP4139">
        <f t="shared" si="1493"/>
        <v>1</v>
      </c>
      <c r="AQ4139">
        <f t="shared" si="1494"/>
        <v>131.69999999999999</v>
      </c>
    </row>
    <row r="4140" spans="1:43" x14ac:dyDescent="0.25">
      <c r="A4140" t="s">
        <v>43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  <c r="U4140">
        <f t="shared" si="1472"/>
        <v>0</v>
      </c>
      <c r="V4140" t="str">
        <f t="shared" si="1473"/>
        <v>&lt;=3 calls</v>
      </c>
      <c r="W4140" t="str">
        <f t="shared" si="1474"/>
        <v>Q4</v>
      </c>
      <c r="X4140" t="str">
        <f t="shared" si="1475"/>
        <v>Not Applicable</v>
      </c>
      <c r="Y4140" t="str">
        <f t="shared" si="1476"/>
        <v>Medium</v>
      </c>
      <c r="Z4140" s="3">
        <f t="shared" si="1477"/>
        <v>0.5857991058059081</v>
      </c>
      <c r="AA4140" s="3">
        <f t="shared" si="1478"/>
        <v>0.48012587960351027</v>
      </c>
      <c r="AB4140" s="3">
        <f t="shared" si="1479"/>
        <v>0.50983731293388768</v>
      </c>
      <c r="AC4140" s="3">
        <f t="shared" si="1480"/>
        <v>1.2839850713250869</v>
      </c>
      <c r="AD4140" s="3">
        <f t="shared" si="1481"/>
        <v>3.4930971845928029</v>
      </c>
      <c r="AE4140" s="3">
        <f t="shared" si="1482"/>
        <v>1.5755104574941359</v>
      </c>
      <c r="AF4140" s="3">
        <f t="shared" si="1483"/>
        <v>0.87334899229150964</v>
      </c>
      <c r="AG4140" t="str">
        <f t="shared" si="1484"/>
        <v>Cluster 3</v>
      </c>
      <c r="AH4140" t="str">
        <f t="shared" si="1485"/>
        <v>&gt;16 messages</v>
      </c>
      <c r="AI4140" t="e">
        <f t="shared" si="1486"/>
        <v>#N/A</v>
      </c>
      <c r="AJ4140">
        <f t="shared" si="1487"/>
        <v>36.020000000000003</v>
      </c>
      <c r="AK4140" t="str">
        <f t="shared" si="1488"/>
        <v>no - Low</v>
      </c>
      <c r="AL4140" t="str">
        <f t="shared" si="1489"/>
        <v>Q4 - Very High</v>
      </c>
      <c r="AM4140">
        <f t="shared" si="1490"/>
        <v>0</v>
      </c>
      <c r="AN4140">
        <f t="shared" si="1491"/>
        <v>1</v>
      </c>
      <c r="AO4140">
        <f t="shared" si="1492"/>
        <v>0</v>
      </c>
      <c r="AP4140">
        <f t="shared" si="1493"/>
        <v>1</v>
      </c>
      <c r="AQ4140">
        <f t="shared" si="1494"/>
        <v>211.9</v>
      </c>
    </row>
    <row r="4141" spans="1:43" x14ac:dyDescent="0.25">
      <c r="A4141" t="s">
        <v>40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  <c r="U4141">
        <f t="shared" si="1472"/>
        <v>0</v>
      </c>
      <c r="V4141" t="str">
        <f t="shared" si="1473"/>
        <v>&lt;=3 calls</v>
      </c>
      <c r="W4141" t="str">
        <f t="shared" si="1474"/>
        <v>Q4</v>
      </c>
      <c r="X4141" t="str">
        <f t="shared" si="1475"/>
        <v>Not Applicable</v>
      </c>
      <c r="Y4141" t="str">
        <f t="shared" si="1476"/>
        <v>High</v>
      </c>
      <c r="Z4141" s="3">
        <f t="shared" si="1477"/>
        <v>-0.21031477232627652</v>
      </c>
      <c r="AA4141" s="3">
        <f t="shared" si="1478"/>
        <v>0.70898379537371059</v>
      </c>
      <c r="AB4141" s="3">
        <f t="shared" si="1479"/>
        <v>1.4432372777255909</v>
      </c>
      <c r="AC4141" s="3">
        <f t="shared" si="1480"/>
        <v>1.5738294609029755</v>
      </c>
      <c r="AD4141" s="3">
        <f t="shared" si="1481"/>
        <v>4.0172421959269631</v>
      </c>
      <c r="AE4141" s="3">
        <f t="shared" si="1482"/>
        <v>2.2598148900704431</v>
      </c>
      <c r="AF4141" s="3">
        <f t="shared" si="1483"/>
        <v>1.4405873156570861</v>
      </c>
      <c r="AG4141" t="str">
        <f t="shared" si="1484"/>
        <v>Cluster 3</v>
      </c>
      <c r="AH4141" t="str">
        <f t="shared" si="1485"/>
        <v>Not Applicable</v>
      </c>
      <c r="AI4141" t="e">
        <f t="shared" si="1486"/>
        <v>#N/A</v>
      </c>
      <c r="AJ4141">
        <f t="shared" si="1487"/>
        <v>28.71</v>
      </c>
      <c r="AK4141" t="str">
        <f t="shared" si="1488"/>
        <v>no - Low</v>
      </c>
      <c r="AL4141" t="str">
        <f t="shared" si="1489"/>
        <v>Q4 - Very High</v>
      </c>
      <c r="AM4141">
        <f t="shared" si="1490"/>
        <v>0</v>
      </c>
      <c r="AN4141">
        <f t="shared" si="1491"/>
        <v>1</v>
      </c>
      <c r="AO4141">
        <f t="shared" si="1492"/>
        <v>0</v>
      </c>
      <c r="AP4141">
        <f t="shared" si="1493"/>
        <v>3</v>
      </c>
      <c r="AQ4141">
        <f t="shared" si="1494"/>
        <v>168.9</v>
      </c>
    </row>
    <row r="4142" spans="1:43" x14ac:dyDescent="0.25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  <c r="U4142">
        <f t="shared" si="1472"/>
        <v>0</v>
      </c>
      <c r="V4142" t="str">
        <f t="shared" si="1473"/>
        <v>&lt;=3 calls</v>
      </c>
      <c r="W4142" t="str">
        <f t="shared" si="1474"/>
        <v>Q1</v>
      </c>
      <c r="X4142" t="str">
        <f t="shared" si="1475"/>
        <v>High</v>
      </c>
      <c r="Y4142" t="str">
        <f t="shared" si="1476"/>
        <v>Medium</v>
      </c>
      <c r="Z4142" s="3">
        <f t="shared" si="1477"/>
        <v>0.93016464378866703</v>
      </c>
      <c r="AA4142" s="3">
        <f t="shared" si="1478"/>
        <v>-0.30794137817909284</v>
      </c>
      <c r="AB4142" s="3">
        <f t="shared" si="1479"/>
        <v>-0.82274008360916084</v>
      </c>
      <c r="AC4142" s="3">
        <f t="shared" si="1480"/>
        <v>0.12460751301353053</v>
      </c>
      <c r="AD4142" s="3">
        <f t="shared" si="1481"/>
        <v>2.3453451397297265</v>
      </c>
      <c r="AE4142" s="3">
        <f t="shared" si="1482"/>
        <v>1.2854814018203309</v>
      </c>
      <c r="AF4142" s="3">
        <f t="shared" si="1483"/>
        <v>2.4092075552758163</v>
      </c>
      <c r="AG4142" t="str">
        <f t="shared" si="1484"/>
        <v>Cluster 2</v>
      </c>
      <c r="AH4142" t="str">
        <f t="shared" si="1485"/>
        <v>Not Applicable</v>
      </c>
      <c r="AI4142" t="e">
        <f t="shared" si="1486"/>
        <v>#N/A</v>
      </c>
      <c r="AJ4142">
        <f t="shared" si="1487"/>
        <v>39.19</v>
      </c>
      <c r="AK4142" t="str">
        <f t="shared" si="1488"/>
        <v>yes - Low</v>
      </c>
      <c r="AL4142" t="str">
        <f t="shared" si="1489"/>
        <v>Q3 - High</v>
      </c>
      <c r="AM4142">
        <f t="shared" si="1490"/>
        <v>1</v>
      </c>
      <c r="AN4142">
        <f t="shared" si="1491"/>
        <v>1</v>
      </c>
      <c r="AO4142">
        <f t="shared" si="1492"/>
        <v>0</v>
      </c>
      <c r="AP4142">
        <f t="shared" si="1493"/>
        <v>1</v>
      </c>
      <c r="AQ4142">
        <f t="shared" si="1494"/>
        <v>230.5</v>
      </c>
    </row>
    <row r="4143" spans="1:43" x14ac:dyDescent="0.25">
      <c r="A4143" t="s">
        <v>40</v>
      </c>
      <c r="B4143">
        <v>36</v>
      </c>
      <c r="C4143" t="s">
        <v>28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  <c r="U4143">
        <f t="shared" si="1472"/>
        <v>0</v>
      </c>
      <c r="V4143" t="str">
        <f t="shared" si="1473"/>
        <v>&lt;=3 calls</v>
      </c>
      <c r="W4143" t="str">
        <f t="shared" si="1474"/>
        <v>Q1</v>
      </c>
      <c r="X4143" t="str">
        <f t="shared" si="1475"/>
        <v>Not Applicable</v>
      </c>
      <c r="Y4143" t="str">
        <f t="shared" si="1476"/>
        <v>Low</v>
      </c>
      <c r="Z4143" s="3">
        <f t="shared" si="1477"/>
        <v>0.28216497554153996</v>
      </c>
      <c r="AA4143" s="3">
        <f t="shared" si="1478"/>
        <v>-0.87312092668984786</v>
      </c>
      <c r="AB4143" s="3">
        <f t="shared" si="1479"/>
        <v>0.34301689369451988</v>
      </c>
      <c r="AC4143" s="3">
        <f t="shared" si="1480"/>
        <v>-1.0710005939952616</v>
      </c>
      <c r="AD4143" s="3">
        <f t="shared" si="1481"/>
        <v>1.8624663177749117</v>
      </c>
      <c r="AE4143" s="3">
        <f t="shared" si="1482"/>
        <v>1.4514338041206485</v>
      </c>
      <c r="AF4143" s="3">
        <f t="shared" si="1483"/>
        <v>2.9571167360525754</v>
      </c>
      <c r="AG4143" t="str">
        <f t="shared" si="1484"/>
        <v>Cluster 2</v>
      </c>
      <c r="AH4143" t="str">
        <f t="shared" si="1485"/>
        <v>Not Applicable</v>
      </c>
      <c r="AI4143" t="e">
        <f t="shared" si="1486"/>
        <v>#N/A</v>
      </c>
      <c r="AJ4143">
        <f t="shared" si="1487"/>
        <v>33.24</v>
      </c>
      <c r="AK4143" t="str">
        <f t="shared" si="1488"/>
        <v>no - Low</v>
      </c>
      <c r="AL4143" t="str">
        <f t="shared" si="1489"/>
        <v>Q1 - Low</v>
      </c>
      <c r="AM4143">
        <f t="shared" si="1490"/>
        <v>0</v>
      </c>
      <c r="AN4143">
        <f t="shared" si="1491"/>
        <v>0</v>
      </c>
      <c r="AO4143">
        <f t="shared" si="1492"/>
        <v>1</v>
      </c>
      <c r="AP4143">
        <f t="shared" si="1493"/>
        <v>1</v>
      </c>
      <c r="AQ4143">
        <f t="shared" si="1494"/>
        <v>195.5</v>
      </c>
    </row>
    <row r="4144" spans="1:43" x14ac:dyDescent="0.25">
      <c r="A4144" t="s">
        <v>51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  <c r="U4144">
        <f t="shared" si="1472"/>
        <v>0</v>
      </c>
      <c r="V4144" t="str">
        <f t="shared" si="1473"/>
        <v>&lt;=3 calls</v>
      </c>
      <c r="W4144" t="str">
        <f t="shared" si="1474"/>
        <v>Q4</v>
      </c>
      <c r="X4144" t="str">
        <f t="shared" si="1475"/>
        <v>Not Applicable</v>
      </c>
      <c r="Y4144" t="str">
        <f t="shared" si="1476"/>
        <v>Medium</v>
      </c>
      <c r="Z4144" s="3">
        <f t="shared" si="1477"/>
        <v>-1.2582228072630592</v>
      </c>
      <c r="AA4144" s="3">
        <f t="shared" si="1478"/>
        <v>9.2062457210561999E-2</v>
      </c>
      <c r="AB4144" s="3">
        <f t="shared" si="1479"/>
        <v>-1.1782264531787672</v>
      </c>
      <c r="AC4144" s="3">
        <f t="shared" si="1480"/>
        <v>1.1028323278389063</v>
      </c>
      <c r="AD4144" s="3">
        <f t="shared" si="1481"/>
        <v>2.3901773775719373</v>
      </c>
      <c r="AE4144" s="3">
        <f t="shared" si="1482"/>
        <v>2.0484278964711886</v>
      </c>
      <c r="AF4144" s="3">
        <f t="shared" si="1483"/>
        <v>3.2678992943213676</v>
      </c>
      <c r="AG4144" t="str">
        <f t="shared" si="1484"/>
        <v>Cluster 2</v>
      </c>
      <c r="AH4144" t="str">
        <f t="shared" si="1485"/>
        <v>Not Applicable</v>
      </c>
      <c r="AI4144" t="e">
        <f t="shared" si="1486"/>
        <v>#N/A</v>
      </c>
      <c r="AJ4144">
        <f t="shared" si="1487"/>
        <v>19.09</v>
      </c>
      <c r="AK4144" t="str">
        <f t="shared" si="1488"/>
        <v>no - Low</v>
      </c>
      <c r="AL4144" t="str">
        <f t="shared" si="1489"/>
        <v>Q4 - Very High</v>
      </c>
      <c r="AM4144">
        <f t="shared" si="1490"/>
        <v>0</v>
      </c>
      <c r="AN4144">
        <f t="shared" si="1491"/>
        <v>1</v>
      </c>
      <c r="AO4144">
        <f t="shared" si="1492"/>
        <v>0</v>
      </c>
      <c r="AP4144">
        <f t="shared" si="1493"/>
        <v>1</v>
      </c>
      <c r="AQ4144">
        <f t="shared" si="1494"/>
        <v>112.3</v>
      </c>
    </row>
    <row r="4145" spans="1:43" x14ac:dyDescent="0.25">
      <c r="A4145" t="s">
        <v>72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  <c r="U4145">
        <f t="shared" si="1472"/>
        <v>0</v>
      </c>
      <c r="V4145" t="str">
        <f t="shared" si="1473"/>
        <v>&lt;=3 calls</v>
      </c>
      <c r="W4145" t="str">
        <f t="shared" si="1474"/>
        <v>Q3</v>
      </c>
      <c r="X4145" t="str">
        <f t="shared" si="1475"/>
        <v>Not Applicable</v>
      </c>
      <c r="Y4145" t="str">
        <f t="shared" si="1476"/>
        <v>Low</v>
      </c>
      <c r="Z4145" s="3">
        <f t="shared" si="1477"/>
        <v>-1.4192970105130596</v>
      </c>
      <c r="AA4145" s="3">
        <f t="shared" si="1478"/>
        <v>-2.3517420694486204</v>
      </c>
      <c r="AB4145" s="3">
        <f t="shared" si="1479"/>
        <v>-0.61620051693184774</v>
      </c>
      <c r="AC4145" s="3">
        <f t="shared" si="1480"/>
        <v>-1.3246144348759143</v>
      </c>
      <c r="AD4145" s="3">
        <f t="shared" si="1481"/>
        <v>1.5018965276861178</v>
      </c>
      <c r="AE4145" s="3">
        <f t="shared" si="1482"/>
        <v>3.1111736119050799</v>
      </c>
      <c r="AF4145" s="3">
        <f t="shared" si="1483"/>
        <v>5.0103003210339985</v>
      </c>
      <c r="AG4145" t="str">
        <f t="shared" si="1484"/>
        <v>Cluster 1</v>
      </c>
      <c r="AH4145" t="str">
        <f t="shared" si="1485"/>
        <v>Not Applicable</v>
      </c>
      <c r="AI4145" t="e">
        <f t="shared" si="1486"/>
        <v>#N/A</v>
      </c>
      <c r="AJ4145">
        <f t="shared" si="1487"/>
        <v>17.61</v>
      </c>
      <c r="AK4145" t="str">
        <f t="shared" si="1488"/>
        <v>no - Medium</v>
      </c>
      <c r="AL4145" t="str">
        <f t="shared" si="1489"/>
        <v>Q1 - Low</v>
      </c>
      <c r="AM4145">
        <f t="shared" si="1490"/>
        <v>0</v>
      </c>
      <c r="AN4145">
        <f t="shared" si="1491"/>
        <v>1</v>
      </c>
      <c r="AO4145">
        <f t="shared" si="1492"/>
        <v>0</v>
      </c>
      <c r="AP4145">
        <f t="shared" si="1493"/>
        <v>0</v>
      </c>
      <c r="AQ4145">
        <f t="shared" si="1494"/>
        <v>103.6</v>
      </c>
    </row>
    <row r="4146" spans="1:43" x14ac:dyDescent="0.25">
      <c r="A4146" t="s">
        <v>69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  <c r="U4146">
        <f t="shared" si="1472"/>
        <v>0</v>
      </c>
      <c r="V4146" t="str">
        <f t="shared" si="1473"/>
        <v>&lt;=3 calls</v>
      </c>
      <c r="W4146" t="str">
        <f t="shared" si="1474"/>
        <v>Q4</v>
      </c>
      <c r="X4146" t="str">
        <f t="shared" si="1475"/>
        <v>Not Applicable</v>
      </c>
      <c r="Y4146" t="str">
        <f t="shared" si="1476"/>
        <v>Medium</v>
      </c>
      <c r="Z4146" s="3">
        <f t="shared" si="1477"/>
        <v>-1.087891465895243</v>
      </c>
      <c r="AA4146" s="3">
        <f t="shared" si="1478"/>
        <v>0.39654298862656723</v>
      </c>
      <c r="AB4146" s="3">
        <f t="shared" si="1479"/>
        <v>-0.41760477974212362</v>
      </c>
      <c r="AC4146" s="3">
        <f t="shared" si="1480"/>
        <v>5.2146415619058542E-2</v>
      </c>
      <c r="AD4146" s="3">
        <f t="shared" si="1481"/>
        <v>1.8450619234428129</v>
      </c>
      <c r="AE4146" s="3">
        <f t="shared" si="1482"/>
        <v>1.2320175258988704</v>
      </c>
      <c r="AF4146" s="3">
        <f t="shared" si="1483"/>
        <v>2.7625135052892422</v>
      </c>
      <c r="AG4146" t="str">
        <f t="shared" si="1484"/>
        <v>Cluster 2</v>
      </c>
      <c r="AH4146" t="str">
        <f t="shared" si="1485"/>
        <v>Not Applicable</v>
      </c>
      <c r="AI4146" t="e">
        <f t="shared" si="1486"/>
        <v>#N/A</v>
      </c>
      <c r="AJ4146">
        <f t="shared" si="1487"/>
        <v>20.66</v>
      </c>
      <c r="AK4146" t="str">
        <f t="shared" si="1488"/>
        <v>no - Medium</v>
      </c>
      <c r="AL4146" t="str">
        <f t="shared" si="1489"/>
        <v>Q3 - High</v>
      </c>
      <c r="AM4146">
        <f t="shared" si="1490"/>
        <v>0</v>
      </c>
      <c r="AN4146">
        <f t="shared" si="1491"/>
        <v>1</v>
      </c>
      <c r="AO4146">
        <f t="shared" si="1492"/>
        <v>0</v>
      </c>
      <c r="AP4146">
        <f t="shared" si="1493"/>
        <v>1</v>
      </c>
      <c r="AQ4146">
        <f t="shared" si="1494"/>
        <v>121.5</v>
      </c>
    </row>
    <row r="4147" spans="1:43" x14ac:dyDescent="0.25">
      <c r="A4147" t="s">
        <v>43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  <c r="U4147">
        <f t="shared" si="1472"/>
        <v>0</v>
      </c>
      <c r="V4147" t="str">
        <f t="shared" si="1473"/>
        <v>&lt;=3 calls</v>
      </c>
      <c r="W4147" t="str">
        <f t="shared" si="1474"/>
        <v>Q2</v>
      </c>
      <c r="X4147" t="str">
        <f t="shared" si="1475"/>
        <v>Not Applicable</v>
      </c>
      <c r="Y4147" t="str">
        <f t="shared" si="1476"/>
        <v>Low</v>
      </c>
      <c r="Z4147" s="3">
        <f t="shared" si="1477"/>
        <v>-8.2566266300414221E-2</v>
      </c>
      <c r="AA4147" s="3">
        <f t="shared" si="1478"/>
        <v>-0.87511099552263261</v>
      </c>
      <c r="AB4147" s="3">
        <f t="shared" si="1479"/>
        <v>0.73226453858637897</v>
      </c>
      <c r="AC4147" s="3">
        <f t="shared" si="1480"/>
        <v>-1.9043032140316922</v>
      </c>
      <c r="AD4147" s="3">
        <f t="shared" si="1481"/>
        <v>2.1623567359992291</v>
      </c>
      <c r="AE4147" s="3">
        <f t="shared" si="1482"/>
        <v>2.2215351737611448</v>
      </c>
      <c r="AF4147" s="3">
        <f t="shared" si="1483"/>
        <v>3.6324441362249029</v>
      </c>
      <c r="AG4147" t="str">
        <f t="shared" si="1484"/>
        <v>Cluster 1</v>
      </c>
      <c r="AH4147" t="str">
        <f t="shared" si="1485"/>
        <v>Not Applicable</v>
      </c>
      <c r="AI4147" t="e">
        <f t="shared" si="1486"/>
        <v>#N/A</v>
      </c>
      <c r="AJ4147">
        <f t="shared" si="1487"/>
        <v>29.89</v>
      </c>
      <c r="AK4147" t="str">
        <f t="shared" si="1488"/>
        <v>no - Medium</v>
      </c>
      <c r="AL4147" t="str">
        <f t="shared" si="1489"/>
        <v>Q1 - Low</v>
      </c>
      <c r="AM4147">
        <f t="shared" si="1490"/>
        <v>0</v>
      </c>
      <c r="AN4147">
        <f t="shared" si="1491"/>
        <v>1</v>
      </c>
      <c r="AO4147">
        <f t="shared" si="1492"/>
        <v>0</v>
      </c>
      <c r="AP4147">
        <f t="shared" si="1493"/>
        <v>0</v>
      </c>
      <c r="AQ4147">
        <f t="shared" si="1494"/>
        <v>175.8</v>
      </c>
    </row>
    <row r="4148" spans="1:43" x14ac:dyDescent="0.25">
      <c r="A4148" t="s">
        <v>53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  <c r="U4148">
        <f t="shared" si="1472"/>
        <v>0</v>
      </c>
      <c r="V4148" t="str">
        <f t="shared" si="1473"/>
        <v>&lt;=3 calls</v>
      </c>
      <c r="W4148" t="str">
        <f t="shared" si="1474"/>
        <v>Q4</v>
      </c>
      <c r="X4148" t="str">
        <f t="shared" si="1475"/>
        <v>Not Applicable</v>
      </c>
      <c r="Y4148" t="str">
        <f t="shared" si="1476"/>
        <v>Low</v>
      </c>
      <c r="Z4148" s="3">
        <f t="shared" si="1477"/>
        <v>-0.26585760103317313</v>
      </c>
      <c r="AA4148" s="3">
        <f t="shared" si="1478"/>
        <v>-0.76167707205392432</v>
      </c>
      <c r="AB4148" s="3">
        <f t="shared" si="1479"/>
        <v>0.16626668759566532</v>
      </c>
      <c r="AC4148" s="3">
        <f t="shared" si="1480"/>
        <v>0.34199080519694713</v>
      </c>
      <c r="AD4148" s="3">
        <f t="shared" si="1481"/>
        <v>1.9382673158710781</v>
      </c>
      <c r="AE4148" s="3">
        <f t="shared" si="1482"/>
        <v>0.89187137433771446</v>
      </c>
      <c r="AF4148" s="3">
        <f t="shared" si="1483"/>
        <v>2.4153651709321333</v>
      </c>
      <c r="AG4148" t="str">
        <f t="shared" si="1484"/>
        <v>Cluster 2</v>
      </c>
      <c r="AH4148" t="str">
        <f t="shared" si="1485"/>
        <v>Not Applicable</v>
      </c>
      <c r="AI4148" t="e">
        <f t="shared" si="1486"/>
        <v>#N/A</v>
      </c>
      <c r="AJ4148">
        <f t="shared" si="1487"/>
        <v>28.2</v>
      </c>
      <c r="AK4148" t="str">
        <f t="shared" si="1488"/>
        <v>no - High</v>
      </c>
      <c r="AL4148" t="str">
        <f t="shared" si="1489"/>
        <v>Q3 - High</v>
      </c>
      <c r="AM4148">
        <f t="shared" si="1490"/>
        <v>0</v>
      </c>
      <c r="AN4148">
        <f t="shared" si="1491"/>
        <v>1</v>
      </c>
      <c r="AO4148">
        <f t="shared" si="1492"/>
        <v>0</v>
      </c>
      <c r="AP4148">
        <f t="shared" si="1493"/>
        <v>2</v>
      </c>
      <c r="AQ4148">
        <f t="shared" si="1494"/>
        <v>165.9</v>
      </c>
    </row>
    <row r="4149" spans="1:43" x14ac:dyDescent="0.25">
      <c r="A4149" t="s">
        <v>52</v>
      </c>
      <c r="B4149">
        <v>122</v>
      </c>
      <c r="C4149" t="s">
        <v>25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  <c r="U4149">
        <f t="shared" si="1472"/>
        <v>0</v>
      </c>
      <c r="V4149" t="str">
        <f t="shared" si="1473"/>
        <v>&lt;=3 calls</v>
      </c>
      <c r="W4149" t="str">
        <f t="shared" si="1474"/>
        <v>Q3</v>
      </c>
      <c r="X4149" t="str">
        <f t="shared" si="1475"/>
        <v>Not Applicable</v>
      </c>
      <c r="Y4149" t="str">
        <f t="shared" si="1476"/>
        <v>Low</v>
      </c>
      <c r="Z4149" s="3">
        <f t="shared" si="1477"/>
        <v>-0.52320604070846077</v>
      </c>
      <c r="AA4149" s="3">
        <f t="shared" si="1478"/>
        <v>-0.74376645255886509</v>
      </c>
      <c r="AB4149" s="3">
        <f t="shared" si="1479"/>
        <v>-0.76713327719603785</v>
      </c>
      <c r="AC4149" s="3">
        <f t="shared" si="1480"/>
        <v>-0.34638962005053869</v>
      </c>
      <c r="AD4149" s="3">
        <f t="shared" si="1481"/>
        <v>0.88001224412976597</v>
      </c>
      <c r="AE4149" s="3">
        <f t="shared" si="1482"/>
        <v>1.2391175613500567</v>
      </c>
      <c r="AF4149" s="3">
        <f t="shared" si="1483"/>
        <v>3.2088008837997282</v>
      </c>
      <c r="AG4149" t="str">
        <f t="shared" si="1484"/>
        <v>Cluster 1</v>
      </c>
      <c r="AH4149" t="str">
        <f t="shared" si="1485"/>
        <v>Not Applicable</v>
      </c>
      <c r="AI4149" t="e">
        <f t="shared" si="1486"/>
        <v>#N/A</v>
      </c>
      <c r="AJ4149">
        <f t="shared" si="1487"/>
        <v>25.84</v>
      </c>
      <c r="AK4149" t="str">
        <f t="shared" si="1488"/>
        <v>no - Low</v>
      </c>
      <c r="AL4149" t="str">
        <f t="shared" si="1489"/>
        <v>Q2 - Medium</v>
      </c>
      <c r="AM4149">
        <f t="shared" si="1490"/>
        <v>0</v>
      </c>
      <c r="AN4149">
        <f t="shared" si="1491"/>
        <v>0</v>
      </c>
      <c r="AO4149">
        <f t="shared" si="1492"/>
        <v>0</v>
      </c>
      <c r="AP4149">
        <f t="shared" si="1493"/>
        <v>1</v>
      </c>
      <c r="AQ4149">
        <f t="shared" si="1494"/>
        <v>152</v>
      </c>
    </row>
    <row r="4150" spans="1:43" x14ac:dyDescent="0.25">
      <c r="A4150" t="s">
        <v>56</v>
      </c>
      <c r="B4150">
        <v>19</v>
      </c>
      <c r="C4150" t="s">
        <v>25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  <c r="U4150">
        <f t="shared" si="1472"/>
        <v>0</v>
      </c>
      <c r="V4150" t="str">
        <f t="shared" si="1473"/>
        <v>&lt;=3 calls</v>
      </c>
      <c r="W4150" t="str">
        <f t="shared" si="1474"/>
        <v>Q1</v>
      </c>
      <c r="X4150" t="str">
        <f t="shared" si="1475"/>
        <v>Not Applicable</v>
      </c>
      <c r="Y4150" t="str">
        <f t="shared" si="1476"/>
        <v>Medium</v>
      </c>
      <c r="Z4150" s="3">
        <f t="shared" si="1477"/>
        <v>-0.61948027713374809</v>
      </c>
      <c r="AA4150" s="3">
        <f t="shared" si="1478"/>
        <v>-0.19251738587760031</v>
      </c>
      <c r="AB4150" s="3">
        <f t="shared" si="1479"/>
        <v>-1.0809145419558022</v>
      </c>
      <c r="AC4150" s="3">
        <f t="shared" si="1480"/>
        <v>-0.34638962005053869</v>
      </c>
      <c r="AD4150" s="3">
        <f t="shared" si="1481"/>
        <v>1.1093138074853974</v>
      </c>
      <c r="AE4150" s="3">
        <f t="shared" si="1482"/>
        <v>1.3073564064604297</v>
      </c>
      <c r="AF4150" s="3">
        <f t="shared" si="1483"/>
        <v>3.1918308889332634</v>
      </c>
      <c r="AG4150" t="str">
        <f t="shared" si="1484"/>
        <v>Cluster 1</v>
      </c>
      <c r="AH4150" t="str">
        <f t="shared" si="1485"/>
        <v>Not Applicable</v>
      </c>
      <c r="AI4150" t="e">
        <f t="shared" si="1486"/>
        <v>#N/A</v>
      </c>
      <c r="AJ4150">
        <f t="shared" si="1487"/>
        <v>24.96</v>
      </c>
      <c r="AK4150" t="str">
        <f t="shared" si="1488"/>
        <v>no - Low</v>
      </c>
      <c r="AL4150" t="str">
        <f t="shared" si="1489"/>
        <v>Q2 - Medium</v>
      </c>
      <c r="AM4150">
        <f t="shared" si="1490"/>
        <v>0</v>
      </c>
      <c r="AN4150">
        <f t="shared" si="1491"/>
        <v>0</v>
      </c>
      <c r="AO4150">
        <f t="shared" si="1492"/>
        <v>0</v>
      </c>
      <c r="AP4150">
        <f t="shared" si="1493"/>
        <v>0</v>
      </c>
      <c r="AQ4150">
        <f t="shared" si="1494"/>
        <v>146.80000000000001</v>
      </c>
    </row>
    <row r="4151" spans="1:43" x14ac:dyDescent="0.25">
      <c r="A4151" t="s">
        <v>29</v>
      </c>
      <c r="B4151">
        <v>140</v>
      </c>
      <c r="C4151" t="s">
        <v>28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  <c r="U4151">
        <f t="shared" si="1472"/>
        <v>0</v>
      </c>
      <c r="V4151" t="str">
        <f t="shared" si="1473"/>
        <v>&lt;=3 calls</v>
      </c>
      <c r="W4151" t="str">
        <f t="shared" si="1474"/>
        <v>Q4</v>
      </c>
      <c r="X4151" t="str">
        <f t="shared" si="1475"/>
        <v>Not Applicable</v>
      </c>
      <c r="Y4151" t="str">
        <f t="shared" si="1476"/>
        <v>Medium</v>
      </c>
      <c r="Z4151" s="3">
        <f t="shared" si="1477"/>
        <v>0.40065634344958612</v>
      </c>
      <c r="AA4151" s="3">
        <f t="shared" si="1478"/>
        <v>-0.36764344316262332</v>
      </c>
      <c r="AB4151" s="3">
        <f t="shared" si="1479"/>
        <v>-0.31830691114726156</v>
      </c>
      <c r="AC4151" s="3">
        <f t="shared" si="1480"/>
        <v>0.66806574347207237</v>
      </c>
      <c r="AD4151" s="3">
        <f t="shared" si="1481"/>
        <v>2.3683035699325821</v>
      </c>
      <c r="AE4151" s="3">
        <f t="shared" si="1482"/>
        <v>0.91832365434625784</v>
      </c>
      <c r="AF4151" s="3">
        <f t="shared" si="1483"/>
        <v>2.0193501105326725</v>
      </c>
      <c r="AG4151" t="str">
        <f t="shared" si="1484"/>
        <v>Cluster 2</v>
      </c>
      <c r="AH4151" t="str">
        <f t="shared" si="1485"/>
        <v>Not Applicable</v>
      </c>
      <c r="AI4151" t="e">
        <f t="shared" si="1486"/>
        <v>#N/A</v>
      </c>
      <c r="AJ4151">
        <f t="shared" si="1487"/>
        <v>34.32</v>
      </c>
      <c r="AK4151" t="str">
        <f t="shared" si="1488"/>
        <v>no - High</v>
      </c>
      <c r="AL4151" t="str">
        <f t="shared" si="1489"/>
        <v>Q4 - Very High</v>
      </c>
      <c r="AM4151">
        <f t="shared" si="1490"/>
        <v>0</v>
      </c>
      <c r="AN4151">
        <f t="shared" si="1491"/>
        <v>0</v>
      </c>
      <c r="AO4151">
        <f t="shared" si="1492"/>
        <v>1</v>
      </c>
      <c r="AP4151">
        <f t="shared" si="1493"/>
        <v>0</v>
      </c>
      <c r="AQ4151">
        <f t="shared" si="1494"/>
        <v>201.9</v>
      </c>
    </row>
    <row r="4152" spans="1:43" x14ac:dyDescent="0.25">
      <c r="A4152" t="s">
        <v>44</v>
      </c>
      <c r="B4152">
        <v>119</v>
      </c>
      <c r="C4152" t="s">
        <v>25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  <c r="U4152">
        <f t="shared" si="1472"/>
        <v>0</v>
      </c>
      <c r="V4152" t="str">
        <f t="shared" si="1473"/>
        <v>&lt;=3 calls</v>
      </c>
      <c r="W4152" t="str">
        <f t="shared" si="1474"/>
        <v>Q3</v>
      </c>
      <c r="X4152" t="str">
        <f t="shared" si="1475"/>
        <v>Not Applicable</v>
      </c>
      <c r="Y4152" t="str">
        <f t="shared" si="1476"/>
        <v>Medium</v>
      </c>
      <c r="Z4152" s="3">
        <f t="shared" si="1477"/>
        <v>-1.089742893518806</v>
      </c>
      <c r="AA4152" s="3">
        <f t="shared" si="1478"/>
        <v>0.61147042256727724</v>
      </c>
      <c r="AB4152" s="3">
        <f t="shared" si="1479"/>
        <v>-0.73337200187378504</v>
      </c>
      <c r="AC4152" s="3">
        <f t="shared" si="1480"/>
        <v>1.2839850713250869</v>
      </c>
      <c r="AD4152" s="3">
        <f t="shared" si="1481"/>
        <v>2.8093716388486127</v>
      </c>
      <c r="AE4152" s="3">
        <f t="shared" si="1482"/>
        <v>1.9359462307015129</v>
      </c>
      <c r="AF4152" s="3">
        <f t="shared" si="1483"/>
        <v>2.7573912691469538</v>
      </c>
      <c r="AG4152" t="str">
        <f t="shared" si="1484"/>
        <v>Cluster 2</v>
      </c>
      <c r="AH4152" t="str">
        <f t="shared" si="1485"/>
        <v>Not Applicable</v>
      </c>
      <c r="AI4152" t="e">
        <f t="shared" si="1486"/>
        <v>#N/A</v>
      </c>
      <c r="AJ4152">
        <f t="shared" si="1487"/>
        <v>20.64</v>
      </c>
      <c r="AK4152" t="str">
        <f t="shared" si="1488"/>
        <v>no - Medium</v>
      </c>
      <c r="AL4152" t="str">
        <f t="shared" si="1489"/>
        <v>Q4 - Very High</v>
      </c>
      <c r="AM4152">
        <f t="shared" si="1490"/>
        <v>0</v>
      </c>
      <c r="AN4152">
        <f t="shared" si="1491"/>
        <v>0</v>
      </c>
      <c r="AO4152">
        <f t="shared" si="1492"/>
        <v>0</v>
      </c>
      <c r="AP4152">
        <f t="shared" si="1493"/>
        <v>2</v>
      </c>
      <c r="AQ4152">
        <f t="shared" si="1494"/>
        <v>121.4</v>
      </c>
    </row>
    <row r="4153" spans="1:43" x14ac:dyDescent="0.25">
      <c r="A4153" t="s">
        <v>50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  <c r="U4153">
        <f t="shared" si="1472"/>
        <v>0</v>
      </c>
      <c r="V4153" t="str">
        <f t="shared" si="1473"/>
        <v>&lt;=3 calls</v>
      </c>
      <c r="W4153" t="str">
        <f t="shared" si="1474"/>
        <v>Q2</v>
      </c>
      <c r="X4153" t="str">
        <f t="shared" si="1475"/>
        <v>Not Applicable</v>
      </c>
      <c r="Y4153" t="str">
        <f t="shared" si="1476"/>
        <v>Low</v>
      </c>
      <c r="Z4153" s="3">
        <f t="shared" si="1477"/>
        <v>1.1689988072283226</v>
      </c>
      <c r="AA4153" s="3">
        <f t="shared" si="1478"/>
        <v>-1.9477580963933971</v>
      </c>
      <c r="AB4153" s="3">
        <f t="shared" si="1479"/>
        <v>0.34301689369451988</v>
      </c>
      <c r="AC4153" s="3">
        <f t="shared" si="1480"/>
        <v>0.70429629216930834</v>
      </c>
      <c r="AD4153" s="3">
        <f t="shared" si="1481"/>
        <v>3.2110934996178564</v>
      </c>
      <c r="AE4153" s="3">
        <f t="shared" si="1482"/>
        <v>2.4029177409746145</v>
      </c>
      <c r="AF4153" s="3">
        <f t="shared" si="1483"/>
        <v>3.0392278421488963</v>
      </c>
      <c r="AG4153" t="str">
        <f t="shared" si="1484"/>
        <v>Cluster 2</v>
      </c>
      <c r="AH4153" t="str">
        <f t="shared" si="1485"/>
        <v>&gt;16 messages</v>
      </c>
      <c r="AI4153" t="e">
        <f t="shared" si="1486"/>
        <v>#N/A</v>
      </c>
      <c r="AJ4153">
        <f t="shared" si="1487"/>
        <v>41.38</v>
      </c>
      <c r="AK4153" t="str">
        <f t="shared" si="1488"/>
        <v>no - Low</v>
      </c>
      <c r="AL4153" t="str">
        <f t="shared" si="1489"/>
        <v>Q4 - Very High</v>
      </c>
      <c r="AM4153">
        <f t="shared" si="1490"/>
        <v>0</v>
      </c>
      <c r="AN4153">
        <f t="shared" si="1491"/>
        <v>1</v>
      </c>
      <c r="AO4153">
        <f t="shared" si="1492"/>
        <v>0</v>
      </c>
      <c r="AP4153">
        <f t="shared" si="1493"/>
        <v>1</v>
      </c>
      <c r="AQ4153">
        <f t="shared" si="1494"/>
        <v>243.4</v>
      </c>
    </row>
    <row r="4154" spans="1:43" x14ac:dyDescent="0.25">
      <c r="A4154" t="s">
        <v>51</v>
      </c>
      <c r="B4154">
        <v>116</v>
      </c>
      <c r="C4154" t="s">
        <v>25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  <c r="U4154">
        <f t="shared" si="1472"/>
        <v>0</v>
      </c>
      <c r="V4154" t="str">
        <f t="shared" si="1473"/>
        <v>&lt;=3 calls</v>
      </c>
      <c r="W4154" t="str">
        <f t="shared" si="1474"/>
        <v>Q3</v>
      </c>
      <c r="X4154" t="str">
        <f t="shared" si="1475"/>
        <v>Not Applicable</v>
      </c>
      <c r="Y4154" t="str">
        <f t="shared" si="1476"/>
        <v>Medium</v>
      </c>
      <c r="Z4154" s="3">
        <f t="shared" si="1477"/>
        <v>-0.51580033021420779</v>
      </c>
      <c r="AA4154" s="3">
        <f t="shared" si="1478"/>
        <v>-0.18256704171367855</v>
      </c>
      <c r="AB4154" s="3">
        <f t="shared" si="1479"/>
        <v>-1.1424792204846166</v>
      </c>
      <c r="AC4154" s="3">
        <f t="shared" si="1480"/>
        <v>0.30576025649971117</v>
      </c>
      <c r="AD4154" s="3">
        <f t="shared" si="1481"/>
        <v>1.6210972016623471</v>
      </c>
      <c r="AE4154" s="3">
        <f t="shared" si="1482"/>
        <v>1.3031227145066102</v>
      </c>
      <c r="AF4154" s="3">
        <f t="shared" si="1483"/>
        <v>2.9611317905302119</v>
      </c>
      <c r="AG4154" t="str">
        <f t="shared" si="1484"/>
        <v>Cluster 2</v>
      </c>
      <c r="AH4154" t="str">
        <f t="shared" si="1485"/>
        <v>Not Applicable</v>
      </c>
      <c r="AI4154" t="e">
        <f t="shared" si="1486"/>
        <v>#N/A</v>
      </c>
      <c r="AJ4154">
        <f t="shared" si="1487"/>
        <v>25.91</v>
      </c>
      <c r="AK4154" t="str">
        <f t="shared" si="1488"/>
        <v>no - High</v>
      </c>
      <c r="AL4154" t="str">
        <f t="shared" si="1489"/>
        <v>Q3 - High</v>
      </c>
      <c r="AM4154">
        <f t="shared" si="1490"/>
        <v>0</v>
      </c>
      <c r="AN4154">
        <f t="shared" si="1491"/>
        <v>0</v>
      </c>
      <c r="AO4154">
        <f t="shared" si="1492"/>
        <v>0</v>
      </c>
      <c r="AP4154">
        <f t="shared" si="1493"/>
        <v>0</v>
      </c>
      <c r="AQ4154">
        <f t="shared" si="1494"/>
        <v>152.4</v>
      </c>
    </row>
    <row r="4155" spans="1:43" x14ac:dyDescent="0.25">
      <c r="A4155" t="s">
        <v>33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  <c r="U4155">
        <f t="shared" si="1472"/>
        <v>0</v>
      </c>
      <c r="V4155" t="str">
        <f t="shared" si="1473"/>
        <v>&lt;=3 calls</v>
      </c>
      <c r="W4155" t="str">
        <f t="shared" si="1474"/>
        <v>Q2</v>
      </c>
      <c r="X4155" t="str">
        <f t="shared" si="1475"/>
        <v>Not Applicable</v>
      </c>
      <c r="Y4155" t="str">
        <f t="shared" si="1476"/>
        <v>Medium</v>
      </c>
      <c r="Z4155" s="3">
        <f t="shared" si="1477"/>
        <v>-0.75093163840673716</v>
      </c>
      <c r="AA4155" s="3">
        <f t="shared" si="1478"/>
        <v>0.52987760042311904</v>
      </c>
      <c r="AB4155" s="3">
        <f t="shared" si="1479"/>
        <v>-0.63606009065082014</v>
      </c>
      <c r="AC4155" s="3">
        <f t="shared" si="1480"/>
        <v>1.7549822043891561</v>
      </c>
      <c r="AD4155" s="3">
        <f t="shared" si="1481"/>
        <v>3.181971044045055</v>
      </c>
      <c r="AE4155" s="3">
        <f t="shared" si="1482"/>
        <v>2.0806738268243152</v>
      </c>
      <c r="AF4155" s="3">
        <f t="shared" si="1483"/>
        <v>2.5560648313613457</v>
      </c>
      <c r="AG4155" t="str">
        <f t="shared" si="1484"/>
        <v>Cluster 2</v>
      </c>
      <c r="AH4155" t="str">
        <f t="shared" si="1485"/>
        <v>Not Applicable</v>
      </c>
      <c r="AI4155" t="e">
        <f t="shared" si="1486"/>
        <v>#N/A</v>
      </c>
      <c r="AJ4155">
        <f t="shared" si="1487"/>
        <v>23.75</v>
      </c>
      <c r="AK4155" t="str">
        <f t="shared" si="1488"/>
        <v>no - High</v>
      </c>
      <c r="AL4155" t="str">
        <f t="shared" si="1489"/>
        <v>Q4 - Very High</v>
      </c>
      <c r="AM4155">
        <f t="shared" si="1490"/>
        <v>0</v>
      </c>
      <c r="AN4155">
        <f t="shared" si="1491"/>
        <v>1</v>
      </c>
      <c r="AO4155">
        <f t="shared" si="1492"/>
        <v>0</v>
      </c>
      <c r="AP4155">
        <f t="shared" si="1493"/>
        <v>1</v>
      </c>
      <c r="AQ4155">
        <f t="shared" si="1494"/>
        <v>139.69999999999999</v>
      </c>
    </row>
    <row r="4156" spans="1:43" x14ac:dyDescent="0.25">
      <c r="A4156" t="s">
        <v>31</v>
      </c>
      <c r="B4156">
        <v>7</v>
      </c>
      <c r="C4156" t="s">
        <v>28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  <c r="U4156">
        <f t="shared" si="1472"/>
        <v>0</v>
      </c>
      <c r="V4156" t="str">
        <f t="shared" si="1473"/>
        <v>&lt;=3 calls</v>
      </c>
      <c r="W4156" t="str">
        <f t="shared" si="1474"/>
        <v>Q1</v>
      </c>
      <c r="X4156" t="str">
        <f t="shared" si="1475"/>
        <v>Not Applicable</v>
      </c>
      <c r="Y4156" t="str">
        <f t="shared" si="1476"/>
        <v>Low</v>
      </c>
      <c r="Z4156" s="3">
        <f t="shared" si="1477"/>
        <v>-0.18624621321995496</v>
      </c>
      <c r="AA4156" s="3">
        <f t="shared" si="1478"/>
        <v>-1.2532240737516591</v>
      </c>
      <c r="AB4156" s="3">
        <f t="shared" si="1479"/>
        <v>-0.24879840313085813</v>
      </c>
      <c r="AC4156" s="3">
        <f t="shared" si="1480"/>
        <v>0.30576025649971117</v>
      </c>
      <c r="AD4156" s="3">
        <f t="shared" si="1481"/>
        <v>1.7307892256479958</v>
      </c>
      <c r="AE4156" s="3">
        <f t="shared" si="1482"/>
        <v>1.3268941972986055</v>
      </c>
      <c r="AF4156" s="3">
        <f t="shared" si="1483"/>
        <v>2.9198741544851265</v>
      </c>
      <c r="AG4156" t="str">
        <f t="shared" si="1484"/>
        <v>Cluster 2</v>
      </c>
      <c r="AH4156" t="str">
        <f t="shared" si="1485"/>
        <v>Not Applicable</v>
      </c>
      <c r="AI4156" t="e">
        <f t="shared" si="1486"/>
        <v>#N/A</v>
      </c>
      <c r="AJ4156">
        <f t="shared" si="1487"/>
        <v>28.93</v>
      </c>
      <c r="AK4156" t="str">
        <f t="shared" si="1488"/>
        <v>no - High</v>
      </c>
      <c r="AL4156" t="str">
        <f t="shared" si="1489"/>
        <v>Q3 - High</v>
      </c>
      <c r="AM4156">
        <f t="shared" si="1490"/>
        <v>0</v>
      </c>
      <c r="AN4156">
        <f t="shared" si="1491"/>
        <v>0</v>
      </c>
      <c r="AO4156">
        <f t="shared" si="1492"/>
        <v>1</v>
      </c>
      <c r="AP4156">
        <f t="shared" si="1493"/>
        <v>2</v>
      </c>
      <c r="AQ4156">
        <f t="shared" si="1494"/>
        <v>170.2</v>
      </c>
    </row>
    <row r="4157" spans="1:43" x14ac:dyDescent="0.25">
      <c r="A4157" t="s">
        <v>74</v>
      </c>
      <c r="B4157">
        <v>25</v>
      </c>
      <c r="C4157" t="s">
        <v>28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  <c r="U4157">
        <f t="shared" si="1472"/>
        <v>1</v>
      </c>
      <c r="V4157" t="str">
        <f t="shared" si="1473"/>
        <v>&gt;3 calls</v>
      </c>
      <c r="W4157" t="str">
        <f t="shared" si="1474"/>
        <v>Q1</v>
      </c>
      <c r="X4157" t="str">
        <f t="shared" si="1475"/>
        <v>Not Applicable</v>
      </c>
      <c r="Y4157" t="str">
        <f t="shared" si="1476"/>
        <v>Medium</v>
      </c>
      <c r="Z4157" s="3">
        <f t="shared" si="1477"/>
        <v>-0.66946882296995536</v>
      </c>
      <c r="AA4157" s="3">
        <f t="shared" si="1478"/>
        <v>0.49007622376743204</v>
      </c>
      <c r="AB4157" s="3">
        <f t="shared" si="1479"/>
        <v>-1.3430609150462378</v>
      </c>
      <c r="AC4157" s="3">
        <f t="shared" si="1480"/>
        <v>1.2115239739306143</v>
      </c>
      <c r="AD4157" s="3">
        <f t="shared" si="1481"/>
        <v>2.708894071448364</v>
      </c>
      <c r="AE4157" s="3">
        <f t="shared" si="1482"/>
        <v>1.9899663743300762</v>
      </c>
      <c r="AF4157" s="3">
        <f t="shared" si="1483"/>
        <v>2.9294752519181113</v>
      </c>
      <c r="AG4157" t="str">
        <f t="shared" si="1484"/>
        <v>Cluster 2</v>
      </c>
      <c r="AH4157" t="str">
        <f t="shared" si="1485"/>
        <v>Not Applicable</v>
      </c>
      <c r="AI4157">
        <f t="shared" si="1486"/>
        <v>24.5</v>
      </c>
      <c r="AJ4157" t="e">
        <f t="shared" si="1487"/>
        <v>#N/A</v>
      </c>
      <c r="AK4157" t="str">
        <f t="shared" si="1488"/>
        <v>no - Low</v>
      </c>
      <c r="AL4157" t="str">
        <f t="shared" si="1489"/>
        <v>Q4 - Very High</v>
      </c>
      <c r="AM4157">
        <f t="shared" si="1490"/>
        <v>0</v>
      </c>
      <c r="AN4157">
        <f t="shared" si="1491"/>
        <v>0</v>
      </c>
      <c r="AO4157">
        <f t="shared" si="1492"/>
        <v>1</v>
      </c>
      <c r="AP4157">
        <f t="shared" si="1493"/>
        <v>4</v>
      </c>
      <c r="AQ4157">
        <f t="shared" si="1494"/>
        <v>144.1</v>
      </c>
    </row>
    <row r="4158" spans="1:43" x14ac:dyDescent="0.25">
      <c r="A4158" t="s">
        <v>60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  <c r="U4158">
        <f t="shared" si="1472"/>
        <v>0</v>
      </c>
      <c r="V4158" t="str">
        <f t="shared" si="1473"/>
        <v>&lt;=3 calls</v>
      </c>
      <c r="W4158" t="str">
        <f t="shared" si="1474"/>
        <v>Q4</v>
      </c>
      <c r="X4158" t="str">
        <f t="shared" si="1475"/>
        <v>Not Applicable</v>
      </c>
      <c r="Y4158" t="str">
        <f t="shared" si="1476"/>
        <v>Medium</v>
      </c>
      <c r="Z4158" s="3">
        <f t="shared" si="1477"/>
        <v>-0.95088582175156455</v>
      </c>
      <c r="AA4158" s="3">
        <f t="shared" si="1478"/>
        <v>2.4400116895893983E-2</v>
      </c>
      <c r="AB4158" s="3">
        <f t="shared" si="1479"/>
        <v>1.4849423825354333</v>
      </c>
      <c r="AC4158" s="3">
        <f t="shared" si="1480"/>
        <v>0.30576025649971117</v>
      </c>
      <c r="AD4158" s="3">
        <f t="shared" si="1481"/>
        <v>2.9886044057346246</v>
      </c>
      <c r="AE4158" s="3">
        <f t="shared" si="1482"/>
        <v>1.7897827872726511</v>
      </c>
      <c r="AF4158" s="3">
        <f t="shared" si="1483"/>
        <v>2.3398479773819734</v>
      </c>
      <c r="AG4158" t="str">
        <f t="shared" si="1484"/>
        <v>Cluster 2</v>
      </c>
      <c r="AH4158" t="str">
        <f t="shared" si="1485"/>
        <v>Not Applicable</v>
      </c>
      <c r="AI4158" t="e">
        <f t="shared" si="1486"/>
        <v>#N/A</v>
      </c>
      <c r="AJ4158">
        <f t="shared" si="1487"/>
        <v>21.91</v>
      </c>
      <c r="AK4158" t="str">
        <f t="shared" si="1488"/>
        <v>no - Low</v>
      </c>
      <c r="AL4158" t="str">
        <f t="shared" si="1489"/>
        <v>Q3 - High</v>
      </c>
      <c r="AM4158">
        <f t="shared" si="1490"/>
        <v>0</v>
      </c>
      <c r="AN4158">
        <f t="shared" si="1491"/>
        <v>1</v>
      </c>
      <c r="AO4158">
        <f t="shared" si="1492"/>
        <v>0</v>
      </c>
      <c r="AP4158">
        <f t="shared" si="1493"/>
        <v>1</v>
      </c>
      <c r="AQ4158">
        <f t="shared" si="1494"/>
        <v>128.9</v>
      </c>
    </row>
    <row r="4159" spans="1:43" x14ac:dyDescent="0.25">
      <c r="A4159" t="s">
        <v>32</v>
      </c>
      <c r="B4159">
        <v>63</v>
      </c>
      <c r="C4159" t="s">
        <v>28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  <c r="U4159">
        <f t="shared" si="1472"/>
        <v>0</v>
      </c>
      <c r="V4159" t="str">
        <f t="shared" si="1473"/>
        <v>&lt;=3 calls</v>
      </c>
      <c r="W4159" t="str">
        <f t="shared" si="1474"/>
        <v>Q1</v>
      </c>
      <c r="X4159" t="str">
        <f t="shared" si="1475"/>
        <v>Not Applicable</v>
      </c>
      <c r="Y4159" t="str">
        <f t="shared" si="1476"/>
        <v>High</v>
      </c>
      <c r="Z4159" s="3">
        <f t="shared" si="1477"/>
        <v>-3.215181805369383</v>
      </c>
      <c r="AA4159" s="3">
        <f t="shared" si="1478"/>
        <v>3.1667188038623832</v>
      </c>
      <c r="AB4159" s="3">
        <f t="shared" si="1479"/>
        <v>1.0321441017428623</v>
      </c>
      <c r="AC4159" s="3">
        <f t="shared" si="1480"/>
        <v>-1.6869199218482758</v>
      </c>
      <c r="AD4159" s="3">
        <f t="shared" si="1481"/>
        <v>5.1836323799610131</v>
      </c>
      <c r="AE4159" s="3">
        <f t="shared" si="1482"/>
        <v>4.9271210959144387</v>
      </c>
      <c r="AF4159" s="3">
        <f t="shared" si="1483"/>
        <v>5.448210709676153</v>
      </c>
      <c r="AG4159" t="str">
        <f t="shared" si="1484"/>
        <v>Cluster 2</v>
      </c>
      <c r="AH4159" t="str">
        <f t="shared" si="1485"/>
        <v>Not Applicable</v>
      </c>
      <c r="AI4159" t="e">
        <f t="shared" si="1486"/>
        <v>#N/A</v>
      </c>
      <c r="AJ4159">
        <f t="shared" si="1487"/>
        <v>1.1200000000000001</v>
      </c>
      <c r="AK4159" t="str">
        <f t="shared" si="1488"/>
        <v>no - Low</v>
      </c>
      <c r="AL4159" t="str">
        <f t="shared" si="1489"/>
        <v>Q1 - Low</v>
      </c>
      <c r="AM4159">
        <f t="shared" si="1490"/>
        <v>0</v>
      </c>
      <c r="AN4159">
        <f t="shared" si="1491"/>
        <v>0</v>
      </c>
      <c r="AO4159">
        <f t="shared" si="1492"/>
        <v>1</v>
      </c>
      <c r="AP4159">
        <f t="shared" si="1493"/>
        <v>0</v>
      </c>
      <c r="AQ4159">
        <f t="shared" si="1494"/>
        <v>6.6</v>
      </c>
    </row>
    <row r="4160" spans="1:43" x14ac:dyDescent="0.25">
      <c r="A4160" t="s">
        <v>49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  <c r="U4160">
        <f t="shared" si="1472"/>
        <v>0</v>
      </c>
      <c r="V4160" t="str">
        <f t="shared" si="1473"/>
        <v>&lt;=3 calls</v>
      </c>
      <c r="W4160" t="str">
        <f t="shared" si="1474"/>
        <v>Q3</v>
      </c>
      <c r="X4160" t="str">
        <f t="shared" si="1475"/>
        <v>Not Applicable</v>
      </c>
      <c r="Y4160" t="str">
        <f t="shared" si="1476"/>
        <v>Medium</v>
      </c>
      <c r="Z4160" s="3">
        <f t="shared" si="1477"/>
        <v>-1.5914797795044389</v>
      </c>
      <c r="AA4160" s="3">
        <f t="shared" si="1478"/>
        <v>-0.3716235808281918</v>
      </c>
      <c r="AB4160" s="3">
        <f t="shared" si="1479"/>
        <v>-0.47718350089904082</v>
      </c>
      <c r="AC4160" s="3">
        <f t="shared" si="1480"/>
        <v>-0.23769797395883072</v>
      </c>
      <c r="AD4160" s="3">
        <f t="shared" si="1481"/>
        <v>1.2645737322799562</v>
      </c>
      <c r="AE4160" s="3">
        <f t="shared" si="1482"/>
        <v>1.7190451985778217</v>
      </c>
      <c r="AF4160" s="3">
        <f t="shared" si="1483"/>
        <v>3.5087157287438475</v>
      </c>
      <c r="AG4160" t="str">
        <f t="shared" si="1484"/>
        <v>Cluster 1</v>
      </c>
      <c r="AH4160" t="str">
        <f t="shared" si="1485"/>
        <v>Not Applicable</v>
      </c>
      <c r="AI4160" t="e">
        <f t="shared" si="1486"/>
        <v>#N/A</v>
      </c>
      <c r="AJ4160">
        <f t="shared" si="1487"/>
        <v>16.03</v>
      </c>
      <c r="AK4160" t="str">
        <f t="shared" si="1488"/>
        <v>no - Medium</v>
      </c>
      <c r="AL4160" t="str">
        <f t="shared" si="1489"/>
        <v>Q2 - Medium</v>
      </c>
      <c r="AM4160">
        <f t="shared" si="1490"/>
        <v>0</v>
      </c>
      <c r="AN4160">
        <f t="shared" si="1491"/>
        <v>1</v>
      </c>
      <c r="AO4160">
        <f t="shared" si="1492"/>
        <v>0</v>
      </c>
      <c r="AP4160">
        <f t="shared" si="1493"/>
        <v>1</v>
      </c>
      <c r="AQ4160">
        <f t="shared" si="1494"/>
        <v>94.3</v>
      </c>
    </row>
    <row r="4161" spans="1:43" x14ac:dyDescent="0.25">
      <c r="A4161" t="s">
        <v>55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  <c r="U4161">
        <f t="shared" si="1472"/>
        <v>0</v>
      </c>
      <c r="V4161" t="str">
        <f t="shared" si="1473"/>
        <v>&lt;=3 calls</v>
      </c>
      <c r="W4161" t="str">
        <f t="shared" si="1474"/>
        <v>Q1</v>
      </c>
      <c r="X4161" t="str">
        <f t="shared" si="1475"/>
        <v>Not Applicable</v>
      </c>
      <c r="Y4161" t="str">
        <f t="shared" si="1476"/>
        <v>Medium</v>
      </c>
      <c r="Z4161" s="3">
        <f t="shared" si="1477"/>
        <v>0.93386749903579325</v>
      </c>
      <c r="AA4161" s="3">
        <f t="shared" si="1478"/>
        <v>0.13783404036460173</v>
      </c>
      <c r="AB4161" s="3">
        <f t="shared" si="1479"/>
        <v>0.16626668759566532</v>
      </c>
      <c r="AC4161" s="3">
        <f t="shared" si="1480"/>
        <v>-0.38262016874777532</v>
      </c>
      <c r="AD4161" s="3">
        <f t="shared" si="1481"/>
        <v>2.6030454567432701</v>
      </c>
      <c r="AE4161" s="3">
        <f t="shared" si="1482"/>
        <v>1.0320608186416189</v>
      </c>
      <c r="AF4161" s="3">
        <f t="shared" si="1483"/>
        <v>1.8315166984984437</v>
      </c>
      <c r="AG4161" t="str">
        <f t="shared" si="1484"/>
        <v>Cluster 2</v>
      </c>
      <c r="AH4161" t="str">
        <f t="shared" si="1485"/>
        <v>&gt;16 messages</v>
      </c>
      <c r="AI4161" t="e">
        <f t="shared" si="1486"/>
        <v>#N/A</v>
      </c>
      <c r="AJ4161">
        <f t="shared" si="1487"/>
        <v>39.22</v>
      </c>
      <c r="AK4161" t="str">
        <f t="shared" si="1488"/>
        <v>no - Low</v>
      </c>
      <c r="AL4161" t="str">
        <f t="shared" si="1489"/>
        <v>Q2 - Medium</v>
      </c>
      <c r="AM4161">
        <f t="shared" si="1490"/>
        <v>0</v>
      </c>
      <c r="AN4161">
        <f t="shared" si="1491"/>
        <v>1</v>
      </c>
      <c r="AO4161">
        <f t="shared" si="1492"/>
        <v>0</v>
      </c>
      <c r="AP4161">
        <f t="shared" si="1493"/>
        <v>3</v>
      </c>
      <c r="AQ4161">
        <f t="shared" si="1494"/>
        <v>230.7</v>
      </c>
    </row>
    <row r="4162" spans="1:43" x14ac:dyDescent="0.25">
      <c r="A4162" t="s">
        <v>67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  <c r="U4162">
        <f t="shared" ref="U4162:U4225" si="1495">IF(T4162="yes",1,0)</f>
        <v>1</v>
      </c>
      <c r="V4162" t="str">
        <f t="shared" ref="V4162:V4225" si="1496">IF(S4162&gt;3,"&gt;3 calls","&lt;=3 calls")</f>
        <v>&lt;=3 calls</v>
      </c>
      <c r="W4162" t="str">
        <f t="shared" ref="W4162:W4225" si="1497">IF(B4162&lt;=_xlfn.QUARTILE.INC($B$2:$B$4251,1),"Q1",
IF(B4162&lt;=_xlfn.QUARTILE.INC($B$2:$B$4251,2),"Q2",
IF(B4162&lt;=_xlfn.QUARTILE.INC($B$2:$B$4251,3),"Q3","Q4")))</f>
        <v>Q4</v>
      </c>
      <c r="X4162" t="str">
        <f t="shared" ref="X4162:X4225" si="1498">IF(D4162="no","Not Applicable",IF(R4162&gt;2.84,"High","Low"))</f>
        <v>Low</v>
      </c>
      <c r="Y4162" t="str">
        <f t="shared" ref="Y4162:Y4225" si="1499">IF(J4162&lt;=165,"Low",IF(J4162&lt;=233,"Medium","High"))</f>
        <v>Medium</v>
      </c>
      <c r="Z4162" s="3">
        <f t="shared" ref="Z4162:Z4225" si="1500">(G4162-AVERAGE($G$2:$G$4251))/_xlfn.STDEV.S($G$2:$G$4251)</f>
        <v>-0.66576596772282859</v>
      </c>
      <c r="AA4162" s="3">
        <f t="shared" ref="AA4162:AA4225" si="1501">(J4162-AVERAGE($J$2:$J$4251))/_xlfn.STDEV.S($J$2:$J$4251)</f>
        <v>0.62341083556398325</v>
      </c>
      <c r="AB4162" s="3">
        <f t="shared" ref="AB4162:AB4225" si="1502">(M4162-AVERAGE($M$2:$M$4251))/_xlfn.STDEV.S($M$2:$M$4251)</f>
        <v>2.0608700203856332</v>
      </c>
      <c r="AC4162" s="3">
        <f t="shared" ref="AC4162:AC4225" si="1503">(P4162-AVERAGE($P$2:$P$4251))/_xlfn.STDEV.S($P$2:$P$4251)</f>
        <v>-1.1796922400869698</v>
      </c>
      <c r="AD4162" s="3">
        <f t="shared" ref="AD4162:AD4225" si="1504">SQRT((Z4162-$BQ$13)^2+(AA4162-$BR$13)^2+(AB4162-$BS$13)^2+(AC4162-$BT$13)^2)</f>
        <v>3.4854540180874323</v>
      </c>
      <c r="AE4162" s="3">
        <f t="shared" ref="AE4162:AE4225" si="1505">SQRT((Z4162-$BQ$14)^2+(AA4162-$BR$14)^2+(AB4162-$BS$14)^2+(AC4162-$BT$14)^2)</f>
        <v>2.5437657942354268</v>
      </c>
      <c r="AF4162" s="3">
        <f t="shared" ref="AF4162:AF4225" si="1506">SQRT((Z4162-$BQ$15)^2+(AA4162-$BR$15)^2+(AB4162-$BS$15)^2+(AC4162-$BT$15)^2)</f>
        <v>2.9653160235702627</v>
      </c>
      <c r="AG4162" t="str">
        <f t="shared" ref="AG4162:AG4225" si="1507">IF(AD4162=MIN(AD4162:AF4162),"Cluster 1",IF(AE4162=MIN(AD4162:AF4162),"Cluster 2","Cluster 3"))</f>
        <v>Cluster 2</v>
      </c>
      <c r="AH4162" t="str">
        <f t="shared" ref="AH4162:AH4225" si="1508">IF(E4162="no","Not Applicable",IF(F4162=0,"0 messages",IF(F4162&lt;=16,"1-16 messages","&gt;16 messages")))</f>
        <v>Not Applicable</v>
      </c>
      <c r="AI4162">
        <f t="shared" ref="AI4162:AI4225" si="1509">IF(T4162="yes",I4162,NA())</f>
        <v>24.53</v>
      </c>
      <c r="AJ4162" t="e">
        <f t="shared" ref="AJ4162:AJ4225" si="1510">IF(T4162="no",I4162,NA())</f>
        <v>#N/A</v>
      </c>
      <c r="AK4162" t="str">
        <f t="shared" ref="AK4162:AK4225" si="1511">D4162&amp;" - "&amp;IF(Q4162&lt;=3,"Low",IF(Q4162&lt;=6,"Medium","High"))</f>
        <v>yes - Low</v>
      </c>
      <c r="AL4162" t="str">
        <f t="shared" ref="AL4162:AL4225" si="1512">IF(P4162&lt;=8.5,"Q1 - Low",IF(P4162&lt;=10.3,"Q2 - Medium",IF(P4162&lt;=12,"Q3 - High","Q4 - Very High")))</f>
        <v>Q1 - Low</v>
      </c>
      <c r="AM4162">
        <f t="shared" ref="AM4162:AM4225" si="1513">IF(D4162="yes",1,0)</f>
        <v>1</v>
      </c>
      <c r="AN4162">
        <f t="shared" ref="AN4162:AN4225" si="1514">IF(C4162="area_code_415",1,0)</f>
        <v>1</v>
      </c>
      <c r="AO4162">
        <f t="shared" ref="AO4162:AO4225" si="1515">IF(C4162="area_code_510",1,0)</f>
        <v>0</v>
      </c>
      <c r="AP4162">
        <f t="shared" ref="AP4162:AP4225" si="1516">S4162</f>
        <v>1</v>
      </c>
      <c r="AQ4162">
        <f t="shared" ref="AQ4162:AQ4225" si="1517">G4162</f>
        <v>144.30000000000001</v>
      </c>
    </row>
    <row r="4163" spans="1:43" x14ac:dyDescent="0.25">
      <c r="A4163" t="s">
        <v>20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  <c r="U4163">
        <f t="shared" si="1495"/>
        <v>0</v>
      </c>
      <c r="V4163" t="str">
        <f t="shared" si="1496"/>
        <v>&lt;=3 calls</v>
      </c>
      <c r="W4163" t="str">
        <f t="shared" si="1497"/>
        <v>Q3</v>
      </c>
      <c r="X4163" t="str">
        <f t="shared" si="1498"/>
        <v>Not Applicable</v>
      </c>
      <c r="Y4163" t="str">
        <f t="shared" si="1499"/>
        <v>Medium</v>
      </c>
      <c r="Z4163" s="3">
        <f t="shared" si="1500"/>
        <v>-1.0045772228348981</v>
      </c>
      <c r="AA4163" s="3">
        <f t="shared" si="1501"/>
        <v>4.4300805223737486E-2</v>
      </c>
      <c r="AB4163" s="3">
        <f t="shared" si="1502"/>
        <v>-0.28057372108121387</v>
      </c>
      <c r="AC4163" s="3">
        <f t="shared" si="1503"/>
        <v>-0.60000346093119195</v>
      </c>
      <c r="AD4163" s="3">
        <f t="shared" si="1504"/>
        <v>1.3297204686797079</v>
      </c>
      <c r="AE4163" s="3">
        <f t="shared" si="1505"/>
        <v>1.2041028710508563</v>
      </c>
      <c r="AF4163" s="3">
        <f t="shared" si="1506"/>
        <v>3.0218489246353877</v>
      </c>
      <c r="AG4163" t="str">
        <f t="shared" si="1507"/>
        <v>Cluster 2</v>
      </c>
      <c r="AH4163" t="str">
        <f t="shared" si="1508"/>
        <v>&gt;16 messages</v>
      </c>
      <c r="AI4163" t="e">
        <f t="shared" si="1509"/>
        <v>#N/A</v>
      </c>
      <c r="AJ4163">
        <f t="shared" si="1510"/>
        <v>21.42</v>
      </c>
      <c r="AK4163" t="str">
        <f t="shared" si="1511"/>
        <v>no - Low</v>
      </c>
      <c r="AL4163" t="str">
        <f t="shared" si="1512"/>
        <v>Q2 - Medium</v>
      </c>
      <c r="AM4163">
        <f t="shared" si="1513"/>
        <v>0</v>
      </c>
      <c r="AN4163">
        <f t="shared" si="1514"/>
        <v>1</v>
      </c>
      <c r="AO4163">
        <f t="shared" si="1515"/>
        <v>0</v>
      </c>
      <c r="AP4163">
        <f t="shared" si="1516"/>
        <v>1</v>
      </c>
      <c r="AQ4163">
        <f t="shared" si="1517"/>
        <v>126</v>
      </c>
    </row>
    <row r="4164" spans="1:43" x14ac:dyDescent="0.25">
      <c r="A4164" t="s">
        <v>69</v>
      </c>
      <c r="B4164">
        <v>76</v>
      </c>
      <c r="C4164" t="s">
        <v>28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  <c r="U4164">
        <f t="shared" si="1495"/>
        <v>0</v>
      </c>
      <c r="V4164" t="str">
        <f t="shared" si="1496"/>
        <v>&lt;=3 calls</v>
      </c>
      <c r="W4164" t="str">
        <f t="shared" si="1497"/>
        <v>Q2</v>
      </c>
      <c r="X4164" t="str">
        <f t="shared" si="1498"/>
        <v>Not Applicable</v>
      </c>
      <c r="Y4164" t="str">
        <f t="shared" si="1499"/>
        <v>High</v>
      </c>
      <c r="Z4164" s="3">
        <f t="shared" si="1500"/>
        <v>-0.68428024395846077</v>
      </c>
      <c r="AA4164" s="3">
        <f t="shared" si="1501"/>
        <v>2.1677042498046393</v>
      </c>
      <c r="AB4164" s="3">
        <f t="shared" si="1502"/>
        <v>0.13449136964530958</v>
      </c>
      <c r="AC4164" s="3">
        <f t="shared" si="1503"/>
        <v>0.41445190259141979</v>
      </c>
      <c r="AD4164" s="3">
        <f t="shared" si="1504"/>
        <v>3.6635739423586746</v>
      </c>
      <c r="AE4164" s="3">
        <f t="shared" si="1505"/>
        <v>2.3145279162204253</v>
      </c>
      <c r="AF4164" s="3">
        <f t="shared" si="1506"/>
        <v>2.3005010147352354</v>
      </c>
      <c r="AG4164" t="str">
        <f t="shared" si="1507"/>
        <v>Cluster 3</v>
      </c>
      <c r="AH4164" t="str">
        <f t="shared" si="1508"/>
        <v>Not Applicable</v>
      </c>
      <c r="AI4164" t="e">
        <f t="shared" si="1509"/>
        <v>#N/A</v>
      </c>
      <c r="AJ4164">
        <f t="shared" si="1510"/>
        <v>24.36</v>
      </c>
      <c r="AK4164" t="str">
        <f t="shared" si="1511"/>
        <v>no - Low</v>
      </c>
      <c r="AL4164" t="str">
        <f t="shared" si="1512"/>
        <v>Q3 - High</v>
      </c>
      <c r="AM4164">
        <f t="shared" si="1513"/>
        <v>0</v>
      </c>
      <c r="AN4164">
        <f t="shared" si="1514"/>
        <v>0</v>
      </c>
      <c r="AO4164">
        <f t="shared" si="1515"/>
        <v>1</v>
      </c>
      <c r="AP4164">
        <f t="shared" si="1516"/>
        <v>2</v>
      </c>
      <c r="AQ4164">
        <f t="shared" si="1517"/>
        <v>143.30000000000001</v>
      </c>
    </row>
    <row r="4165" spans="1:43" x14ac:dyDescent="0.25">
      <c r="A4165" t="s">
        <v>69</v>
      </c>
      <c r="B4165">
        <v>95</v>
      </c>
      <c r="C4165" t="s">
        <v>28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  <c r="U4165">
        <f t="shared" si="1495"/>
        <v>0</v>
      </c>
      <c r="V4165" t="str">
        <f t="shared" si="1496"/>
        <v>&lt;=3 calls</v>
      </c>
      <c r="W4165" t="str">
        <f t="shared" si="1497"/>
        <v>Q2</v>
      </c>
      <c r="X4165" t="str">
        <f t="shared" si="1498"/>
        <v>Not Applicable</v>
      </c>
      <c r="Y4165" t="str">
        <f t="shared" si="1499"/>
        <v>Low</v>
      </c>
      <c r="Z4165" s="3">
        <f t="shared" si="1500"/>
        <v>-1.7081197197889217</v>
      </c>
      <c r="AA4165" s="3">
        <f t="shared" si="1501"/>
        <v>-1.0800880852994204</v>
      </c>
      <c r="AB4165" s="3">
        <f t="shared" si="1502"/>
        <v>0.7382224107020704</v>
      </c>
      <c r="AC4165" s="3">
        <f t="shared" si="1503"/>
        <v>-0.16523687656435807</v>
      </c>
      <c r="AD4165" s="3">
        <f t="shared" si="1504"/>
        <v>2.0557466430170366</v>
      </c>
      <c r="AE4165" s="3">
        <f t="shared" si="1505"/>
        <v>2.1579014811100792</v>
      </c>
      <c r="AF4165" s="3">
        <f t="shared" si="1506"/>
        <v>3.6175935847021754</v>
      </c>
      <c r="AG4165" t="str">
        <f t="shared" si="1507"/>
        <v>Cluster 1</v>
      </c>
      <c r="AH4165" t="str">
        <f t="shared" si="1508"/>
        <v>Not Applicable</v>
      </c>
      <c r="AI4165" t="e">
        <f t="shared" si="1509"/>
        <v>#N/A</v>
      </c>
      <c r="AJ4165">
        <f t="shared" si="1510"/>
        <v>14.96</v>
      </c>
      <c r="AK4165" t="str">
        <f t="shared" si="1511"/>
        <v>no - Low</v>
      </c>
      <c r="AL4165" t="str">
        <f t="shared" si="1512"/>
        <v>Q2 - Medium</v>
      </c>
      <c r="AM4165">
        <f t="shared" si="1513"/>
        <v>0</v>
      </c>
      <c r="AN4165">
        <f t="shared" si="1514"/>
        <v>0</v>
      </c>
      <c r="AO4165">
        <f t="shared" si="1515"/>
        <v>1</v>
      </c>
      <c r="AP4165">
        <f t="shared" si="1516"/>
        <v>2</v>
      </c>
      <c r="AQ4165">
        <f t="shared" si="1517"/>
        <v>88</v>
      </c>
    </row>
    <row r="4166" spans="1:43" x14ac:dyDescent="0.25">
      <c r="A4166" t="s">
        <v>29</v>
      </c>
      <c r="B4166">
        <v>120</v>
      </c>
      <c r="C4166" t="s">
        <v>25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  <c r="U4166">
        <f t="shared" si="1495"/>
        <v>0</v>
      </c>
      <c r="V4166" t="str">
        <f t="shared" si="1496"/>
        <v>&lt;=3 calls</v>
      </c>
      <c r="W4166" t="str">
        <f t="shared" si="1497"/>
        <v>Q3</v>
      </c>
      <c r="X4166" t="str">
        <f t="shared" si="1498"/>
        <v>Not Applicable</v>
      </c>
      <c r="Y4166" t="str">
        <f t="shared" si="1499"/>
        <v>High</v>
      </c>
      <c r="Z4166" s="3">
        <f t="shared" si="1500"/>
        <v>-1.0971486040130591</v>
      </c>
      <c r="AA4166" s="3">
        <f t="shared" si="1501"/>
        <v>1.3975476115170951</v>
      </c>
      <c r="AB4166" s="3">
        <f t="shared" si="1502"/>
        <v>-1.1821983679225614</v>
      </c>
      <c r="AC4166" s="3">
        <f t="shared" si="1503"/>
        <v>-1.795611567939984</v>
      </c>
      <c r="AD4166" s="3">
        <f t="shared" si="1504"/>
        <v>2.5345347527833542</v>
      </c>
      <c r="AE4166" s="3">
        <f t="shared" si="1505"/>
        <v>2.7890299872506925</v>
      </c>
      <c r="AF4166" s="3">
        <f t="shared" si="1506"/>
        <v>4.1392644426879297</v>
      </c>
      <c r="AG4166" t="str">
        <f t="shared" si="1507"/>
        <v>Cluster 1</v>
      </c>
      <c r="AH4166" t="str">
        <f t="shared" si="1508"/>
        <v>Not Applicable</v>
      </c>
      <c r="AI4166" t="e">
        <f t="shared" si="1509"/>
        <v>#N/A</v>
      </c>
      <c r="AJ4166">
        <f t="shared" si="1510"/>
        <v>20.57</v>
      </c>
      <c r="AK4166" t="str">
        <f t="shared" si="1511"/>
        <v>no - High</v>
      </c>
      <c r="AL4166" t="str">
        <f t="shared" si="1512"/>
        <v>Q1 - Low</v>
      </c>
      <c r="AM4166">
        <f t="shared" si="1513"/>
        <v>0</v>
      </c>
      <c r="AN4166">
        <f t="shared" si="1514"/>
        <v>0</v>
      </c>
      <c r="AO4166">
        <f t="shared" si="1515"/>
        <v>0</v>
      </c>
      <c r="AP4166">
        <f t="shared" si="1516"/>
        <v>1</v>
      </c>
      <c r="AQ4166">
        <f t="shared" si="1517"/>
        <v>121</v>
      </c>
    </row>
    <row r="4167" spans="1:43" x14ac:dyDescent="0.25">
      <c r="A4167" t="s">
        <v>55</v>
      </c>
      <c r="B4167">
        <v>51</v>
      </c>
      <c r="C4167" t="s">
        <v>25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  <c r="U4167">
        <f t="shared" si="1495"/>
        <v>0</v>
      </c>
      <c r="V4167" t="str">
        <f t="shared" si="1496"/>
        <v>&lt;=3 calls</v>
      </c>
      <c r="W4167" t="str">
        <f t="shared" si="1497"/>
        <v>Q1</v>
      </c>
      <c r="X4167" t="str">
        <f t="shared" si="1498"/>
        <v>Not Applicable</v>
      </c>
      <c r="Y4167" t="str">
        <f t="shared" si="1499"/>
        <v>High</v>
      </c>
      <c r="Z4167" s="3">
        <f t="shared" si="1500"/>
        <v>0.60431338204154039</v>
      </c>
      <c r="AA4167" s="3">
        <f t="shared" si="1501"/>
        <v>0.71495400187206326</v>
      </c>
      <c r="AB4167" s="3">
        <f t="shared" si="1502"/>
        <v>-0.2567422326184472</v>
      </c>
      <c r="AC4167" s="3">
        <f t="shared" si="1503"/>
        <v>-0.52754236353671935</v>
      </c>
      <c r="AD4167" s="3">
        <f t="shared" si="1504"/>
        <v>2.508094293155672</v>
      </c>
      <c r="AE4167" s="3">
        <f t="shared" si="1505"/>
        <v>1.1047947356152525</v>
      </c>
      <c r="AF4167" s="3">
        <f t="shared" si="1506"/>
        <v>2.0373035690162382</v>
      </c>
      <c r="AG4167" t="str">
        <f t="shared" si="1507"/>
        <v>Cluster 2</v>
      </c>
      <c r="AH4167" t="str">
        <f t="shared" si="1508"/>
        <v>0 messages</v>
      </c>
      <c r="AI4167" t="e">
        <f t="shared" si="1509"/>
        <v>#N/A</v>
      </c>
      <c r="AJ4167">
        <f t="shared" si="1510"/>
        <v>36.19</v>
      </c>
      <c r="AK4167" t="str">
        <f t="shared" si="1511"/>
        <v>no - Medium</v>
      </c>
      <c r="AL4167" t="str">
        <f t="shared" si="1512"/>
        <v>Q2 - Medium</v>
      </c>
      <c r="AM4167">
        <f t="shared" si="1513"/>
        <v>0</v>
      </c>
      <c r="AN4167">
        <f t="shared" si="1514"/>
        <v>0</v>
      </c>
      <c r="AO4167">
        <f t="shared" si="1515"/>
        <v>0</v>
      </c>
      <c r="AP4167">
        <f t="shared" si="1516"/>
        <v>2</v>
      </c>
      <c r="AQ4167">
        <f t="shared" si="1517"/>
        <v>212.9</v>
      </c>
    </row>
    <row r="4168" spans="1:43" x14ac:dyDescent="0.25">
      <c r="A4168" t="s">
        <v>64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  <c r="U4168">
        <f t="shared" si="1495"/>
        <v>0</v>
      </c>
      <c r="V4168" t="str">
        <f t="shared" si="1496"/>
        <v>&lt;=3 calls</v>
      </c>
      <c r="W4168" t="str">
        <f t="shared" si="1497"/>
        <v>Q1</v>
      </c>
      <c r="X4168" t="str">
        <f t="shared" si="1498"/>
        <v>Not Applicable</v>
      </c>
      <c r="Y4168" t="str">
        <f t="shared" si="1499"/>
        <v>High</v>
      </c>
      <c r="Z4168" s="3">
        <f t="shared" si="1500"/>
        <v>0.6894790527254484</v>
      </c>
      <c r="AA4168" s="3">
        <f t="shared" si="1501"/>
        <v>1.1607294204157579</v>
      </c>
      <c r="AB4168" s="3">
        <f t="shared" si="1502"/>
        <v>0.19605604817412395</v>
      </c>
      <c r="AC4168" s="3">
        <f t="shared" si="1503"/>
        <v>-0.56377291223395598</v>
      </c>
      <c r="AD4168" s="3">
        <f t="shared" si="1504"/>
        <v>3.0238940524302507</v>
      </c>
      <c r="AE4168" s="3">
        <f t="shared" si="1505"/>
        <v>1.476127373284668</v>
      </c>
      <c r="AF4168" s="3">
        <f t="shared" si="1506"/>
        <v>1.7927545297662881</v>
      </c>
      <c r="AG4168" t="str">
        <f t="shared" si="1507"/>
        <v>Cluster 2</v>
      </c>
      <c r="AH4168" t="str">
        <f t="shared" si="1508"/>
        <v>Not Applicable</v>
      </c>
      <c r="AI4168" t="e">
        <f t="shared" si="1509"/>
        <v>#N/A</v>
      </c>
      <c r="AJ4168">
        <f t="shared" si="1510"/>
        <v>36.979999999999997</v>
      </c>
      <c r="AK4168" t="str">
        <f t="shared" si="1511"/>
        <v>no - Low</v>
      </c>
      <c r="AL4168" t="str">
        <f t="shared" si="1512"/>
        <v>Q2 - Medium</v>
      </c>
      <c r="AM4168">
        <f t="shared" si="1513"/>
        <v>0</v>
      </c>
      <c r="AN4168">
        <f t="shared" si="1514"/>
        <v>1</v>
      </c>
      <c r="AO4168">
        <f t="shared" si="1515"/>
        <v>0</v>
      </c>
      <c r="AP4168">
        <f t="shared" si="1516"/>
        <v>1</v>
      </c>
      <c r="AQ4168">
        <f t="shared" si="1517"/>
        <v>217.5</v>
      </c>
    </row>
    <row r="4169" spans="1:43" x14ac:dyDescent="0.25">
      <c r="A4169" t="s">
        <v>60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  <c r="U4169">
        <f t="shared" si="1495"/>
        <v>0</v>
      </c>
      <c r="V4169" t="str">
        <f t="shared" si="1496"/>
        <v>&lt;=3 calls</v>
      </c>
      <c r="W4169" t="str">
        <f t="shared" si="1497"/>
        <v>Q1</v>
      </c>
      <c r="X4169" t="str">
        <f t="shared" si="1498"/>
        <v>Not Applicable</v>
      </c>
      <c r="Y4169" t="str">
        <f t="shared" si="1499"/>
        <v>Medium</v>
      </c>
      <c r="Z4169" s="3">
        <f t="shared" si="1500"/>
        <v>-0.78055448038374853</v>
      </c>
      <c r="AA4169" s="3">
        <f t="shared" si="1501"/>
        <v>-7.3113255910539285E-2</v>
      </c>
      <c r="AB4169" s="3">
        <f t="shared" si="1502"/>
        <v>0.26556455619052738</v>
      </c>
      <c r="AC4169" s="3">
        <f t="shared" si="1503"/>
        <v>0.52314354868312773</v>
      </c>
      <c r="AD4169" s="3">
        <f t="shared" si="1504"/>
        <v>2.1974747525805993</v>
      </c>
      <c r="AE4169" s="3">
        <f t="shared" si="1505"/>
        <v>0.97919076337066802</v>
      </c>
      <c r="AF4169" s="3">
        <f t="shared" si="1506"/>
        <v>2.2558222035239601</v>
      </c>
      <c r="AG4169" t="str">
        <f t="shared" si="1507"/>
        <v>Cluster 2</v>
      </c>
      <c r="AH4169" t="str">
        <f t="shared" si="1508"/>
        <v>Not Applicable</v>
      </c>
      <c r="AI4169" t="e">
        <f t="shared" si="1509"/>
        <v>#N/A</v>
      </c>
      <c r="AJ4169">
        <f t="shared" si="1510"/>
        <v>23.48</v>
      </c>
      <c r="AK4169" t="str">
        <f t="shared" si="1511"/>
        <v>no - Medium</v>
      </c>
      <c r="AL4169" t="str">
        <f t="shared" si="1512"/>
        <v>Q3 - High</v>
      </c>
      <c r="AM4169">
        <f t="shared" si="1513"/>
        <v>0</v>
      </c>
      <c r="AN4169">
        <f t="shared" si="1514"/>
        <v>1</v>
      </c>
      <c r="AO4169">
        <f t="shared" si="1515"/>
        <v>0</v>
      </c>
      <c r="AP4169">
        <f t="shared" si="1516"/>
        <v>1</v>
      </c>
      <c r="AQ4169">
        <f t="shared" si="1517"/>
        <v>138.1</v>
      </c>
    </row>
    <row r="4170" spans="1:43" x14ac:dyDescent="0.25">
      <c r="A4170" t="s">
        <v>42</v>
      </c>
      <c r="B4170">
        <v>98</v>
      </c>
      <c r="C4170" t="s">
        <v>25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  <c r="U4170">
        <f t="shared" si="1495"/>
        <v>0</v>
      </c>
      <c r="V4170" t="str">
        <f t="shared" si="1496"/>
        <v>&lt;=3 calls</v>
      </c>
      <c r="W4170" t="str">
        <f t="shared" si="1497"/>
        <v>Q2</v>
      </c>
      <c r="X4170" t="str">
        <f t="shared" si="1498"/>
        <v>Not Applicable</v>
      </c>
      <c r="Y4170" t="str">
        <f t="shared" si="1499"/>
        <v>High</v>
      </c>
      <c r="Z4170" s="3">
        <f t="shared" si="1500"/>
        <v>0.58950196105303443</v>
      </c>
      <c r="AA4170" s="3">
        <f t="shared" si="1501"/>
        <v>0.67117248755080783</v>
      </c>
      <c r="AB4170" s="3">
        <f t="shared" si="1502"/>
        <v>0.66474198794187267</v>
      </c>
      <c r="AC4170" s="3">
        <f t="shared" si="1503"/>
        <v>-1.1434616913897337</v>
      </c>
      <c r="AD4170" s="3">
        <f t="shared" si="1504"/>
        <v>2.8480310936945998</v>
      </c>
      <c r="AE4170" s="3">
        <f t="shared" si="1505"/>
        <v>1.5960487524945146</v>
      </c>
      <c r="AF4170" s="3">
        <f t="shared" si="1506"/>
        <v>2.232366934450368</v>
      </c>
      <c r="AG4170" t="str">
        <f t="shared" si="1507"/>
        <v>Cluster 2</v>
      </c>
      <c r="AH4170" t="str">
        <f t="shared" si="1508"/>
        <v>&gt;16 messages</v>
      </c>
      <c r="AI4170" t="e">
        <f t="shared" si="1509"/>
        <v>#N/A</v>
      </c>
      <c r="AJ4170">
        <f t="shared" si="1510"/>
        <v>36.06</v>
      </c>
      <c r="AK4170" t="str">
        <f t="shared" si="1511"/>
        <v>no - Medium</v>
      </c>
      <c r="AL4170" t="str">
        <f t="shared" si="1512"/>
        <v>Q1 - Low</v>
      </c>
      <c r="AM4170">
        <f t="shared" si="1513"/>
        <v>0</v>
      </c>
      <c r="AN4170">
        <f t="shared" si="1514"/>
        <v>0</v>
      </c>
      <c r="AO4170">
        <f t="shared" si="1515"/>
        <v>0</v>
      </c>
      <c r="AP4170">
        <f t="shared" si="1516"/>
        <v>0</v>
      </c>
      <c r="AQ4170">
        <f t="shared" si="1517"/>
        <v>212.1</v>
      </c>
    </row>
    <row r="4171" spans="1:43" x14ac:dyDescent="0.25">
      <c r="A4171" t="s">
        <v>75</v>
      </c>
      <c r="B4171">
        <v>181</v>
      </c>
      <c r="C4171" t="s">
        <v>28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  <c r="U4171">
        <f t="shared" si="1495"/>
        <v>0</v>
      </c>
      <c r="V4171" t="str">
        <f t="shared" si="1496"/>
        <v>&lt;=3 calls</v>
      </c>
      <c r="W4171" t="str">
        <f t="shared" si="1497"/>
        <v>Q4</v>
      </c>
      <c r="X4171" t="str">
        <f t="shared" si="1498"/>
        <v>Not Applicable</v>
      </c>
      <c r="Y4171" t="str">
        <f t="shared" si="1499"/>
        <v>Low</v>
      </c>
      <c r="Z4171" s="3">
        <f t="shared" si="1500"/>
        <v>0.29142211365935605</v>
      </c>
      <c r="AA4171" s="3">
        <f t="shared" si="1501"/>
        <v>-1.8522347924197484</v>
      </c>
      <c r="AB4171" s="3">
        <f t="shared" si="1502"/>
        <v>0.1066879664387481</v>
      </c>
      <c r="AC4171" s="3">
        <f t="shared" si="1503"/>
        <v>-0.20146742526159472</v>
      </c>
      <c r="AD4171" s="3">
        <f t="shared" si="1504"/>
        <v>2.06312572206296</v>
      </c>
      <c r="AE4171" s="3">
        <f t="shared" si="1505"/>
        <v>1.8888282135240058</v>
      </c>
      <c r="AF4171" s="3">
        <f t="shared" si="1506"/>
        <v>3.2983111277395842</v>
      </c>
      <c r="AG4171" t="str">
        <f t="shared" si="1507"/>
        <v>Cluster 2</v>
      </c>
      <c r="AH4171" t="str">
        <f t="shared" si="1508"/>
        <v>1-16 messages</v>
      </c>
      <c r="AI4171" t="e">
        <f t="shared" si="1509"/>
        <v>#N/A</v>
      </c>
      <c r="AJ4171">
        <f t="shared" si="1510"/>
        <v>33.32</v>
      </c>
      <c r="AK4171" t="str">
        <f t="shared" si="1511"/>
        <v>no - Low</v>
      </c>
      <c r="AL4171" t="str">
        <f t="shared" si="1512"/>
        <v>Q2 - Medium</v>
      </c>
      <c r="AM4171">
        <f t="shared" si="1513"/>
        <v>0</v>
      </c>
      <c r="AN4171">
        <f t="shared" si="1514"/>
        <v>0</v>
      </c>
      <c r="AO4171">
        <f t="shared" si="1515"/>
        <v>1</v>
      </c>
      <c r="AP4171">
        <f t="shared" si="1516"/>
        <v>1</v>
      </c>
      <c r="AQ4171">
        <f t="shared" si="1517"/>
        <v>196</v>
      </c>
    </row>
    <row r="4172" spans="1:43" x14ac:dyDescent="0.25">
      <c r="A4172" t="s">
        <v>33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  <c r="U4172">
        <f t="shared" si="1495"/>
        <v>0</v>
      </c>
      <c r="V4172" t="str">
        <f t="shared" si="1496"/>
        <v>&lt;=3 calls</v>
      </c>
      <c r="W4172" t="str">
        <f t="shared" si="1497"/>
        <v>Q3</v>
      </c>
      <c r="X4172" t="str">
        <f t="shared" si="1498"/>
        <v>Not Applicable</v>
      </c>
      <c r="Y4172" t="str">
        <f t="shared" si="1499"/>
        <v>High</v>
      </c>
      <c r="Z4172" s="3">
        <f t="shared" si="1500"/>
        <v>0.10998220655016026</v>
      </c>
      <c r="AA4172" s="3">
        <f t="shared" si="1501"/>
        <v>1.1567492827501893</v>
      </c>
      <c r="AB4172" s="3">
        <f t="shared" si="1502"/>
        <v>-0.33022265537864487</v>
      </c>
      <c r="AC4172" s="3">
        <f t="shared" si="1503"/>
        <v>-0.88984785050908088</v>
      </c>
      <c r="AD4172" s="3">
        <f t="shared" si="1504"/>
        <v>2.5188019284784819</v>
      </c>
      <c r="AE4172" s="3">
        <f t="shared" si="1505"/>
        <v>1.500347022552341</v>
      </c>
      <c r="AF4172" s="3">
        <f t="shared" si="1506"/>
        <v>2.4814752106874707</v>
      </c>
      <c r="AG4172" t="str">
        <f t="shared" si="1507"/>
        <v>Cluster 2</v>
      </c>
      <c r="AH4172" t="str">
        <f t="shared" si="1508"/>
        <v>&gt;16 messages</v>
      </c>
      <c r="AI4172" t="e">
        <f t="shared" si="1509"/>
        <v>#N/A</v>
      </c>
      <c r="AJ4172">
        <f t="shared" si="1510"/>
        <v>31.65</v>
      </c>
      <c r="AK4172" t="str">
        <f t="shared" si="1511"/>
        <v>no - Medium</v>
      </c>
      <c r="AL4172" t="str">
        <f t="shared" si="1512"/>
        <v>Q1 - Low</v>
      </c>
      <c r="AM4172">
        <f t="shared" si="1513"/>
        <v>0</v>
      </c>
      <c r="AN4172">
        <f t="shared" si="1514"/>
        <v>1</v>
      </c>
      <c r="AO4172">
        <f t="shared" si="1515"/>
        <v>0</v>
      </c>
      <c r="AP4172">
        <f t="shared" si="1516"/>
        <v>0</v>
      </c>
      <c r="AQ4172">
        <f t="shared" si="1517"/>
        <v>186.2</v>
      </c>
    </row>
    <row r="4173" spans="1:43" x14ac:dyDescent="0.25">
      <c r="A4173" t="s">
        <v>20</v>
      </c>
      <c r="B4173">
        <v>111</v>
      </c>
      <c r="C4173" t="s">
        <v>25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  <c r="U4173">
        <f t="shared" si="1495"/>
        <v>0</v>
      </c>
      <c r="V4173" t="str">
        <f t="shared" si="1496"/>
        <v>&lt;=3 calls</v>
      </c>
      <c r="W4173" t="str">
        <f t="shared" si="1497"/>
        <v>Q3</v>
      </c>
      <c r="X4173" t="str">
        <f t="shared" si="1498"/>
        <v>High</v>
      </c>
      <c r="Y4173" t="str">
        <f t="shared" si="1499"/>
        <v>Medium</v>
      </c>
      <c r="Z4173" s="3">
        <f t="shared" si="1500"/>
        <v>-0.63799455336938027</v>
      </c>
      <c r="AA4173" s="3">
        <f t="shared" si="1501"/>
        <v>-0.55072977577878335</v>
      </c>
      <c r="AB4173" s="3">
        <f t="shared" si="1502"/>
        <v>-1.1246056041375412</v>
      </c>
      <c r="AC4173" s="3">
        <f t="shared" si="1503"/>
        <v>0.59560464607760044</v>
      </c>
      <c r="AD4173" s="3">
        <f t="shared" si="1504"/>
        <v>1.701285520107934</v>
      </c>
      <c r="AE4173" s="3">
        <f t="shared" si="1505"/>
        <v>1.5263757713437185</v>
      </c>
      <c r="AF4173" s="3">
        <f t="shared" si="1506"/>
        <v>3.124943770655936</v>
      </c>
      <c r="AG4173" t="str">
        <f t="shared" si="1507"/>
        <v>Cluster 2</v>
      </c>
      <c r="AH4173" t="str">
        <f t="shared" si="1508"/>
        <v>Not Applicable</v>
      </c>
      <c r="AI4173" t="e">
        <f t="shared" si="1509"/>
        <v>#N/A</v>
      </c>
      <c r="AJ4173">
        <f t="shared" si="1510"/>
        <v>24.79</v>
      </c>
      <c r="AK4173" t="str">
        <f t="shared" si="1511"/>
        <v>yes - Medium</v>
      </c>
      <c r="AL4173" t="str">
        <f t="shared" si="1512"/>
        <v>Q3 - High</v>
      </c>
      <c r="AM4173">
        <f t="shared" si="1513"/>
        <v>1</v>
      </c>
      <c r="AN4173">
        <f t="shared" si="1514"/>
        <v>0</v>
      </c>
      <c r="AO4173">
        <f t="shared" si="1515"/>
        <v>0</v>
      </c>
      <c r="AP4173">
        <f t="shared" si="1516"/>
        <v>1</v>
      </c>
      <c r="AQ4173">
        <f t="shared" si="1517"/>
        <v>145.80000000000001</v>
      </c>
    </row>
    <row r="4174" spans="1:43" x14ac:dyDescent="0.25">
      <c r="A4174" t="s">
        <v>32</v>
      </c>
      <c r="B4174">
        <v>160</v>
      </c>
      <c r="C4174" t="s">
        <v>28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  <c r="U4174">
        <f t="shared" si="1495"/>
        <v>0</v>
      </c>
      <c r="V4174" t="str">
        <f t="shared" si="1496"/>
        <v>&lt;=3 calls</v>
      </c>
      <c r="W4174" t="str">
        <f t="shared" si="1497"/>
        <v>Q4</v>
      </c>
      <c r="X4174" t="str">
        <f t="shared" si="1498"/>
        <v>Not Applicable</v>
      </c>
      <c r="Y4174" t="str">
        <f t="shared" si="1499"/>
        <v>Medium</v>
      </c>
      <c r="Z4174" s="3">
        <f t="shared" si="1500"/>
        <v>-0.80092018424294387</v>
      </c>
      <c r="AA4174" s="3">
        <f t="shared" si="1501"/>
        <v>6.619156238436523E-2</v>
      </c>
      <c r="AB4174" s="3">
        <f t="shared" si="1502"/>
        <v>0.36089051004159461</v>
      </c>
      <c r="AC4174" s="3">
        <f t="shared" si="1503"/>
        <v>-1.6144588244538034</v>
      </c>
      <c r="AD4174" s="3">
        <f t="shared" si="1504"/>
        <v>1.8455296930723979</v>
      </c>
      <c r="AE4174" s="3">
        <f t="shared" si="1505"/>
        <v>1.8391774576025754</v>
      </c>
      <c r="AF4174" s="3">
        <f t="shared" si="1506"/>
        <v>3.3703364213524809</v>
      </c>
      <c r="AG4174" t="str">
        <f t="shared" si="1507"/>
        <v>Cluster 2</v>
      </c>
      <c r="AH4174" t="str">
        <f t="shared" si="1508"/>
        <v>&gt;16 messages</v>
      </c>
      <c r="AI4174" t="e">
        <f t="shared" si="1509"/>
        <v>#N/A</v>
      </c>
      <c r="AJ4174">
        <f t="shared" si="1510"/>
        <v>23.29</v>
      </c>
      <c r="AK4174" t="str">
        <f t="shared" si="1511"/>
        <v>no - Medium</v>
      </c>
      <c r="AL4174" t="str">
        <f t="shared" si="1512"/>
        <v>Q1 - Low</v>
      </c>
      <c r="AM4174">
        <f t="shared" si="1513"/>
        <v>0</v>
      </c>
      <c r="AN4174">
        <f t="shared" si="1514"/>
        <v>0</v>
      </c>
      <c r="AO4174">
        <f t="shared" si="1515"/>
        <v>1</v>
      </c>
      <c r="AP4174">
        <f t="shared" si="1516"/>
        <v>2</v>
      </c>
      <c r="AQ4174">
        <f t="shared" si="1517"/>
        <v>137</v>
      </c>
    </row>
    <row r="4175" spans="1:43" x14ac:dyDescent="0.25">
      <c r="A4175" t="s">
        <v>62</v>
      </c>
      <c r="B4175">
        <v>58</v>
      </c>
      <c r="C4175" t="s">
        <v>25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  <c r="U4175">
        <f t="shared" si="1495"/>
        <v>0</v>
      </c>
      <c r="V4175" t="str">
        <f t="shared" si="1496"/>
        <v>&lt;=3 calls</v>
      </c>
      <c r="W4175" t="str">
        <f t="shared" si="1497"/>
        <v>Q1</v>
      </c>
      <c r="X4175" t="str">
        <f t="shared" si="1498"/>
        <v>Not Applicable</v>
      </c>
      <c r="Y4175" t="str">
        <f t="shared" si="1499"/>
        <v>Medium</v>
      </c>
      <c r="Z4175" s="3">
        <f t="shared" si="1500"/>
        <v>0.20440501535188491</v>
      </c>
      <c r="AA4175" s="3">
        <f t="shared" si="1501"/>
        <v>0.3229104418135465</v>
      </c>
      <c r="AB4175" s="3">
        <f t="shared" si="1502"/>
        <v>-1.9904830182847384</v>
      </c>
      <c r="AC4175" s="3">
        <f t="shared" si="1503"/>
        <v>-0.60000346093119195</v>
      </c>
      <c r="AD4175" s="3">
        <f t="shared" si="1504"/>
        <v>2.0836835937448748</v>
      </c>
      <c r="AE4175" s="3">
        <f t="shared" si="1505"/>
        <v>2.1137831873071926</v>
      </c>
      <c r="AF4175" s="3">
        <f t="shared" si="1506"/>
        <v>3.5488619876015965</v>
      </c>
      <c r="AG4175" t="str">
        <f t="shared" si="1507"/>
        <v>Cluster 1</v>
      </c>
      <c r="AH4175" t="str">
        <f t="shared" si="1508"/>
        <v>Not Applicable</v>
      </c>
      <c r="AI4175" t="e">
        <f t="shared" si="1509"/>
        <v>#N/A</v>
      </c>
      <c r="AJ4175">
        <f t="shared" si="1510"/>
        <v>32.520000000000003</v>
      </c>
      <c r="AK4175" t="str">
        <f t="shared" si="1511"/>
        <v>no - High</v>
      </c>
      <c r="AL4175" t="str">
        <f t="shared" si="1512"/>
        <v>Q2 - Medium</v>
      </c>
      <c r="AM4175">
        <f t="shared" si="1513"/>
        <v>0</v>
      </c>
      <c r="AN4175">
        <f t="shared" si="1514"/>
        <v>0</v>
      </c>
      <c r="AO4175">
        <f t="shared" si="1515"/>
        <v>0</v>
      </c>
      <c r="AP4175">
        <f t="shared" si="1516"/>
        <v>3</v>
      </c>
      <c r="AQ4175">
        <f t="shared" si="1517"/>
        <v>191.3</v>
      </c>
    </row>
    <row r="4176" spans="1:43" x14ac:dyDescent="0.25">
      <c r="A4176" t="s">
        <v>60</v>
      </c>
      <c r="B4176">
        <v>89</v>
      </c>
      <c r="C4176" t="s">
        <v>28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  <c r="U4176">
        <f t="shared" si="1495"/>
        <v>0</v>
      </c>
      <c r="V4176" t="str">
        <f t="shared" si="1496"/>
        <v>&lt;=3 calls</v>
      </c>
      <c r="W4176" t="str">
        <f t="shared" si="1497"/>
        <v>Q2</v>
      </c>
      <c r="X4176" t="str">
        <f t="shared" si="1498"/>
        <v>Not Applicable</v>
      </c>
      <c r="Y4176" t="str">
        <f t="shared" si="1499"/>
        <v>Medium</v>
      </c>
      <c r="Z4176" s="3">
        <f t="shared" si="1500"/>
        <v>-1.7451482722601861</v>
      </c>
      <c r="AA4176" s="3">
        <f t="shared" si="1501"/>
        <v>0.30499982231848727</v>
      </c>
      <c r="AB4176" s="3">
        <f t="shared" si="1502"/>
        <v>-0.29447542268449489</v>
      </c>
      <c r="AC4176" s="3">
        <f t="shared" si="1503"/>
        <v>-0.74492565572013658</v>
      </c>
      <c r="AD4176" s="3">
        <f t="shared" si="1504"/>
        <v>1.6796125547904339</v>
      </c>
      <c r="AE4176" s="3">
        <f t="shared" si="1505"/>
        <v>1.9442729723221244</v>
      </c>
      <c r="AF4176" s="3">
        <f t="shared" si="1506"/>
        <v>3.5692151024552965</v>
      </c>
      <c r="AG4176" t="str">
        <f t="shared" si="1507"/>
        <v>Cluster 1</v>
      </c>
      <c r="AH4176" t="str">
        <f t="shared" si="1508"/>
        <v>Not Applicable</v>
      </c>
      <c r="AI4176" t="e">
        <f t="shared" si="1509"/>
        <v>#N/A</v>
      </c>
      <c r="AJ4176">
        <f t="shared" si="1510"/>
        <v>14.62</v>
      </c>
      <c r="AK4176" t="str">
        <f t="shared" si="1511"/>
        <v>no - Low</v>
      </c>
      <c r="AL4176" t="str">
        <f t="shared" si="1512"/>
        <v>Q1 - Low</v>
      </c>
      <c r="AM4176">
        <f t="shared" si="1513"/>
        <v>0</v>
      </c>
      <c r="AN4176">
        <f t="shared" si="1514"/>
        <v>0</v>
      </c>
      <c r="AO4176">
        <f t="shared" si="1515"/>
        <v>1</v>
      </c>
      <c r="AP4176">
        <f t="shared" si="1516"/>
        <v>3</v>
      </c>
      <c r="AQ4176">
        <f t="shared" si="1517"/>
        <v>86</v>
      </c>
    </row>
    <row r="4177" spans="1:43" x14ac:dyDescent="0.25">
      <c r="A4177" t="s">
        <v>50</v>
      </c>
      <c r="B4177">
        <v>71</v>
      </c>
      <c r="C4177" t="s">
        <v>25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  <c r="U4177">
        <f t="shared" si="1495"/>
        <v>0</v>
      </c>
      <c r="V4177" t="str">
        <f t="shared" si="1496"/>
        <v>&lt;=3 calls</v>
      </c>
      <c r="W4177" t="str">
        <f t="shared" si="1497"/>
        <v>Q1</v>
      </c>
      <c r="X4177" t="str">
        <f t="shared" si="1498"/>
        <v>Not Applicable</v>
      </c>
      <c r="Y4177" t="str">
        <f t="shared" si="1499"/>
        <v>High</v>
      </c>
      <c r="Z4177" s="3">
        <f t="shared" si="1500"/>
        <v>-0.74908021078317344</v>
      </c>
      <c r="AA4177" s="3">
        <f t="shared" si="1501"/>
        <v>1.0671961852748937</v>
      </c>
      <c r="AB4177" s="3">
        <f t="shared" si="1502"/>
        <v>1.0381019738585542</v>
      </c>
      <c r="AC4177" s="3">
        <f t="shared" si="1503"/>
        <v>0.30576025649971117</v>
      </c>
      <c r="AD4177" s="3">
        <f t="shared" si="1504"/>
        <v>3.1929814143424031</v>
      </c>
      <c r="AE4177" s="3">
        <f t="shared" si="1505"/>
        <v>1.6944538655968313</v>
      </c>
      <c r="AF4177" s="3">
        <f t="shared" si="1506"/>
        <v>1.8834058226882682</v>
      </c>
      <c r="AG4177" t="str">
        <f t="shared" si="1507"/>
        <v>Cluster 2</v>
      </c>
      <c r="AH4177" t="str">
        <f t="shared" si="1508"/>
        <v>&gt;16 messages</v>
      </c>
      <c r="AI4177" t="e">
        <f t="shared" si="1509"/>
        <v>#N/A</v>
      </c>
      <c r="AJ4177">
        <f t="shared" si="1510"/>
        <v>23.77</v>
      </c>
      <c r="AK4177" t="str">
        <f t="shared" si="1511"/>
        <v>no - Medium</v>
      </c>
      <c r="AL4177" t="str">
        <f t="shared" si="1512"/>
        <v>Q3 - High</v>
      </c>
      <c r="AM4177">
        <f t="shared" si="1513"/>
        <v>0</v>
      </c>
      <c r="AN4177">
        <f t="shared" si="1514"/>
        <v>0</v>
      </c>
      <c r="AO4177">
        <f t="shared" si="1515"/>
        <v>0</v>
      </c>
      <c r="AP4177">
        <f t="shared" si="1516"/>
        <v>1</v>
      </c>
      <c r="AQ4177">
        <f t="shared" si="1517"/>
        <v>139.80000000000001</v>
      </c>
    </row>
    <row r="4178" spans="1:43" x14ac:dyDescent="0.25">
      <c r="A4178" t="s">
        <v>44</v>
      </c>
      <c r="B4178">
        <v>141</v>
      </c>
      <c r="C4178" t="s">
        <v>25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  <c r="U4178">
        <f t="shared" si="1495"/>
        <v>1</v>
      </c>
      <c r="V4178" t="str">
        <f t="shared" si="1496"/>
        <v>&lt;=3 calls</v>
      </c>
      <c r="W4178" t="str">
        <f t="shared" si="1497"/>
        <v>Q4</v>
      </c>
      <c r="X4178" t="str">
        <f t="shared" si="1498"/>
        <v>Not Applicable</v>
      </c>
      <c r="Y4178" t="str">
        <f t="shared" si="1499"/>
        <v>High</v>
      </c>
      <c r="Z4178" s="3">
        <f t="shared" si="1500"/>
        <v>2.2428268288949895</v>
      </c>
      <c r="AA4178" s="3">
        <f t="shared" si="1501"/>
        <v>1.373666785523683</v>
      </c>
      <c r="AB4178" s="3">
        <f t="shared" si="1502"/>
        <v>-1.0312656076583711</v>
      </c>
      <c r="AC4178" s="3">
        <f t="shared" si="1503"/>
        <v>1.5013683635085036</v>
      </c>
      <c r="AD4178" s="3">
        <f t="shared" si="1504"/>
        <v>4.7337132442811658</v>
      </c>
      <c r="AE4178" s="3">
        <f t="shared" si="1505"/>
        <v>3.1991949516316311</v>
      </c>
      <c r="AF4178" s="3">
        <f t="shared" si="1506"/>
        <v>2.4620429724128909</v>
      </c>
      <c r="AG4178" t="str">
        <f t="shared" si="1507"/>
        <v>Cluster 3</v>
      </c>
      <c r="AH4178" t="str">
        <f t="shared" si="1508"/>
        <v>Not Applicable</v>
      </c>
      <c r="AI4178">
        <f t="shared" si="1509"/>
        <v>51.24</v>
      </c>
      <c r="AJ4178" t="e">
        <f t="shared" si="1510"/>
        <v>#N/A</v>
      </c>
      <c r="AK4178" t="str">
        <f t="shared" si="1511"/>
        <v>no - Medium</v>
      </c>
      <c r="AL4178" t="str">
        <f t="shared" si="1512"/>
        <v>Q4 - Very High</v>
      </c>
      <c r="AM4178">
        <f t="shared" si="1513"/>
        <v>0</v>
      </c>
      <c r="AN4178">
        <f t="shared" si="1514"/>
        <v>0</v>
      </c>
      <c r="AO4178">
        <f t="shared" si="1515"/>
        <v>0</v>
      </c>
      <c r="AP4178">
        <f t="shared" si="1516"/>
        <v>0</v>
      </c>
      <c r="AQ4178">
        <f t="shared" si="1517"/>
        <v>301.39999999999998</v>
      </c>
    </row>
    <row r="4179" spans="1:43" x14ac:dyDescent="0.25">
      <c r="A4179" t="s">
        <v>52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  <c r="U4179">
        <f t="shared" si="1495"/>
        <v>0</v>
      </c>
      <c r="V4179" t="str">
        <f t="shared" si="1496"/>
        <v>&lt;=3 calls</v>
      </c>
      <c r="W4179" t="str">
        <f t="shared" si="1497"/>
        <v>Q1</v>
      </c>
      <c r="X4179" t="str">
        <f t="shared" si="1498"/>
        <v>Not Applicable</v>
      </c>
      <c r="Y4179" t="str">
        <f t="shared" si="1499"/>
        <v>High</v>
      </c>
      <c r="Z4179" s="3">
        <f t="shared" si="1500"/>
        <v>0.27290783742372382</v>
      </c>
      <c r="AA4179" s="3">
        <f t="shared" si="1501"/>
        <v>1.3139647205401526</v>
      </c>
      <c r="AB4179" s="3">
        <f t="shared" si="1502"/>
        <v>0.26556455619052738</v>
      </c>
      <c r="AC4179" s="3">
        <f t="shared" si="1503"/>
        <v>0.30576025649971117</v>
      </c>
      <c r="AD4179" s="3">
        <f t="shared" si="1504"/>
        <v>3.2064607566316985</v>
      </c>
      <c r="AE4179" s="3">
        <f t="shared" si="1505"/>
        <v>1.401783093959581</v>
      </c>
      <c r="AF4179" s="3">
        <f t="shared" si="1506"/>
        <v>1.2839786217856846</v>
      </c>
      <c r="AG4179" t="str">
        <f t="shared" si="1507"/>
        <v>Cluster 3</v>
      </c>
      <c r="AH4179" t="str">
        <f t="shared" si="1508"/>
        <v>Not Applicable</v>
      </c>
      <c r="AI4179" t="e">
        <f t="shared" si="1509"/>
        <v>#N/A</v>
      </c>
      <c r="AJ4179">
        <f t="shared" si="1510"/>
        <v>33.15</v>
      </c>
      <c r="AK4179" t="str">
        <f t="shared" si="1511"/>
        <v>no - Medium</v>
      </c>
      <c r="AL4179" t="str">
        <f t="shared" si="1512"/>
        <v>Q3 - High</v>
      </c>
      <c r="AM4179">
        <f t="shared" si="1513"/>
        <v>0</v>
      </c>
      <c r="AN4179">
        <f t="shared" si="1514"/>
        <v>1</v>
      </c>
      <c r="AO4179">
        <f t="shared" si="1515"/>
        <v>0</v>
      </c>
      <c r="AP4179">
        <f t="shared" si="1516"/>
        <v>0</v>
      </c>
      <c r="AQ4179">
        <f t="shared" si="1517"/>
        <v>195</v>
      </c>
    </row>
    <row r="4180" spans="1:43" x14ac:dyDescent="0.25">
      <c r="A4180" t="s">
        <v>34</v>
      </c>
      <c r="B4180">
        <v>50</v>
      </c>
      <c r="C4180" t="s">
        <v>28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  <c r="U4180">
        <f t="shared" si="1495"/>
        <v>0</v>
      </c>
      <c r="V4180" t="str">
        <f t="shared" si="1496"/>
        <v>&gt;3 calls</v>
      </c>
      <c r="W4180" t="str">
        <f t="shared" si="1497"/>
        <v>Q1</v>
      </c>
      <c r="X4180" t="str">
        <f t="shared" si="1498"/>
        <v>Not Applicable</v>
      </c>
      <c r="Y4180" t="str">
        <f t="shared" si="1499"/>
        <v>Medium</v>
      </c>
      <c r="Z4180" s="3">
        <f t="shared" si="1500"/>
        <v>0.40250777107314928</v>
      </c>
      <c r="AA4180" s="3">
        <f t="shared" si="1501"/>
        <v>-0.5069482614575278</v>
      </c>
      <c r="AB4180" s="3">
        <f t="shared" si="1502"/>
        <v>-0.94586944066678957</v>
      </c>
      <c r="AC4180" s="3">
        <f t="shared" si="1503"/>
        <v>-1.541997727059331</v>
      </c>
      <c r="AD4180" s="3">
        <f t="shared" si="1504"/>
        <v>1.5832939456688184</v>
      </c>
      <c r="AE4180" s="3">
        <f t="shared" si="1505"/>
        <v>1.9213107595109473</v>
      </c>
      <c r="AF4180" s="3">
        <f t="shared" si="1506"/>
        <v>3.5883213834373215</v>
      </c>
      <c r="AG4180" t="str">
        <f t="shared" si="1507"/>
        <v>Cluster 1</v>
      </c>
      <c r="AH4180" t="str">
        <f t="shared" si="1508"/>
        <v>Not Applicable</v>
      </c>
      <c r="AI4180" t="e">
        <f t="shared" si="1509"/>
        <v>#N/A</v>
      </c>
      <c r="AJ4180">
        <f t="shared" si="1510"/>
        <v>34.340000000000003</v>
      </c>
      <c r="AK4180" t="str">
        <f t="shared" si="1511"/>
        <v>no - Medium</v>
      </c>
      <c r="AL4180" t="str">
        <f t="shared" si="1512"/>
        <v>Q1 - Low</v>
      </c>
      <c r="AM4180">
        <f t="shared" si="1513"/>
        <v>0</v>
      </c>
      <c r="AN4180">
        <f t="shared" si="1514"/>
        <v>0</v>
      </c>
      <c r="AO4180">
        <f t="shared" si="1515"/>
        <v>1</v>
      </c>
      <c r="AP4180">
        <f t="shared" si="1516"/>
        <v>4</v>
      </c>
      <c r="AQ4180">
        <f t="shared" si="1517"/>
        <v>202</v>
      </c>
    </row>
    <row r="4181" spans="1:43" x14ac:dyDescent="0.25">
      <c r="A4181" t="s">
        <v>75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  <c r="U4181">
        <f t="shared" si="1495"/>
        <v>1</v>
      </c>
      <c r="V4181" t="str">
        <f t="shared" si="1496"/>
        <v>&lt;=3 calls</v>
      </c>
      <c r="W4181" t="str">
        <f t="shared" si="1497"/>
        <v>Q1</v>
      </c>
      <c r="X4181" t="str">
        <f t="shared" si="1498"/>
        <v>High</v>
      </c>
      <c r="Y4181" t="str">
        <f t="shared" si="1499"/>
        <v>Low</v>
      </c>
      <c r="Z4181" s="3">
        <f t="shared" si="1500"/>
        <v>0.58024482293521829</v>
      </c>
      <c r="AA4181" s="3">
        <f t="shared" si="1501"/>
        <v>-1.856214930085317</v>
      </c>
      <c r="AB4181" s="3">
        <f t="shared" si="1502"/>
        <v>0.768011771280529</v>
      </c>
      <c r="AC4181" s="3">
        <f t="shared" si="1503"/>
        <v>1.3926767174167949</v>
      </c>
      <c r="AD4181" s="3">
        <f t="shared" si="1504"/>
        <v>3.4757797980265503</v>
      </c>
      <c r="AE4181" s="3">
        <f t="shared" si="1505"/>
        <v>2.5122914721972518</v>
      </c>
      <c r="AF4181" s="3">
        <f t="shared" si="1506"/>
        <v>2.9226993821090432</v>
      </c>
      <c r="AG4181" t="str">
        <f t="shared" si="1507"/>
        <v>Cluster 2</v>
      </c>
      <c r="AH4181" t="str">
        <f t="shared" si="1508"/>
        <v>Not Applicable</v>
      </c>
      <c r="AI4181">
        <f t="shared" si="1509"/>
        <v>35.97</v>
      </c>
      <c r="AJ4181" t="e">
        <f t="shared" si="1510"/>
        <v>#N/A</v>
      </c>
      <c r="AK4181" t="str">
        <f t="shared" si="1511"/>
        <v>yes - High</v>
      </c>
      <c r="AL4181" t="str">
        <f t="shared" si="1512"/>
        <v>Q4 - Very High</v>
      </c>
      <c r="AM4181">
        <f t="shared" si="1513"/>
        <v>1</v>
      </c>
      <c r="AN4181">
        <f t="shared" si="1514"/>
        <v>1</v>
      </c>
      <c r="AO4181">
        <f t="shared" si="1515"/>
        <v>0</v>
      </c>
      <c r="AP4181">
        <f t="shared" si="1516"/>
        <v>0</v>
      </c>
      <c r="AQ4181">
        <f t="shared" si="1517"/>
        <v>211.6</v>
      </c>
    </row>
    <row r="4182" spans="1:43" x14ac:dyDescent="0.25">
      <c r="A4182" t="s">
        <v>24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  <c r="U4182">
        <f t="shared" si="1495"/>
        <v>1</v>
      </c>
      <c r="V4182" t="str">
        <f t="shared" si="1496"/>
        <v>&gt;3 calls</v>
      </c>
      <c r="W4182" t="str">
        <f t="shared" si="1497"/>
        <v>Q2</v>
      </c>
      <c r="X4182" t="str">
        <f t="shared" si="1498"/>
        <v>Low</v>
      </c>
      <c r="Y4182" t="str">
        <f t="shared" si="1499"/>
        <v>Low</v>
      </c>
      <c r="Z4182" s="3">
        <f t="shared" si="1500"/>
        <v>2.6556951889495881</v>
      </c>
      <c r="AA4182" s="3">
        <f t="shared" si="1501"/>
        <v>-1.2134226970959723</v>
      </c>
      <c r="AB4182" s="3">
        <f t="shared" si="1502"/>
        <v>7.6898605860289487E-2</v>
      </c>
      <c r="AC4182" s="3">
        <f t="shared" si="1503"/>
        <v>-0.63623400962842791</v>
      </c>
      <c r="AD4182" s="3">
        <f t="shared" si="1504"/>
        <v>3.8342786629560099</v>
      </c>
      <c r="AE4182" s="3">
        <f t="shared" si="1505"/>
        <v>2.9892839759763166</v>
      </c>
      <c r="AF4182" s="3">
        <f t="shared" si="1506"/>
        <v>3.3421466923008958</v>
      </c>
      <c r="AG4182" t="str">
        <f t="shared" si="1507"/>
        <v>Cluster 2</v>
      </c>
      <c r="AH4182" t="str">
        <f t="shared" si="1508"/>
        <v>Not Applicable</v>
      </c>
      <c r="AI4182">
        <f t="shared" si="1509"/>
        <v>55.03</v>
      </c>
      <c r="AJ4182" t="e">
        <f t="shared" si="1510"/>
        <v>#N/A</v>
      </c>
      <c r="AK4182" t="str">
        <f t="shared" si="1511"/>
        <v>yes - Low</v>
      </c>
      <c r="AL4182" t="str">
        <f t="shared" si="1512"/>
        <v>Q1 - Low</v>
      </c>
      <c r="AM4182">
        <f t="shared" si="1513"/>
        <v>1</v>
      </c>
      <c r="AN4182">
        <f t="shared" si="1514"/>
        <v>1</v>
      </c>
      <c r="AO4182">
        <f t="shared" si="1515"/>
        <v>0</v>
      </c>
      <c r="AP4182">
        <f t="shared" si="1516"/>
        <v>6</v>
      </c>
      <c r="AQ4182">
        <f t="shared" si="1517"/>
        <v>323.7</v>
      </c>
    </row>
    <row r="4183" spans="1:43" x14ac:dyDescent="0.25">
      <c r="A4183" t="s">
        <v>45</v>
      </c>
      <c r="B4183">
        <v>155</v>
      </c>
      <c r="C4183" t="s">
        <v>25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  <c r="U4183">
        <f t="shared" si="1495"/>
        <v>0</v>
      </c>
      <c r="V4183" t="str">
        <f t="shared" si="1496"/>
        <v>&lt;=3 calls</v>
      </c>
      <c r="W4183" t="str">
        <f t="shared" si="1497"/>
        <v>Q4</v>
      </c>
      <c r="X4183" t="str">
        <f t="shared" si="1498"/>
        <v>Not Applicable</v>
      </c>
      <c r="Y4183" t="str">
        <f t="shared" si="1499"/>
        <v>Medium</v>
      </c>
      <c r="Z4183" s="3">
        <f t="shared" si="1500"/>
        <v>0.62838194114786194</v>
      </c>
      <c r="AA4183" s="3">
        <f t="shared" si="1501"/>
        <v>-1.3411190927008784E-2</v>
      </c>
      <c r="AB4183" s="3">
        <f t="shared" si="1502"/>
        <v>0.32315731997554747</v>
      </c>
      <c r="AC4183" s="3">
        <f t="shared" si="1503"/>
        <v>0.52314354868312773</v>
      </c>
      <c r="AD4183" s="3">
        <f t="shared" si="1504"/>
        <v>2.7741118917131744</v>
      </c>
      <c r="AE4183" s="3">
        <f t="shared" si="1505"/>
        <v>0.87929150455658911</v>
      </c>
      <c r="AF4183" s="3">
        <f t="shared" si="1506"/>
        <v>1.3603713876094032</v>
      </c>
      <c r="AG4183" t="str">
        <f t="shared" si="1507"/>
        <v>Cluster 2</v>
      </c>
      <c r="AH4183" t="str">
        <f t="shared" si="1508"/>
        <v>Not Applicable</v>
      </c>
      <c r="AI4183" t="e">
        <f t="shared" si="1509"/>
        <v>#N/A</v>
      </c>
      <c r="AJ4183">
        <f t="shared" si="1510"/>
        <v>36.409999999999997</v>
      </c>
      <c r="AK4183" t="str">
        <f t="shared" si="1511"/>
        <v>no - High</v>
      </c>
      <c r="AL4183" t="str">
        <f t="shared" si="1512"/>
        <v>Q3 - High</v>
      </c>
      <c r="AM4183">
        <f t="shared" si="1513"/>
        <v>0</v>
      </c>
      <c r="AN4183">
        <f t="shared" si="1514"/>
        <v>0</v>
      </c>
      <c r="AO4183">
        <f t="shared" si="1515"/>
        <v>0</v>
      </c>
      <c r="AP4183">
        <f t="shared" si="1516"/>
        <v>3</v>
      </c>
      <c r="AQ4183">
        <f t="shared" si="1517"/>
        <v>214.2</v>
      </c>
    </row>
    <row r="4184" spans="1:43" x14ac:dyDescent="0.25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  <c r="U4184">
        <f t="shared" si="1495"/>
        <v>1</v>
      </c>
      <c r="V4184" t="str">
        <f t="shared" si="1496"/>
        <v>&lt;=3 calls</v>
      </c>
      <c r="W4184" t="str">
        <f t="shared" si="1497"/>
        <v>Q1</v>
      </c>
      <c r="X4184" t="str">
        <f t="shared" si="1498"/>
        <v>Not Applicable</v>
      </c>
      <c r="Y4184" t="str">
        <f t="shared" si="1499"/>
        <v>Medium</v>
      </c>
      <c r="Z4184" s="3">
        <f t="shared" si="1500"/>
        <v>-0.67872596108777139</v>
      </c>
      <c r="AA4184" s="3">
        <f t="shared" si="1501"/>
        <v>-0.24823931319556233</v>
      </c>
      <c r="AB4184" s="3">
        <f t="shared" si="1502"/>
        <v>-6.5116037593949674E-3</v>
      </c>
      <c r="AC4184" s="3">
        <f t="shared" si="1503"/>
        <v>-0.34638962005053869</v>
      </c>
      <c r="AD4184" s="3">
        <f t="shared" si="1504"/>
        <v>1.4431170640478423</v>
      </c>
      <c r="AE4184" s="3">
        <f t="shared" si="1505"/>
        <v>0.80144859893358067</v>
      </c>
      <c r="AF4184" s="3">
        <f t="shared" si="1506"/>
        <v>2.6836640722935377</v>
      </c>
      <c r="AG4184" t="str">
        <f t="shared" si="1507"/>
        <v>Cluster 2</v>
      </c>
      <c r="AH4184" t="str">
        <f t="shared" si="1508"/>
        <v>Not Applicable</v>
      </c>
      <c r="AI4184">
        <f t="shared" si="1509"/>
        <v>24.41</v>
      </c>
      <c r="AJ4184" t="e">
        <f t="shared" si="1510"/>
        <v>#N/A</v>
      </c>
      <c r="AK4184" t="str">
        <f t="shared" si="1511"/>
        <v>no - Low</v>
      </c>
      <c r="AL4184" t="str">
        <f t="shared" si="1512"/>
        <v>Q2 - Medium</v>
      </c>
      <c r="AM4184">
        <f t="shared" si="1513"/>
        <v>0</v>
      </c>
      <c r="AN4184">
        <f t="shared" si="1514"/>
        <v>1</v>
      </c>
      <c r="AO4184">
        <f t="shared" si="1515"/>
        <v>0</v>
      </c>
      <c r="AP4184">
        <f t="shared" si="1516"/>
        <v>3</v>
      </c>
      <c r="AQ4184">
        <f t="shared" si="1517"/>
        <v>143.6</v>
      </c>
    </row>
    <row r="4185" spans="1:43" x14ac:dyDescent="0.25">
      <c r="A4185" t="s">
        <v>60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  <c r="U4185">
        <f t="shared" si="1495"/>
        <v>0</v>
      </c>
      <c r="V4185" t="str">
        <f t="shared" si="1496"/>
        <v>&lt;=3 calls</v>
      </c>
      <c r="W4185" t="str">
        <f t="shared" si="1497"/>
        <v>Q3</v>
      </c>
      <c r="X4185" t="str">
        <f t="shared" si="1498"/>
        <v>Not Applicable</v>
      </c>
      <c r="Y4185" t="str">
        <f t="shared" si="1499"/>
        <v>Medium</v>
      </c>
      <c r="Z4185" s="3">
        <f t="shared" si="1500"/>
        <v>-0.82498874334926597</v>
      </c>
      <c r="AA4185" s="3">
        <f t="shared" si="1501"/>
        <v>0.32490051064633074</v>
      </c>
      <c r="AB4185" s="3">
        <f t="shared" si="1502"/>
        <v>-0.79493668040259935</v>
      </c>
      <c r="AC4185" s="3">
        <f t="shared" si="1503"/>
        <v>0.99414068174719761</v>
      </c>
      <c r="AD4185" s="3">
        <f t="shared" si="1504"/>
        <v>2.4092817034769638</v>
      </c>
      <c r="AE4185" s="3">
        <f t="shared" si="1505"/>
        <v>1.5512597427334776</v>
      </c>
      <c r="AF4185" s="3">
        <f t="shared" si="1506"/>
        <v>2.6472958376694904</v>
      </c>
      <c r="AG4185" t="str">
        <f t="shared" si="1507"/>
        <v>Cluster 2</v>
      </c>
      <c r="AH4185" t="str">
        <f t="shared" si="1508"/>
        <v>&gt;16 messages</v>
      </c>
      <c r="AI4185" t="e">
        <f t="shared" si="1509"/>
        <v>#N/A</v>
      </c>
      <c r="AJ4185">
        <f t="shared" si="1510"/>
        <v>23.07</v>
      </c>
      <c r="AK4185" t="str">
        <f t="shared" si="1511"/>
        <v>no - High</v>
      </c>
      <c r="AL4185" t="str">
        <f t="shared" si="1512"/>
        <v>Q4 - Very High</v>
      </c>
      <c r="AM4185">
        <f t="shared" si="1513"/>
        <v>0</v>
      </c>
      <c r="AN4185">
        <f t="shared" si="1514"/>
        <v>1</v>
      </c>
      <c r="AO4185">
        <f t="shared" si="1515"/>
        <v>0</v>
      </c>
      <c r="AP4185">
        <f t="shared" si="1516"/>
        <v>1</v>
      </c>
      <c r="AQ4185">
        <f t="shared" si="1517"/>
        <v>135.69999999999999</v>
      </c>
    </row>
    <row r="4186" spans="1:43" x14ac:dyDescent="0.25">
      <c r="A4186" t="s">
        <v>50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  <c r="U4186">
        <f t="shared" si="1495"/>
        <v>0</v>
      </c>
      <c r="V4186" t="str">
        <f t="shared" si="1496"/>
        <v>&lt;=3 calls</v>
      </c>
      <c r="W4186" t="str">
        <f t="shared" si="1497"/>
        <v>Q2</v>
      </c>
      <c r="X4186" t="str">
        <f t="shared" si="1498"/>
        <v>Not Applicable</v>
      </c>
      <c r="Y4186" t="str">
        <f t="shared" si="1499"/>
        <v>Medium</v>
      </c>
      <c r="Z4186" s="3">
        <f t="shared" si="1500"/>
        <v>0.42287347493234456</v>
      </c>
      <c r="AA4186" s="3">
        <f t="shared" si="1501"/>
        <v>0.23136727550546651</v>
      </c>
      <c r="AB4186" s="3">
        <f t="shared" si="1502"/>
        <v>0.9050428299414387</v>
      </c>
      <c r="AC4186" s="3">
        <f t="shared" si="1503"/>
        <v>-0.20146742526159472</v>
      </c>
      <c r="AD4186" s="3">
        <f t="shared" si="1504"/>
        <v>2.794222029417389</v>
      </c>
      <c r="AE4186" s="3">
        <f t="shared" si="1505"/>
        <v>1.0450093011290009</v>
      </c>
      <c r="AF4186" s="3">
        <f t="shared" si="1506"/>
        <v>1.5415615878747149</v>
      </c>
      <c r="AG4186" t="str">
        <f t="shared" si="1507"/>
        <v>Cluster 2</v>
      </c>
      <c r="AH4186" t="str">
        <f t="shared" si="1508"/>
        <v>&gt;16 messages</v>
      </c>
      <c r="AI4186" t="e">
        <f t="shared" si="1509"/>
        <v>#N/A</v>
      </c>
      <c r="AJ4186">
        <f t="shared" si="1510"/>
        <v>34.53</v>
      </c>
      <c r="AK4186" t="str">
        <f t="shared" si="1511"/>
        <v>no - Medium</v>
      </c>
      <c r="AL4186" t="str">
        <f t="shared" si="1512"/>
        <v>Q2 - Medium</v>
      </c>
      <c r="AM4186">
        <f t="shared" si="1513"/>
        <v>0</v>
      </c>
      <c r="AN4186">
        <f t="shared" si="1514"/>
        <v>1</v>
      </c>
      <c r="AO4186">
        <f t="shared" si="1515"/>
        <v>0</v>
      </c>
      <c r="AP4186">
        <f t="shared" si="1516"/>
        <v>0</v>
      </c>
      <c r="AQ4186">
        <f t="shared" si="1517"/>
        <v>203.1</v>
      </c>
    </row>
    <row r="4187" spans="1:43" x14ac:dyDescent="0.25">
      <c r="A4187" t="s">
        <v>26</v>
      </c>
      <c r="B4187">
        <v>110</v>
      </c>
      <c r="C4187" t="s">
        <v>28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  <c r="U4187">
        <f t="shared" si="1495"/>
        <v>1</v>
      </c>
      <c r="V4187" t="str">
        <f t="shared" si="1496"/>
        <v>&lt;=3 calls</v>
      </c>
      <c r="W4187" t="str">
        <f t="shared" si="1497"/>
        <v>Q3</v>
      </c>
      <c r="X4187" t="str">
        <f t="shared" si="1498"/>
        <v>Not Applicable</v>
      </c>
      <c r="Y4187" t="str">
        <f t="shared" si="1499"/>
        <v>High</v>
      </c>
      <c r="Z4187" s="3">
        <f t="shared" si="1500"/>
        <v>1.8688384489352194</v>
      </c>
      <c r="AA4187" s="3">
        <f t="shared" si="1501"/>
        <v>2.0323795691753035</v>
      </c>
      <c r="AB4187" s="3">
        <f t="shared" si="1502"/>
        <v>-0.24085457364326907</v>
      </c>
      <c r="AC4187" s="3">
        <f t="shared" si="1503"/>
        <v>-0.63623400962842791</v>
      </c>
      <c r="AD4187" s="3">
        <f t="shared" si="1504"/>
        <v>4.2584254568737245</v>
      </c>
      <c r="AE4187" s="3">
        <f t="shared" si="1505"/>
        <v>2.8435767093701791</v>
      </c>
      <c r="AF4187" s="3">
        <f t="shared" si="1506"/>
        <v>2.457166993184404</v>
      </c>
      <c r="AG4187" t="str">
        <f t="shared" si="1507"/>
        <v>Cluster 3</v>
      </c>
      <c r="AH4187" t="str">
        <f t="shared" si="1508"/>
        <v>Not Applicable</v>
      </c>
      <c r="AI4187">
        <f t="shared" si="1509"/>
        <v>47.8</v>
      </c>
      <c r="AJ4187" t="e">
        <f t="shared" si="1510"/>
        <v>#N/A</v>
      </c>
      <c r="AK4187" t="str">
        <f t="shared" si="1511"/>
        <v>no - Medium</v>
      </c>
      <c r="AL4187" t="str">
        <f t="shared" si="1512"/>
        <v>Q1 - Low</v>
      </c>
      <c r="AM4187">
        <f t="shared" si="1513"/>
        <v>0</v>
      </c>
      <c r="AN4187">
        <f t="shared" si="1514"/>
        <v>0</v>
      </c>
      <c r="AO4187">
        <f t="shared" si="1515"/>
        <v>1</v>
      </c>
      <c r="AP4187">
        <f t="shared" si="1516"/>
        <v>0</v>
      </c>
      <c r="AQ4187">
        <f t="shared" si="1517"/>
        <v>281.2</v>
      </c>
    </row>
    <row r="4188" spans="1:43" x14ac:dyDescent="0.25">
      <c r="A4188" t="s">
        <v>72</v>
      </c>
      <c r="B4188">
        <v>52</v>
      </c>
      <c r="C4188" t="s">
        <v>28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  <c r="U4188">
        <f t="shared" si="1495"/>
        <v>0</v>
      </c>
      <c r="V4188" t="str">
        <f t="shared" si="1496"/>
        <v>&lt;=3 calls</v>
      </c>
      <c r="W4188" t="str">
        <f t="shared" si="1497"/>
        <v>Q1</v>
      </c>
      <c r="X4188" t="str">
        <f t="shared" si="1498"/>
        <v>Not Applicable</v>
      </c>
      <c r="Y4188" t="str">
        <f t="shared" si="1499"/>
        <v>Low</v>
      </c>
      <c r="Z4188" s="3">
        <f t="shared" si="1500"/>
        <v>0.49693057987487338</v>
      </c>
      <c r="AA4188" s="3">
        <f t="shared" si="1501"/>
        <v>-0.75968700322114013</v>
      </c>
      <c r="AB4188" s="3">
        <f t="shared" si="1502"/>
        <v>0.84347815141262439</v>
      </c>
      <c r="AC4188" s="3">
        <f t="shared" si="1503"/>
        <v>-1.541997727059331</v>
      </c>
      <c r="AD4188" s="3">
        <f t="shared" si="1504"/>
        <v>2.4475957035953768</v>
      </c>
      <c r="AE4188" s="3">
        <f t="shared" si="1505"/>
        <v>1.978200375655736</v>
      </c>
      <c r="AF4188" s="3">
        <f t="shared" si="1506"/>
        <v>3.1362124807210439</v>
      </c>
      <c r="AG4188" t="str">
        <f t="shared" si="1507"/>
        <v>Cluster 2</v>
      </c>
      <c r="AH4188" t="str">
        <f t="shared" si="1508"/>
        <v>Not Applicable</v>
      </c>
      <c r="AI4188" t="e">
        <f t="shared" si="1509"/>
        <v>#N/A</v>
      </c>
      <c r="AJ4188">
        <f t="shared" si="1510"/>
        <v>35.21</v>
      </c>
      <c r="AK4188" t="str">
        <f t="shared" si="1511"/>
        <v>no - Low</v>
      </c>
      <c r="AL4188" t="str">
        <f t="shared" si="1512"/>
        <v>Q1 - Low</v>
      </c>
      <c r="AM4188">
        <f t="shared" si="1513"/>
        <v>0</v>
      </c>
      <c r="AN4188">
        <f t="shared" si="1514"/>
        <v>0</v>
      </c>
      <c r="AO4188">
        <f t="shared" si="1515"/>
        <v>1</v>
      </c>
      <c r="AP4188">
        <f t="shared" si="1516"/>
        <v>1</v>
      </c>
      <c r="AQ4188">
        <f t="shared" si="1517"/>
        <v>207.1</v>
      </c>
    </row>
    <row r="4189" spans="1:43" x14ac:dyDescent="0.25">
      <c r="A4189" t="s">
        <v>38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  <c r="U4189">
        <f t="shared" si="1495"/>
        <v>0</v>
      </c>
      <c r="V4189" t="str">
        <f t="shared" si="1496"/>
        <v>&lt;=3 calls</v>
      </c>
      <c r="W4189" t="str">
        <f t="shared" si="1497"/>
        <v>Q1</v>
      </c>
      <c r="X4189" t="str">
        <f t="shared" si="1498"/>
        <v>Not Applicable</v>
      </c>
      <c r="Y4189" t="str">
        <f t="shared" si="1499"/>
        <v>High</v>
      </c>
      <c r="Z4189" s="3">
        <f t="shared" si="1500"/>
        <v>-0.64169740861650704</v>
      </c>
      <c r="AA4189" s="3">
        <f t="shared" si="1501"/>
        <v>1.0094841891241473</v>
      </c>
      <c r="AB4189" s="3">
        <f t="shared" si="1502"/>
        <v>-0.87238901790659185</v>
      </c>
      <c r="AC4189" s="3">
        <f t="shared" si="1503"/>
        <v>0.70429629216930834</v>
      </c>
      <c r="AD4189" s="3">
        <f t="shared" si="1504"/>
        <v>2.6622016955116217</v>
      </c>
      <c r="AE4189" s="3">
        <f t="shared" si="1505"/>
        <v>1.6394907008105415</v>
      </c>
      <c r="AF4189" s="3">
        <f t="shared" si="1506"/>
        <v>2.5076964825320323</v>
      </c>
      <c r="AG4189" t="str">
        <f t="shared" si="1507"/>
        <v>Cluster 2</v>
      </c>
      <c r="AH4189" t="str">
        <f t="shared" si="1508"/>
        <v>Not Applicable</v>
      </c>
      <c r="AI4189" t="e">
        <f t="shared" si="1509"/>
        <v>#N/A</v>
      </c>
      <c r="AJ4189">
        <f t="shared" si="1510"/>
        <v>24.75</v>
      </c>
      <c r="AK4189" t="str">
        <f t="shared" si="1511"/>
        <v>no - High</v>
      </c>
      <c r="AL4189" t="str">
        <f t="shared" si="1512"/>
        <v>Q4 - Very High</v>
      </c>
      <c r="AM4189">
        <f t="shared" si="1513"/>
        <v>0</v>
      </c>
      <c r="AN4189">
        <f t="shared" si="1514"/>
        <v>1</v>
      </c>
      <c r="AO4189">
        <f t="shared" si="1515"/>
        <v>0</v>
      </c>
      <c r="AP4189">
        <f t="shared" si="1516"/>
        <v>1</v>
      </c>
      <c r="AQ4189">
        <f t="shared" si="1517"/>
        <v>145.6</v>
      </c>
    </row>
    <row r="4190" spans="1:43" x14ac:dyDescent="0.25">
      <c r="A4190" t="s">
        <v>31</v>
      </c>
      <c r="B4190">
        <v>82</v>
      </c>
      <c r="C4190" t="s">
        <v>28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  <c r="U4190">
        <f t="shared" si="1495"/>
        <v>0</v>
      </c>
      <c r="V4190" t="str">
        <f t="shared" si="1496"/>
        <v>&gt;3 calls</v>
      </c>
      <c r="W4190" t="str">
        <f t="shared" si="1497"/>
        <v>Q2</v>
      </c>
      <c r="X4190" t="str">
        <f t="shared" si="1498"/>
        <v>Not Applicable</v>
      </c>
      <c r="Y4190" t="str">
        <f t="shared" si="1499"/>
        <v>High</v>
      </c>
      <c r="Z4190" s="3">
        <f t="shared" si="1500"/>
        <v>0.41917061968521835</v>
      </c>
      <c r="AA4190" s="3">
        <f t="shared" si="1501"/>
        <v>0.6771426940491605</v>
      </c>
      <c r="AB4190" s="3">
        <f t="shared" si="1502"/>
        <v>0.33507306420693078</v>
      </c>
      <c r="AC4190" s="3">
        <f t="shared" si="1503"/>
        <v>-5.6545230472650088E-2</v>
      </c>
      <c r="AD4190" s="3">
        <f t="shared" si="1504"/>
        <v>2.7384995623324446</v>
      </c>
      <c r="AE4190" s="3">
        <f t="shared" si="1505"/>
        <v>0.86585077118269749</v>
      </c>
      <c r="AF4190" s="3">
        <f t="shared" si="1506"/>
        <v>1.4142189586553962</v>
      </c>
      <c r="AG4190" t="str">
        <f t="shared" si="1507"/>
        <v>Cluster 2</v>
      </c>
      <c r="AH4190" t="str">
        <f t="shared" si="1508"/>
        <v>Not Applicable</v>
      </c>
      <c r="AI4190" t="e">
        <f t="shared" si="1509"/>
        <v>#N/A</v>
      </c>
      <c r="AJ4190">
        <f t="shared" si="1510"/>
        <v>34.49</v>
      </c>
      <c r="AK4190" t="str">
        <f t="shared" si="1511"/>
        <v>no - Low</v>
      </c>
      <c r="AL4190" t="str">
        <f t="shared" si="1512"/>
        <v>Q2 - Medium</v>
      </c>
      <c r="AM4190">
        <f t="shared" si="1513"/>
        <v>0</v>
      </c>
      <c r="AN4190">
        <f t="shared" si="1514"/>
        <v>0</v>
      </c>
      <c r="AO4190">
        <f t="shared" si="1515"/>
        <v>1</v>
      </c>
      <c r="AP4190">
        <f t="shared" si="1516"/>
        <v>4</v>
      </c>
      <c r="AQ4190">
        <f t="shared" si="1517"/>
        <v>202.9</v>
      </c>
    </row>
    <row r="4191" spans="1:43" x14ac:dyDescent="0.25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  <c r="U4191">
        <f t="shared" si="1495"/>
        <v>0</v>
      </c>
      <c r="V4191" t="str">
        <f t="shared" si="1496"/>
        <v>&lt;=3 calls</v>
      </c>
      <c r="W4191" t="str">
        <f t="shared" si="1497"/>
        <v>Q4</v>
      </c>
      <c r="X4191" t="str">
        <f t="shared" si="1498"/>
        <v>Not Applicable</v>
      </c>
      <c r="Y4191" t="str">
        <f t="shared" si="1499"/>
        <v>Low</v>
      </c>
      <c r="Z4191" s="3">
        <f t="shared" si="1500"/>
        <v>0.56358197432314916</v>
      </c>
      <c r="AA4191" s="3">
        <f t="shared" si="1501"/>
        <v>-1.2492439360860901</v>
      </c>
      <c r="AB4191" s="3">
        <f t="shared" si="1502"/>
        <v>0.94674793475128061</v>
      </c>
      <c r="AC4191" s="3">
        <f t="shared" si="1503"/>
        <v>-0.85361730181184459</v>
      </c>
      <c r="AD4191" s="3">
        <f t="shared" si="1504"/>
        <v>2.51359633710172</v>
      </c>
      <c r="AE4191" s="3">
        <f t="shared" si="1505"/>
        <v>1.8716915353599788</v>
      </c>
      <c r="AF4191" s="3">
        <f t="shared" si="1506"/>
        <v>2.9475908571552472</v>
      </c>
      <c r="AG4191" t="str">
        <f t="shared" si="1507"/>
        <v>Cluster 2</v>
      </c>
      <c r="AH4191" t="str">
        <f t="shared" si="1508"/>
        <v>&gt;16 messages</v>
      </c>
      <c r="AI4191" t="e">
        <f t="shared" si="1509"/>
        <v>#N/A</v>
      </c>
      <c r="AJ4191">
        <f t="shared" si="1510"/>
        <v>35.82</v>
      </c>
      <c r="AK4191" t="str">
        <f t="shared" si="1511"/>
        <v>no - Medium</v>
      </c>
      <c r="AL4191" t="str">
        <f t="shared" si="1512"/>
        <v>Q1 - Low</v>
      </c>
      <c r="AM4191">
        <f t="shared" si="1513"/>
        <v>0</v>
      </c>
      <c r="AN4191">
        <f t="shared" si="1514"/>
        <v>1</v>
      </c>
      <c r="AO4191">
        <f t="shared" si="1515"/>
        <v>0</v>
      </c>
      <c r="AP4191">
        <f t="shared" si="1516"/>
        <v>2</v>
      </c>
      <c r="AQ4191">
        <f t="shared" si="1517"/>
        <v>210.7</v>
      </c>
    </row>
    <row r="4192" spans="1:43" x14ac:dyDescent="0.25">
      <c r="A4192" t="s">
        <v>58</v>
      </c>
      <c r="B4192">
        <v>93</v>
      </c>
      <c r="C4192" t="s">
        <v>28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  <c r="U4192">
        <f t="shared" si="1495"/>
        <v>0</v>
      </c>
      <c r="V4192" t="str">
        <f t="shared" si="1496"/>
        <v>&lt;=3 calls</v>
      </c>
      <c r="W4192" t="str">
        <f t="shared" si="1497"/>
        <v>Q2</v>
      </c>
      <c r="X4192" t="str">
        <f t="shared" si="1498"/>
        <v>Not Applicable</v>
      </c>
      <c r="Y4192" t="str">
        <f t="shared" si="1499"/>
        <v>Medium</v>
      </c>
      <c r="Z4192" s="3">
        <f t="shared" si="1500"/>
        <v>0.68392476985475847</v>
      </c>
      <c r="AA4192" s="3">
        <f t="shared" si="1501"/>
        <v>8.6092250712208732E-2</v>
      </c>
      <c r="AB4192" s="3">
        <f t="shared" si="1502"/>
        <v>-0.84657157207192757</v>
      </c>
      <c r="AC4192" s="3">
        <f t="shared" si="1503"/>
        <v>0.41445190259141979</v>
      </c>
      <c r="AD4192" s="3">
        <f t="shared" si="1504"/>
        <v>2.4575218157380574</v>
      </c>
      <c r="AE4192" s="3">
        <f t="shared" si="1505"/>
        <v>1.1677408842100034</v>
      </c>
      <c r="AF4192" s="3">
        <f t="shared" si="1506"/>
        <v>2.1651383490397658</v>
      </c>
      <c r="AG4192" t="str">
        <f t="shared" si="1507"/>
        <v>Cluster 2</v>
      </c>
      <c r="AH4192" t="str">
        <f t="shared" si="1508"/>
        <v>Not Applicable</v>
      </c>
      <c r="AI4192" t="e">
        <f t="shared" si="1509"/>
        <v>#N/A</v>
      </c>
      <c r="AJ4192">
        <f t="shared" si="1510"/>
        <v>36.92</v>
      </c>
      <c r="AK4192" t="str">
        <f t="shared" si="1511"/>
        <v>no - High</v>
      </c>
      <c r="AL4192" t="str">
        <f t="shared" si="1512"/>
        <v>Q3 - High</v>
      </c>
      <c r="AM4192">
        <f t="shared" si="1513"/>
        <v>0</v>
      </c>
      <c r="AN4192">
        <f t="shared" si="1514"/>
        <v>0</v>
      </c>
      <c r="AO4192">
        <f t="shared" si="1515"/>
        <v>1</v>
      </c>
      <c r="AP4192">
        <f t="shared" si="1516"/>
        <v>1</v>
      </c>
      <c r="AQ4192">
        <f t="shared" si="1517"/>
        <v>217.2</v>
      </c>
    </row>
    <row r="4193" spans="1:43" x14ac:dyDescent="0.25">
      <c r="A4193" t="s">
        <v>60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  <c r="U4193">
        <f t="shared" si="1495"/>
        <v>0</v>
      </c>
      <c r="V4193" t="str">
        <f t="shared" si="1496"/>
        <v>&gt;3 calls</v>
      </c>
      <c r="W4193" t="str">
        <f t="shared" si="1497"/>
        <v>Q3</v>
      </c>
      <c r="X4193" t="str">
        <f t="shared" si="1498"/>
        <v>Not Applicable</v>
      </c>
      <c r="Y4193" t="str">
        <f t="shared" si="1499"/>
        <v>Medium</v>
      </c>
      <c r="Z4193" s="3">
        <f t="shared" si="1500"/>
        <v>0.32845066613062046</v>
      </c>
      <c r="AA4193" s="3">
        <f t="shared" si="1501"/>
        <v>-0.19848759237595359</v>
      </c>
      <c r="AB4193" s="3">
        <f t="shared" si="1502"/>
        <v>0.8077309187184738</v>
      </c>
      <c r="AC4193" s="3">
        <f t="shared" si="1503"/>
        <v>-0.70869510702289995</v>
      </c>
      <c r="AD4193" s="3">
        <f t="shared" si="1504"/>
        <v>2.3999901931219059</v>
      </c>
      <c r="AE4193" s="3">
        <f t="shared" si="1505"/>
        <v>1.1410324956725992</v>
      </c>
      <c r="AF4193" s="3">
        <f t="shared" si="1506"/>
        <v>2.2008992219727732</v>
      </c>
      <c r="AG4193" t="str">
        <f t="shared" si="1507"/>
        <v>Cluster 2</v>
      </c>
      <c r="AH4193" t="str">
        <f t="shared" si="1508"/>
        <v>Not Applicable</v>
      </c>
      <c r="AI4193" t="e">
        <f t="shared" si="1509"/>
        <v>#N/A</v>
      </c>
      <c r="AJ4193">
        <f t="shared" si="1510"/>
        <v>33.659999999999997</v>
      </c>
      <c r="AK4193" t="str">
        <f t="shared" si="1511"/>
        <v>no - High</v>
      </c>
      <c r="AL4193" t="str">
        <f t="shared" si="1512"/>
        <v>Q1 - Low</v>
      </c>
      <c r="AM4193">
        <f t="shared" si="1513"/>
        <v>0</v>
      </c>
      <c r="AN4193">
        <f t="shared" si="1514"/>
        <v>1</v>
      </c>
      <c r="AO4193">
        <f t="shared" si="1515"/>
        <v>0</v>
      </c>
      <c r="AP4193">
        <f t="shared" si="1516"/>
        <v>4</v>
      </c>
      <c r="AQ4193">
        <f t="shared" si="1517"/>
        <v>198</v>
      </c>
    </row>
    <row r="4194" spans="1:43" x14ac:dyDescent="0.25">
      <c r="A4194" t="s">
        <v>38</v>
      </c>
      <c r="B4194">
        <v>149</v>
      </c>
      <c r="C4194" t="s">
        <v>25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  <c r="U4194">
        <f t="shared" si="1495"/>
        <v>0</v>
      </c>
      <c r="V4194" t="str">
        <f t="shared" si="1496"/>
        <v>&lt;=3 calls</v>
      </c>
      <c r="W4194" t="str">
        <f t="shared" si="1497"/>
        <v>Q4</v>
      </c>
      <c r="X4194" t="str">
        <f t="shared" si="1498"/>
        <v>Not Applicable</v>
      </c>
      <c r="Y4194" t="str">
        <f t="shared" si="1499"/>
        <v>Low</v>
      </c>
      <c r="Z4194" s="3">
        <f t="shared" si="1500"/>
        <v>0.60246195441797723</v>
      </c>
      <c r="AA4194" s="3">
        <f t="shared" si="1501"/>
        <v>-0.80147844870961138</v>
      </c>
      <c r="AB4194" s="3">
        <f t="shared" si="1502"/>
        <v>0.44032880491748422</v>
      </c>
      <c r="AC4194" s="3">
        <f t="shared" si="1503"/>
        <v>-3.7158306488934985</v>
      </c>
      <c r="AD4194" s="3">
        <f t="shared" si="1504"/>
        <v>3.4724023818428842</v>
      </c>
      <c r="AE4194" s="3">
        <f t="shared" si="1505"/>
        <v>3.8738372420590195</v>
      </c>
      <c r="AF4194" s="3">
        <f t="shared" si="1506"/>
        <v>5.0946689445437698</v>
      </c>
      <c r="AG4194" t="str">
        <f t="shared" si="1507"/>
        <v>Cluster 1</v>
      </c>
      <c r="AH4194" t="str">
        <f t="shared" si="1508"/>
        <v>&gt;16 messages</v>
      </c>
      <c r="AI4194" t="e">
        <f t="shared" si="1509"/>
        <v>#N/A</v>
      </c>
      <c r="AJ4194">
        <f t="shared" si="1510"/>
        <v>36.18</v>
      </c>
      <c r="AK4194" t="str">
        <f t="shared" si="1511"/>
        <v>no - Low</v>
      </c>
      <c r="AL4194" t="str">
        <f t="shared" si="1512"/>
        <v>Q1 - Low</v>
      </c>
      <c r="AM4194">
        <f t="shared" si="1513"/>
        <v>0</v>
      </c>
      <c r="AN4194">
        <f t="shared" si="1514"/>
        <v>0</v>
      </c>
      <c r="AO4194">
        <f t="shared" si="1515"/>
        <v>0</v>
      </c>
      <c r="AP4194">
        <f t="shared" si="1516"/>
        <v>1</v>
      </c>
      <c r="AQ4194">
        <f t="shared" si="1517"/>
        <v>212.8</v>
      </c>
    </row>
    <row r="4195" spans="1:43" x14ac:dyDescent="0.25">
      <c r="A4195" t="s">
        <v>59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  <c r="U4195">
        <f t="shared" si="1495"/>
        <v>1</v>
      </c>
      <c r="V4195" t="str">
        <f t="shared" si="1496"/>
        <v>&lt;=3 calls</v>
      </c>
      <c r="W4195" t="str">
        <f t="shared" si="1497"/>
        <v>Q1</v>
      </c>
      <c r="X4195" t="str">
        <f t="shared" si="1498"/>
        <v>Low</v>
      </c>
      <c r="Y4195" t="str">
        <f t="shared" si="1499"/>
        <v>Low</v>
      </c>
      <c r="Z4195" s="3">
        <f t="shared" si="1500"/>
        <v>1.1856542501309906E-2</v>
      </c>
      <c r="AA4195" s="3">
        <f t="shared" si="1501"/>
        <v>-1.3109360699024049</v>
      </c>
      <c r="AB4195" s="3">
        <f t="shared" si="1502"/>
        <v>-0.42157669448591784</v>
      </c>
      <c r="AC4195" s="3">
        <f t="shared" si="1503"/>
        <v>-0.60000346093119195</v>
      </c>
      <c r="AD4195" s="3">
        <f t="shared" si="1504"/>
        <v>1.2708680709648503</v>
      </c>
      <c r="AE4195" s="3">
        <f t="shared" si="1505"/>
        <v>1.5021401464025683</v>
      </c>
      <c r="AF4195" s="3">
        <f t="shared" si="1506"/>
        <v>3.3011731831381912</v>
      </c>
      <c r="AG4195" t="str">
        <f t="shared" si="1507"/>
        <v>Cluster 1</v>
      </c>
      <c r="AH4195" t="str">
        <f t="shared" si="1508"/>
        <v>Not Applicable</v>
      </c>
      <c r="AI4195">
        <f t="shared" si="1509"/>
        <v>30.75</v>
      </c>
      <c r="AJ4195" t="e">
        <f t="shared" si="1510"/>
        <v>#N/A</v>
      </c>
      <c r="AK4195" t="str">
        <f t="shared" si="1511"/>
        <v>yes - Low</v>
      </c>
      <c r="AL4195" t="str">
        <f t="shared" si="1512"/>
        <v>Q2 - Medium</v>
      </c>
      <c r="AM4195">
        <f t="shared" si="1513"/>
        <v>1</v>
      </c>
      <c r="AN4195">
        <f t="shared" si="1514"/>
        <v>1</v>
      </c>
      <c r="AO4195">
        <f t="shared" si="1515"/>
        <v>0</v>
      </c>
      <c r="AP4195">
        <f t="shared" si="1516"/>
        <v>2</v>
      </c>
      <c r="AQ4195">
        <f t="shared" si="1517"/>
        <v>180.9</v>
      </c>
    </row>
    <row r="4196" spans="1:43" x14ac:dyDescent="0.25">
      <c r="A4196" t="s">
        <v>68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  <c r="U4196">
        <f t="shared" si="1495"/>
        <v>0</v>
      </c>
      <c r="V4196" t="str">
        <f t="shared" si="1496"/>
        <v>&lt;=3 calls</v>
      </c>
      <c r="W4196" t="str">
        <f t="shared" si="1497"/>
        <v>Q2</v>
      </c>
      <c r="X4196" t="str">
        <f t="shared" si="1498"/>
        <v>Not Applicable</v>
      </c>
      <c r="Y4196" t="str">
        <f t="shared" si="1499"/>
        <v>Medium</v>
      </c>
      <c r="Z4196" s="3">
        <f t="shared" si="1500"/>
        <v>0.54877055333464375</v>
      </c>
      <c r="AA4196" s="3">
        <f t="shared" si="1501"/>
        <v>0.5159471185936283</v>
      </c>
      <c r="AB4196" s="3">
        <f t="shared" si="1502"/>
        <v>-0.92005199483212574</v>
      </c>
      <c r="AC4196" s="3">
        <f t="shared" si="1503"/>
        <v>-0.45508126614224731</v>
      </c>
      <c r="AD4196" s="3">
        <f t="shared" si="1504"/>
        <v>2.2360934692647088</v>
      </c>
      <c r="AE4196" s="3">
        <f t="shared" si="1505"/>
        <v>1.2731634543060382</v>
      </c>
      <c r="AF4196" s="3">
        <f t="shared" si="1506"/>
        <v>2.4983547305121991</v>
      </c>
      <c r="AG4196" t="str">
        <f t="shared" si="1507"/>
        <v>Cluster 2</v>
      </c>
      <c r="AH4196" t="str">
        <f t="shared" si="1508"/>
        <v>Not Applicable</v>
      </c>
      <c r="AI4196" t="e">
        <f t="shared" si="1509"/>
        <v>#N/A</v>
      </c>
      <c r="AJ4196">
        <f t="shared" si="1510"/>
        <v>35.68</v>
      </c>
      <c r="AK4196" t="str">
        <f t="shared" si="1511"/>
        <v>no - Medium</v>
      </c>
      <c r="AL4196" t="str">
        <f t="shared" si="1512"/>
        <v>Q2 - Medium</v>
      </c>
      <c r="AM4196">
        <f t="shared" si="1513"/>
        <v>0</v>
      </c>
      <c r="AN4196">
        <f t="shared" si="1514"/>
        <v>1</v>
      </c>
      <c r="AO4196">
        <f t="shared" si="1515"/>
        <v>0</v>
      </c>
      <c r="AP4196">
        <f t="shared" si="1516"/>
        <v>1</v>
      </c>
      <c r="AQ4196">
        <f t="shared" si="1517"/>
        <v>209.9</v>
      </c>
    </row>
    <row r="4197" spans="1:43" x14ac:dyDescent="0.25">
      <c r="A4197" t="s">
        <v>60</v>
      </c>
      <c r="B4197">
        <v>30</v>
      </c>
      <c r="C4197" t="s">
        <v>25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  <c r="U4197">
        <f t="shared" si="1495"/>
        <v>1</v>
      </c>
      <c r="V4197" t="str">
        <f t="shared" si="1496"/>
        <v>&gt;3 calls</v>
      </c>
      <c r="W4197" t="str">
        <f t="shared" si="1497"/>
        <v>Q1</v>
      </c>
      <c r="X4197" t="str">
        <f t="shared" si="1498"/>
        <v>Not Applicable</v>
      </c>
      <c r="Y4197" t="str">
        <f t="shared" si="1499"/>
        <v>Medium</v>
      </c>
      <c r="Z4197" s="3">
        <f t="shared" si="1500"/>
        <v>-1.2471142415216798</v>
      </c>
      <c r="AA4197" s="3">
        <f t="shared" si="1501"/>
        <v>0.49007622376743204</v>
      </c>
      <c r="AB4197" s="3">
        <f t="shared" si="1502"/>
        <v>-0.24085457364326907</v>
      </c>
      <c r="AC4197" s="3">
        <f t="shared" si="1503"/>
        <v>0.37822135389418376</v>
      </c>
      <c r="AD4197" s="3">
        <f t="shared" si="1504"/>
        <v>2.1810979986438261</v>
      </c>
      <c r="AE4197" s="3">
        <f t="shared" si="1505"/>
        <v>1.4129865373367048</v>
      </c>
      <c r="AF4197" s="3">
        <f t="shared" si="1506"/>
        <v>2.6899578862319458</v>
      </c>
      <c r="AG4197" t="str">
        <f t="shared" si="1507"/>
        <v>Cluster 2</v>
      </c>
      <c r="AH4197" t="str">
        <f t="shared" si="1508"/>
        <v>Not Applicable</v>
      </c>
      <c r="AI4197">
        <f t="shared" si="1509"/>
        <v>19.190000000000001</v>
      </c>
      <c r="AJ4197" t="e">
        <f t="shared" si="1510"/>
        <v>#N/A</v>
      </c>
      <c r="AK4197" t="str">
        <f t="shared" si="1511"/>
        <v>no - High</v>
      </c>
      <c r="AL4197" t="str">
        <f t="shared" si="1512"/>
        <v>Q3 - High</v>
      </c>
      <c r="AM4197">
        <f t="shared" si="1513"/>
        <v>0</v>
      </c>
      <c r="AN4197">
        <f t="shared" si="1514"/>
        <v>0</v>
      </c>
      <c r="AO4197">
        <f t="shared" si="1515"/>
        <v>0</v>
      </c>
      <c r="AP4197">
        <f t="shared" si="1516"/>
        <v>4</v>
      </c>
      <c r="AQ4197">
        <f t="shared" si="1517"/>
        <v>112.9</v>
      </c>
    </row>
    <row r="4198" spans="1:43" x14ac:dyDescent="0.25">
      <c r="A4198" t="s">
        <v>66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  <c r="U4198">
        <f t="shared" si="1495"/>
        <v>0</v>
      </c>
      <c r="V4198" t="str">
        <f t="shared" si="1496"/>
        <v>&lt;=3 calls</v>
      </c>
      <c r="W4198" t="str">
        <f t="shared" si="1497"/>
        <v>Q2</v>
      </c>
      <c r="X4198" t="str">
        <f t="shared" si="1498"/>
        <v>Not Applicable</v>
      </c>
      <c r="Y4198" t="str">
        <f t="shared" si="1499"/>
        <v>Medium</v>
      </c>
      <c r="Z4198" s="3">
        <f t="shared" si="1500"/>
        <v>1.1523359586162534</v>
      </c>
      <c r="AA4198" s="3">
        <f t="shared" si="1501"/>
        <v>0.26121830799723178</v>
      </c>
      <c r="AB4198" s="3">
        <f t="shared" si="1502"/>
        <v>0.60516326678495547</v>
      </c>
      <c r="AC4198" s="3">
        <f t="shared" si="1503"/>
        <v>-1.4333060809676228</v>
      </c>
      <c r="AD4198" s="3">
        <f t="shared" si="1504"/>
        <v>2.9979201076778574</v>
      </c>
      <c r="AE4198" s="3">
        <f t="shared" si="1505"/>
        <v>1.9536381617785779</v>
      </c>
      <c r="AF4198" s="3">
        <f t="shared" si="1506"/>
        <v>2.5779602716674952</v>
      </c>
      <c r="AG4198" t="str">
        <f t="shared" si="1507"/>
        <v>Cluster 2</v>
      </c>
      <c r="AH4198" t="str">
        <f t="shared" si="1508"/>
        <v>Not Applicable</v>
      </c>
      <c r="AI4198" t="e">
        <f t="shared" si="1509"/>
        <v>#N/A</v>
      </c>
      <c r="AJ4198">
        <f t="shared" si="1510"/>
        <v>41.23</v>
      </c>
      <c r="AK4198" t="str">
        <f t="shared" si="1511"/>
        <v>no - Low</v>
      </c>
      <c r="AL4198" t="str">
        <f t="shared" si="1512"/>
        <v>Q1 - Low</v>
      </c>
      <c r="AM4198">
        <f t="shared" si="1513"/>
        <v>0</v>
      </c>
      <c r="AN4198">
        <f t="shared" si="1514"/>
        <v>1</v>
      </c>
      <c r="AO4198">
        <f t="shared" si="1515"/>
        <v>0</v>
      </c>
      <c r="AP4198">
        <f t="shared" si="1516"/>
        <v>3</v>
      </c>
      <c r="AQ4198">
        <f t="shared" si="1517"/>
        <v>242.5</v>
      </c>
    </row>
    <row r="4199" spans="1:43" x14ac:dyDescent="0.25">
      <c r="A4199" t="s">
        <v>68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  <c r="U4199">
        <f t="shared" si="1495"/>
        <v>0</v>
      </c>
      <c r="V4199" t="str">
        <f t="shared" si="1496"/>
        <v>&lt;=3 calls</v>
      </c>
      <c r="W4199" t="str">
        <f t="shared" si="1497"/>
        <v>Q1</v>
      </c>
      <c r="X4199" t="str">
        <f t="shared" si="1498"/>
        <v>Not Applicable</v>
      </c>
      <c r="Y4199" t="str">
        <f t="shared" si="1499"/>
        <v>High</v>
      </c>
      <c r="Z4199" s="3">
        <f t="shared" si="1500"/>
        <v>0.18218788386912596</v>
      </c>
      <c r="AA4199" s="3">
        <f t="shared" si="1501"/>
        <v>1.4791404336612539</v>
      </c>
      <c r="AB4199" s="3">
        <f t="shared" si="1502"/>
        <v>-1.3510047445338269</v>
      </c>
      <c r="AC4199" s="3">
        <f t="shared" si="1503"/>
        <v>-0.38262016874777532</v>
      </c>
      <c r="AD4199" s="3">
        <f t="shared" si="1504"/>
        <v>2.8369116428439138</v>
      </c>
      <c r="AE4199" s="3">
        <f t="shared" si="1505"/>
        <v>2.047598803673659</v>
      </c>
      <c r="AF4199" s="3">
        <f t="shared" si="1506"/>
        <v>2.8874303545381395</v>
      </c>
      <c r="AG4199" t="str">
        <f t="shared" si="1507"/>
        <v>Cluster 2</v>
      </c>
      <c r="AH4199" t="str">
        <f t="shared" si="1508"/>
        <v>Not Applicable</v>
      </c>
      <c r="AI4199" t="e">
        <f t="shared" si="1509"/>
        <v>#N/A</v>
      </c>
      <c r="AJ4199">
        <f t="shared" si="1510"/>
        <v>32.32</v>
      </c>
      <c r="AK4199" t="str">
        <f t="shared" si="1511"/>
        <v>no - Medium</v>
      </c>
      <c r="AL4199" t="str">
        <f t="shared" si="1512"/>
        <v>Q2 - Medium</v>
      </c>
      <c r="AM4199">
        <f t="shared" si="1513"/>
        <v>0</v>
      </c>
      <c r="AN4199">
        <f t="shared" si="1514"/>
        <v>1</v>
      </c>
      <c r="AO4199">
        <f t="shared" si="1515"/>
        <v>0</v>
      </c>
      <c r="AP4199">
        <f t="shared" si="1516"/>
        <v>3</v>
      </c>
      <c r="AQ4199">
        <f t="shared" si="1517"/>
        <v>190.1</v>
      </c>
    </row>
    <row r="4200" spans="1:43" x14ac:dyDescent="0.25">
      <c r="A4200" t="s">
        <v>20</v>
      </c>
      <c r="B4200">
        <v>145</v>
      </c>
      <c r="C4200" t="s">
        <v>25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  <c r="U4200">
        <f t="shared" si="1495"/>
        <v>0</v>
      </c>
      <c r="V4200" t="str">
        <f t="shared" si="1496"/>
        <v>&lt;=3 calls</v>
      </c>
      <c r="W4200" t="str">
        <f t="shared" si="1497"/>
        <v>Q4</v>
      </c>
      <c r="X4200" t="str">
        <f t="shared" si="1498"/>
        <v>Not Applicable</v>
      </c>
      <c r="Y4200" t="str">
        <f t="shared" si="1499"/>
        <v>Medium</v>
      </c>
      <c r="Z4200" s="3">
        <f t="shared" si="1500"/>
        <v>0.10442792367947092</v>
      </c>
      <c r="AA4200" s="3">
        <f t="shared" si="1501"/>
        <v>0.18957583001699471</v>
      </c>
      <c r="AB4200" s="3">
        <f t="shared" si="1502"/>
        <v>0.48004795235542908</v>
      </c>
      <c r="AC4200" s="3">
        <f t="shared" si="1503"/>
        <v>-0.34638962005053869</v>
      </c>
      <c r="AD4200" s="3">
        <f t="shared" si="1504"/>
        <v>2.2918551795462005</v>
      </c>
      <c r="AE4200" s="3">
        <f t="shared" si="1505"/>
        <v>0.63029833571891547</v>
      </c>
      <c r="AF4200" s="3">
        <f t="shared" si="1506"/>
        <v>1.8820073910607584</v>
      </c>
      <c r="AG4200" t="str">
        <f t="shared" si="1507"/>
        <v>Cluster 2</v>
      </c>
      <c r="AH4200" t="str">
        <f t="shared" si="1508"/>
        <v>Not Applicable</v>
      </c>
      <c r="AI4200" t="e">
        <f t="shared" si="1509"/>
        <v>#N/A</v>
      </c>
      <c r="AJ4200">
        <f t="shared" si="1510"/>
        <v>31.6</v>
      </c>
      <c r="AK4200" t="str">
        <f t="shared" si="1511"/>
        <v>no - Medium</v>
      </c>
      <c r="AL4200" t="str">
        <f t="shared" si="1512"/>
        <v>Q2 - Medium</v>
      </c>
      <c r="AM4200">
        <f t="shared" si="1513"/>
        <v>0</v>
      </c>
      <c r="AN4200">
        <f t="shared" si="1514"/>
        <v>0</v>
      </c>
      <c r="AO4200">
        <f t="shared" si="1515"/>
        <v>0</v>
      </c>
      <c r="AP4200">
        <f t="shared" si="1516"/>
        <v>2</v>
      </c>
      <c r="AQ4200">
        <f t="shared" si="1517"/>
        <v>185.9</v>
      </c>
    </row>
    <row r="4201" spans="1:43" x14ac:dyDescent="0.25">
      <c r="A4201" t="s">
        <v>52</v>
      </c>
      <c r="B4201">
        <v>132</v>
      </c>
      <c r="C4201" t="s">
        <v>28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  <c r="U4201">
        <f t="shared" si="1495"/>
        <v>1</v>
      </c>
      <c r="V4201" t="str">
        <f t="shared" si="1496"/>
        <v>&lt;=3 calls</v>
      </c>
      <c r="W4201" t="str">
        <f t="shared" si="1497"/>
        <v>Q4</v>
      </c>
      <c r="X4201" t="str">
        <f t="shared" si="1498"/>
        <v>Not Applicable</v>
      </c>
      <c r="Y4201" t="str">
        <f t="shared" si="1499"/>
        <v>High</v>
      </c>
      <c r="Z4201" s="3">
        <f t="shared" si="1500"/>
        <v>1.583718594906484</v>
      </c>
      <c r="AA4201" s="3">
        <f t="shared" si="1501"/>
        <v>1.6900877299363954</v>
      </c>
      <c r="AB4201" s="3">
        <f t="shared" si="1502"/>
        <v>-0.33618052749433686</v>
      </c>
      <c r="AC4201" s="3">
        <f t="shared" si="1503"/>
        <v>1.2115239739306143</v>
      </c>
      <c r="AD4201" s="3">
        <f t="shared" si="1504"/>
        <v>4.3867605760706203</v>
      </c>
      <c r="AE4201" s="3">
        <f t="shared" si="1505"/>
        <v>2.6354067635204106</v>
      </c>
      <c r="AF4201" s="3">
        <f t="shared" si="1506"/>
        <v>1.6269816429974897</v>
      </c>
      <c r="AG4201" t="str">
        <f t="shared" si="1507"/>
        <v>Cluster 3</v>
      </c>
      <c r="AH4201" t="str">
        <f t="shared" si="1508"/>
        <v>Not Applicable</v>
      </c>
      <c r="AI4201">
        <f t="shared" si="1509"/>
        <v>45.19</v>
      </c>
      <c r="AJ4201" t="e">
        <f t="shared" si="1510"/>
        <v>#N/A</v>
      </c>
      <c r="AK4201" t="str">
        <f t="shared" si="1511"/>
        <v>no - High</v>
      </c>
      <c r="AL4201" t="str">
        <f t="shared" si="1512"/>
        <v>Q4 - Very High</v>
      </c>
      <c r="AM4201">
        <f t="shared" si="1513"/>
        <v>0</v>
      </c>
      <c r="AN4201">
        <f t="shared" si="1514"/>
        <v>0</v>
      </c>
      <c r="AO4201">
        <f t="shared" si="1515"/>
        <v>1</v>
      </c>
      <c r="AP4201">
        <f t="shared" si="1516"/>
        <v>2</v>
      </c>
      <c r="AQ4201">
        <f t="shared" si="1517"/>
        <v>265.8</v>
      </c>
    </row>
    <row r="4202" spans="1:43" x14ac:dyDescent="0.25">
      <c r="A4202" t="s">
        <v>37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  <c r="U4202">
        <f t="shared" si="1495"/>
        <v>0</v>
      </c>
      <c r="V4202" t="str">
        <f t="shared" si="1496"/>
        <v>&lt;=3 calls</v>
      </c>
      <c r="W4202" t="str">
        <f t="shared" si="1497"/>
        <v>Q1</v>
      </c>
      <c r="X4202" t="str">
        <f t="shared" si="1498"/>
        <v>Not Applicable</v>
      </c>
      <c r="Y4202" t="str">
        <f t="shared" si="1499"/>
        <v>High</v>
      </c>
      <c r="Z4202" s="3">
        <f t="shared" si="1500"/>
        <v>0.68207334223119542</v>
      </c>
      <c r="AA4202" s="3">
        <f t="shared" si="1501"/>
        <v>1.1627194892485426</v>
      </c>
      <c r="AB4202" s="3">
        <f t="shared" si="1502"/>
        <v>-0.53279030731216381</v>
      </c>
      <c r="AC4202" s="3">
        <f t="shared" si="1503"/>
        <v>0.84921848695825297</v>
      </c>
      <c r="AD4202" s="3">
        <f t="shared" si="1504"/>
        <v>3.3383559168054462</v>
      </c>
      <c r="AE4202" s="3">
        <f t="shared" si="1505"/>
        <v>1.6799339882918851</v>
      </c>
      <c r="AF4202" s="3">
        <f t="shared" si="1506"/>
        <v>1.5810554015487961</v>
      </c>
      <c r="AG4202" t="str">
        <f t="shared" si="1507"/>
        <v>Cluster 3</v>
      </c>
      <c r="AH4202" t="str">
        <f t="shared" si="1508"/>
        <v>Not Applicable</v>
      </c>
      <c r="AI4202" t="e">
        <f t="shared" si="1509"/>
        <v>#N/A</v>
      </c>
      <c r="AJ4202">
        <f t="shared" si="1510"/>
        <v>36.909999999999997</v>
      </c>
      <c r="AK4202" t="str">
        <f t="shared" si="1511"/>
        <v>no - Medium</v>
      </c>
      <c r="AL4202" t="str">
        <f t="shared" si="1512"/>
        <v>Q4 - Very High</v>
      </c>
      <c r="AM4202">
        <f t="shared" si="1513"/>
        <v>0</v>
      </c>
      <c r="AN4202">
        <f t="shared" si="1514"/>
        <v>1</v>
      </c>
      <c r="AO4202">
        <f t="shared" si="1515"/>
        <v>0</v>
      </c>
      <c r="AP4202">
        <f t="shared" si="1516"/>
        <v>2</v>
      </c>
      <c r="AQ4202">
        <f t="shared" si="1517"/>
        <v>217.1</v>
      </c>
    </row>
    <row r="4203" spans="1:43" x14ac:dyDescent="0.25">
      <c r="A4203" t="s">
        <v>56</v>
      </c>
      <c r="B4203">
        <v>175</v>
      </c>
      <c r="C4203" t="s">
        <v>28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  <c r="U4203">
        <f t="shared" si="1495"/>
        <v>0</v>
      </c>
      <c r="V4203" t="str">
        <f t="shared" si="1496"/>
        <v>&lt;=3 calls</v>
      </c>
      <c r="W4203" t="str">
        <f t="shared" si="1497"/>
        <v>Q4</v>
      </c>
      <c r="X4203" t="str">
        <f t="shared" si="1498"/>
        <v>Not Applicable</v>
      </c>
      <c r="Y4203" t="str">
        <f t="shared" si="1499"/>
        <v>Low</v>
      </c>
      <c r="Z4203" s="3">
        <f t="shared" si="1500"/>
        <v>-0.3528746993406448</v>
      </c>
      <c r="AA4203" s="3">
        <f t="shared" si="1501"/>
        <v>-1.2631744179155808</v>
      </c>
      <c r="AB4203" s="3">
        <f t="shared" si="1502"/>
        <v>-1.9309042971278212</v>
      </c>
      <c r="AC4203" s="3">
        <f t="shared" si="1503"/>
        <v>-0.23769797395883072</v>
      </c>
      <c r="AD4203" s="3">
        <f t="shared" si="1504"/>
        <v>1.3913012320544318</v>
      </c>
      <c r="AE4203" s="3">
        <f t="shared" si="1505"/>
        <v>2.3462783072350848</v>
      </c>
      <c r="AF4203" s="3">
        <f t="shared" si="1506"/>
        <v>4.1321089859401923</v>
      </c>
      <c r="AG4203" t="str">
        <f t="shared" si="1507"/>
        <v>Cluster 1</v>
      </c>
      <c r="AH4203" t="str">
        <f t="shared" si="1508"/>
        <v>Not Applicable</v>
      </c>
      <c r="AI4203" t="e">
        <f t="shared" si="1509"/>
        <v>#N/A</v>
      </c>
      <c r="AJ4203">
        <f t="shared" si="1510"/>
        <v>27.4</v>
      </c>
      <c r="AK4203" t="str">
        <f t="shared" si="1511"/>
        <v>no - High</v>
      </c>
      <c r="AL4203" t="str">
        <f t="shared" si="1512"/>
        <v>Q2 - Medium</v>
      </c>
      <c r="AM4203">
        <f t="shared" si="1513"/>
        <v>0</v>
      </c>
      <c r="AN4203">
        <f t="shared" si="1514"/>
        <v>0</v>
      </c>
      <c r="AO4203">
        <f t="shared" si="1515"/>
        <v>1</v>
      </c>
      <c r="AP4203">
        <f t="shared" si="1516"/>
        <v>1</v>
      </c>
      <c r="AQ4203">
        <f t="shared" si="1517"/>
        <v>161.19999999999999</v>
      </c>
    </row>
    <row r="4204" spans="1:43" x14ac:dyDescent="0.25">
      <c r="A4204" t="s">
        <v>26</v>
      </c>
      <c r="B4204">
        <v>50</v>
      </c>
      <c r="C4204" t="s">
        <v>25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  <c r="U4204">
        <f t="shared" si="1495"/>
        <v>0</v>
      </c>
      <c r="V4204" t="str">
        <f t="shared" si="1496"/>
        <v>&gt;3 calls</v>
      </c>
      <c r="W4204" t="str">
        <f t="shared" si="1497"/>
        <v>Q1</v>
      </c>
      <c r="X4204" t="str">
        <f t="shared" si="1498"/>
        <v>Not Applicable</v>
      </c>
      <c r="Y4204" t="str">
        <f t="shared" si="1499"/>
        <v>Low</v>
      </c>
      <c r="Z4204" s="3">
        <f t="shared" si="1500"/>
        <v>0.34141065949556276</v>
      </c>
      <c r="AA4204" s="3">
        <f t="shared" si="1501"/>
        <v>-1.1676511139419319</v>
      </c>
      <c r="AB4204" s="3">
        <f t="shared" si="1502"/>
        <v>1.8364568373612449</v>
      </c>
      <c r="AC4204" s="3">
        <f t="shared" si="1503"/>
        <v>8.8376964316294535E-2</v>
      </c>
      <c r="AD4204" s="3">
        <f t="shared" si="1504"/>
        <v>3.3252881469253159</v>
      </c>
      <c r="AE4204" s="3">
        <f t="shared" si="1505"/>
        <v>2.2046211841537899</v>
      </c>
      <c r="AF4204" s="3">
        <f t="shared" si="1506"/>
        <v>2.5813112697149325</v>
      </c>
      <c r="AG4204" t="str">
        <f t="shared" si="1507"/>
        <v>Cluster 2</v>
      </c>
      <c r="AH4204" t="str">
        <f t="shared" si="1508"/>
        <v>Not Applicable</v>
      </c>
      <c r="AI4204" t="e">
        <f t="shared" si="1509"/>
        <v>#N/A</v>
      </c>
      <c r="AJ4204">
        <f t="shared" si="1510"/>
        <v>33.78</v>
      </c>
      <c r="AK4204" t="str">
        <f t="shared" si="1511"/>
        <v>no - Medium</v>
      </c>
      <c r="AL4204" t="str">
        <f t="shared" si="1512"/>
        <v>Q3 - High</v>
      </c>
      <c r="AM4204">
        <f t="shared" si="1513"/>
        <v>0</v>
      </c>
      <c r="AN4204">
        <f t="shared" si="1514"/>
        <v>0</v>
      </c>
      <c r="AO4204">
        <f t="shared" si="1515"/>
        <v>0</v>
      </c>
      <c r="AP4204">
        <f t="shared" si="1516"/>
        <v>4</v>
      </c>
      <c r="AQ4204">
        <f t="shared" si="1517"/>
        <v>198.7</v>
      </c>
    </row>
    <row r="4205" spans="1:43" x14ac:dyDescent="0.25">
      <c r="A4205" t="s">
        <v>46</v>
      </c>
      <c r="B4205">
        <v>114</v>
      </c>
      <c r="C4205" t="s">
        <v>28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  <c r="U4205">
        <f t="shared" si="1495"/>
        <v>1</v>
      </c>
      <c r="V4205" t="str">
        <f t="shared" si="1496"/>
        <v>&lt;=3 calls</v>
      </c>
      <c r="W4205" t="str">
        <f t="shared" si="1497"/>
        <v>Q3</v>
      </c>
      <c r="X4205" t="str">
        <f t="shared" si="1498"/>
        <v>High</v>
      </c>
      <c r="Y4205" t="str">
        <f t="shared" si="1499"/>
        <v>Medium</v>
      </c>
      <c r="Z4205" s="3">
        <f t="shared" si="1500"/>
        <v>-0.81202874998432306</v>
      </c>
      <c r="AA4205" s="3">
        <f t="shared" si="1501"/>
        <v>-0.60048149659839212</v>
      </c>
      <c r="AB4205" s="3">
        <f t="shared" si="1502"/>
        <v>-0.1792898951144547</v>
      </c>
      <c r="AC4205" s="3">
        <f t="shared" si="1503"/>
        <v>1.5738294609029755</v>
      </c>
      <c r="AD4205" s="3">
        <f t="shared" si="1504"/>
        <v>2.7373548172398219</v>
      </c>
      <c r="AE4205" s="3">
        <f t="shared" si="1505"/>
        <v>1.8785773226179563</v>
      </c>
      <c r="AF4205" s="3">
        <f t="shared" si="1506"/>
        <v>2.750453438733846</v>
      </c>
      <c r="AG4205" t="str">
        <f t="shared" si="1507"/>
        <v>Cluster 2</v>
      </c>
      <c r="AH4205" t="str">
        <f t="shared" si="1508"/>
        <v>&gt;16 messages</v>
      </c>
      <c r="AI4205">
        <f t="shared" si="1509"/>
        <v>23.19</v>
      </c>
      <c r="AJ4205" t="e">
        <f t="shared" si="1510"/>
        <v>#N/A</v>
      </c>
      <c r="AK4205" t="str">
        <f t="shared" si="1511"/>
        <v>yes - Medium</v>
      </c>
      <c r="AL4205" t="str">
        <f t="shared" si="1512"/>
        <v>Q4 - Very High</v>
      </c>
      <c r="AM4205">
        <f t="shared" si="1513"/>
        <v>1</v>
      </c>
      <c r="AN4205">
        <f t="shared" si="1514"/>
        <v>0</v>
      </c>
      <c r="AO4205">
        <f t="shared" si="1515"/>
        <v>1</v>
      </c>
      <c r="AP4205">
        <f t="shared" si="1516"/>
        <v>2</v>
      </c>
      <c r="AQ4205">
        <f t="shared" si="1517"/>
        <v>136.4</v>
      </c>
    </row>
    <row r="4206" spans="1:43" x14ac:dyDescent="0.25">
      <c r="A4206" t="s">
        <v>29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  <c r="U4206">
        <f t="shared" si="1495"/>
        <v>0</v>
      </c>
      <c r="V4206" t="str">
        <f t="shared" si="1496"/>
        <v>&lt;=3 calls</v>
      </c>
      <c r="W4206" t="str">
        <f t="shared" si="1497"/>
        <v>Q4</v>
      </c>
      <c r="X4206" t="str">
        <f t="shared" si="1498"/>
        <v>Not Applicable</v>
      </c>
      <c r="Y4206" t="str">
        <f t="shared" si="1499"/>
        <v>Medium</v>
      </c>
      <c r="Z4206" s="3">
        <f t="shared" si="1500"/>
        <v>-0.33806327835213879</v>
      </c>
      <c r="AA4206" s="3">
        <f t="shared" si="1501"/>
        <v>-1.3411190927008784E-2</v>
      </c>
      <c r="AB4206" s="3">
        <f t="shared" si="1502"/>
        <v>0.84347815141262439</v>
      </c>
      <c r="AC4206" s="3">
        <f t="shared" si="1503"/>
        <v>-3.3172946132239014</v>
      </c>
      <c r="AD4206" s="3">
        <f t="shared" si="1504"/>
        <v>3.1905773334721408</v>
      </c>
      <c r="AE4206" s="3">
        <f t="shared" si="1505"/>
        <v>3.4395298491286637</v>
      </c>
      <c r="AF4206" s="3">
        <f t="shared" si="1506"/>
        <v>4.6347543025739668</v>
      </c>
      <c r="AG4206" t="str">
        <f t="shared" si="1507"/>
        <v>Cluster 1</v>
      </c>
      <c r="AH4206" t="str">
        <f t="shared" si="1508"/>
        <v>Not Applicable</v>
      </c>
      <c r="AI4206" t="e">
        <f t="shared" si="1509"/>
        <v>#N/A</v>
      </c>
      <c r="AJ4206">
        <f t="shared" si="1510"/>
        <v>27.54</v>
      </c>
      <c r="AK4206" t="str">
        <f t="shared" si="1511"/>
        <v>no - Medium</v>
      </c>
      <c r="AL4206" t="str">
        <f t="shared" si="1512"/>
        <v>Q1 - Low</v>
      </c>
      <c r="AM4206">
        <f t="shared" si="1513"/>
        <v>0</v>
      </c>
      <c r="AN4206">
        <f t="shared" si="1514"/>
        <v>1</v>
      </c>
      <c r="AO4206">
        <f t="shared" si="1515"/>
        <v>0</v>
      </c>
      <c r="AP4206">
        <f t="shared" si="1516"/>
        <v>1</v>
      </c>
      <c r="AQ4206">
        <f t="shared" si="1517"/>
        <v>162</v>
      </c>
    </row>
    <row r="4207" spans="1:43" x14ac:dyDescent="0.25">
      <c r="A4207" t="s">
        <v>33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  <c r="U4207">
        <f t="shared" si="1495"/>
        <v>0</v>
      </c>
      <c r="V4207" t="str">
        <f t="shared" si="1496"/>
        <v>&lt;=3 calls</v>
      </c>
      <c r="W4207" t="str">
        <f t="shared" si="1497"/>
        <v>Q4</v>
      </c>
      <c r="X4207" t="str">
        <f t="shared" si="1498"/>
        <v>Not Applicable</v>
      </c>
      <c r="Y4207" t="str">
        <f t="shared" si="1499"/>
        <v>Medium</v>
      </c>
      <c r="Z4207" s="3">
        <f t="shared" si="1500"/>
        <v>0.17107931812774674</v>
      </c>
      <c r="AA4207" s="3">
        <f t="shared" si="1501"/>
        <v>0.3627118184692335</v>
      </c>
      <c r="AB4207" s="3">
        <f t="shared" si="1502"/>
        <v>1.7987236472951977</v>
      </c>
      <c r="AC4207" s="3">
        <f t="shared" si="1503"/>
        <v>0.26952970780247515</v>
      </c>
      <c r="AD4207" s="3">
        <f t="shared" si="1504"/>
        <v>3.5599115161004558</v>
      </c>
      <c r="AE4207" s="3">
        <f t="shared" si="1505"/>
        <v>1.86249322658509</v>
      </c>
      <c r="AF4207" s="3">
        <f t="shared" si="1506"/>
        <v>1.5049226012277286</v>
      </c>
      <c r="AG4207" t="str">
        <f t="shared" si="1507"/>
        <v>Cluster 3</v>
      </c>
      <c r="AH4207" t="str">
        <f t="shared" si="1508"/>
        <v>Not Applicable</v>
      </c>
      <c r="AI4207" t="e">
        <f t="shared" si="1509"/>
        <v>#N/A</v>
      </c>
      <c r="AJ4207">
        <f t="shared" si="1510"/>
        <v>32.22</v>
      </c>
      <c r="AK4207" t="str">
        <f t="shared" si="1511"/>
        <v>no - Low</v>
      </c>
      <c r="AL4207" t="str">
        <f t="shared" si="1512"/>
        <v>Q3 - High</v>
      </c>
      <c r="AM4207">
        <f t="shared" si="1513"/>
        <v>0</v>
      </c>
      <c r="AN4207">
        <f t="shared" si="1514"/>
        <v>1</v>
      </c>
      <c r="AO4207">
        <f t="shared" si="1515"/>
        <v>0</v>
      </c>
      <c r="AP4207">
        <f t="shared" si="1516"/>
        <v>3</v>
      </c>
      <c r="AQ4207">
        <f t="shared" si="1517"/>
        <v>189.5</v>
      </c>
    </row>
    <row r="4208" spans="1:43" x14ac:dyDescent="0.25">
      <c r="A4208" t="s">
        <v>61</v>
      </c>
      <c r="B4208">
        <v>102</v>
      </c>
      <c r="C4208" t="s">
        <v>28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  <c r="U4208">
        <f t="shared" si="1495"/>
        <v>0</v>
      </c>
      <c r="V4208" t="str">
        <f t="shared" si="1496"/>
        <v>&lt;=3 calls</v>
      </c>
      <c r="W4208" t="str">
        <f t="shared" si="1497"/>
        <v>Q3</v>
      </c>
      <c r="X4208" t="str">
        <f t="shared" si="1498"/>
        <v>Not Applicable</v>
      </c>
      <c r="Y4208" t="str">
        <f t="shared" si="1499"/>
        <v>Low</v>
      </c>
      <c r="Z4208" s="3">
        <f t="shared" si="1500"/>
        <v>-0.66391454009926543</v>
      </c>
      <c r="AA4208" s="3">
        <f t="shared" si="1501"/>
        <v>-0.78555789804733689</v>
      </c>
      <c r="AB4208" s="3">
        <f t="shared" si="1502"/>
        <v>5.4041404719889297E-3</v>
      </c>
      <c r="AC4208" s="3">
        <f t="shared" si="1503"/>
        <v>-0.34638962005053869</v>
      </c>
      <c r="AD4208" s="3">
        <f t="shared" si="1504"/>
        <v>1.2637178743305257</v>
      </c>
      <c r="AE4208" s="3">
        <f t="shared" si="1505"/>
        <v>1.0853104170479371</v>
      </c>
      <c r="AF4208" s="3">
        <f t="shared" si="1506"/>
        <v>2.9595294451657463</v>
      </c>
      <c r="AG4208" t="str">
        <f t="shared" si="1507"/>
        <v>Cluster 2</v>
      </c>
      <c r="AH4208" t="str">
        <f t="shared" si="1508"/>
        <v>&gt;16 messages</v>
      </c>
      <c r="AI4208" t="e">
        <f t="shared" si="1509"/>
        <v>#N/A</v>
      </c>
      <c r="AJ4208">
        <f t="shared" si="1510"/>
        <v>24.55</v>
      </c>
      <c r="AK4208" t="str">
        <f t="shared" si="1511"/>
        <v>no - Medium</v>
      </c>
      <c r="AL4208" t="str">
        <f t="shared" si="1512"/>
        <v>Q2 - Medium</v>
      </c>
      <c r="AM4208">
        <f t="shared" si="1513"/>
        <v>0</v>
      </c>
      <c r="AN4208">
        <f t="shared" si="1514"/>
        <v>0</v>
      </c>
      <c r="AO4208">
        <f t="shared" si="1515"/>
        <v>1</v>
      </c>
      <c r="AP4208">
        <f t="shared" si="1516"/>
        <v>0</v>
      </c>
      <c r="AQ4208">
        <f t="shared" si="1517"/>
        <v>144.4</v>
      </c>
    </row>
    <row r="4209" spans="1:43" x14ac:dyDescent="0.25">
      <c r="A4209" t="s">
        <v>37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  <c r="U4209">
        <f t="shared" si="1495"/>
        <v>0</v>
      </c>
      <c r="V4209" t="str">
        <f t="shared" si="1496"/>
        <v>&lt;=3 calls</v>
      </c>
      <c r="W4209" t="str">
        <f t="shared" si="1497"/>
        <v>Q3</v>
      </c>
      <c r="X4209" t="str">
        <f t="shared" si="1498"/>
        <v>Not Applicable</v>
      </c>
      <c r="Y4209" t="str">
        <f t="shared" si="1499"/>
        <v>Medium</v>
      </c>
      <c r="Z4209" s="3">
        <f t="shared" si="1500"/>
        <v>-0.18809764084351807</v>
      </c>
      <c r="AA4209" s="3">
        <f t="shared" si="1501"/>
        <v>0.32689057947911498</v>
      </c>
      <c r="AB4209" s="3">
        <f t="shared" si="1502"/>
        <v>0.48600582447112101</v>
      </c>
      <c r="AC4209" s="3">
        <f t="shared" si="1503"/>
        <v>0.19706861040800316</v>
      </c>
      <c r="AD4209" s="3">
        <f t="shared" si="1504"/>
        <v>2.4619119844341566</v>
      </c>
      <c r="AE4209" s="3">
        <f t="shared" si="1505"/>
        <v>0.64596894048482245</v>
      </c>
      <c r="AF4209" s="3">
        <f t="shared" si="1506"/>
        <v>1.6653951858467833</v>
      </c>
      <c r="AG4209" t="str">
        <f t="shared" si="1507"/>
        <v>Cluster 2</v>
      </c>
      <c r="AH4209" t="str">
        <f t="shared" si="1508"/>
        <v>Not Applicable</v>
      </c>
      <c r="AI4209" t="e">
        <f t="shared" si="1509"/>
        <v>#N/A</v>
      </c>
      <c r="AJ4209">
        <f t="shared" si="1510"/>
        <v>28.92</v>
      </c>
      <c r="AK4209" t="str">
        <f t="shared" si="1511"/>
        <v>no - Low</v>
      </c>
      <c r="AL4209" t="str">
        <f t="shared" si="1512"/>
        <v>Q3 - High</v>
      </c>
      <c r="AM4209">
        <f t="shared" si="1513"/>
        <v>0</v>
      </c>
      <c r="AN4209">
        <f t="shared" si="1514"/>
        <v>1</v>
      </c>
      <c r="AO4209">
        <f t="shared" si="1515"/>
        <v>0</v>
      </c>
      <c r="AP4209">
        <f t="shared" si="1516"/>
        <v>2</v>
      </c>
      <c r="AQ4209">
        <f t="shared" si="1517"/>
        <v>170.1</v>
      </c>
    </row>
    <row r="4210" spans="1:43" x14ac:dyDescent="0.25">
      <c r="A4210" t="s">
        <v>66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  <c r="U4210">
        <f t="shared" si="1495"/>
        <v>1</v>
      </c>
      <c r="V4210" t="str">
        <f t="shared" si="1496"/>
        <v>&gt;3 calls</v>
      </c>
      <c r="W4210" t="str">
        <f t="shared" si="1497"/>
        <v>Q2</v>
      </c>
      <c r="X4210" t="str">
        <f t="shared" si="1498"/>
        <v>Not Applicable</v>
      </c>
      <c r="Y4210" t="str">
        <f t="shared" si="1499"/>
        <v>Medium</v>
      </c>
      <c r="Z4210" s="3">
        <f t="shared" si="1500"/>
        <v>-1.4118913000188065</v>
      </c>
      <c r="AA4210" s="3">
        <f t="shared" si="1501"/>
        <v>-0.58257087710333277</v>
      </c>
      <c r="AB4210" s="3">
        <f t="shared" si="1502"/>
        <v>-0.82869795572485228</v>
      </c>
      <c r="AC4210" s="3">
        <f t="shared" si="1503"/>
        <v>-0.56377291223395598</v>
      </c>
      <c r="AD4210" s="3">
        <f t="shared" si="1504"/>
        <v>0.75069299860006156</v>
      </c>
      <c r="AE4210" s="3">
        <f t="shared" si="1505"/>
        <v>1.8268568822732247</v>
      </c>
      <c r="AF4210" s="3">
        <f t="shared" si="1506"/>
        <v>3.7564973257638483</v>
      </c>
      <c r="AG4210" t="str">
        <f t="shared" si="1507"/>
        <v>Cluster 1</v>
      </c>
      <c r="AH4210" t="str">
        <f t="shared" si="1508"/>
        <v>Not Applicable</v>
      </c>
      <c r="AI4210">
        <f t="shared" si="1509"/>
        <v>17.68</v>
      </c>
      <c r="AJ4210" t="e">
        <f t="shared" si="1510"/>
        <v>#N/A</v>
      </c>
      <c r="AK4210" t="str">
        <f t="shared" si="1511"/>
        <v>no - Medium</v>
      </c>
      <c r="AL4210" t="str">
        <f t="shared" si="1512"/>
        <v>Q2 - Medium</v>
      </c>
      <c r="AM4210">
        <f t="shared" si="1513"/>
        <v>0</v>
      </c>
      <c r="AN4210">
        <f t="shared" si="1514"/>
        <v>1</v>
      </c>
      <c r="AO4210">
        <f t="shared" si="1515"/>
        <v>0</v>
      </c>
      <c r="AP4210">
        <f t="shared" si="1516"/>
        <v>4</v>
      </c>
      <c r="AQ4210">
        <f t="shared" si="1517"/>
        <v>104</v>
      </c>
    </row>
    <row r="4211" spans="1:43" x14ac:dyDescent="0.25">
      <c r="A4211" t="s">
        <v>63</v>
      </c>
      <c r="B4211">
        <v>88</v>
      </c>
      <c r="C4211" t="s">
        <v>25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  <c r="U4211">
        <f t="shared" si="1495"/>
        <v>0</v>
      </c>
      <c r="V4211" t="str">
        <f t="shared" si="1496"/>
        <v>&lt;=3 calls</v>
      </c>
      <c r="W4211" t="str">
        <f t="shared" si="1497"/>
        <v>Q2</v>
      </c>
      <c r="X4211" t="str">
        <f t="shared" si="1498"/>
        <v>Not Applicable</v>
      </c>
      <c r="Y4211" t="str">
        <f t="shared" si="1499"/>
        <v>Medium</v>
      </c>
      <c r="Z4211" s="3">
        <f t="shared" si="1500"/>
        <v>0.45434774453291965</v>
      </c>
      <c r="AA4211" s="3">
        <f t="shared" si="1501"/>
        <v>-0.12485504556293228</v>
      </c>
      <c r="AB4211" s="3">
        <f t="shared" si="1502"/>
        <v>-0.19120563934583804</v>
      </c>
      <c r="AC4211" s="3">
        <f t="shared" si="1503"/>
        <v>-2.9912196749487761</v>
      </c>
      <c r="AD4211" s="3">
        <f t="shared" si="1504"/>
        <v>2.7386329007433128</v>
      </c>
      <c r="AE4211" s="3">
        <f t="shared" si="1505"/>
        <v>3.0341350325394196</v>
      </c>
      <c r="AF4211" s="3">
        <f t="shared" si="1506"/>
        <v>4.3487746120409874</v>
      </c>
      <c r="AG4211" t="str">
        <f t="shared" si="1507"/>
        <v>Cluster 1</v>
      </c>
      <c r="AH4211" t="str">
        <f t="shared" si="1508"/>
        <v>Not Applicable</v>
      </c>
      <c r="AI4211" t="e">
        <f t="shared" si="1509"/>
        <v>#N/A</v>
      </c>
      <c r="AJ4211">
        <f t="shared" si="1510"/>
        <v>34.82</v>
      </c>
      <c r="AK4211" t="str">
        <f t="shared" si="1511"/>
        <v>no - High</v>
      </c>
      <c r="AL4211" t="str">
        <f t="shared" si="1512"/>
        <v>Q1 - Low</v>
      </c>
      <c r="AM4211">
        <f t="shared" si="1513"/>
        <v>0</v>
      </c>
      <c r="AN4211">
        <f t="shared" si="1514"/>
        <v>0</v>
      </c>
      <c r="AO4211">
        <f t="shared" si="1515"/>
        <v>0</v>
      </c>
      <c r="AP4211">
        <f t="shared" si="1516"/>
        <v>1</v>
      </c>
      <c r="AQ4211">
        <f t="shared" si="1517"/>
        <v>204.8</v>
      </c>
    </row>
    <row r="4212" spans="1:43" x14ac:dyDescent="0.25">
      <c r="A4212" t="s">
        <v>75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  <c r="U4212">
        <f t="shared" si="1495"/>
        <v>0</v>
      </c>
      <c r="V4212" t="str">
        <f t="shared" si="1496"/>
        <v>&lt;=3 calls</v>
      </c>
      <c r="W4212" t="str">
        <f t="shared" si="1497"/>
        <v>Q2</v>
      </c>
      <c r="X4212" t="str">
        <f t="shared" si="1498"/>
        <v>Not Applicable</v>
      </c>
      <c r="Y4212" t="str">
        <f t="shared" si="1499"/>
        <v>Medium</v>
      </c>
      <c r="Z4212" s="3">
        <f t="shared" si="1500"/>
        <v>0.32474781088349419</v>
      </c>
      <c r="AA4212" s="3">
        <f t="shared" si="1501"/>
        <v>0.15972479752522944</v>
      </c>
      <c r="AB4212" s="3">
        <f t="shared" si="1502"/>
        <v>-1.871325575970904</v>
      </c>
      <c r="AC4212" s="3">
        <f t="shared" si="1503"/>
        <v>1.7549822043891561</v>
      </c>
      <c r="AD4212" s="3">
        <f t="shared" si="1504"/>
        <v>3.3836450130410411</v>
      </c>
      <c r="AE4212" s="3">
        <f t="shared" si="1505"/>
        <v>2.5909062315382148</v>
      </c>
      <c r="AF4212" s="3">
        <f t="shared" si="1506"/>
        <v>3.1585655964329127</v>
      </c>
      <c r="AG4212" t="str">
        <f t="shared" si="1507"/>
        <v>Cluster 2</v>
      </c>
      <c r="AH4212" t="str">
        <f t="shared" si="1508"/>
        <v>Not Applicable</v>
      </c>
      <c r="AI4212" t="e">
        <f t="shared" si="1509"/>
        <v>#N/A</v>
      </c>
      <c r="AJ4212">
        <f t="shared" si="1510"/>
        <v>33.630000000000003</v>
      </c>
      <c r="AK4212" t="str">
        <f t="shared" si="1511"/>
        <v>no - Medium</v>
      </c>
      <c r="AL4212" t="str">
        <f t="shared" si="1512"/>
        <v>Q4 - Very High</v>
      </c>
      <c r="AM4212">
        <f t="shared" si="1513"/>
        <v>0</v>
      </c>
      <c r="AN4212">
        <f t="shared" si="1514"/>
        <v>1</v>
      </c>
      <c r="AO4212">
        <f t="shared" si="1515"/>
        <v>0</v>
      </c>
      <c r="AP4212">
        <f t="shared" si="1516"/>
        <v>1</v>
      </c>
      <c r="AQ4212">
        <f t="shared" si="1517"/>
        <v>197.8</v>
      </c>
    </row>
    <row r="4213" spans="1:43" x14ac:dyDescent="0.25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  <c r="U4213">
        <f t="shared" si="1495"/>
        <v>0</v>
      </c>
      <c r="V4213" t="str">
        <f t="shared" si="1496"/>
        <v>&lt;=3 calls</v>
      </c>
      <c r="W4213" t="str">
        <f t="shared" si="1497"/>
        <v>Q3</v>
      </c>
      <c r="X4213" t="str">
        <f t="shared" si="1498"/>
        <v>Not Applicable</v>
      </c>
      <c r="Y4213" t="str">
        <f t="shared" si="1499"/>
        <v>Medium</v>
      </c>
      <c r="Z4213" s="3">
        <f t="shared" si="1500"/>
        <v>0.57098768481740214</v>
      </c>
      <c r="AA4213" s="3">
        <f t="shared" si="1501"/>
        <v>0.54977828875096257</v>
      </c>
      <c r="AB4213" s="3">
        <f t="shared" si="1502"/>
        <v>-0.41561882237022646</v>
      </c>
      <c r="AC4213" s="3">
        <f t="shared" si="1503"/>
        <v>-1.1072311426924974</v>
      </c>
      <c r="AD4213" s="3">
        <f t="shared" si="1504"/>
        <v>2.2853478791778952</v>
      </c>
      <c r="AE4213" s="3">
        <f t="shared" si="1505"/>
        <v>1.4237215008040094</v>
      </c>
      <c r="AF4213" s="3">
        <f t="shared" si="1506"/>
        <v>2.6136470486353622</v>
      </c>
      <c r="AG4213" t="str">
        <f t="shared" si="1507"/>
        <v>Cluster 2</v>
      </c>
      <c r="AH4213" t="str">
        <f t="shared" si="1508"/>
        <v>Not Applicable</v>
      </c>
      <c r="AI4213" t="e">
        <f t="shared" si="1509"/>
        <v>#N/A</v>
      </c>
      <c r="AJ4213">
        <f t="shared" si="1510"/>
        <v>35.89</v>
      </c>
      <c r="AK4213" t="str">
        <f t="shared" si="1511"/>
        <v>no - Low</v>
      </c>
      <c r="AL4213" t="str">
        <f t="shared" si="1512"/>
        <v>Q1 - Low</v>
      </c>
      <c r="AM4213">
        <f t="shared" si="1513"/>
        <v>0</v>
      </c>
      <c r="AN4213">
        <f t="shared" si="1514"/>
        <v>1</v>
      </c>
      <c r="AO4213">
        <f t="shared" si="1515"/>
        <v>0</v>
      </c>
      <c r="AP4213">
        <f t="shared" si="1516"/>
        <v>0</v>
      </c>
      <c r="AQ4213">
        <f t="shared" si="1517"/>
        <v>211.1</v>
      </c>
    </row>
    <row r="4214" spans="1:43" x14ac:dyDescent="0.25">
      <c r="A4214" t="s">
        <v>59</v>
      </c>
      <c r="B4214">
        <v>88</v>
      </c>
      <c r="C4214" t="s">
        <v>28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  <c r="U4214">
        <f t="shared" si="1495"/>
        <v>0</v>
      </c>
      <c r="V4214" t="str">
        <f t="shared" si="1496"/>
        <v>&lt;=3 calls</v>
      </c>
      <c r="W4214" t="str">
        <f t="shared" si="1497"/>
        <v>Q2</v>
      </c>
      <c r="X4214" t="str">
        <f t="shared" si="1498"/>
        <v>Not Applicable</v>
      </c>
      <c r="Y4214" t="str">
        <f t="shared" si="1499"/>
        <v>Medium</v>
      </c>
      <c r="Z4214" s="3">
        <f t="shared" si="1500"/>
        <v>0.41361633681452847</v>
      </c>
      <c r="AA4214" s="3">
        <f t="shared" si="1501"/>
        <v>0.20947651834483821</v>
      </c>
      <c r="AB4214" s="3">
        <f t="shared" si="1502"/>
        <v>-2.3717868336890087</v>
      </c>
      <c r="AC4214" s="3">
        <f t="shared" si="1503"/>
        <v>-0.16523687656435807</v>
      </c>
      <c r="AD4214" s="3">
        <f t="shared" si="1504"/>
        <v>2.4575950002933808</v>
      </c>
      <c r="AE4214" s="3">
        <f t="shared" si="1505"/>
        <v>2.422320147225594</v>
      </c>
      <c r="AF4214" s="3">
        <f t="shared" si="1506"/>
        <v>3.7007427100303829</v>
      </c>
      <c r="AG4214" t="str">
        <f t="shared" si="1507"/>
        <v>Cluster 2</v>
      </c>
      <c r="AH4214" t="str">
        <f t="shared" si="1508"/>
        <v>Not Applicable</v>
      </c>
      <c r="AI4214" t="e">
        <f t="shared" si="1509"/>
        <v>#N/A</v>
      </c>
      <c r="AJ4214">
        <f t="shared" si="1510"/>
        <v>34.44</v>
      </c>
      <c r="AK4214" t="str">
        <f t="shared" si="1511"/>
        <v>no - High</v>
      </c>
      <c r="AL4214" t="str">
        <f t="shared" si="1512"/>
        <v>Q2 - Medium</v>
      </c>
      <c r="AM4214">
        <f t="shared" si="1513"/>
        <v>0</v>
      </c>
      <c r="AN4214">
        <f t="shared" si="1514"/>
        <v>0</v>
      </c>
      <c r="AO4214">
        <f t="shared" si="1515"/>
        <v>1</v>
      </c>
      <c r="AP4214">
        <f t="shared" si="1516"/>
        <v>1</v>
      </c>
      <c r="AQ4214">
        <f t="shared" si="1517"/>
        <v>202.6</v>
      </c>
    </row>
    <row r="4215" spans="1:43" x14ac:dyDescent="0.25">
      <c r="A4215" t="s">
        <v>61</v>
      </c>
      <c r="B4215">
        <v>137</v>
      </c>
      <c r="C4215" t="s">
        <v>25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  <c r="U4215">
        <f t="shared" si="1495"/>
        <v>1</v>
      </c>
      <c r="V4215" t="str">
        <f t="shared" si="1496"/>
        <v>&lt;=3 calls</v>
      </c>
      <c r="W4215" t="str">
        <f t="shared" si="1497"/>
        <v>Q4</v>
      </c>
      <c r="X4215" t="str">
        <f t="shared" si="1498"/>
        <v>High</v>
      </c>
      <c r="Y4215" t="str">
        <f t="shared" si="1499"/>
        <v>Medium</v>
      </c>
      <c r="Z4215" s="3">
        <f t="shared" si="1500"/>
        <v>2.4464838674869438</v>
      </c>
      <c r="AA4215" s="3">
        <f t="shared" si="1501"/>
        <v>0.61545056023284572</v>
      </c>
      <c r="AB4215" s="3">
        <f t="shared" si="1502"/>
        <v>-1.5972634586490848</v>
      </c>
      <c r="AC4215" s="3">
        <f t="shared" si="1503"/>
        <v>0.12460751301353053</v>
      </c>
      <c r="AD4215" s="3">
        <f t="shared" si="1504"/>
        <v>4.0136513623841719</v>
      </c>
      <c r="AE4215" s="3">
        <f t="shared" si="1505"/>
        <v>2.9884511531226092</v>
      </c>
      <c r="AF4215" s="3">
        <f t="shared" si="1506"/>
        <v>3.122864603281958</v>
      </c>
      <c r="AG4215" t="str">
        <f t="shared" si="1507"/>
        <v>Cluster 2</v>
      </c>
      <c r="AH4215" t="str">
        <f t="shared" si="1508"/>
        <v>Not Applicable</v>
      </c>
      <c r="AI4215">
        <f t="shared" si="1509"/>
        <v>53.11</v>
      </c>
      <c r="AJ4215" t="e">
        <f t="shared" si="1510"/>
        <v>#N/A</v>
      </c>
      <c r="AK4215" t="str">
        <f t="shared" si="1511"/>
        <v>yes - Low</v>
      </c>
      <c r="AL4215" t="str">
        <f t="shared" si="1512"/>
        <v>Q3 - High</v>
      </c>
      <c r="AM4215">
        <f t="shared" si="1513"/>
        <v>1</v>
      </c>
      <c r="AN4215">
        <f t="shared" si="1514"/>
        <v>0</v>
      </c>
      <c r="AO4215">
        <f t="shared" si="1515"/>
        <v>0</v>
      </c>
      <c r="AP4215">
        <f t="shared" si="1516"/>
        <v>1</v>
      </c>
      <c r="AQ4215">
        <f t="shared" si="1517"/>
        <v>312.39999999999998</v>
      </c>
    </row>
    <row r="4216" spans="1:43" x14ac:dyDescent="0.25">
      <c r="A4216" t="s">
        <v>63</v>
      </c>
      <c r="B4216">
        <v>128</v>
      </c>
      <c r="C4216" t="s">
        <v>28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  <c r="U4216">
        <f t="shared" si="1495"/>
        <v>0</v>
      </c>
      <c r="V4216" t="str">
        <f t="shared" si="1496"/>
        <v>&lt;=3 calls</v>
      </c>
      <c r="W4216" t="str">
        <f t="shared" si="1497"/>
        <v>Q4</v>
      </c>
      <c r="X4216" t="str">
        <f t="shared" si="1498"/>
        <v>Not Applicable</v>
      </c>
      <c r="Y4216" t="str">
        <f t="shared" si="1499"/>
        <v>Low</v>
      </c>
      <c r="Z4216" s="3">
        <f t="shared" si="1500"/>
        <v>8.4062219820275591E-2</v>
      </c>
      <c r="AA4216" s="3">
        <f t="shared" si="1501"/>
        <v>-0.78754796688012108</v>
      </c>
      <c r="AB4216" s="3">
        <f t="shared" si="1502"/>
        <v>-0.76514731982414075</v>
      </c>
      <c r="AC4216" s="3">
        <f t="shared" si="1503"/>
        <v>-0.16523687656435807</v>
      </c>
      <c r="AD4216" s="3">
        <f t="shared" si="1504"/>
        <v>1.4043902650090703</v>
      </c>
      <c r="AE4216" s="3">
        <f t="shared" si="1505"/>
        <v>1.1135761776137882</v>
      </c>
      <c r="AF4216" s="3">
        <f t="shared" si="1506"/>
        <v>2.9168119223298619</v>
      </c>
      <c r="AG4216" t="str">
        <f t="shared" si="1507"/>
        <v>Cluster 2</v>
      </c>
      <c r="AH4216" t="str">
        <f t="shared" si="1508"/>
        <v>&gt;16 messages</v>
      </c>
      <c r="AI4216" t="e">
        <f t="shared" si="1509"/>
        <v>#N/A</v>
      </c>
      <c r="AJ4216">
        <f t="shared" si="1510"/>
        <v>31.42</v>
      </c>
      <c r="AK4216" t="str">
        <f t="shared" si="1511"/>
        <v>no - Medium</v>
      </c>
      <c r="AL4216" t="str">
        <f t="shared" si="1512"/>
        <v>Q2 - Medium</v>
      </c>
      <c r="AM4216">
        <f t="shared" si="1513"/>
        <v>0</v>
      </c>
      <c r="AN4216">
        <f t="shared" si="1514"/>
        <v>0</v>
      </c>
      <c r="AO4216">
        <f t="shared" si="1515"/>
        <v>1</v>
      </c>
      <c r="AP4216">
        <f t="shared" si="1516"/>
        <v>2</v>
      </c>
      <c r="AQ4216">
        <f t="shared" si="1517"/>
        <v>184.8</v>
      </c>
    </row>
    <row r="4217" spans="1:43" x14ac:dyDescent="0.25">
      <c r="A4217" t="s">
        <v>26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  <c r="U4217">
        <f t="shared" si="1495"/>
        <v>0</v>
      </c>
      <c r="V4217" t="str">
        <f t="shared" si="1496"/>
        <v>&lt;=3 calls</v>
      </c>
      <c r="W4217" t="str">
        <f t="shared" si="1497"/>
        <v>Q1</v>
      </c>
      <c r="X4217" t="str">
        <f t="shared" si="1498"/>
        <v>Not Applicable</v>
      </c>
      <c r="Y4217" t="str">
        <f t="shared" si="1499"/>
        <v>Medium</v>
      </c>
      <c r="Z4217" s="3">
        <f t="shared" si="1500"/>
        <v>-1.045308630553289</v>
      </c>
      <c r="AA4217" s="3">
        <f t="shared" si="1501"/>
        <v>0.52390739392476582</v>
      </c>
      <c r="AB4217" s="3">
        <f t="shared" si="1502"/>
        <v>0.26556455619052738</v>
      </c>
      <c r="AC4217" s="3">
        <f t="shared" si="1503"/>
        <v>-0.52754236353671935</v>
      </c>
      <c r="AD4217" s="3">
        <f t="shared" si="1504"/>
        <v>2.0369625625915124</v>
      </c>
      <c r="AE4217" s="3">
        <f t="shared" si="1505"/>
        <v>1.3099521248308323</v>
      </c>
      <c r="AF4217" s="3">
        <f t="shared" si="1506"/>
        <v>2.698653860223323</v>
      </c>
      <c r="AG4217" t="str">
        <f t="shared" si="1507"/>
        <v>Cluster 2</v>
      </c>
      <c r="AH4217" t="str">
        <f t="shared" si="1508"/>
        <v>Not Applicable</v>
      </c>
      <c r="AI4217" t="e">
        <f t="shared" si="1509"/>
        <v>#N/A</v>
      </c>
      <c r="AJ4217">
        <f t="shared" si="1510"/>
        <v>21.05</v>
      </c>
      <c r="AK4217" t="str">
        <f t="shared" si="1511"/>
        <v>no - High</v>
      </c>
      <c r="AL4217" t="str">
        <f t="shared" si="1512"/>
        <v>Q2 - Medium</v>
      </c>
      <c r="AM4217">
        <f t="shared" si="1513"/>
        <v>0</v>
      </c>
      <c r="AN4217">
        <f t="shared" si="1514"/>
        <v>1</v>
      </c>
      <c r="AO4217">
        <f t="shared" si="1515"/>
        <v>0</v>
      </c>
      <c r="AP4217">
        <f t="shared" si="1516"/>
        <v>2</v>
      </c>
      <c r="AQ4217">
        <f t="shared" si="1517"/>
        <v>123.8</v>
      </c>
    </row>
    <row r="4218" spans="1:43" x14ac:dyDescent="0.25">
      <c r="A4218" t="s">
        <v>44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  <c r="U4218">
        <f t="shared" si="1495"/>
        <v>0</v>
      </c>
      <c r="V4218" t="str">
        <f t="shared" si="1496"/>
        <v>&lt;=3 calls</v>
      </c>
      <c r="W4218" t="str">
        <f t="shared" si="1497"/>
        <v>Q2</v>
      </c>
      <c r="X4218" t="str">
        <f t="shared" si="1498"/>
        <v>Not Applicable</v>
      </c>
      <c r="Y4218" t="str">
        <f t="shared" si="1499"/>
        <v>Medium</v>
      </c>
      <c r="Z4218" s="3">
        <f t="shared" si="1500"/>
        <v>-2.6986334983952447</v>
      </c>
      <c r="AA4218" s="3">
        <f t="shared" si="1501"/>
        <v>-0.15669614688748176</v>
      </c>
      <c r="AB4218" s="3">
        <f t="shared" si="1502"/>
        <v>1.1076104818749577</v>
      </c>
      <c r="AC4218" s="3">
        <f t="shared" si="1503"/>
        <v>-0.85361730181184459</v>
      </c>
      <c r="AD4218" s="3">
        <f t="shared" si="1504"/>
        <v>2.8390080993514135</v>
      </c>
      <c r="AE4218" s="3">
        <f t="shared" si="1505"/>
        <v>3.0434585455731362</v>
      </c>
      <c r="AF4218" s="3">
        <f t="shared" si="1506"/>
        <v>4.2971284422345786</v>
      </c>
      <c r="AG4218" t="str">
        <f t="shared" si="1507"/>
        <v>Cluster 1</v>
      </c>
      <c r="AH4218" t="str">
        <f t="shared" si="1508"/>
        <v>Not Applicable</v>
      </c>
      <c r="AI4218" t="e">
        <f t="shared" si="1509"/>
        <v>#N/A</v>
      </c>
      <c r="AJ4218">
        <f t="shared" si="1510"/>
        <v>5.87</v>
      </c>
      <c r="AK4218" t="str">
        <f t="shared" si="1511"/>
        <v>no - High</v>
      </c>
      <c r="AL4218" t="str">
        <f t="shared" si="1512"/>
        <v>Q1 - Low</v>
      </c>
      <c r="AM4218">
        <f t="shared" si="1513"/>
        <v>0</v>
      </c>
      <c r="AN4218">
        <f t="shared" si="1514"/>
        <v>1</v>
      </c>
      <c r="AO4218">
        <f t="shared" si="1515"/>
        <v>0</v>
      </c>
      <c r="AP4218">
        <f t="shared" si="1516"/>
        <v>0</v>
      </c>
      <c r="AQ4218">
        <f t="shared" si="1517"/>
        <v>34.5</v>
      </c>
    </row>
    <row r="4219" spans="1:43" x14ac:dyDescent="0.25">
      <c r="A4219" t="s">
        <v>49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  <c r="U4219">
        <f t="shared" si="1495"/>
        <v>0</v>
      </c>
      <c r="V4219" t="str">
        <f t="shared" si="1496"/>
        <v>&lt;=3 calls</v>
      </c>
      <c r="W4219" t="str">
        <f t="shared" si="1497"/>
        <v>Q1</v>
      </c>
      <c r="X4219" t="str">
        <f t="shared" si="1498"/>
        <v>Low</v>
      </c>
      <c r="Y4219" t="str">
        <f t="shared" si="1499"/>
        <v>High</v>
      </c>
      <c r="Z4219" s="3">
        <f t="shared" si="1500"/>
        <v>-0.73426878979466803</v>
      </c>
      <c r="AA4219" s="3">
        <f t="shared" si="1501"/>
        <v>1.2821236192156036</v>
      </c>
      <c r="AB4219" s="3">
        <f t="shared" si="1502"/>
        <v>0.7580819844210428</v>
      </c>
      <c r="AC4219" s="3">
        <f t="shared" si="1503"/>
        <v>-0.20146742526159472</v>
      </c>
      <c r="AD4219" s="3">
        <f t="shared" si="1504"/>
        <v>3.0012010639614091</v>
      </c>
      <c r="AE4219" s="3">
        <f t="shared" si="1505"/>
        <v>1.672802752616795</v>
      </c>
      <c r="AF4219" s="3">
        <f t="shared" si="1506"/>
        <v>2.1422722217312997</v>
      </c>
      <c r="AG4219" t="str">
        <f t="shared" si="1507"/>
        <v>Cluster 2</v>
      </c>
      <c r="AH4219" t="str">
        <f t="shared" si="1508"/>
        <v>&gt;16 messages</v>
      </c>
      <c r="AI4219" t="e">
        <f t="shared" si="1509"/>
        <v>#N/A</v>
      </c>
      <c r="AJ4219">
        <f t="shared" si="1510"/>
        <v>23.9</v>
      </c>
      <c r="AK4219" t="str">
        <f t="shared" si="1511"/>
        <v>yes - Medium</v>
      </c>
      <c r="AL4219" t="str">
        <f t="shared" si="1512"/>
        <v>Q2 - Medium</v>
      </c>
      <c r="AM4219">
        <f t="shared" si="1513"/>
        <v>1</v>
      </c>
      <c r="AN4219">
        <f t="shared" si="1514"/>
        <v>1</v>
      </c>
      <c r="AO4219">
        <f t="shared" si="1515"/>
        <v>0</v>
      </c>
      <c r="AP4219">
        <f t="shared" si="1516"/>
        <v>2</v>
      </c>
      <c r="AQ4219">
        <f t="shared" si="1517"/>
        <v>140.6</v>
      </c>
    </row>
    <row r="4220" spans="1:43" x14ac:dyDescent="0.25">
      <c r="A4220" t="s">
        <v>29</v>
      </c>
      <c r="B4220">
        <v>126</v>
      </c>
      <c r="C4220" t="s">
        <v>28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  <c r="U4220">
        <f t="shared" si="1495"/>
        <v>0</v>
      </c>
      <c r="V4220" t="str">
        <f t="shared" si="1496"/>
        <v>&lt;=3 calls</v>
      </c>
      <c r="W4220" t="str">
        <f t="shared" si="1497"/>
        <v>Q3</v>
      </c>
      <c r="X4220" t="str">
        <f t="shared" si="1498"/>
        <v>Not Applicable</v>
      </c>
      <c r="Y4220" t="str">
        <f t="shared" si="1499"/>
        <v>Low</v>
      </c>
      <c r="Z4220" s="3">
        <f t="shared" si="1500"/>
        <v>-0.54542317219121927</v>
      </c>
      <c r="AA4220" s="3">
        <f t="shared" si="1501"/>
        <v>-0.85720037602757337</v>
      </c>
      <c r="AB4220" s="3">
        <f t="shared" si="1502"/>
        <v>0.18811221868653485</v>
      </c>
      <c r="AC4220" s="3">
        <f t="shared" si="1503"/>
        <v>0.16083806171076653</v>
      </c>
      <c r="AD4220" s="3">
        <f t="shared" si="1504"/>
        <v>1.7280588747771328</v>
      </c>
      <c r="AE4220" s="3">
        <f t="shared" si="1505"/>
        <v>1.0457217652602402</v>
      </c>
      <c r="AF4220" s="3">
        <f t="shared" si="1506"/>
        <v>2.6834456480394708</v>
      </c>
      <c r="AG4220" t="str">
        <f t="shared" si="1507"/>
        <v>Cluster 2</v>
      </c>
      <c r="AH4220" t="str">
        <f t="shared" si="1508"/>
        <v>Not Applicable</v>
      </c>
      <c r="AI4220" t="e">
        <f t="shared" si="1509"/>
        <v>#N/A</v>
      </c>
      <c r="AJ4220">
        <f t="shared" si="1510"/>
        <v>25.64</v>
      </c>
      <c r="AK4220" t="str">
        <f t="shared" si="1511"/>
        <v>no - Low</v>
      </c>
      <c r="AL4220" t="str">
        <f t="shared" si="1512"/>
        <v>Q3 - High</v>
      </c>
      <c r="AM4220">
        <f t="shared" si="1513"/>
        <v>0</v>
      </c>
      <c r="AN4220">
        <f t="shared" si="1514"/>
        <v>0</v>
      </c>
      <c r="AO4220">
        <f t="shared" si="1515"/>
        <v>1</v>
      </c>
      <c r="AP4220">
        <f t="shared" si="1516"/>
        <v>0</v>
      </c>
      <c r="AQ4220">
        <f t="shared" si="1517"/>
        <v>150.80000000000001</v>
      </c>
    </row>
    <row r="4221" spans="1:43" x14ac:dyDescent="0.25">
      <c r="A4221" t="s">
        <v>58</v>
      </c>
      <c r="B4221">
        <v>92</v>
      </c>
      <c r="C4221" t="s">
        <v>25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  <c r="U4221">
        <f t="shared" si="1495"/>
        <v>0</v>
      </c>
      <c r="V4221" t="str">
        <f t="shared" si="1496"/>
        <v>&lt;=3 calls</v>
      </c>
      <c r="W4221" t="str">
        <f t="shared" si="1497"/>
        <v>Q2</v>
      </c>
      <c r="X4221" t="str">
        <f t="shared" si="1498"/>
        <v>Not Applicable</v>
      </c>
      <c r="Y4221" t="str">
        <f t="shared" si="1499"/>
        <v>Medium</v>
      </c>
      <c r="Z4221" s="3">
        <f t="shared" si="1500"/>
        <v>0.21921643634039034</v>
      </c>
      <c r="AA4221" s="3">
        <f t="shared" si="1501"/>
        <v>-0.14276566505799154</v>
      </c>
      <c r="AB4221" s="3">
        <f t="shared" si="1502"/>
        <v>-1.3331311281867515</v>
      </c>
      <c r="AC4221" s="3">
        <f t="shared" si="1503"/>
        <v>0.16083806171076653</v>
      </c>
      <c r="AD4221" s="3">
        <f t="shared" si="1504"/>
        <v>1.9182963216691564</v>
      </c>
      <c r="AE4221" s="3">
        <f t="shared" si="1505"/>
        <v>1.3680443589725402</v>
      </c>
      <c r="AF4221" s="3">
        <f t="shared" si="1506"/>
        <v>2.8395827085161232</v>
      </c>
      <c r="AG4221" t="str">
        <f t="shared" si="1507"/>
        <v>Cluster 2</v>
      </c>
      <c r="AH4221" t="str">
        <f t="shared" si="1508"/>
        <v>Not Applicable</v>
      </c>
      <c r="AI4221" t="e">
        <f t="shared" si="1509"/>
        <v>#N/A</v>
      </c>
      <c r="AJ4221">
        <f t="shared" si="1510"/>
        <v>32.659999999999997</v>
      </c>
      <c r="AK4221" t="str">
        <f t="shared" si="1511"/>
        <v>no - Low</v>
      </c>
      <c r="AL4221" t="str">
        <f t="shared" si="1512"/>
        <v>Q3 - High</v>
      </c>
      <c r="AM4221">
        <f t="shared" si="1513"/>
        <v>0</v>
      </c>
      <c r="AN4221">
        <f t="shared" si="1514"/>
        <v>0</v>
      </c>
      <c r="AO4221">
        <f t="shared" si="1515"/>
        <v>0</v>
      </c>
      <c r="AP4221">
        <f t="shared" si="1516"/>
        <v>1</v>
      </c>
      <c r="AQ4221">
        <f t="shared" si="1517"/>
        <v>192.1</v>
      </c>
    </row>
    <row r="4222" spans="1:43" x14ac:dyDescent="0.25">
      <c r="A4222" t="s">
        <v>31</v>
      </c>
      <c r="B4222">
        <v>36</v>
      </c>
      <c r="C4222" t="s">
        <v>28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  <c r="U4222">
        <f t="shared" si="1495"/>
        <v>0</v>
      </c>
      <c r="V4222" t="str">
        <f t="shared" si="1496"/>
        <v>&lt;=3 calls</v>
      </c>
      <c r="W4222" t="str">
        <f t="shared" si="1497"/>
        <v>Q1</v>
      </c>
      <c r="X4222" t="str">
        <f t="shared" si="1498"/>
        <v>Not Applicable</v>
      </c>
      <c r="Y4222" t="str">
        <f t="shared" si="1499"/>
        <v>Low</v>
      </c>
      <c r="Z4222" s="3">
        <f t="shared" si="1500"/>
        <v>-8.4417693923977855E-2</v>
      </c>
      <c r="AA4222" s="3">
        <f t="shared" si="1501"/>
        <v>-0.9029719591816131</v>
      </c>
      <c r="AB4222" s="3">
        <f t="shared" si="1502"/>
        <v>0.15236498599238429</v>
      </c>
      <c r="AC4222" s="3">
        <f t="shared" si="1503"/>
        <v>-0.27392852265606671</v>
      </c>
      <c r="AD4222" s="3">
        <f t="shared" si="1504"/>
        <v>1.6440286649137754</v>
      </c>
      <c r="AE4222" s="3">
        <f t="shared" si="1505"/>
        <v>0.95955022307157944</v>
      </c>
      <c r="AF4222" s="3">
        <f t="shared" si="1506"/>
        <v>2.6718239107649415</v>
      </c>
      <c r="AG4222" t="str">
        <f t="shared" si="1507"/>
        <v>Cluster 2</v>
      </c>
      <c r="AH4222" t="str">
        <f t="shared" si="1508"/>
        <v>Not Applicable</v>
      </c>
      <c r="AI4222" t="e">
        <f t="shared" si="1509"/>
        <v>#N/A</v>
      </c>
      <c r="AJ4222">
        <f t="shared" si="1510"/>
        <v>29.87</v>
      </c>
      <c r="AK4222" t="str">
        <f t="shared" si="1511"/>
        <v>no - Low</v>
      </c>
      <c r="AL4222" t="str">
        <f t="shared" si="1512"/>
        <v>Q2 - Medium</v>
      </c>
      <c r="AM4222">
        <f t="shared" si="1513"/>
        <v>0</v>
      </c>
      <c r="AN4222">
        <f t="shared" si="1514"/>
        <v>0</v>
      </c>
      <c r="AO4222">
        <f t="shared" si="1515"/>
        <v>1</v>
      </c>
      <c r="AP4222">
        <f t="shared" si="1516"/>
        <v>0</v>
      </c>
      <c r="AQ4222">
        <f t="shared" si="1517"/>
        <v>175.7</v>
      </c>
    </row>
    <row r="4223" spans="1:43" x14ac:dyDescent="0.25">
      <c r="A4223" t="s">
        <v>48</v>
      </c>
      <c r="B4223">
        <v>122</v>
      </c>
      <c r="C4223" t="s">
        <v>25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  <c r="U4223">
        <f t="shared" si="1495"/>
        <v>0</v>
      </c>
      <c r="V4223" t="str">
        <f t="shared" si="1496"/>
        <v>&lt;=3 calls</v>
      </c>
      <c r="W4223" t="str">
        <f t="shared" si="1497"/>
        <v>Q3</v>
      </c>
      <c r="X4223" t="str">
        <f t="shared" si="1498"/>
        <v>Not Applicable</v>
      </c>
      <c r="Y4223" t="str">
        <f t="shared" si="1499"/>
        <v>Medium</v>
      </c>
      <c r="Z4223" s="3">
        <f t="shared" si="1500"/>
        <v>-1.6099940557400712</v>
      </c>
      <c r="AA4223" s="3">
        <f t="shared" si="1501"/>
        <v>0.2831090651578595</v>
      </c>
      <c r="AB4223" s="3">
        <f t="shared" si="1502"/>
        <v>-0.47321158615524656</v>
      </c>
      <c r="AC4223" s="3">
        <f t="shared" si="1503"/>
        <v>0.66806574347207237</v>
      </c>
      <c r="AD4223" s="3">
        <f t="shared" si="1504"/>
        <v>2.2535329992335602</v>
      </c>
      <c r="AE4223" s="3">
        <f t="shared" si="1505"/>
        <v>1.8282430487124455</v>
      </c>
      <c r="AF4223" s="3">
        <f t="shared" si="1506"/>
        <v>3.0994409676095054</v>
      </c>
      <c r="AG4223" t="str">
        <f t="shared" si="1507"/>
        <v>Cluster 2</v>
      </c>
      <c r="AH4223" t="str">
        <f t="shared" si="1508"/>
        <v>Not Applicable</v>
      </c>
      <c r="AI4223" t="e">
        <f t="shared" si="1509"/>
        <v>#N/A</v>
      </c>
      <c r="AJ4223">
        <f t="shared" si="1510"/>
        <v>15.86</v>
      </c>
      <c r="AK4223" t="str">
        <f t="shared" si="1511"/>
        <v>no - Low</v>
      </c>
      <c r="AL4223" t="str">
        <f t="shared" si="1512"/>
        <v>Q4 - Very High</v>
      </c>
      <c r="AM4223">
        <f t="shared" si="1513"/>
        <v>0</v>
      </c>
      <c r="AN4223">
        <f t="shared" si="1514"/>
        <v>0</v>
      </c>
      <c r="AO4223">
        <f t="shared" si="1515"/>
        <v>0</v>
      </c>
      <c r="AP4223">
        <f t="shared" si="1516"/>
        <v>0</v>
      </c>
      <c r="AQ4223">
        <f t="shared" si="1517"/>
        <v>93.3</v>
      </c>
    </row>
    <row r="4224" spans="1:43" x14ac:dyDescent="0.25">
      <c r="A4224" t="s">
        <v>26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  <c r="U4224">
        <f t="shared" si="1495"/>
        <v>0</v>
      </c>
      <c r="V4224" t="str">
        <f t="shared" si="1496"/>
        <v>&lt;=3 calls</v>
      </c>
      <c r="W4224" t="str">
        <f t="shared" si="1497"/>
        <v>Q3</v>
      </c>
      <c r="X4224" t="str">
        <f t="shared" si="1498"/>
        <v>Not Applicable</v>
      </c>
      <c r="Y4224" t="str">
        <f t="shared" si="1499"/>
        <v>High</v>
      </c>
      <c r="Z4224" s="3">
        <f t="shared" si="1500"/>
        <v>0.58950196105303443</v>
      </c>
      <c r="AA4224" s="3">
        <f t="shared" si="1501"/>
        <v>1.5209318791497257</v>
      </c>
      <c r="AB4224" s="3">
        <f t="shared" si="1502"/>
        <v>-9.9851600238565069E-2</v>
      </c>
      <c r="AC4224" s="3">
        <f t="shared" si="1503"/>
        <v>-0.27392852265606671</v>
      </c>
      <c r="AD4224" s="3">
        <f t="shared" si="1504"/>
        <v>3.1967266000254511</v>
      </c>
      <c r="AE4224" s="3">
        <f t="shared" si="1505"/>
        <v>1.6570315388350418</v>
      </c>
      <c r="AF4224" s="3">
        <f t="shared" si="1506"/>
        <v>1.8089903499128372</v>
      </c>
      <c r="AG4224" t="str">
        <f t="shared" si="1507"/>
        <v>Cluster 2</v>
      </c>
      <c r="AH4224" t="str">
        <f t="shared" si="1508"/>
        <v>Not Applicable</v>
      </c>
      <c r="AI4224" t="e">
        <f t="shared" si="1509"/>
        <v>#N/A</v>
      </c>
      <c r="AJ4224">
        <f t="shared" si="1510"/>
        <v>36.06</v>
      </c>
      <c r="AK4224" t="str">
        <f t="shared" si="1511"/>
        <v>no - Low</v>
      </c>
      <c r="AL4224" t="str">
        <f t="shared" si="1512"/>
        <v>Q2 - Medium</v>
      </c>
      <c r="AM4224">
        <f t="shared" si="1513"/>
        <v>0</v>
      </c>
      <c r="AN4224">
        <f t="shared" si="1514"/>
        <v>1</v>
      </c>
      <c r="AO4224">
        <f t="shared" si="1515"/>
        <v>0</v>
      </c>
      <c r="AP4224">
        <f t="shared" si="1516"/>
        <v>2</v>
      </c>
      <c r="AQ4224">
        <f t="shared" si="1517"/>
        <v>212.1</v>
      </c>
    </row>
    <row r="4225" spans="1:43" x14ac:dyDescent="0.25">
      <c r="A4225" t="s">
        <v>40</v>
      </c>
      <c r="B4225">
        <v>131</v>
      </c>
      <c r="C4225" t="s">
        <v>25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  <c r="U4225">
        <f t="shared" si="1495"/>
        <v>0</v>
      </c>
      <c r="V4225" t="str">
        <f t="shared" si="1496"/>
        <v>&lt;=3 calls</v>
      </c>
      <c r="W4225" t="str">
        <f t="shared" si="1497"/>
        <v>Q4</v>
      </c>
      <c r="X4225" t="str">
        <f t="shared" si="1498"/>
        <v>Not Applicable</v>
      </c>
      <c r="Y4225" t="str">
        <f t="shared" si="1499"/>
        <v>Medium</v>
      </c>
      <c r="Z4225" s="3">
        <f t="shared" si="1500"/>
        <v>-2.5357078675216811</v>
      </c>
      <c r="AA4225" s="3">
        <f t="shared" si="1501"/>
        <v>-0.43132564581172234</v>
      </c>
      <c r="AB4225" s="3">
        <f t="shared" si="1502"/>
        <v>-0.29050350794070007</v>
      </c>
      <c r="AC4225" s="3">
        <f t="shared" si="1503"/>
        <v>0.12460751301353053</v>
      </c>
      <c r="AD4225" s="3">
        <f t="shared" si="1504"/>
        <v>2.1094825209160595</v>
      </c>
      <c r="AE4225" s="3">
        <f t="shared" si="1505"/>
        <v>2.5914813374924233</v>
      </c>
      <c r="AF4225" s="3">
        <f t="shared" si="1506"/>
        <v>4.1208778845159522</v>
      </c>
      <c r="AG4225" t="str">
        <f t="shared" si="1507"/>
        <v>Cluster 1</v>
      </c>
      <c r="AH4225" t="str">
        <f t="shared" si="1508"/>
        <v>Not Applicable</v>
      </c>
      <c r="AI4225" t="e">
        <f t="shared" si="1509"/>
        <v>#N/A</v>
      </c>
      <c r="AJ4225">
        <f t="shared" si="1510"/>
        <v>7.36</v>
      </c>
      <c r="AK4225" t="str">
        <f t="shared" si="1511"/>
        <v>no - Medium</v>
      </c>
      <c r="AL4225" t="str">
        <f t="shared" si="1512"/>
        <v>Q3 - High</v>
      </c>
      <c r="AM4225">
        <f t="shared" si="1513"/>
        <v>0</v>
      </c>
      <c r="AN4225">
        <f t="shared" si="1514"/>
        <v>0</v>
      </c>
      <c r="AO4225">
        <f t="shared" si="1515"/>
        <v>0</v>
      </c>
      <c r="AP4225">
        <f t="shared" si="1516"/>
        <v>0</v>
      </c>
      <c r="AQ4225">
        <f t="shared" si="1517"/>
        <v>43.3</v>
      </c>
    </row>
    <row r="4226" spans="1:43" x14ac:dyDescent="0.25">
      <c r="A4226" t="s">
        <v>49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  <c r="U4226">
        <f t="shared" ref="U4226:U4251" si="1518">IF(T4226="yes",1,0)</f>
        <v>0</v>
      </c>
      <c r="V4226" t="str">
        <f t="shared" ref="V4226:V4251" si="1519">IF(S4226&gt;3,"&gt;3 calls","&lt;=3 calls")</f>
        <v>&lt;=3 calls</v>
      </c>
      <c r="W4226" t="str">
        <f t="shared" ref="W4226:W4251" si="1520">IF(B4226&lt;=_xlfn.QUARTILE.INC($B$2:$B$4251,1),"Q1",
IF(B4226&lt;=_xlfn.QUARTILE.INC($B$2:$B$4251,2),"Q2",
IF(B4226&lt;=_xlfn.QUARTILE.INC($B$2:$B$4251,3),"Q3","Q4")))</f>
        <v>Q4</v>
      </c>
      <c r="X4226" t="str">
        <f t="shared" ref="X4226:X4251" si="1521">IF(D4226="no","Not Applicable",IF(R4226&gt;2.84,"High","Low"))</f>
        <v>Not Applicable</v>
      </c>
      <c r="Y4226" t="str">
        <f t="shared" ref="Y4226:Y4251" si="1522">IF(J4226&lt;=165,"Low",IF(J4226&lt;=233,"Medium","High"))</f>
        <v>Medium</v>
      </c>
      <c r="Z4226" s="3">
        <f t="shared" ref="Z4226:Z4251" si="1523">(G4226-AVERAGE($G$2:$G$4251))/_xlfn.STDEV.S($G$2:$G$4251)</f>
        <v>-0.13255481213662149</v>
      </c>
      <c r="AA4226" s="3">
        <f t="shared" ref="AA4226:AA4251" si="1524">(J4226-AVERAGE($J$2:$J$4251))/_xlfn.STDEV.S($J$2:$J$4251)</f>
        <v>-3.4608467630870329E-3</v>
      </c>
      <c r="AB4226" s="3">
        <f t="shared" ref="AB4226:AB4251" si="1525">(M4226-AVERAGE($M$2:$M$4251))/_xlfn.STDEV.S($M$2:$M$4251)</f>
        <v>0.60516326678495547</v>
      </c>
      <c r="AC4226" s="3">
        <f t="shared" ref="AC4226:AC4251" si="1526">(P4226-AVERAGE($P$2:$P$4251))/_xlfn.STDEV.S($P$2:$P$4251)</f>
        <v>0.19706861040800316</v>
      </c>
      <c r="AD4226" s="3">
        <f t="shared" ref="AD4226:AD4251" si="1527">SQRT((Z4226-$BQ$13)^2+(AA4226-$BR$13)^2+(AB4226-$BS$13)^2+(AC4226-$BT$13)^2)</f>
        <v>2.3989734906708273</v>
      </c>
      <c r="AE4226" s="3">
        <f t="shared" ref="AE4226:AE4251" si="1528">SQRT((Z4226-$BQ$14)^2+(AA4226-$BR$14)^2+(AB4226-$BS$14)^2+(AC4226-$BT$14)^2)</f>
        <v>0.65010873886979326</v>
      </c>
      <c r="AF4226" s="3">
        <f t="shared" ref="AF4226:AF4251" si="1529">SQRT((Z4226-$BQ$15)^2+(AA4226-$BR$15)^2+(AB4226-$BS$15)^2+(AC4226-$BT$15)^2)</f>
        <v>1.7578990118230264</v>
      </c>
      <c r="AG4226" t="str">
        <f t="shared" ref="AG4226:AG4251" si="1530">IF(AD4226=MIN(AD4226:AF4226),"Cluster 1",IF(AE4226=MIN(AD4226:AF4226),"Cluster 2","Cluster 3"))</f>
        <v>Cluster 2</v>
      </c>
      <c r="AH4226" t="str">
        <f t="shared" ref="AH4226:AH4251" si="1531">IF(E4226="no","Not Applicable",IF(F4226=0,"0 messages",IF(F4226&lt;=16,"1-16 messages","&gt;16 messages")))</f>
        <v>Not Applicable</v>
      </c>
      <c r="AI4226" t="e">
        <f t="shared" ref="AI4226:AI4251" si="1532">IF(T4226="yes",I4226,NA())</f>
        <v>#N/A</v>
      </c>
      <c r="AJ4226">
        <f t="shared" ref="AJ4226:AJ4251" si="1533">IF(T4226="no",I4226,NA())</f>
        <v>29.43</v>
      </c>
      <c r="AK4226" t="str">
        <f t="shared" ref="AK4226:AK4251" si="1534">D4226&amp;" - "&amp;IF(Q4226&lt;=3,"Low",IF(Q4226&lt;=6,"Medium","High"))</f>
        <v>no - Low</v>
      </c>
      <c r="AL4226" t="str">
        <f t="shared" ref="AL4226:AL4251" si="1535">IF(P4226&lt;=8.5,"Q1 - Low",IF(P4226&lt;=10.3,"Q2 - Medium",IF(P4226&lt;=12,"Q3 - High","Q4 - Very High")))</f>
        <v>Q3 - High</v>
      </c>
      <c r="AM4226">
        <f t="shared" ref="AM4226:AM4251" si="1536">IF(D4226="yes",1,0)</f>
        <v>0</v>
      </c>
      <c r="AN4226">
        <f t="shared" ref="AN4226:AN4251" si="1537">IF(C4226="area_code_415",1,0)</f>
        <v>1</v>
      </c>
      <c r="AO4226">
        <f t="shared" ref="AO4226:AO4251" si="1538">IF(C4226="area_code_510",1,0)</f>
        <v>0</v>
      </c>
      <c r="AP4226">
        <f t="shared" ref="AP4226:AP4251" si="1539">S4226</f>
        <v>1</v>
      </c>
      <c r="AQ4226">
        <f t="shared" ref="AQ4226:AQ4251" si="1540">G4226</f>
        <v>173.1</v>
      </c>
    </row>
    <row r="4227" spans="1:43" x14ac:dyDescent="0.25">
      <c r="A4227" t="s">
        <v>45</v>
      </c>
      <c r="B4227">
        <v>128</v>
      </c>
      <c r="C4227" t="s">
        <v>28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  <c r="U4227">
        <f t="shared" si="1518"/>
        <v>0</v>
      </c>
      <c r="V4227" t="str">
        <f t="shared" si="1519"/>
        <v>&lt;=3 calls</v>
      </c>
      <c r="W4227" t="str">
        <f t="shared" si="1520"/>
        <v>Q4</v>
      </c>
      <c r="X4227" t="str">
        <f t="shared" si="1521"/>
        <v>Not Applicable</v>
      </c>
      <c r="Y4227" t="str">
        <f t="shared" si="1522"/>
        <v>Medium</v>
      </c>
      <c r="Z4227" s="3">
        <f t="shared" si="1523"/>
        <v>-1.2008285509325993</v>
      </c>
      <c r="AA4227" s="3">
        <f t="shared" si="1524"/>
        <v>-0.29401089634960204</v>
      </c>
      <c r="AB4227" s="3">
        <f t="shared" si="1525"/>
        <v>0.17421051708325441</v>
      </c>
      <c r="AC4227" s="3">
        <f t="shared" si="1526"/>
        <v>2.6969764705172952</v>
      </c>
      <c r="AD4227" s="3">
        <f t="shared" si="1527"/>
        <v>3.9478042103592501</v>
      </c>
      <c r="AE4227" s="3">
        <f t="shared" si="1528"/>
        <v>2.9719459959248122</v>
      </c>
      <c r="AF4227" s="3">
        <f t="shared" si="1529"/>
        <v>3.1748650242265146</v>
      </c>
      <c r="AG4227" t="str">
        <f t="shared" si="1530"/>
        <v>Cluster 2</v>
      </c>
      <c r="AH4227" t="str">
        <f t="shared" si="1531"/>
        <v>&gt;16 messages</v>
      </c>
      <c r="AI4227" t="e">
        <f t="shared" si="1532"/>
        <v>#N/A</v>
      </c>
      <c r="AJ4227">
        <f t="shared" si="1533"/>
        <v>19.62</v>
      </c>
      <c r="AK4227" t="str">
        <f t="shared" si="1534"/>
        <v>no - Medium</v>
      </c>
      <c r="AL4227" t="str">
        <f t="shared" si="1535"/>
        <v>Q4 - Very High</v>
      </c>
      <c r="AM4227">
        <f t="shared" si="1536"/>
        <v>0</v>
      </c>
      <c r="AN4227">
        <f t="shared" si="1537"/>
        <v>0</v>
      </c>
      <c r="AO4227">
        <f t="shared" si="1538"/>
        <v>1</v>
      </c>
      <c r="AP4227">
        <f t="shared" si="1539"/>
        <v>0</v>
      </c>
      <c r="AQ4227">
        <f t="shared" si="1540"/>
        <v>115.4</v>
      </c>
    </row>
    <row r="4228" spans="1:43" x14ac:dyDescent="0.25">
      <c r="A4228" t="s">
        <v>40</v>
      </c>
      <c r="B4228">
        <v>81</v>
      </c>
      <c r="C4228" t="s">
        <v>25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  <c r="U4228">
        <f t="shared" si="1518"/>
        <v>0</v>
      </c>
      <c r="V4228" t="str">
        <f t="shared" si="1519"/>
        <v>&lt;=3 calls</v>
      </c>
      <c r="W4228" t="str">
        <f t="shared" si="1520"/>
        <v>Q2</v>
      </c>
      <c r="X4228" t="str">
        <f t="shared" si="1521"/>
        <v>Not Applicable</v>
      </c>
      <c r="Y4228" t="str">
        <f t="shared" si="1522"/>
        <v>Medium</v>
      </c>
      <c r="Z4228" s="3">
        <f t="shared" si="1523"/>
        <v>0.19699930485763192</v>
      </c>
      <c r="AA4228" s="3">
        <f t="shared" si="1524"/>
        <v>0.16967514168915121</v>
      </c>
      <c r="AB4228" s="3">
        <f t="shared" si="1525"/>
        <v>-1.5833617570458041</v>
      </c>
      <c r="AC4228" s="3">
        <f t="shared" si="1526"/>
        <v>0.41445190259141979</v>
      </c>
      <c r="AD4228" s="3">
        <f t="shared" si="1527"/>
        <v>2.2675829416458497</v>
      </c>
      <c r="AE4228" s="3">
        <f t="shared" si="1528"/>
        <v>1.6572275682773465</v>
      </c>
      <c r="AF4228" s="3">
        <f t="shared" si="1529"/>
        <v>2.8897878864846893</v>
      </c>
      <c r="AG4228" t="str">
        <f t="shared" si="1530"/>
        <v>Cluster 2</v>
      </c>
      <c r="AH4228" t="str">
        <f t="shared" si="1531"/>
        <v>Not Applicable</v>
      </c>
      <c r="AI4228" t="e">
        <f t="shared" si="1532"/>
        <v>#N/A</v>
      </c>
      <c r="AJ4228">
        <f t="shared" si="1533"/>
        <v>32.450000000000003</v>
      </c>
      <c r="AK4228" t="str">
        <f t="shared" si="1534"/>
        <v>no - Medium</v>
      </c>
      <c r="AL4228" t="str">
        <f t="shared" si="1535"/>
        <v>Q3 - High</v>
      </c>
      <c r="AM4228">
        <f t="shared" si="1536"/>
        <v>0</v>
      </c>
      <c r="AN4228">
        <f t="shared" si="1537"/>
        <v>0</v>
      </c>
      <c r="AO4228">
        <f t="shared" si="1538"/>
        <v>0</v>
      </c>
      <c r="AP4228">
        <f t="shared" si="1539"/>
        <v>1</v>
      </c>
      <c r="AQ4228">
        <f t="shared" si="1540"/>
        <v>190.9</v>
      </c>
    </row>
    <row r="4229" spans="1:43" x14ac:dyDescent="0.25">
      <c r="A4229" t="s">
        <v>75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  <c r="U4229">
        <f t="shared" si="1518"/>
        <v>0</v>
      </c>
      <c r="V4229" t="str">
        <f t="shared" si="1519"/>
        <v>&lt;=3 calls</v>
      </c>
      <c r="W4229" t="str">
        <f t="shared" si="1520"/>
        <v>Q2</v>
      </c>
      <c r="X4229" t="str">
        <f t="shared" si="1521"/>
        <v>Not Applicable</v>
      </c>
      <c r="Y4229" t="str">
        <f t="shared" si="1522"/>
        <v>High</v>
      </c>
      <c r="Z4229" s="3">
        <f t="shared" si="1523"/>
        <v>0.99681603823694287</v>
      </c>
      <c r="AA4229" s="3">
        <f t="shared" si="1524"/>
        <v>0.74082489669826002</v>
      </c>
      <c r="AB4229" s="3">
        <f t="shared" si="1525"/>
        <v>0.79581517448709049</v>
      </c>
      <c r="AC4229" s="3">
        <f t="shared" si="1526"/>
        <v>0.41445190259141979</v>
      </c>
      <c r="AD4229" s="3">
        <f t="shared" si="1527"/>
        <v>3.4990530057699001</v>
      </c>
      <c r="AE4229" s="3">
        <f t="shared" si="1528"/>
        <v>1.5321735910659562</v>
      </c>
      <c r="AF4229" s="3">
        <f t="shared" si="1529"/>
        <v>0.67211597892962016</v>
      </c>
      <c r="AG4229" t="str">
        <f t="shared" si="1530"/>
        <v>Cluster 3</v>
      </c>
      <c r="AH4229" t="str">
        <f t="shared" si="1531"/>
        <v>Not Applicable</v>
      </c>
      <c r="AI4229" t="e">
        <f t="shared" si="1532"/>
        <v>#N/A</v>
      </c>
      <c r="AJ4229">
        <f t="shared" si="1533"/>
        <v>39.799999999999997</v>
      </c>
      <c r="AK4229" t="str">
        <f t="shared" si="1534"/>
        <v>no - Medium</v>
      </c>
      <c r="AL4229" t="str">
        <f t="shared" si="1535"/>
        <v>Q3 - High</v>
      </c>
      <c r="AM4229">
        <f t="shared" si="1536"/>
        <v>0</v>
      </c>
      <c r="AN4229">
        <f t="shared" si="1537"/>
        <v>1</v>
      </c>
      <c r="AO4229">
        <f t="shared" si="1538"/>
        <v>0</v>
      </c>
      <c r="AP4229">
        <f t="shared" si="1539"/>
        <v>1</v>
      </c>
      <c r="AQ4229">
        <f t="shared" si="1540"/>
        <v>234.1</v>
      </c>
    </row>
    <row r="4230" spans="1:43" x14ac:dyDescent="0.25">
      <c r="A4230" t="s">
        <v>30</v>
      </c>
      <c r="B4230">
        <v>96</v>
      </c>
      <c r="C4230" t="s">
        <v>25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  <c r="U4230">
        <f t="shared" si="1518"/>
        <v>0</v>
      </c>
      <c r="V4230" t="str">
        <f t="shared" si="1519"/>
        <v>&lt;=3 calls</v>
      </c>
      <c r="W4230" t="str">
        <f t="shared" si="1520"/>
        <v>Q2</v>
      </c>
      <c r="X4230" t="str">
        <f t="shared" si="1521"/>
        <v>Not Applicable</v>
      </c>
      <c r="Y4230" t="str">
        <f t="shared" si="1522"/>
        <v>Low</v>
      </c>
      <c r="Z4230" s="3">
        <f t="shared" si="1523"/>
        <v>-1.4470684248665078</v>
      </c>
      <c r="AA4230" s="3">
        <f t="shared" si="1524"/>
        <v>-2.1189040160128512</v>
      </c>
      <c r="AB4230" s="3">
        <f t="shared" si="1525"/>
        <v>0.7084330501236118</v>
      </c>
      <c r="AC4230" s="3">
        <f t="shared" si="1526"/>
        <v>1.3564461687195588</v>
      </c>
      <c r="AD4230" s="3">
        <f t="shared" si="1527"/>
        <v>3.1501426009611153</v>
      </c>
      <c r="AE4230" s="3">
        <f t="shared" si="1528"/>
        <v>2.9875717314338144</v>
      </c>
      <c r="AF4230" s="3">
        <f t="shared" si="1529"/>
        <v>3.9909611993271517</v>
      </c>
      <c r="AG4230" t="str">
        <f t="shared" si="1530"/>
        <v>Cluster 2</v>
      </c>
      <c r="AH4230" t="str">
        <f t="shared" si="1531"/>
        <v>Not Applicable</v>
      </c>
      <c r="AI4230" t="e">
        <f t="shared" si="1532"/>
        <v>#N/A</v>
      </c>
      <c r="AJ4230">
        <f t="shared" si="1533"/>
        <v>17.36</v>
      </c>
      <c r="AK4230" t="str">
        <f t="shared" si="1534"/>
        <v>no - Low</v>
      </c>
      <c r="AL4230" t="str">
        <f t="shared" si="1535"/>
        <v>Q4 - Very High</v>
      </c>
      <c r="AM4230">
        <f t="shared" si="1536"/>
        <v>0</v>
      </c>
      <c r="AN4230">
        <f t="shared" si="1537"/>
        <v>0</v>
      </c>
      <c r="AO4230">
        <f t="shared" si="1538"/>
        <v>0</v>
      </c>
      <c r="AP4230">
        <f t="shared" si="1539"/>
        <v>1</v>
      </c>
      <c r="AQ4230">
        <f t="shared" si="1540"/>
        <v>102.1</v>
      </c>
    </row>
    <row r="4231" spans="1:43" x14ac:dyDescent="0.25">
      <c r="A4231" t="s">
        <v>50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  <c r="U4231">
        <f t="shared" si="1518"/>
        <v>0</v>
      </c>
      <c r="V4231" t="str">
        <f t="shared" si="1519"/>
        <v>&lt;=3 calls</v>
      </c>
      <c r="W4231" t="str">
        <f t="shared" si="1520"/>
        <v>Q2</v>
      </c>
      <c r="X4231" t="str">
        <f t="shared" si="1521"/>
        <v>Not Applicable</v>
      </c>
      <c r="Y4231" t="str">
        <f t="shared" si="1522"/>
        <v>Medium</v>
      </c>
      <c r="Z4231" s="3">
        <f t="shared" si="1523"/>
        <v>-0.89534299304466802</v>
      </c>
      <c r="AA4231" s="3">
        <f t="shared" si="1524"/>
        <v>7.2161768882718497E-2</v>
      </c>
      <c r="AB4231" s="3">
        <f t="shared" si="1525"/>
        <v>0.10073009432305616</v>
      </c>
      <c r="AC4231" s="3">
        <f t="shared" si="1526"/>
        <v>-1.2521533374814422</v>
      </c>
      <c r="AD4231" s="3">
        <f t="shared" si="1527"/>
        <v>1.5606639593166884</v>
      </c>
      <c r="AE4231" s="3">
        <f t="shared" si="1528"/>
        <v>1.5443059698617738</v>
      </c>
      <c r="AF4231" s="3">
        <f t="shared" si="1529"/>
        <v>3.2146679242483795</v>
      </c>
      <c r="AG4231" t="str">
        <f t="shared" si="1530"/>
        <v>Cluster 2</v>
      </c>
      <c r="AH4231" t="str">
        <f t="shared" si="1531"/>
        <v>Not Applicable</v>
      </c>
      <c r="AI4231" t="e">
        <f t="shared" si="1532"/>
        <v>#N/A</v>
      </c>
      <c r="AJ4231">
        <f t="shared" si="1533"/>
        <v>22.42</v>
      </c>
      <c r="AK4231" t="str">
        <f t="shared" si="1534"/>
        <v>no - Low</v>
      </c>
      <c r="AL4231" t="str">
        <f t="shared" si="1535"/>
        <v>Q1 - Low</v>
      </c>
      <c r="AM4231">
        <f t="shared" si="1536"/>
        <v>0</v>
      </c>
      <c r="AN4231">
        <f t="shared" si="1537"/>
        <v>1</v>
      </c>
      <c r="AO4231">
        <f t="shared" si="1538"/>
        <v>0</v>
      </c>
      <c r="AP4231">
        <f t="shared" si="1539"/>
        <v>1</v>
      </c>
      <c r="AQ4231">
        <f t="shared" si="1540"/>
        <v>131.9</v>
      </c>
    </row>
    <row r="4232" spans="1:43" x14ac:dyDescent="0.25">
      <c r="A4232" t="s">
        <v>65</v>
      </c>
      <c r="B4232">
        <v>145</v>
      </c>
      <c r="C4232" t="s">
        <v>25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  <c r="U4232">
        <f t="shared" si="1518"/>
        <v>0</v>
      </c>
      <c r="V4232" t="str">
        <f t="shared" si="1519"/>
        <v>&lt;=3 calls</v>
      </c>
      <c r="W4232" t="str">
        <f t="shared" si="1520"/>
        <v>Q4</v>
      </c>
      <c r="X4232" t="str">
        <f t="shared" si="1521"/>
        <v>Not Applicable</v>
      </c>
      <c r="Y4232" t="str">
        <f t="shared" si="1522"/>
        <v>Medium</v>
      </c>
      <c r="Z4232" s="3">
        <f t="shared" si="1523"/>
        <v>-0.83794873671420822</v>
      </c>
      <c r="AA4232" s="3">
        <f t="shared" si="1524"/>
        <v>0.12191348970232725</v>
      </c>
      <c r="AB4232" s="3">
        <f t="shared" si="1525"/>
        <v>0.19605604817412395</v>
      </c>
      <c r="AC4232" s="3">
        <f t="shared" si="1526"/>
        <v>3.4215874444620176</v>
      </c>
      <c r="AD4232" s="3">
        <f t="shared" si="1527"/>
        <v>4.7186794857996697</v>
      </c>
      <c r="AE4232" s="3">
        <f t="shared" si="1528"/>
        <v>3.530257724084477</v>
      </c>
      <c r="AF4232" s="3">
        <f t="shared" si="1529"/>
        <v>3.2648894479307549</v>
      </c>
      <c r="AG4232" t="str">
        <f t="shared" si="1530"/>
        <v>Cluster 3</v>
      </c>
      <c r="AH4232" t="str">
        <f t="shared" si="1531"/>
        <v>Not Applicable</v>
      </c>
      <c r="AI4232" t="e">
        <f t="shared" si="1532"/>
        <v>#N/A</v>
      </c>
      <c r="AJ4232">
        <f t="shared" si="1533"/>
        <v>22.95</v>
      </c>
      <c r="AK4232" t="str">
        <f t="shared" si="1534"/>
        <v>no - Medium</v>
      </c>
      <c r="AL4232" t="str">
        <f t="shared" si="1535"/>
        <v>Q4 - Very High</v>
      </c>
      <c r="AM4232">
        <f t="shared" si="1536"/>
        <v>0</v>
      </c>
      <c r="AN4232">
        <f t="shared" si="1537"/>
        <v>0</v>
      </c>
      <c r="AO4232">
        <f t="shared" si="1538"/>
        <v>0</v>
      </c>
      <c r="AP4232">
        <f t="shared" si="1539"/>
        <v>0</v>
      </c>
      <c r="AQ4232">
        <f t="shared" si="1540"/>
        <v>135</v>
      </c>
    </row>
    <row r="4233" spans="1:43" x14ac:dyDescent="0.25">
      <c r="A4233" t="s">
        <v>45</v>
      </c>
      <c r="B4233">
        <v>53</v>
      </c>
      <c r="C4233" t="s">
        <v>28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  <c r="U4233">
        <f t="shared" si="1518"/>
        <v>0</v>
      </c>
      <c r="V4233" t="str">
        <f t="shared" si="1519"/>
        <v>&lt;=3 calls</v>
      </c>
      <c r="W4233" t="str">
        <f t="shared" si="1520"/>
        <v>Q1</v>
      </c>
      <c r="X4233" t="str">
        <f t="shared" si="1521"/>
        <v>Low</v>
      </c>
      <c r="Y4233" t="str">
        <f t="shared" si="1522"/>
        <v>Medium</v>
      </c>
      <c r="Z4233" s="3">
        <f t="shared" si="1523"/>
        <v>-0.65280597435788623</v>
      </c>
      <c r="AA4233" s="3">
        <f t="shared" si="1524"/>
        <v>0.56171870174766858</v>
      </c>
      <c r="AB4233" s="3">
        <f t="shared" si="1525"/>
        <v>-0.61818647430374485</v>
      </c>
      <c r="AC4233" s="3">
        <f t="shared" si="1526"/>
        <v>-0.49131181483948333</v>
      </c>
      <c r="AD4233" s="3">
        <f t="shared" si="1527"/>
        <v>1.7216428877547474</v>
      </c>
      <c r="AE4233" s="3">
        <f t="shared" si="1528"/>
        <v>1.1684285842375635</v>
      </c>
      <c r="AF4233" s="3">
        <f t="shared" si="1529"/>
        <v>2.7868255201878513</v>
      </c>
      <c r="AG4233" t="str">
        <f t="shared" si="1530"/>
        <v>Cluster 2</v>
      </c>
      <c r="AH4233" t="str">
        <f t="shared" si="1531"/>
        <v>Not Applicable</v>
      </c>
      <c r="AI4233" t="e">
        <f t="shared" si="1532"/>
        <v>#N/A</v>
      </c>
      <c r="AJ4233">
        <f t="shared" si="1533"/>
        <v>24.65</v>
      </c>
      <c r="AK4233" t="str">
        <f t="shared" si="1534"/>
        <v>yes - Medium</v>
      </c>
      <c r="AL4233" t="str">
        <f t="shared" si="1535"/>
        <v>Q2 - Medium</v>
      </c>
      <c r="AM4233">
        <f t="shared" si="1536"/>
        <v>1</v>
      </c>
      <c r="AN4233">
        <f t="shared" si="1537"/>
        <v>0</v>
      </c>
      <c r="AO4233">
        <f t="shared" si="1538"/>
        <v>1</v>
      </c>
      <c r="AP4233">
        <f t="shared" si="1539"/>
        <v>0</v>
      </c>
      <c r="AQ4233">
        <f t="shared" si="1540"/>
        <v>145</v>
      </c>
    </row>
    <row r="4234" spans="1:43" x14ac:dyDescent="0.25">
      <c r="A4234" t="s">
        <v>70</v>
      </c>
      <c r="B4234">
        <v>108</v>
      </c>
      <c r="C4234" t="s">
        <v>25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  <c r="U4234">
        <f t="shared" si="1518"/>
        <v>0</v>
      </c>
      <c r="V4234" t="str">
        <f t="shared" si="1519"/>
        <v>&lt;=3 calls</v>
      </c>
      <c r="W4234" t="str">
        <f t="shared" si="1520"/>
        <v>Q3</v>
      </c>
      <c r="X4234" t="str">
        <f t="shared" si="1521"/>
        <v>Not Applicable</v>
      </c>
      <c r="Y4234" t="str">
        <f t="shared" si="1522"/>
        <v>Medium</v>
      </c>
      <c r="Z4234" s="3">
        <f t="shared" si="1523"/>
        <v>-0.18439478559639133</v>
      </c>
      <c r="AA4234" s="3">
        <f t="shared" si="1524"/>
        <v>-0.24823931319556233</v>
      </c>
      <c r="AB4234" s="3">
        <f t="shared" si="1525"/>
        <v>6.8954776372700408E-2</v>
      </c>
      <c r="AC4234" s="3">
        <f t="shared" si="1526"/>
        <v>2.117287691361518</v>
      </c>
      <c r="AD4234" s="3">
        <f t="shared" si="1527"/>
        <v>3.4771400404112387</v>
      </c>
      <c r="AE4234" s="3">
        <f t="shared" si="1528"/>
        <v>2.1408610703982029</v>
      </c>
      <c r="AF4234" s="3">
        <f t="shared" si="1529"/>
        <v>2.2530134009503824</v>
      </c>
      <c r="AG4234" t="str">
        <f t="shared" si="1530"/>
        <v>Cluster 2</v>
      </c>
      <c r="AH4234" t="str">
        <f t="shared" si="1531"/>
        <v>Not Applicable</v>
      </c>
      <c r="AI4234" t="e">
        <f t="shared" si="1532"/>
        <v>#N/A</v>
      </c>
      <c r="AJ4234">
        <f t="shared" si="1533"/>
        <v>28.95</v>
      </c>
      <c r="AK4234" t="str">
        <f t="shared" si="1534"/>
        <v>no - Medium</v>
      </c>
      <c r="AL4234" t="str">
        <f t="shared" si="1535"/>
        <v>Q4 - Very High</v>
      </c>
      <c r="AM4234">
        <f t="shared" si="1536"/>
        <v>0</v>
      </c>
      <c r="AN4234">
        <f t="shared" si="1537"/>
        <v>0</v>
      </c>
      <c r="AO4234">
        <f t="shared" si="1538"/>
        <v>0</v>
      </c>
      <c r="AP4234">
        <f t="shared" si="1539"/>
        <v>3</v>
      </c>
      <c r="AQ4234">
        <f t="shared" si="1540"/>
        <v>170.3</v>
      </c>
    </row>
    <row r="4235" spans="1:43" x14ac:dyDescent="0.25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  <c r="U4235">
        <f t="shared" si="1518"/>
        <v>0</v>
      </c>
      <c r="V4235" t="str">
        <f t="shared" si="1519"/>
        <v>&lt;=3 calls</v>
      </c>
      <c r="W4235" t="str">
        <f t="shared" si="1520"/>
        <v>Q1</v>
      </c>
      <c r="X4235" t="str">
        <f t="shared" si="1521"/>
        <v>Not Applicable</v>
      </c>
      <c r="Y4235" t="str">
        <f t="shared" si="1522"/>
        <v>Medium</v>
      </c>
      <c r="Z4235" s="3">
        <f t="shared" si="1523"/>
        <v>0.15626789713924077</v>
      </c>
      <c r="AA4235" s="3">
        <f t="shared" si="1524"/>
        <v>0.20350631184648549</v>
      </c>
      <c r="AB4235" s="3">
        <f t="shared" si="1525"/>
        <v>-0.18127585248635184</v>
      </c>
      <c r="AC4235" s="3">
        <f t="shared" si="1526"/>
        <v>0.19706861040800316</v>
      </c>
      <c r="AD4235" s="3">
        <f t="shared" si="1527"/>
        <v>2.2110326502236979</v>
      </c>
      <c r="AE4235" s="3">
        <f t="shared" si="1528"/>
        <v>0.37085232443720001</v>
      </c>
      <c r="AF4235" s="3">
        <f t="shared" si="1529"/>
        <v>1.8402167026537171</v>
      </c>
      <c r="AG4235" t="str">
        <f t="shared" si="1530"/>
        <v>Cluster 2</v>
      </c>
      <c r="AH4235" t="str">
        <f t="shared" si="1531"/>
        <v>Not Applicable</v>
      </c>
      <c r="AI4235" t="e">
        <f t="shared" si="1532"/>
        <v>#N/A</v>
      </c>
      <c r="AJ4235">
        <f t="shared" si="1533"/>
        <v>32.08</v>
      </c>
      <c r="AK4235" t="str">
        <f t="shared" si="1534"/>
        <v>no - Low</v>
      </c>
      <c r="AL4235" t="str">
        <f t="shared" si="1535"/>
        <v>Q3 - High</v>
      </c>
      <c r="AM4235">
        <f t="shared" si="1536"/>
        <v>0</v>
      </c>
      <c r="AN4235">
        <f t="shared" si="1537"/>
        <v>1</v>
      </c>
      <c r="AO4235">
        <f t="shared" si="1538"/>
        <v>0</v>
      </c>
      <c r="AP4235">
        <f t="shared" si="1539"/>
        <v>1</v>
      </c>
      <c r="AQ4235">
        <f t="shared" si="1540"/>
        <v>188.7</v>
      </c>
    </row>
    <row r="4236" spans="1:43" x14ac:dyDescent="0.25">
      <c r="A4236" t="s">
        <v>58</v>
      </c>
      <c r="B4236">
        <v>61</v>
      </c>
      <c r="C4236" t="s">
        <v>28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  <c r="U4236">
        <f t="shared" si="1518"/>
        <v>0</v>
      </c>
      <c r="V4236" t="str">
        <f t="shared" si="1519"/>
        <v>&lt;=3 calls</v>
      </c>
      <c r="W4236" t="str">
        <f t="shared" si="1520"/>
        <v>Q1</v>
      </c>
      <c r="X4236" t="str">
        <f t="shared" si="1521"/>
        <v>Not Applicable</v>
      </c>
      <c r="Y4236" t="str">
        <f t="shared" si="1522"/>
        <v>Medium</v>
      </c>
      <c r="Z4236" s="3">
        <f t="shared" si="1523"/>
        <v>-3.2040732396280038</v>
      </c>
      <c r="AA4236" s="3">
        <f t="shared" si="1524"/>
        <v>0.43037415878390156</v>
      </c>
      <c r="AB4236" s="3">
        <f t="shared" si="1525"/>
        <v>-0.51690264833698563</v>
      </c>
      <c r="AC4236" s="3">
        <f t="shared" si="1526"/>
        <v>0.63183519477483641</v>
      </c>
      <c r="AD4236" s="3">
        <f t="shared" si="1527"/>
        <v>3.1305236357278448</v>
      </c>
      <c r="AE4236" s="3">
        <f t="shared" si="1528"/>
        <v>3.3343232150862621</v>
      </c>
      <c r="AF4236" s="3">
        <f t="shared" si="1529"/>
        <v>4.5205358500376578</v>
      </c>
      <c r="AG4236" t="str">
        <f t="shared" si="1530"/>
        <v>Cluster 1</v>
      </c>
      <c r="AH4236" t="str">
        <f t="shared" si="1531"/>
        <v>Not Applicable</v>
      </c>
      <c r="AI4236" t="e">
        <f t="shared" si="1532"/>
        <v>#N/A</v>
      </c>
      <c r="AJ4236">
        <f t="shared" si="1533"/>
        <v>1.22</v>
      </c>
      <c r="AK4236" t="str">
        <f t="shared" si="1534"/>
        <v>no - Medium</v>
      </c>
      <c r="AL4236" t="str">
        <f t="shared" si="1535"/>
        <v>Q3 - High</v>
      </c>
      <c r="AM4236">
        <f t="shared" si="1536"/>
        <v>0</v>
      </c>
      <c r="AN4236">
        <f t="shared" si="1537"/>
        <v>0</v>
      </c>
      <c r="AO4236">
        <f t="shared" si="1538"/>
        <v>1</v>
      </c>
      <c r="AP4236">
        <f t="shared" si="1539"/>
        <v>1</v>
      </c>
      <c r="AQ4236">
        <f t="shared" si="1540"/>
        <v>7.2</v>
      </c>
    </row>
    <row r="4237" spans="1:43" x14ac:dyDescent="0.25">
      <c r="A4237" t="s">
        <v>39</v>
      </c>
      <c r="B4237">
        <v>86</v>
      </c>
      <c r="C4237" t="s">
        <v>25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  <c r="U4237">
        <f t="shared" si="1518"/>
        <v>0</v>
      </c>
      <c r="V4237" t="str">
        <f t="shared" si="1519"/>
        <v>&gt;3 calls</v>
      </c>
      <c r="W4237" t="str">
        <f t="shared" si="1520"/>
        <v>Q2</v>
      </c>
      <c r="X4237" t="str">
        <f t="shared" si="1521"/>
        <v>Not Applicable</v>
      </c>
      <c r="Y4237" t="str">
        <f t="shared" si="1522"/>
        <v>Medium</v>
      </c>
      <c r="Z4237" s="3">
        <f t="shared" si="1523"/>
        <v>1.5559397748436135E-2</v>
      </c>
      <c r="AA4237" s="3">
        <f t="shared" si="1524"/>
        <v>0.5836094589082963</v>
      </c>
      <c r="AB4237" s="3">
        <f t="shared" si="1525"/>
        <v>-1.5555583538392426</v>
      </c>
      <c r="AC4237" s="3">
        <f t="shared" si="1526"/>
        <v>-1.6869199218482758</v>
      </c>
      <c r="AD4237" s="3">
        <f t="shared" si="1527"/>
        <v>2.0783849191744062</v>
      </c>
      <c r="AE4237" s="3">
        <f t="shared" si="1528"/>
        <v>2.3677632293608193</v>
      </c>
      <c r="AF4237" s="3">
        <f t="shared" si="1529"/>
        <v>3.8591348186315995</v>
      </c>
      <c r="AG4237" t="str">
        <f t="shared" si="1530"/>
        <v>Cluster 1</v>
      </c>
      <c r="AH4237" t="str">
        <f t="shared" si="1531"/>
        <v>Not Applicable</v>
      </c>
      <c r="AI4237" t="e">
        <f t="shared" si="1532"/>
        <v>#N/A</v>
      </c>
      <c r="AJ4237">
        <f t="shared" si="1533"/>
        <v>30.79</v>
      </c>
      <c r="AK4237" t="str">
        <f t="shared" si="1534"/>
        <v>no - Medium</v>
      </c>
      <c r="AL4237" t="str">
        <f t="shared" si="1535"/>
        <v>Q1 - Low</v>
      </c>
      <c r="AM4237">
        <f t="shared" si="1536"/>
        <v>0</v>
      </c>
      <c r="AN4237">
        <f t="shared" si="1537"/>
        <v>0</v>
      </c>
      <c r="AO4237">
        <f t="shared" si="1538"/>
        <v>0</v>
      </c>
      <c r="AP4237">
        <f t="shared" si="1539"/>
        <v>5</v>
      </c>
      <c r="AQ4237">
        <f t="shared" si="1540"/>
        <v>181.1</v>
      </c>
    </row>
    <row r="4238" spans="1:43" x14ac:dyDescent="0.25">
      <c r="A4238" t="s">
        <v>30</v>
      </c>
      <c r="B4238">
        <v>137</v>
      </c>
      <c r="C4238" t="s">
        <v>25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  <c r="U4238">
        <f t="shared" si="1518"/>
        <v>0</v>
      </c>
      <c r="V4238" t="str">
        <f t="shared" si="1519"/>
        <v>&lt;=3 calls</v>
      </c>
      <c r="W4238" t="str">
        <f t="shared" si="1520"/>
        <v>Q4</v>
      </c>
      <c r="X4238" t="str">
        <f t="shared" si="1521"/>
        <v>Not Applicable</v>
      </c>
      <c r="Y4238" t="str">
        <f t="shared" si="1522"/>
        <v>Medium</v>
      </c>
      <c r="Z4238" s="3">
        <f t="shared" si="1523"/>
        <v>-0.5269088959555871</v>
      </c>
      <c r="AA4238" s="3">
        <f t="shared" si="1524"/>
        <v>0.58559952774108048</v>
      </c>
      <c r="AB4238" s="3">
        <f t="shared" si="1525"/>
        <v>-0.57052349737821095</v>
      </c>
      <c r="AC4238" s="3">
        <f t="shared" si="1526"/>
        <v>0.19706861040800316</v>
      </c>
      <c r="AD4238" s="3">
        <f t="shared" si="1527"/>
        <v>2.0869509767666057</v>
      </c>
      <c r="AE4238" s="3">
        <f t="shared" si="1528"/>
        <v>0.99241769925597312</v>
      </c>
      <c r="AF4238" s="3">
        <f t="shared" si="1529"/>
        <v>2.3694770309428934</v>
      </c>
      <c r="AG4238" t="str">
        <f t="shared" si="1530"/>
        <v>Cluster 2</v>
      </c>
      <c r="AH4238" t="str">
        <f t="shared" si="1531"/>
        <v>Not Applicable</v>
      </c>
      <c r="AI4238" t="e">
        <f t="shared" si="1532"/>
        <v>#N/A</v>
      </c>
      <c r="AJ4238">
        <f t="shared" si="1533"/>
        <v>25.81</v>
      </c>
      <c r="AK4238" t="str">
        <f t="shared" si="1534"/>
        <v>no - Medium</v>
      </c>
      <c r="AL4238" t="str">
        <f t="shared" si="1535"/>
        <v>Q3 - High</v>
      </c>
      <c r="AM4238">
        <f t="shared" si="1536"/>
        <v>0</v>
      </c>
      <c r="AN4238">
        <f t="shared" si="1537"/>
        <v>0</v>
      </c>
      <c r="AO4238">
        <f t="shared" si="1538"/>
        <v>0</v>
      </c>
      <c r="AP4238">
        <f t="shared" si="1539"/>
        <v>2</v>
      </c>
      <c r="AQ4238">
        <f t="shared" si="1540"/>
        <v>151.80000000000001</v>
      </c>
    </row>
    <row r="4239" spans="1:43" x14ac:dyDescent="0.25">
      <c r="A4239" t="s">
        <v>71</v>
      </c>
      <c r="B4239">
        <v>74</v>
      </c>
      <c r="C4239" t="s">
        <v>28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  <c r="U4239">
        <f t="shared" si="1518"/>
        <v>0</v>
      </c>
      <c r="V4239" t="str">
        <f t="shared" si="1519"/>
        <v>&lt;=3 calls</v>
      </c>
      <c r="W4239" t="str">
        <f t="shared" si="1520"/>
        <v>Q2</v>
      </c>
      <c r="X4239" t="str">
        <f t="shared" si="1521"/>
        <v>Not Applicable</v>
      </c>
      <c r="Y4239" t="str">
        <f t="shared" si="1522"/>
        <v>Medium</v>
      </c>
      <c r="Z4239" s="3">
        <f t="shared" si="1523"/>
        <v>-0.38620039656478244</v>
      </c>
      <c r="AA4239" s="3">
        <f t="shared" si="1524"/>
        <v>0.19554603651534799</v>
      </c>
      <c r="AB4239" s="3">
        <f t="shared" si="1525"/>
        <v>-0.55860775314682765</v>
      </c>
      <c r="AC4239" s="3">
        <f t="shared" si="1526"/>
        <v>-0.63623400962842791</v>
      </c>
      <c r="AD4239" s="3">
        <f t="shared" si="1527"/>
        <v>1.4605591702967364</v>
      </c>
      <c r="AE4239" s="3">
        <f t="shared" si="1528"/>
        <v>0.95090763777943788</v>
      </c>
      <c r="AF4239" s="3">
        <f t="shared" si="1529"/>
        <v>2.7704183043787176</v>
      </c>
      <c r="AG4239" t="str">
        <f t="shared" si="1530"/>
        <v>Cluster 2</v>
      </c>
      <c r="AH4239" t="str">
        <f t="shared" si="1531"/>
        <v>Not Applicable</v>
      </c>
      <c r="AI4239" t="e">
        <f t="shared" si="1532"/>
        <v>#N/A</v>
      </c>
      <c r="AJ4239">
        <f t="shared" si="1533"/>
        <v>27.1</v>
      </c>
      <c r="AK4239" t="str">
        <f t="shared" si="1534"/>
        <v>no - Low</v>
      </c>
      <c r="AL4239" t="str">
        <f t="shared" si="1535"/>
        <v>Q1 - Low</v>
      </c>
      <c r="AM4239">
        <f t="shared" si="1536"/>
        <v>0</v>
      </c>
      <c r="AN4239">
        <f t="shared" si="1537"/>
        <v>0</v>
      </c>
      <c r="AO4239">
        <f t="shared" si="1538"/>
        <v>1</v>
      </c>
      <c r="AP4239">
        <f t="shared" si="1539"/>
        <v>1</v>
      </c>
      <c r="AQ4239">
        <f t="shared" si="1540"/>
        <v>159.4</v>
      </c>
    </row>
    <row r="4240" spans="1:43" x14ac:dyDescent="0.25">
      <c r="A4240" t="s">
        <v>58</v>
      </c>
      <c r="B4240">
        <v>118</v>
      </c>
      <c r="C4240" t="s">
        <v>28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  <c r="U4240">
        <f t="shared" si="1518"/>
        <v>0</v>
      </c>
      <c r="V4240" t="str">
        <f t="shared" si="1519"/>
        <v>&lt;=3 calls</v>
      </c>
      <c r="W4240" t="str">
        <f t="shared" si="1520"/>
        <v>Q3</v>
      </c>
      <c r="X4240" t="str">
        <f t="shared" si="1521"/>
        <v>Not Applicable</v>
      </c>
      <c r="Y4240" t="str">
        <f t="shared" si="1522"/>
        <v>Low</v>
      </c>
      <c r="Z4240" s="3">
        <f t="shared" si="1523"/>
        <v>0.85795896646970127</v>
      </c>
      <c r="AA4240" s="3">
        <f t="shared" si="1524"/>
        <v>-0.70197500707039384</v>
      </c>
      <c r="AB4240" s="3">
        <f t="shared" si="1525"/>
        <v>-0.22298095729619377</v>
      </c>
      <c r="AC4240" s="3">
        <f t="shared" si="1526"/>
        <v>-2.0314681775414092E-2</v>
      </c>
      <c r="AD4240" s="3">
        <f t="shared" si="1527"/>
        <v>2.2592858015233483</v>
      </c>
      <c r="AE4240" s="3">
        <f t="shared" si="1528"/>
        <v>1.1309269173158807</v>
      </c>
      <c r="AF4240" s="3">
        <f t="shared" si="1529"/>
        <v>2.3352984930526977</v>
      </c>
      <c r="AG4240" t="str">
        <f t="shared" si="1530"/>
        <v>Cluster 2</v>
      </c>
      <c r="AH4240" t="str">
        <f t="shared" si="1531"/>
        <v>&gt;16 messages</v>
      </c>
      <c r="AI4240" t="e">
        <f t="shared" si="1532"/>
        <v>#N/A</v>
      </c>
      <c r="AJ4240">
        <f t="shared" si="1533"/>
        <v>38.520000000000003</v>
      </c>
      <c r="AK4240" t="str">
        <f t="shared" si="1534"/>
        <v>no - Medium</v>
      </c>
      <c r="AL4240" t="str">
        <f t="shared" si="1535"/>
        <v>Q2 - Medium</v>
      </c>
      <c r="AM4240">
        <f t="shared" si="1536"/>
        <v>0</v>
      </c>
      <c r="AN4240">
        <f t="shared" si="1537"/>
        <v>0</v>
      </c>
      <c r="AO4240">
        <f t="shared" si="1538"/>
        <v>1</v>
      </c>
      <c r="AP4240">
        <f t="shared" si="1539"/>
        <v>3</v>
      </c>
      <c r="AQ4240">
        <f t="shared" si="1540"/>
        <v>226.6</v>
      </c>
    </row>
    <row r="4241" spans="1:43" x14ac:dyDescent="0.25">
      <c r="A4241" t="s">
        <v>20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  <c r="U4241">
        <f t="shared" si="1518"/>
        <v>0</v>
      </c>
      <c r="V4241" t="str">
        <f t="shared" si="1519"/>
        <v>&lt;=3 calls</v>
      </c>
      <c r="W4241" t="str">
        <f t="shared" si="1520"/>
        <v>Q3</v>
      </c>
      <c r="X4241" t="str">
        <f t="shared" si="1521"/>
        <v>Not Applicable</v>
      </c>
      <c r="Y4241" t="str">
        <f t="shared" si="1522"/>
        <v>High</v>
      </c>
      <c r="Z4241" s="3">
        <f t="shared" si="1523"/>
        <v>0.63763907926567798</v>
      </c>
      <c r="AA4241" s="3">
        <f t="shared" si="1524"/>
        <v>1.2025208659042297</v>
      </c>
      <c r="AB4241" s="3">
        <f t="shared" si="1525"/>
        <v>1.3062062190646817</v>
      </c>
      <c r="AC4241" s="3">
        <f t="shared" si="1526"/>
        <v>-1.0347700452980251</v>
      </c>
      <c r="AD4241" s="3">
        <f t="shared" si="1527"/>
        <v>3.5850740577544977</v>
      </c>
      <c r="AE4241" s="3">
        <f t="shared" si="1528"/>
        <v>2.1516421081841579</v>
      </c>
      <c r="AF4241" s="3">
        <f t="shared" si="1529"/>
        <v>2.0991358993257294</v>
      </c>
      <c r="AG4241" t="str">
        <f t="shared" si="1530"/>
        <v>Cluster 3</v>
      </c>
      <c r="AH4241" t="str">
        <f t="shared" si="1531"/>
        <v>Not Applicable</v>
      </c>
      <c r="AI4241" t="e">
        <f t="shared" si="1532"/>
        <v>#N/A</v>
      </c>
      <c r="AJ4241">
        <f t="shared" si="1533"/>
        <v>36.5</v>
      </c>
      <c r="AK4241" t="str">
        <f t="shared" si="1534"/>
        <v>no - Medium</v>
      </c>
      <c r="AL4241" t="str">
        <f t="shared" si="1535"/>
        <v>Q1 - Low</v>
      </c>
      <c r="AM4241">
        <f t="shared" si="1536"/>
        <v>0</v>
      </c>
      <c r="AN4241">
        <f t="shared" si="1537"/>
        <v>1</v>
      </c>
      <c r="AO4241">
        <f t="shared" si="1538"/>
        <v>0</v>
      </c>
      <c r="AP4241">
        <f t="shared" si="1539"/>
        <v>3</v>
      </c>
      <c r="AQ4241">
        <f t="shared" si="1540"/>
        <v>214.7</v>
      </c>
    </row>
    <row r="4242" spans="1:43" x14ac:dyDescent="0.25">
      <c r="A4242" t="s">
        <v>50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  <c r="U4242">
        <f t="shared" si="1518"/>
        <v>0</v>
      </c>
      <c r="V4242" t="str">
        <f t="shared" si="1519"/>
        <v>&lt;=3 calls</v>
      </c>
      <c r="W4242" t="str">
        <f t="shared" si="1520"/>
        <v>Q3</v>
      </c>
      <c r="X4242" t="str">
        <f t="shared" si="1521"/>
        <v>Not Applicable</v>
      </c>
      <c r="Y4242" t="str">
        <f t="shared" si="1522"/>
        <v>High</v>
      </c>
      <c r="Z4242" s="3">
        <f t="shared" si="1523"/>
        <v>-0.41952609378892058</v>
      </c>
      <c r="AA4242" s="3">
        <f t="shared" si="1524"/>
        <v>1.6005346324610996</v>
      </c>
      <c r="AB4242" s="3">
        <f t="shared" si="1525"/>
        <v>-2.4909442760028431</v>
      </c>
      <c r="AC4242" s="3">
        <f t="shared" si="1526"/>
        <v>-0.81738675311460851</v>
      </c>
      <c r="AD4242" s="3">
        <f t="shared" si="1527"/>
        <v>3.0587567347707143</v>
      </c>
      <c r="AE4242" s="3">
        <f t="shared" si="1528"/>
        <v>3.1001028601315386</v>
      </c>
      <c r="AF4242" s="3">
        <f t="shared" si="1529"/>
        <v>4.2267342859808794</v>
      </c>
      <c r="AG4242" t="str">
        <f t="shared" si="1530"/>
        <v>Cluster 1</v>
      </c>
      <c r="AH4242" t="str">
        <f t="shared" si="1531"/>
        <v>&gt;16 messages</v>
      </c>
      <c r="AI4242" t="e">
        <f t="shared" si="1532"/>
        <v>#N/A</v>
      </c>
      <c r="AJ4242">
        <f t="shared" si="1533"/>
        <v>26.79</v>
      </c>
      <c r="AK4242" t="str">
        <f t="shared" si="1534"/>
        <v>no - Medium</v>
      </c>
      <c r="AL4242" t="str">
        <f t="shared" si="1535"/>
        <v>Q1 - Low</v>
      </c>
      <c r="AM4242">
        <f t="shared" si="1536"/>
        <v>0</v>
      </c>
      <c r="AN4242">
        <f t="shared" si="1537"/>
        <v>1</v>
      </c>
      <c r="AO4242">
        <f t="shared" si="1538"/>
        <v>0</v>
      </c>
      <c r="AP4242">
        <f t="shared" si="1539"/>
        <v>1</v>
      </c>
      <c r="AQ4242">
        <f t="shared" si="1540"/>
        <v>157.6</v>
      </c>
    </row>
    <row r="4243" spans="1:43" x14ac:dyDescent="0.25">
      <c r="A4243" t="s">
        <v>59</v>
      </c>
      <c r="B4243">
        <v>80</v>
      </c>
      <c r="C4243" t="s">
        <v>28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  <c r="U4243">
        <f t="shared" si="1518"/>
        <v>0</v>
      </c>
      <c r="V4243" t="str">
        <f t="shared" si="1519"/>
        <v>&lt;=3 calls</v>
      </c>
      <c r="W4243" t="str">
        <f t="shared" si="1520"/>
        <v>Q2</v>
      </c>
      <c r="X4243" t="str">
        <f t="shared" si="1521"/>
        <v>Not Applicable</v>
      </c>
      <c r="Y4243" t="str">
        <f t="shared" si="1522"/>
        <v>Medium</v>
      </c>
      <c r="Z4243" s="3">
        <f t="shared" si="1523"/>
        <v>-0.43063465953029983</v>
      </c>
      <c r="AA4243" s="3">
        <f t="shared" si="1524"/>
        <v>0.17166521052193601</v>
      </c>
      <c r="AB4243" s="3">
        <f t="shared" si="1525"/>
        <v>-1.7323085599380972</v>
      </c>
      <c r="AC4243" s="3">
        <f t="shared" si="1526"/>
        <v>2.1535182400587534</v>
      </c>
      <c r="AD4243" s="3">
        <f t="shared" si="1527"/>
        <v>3.4896890081807372</v>
      </c>
      <c r="AE4243" s="3">
        <f t="shared" si="1528"/>
        <v>2.8024005623024117</v>
      </c>
      <c r="AF4243" s="3">
        <f t="shared" si="1529"/>
        <v>3.3954334700253352</v>
      </c>
      <c r="AG4243" t="str">
        <f t="shared" si="1530"/>
        <v>Cluster 2</v>
      </c>
      <c r="AH4243" t="str">
        <f t="shared" si="1531"/>
        <v>Not Applicable</v>
      </c>
      <c r="AI4243" t="e">
        <f t="shared" si="1532"/>
        <v>#N/A</v>
      </c>
      <c r="AJ4243">
        <f t="shared" si="1533"/>
        <v>26.69</v>
      </c>
      <c r="AK4243" t="str">
        <f t="shared" si="1534"/>
        <v>no - Low</v>
      </c>
      <c r="AL4243" t="str">
        <f t="shared" si="1535"/>
        <v>Q4 - Very High</v>
      </c>
      <c r="AM4243">
        <f t="shared" si="1536"/>
        <v>0</v>
      </c>
      <c r="AN4243">
        <f t="shared" si="1537"/>
        <v>0</v>
      </c>
      <c r="AO4243">
        <f t="shared" si="1538"/>
        <v>1</v>
      </c>
      <c r="AP4243">
        <f t="shared" si="1539"/>
        <v>2</v>
      </c>
      <c r="AQ4243">
        <f t="shared" si="1540"/>
        <v>157</v>
      </c>
    </row>
    <row r="4244" spans="1:43" x14ac:dyDescent="0.25">
      <c r="A4244" t="s">
        <v>60</v>
      </c>
      <c r="B4244">
        <v>150</v>
      </c>
      <c r="C4244" t="s">
        <v>25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  <c r="U4244">
        <f t="shared" si="1518"/>
        <v>0</v>
      </c>
      <c r="V4244" t="str">
        <f t="shared" si="1519"/>
        <v>&lt;=3 calls</v>
      </c>
      <c r="W4244" t="str">
        <f t="shared" si="1520"/>
        <v>Q4</v>
      </c>
      <c r="X4244" t="str">
        <f t="shared" si="1521"/>
        <v>Not Applicable</v>
      </c>
      <c r="Y4244" t="str">
        <f t="shared" si="1522"/>
        <v>Low</v>
      </c>
      <c r="Z4244" s="3">
        <f t="shared" si="1523"/>
        <v>-0.18994906846708121</v>
      </c>
      <c r="AA4244" s="3">
        <f t="shared" si="1524"/>
        <v>-0.74575652139164983</v>
      </c>
      <c r="AB4244" s="3">
        <f t="shared" si="1525"/>
        <v>1.3240798354117564</v>
      </c>
      <c r="AC4244" s="3">
        <f t="shared" si="1526"/>
        <v>-0.70869510702289995</v>
      </c>
      <c r="AD4244" s="3">
        <f t="shared" si="1527"/>
        <v>2.4913907521968852</v>
      </c>
      <c r="AE4244" s="3">
        <f t="shared" si="1528"/>
        <v>1.687503956461113</v>
      </c>
      <c r="AF4244" s="3">
        <f t="shared" si="1529"/>
        <v>2.7364779052664869</v>
      </c>
      <c r="AG4244" t="str">
        <f t="shared" si="1530"/>
        <v>Cluster 2</v>
      </c>
      <c r="AH4244" t="str">
        <f t="shared" si="1531"/>
        <v>Not Applicable</v>
      </c>
      <c r="AI4244" t="e">
        <f t="shared" si="1532"/>
        <v>#N/A</v>
      </c>
      <c r="AJ4244">
        <f t="shared" si="1533"/>
        <v>28.9</v>
      </c>
      <c r="AK4244" t="str">
        <f t="shared" si="1534"/>
        <v>no - Low</v>
      </c>
      <c r="AL4244" t="str">
        <f t="shared" si="1535"/>
        <v>Q1 - Low</v>
      </c>
      <c r="AM4244">
        <f t="shared" si="1536"/>
        <v>0</v>
      </c>
      <c r="AN4244">
        <f t="shared" si="1537"/>
        <v>0</v>
      </c>
      <c r="AO4244">
        <f t="shared" si="1538"/>
        <v>0</v>
      </c>
      <c r="AP4244">
        <f t="shared" si="1539"/>
        <v>0</v>
      </c>
      <c r="AQ4244">
        <f t="shared" si="1540"/>
        <v>170</v>
      </c>
    </row>
    <row r="4245" spans="1:43" x14ac:dyDescent="0.25">
      <c r="A4245" t="s">
        <v>75</v>
      </c>
      <c r="B4245">
        <v>140</v>
      </c>
      <c r="C4245" t="s">
        <v>28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  <c r="U4245">
        <f t="shared" si="1518"/>
        <v>1</v>
      </c>
      <c r="V4245" t="str">
        <f t="shared" si="1519"/>
        <v>&lt;=3 calls</v>
      </c>
      <c r="W4245" t="str">
        <f t="shared" si="1520"/>
        <v>Q4</v>
      </c>
      <c r="X4245" t="str">
        <f t="shared" si="1521"/>
        <v>Not Applicable</v>
      </c>
      <c r="Y4245" t="str">
        <f t="shared" si="1522"/>
        <v>High</v>
      </c>
      <c r="Z4245" s="3">
        <f t="shared" si="1523"/>
        <v>1.1930673663346441</v>
      </c>
      <c r="AA4245" s="3">
        <f t="shared" si="1524"/>
        <v>1.1627194892485426</v>
      </c>
      <c r="AB4245" s="3">
        <f t="shared" si="1525"/>
        <v>0.61112113890064745</v>
      </c>
      <c r="AC4245" s="3">
        <f t="shared" si="1526"/>
        <v>-0.99853949660078922</v>
      </c>
      <c r="AD4245" s="3">
        <f t="shared" si="1527"/>
        <v>3.476005396966487</v>
      </c>
      <c r="AE4245" s="3">
        <f t="shared" si="1528"/>
        <v>2.0361425598356462</v>
      </c>
      <c r="AF4245" s="3">
        <f t="shared" si="1529"/>
        <v>2.0516187580074345</v>
      </c>
      <c r="AG4245" t="str">
        <f t="shared" si="1530"/>
        <v>Cluster 2</v>
      </c>
      <c r="AH4245" t="str">
        <f t="shared" si="1531"/>
        <v>Not Applicable</v>
      </c>
      <c r="AI4245">
        <f t="shared" si="1532"/>
        <v>41.6</v>
      </c>
      <c r="AJ4245" t="e">
        <f t="shared" si="1533"/>
        <v>#N/A</v>
      </c>
      <c r="AK4245" t="str">
        <f t="shared" si="1534"/>
        <v>no - Medium</v>
      </c>
      <c r="AL4245" t="str">
        <f t="shared" si="1535"/>
        <v>Q1 - Low</v>
      </c>
      <c r="AM4245">
        <f t="shared" si="1536"/>
        <v>0</v>
      </c>
      <c r="AN4245">
        <f t="shared" si="1537"/>
        <v>0</v>
      </c>
      <c r="AO4245">
        <f t="shared" si="1538"/>
        <v>1</v>
      </c>
      <c r="AP4245">
        <f t="shared" si="1539"/>
        <v>1</v>
      </c>
      <c r="AQ4245">
        <f t="shared" si="1540"/>
        <v>244.7</v>
      </c>
    </row>
    <row r="4246" spans="1:43" x14ac:dyDescent="0.25">
      <c r="A4246" t="s">
        <v>42</v>
      </c>
      <c r="B4246">
        <v>97</v>
      </c>
      <c r="C4246" t="s">
        <v>28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  <c r="U4246">
        <f t="shared" si="1518"/>
        <v>1</v>
      </c>
      <c r="V4246" t="str">
        <f t="shared" si="1519"/>
        <v>&lt;=3 calls</v>
      </c>
      <c r="W4246" t="str">
        <f t="shared" si="1520"/>
        <v>Q2</v>
      </c>
      <c r="X4246" t="str">
        <f t="shared" si="1521"/>
        <v>Not Applicable</v>
      </c>
      <c r="Y4246" t="str">
        <f t="shared" si="1522"/>
        <v>High</v>
      </c>
      <c r="Z4246" s="3">
        <f t="shared" si="1523"/>
        <v>1.3393301485961386</v>
      </c>
      <c r="AA4246" s="3">
        <f t="shared" si="1524"/>
        <v>2.7886057256333565</v>
      </c>
      <c r="AB4246" s="3">
        <f t="shared" si="1525"/>
        <v>1.1115823966187519</v>
      </c>
      <c r="AC4246" s="3">
        <f t="shared" si="1526"/>
        <v>-0.52754236353671935</v>
      </c>
      <c r="AD4246" s="3">
        <f t="shared" si="1527"/>
        <v>4.9505550521527732</v>
      </c>
      <c r="AE4246" s="3">
        <f t="shared" si="1528"/>
        <v>3.3292707174052829</v>
      </c>
      <c r="AF4246" s="3">
        <f t="shared" si="1529"/>
        <v>2.3790947217690248</v>
      </c>
      <c r="AG4246" t="str">
        <f t="shared" si="1530"/>
        <v>Cluster 3</v>
      </c>
      <c r="AH4246" t="str">
        <f t="shared" si="1531"/>
        <v>Not Applicable</v>
      </c>
      <c r="AI4246">
        <f t="shared" si="1532"/>
        <v>42.94</v>
      </c>
      <c r="AJ4246" t="e">
        <f t="shared" si="1533"/>
        <v>#N/A</v>
      </c>
      <c r="AK4246" t="str">
        <f t="shared" si="1534"/>
        <v>no - Medium</v>
      </c>
      <c r="AL4246" t="str">
        <f t="shared" si="1535"/>
        <v>Q2 - Medium</v>
      </c>
      <c r="AM4246">
        <f t="shared" si="1536"/>
        <v>0</v>
      </c>
      <c r="AN4246">
        <f t="shared" si="1537"/>
        <v>0</v>
      </c>
      <c r="AO4246">
        <f t="shared" si="1538"/>
        <v>1</v>
      </c>
      <c r="AP4246">
        <f t="shared" si="1539"/>
        <v>1</v>
      </c>
      <c r="AQ4246">
        <f t="shared" si="1540"/>
        <v>252.6</v>
      </c>
    </row>
    <row r="4247" spans="1:43" x14ac:dyDescent="0.25">
      <c r="A4247" t="s">
        <v>35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  <c r="U4247">
        <f t="shared" si="1518"/>
        <v>0</v>
      </c>
      <c r="V4247" t="str">
        <f t="shared" si="1519"/>
        <v>&lt;=3 calls</v>
      </c>
      <c r="W4247" t="str">
        <f t="shared" si="1520"/>
        <v>Q2</v>
      </c>
      <c r="X4247" t="str">
        <f t="shared" si="1521"/>
        <v>Not Applicable</v>
      </c>
      <c r="Y4247" t="str">
        <f t="shared" si="1522"/>
        <v>High</v>
      </c>
      <c r="Z4247" s="3">
        <f t="shared" si="1523"/>
        <v>0.14886218664498829</v>
      </c>
      <c r="AA4247" s="3">
        <f t="shared" si="1524"/>
        <v>0.86818930199645861</v>
      </c>
      <c r="AB4247" s="3">
        <f t="shared" si="1525"/>
        <v>0.26159264144673255</v>
      </c>
      <c r="AC4247" s="3">
        <f t="shared" si="1526"/>
        <v>1.591586692182255E-2</v>
      </c>
      <c r="AD4247" s="3">
        <f t="shared" si="1527"/>
        <v>2.7264842991685794</v>
      </c>
      <c r="AE4247" s="3">
        <f t="shared" si="1528"/>
        <v>0.91901939021588508</v>
      </c>
      <c r="AF4247" s="3">
        <f t="shared" si="1529"/>
        <v>1.5018244389983713</v>
      </c>
      <c r="AG4247" t="str">
        <f t="shared" si="1530"/>
        <v>Cluster 2</v>
      </c>
      <c r="AH4247" t="str">
        <f t="shared" si="1531"/>
        <v>Not Applicable</v>
      </c>
      <c r="AI4247" t="e">
        <f t="shared" si="1532"/>
        <v>#N/A</v>
      </c>
      <c r="AJ4247">
        <f t="shared" si="1533"/>
        <v>32.01</v>
      </c>
      <c r="AK4247" t="str">
        <f t="shared" si="1534"/>
        <v>no - Medium</v>
      </c>
      <c r="AL4247" t="str">
        <f t="shared" si="1535"/>
        <v>Q2 - Medium</v>
      </c>
      <c r="AM4247">
        <f t="shared" si="1536"/>
        <v>0</v>
      </c>
      <c r="AN4247">
        <f t="shared" si="1537"/>
        <v>1</v>
      </c>
      <c r="AO4247">
        <f t="shared" si="1538"/>
        <v>0</v>
      </c>
      <c r="AP4247">
        <f t="shared" si="1539"/>
        <v>0</v>
      </c>
      <c r="AQ4247">
        <f t="shared" si="1540"/>
        <v>188.3</v>
      </c>
    </row>
    <row r="4248" spans="1:43" x14ac:dyDescent="0.25">
      <c r="A4248" t="s">
        <v>31</v>
      </c>
      <c r="B4248">
        <v>73</v>
      </c>
      <c r="C4248" t="s">
        <v>25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  <c r="U4248">
        <f t="shared" si="1518"/>
        <v>0</v>
      </c>
      <c r="V4248" t="str">
        <f t="shared" si="1519"/>
        <v>&lt;=3 calls</v>
      </c>
      <c r="W4248" t="str">
        <f t="shared" si="1520"/>
        <v>Q1</v>
      </c>
      <c r="X4248" t="str">
        <f t="shared" si="1521"/>
        <v>Not Applicable</v>
      </c>
      <c r="Y4248" t="str">
        <f t="shared" si="1522"/>
        <v>Low</v>
      </c>
      <c r="Z4248" s="3">
        <f t="shared" si="1523"/>
        <v>-4.3686286205586698E-2</v>
      </c>
      <c r="AA4248" s="3">
        <f t="shared" si="1524"/>
        <v>-1.3726282037187203</v>
      </c>
      <c r="AB4248" s="3">
        <f t="shared" si="1525"/>
        <v>-0.28454563582500869</v>
      </c>
      <c r="AC4248" s="3">
        <f t="shared" si="1526"/>
        <v>0.45068245128865581</v>
      </c>
      <c r="AD4248" s="3">
        <f t="shared" si="1527"/>
        <v>1.9156571246159391</v>
      </c>
      <c r="AE4248" s="3">
        <f t="shared" si="1528"/>
        <v>1.4731251026349146</v>
      </c>
      <c r="AF4248" s="3">
        <f t="shared" si="1529"/>
        <v>2.9445632811903444</v>
      </c>
      <c r="AG4248" t="str">
        <f t="shared" si="1530"/>
        <v>Cluster 2</v>
      </c>
      <c r="AH4248" t="str">
        <f t="shared" si="1531"/>
        <v>Not Applicable</v>
      </c>
      <c r="AI4248" t="e">
        <f t="shared" si="1532"/>
        <v>#N/A</v>
      </c>
      <c r="AJ4248">
        <f t="shared" si="1533"/>
        <v>30.24</v>
      </c>
      <c r="AK4248" t="str">
        <f t="shared" si="1534"/>
        <v>no - Medium</v>
      </c>
      <c r="AL4248" t="str">
        <f t="shared" si="1535"/>
        <v>Q3 - High</v>
      </c>
      <c r="AM4248">
        <f t="shared" si="1536"/>
        <v>0</v>
      </c>
      <c r="AN4248">
        <f t="shared" si="1537"/>
        <v>0</v>
      </c>
      <c r="AO4248">
        <f t="shared" si="1538"/>
        <v>0</v>
      </c>
      <c r="AP4248">
        <f t="shared" si="1539"/>
        <v>3</v>
      </c>
      <c r="AQ4248">
        <f t="shared" si="1540"/>
        <v>177.9</v>
      </c>
    </row>
    <row r="4249" spans="1:43" x14ac:dyDescent="0.25">
      <c r="A4249" t="s">
        <v>58</v>
      </c>
      <c r="B4249">
        <v>75</v>
      </c>
      <c r="C4249" t="s">
        <v>25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  <c r="U4249">
        <f t="shared" si="1518"/>
        <v>0</v>
      </c>
      <c r="V4249" t="str">
        <f t="shared" si="1519"/>
        <v>&lt;=3 calls</v>
      </c>
      <c r="W4249" t="str">
        <f t="shared" si="1520"/>
        <v>Q2</v>
      </c>
      <c r="X4249" t="str">
        <f t="shared" si="1521"/>
        <v>Not Applicable</v>
      </c>
      <c r="Y4249" t="str">
        <f t="shared" si="1522"/>
        <v>Medium</v>
      </c>
      <c r="Z4249" s="3">
        <f t="shared" si="1523"/>
        <v>-0.17698907510213888</v>
      </c>
      <c r="AA4249" s="3">
        <f t="shared" si="1524"/>
        <v>-0.1407755962252073</v>
      </c>
      <c r="AB4249" s="3">
        <f t="shared" si="1525"/>
        <v>-1.4185272951783332</v>
      </c>
      <c r="AC4249" s="3">
        <f t="shared" si="1526"/>
        <v>-1.2159227887842059</v>
      </c>
      <c r="AD4249" s="3">
        <f t="shared" si="1527"/>
        <v>1.2796098257160349</v>
      </c>
      <c r="AE4249" s="3">
        <f t="shared" si="1528"/>
        <v>1.8819752433676675</v>
      </c>
      <c r="AF4249" s="3">
        <f t="shared" si="1529"/>
        <v>3.6669142786856308</v>
      </c>
      <c r="AG4249" t="str">
        <f t="shared" si="1530"/>
        <v>Cluster 1</v>
      </c>
      <c r="AH4249" t="str">
        <f t="shared" si="1531"/>
        <v>Not Applicable</v>
      </c>
      <c r="AI4249" t="e">
        <f t="shared" si="1532"/>
        <v>#N/A</v>
      </c>
      <c r="AJ4249">
        <f t="shared" si="1533"/>
        <v>29.02</v>
      </c>
      <c r="AK4249" t="str">
        <f t="shared" si="1534"/>
        <v>no - High</v>
      </c>
      <c r="AL4249" t="str">
        <f t="shared" si="1535"/>
        <v>Q1 - Low</v>
      </c>
      <c r="AM4249">
        <f t="shared" si="1536"/>
        <v>0</v>
      </c>
      <c r="AN4249">
        <f t="shared" si="1537"/>
        <v>0</v>
      </c>
      <c r="AO4249">
        <f t="shared" si="1538"/>
        <v>0</v>
      </c>
      <c r="AP4249">
        <f t="shared" si="1539"/>
        <v>1</v>
      </c>
      <c r="AQ4249">
        <f t="shared" si="1540"/>
        <v>170.7</v>
      </c>
    </row>
    <row r="4250" spans="1:43" x14ac:dyDescent="0.25">
      <c r="A4250" t="s">
        <v>45</v>
      </c>
      <c r="B4250">
        <v>50</v>
      </c>
      <c r="C4250" t="s">
        <v>25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  <c r="U4250">
        <f t="shared" si="1518"/>
        <v>0</v>
      </c>
      <c r="V4250" t="str">
        <f t="shared" si="1519"/>
        <v>&lt;=3 calls</v>
      </c>
      <c r="W4250" t="str">
        <f t="shared" si="1520"/>
        <v>Q1</v>
      </c>
      <c r="X4250" t="str">
        <f t="shared" si="1521"/>
        <v>Not Applicable</v>
      </c>
      <c r="Y4250" t="str">
        <f t="shared" si="1522"/>
        <v>Medium</v>
      </c>
      <c r="Z4250" s="3">
        <f t="shared" si="1523"/>
        <v>1.0264388802139541</v>
      </c>
      <c r="AA4250" s="3">
        <f t="shared" si="1524"/>
        <v>0.45425498477731352</v>
      </c>
      <c r="AB4250" s="3">
        <f t="shared" si="1525"/>
        <v>1.9258249190966206</v>
      </c>
      <c r="AC4250" s="3">
        <f t="shared" si="1526"/>
        <v>-0.12900632786712207</v>
      </c>
      <c r="AD4250" s="3">
        <f t="shared" si="1527"/>
        <v>3.9421305825777395</v>
      </c>
      <c r="AE4250" s="3">
        <f t="shared" si="1528"/>
        <v>2.2327939039806557</v>
      </c>
      <c r="AF4250" s="3">
        <f t="shared" si="1529"/>
        <v>1.5589559664120232</v>
      </c>
      <c r="AG4250" t="str">
        <f t="shared" si="1530"/>
        <v>Cluster 3</v>
      </c>
      <c r="AH4250" t="str">
        <f t="shared" si="1531"/>
        <v>&gt;16 messages</v>
      </c>
      <c r="AI4250" t="e">
        <f t="shared" si="1532"/>
        <v>#N/A</v>
      </c>
      <c r="AJ4250">
        <f t="shared" si="1533"/>
        <v>40.07</v>
      </c>
      <c r="AK4250" t="str">
        <f t="shared" si="1534"/>
        <v>no - Medium</v>
      </c>
      <c r="AL4250" t="str">
        <f t="shared" si="1535"/>
        <v>Q2 - Medium</v>
      </c>
      <c r="AM4250">
        <f t="shared" si="1536"/>
        <v>0</v>
      </c>
      <c r="AN4250">
        <f t="shared" si="1537"/>
        <v>0</v>
      </c>
      <c r="AO4250">
        <f t="shared" si="1538"/>
        <v>0</v>
      </c>
      <c r="AP4250">
        <f t="shared" si="1539"/>
        <v>2</v>
      </c>
      <c r="AQ4250">
        <f t="shared" si="1540"/>
        <v>235.7</v>
      </c>
    </row>
    <row r="4251" spans="1:43" x14ac:dyDescent="0.25">
      <c r="A4251" t="s">
        <v>64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  <c r="U4251">
        <f t="shared" si="1518"/>
        <v>0</v>
      </c>
      <c r="V4251" t="str">
        <f t="shared" si="1519"/>
        <v>&lt;=3 calls</v>
      </c>
      <c r="W4251" t="str">
        <f t="shared" si="1520"/>
        <v>Q2</v>
      </c>
      <c r="X4251" t="str">
        <f t="shared" si="1521"/>
        <v>Not Applicable</v>
      </c>
      <c r="Y4251" t="str">
        <f t="shared" si="1522"/>
        <v>High</v>
      </c>
      <c r="Z4251" s="3">
        <f t="shared" si="1523"/>
        <v>-0.94162868363374852</v>
      </c>
      <c r="AA4251" s="3">
        <f t="shared" si="1524"/>
        <v>1.3318753400352124</v>
      </c>
      <c r="AB4251" s="3">
        <f t="shared" si="1525"/>
        <v>-0.90813625060074188</v>
      </c>
      <c r="AC4251" s="3">
        <f t="shared" si="1526"/>
        <v>-0.34638962005053869</v>
      </c>
      <c r="AD4251" s="3">
        <f t="shared" si="1527"/>
        <v>2.4241896149579629</v>
      </c>
      <c r="AE4251" s="3">
        <f t="shared" si="1528"/>
        <v>1.8987505675495315</v>
      </c>
      <c r="AF4251" s="3">
        <f t="shared" si="1529"/>
        <v>3.0551288264604004</v>
      </c>
      <c r="AG4251" t="str">
        <f t="shared" si="1530"/>
        <v>Cluster 2</v>
      </c>
      <c r="AH4251" t="str">
        <f t="shared" si="1531"/>
        <v>&gt;16 messages</v>
      </c>
      <c r="AI4251" t="e">
        <f t="shared" si="1532"/>
        <v>#N/A</v>
      </c>
      <c r="AJ4251">
        <f t="shared" si="1533"/>
        <v>22</v>
      </c>
      <c r="AK4251" t="str">
        <f t="shared" si="1534"/>
        <v>no - High</v>
      </c>
      <c r="AL4251" t="str">
        <f t="shared" si="1535"/>
        <v>Q2 - Medium</v>
      </c>
      <c r="AM4251">
        <f t="shared" si="1536"/>
        <v>0</v>
      </c>
      <c r="AN4251">
        <f t="shared" si="1537"/>
        <v>1</v>
      </c>
      <c r="AO4251">
        <f t="shared" si="1538"/>
        <v>0</v>
      </c>
      <c r="AP4251">
        <f t="shared" si="1539"/>
        <v>0</v>
      </c>
      <c r="AQ4251">
        <f t="shared" si="1540"/>
        <v>129.4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48DB-B058-442D-9C46-06C9A48F0BD2}">
  <dimension ref="D4:Z6"/>
  <sheetViews>
    <sheetView showGridLines="0" zoomScale="61" workbookViewId="0">
      <selection activeCell="AH25" sqref="AH25"/>
    </sheetView>
  </sheetViews>
  <sheetFormatPr defaultRowHeight="13.8" x14ac:dyDescent="0.25"/>
  <cols>
    <col min="5" max="5" width="11.09765625" bestFit="1" customWidth="1"/>
    <col min="19" max="19" width="9.5" bestFit="1" customWidth="1"/>
    <col min="26" max="26" width="10.296875" bestFit="1" customWidth="1"/>
  </cols>
  <sheetData>
    <row r="4" spans="4:26" ht="27.6" x14ac:dyDescent="0.45">
      <c r="D4" s="27" t="s">
        <v>195</v>
      </c>
      <c r="K4" s="27" t="s">
        <v>196</v>
      </c>
      <c r="R4" s="27" t="s">
        <v>197</v>
      </c>
      <c r="X4" s="27" t="s">
        <v>198</v>
      </c>
    </row>
    <row r="5" spans="4:26" ht="27.6" x14ac:dyDescent="0.25">
      <c r="S5" s="30"/>
    </row>
    <row r="6" spans="4:26" ht="32.4" x14ac:dyDescent="0.55000000000000004">
      <c r="E6" s="29">
        <f>COUNTA(train!A2:A4251)</f>
        <v>4250</v>
      </c>
      <c r="M6" s="28">
        <f>COUNTIF(train!T2:T4251,"yes")</f>
        <v>598</v>
      </c>
      <c r="S6" s="31">
        <f>COUNTIF(train!T2:T4251,"yes")/COUNTA(train!A2:A4251)</f>
        <v>0.14070588235294118</v>
      </c>
      <c r="Z6" s="28">
        <f>COUNTIF(train!T2:T4251,"no")</f>
        <v>3652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C1C2-CD72-4425-BA27-F95794C79D10}">
  <dimension ref="A1:O28"/>
  <sheetViews>
    <sheetView zoomScale="84" zoomScaleNormal="90" workbookViewId="0">
      <selection activeCell="P21" sqref="P21"/>
    </sheetView>
  </sheetViews>
  <sheetFormatPr defaultRowHeight="13.8" x14ac:dyDescent="0.25"/>
  <cols>
    <col min="1" max="1" width="11.09765625" customWidth="1"/>
    <col min="2" max="2" width="17.5" customWidth="1"/>
    <col min="3" max="3" width="20.59765625" customWidth="1"/>
    <col min="4" max="4" width="18.69921875" customWidth="1"/>
    <col min="5" max="5" width="11.296875" customWidth="1"/>
    <col min="6" max="6" width="20.796875" customWidth="1"/>
    <col min="7" max="7" width="18.3984375" customWidth="1"/>
    <col min="8" max="8" width="13.796875" customWidth="1"/>
    <col min="9" max="9" width="16" customWidth="1"/>
    <col min="10" max="10" width="4.3984375" customWidth="1"/>
    <col min="11" max="12" width="11.09765625" customWidth="1"/>
    <col min="13" max="13" width="8.8984375" customWidth="1"/>
    <col min="14" max="14" width="11.09765625" customWidth="1"/>
    <col min="15" max="15" width="18.296875" customWidth="1"/>
  </cols>
  <sheetData>
    <row r="1" spans="1:15" x14ac:dyDescent="0.25">
      <c r="A1" s="10" t="s">
        <v>76</v>
      </c>
      <c r="B1" t="s">
        <v>182</v>
      </c>
      <c r="C1" s="10" t="s">
        <v>78</v>
      </c>
      <c r="E1" t="s">
        <v>76</v>
      </c>
      <c r="F1" t="s">
        <v>184</v>
      </c>
      <c r="H1" s="17" t="s">
        <v>103</v>
      </c>
      <c r="I1" s="17" t="s">
        <v>102</v>
      </c>
      <c r="N1" t="s">
        <v>76</v>
      </c>
      <c r="O1" t="s">
        <v>185</v>
      </c>
    </row>
    <row r="2" spans="1:15" x14ac:dyDescent="0.25">
      <c r="A2" s="10" t="s">
        <v>85</v>
      </c>
      <c r="B2">
        <f>COUNTIF(train!$T$2:$T$4251,A2)</f>
        <v>3652</v>
      </c>
      <c r="C2" s="23">
        <f>B2/$B$4</f>
        <v>0.85929411764705887</v>
      </c>
      <c r="E2" t="s">
        <v>85</v>
      </c>
      <c r="F2" s="3">
        <f>AVERAGEIF(train!$T$2:$T$4251,E2,train!$B$2:$B$4251)</f>
        <v>99.924972617743705</v>
      </c>
      <c r="H2" s="17" t="s">
        <v>192</v>
      </c>
      <c r="I2" t="s">
        <v>22</v>
      </c>
      <c r="J2" t="s">
        <v>23</v>
      </c>
      <c r="K2" t="s">
        <v>101</v>
      </c>
      <c r="L2" t="s">
        <v>94</v>
      </c>
      <c r="N2" t="s">
        <v>85</v>
      </c>
      <c r="O2">
        <f>AVERAGEIF(train!$T$2:$T$4251,N2,train!$S$2:$S$4251)</f>
        <v>1.4416757940854326</v>
      </c>
    </row>
    <row r="3" spans="1:15" x14ac:dyDescent="0.25">
      <c r="A3" t="s">
        <v>82</v>
      </c>
      <c r="B3">
        <f>COUNTIF(train!$T$2:$T$4251,A3)</f>
        <v>598</v>
      </c>
      <c r="C3" s="23">
        <f t="shared" ref="C3:C4" si="0">B3/$B$4</f>
        <v>0.14070588235294118</v>
      </c>
      <c r="E3" t="s">
        <v>82</v>
      </c>
      <c r="F3" s="3">
        <f>AVERAGEIF(train!$T$2:$T$4251,E3,train!$B$2:$B$4251)</f>
        <v>102.13712374581939</v>
      </c>
      <c r="H3" s="18" t="s">
        <v>22</v>
      </c>
      <c r="I3">
        <v>3423</v>
      </c>
      <c r="J3">
        <v>431</v>
      </c>
      <c r="K3">
        <v>3854</v>
      </c>
      <c r="L3" s="21">
        <f>GETPIVOTDATA("[Measures].[Count of churn]",$H$1,"[Table1].[international_plan]","[Table1].[international_plan].&amp;[no]","[Table1].[churn]","[Table1].[churn].&amp;[yes]")/GETPIVOTDATA("[Measures].[Count of churn]",$H$1,"[Table1].[international_plan]","[Table1].[international_plan].&amp;[no]")</f>
        <v>0.11183186299948106</v>
      </c>
      <c r="N3" t="s">
        <v>82</v>
      </c>
      <c r="O3">
        <f>AVERAGEIF(train!$T$2:$T$4251,N3,train!$S$2:$S$4251)</f>
        <v>2.2759197324414715</v>
      </c>
    </row>
    <row r="4" spans="1:15" x14ac:dyDescent="0.25">
      <c r="A4" t="s">
        <v>183</v>
      </c>
      <c r="B4">
        <f>B3+B2</f>
        <v>4250</v>
      </c>
      <c r="C4" s="23">
        <f t="shared" si="0"/>
        <v>1</v>
      </c>
      <c r="E4" t="s">
        <v>87</v>
      </c>
      <c r="F4" s="3">
        <f>F3-F2</f>
        <v>2.2121511280756891</v>
      </c>
      <c r="H4" s="18" t="s">
        <v>23</v>
      </c>
      <c r="I4">
        <v>229</v>
      </c>
      <c r="J4">
        <v>167</v>
      </c>
      <c r="K4">
        <v>396</v>
      </c>
      <c r="L4" s="21">
        <f>GETPIVOTDATA("[Measures].[Count of churn]",$H$1,"[Table1].[international_plan]","[Table1].[international_plan].&amp;[yes]","[Table1].[churn]","[Table1].[churn].&amp;[yes]")/GETPIVOTDATA("[Measures].[Count of churn]",$H$1,"[Table1].[international_plan]","[Table1].[international_plan].&amp;[yes]")</f>
        <v>0.42171717171717171</v>
      </c>
      <c r="N4" t="s">
        <v>87</v>
      </c>
      <c r="O4">
        <f>O3-O2</f>
        <v>0.83424393835603894</v>
      </c>
    </row>
    <row r="5" spans="1:15" x14ac:dyDescent="0.25">
      <c r="H5" s="18" t="s">
        <v>101</v>
      </c>
      <c r="I5">
        <v>3652</v>
      </c>
      <c r="J5">
        <v>598</v>
      </c>
      <c r="K5">
        <v>4250</v>
      </c>
      <c r="L5" s="21">
        <f>GETPIVOTDATA("[Measures].[Count of churn]",$H$1,"[Table1].[churn]","[Table1].[churn].&amp;[yes]")/GETPIVOTDATA("[Measures].[Count of churn]",$H$1)</f>
        <v>0.14070588235294118</v>
      </c>
    </row>
    <row r="12" spans="1:15" x14ac:dyDescent="0.25">
      <c r="A12" t="s">
        <v>76</v>
      </c>
      <c r="B12" t="s">
        <v>186</v>
      </c>
      <c r="C12" t="s">
        <v>187</v>
      </c>
      <c r="D12" t="s">
        <v>188</v>
      </c>
      <c r="F12" t="s">
        <v>76</v>
      </c>
      <c r="G12" t="s">
        <v>174</v>
      </c>
      <c r="I12" s="17" t="s">
        <v>103</v>
      </c>
      <c r="J12" s="17" t="s">
        <v>102</v>
      </c>
    </row>
    <row r="13" spans="1:15" x14ac:dyDescent="0.25">
      <c r="A13" t="s">
        <v>85</v>
      </c>
      <c r="B13" s="3">
        <f>AVERAGEIF(train!$T$2:$T$4251,$A13,train!$I$2:$I$4251)</f>
        <v>29.844947973713168</v>
      </c>
      <c r="C13" s="3">
        <f>AVERAGEIF(train!$T$2:$T$4251,$A13,train!$L$2:$L$4251)</f>
        <v>16.878743154435913</v>
      </c>
      <c r="D13" s="3">
        <f>AVERAGEIF(train!$T$2:$T$4251,$A13,train!$O$2:$O$4251)</f>
        <v>8.9811308871851168</v>
      </c>
      <c r="F13" t="s">
        <v>85</v>
      </c>
      <c r="G13" s="3">
        <f>AVERAGEIF(train!$T$2:$T$4251,F13,train!$G$2:$G$4251)</f>
        <v>175.5550930996709</v>
      </c>
      <c r="I13" s="17" t="s">
        <v>193</v>
      </c>
      <c r="J13" t="s">
        <v>22</v>
      </c>
      <c r="K13" t="s">
        <v>23</v>
      </c>
      <c r="L13" t="s">
        <v>101</v>
      </c>
      <c r="M13" t="s">
        <v>94</v>
      </c>
    </row>
    <row r="14" spans="1:15" x14ac:dyDescent="0.25">
      <c r="A14" t="s">
        <v>82</v>
      </c>
      <c r="B14" s="3">
        <f>AVERAGEIF(train!$T$2:$T$4251,$A14,train!$I$2:$I$4251)</f>
        <v>35.528678929765867</v>
      </c>
      <c r="C14" s="3">
        <f>AVERAGEIF(train!$T$2:$T$4251,$A14,train!$L$2:$L$4251)</f>
        <v>17.847207357859528</v>
      </c>
      <c r="D14" s="3">
        <f>AVERAGEIF(train!$T$2:$T$4251,$A14,train!$O$2:$O$4251)</f>
        <v>9.2850334448160474</v>
      </c>
      <c r="F14" t="s">
        <v>82</v>
      </c>
      <c r="G14" s="3">
        <f>AVERAGEIF(train!$T$2:$T$4251,F14,train!$G$2:$G$4251)</f>
        <v>208.99013377926423</v>
      </c>
      <c r="I14" s="18" t="s">
        <v>22</v>
      </c>
      <c r="J14">
        <v>2622</v>
      </c>
      <c r="K14">
        <v>516</v>
      </c>
      <c r="L14">
        <v>3138</v>
      </c>
      <c r="M14" s="21">
        <f>K14/L14</f>
        <v>0.16443594646271512</v>
      </c>
    </row>
    <row r="15" spans="1:15" x14ac:dyDescent="0.25">
      <c r="F15" t="s">
        <v>87</v>
      </c>
      <c r="G15" s="3">
        <f>G14-G13</f>
        <v>33.435040679593328</v>
      </c>
      <c r="I15" s="18" t="s">
        <v>23</v>
      </c>
      <c r="J15">
        <v>1030</v>
      </c>
      <c r="K15">
        <v>82</v>
      </c>
      <c r="L15">
        <v>1112</v>
      </c>
      <c r="M15" s="21">
        <f t="shared" ref="M15:M16" si="1">K15/L15</f>
        <v>7.3741007194244604E-2</v>
      </c>
    </row>
    <row r="16" spans="1:15" x14ac:dyDescent="0.25">
      <c r="I16" s="18" t="s">
        <v>101</v>
      </c>
      <c r="J16">
        <v>3652</v>
      </c>
      <c r="K16">
        <v>598</v>
      </c>
      <c r="L16">
        <v>4250</v>
      </c>
      <c r="M16" s="21">
        <f t="shared" si="1"/>
        <v>0.14070588235294118</v>
      </c>
    </row>
    <row r="21" spans="1:6" ht="41.4" x14ac:dyDescent="0.25">
      <c r="A21" t="s">
        <v>76</v>
      </c>
      <c r="B21" s="24" t="s">
        <v>189</v>
      </c>
      <c r="C21" s="24" t="s">
        <v>190</v>
      </c>
      <c r="E21" t="s">
        <v>191</v>
      </c>
    </row>
    <row r="22" spans="1:6" x14ac:dyDescent="0.25">
      <c r="A22" t="s">
        <v>85</v>
      </c>
      <c r="B22" s="3">
        <f>AVERAGEIF(train!$T$2:$T$4251,$A22,train!$P$2:$P$4251)</f>
        <v>10.194441401971536</v>
      </c>
      <c r="C22" s="3">
        <f>AVERAGEIF(train!$T$2:$T$4251,$A22,train!$R$2:$R$4251)</f>
        <v>2.7530175246440205</v>
      </c>
      <c r="E22" s="25">
        <f>CORREL(train!$H$2:$H$4251,train!$U$2:$U$4251)</f>
        <v>1.1640422238906746E-2</v>
      </c>
    </row>
    <row r="23" spans="1:6" x14ac:dyDescent="0.25">
      <c r="A23" t="s">
        <v>82</v>
      </c>
      <c r="B23" s="3">
        <f>AVERAGEIF(train!$T$2:$T$4251,$A23,train!$P$2:$P$4251)</f>
        <v>10.632441471571916</v>
      </c>
      <c r="C23" s="3">
        <f>AVERAGEIF(train!$T$2:$T$4251,$A23,train!$R$2:$R$4251)</f>
        <v>2.8712541806020084</v>
      </c>
    </row>
    <row r="25" spans="1:6" x14ac:dyDescent="0.25">
      <c r="E25" t="s">
        <v>76</v>
      </c>
      <c r="F25" t="s">
        <v>187</v>
      </c>
    </row>
    <row r="26" spans="1:6" x14ac:dyDescent="0.25">
      <c r="E26" t="s">
        <v>85</v>
      </c>
      <c r="F26" s="3">
        <f>AVERAGEIF(train!$T$2:$T$4251,E26,train!$L$2:$L$4251)</f>
        <v>16.878743154435913</v>
      </c>
    </row>
    <row r="27" spans="1:6" x14ac:dyDescent="0.25">
      <c r="E27" t="s">
        <v>82</v>
      </c>
      <c r="F27" s="3">
        <f>AVERAGEIF(train!$T$2:$T$4251,E27,train!$L$2:$L$4251)</f>
        <v>17.847207357859528</v>
      </c>
    </row>
    <row r="28" spans="1:6" x14ac:dyDescent="0.25">
      <c r="E28" t="s">
        <v>87</v>
      </c>
      <c r="F28" s="3">
        <f>F27-F26</f>
        <v>0.96846420342361483</v>
      </c>
    </row>
  </sheetData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1124-2E6A-4D7F-9220-E8932ED423FB}">
  <dimension ref="A1:X44"/>
  <sheetViews>
    <sheetView zoomScale="68" workbookViewId="0">
      <selection activeCell="J38" sqref="J38"/>
    </sheetView>
  </sheetViews>
  <sheetFormatPr defaultRowHeight="13.8" x14ac:dyDescent="0.25"/>
  <cols>
    <col min="1" max="1" width="13.69921875" customWidth="1"/>
    <col min="2" max="2" width="15.5" customWidth="1"/>
    <col min="3" max="3" width="3.8984375" customWidth="1"/>
    <col min="4" max="4" width="10.69921875" customWidth="1"/>
    <col min="5" max="5" width="9.8984375" customWidth="1"/>
    <col min="7" max="7" width="18" customWidth="1"/>
    <col min="8" max="8" width="9.5" customWidth="1"/>
    <col min="9" max="9" width="10.3984375" customWidth="1"/>
    <col min="10" max="10" width="10.69921875" customWidth="1"/>
    <col min="11" max="11" width="11.8984375" customWidth="1"/>
    <col min="13" max="13" width="22.296875" customWidth="1"/>
    <col min="14" max="14" width="15.8984375" customWidth="1"/>
    <col min="15" max="15" width="3.8984375" customWidth="1"/>
    <col min="16" max="16" width="10.69921875" customWidth="1"/>
    <col min="23" max="23" width="11.59765625" customWidth="1"/>
    <col min="24" max="24" width="19.296875" customWidth="1"/>
  </cols>
  <sheetData>
    <row r="1" spans="1:24" x14ac:dyDescent="0.25">
      <c r="M1" s="17" t="s">
        <v>103</v>
      </c>
      <c r="N1" s="17" t="s">
        <v>102</v>
      </c>
      <c r="W1" t="s">
        <v>76</v>
      </c>
      <c r="X1" t="s">
        <v>174</v>
      </c>
    </row>
    <row r="2" spans="1:24" x14ac:dyDescent="0.25">
      <c r="M2" s="17" t="s">
        <v>143</v>
      </c>
      <c r="N2" t="s">
        <v>22</v>
      </c>
      <c r="O2" t="s">
        <v>23</v>
      </c>
      <c r="P2" t="s">
        <v>101</v>
      </c>
      <c r="Q2" t="s">
        <v>94</v>
      </c>
      <c r="W2" t="s">
        <v>85</v>
      </c>
      <c r="X2" s="3">
        <f>AVERAGEIF(train!T:T,W2,train!G:G)</f>
        <v>175.5550930996709</v>
      </c>
    </row>
    <row r="3" spans="1:24" x14ac:dyDescent="0.25">
      <c r="M3" s="18" t="s">
        <v>22</v>
      </c>
      <c r="N3">
        <v>2622</v>
      </c>
      <c r="O3">
        <v>516</v>
      </c>
      <c r="P3">
        <v>3138</v>
      </c>
      <c r="Q3" s="21">
        <f>O3/P3</f>
        <v>0.16443594646271512</v>
      </c>
      <c r="W3" t="s">
        <v>82</v>
      </c>
      <c r="X3" s="3">
        <f>AVERAGEIF(train!T:T,W3,train!G:G)</f>
        <v>208.99013377926423</v>
      </c>
    </row>
    <row r="4" spans="1:24" x14ac:dyDescent="0.25">
      <c r="A4" s="17" t="s">
        <v>103</v>
      </c>
      <c r="B4" s="17" t="s">
        <v>102</v>
      </c>
      <c r="G4" s="17" t="s">
        <v>103</v>
      </c>
      <c r="H4" s="17" t="s">
        <v>102</v>
      </c>
      <c r="M4" s="19" t="s">
        <v>116</v>
      </c>
      <c r="N4">
        <v>2622</v>
      </c>
      <c r="O4">
        <v>516</v>
      </c>
      <c r="P4">
        <v>3138</v>
      </c>
      <c r="Q4" s="21">
        <f t="shared" ref="Q4:Q7" si="0">O4/P4</f>
        <v>0.16443594646271512</v>
      </c>
      <c r="W4" t="s">
        <v>87</v>
      </c>
      <c r="X4" s="3">
        <f>X3-X2</f>
        <v>33.435040679593328</v>
      </c>
    </row>
    <row r="5" spans="1:24" x14ac:dyDescent="0.25">
      <c r="A5" s="17" t="s">
        <v>100</v>
      </c>
      <c r="B5" t="s">
        <v>22</v>
      </c>
      <c r="C5" t="s">
        <v>23</v>
      </c>
      <c r="D5" t="s">
        <v>101</v>
      </c>
      <c r="E5" t="s">
        <v>94</v>
      </c>
      <c r="G5" s="17" t="s">
        <v>104</v>
      </c>
      <c r="H5" t="s">
        <v>22</v>
      </c>
      <c r="I5" t="s">
        <v>23</v>
      </c>
      <c r="J5" t="s">
        <v>101</v>
      </c>
      <c r="K5" t="s">
        <v>94</v>
      </c>
      <c r="M5" s="18" t="s">
        <v>23</v>
      </c>
      <c r="N5">
        <v>1030</v>
      </c>
      <c r="O5">
        <v>82</v>
      </c>
      <c r="P5">
        <v>1112</v>
      </c>
      <c r="Q5" s="21">
        <f t="shared" si="0"/>
        <v>7.3741007194244604E-2</v>
      </c>
    </row>
    <row r="6" spans="1:24" x14ac:dyDescent="0.25">
      <c r="A6" s="18" t="s">
        <v>25</v>
      </c>
      <c r="B6">
        <v>934</v>
      </c>
      <c r="C6">
        <v>152</v>
      </c>
      <c r="D6">
        <v>1086</v>
      </c>
      <c r="E6" s="21">
        <f>C6/(B6+C6)</f>
        <v>0.13996316758747698</v>
      </c>
      <c r="G6" s="18" t="s">
        <v>105</v>
      </c>
      <c r="H6">
        <v>3487</v>
      </c>
      <c r="I6">
        <v>428</v>
      </c>
      <c r="J6">
        <v>3915</v>
      </c>
      <c r="K6" s="21">
        <f>I6/J6</f>
        <v>0.10932311621966795</v>
      </c>
      <c r="M6" s="19" t="s">
        <v>140</v>
      </c>
      <c r="N6">
        <v>973</v>
      </c>
      <c r="O6">
        <v>80</v>
      </c>
      <c r="P6">
        <v>1053</v>
      </c>
      <c r="Q6" s="21">
        <f t="shared" si="0"/>
        <v>7.5973409306742637E-2</v>
      </c>
    </row>
    <row r="7" spans="1:24" x14ac:dyDescent="0.25">
      <c r="A7" s="18" t="s">
        <v>21</v>
      </c>
      <c r="B7">
        <v>1821</v>
      </c>
      <c r="C7">
        <v>287</v>
      </c>
      <c r="D7">
        <v>2108</v>
      </c>
      <c r="E7" s="21">
        <f t="shared" ref="E7:E9" si="1">C7/(B7+C7)</f>
        <v>0.13614800759013282</v>
      </c>
      <c r="G7" s="18" t="s">
        <v>106</v>
      </c>
      <c r="H7">
        <v>165</v>
      </c>
      <c r="I7">
        <v>170</v>
      </c>
      <c r="J7">
        <v>335</v>
      </c>
      <c r="K7" s="21">
        <f>I7/J7</f>
        <v>0.5074626865671642</v>
      </c>
      <c r="M7" s="19" t="s">
        <v>141</v>
      </c>
      <c r="N7">
        <v>1</v>
      </c>
      <c r="P7">
        <v>1</v>
      </c>
      <c r="Q7" s="21">
        <f t="shared" si="0"/>
        <v>0</v>
      </c>
    </row>
    <row r="8" spans="1:24" x14ac:dyDescent="0.25">
      <c r="A8" s="18" t="s">
        <v>28</v>
      </c>
      <c r="B8">
        <v>897</v>
      </c>
      <c r="C8">
        <v>159</v>
      </c>
      <c r="D8">
        <v>1056</v>
      </c>
      <c r="E8" s="21">
        <f t="shared" si="1"/>
        <v>0.15056818181818182</v>
      </c>
      <c r="G8" s="18" t="s">
        <v>101</v>
      </c>
      <c r="H8">
        <v>3652</v>
      </c>
      <c r="I8">
        <v>598</v>
      </c>
      <c r="J8">
        <v>4250</v>
      </c>
      <c r="K8" s="21">
        <f>I8/J8</f>
        <v>0.14070588235294118</v>
      </c>
      <c r="M8" s="19" t="s">
        <v>142</v>
      </c>
      <c r="N8">
        <v>56</v>
      </c>
      <c r="O8">
        <v>2</v>
      </c>
      <c r="P8">
        <v>58</v>
      </c>
      <c r="Q8" s="21">
        <f>GETPIVOTDATA("churn",$M$1,"voice_mail_plan","yes","churn","yes","Voice Mail Message Group","1-16 messages")/GETPIVOTDATA("churn",$M$1,"voice_mail_plan","yes","Voice Mail Message Group","1-16 messages")</f>
        <v>3.4482758620689655E-2</v>
      </c>
    </row>
    <row r="9" spans="1:24" x14ac:dyDescent="0.25">
      <c r="A9" s="18" t="s">
        <v>101</v>
      </c>
      <c r="B9">
        <v>3652</v>
      </c>
      <c r="C9">
        <v>598</v>
      </c>
      <c r="D9">
        <v>4250</v>
      </c>
      <c r="E9" s="21">
        <f t="shared" si="1"/>
        <v>0.14070588235294118</v>
      </c>
      <c r="M9" s="18" t="s">
        <v>101</v>
      </c>
      <c r="N9">
        <v>3652</v>
      </c>
      <c r="O9">
        <v>598</v>
      </c>
      <c r="P9">
        <v>4250</v>
      </c>
      <c r="Q9" s="21">
        <f>GETPIVOTDATA("churn",$M$1,"churn","yes")/GETPIVOTDATA("churn",$M$1)</f>
        <v>0.14070588235294118</v>
      </c>
    </row>
    <row r="11" spans="1:24" x14ac:dyDescent="0.25">
      <c r="G11" s="17" t="s">
        <v>3</v>
      </c>
      <c r="H11" t="s">
        <v>180</v>
      </c>
    </row>
    <row r="13" spans="1:24" x14ac:dyDescent="0.25">
      <c r="A13" s="17" t="s">
        <v>103</v>
      </c>
      <c r="B13" s="17" t="s">
        <v>102</v>
      </c>
      <c r="G13" s="17" t="s">
        <v>103</v>
      </c>
      <c r="H13" s="17" t="s">
        <v>181</v>
      </c>
    </row>
    <row r="14" spans="1:24" x14ac:dyDescent="0.25">
      <c r="A14" s="17" t="s">
        <v>100</v>
      </c>
      <c r="B14" t="s">
        <v>22</v>
      </c>
      <c r="C14" t="s">
        <v>23</v>
      </c>
      <c r="D14" t="s">
        <v>101</v>
      </c>
      <c r="E14" t="s">
        <v>94</v>
      </c>
      <c r="G14" s="17" t="s">
        <v>113</v>
      </c>
      <c r="H14" t="s">
        <v>22</v>
      </c>
      <c r="I14" t="s">
        <v>23</v>
      </c>
      <c r="J14" t="s">
        <v>101</v>
      </c>
      <c r="K14" t="s">
        <v>94</v>
      </c>
    </row>
    <row r="15" spans="1:24" x14ac:dyDescent="0.25">
      <c r="A15" s="18" t="s">
        <v>108</v>
      </c>
      <c r="B15">
        <v>942</v>
      </c>
      <c r="C15">
        <v>138</v>
      </c>
      <c r="D15">
        <v>1080</v>
      </c>
      <c r="E15" s="21">
        <f>C15/D15</f>
        <v>0.12777777777777777</v>
      </c>
      <c r="G15" s="18" t="s">
        <v>114</v>
      </c>
      <c r="H15">
        <v>97</v>
      </c>
      <c r="I15">
        <v>100</v>
      </c>
      <c r="J15">
        <v>197</v>
      </c>
      <c r="K15" s="21">
        <f>GETPIVOTDATA("churn",$G$13,"churn","yes","Intl Charge Group","High")/GETPIVOTDATA("churn",$G$13,"Intl Charge Group","High")</f>
        <v>0.50761421319796951</v>
      </c>
    </row>
    <row r="16" spans="1:24" x14ac:dyDescent="0.25">
      <c r="A16" s="18" t="s">
        <v>109</v>
      </c>
      <c r="B16">
        <v>933</v>
      </c>
      <c r="C16">
        <v>156</v>
      </c>
      <c r="D16">
        <v>1089</v>
      </c>
      <c r="E16" s="21">
        <f t="shared" ref="E16:E19" si="2">C16/D16</f>
        <v>0.14325068870523416</v>
      </c>
      <c r="G16" s="18" t="s">
        <v>115</v>
      </c>
      <c r="H16">
        <v>132</v>
      </c>
      <c r="I16">
        <v>67</v>
      </c>
      <c r="J16">
        <v>199</v>
      </c>
      <c r="K16" s="21">
        <f>GETPIVOTDATA("churn",$G$13,"churn","yes","Intl Charge Group","Low")/GETPIVOTDATA("churn",$G$13,"Intl Charge Group","Low")</f>
        <v>0.33668341708542715</v>
      </c>
    </row>
    <row r="17" spans="1:17" x14ac:dyDescent="0.25">
      <c r="A17" s="18" t="s">
        <v>110</v>
      </c>
      <c r="B17">
        <v>881</v>
      </c>
      <c r="C17">
        <v>166</v>
      </c>
      <c r="D17">
        <v>1047</v>
      </c>
      <c r="E17" s="21">
        <f t="shared" si="2"/>
        <v>0.15854823304680038</v>
      </c>
      <c r="G17" s="18" t="s">
        <v>101</v>
      </c>
      <c r="H17">
        <v>229</v>
      </c>
      <c r="I17">
        <v>167</v>
      </c>
      <c r="J17">
        <v>396</v>
      </c>
      <c r="K17" s="21">
        <f>GETPIVOTDATA("churn",$G$13,"churn","yes")/GETPIVOTDATA("churn",$G$13)</f>
        <v>0.42171717171717171</v>
      </c>
    </row>
    <row r="18" spans="1:17" x14ac:dyDescent="0.25">
      <c r="A18" s="18" t="s">
        <v>111</v>
      </c>
      <c r="B18">
        <v>896</v>
      </c>
      <c r="C18">
        <v>138</v>
      </c>
      <c r="D18">
        <v>1034</v>
      </c>
      <c r="E18" s="21">
        <f t="shared" si="2"/>
        <v>0.13346228239845262</v>
      </c>
      <c r="K18" s="21"/>
    </row>
    <row r="19" spans="1:17" x14ac:dyDescent="0.25">
      <c r="A19" s="18" t="s">
        <v>101</v>
      </c>
      <c r="B19">
        <v>3652</v>
      </c>
      <c r="C19">
        <v>598</v>
      </c>
      <c r="D19">
        <v>4250</v>
      </c>
      <c r="E19" s="21">
        <f t="shared" si="2"/>
        <v>0.14070588235294118</v>
      </c>
      <c r="F19">
        <f>CORREL(train!B2:B4251,train!U2:U4251)</f>
        <v>1.937848984594269E-2</v>
      </c>
    </row>
    <row r="24" spans="1:17" x14ac:dyDescent="0.25">
      <c r="A24" s="17" t="s">
        <v>103</v>
      </c>
      <c r="B24" s="17" t="s">
        <v>102</v>
      </c>
      <c r="G24" s="17" t="s">
        <v>103</v>
      </c>
      <c r="H24" s="17" t="s">
        <v>102</v>
      </c>
    </row>
    <row r="25" spans="1:17" x14ac:dyDescent="0.25">
      <c r="A25" s="17" t="s">
        <v>120</v>
      </c>
      <c r="B25" t="s">
        <v>22</v>
      </c>
      <c r="C25" t="s">
        <v>23</v>
      </c>
      <c r="D25" t="s">
        <v>101</v>
      </c>
      <c r="E25" t="s">
        <v>94</v>
      </c>
      <c r="G25" s="17" t="s">
        <v>138</v>
      </c>
      <c r="H25" t="s">
        <v>22</v>
      </c>
      <c r="I25" t="s">
        <v>23</v>
      </c>
      <c r="J25" t="s">
        <v>101</v>
      </c>
      <c r="K25" t="s">
        <v>94</v>
      </c>
    </row>
    <row r="26" spans="1:17" x14ac:dyDescent="0.25">
      <c r="A26" s="18" t="s">
        <v>114</v>
      </c>
      <c r="B26">
        <v>890</v>
      </c>
      <c r="C26">
        <v>191</v>
      </c>
      <c r="D26">
        <v>1081</v>
      </c>
      <c r="E26" s="21">
        <f>C26/D26</f>
        <v>0.17668825161887142</v>
      </c>
      <c r="G26" s="18" t="s">
        <v>131</v>
      </c>
      <c r="H26">
        <v>583</v>
      </c>
      <c r="I26">
        <v>66</v>
      </c>
      <c r="J26">
        <v>649</v>
      </c>
      <c r="K26" s="21">
        <f>I26/J26</f>
        <v>0.10169491525423729</v>
      </c>
    </row>
    <row r="27" spans="1:17" x14ac:dyDescent="0.25">
      <c r="A27" s="18" t="s">
        <v>115</v>
      </c>
      <c r="B27">
        <v>922</v>
      </c>
      <c r="C27">
        <v>109</v>
      </c>
      <c r="D27">
        <v>1031</v>
      </c>
      <c r="E27" s="21">
        <f t="shared" ref="E27:E29" si="3">C27/D27</f>
        <v>0.10572259941804074</v>
      </c>
      <c r="G27" s="18" t="s">
        <v>132</v>
      </c>
      <c r="H27">
        <v>2644</v>
      </c>
      <c r="I27">
        <v>313</v>
      </c>
      <c r="J27">
        <v>2957</v>
      </c>
      <c r="K27" s="21">
        <f t="shared" ref="K27:K29" si="4">I27/J27</f>
        <v>0.10585052417991207</v>
      </c>
    </row>
    <row r="28" spans="1:17" x14ac:dyDescent="0.25">
      <c r="A28" s="18" t="s">
        <v>121</v>
      </c>
      <c r="B28">
        <v>1840</v>
      </c>
      <c r="C28">
        <v>298</v>
      </c>
      <c r="D28">
        <v>2138</v>
      </c>
      <c r="E28" s="21">
        <f t="shared" si="3"/>
        <v>0.13938260056127222</v>
      </c>
      <c r="G28" s="18" t="s">
        <v>133</v>
      </c>
      <c r="H28">
        <v>425</v>
      </c>
      <c r="I28">
        <v>219</v>
      </c>
      <c r="J28">
        <v>644</v>
      </c>
      <c r="K28" s="21">
        <f t="shared" si="4"/>
        <v>0.34006211180124224</v>
      </c>
      <c r="M28" s="17" t="s">
        <v>103</v>
      </c>
      <c r="N28" s="17" t="s">
        <v>102</v>
      </c>
    </row>
    <row r="29" spans="1:17" x14ac:dyDescent="0.25">
      <c r="A29" s="18" t="s">
        <v>101</v>
      </c>
      <c r="B29">
        <v>3652</v>
      </c>
      <c r="C29">
        <v>598</v>
      </c>
      <c r="D29">
        <v>4250</v>
      </c>
      <c r="E29" s="21">
        <f t="shared" si="3"/>
        <v>0.14070588235294118</v>
      </c>
      <c r="G29" s="18" t="s">
        <v>101</v>
      </c>
      <c r="H29">
        <v>3652</v>
      </c>
      <c r="I29">
        <v>598</v>
      </c>
      <c r="J29">
        <v>4250</v>
      </c>
      <c r="K29" s="21">
        <f t="shared" si="4"/>
        <v>0.14070588235294118</v>
      </c>
      <c r="M29" s="17" t="s">
        <v>146</v>
      </c>
      <c r="N29" t="s">
        <v>22</v>
      </c>
      <c r="O29" t="s">
        <v>23</v>
      </c>
      <c r="P29" t="s">
        <v>101</v>
      </c>
      <c r="Q29" t="s">
        <v>94</v>
      </c>
    </row>
    <row r="30" spans="1:17" x14ac:dyDescent="0.25">
      <c r="M30" s="18" t="s">
        <v>147</v>
      </c>
      <c r="N30">
        <v>574</v>
      </c>
      <c r="O30">
        <v>67</v>
      </c>
      <c r="P30">
        <v>641</v>
      </c>
      <c r="Q30" s="21">
        <f>O30/P30</f>
        <v>0.10452418096723869</v>
      </c>
    </row>
    <row r="31" spans="1:17" x14ac:dyDescent="0.25">
      <c r="M31" s="18" t="s">
        <v>148</v>
      </c>
      <c r="N31">
        <v>1393</v>
      </c>
      <c r="O31">
        <v>181</v>
      </c>
      <c r="P31">
        <v>1574</v>
      </c>
      <c r="Q31" s="21">
        <f t="shared" ref="Q31:Q36" si="5">O31/P31</f>
        <v>0.11499364675984752</v>
      </c>
    </row>
    <row r="32" spans="1:17" x14ac:dyDescent="0.25">
      <c r="M32" s="18" t="s">
        <v>149</v>
      </c>
      <c r="N32">
        <v>1456</v>
      </c>
      <c r="O32">
        <v>183</v>
      </c>
      <c r="P32">
        <v>1639</v>
      </c>
      <c r="Q32" s="21">
        <f t="shared" si="5"/>
        <v>0.11165344722391703</v>
      </c>
    </row>
    <row r="33" spans="1:17" x14ac:dyDescent="0.25">
      <c r="M33" s="18" t="s">
        <v>150</v>
      </c>
      <c r="N33">
        <v>42</v>
      </c>
      <c r="O33">
        <v>27</v>
      </c>
      <c r="P33">
        <v>69</v>
      </c>
      <c r="Q33" s="21">
        <f t="shared" si="5"/>
        <v>0.39130434782608697</v>
      </c>
    </row>
    <row r="34" spans="1:17" x14ac:dyDescent="0.25">
      <c r="M34" s="18" t="s">
        <v>151</v>
      </c>
      <c r="N34">
        <v>68</v>
      </c>
      <c r="O34">
        <v>97</v>
      </c>
      <c r="P34">
        <v>165</v>
      </c>
      <c r="Q34" s="21">
        <f t="shared" si="5"/>
        <v>0.58787878787878789</v>
      </c>
    </row>
    <row r="35" spans="1:17" x14ac:dyDescent="0.25">
      <c r="M35" s="18" t="s">
        <v>152</v>
      </c>
      <c r="N35">
        <v>119</v>
      </c>
      <c r="O35">
        <v>43</v>
      </c>
      <c r="P35">
        <v>162</v>
      </c>
      <c r="Q35" s="21">
        <f t="shared" si="5"/>
        <v>0.26543209876543211</v>
      </c>
    </row>
    <row r="36" spans="1:17" x14ac:dyDescent="0.25">
      <c r="M36" s="18" t="s">
        <v>101</v>
      </c>
      <c r="N36">
        <v>3652</v>
      </c>
      <c r="O36">
        <v>598</v>
      </c>
      <c r="P36">
        <v>4250</v>
      </c>
      <c r="Q36" s="21">
        <f t="shared" si="5"/>
        <v>0.14070588235294118</v>
      </c>
    </row>
    <row r="41" spans="1:17" x14ac:dyDescent="0.25">
      <c r="A41" s="22" t="s">
        <v>120</v>
      </c>
      <c r="B41" t="s">
        <v>94</v>
      </c>
    </row>
    <row r="42" spans="1:17" x14ac:dyDescent="0.25">
      <c r="A42" s="18" t="s">
        <v>114</v>
      </c>
      <c r="B42" s="21">
        <f>C26/D26</f>
        <v>0.17668825161887142</v>
      </c>
      <c r="E42" s="22" t="s">
        <v>104</v>
      </c>
      <c r="F42" t="s">
        <v>94</v>
      </c>
      <c r="I42" s="22" t="s">
        <v>113</v>
      </c>
      <c r="J42" t="s">
        <v>94</v>
      </c>
    </row>
    <row r="43" spans="1:17" x14ac:dyDescent="0.25">
      <c r="A43" s="18" t="s">
        <v>115</v>
      </c>
      <c r="B43" s="21">
        <f>C27/D27</f>
        <v>0.10572259941804074</v>
      </c>
      <c r="E43" s="18" t="s">
        <v>105</v>
      </c>
      <c r="F43" s="21">
        <f>I6/J6</f>
        <v>0.10932311621966795</v>
      </c>
      <c r="I43" s="18" t="s">
        <v>114</v>
      </c>
      <c r="J43" s="21">
        <v>0.50760000000000005</v>
      </c>
    </row>
    <row r="44" spans="1:17" x14ac:dyDescent="0.25">
      <c r="A44" s="18" t="s">
        <v>121</v>
      </c>
      <c r="B44" s="21">
        <f>C28/D28</f>
        <v>0.13938260056127222</v>
      </c>
      <c r="E44" s="18" t="s">
        <v>106</v>
      </c>
      <c r="F44" s="21">
        <f>I7/J7</f>
        <v>0.5074626865671642</v>
      </c>
      <c r="I44" s="18" t="s">
        <v>115</v>
      </c>
      <c r="J44" s="21">
        <f>GETPIVOTDATA("churn",$G$13,"churn","yes","Intl Charge Group","Low")/GETPIVOTDATA("churn",$G$13,"Intl Charge Group","Low")</f>
        <v>0.33668341708542715</v>
      </c>
    </row>
  </sheetData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89AD-7842-43C1-8182-6DC1E9C8C4F2}">
  <dimension ref="A3:M30"/>
  <sheetViews>
    <sheetView tabSelected="1" zoomScale="80" workbookViewId="0">
      <selection activeCell="K16" sqref="K16"/>
    </sheetView>
  </sheetViews>
  <sheetFormatPr defaultRowHeight="13.8" x14ac:dyDescent="0.25"/>
  <cols>
    <col min="1" max="1" width="16.59765625" customWidth="1"/>
    <col min="2" max="2" width="15.5" customWidth="1"/>
    <col min="3" max="3" width="3.8984375" customWidth="1"/>
    <col min="4" max="4" width="10.69921875" customWidth="1"/>
    <col min="5" max="5" width="13" customWidth="1"/>
    <col min="6" max="6" width="10.69921875" customWidth="1"/>
    <col min="7" max="7" width="12.5" customWidth="1"/>
    <col min="8" max="8" width="27.5" customWidth="1"/>
    <col min="9" max="9" width="27.296875" customWidth="1"/>
    <col min="10" max="10" width="28.796875" customWidth="1"/>
    <col min="11" max="11" width="27.09765625" customWidth="1"/>
    <col min="12" max="12" width="16.8984375" customWidth="1"/>
    <col min="13" max="13" width="9.8984375" customWidth="1"/>
    <col min="14" max="14" width="4.8984375" customWidth="1"/>
    <col min="15" max="15" width="2.69921875" bestFit="1" customWidth="1"/>
    <col min="16" max="17" width="4.5" bestFit="1" customWidth="1"/>
    <col min="18" max="18" width="2.69921875" bestFit="1" customWidth="1"/>
    <col min="19" max="29" width="4.5" bestFit="1" customWidth="1"/>
    <col min="30" max="30" width="2.69921875" bestFit="1" customWidth="1"/>
    <col min="31" max="40" width="4.5" bestFit="1" customWidth="1"/>
    <col min="41" max="41" width="2.69921875" bestFit="1" customWidth="1"/>
    <col min="42" max="42" width="4.5" bestFit="1" customWidth="1"/>
    <col min="43" max="43" width="2.69921875" bestFit="1" customWidth="1"/>
    <col min="44" max="51" width="4.5" bestFit="1" customWidth="1"/>
    <col min="52" max="52" width="2.69921875" bestFit="1" customWidth="1"/>
    <col min="53" max="56" width="4.5" bestFit="1" customWidth="1"/>
    <col min="57" max="57" width="2.69921875" bestFit="1" customWidth="1"/>
    <col min="58" max="77" width="4.5" bestFit="1" customWidth="1"/>
    <col min="78" max="78" width="2.69921875" bestFit="1" customWidth="1"/>
    <col min="79" max="102" width="4.5" bestFit="1" customWidth="1"/>
    <col min="103" max="103" width="2.69921875" bestFit="1" customWidth="1"/>
    <col min="104" max="106" width="4.5" bestFit="1" customWidth="1"/>
    <col min="107" max="107" width="2.69921875" bestFit="1" customWidth="1"/>
    <col min="108" max="128" width="4.5" bestFit="1" customWidth="1"/>
    <col min="129" max="129" width="2.69921875" bestFit="1" customWidth="1"/>
    <col min="130" max="135" width="4.5" bestFit="1" customWidth="1"/>
    <col min="136" max="136" width="2.69921875" bestFit="1" customWidth="1"/>
    <col min="137" max="149" width="4.5" bestFit="1" customWidth="1"/>
    <col min="150" max="150" width="2.69921875" bestFit="1" customWidth="1"/>
    <col min="151" max="159" width="4.5" bestFit="1" customWidth="1"/>
    <col min="160" max="160" width="2.69921875" bestFit="1" customWidth="1"/>
    <col min="161" max="175" width="4.5" bestFit="1" customWidth="1"/>
    <col min="176" max="176" width="2.69921875" bestFit="1" customWidth="1"/>
    <col min="177" max="196" width="4.5" bestFit="1" customWidth="1"/>
    <col min="197" max="197" width="2.69921875" bestFit="1" customWidth="1"/>
    <col min="198" max="202" width="4.5" bestFit="1" customWidth="1"/>
    <col min="203" max="203" width="2.69921875" bestFit="1" customWidth="1"/>
    <col min="204" max="218" width="4.5" bestFit="1" customWidth="1"/>
    <col min="219" max="219" width="2.69921875" bestFit="1" customWidth="1"/>
    <col min="220" max="224" width="4.5" bestFit="1" customWidth="1"/>
    <col min="225" max="225" width="2.69921875" bestFit="1" customWidth="1"/>
    <col min="226" max="232" width="4.5" bestFit="1" customWidth="1"/>
    <col min="233" max="234" width="5.3984375" bestFit="1" customWidth="1"/>
    <col min="235" max="235" width="3.59765625" bestFit="1" customWidth="1"/>
    <col min="236" max="241" width="5.3984375" bestFit="1" customWidth="1"/>
    <col min="242" max="242" width="3.59765625" bestFit="1" customWidth="1"/>
    <col min="243" max="257" width="5.3984375" bestFit="1" customWidth="1"/>
    <col min="258" max="258" width="3.59765625" bestFit="1" customWidth="1"/>
    <col min="259" max="260" width="5.3984375" bestFit="1" customWidth="1"/>
    <col min="261" max="261" width="3.59765625" bestFit="1" customWidth="1"/>
    <col min="262" max="273" width="5.3984375" bestFit="1" customWidth="1"/>
    <col min="274" max="274" width="3.59765625" bestFit="1" customWidth="1"/>
    <col min="275" max="284" width="5.3984375" bestFit="1" customWidth="1"/>
    <col min="285" max="285" width="3.59765625" bestFit="1" customWidth="1"/>
    <col min="286" max="293" width="5.3984375" bestFit="1" customWidth="1"/>
    <col min="294" max="294" width="3.59765625" bestFit="1" customWidth="1"/>
    <col min="295" max="301" width="5.3984375" bestFit="1" customWidth="1"/>
    <col min="302" max="302" width="3.59765625" bestFit="1" customWidth="1"/>
    <col min="303" max="310" width="5.3984375" bestFit="1" customWidth="1"/>
    <col min="311" max="311" width="3.59765625" bestFit="1" customWidth="1"/>
    <col min="312" max="319" width="5.3984375" bestFit="1" customWidth="1"/>
    <col min="320" max="320" width="3.59765625" bestFit="1" customWidth="1"/>
    <col min="321" max="333" width="5.3984375" bestFit="1" customWidth="1"/>
    <col min="334" max="334" width="3.59765625" bestFit="1" customWidth="1"/>
    <col min="335" max="342" width="5.3984375" bestFit="1" customWidth="1"/>
    <col min="343" max="343" width="3.59765625" bestFit="1" customWidth="1"/>
    <col min="344" max="356" width="5.3984375" bestFit="1" customWidth="1"/>
    <col min="357" max="357" width="3.59765625" bestFit="1" customWidth="1"/>
    <col min="358" max="364" width="5.3984375" bestFit="1" customWidth="1"/>
    <col min="365" max="365" width="3.59765625" bestFit="1" customWidth="1"/>
    <col min="366" max="373" width="5.3984375" bestFit="1" customWidth="1"/>
    <col min="374" max="374" width="3.59765625" bestFit="1" customWidth="1"/>
    <col min="375" max="379" width="5.3984375" bestFit="1" customWidth="1"/>
    <col min="380" max="380" width="3.59765625" bestFit="1" customWidth="1"/>
    <col min="381" max="387" width="5.3984375" bestFit="1" customWidth="1"/>
    <col min="388" max="388" width="3.59765625" bestFit="1" customWidth="1"/>
    <col min="389" max="394" width="5.3984375" bestFit="1" customWidth="1"/>
    <col min="395" max="395" width="3.59765625" bestFit="1" customWidth="1"/>
    <col min="396" max="399" width="5.3984375" bestFit="1" customWidth="1"/>
    <col min="400" max="400" width="3.59765625" bestFit="1" customWidth="1"/>
    <col min="401" max="408" width="5.3984375" bestFit="1" customWidth="1"/>
    <col min="409" max="409" width="3.59765625" bestFit="1" customWidth="1"/>
    <col min="410" max="418" width="5.3984375" bestFit="1" customWidth="1"/>
    <col min="419" max="419" width="3.59765625" bestFit="1" customWidth="1"/>
    <col min="420" max="425" width="5.3984375" bestFit="1" customWidth="1"/>
    <col min="426" max="426" width="3.59765625" bestFit="1" customWidth="1"/>
    <col min="427" max="442" width="5.3984375" bestFit="1" customWidth="1"/>
    <col min="443" max="443" width="3.59765625" bestFit="1" customWidth="1"/>
    <col min="444" max="452" width="5.3984375" bestFit="1" customWidth="1"/>
    <col min="453" max="453" width="3.59765625" bestFit="1" customWidth="1"/>
    <col min="454" max="461" width="5.3984375" bestFit="1" customWidth="1"/>
    <col min="462" max="462" width="3.59765625" bestFit="1" customWidth="1"/>
    <col min="463" max="471" width="5.3984375" bestFit="1" customWidth="1"/>
    <col min="472" max="472" width="3.59765625" bestFit="1" customWidth="1"/>
    <col min="473" max="479" width="5.3984375" bestFit="1" customWidth="1"/>
    <col min="480" max="480" width="3.59765625" bestFit="1" customWidth="1"/>
    <col min="481" max="487" width="5.3984375" bestFit="1" customWidth="1"/>
    <col min="488" max="488" width="3.59765625" bestFit="1" customWidth="1"/>
    <col min="489" max="497" width="5.3984375" bestFit="1" customWidth="1"/>
    <col min="498" max="498" width="3.59765625" bestFit="1" customWidth="1"/>
    <col min="499" max="514" width="5.3984375" bestFit="1" customWidth="1"/>
    <col min="515" max="515" width="3.59765625" bestFit="1" customWidth="1"/>
    <col min="516" max="531" width="5.3984375" bestFit="1" customWidth="1"/>
    <col min="532" max="532" width="3.59765625" bestFit="1" customWidth="1"/>
    <col min="533" max="541" width="5.3984375" bestFit="1" customWidth="1"/>
    <col min="542" max="542" width="3.59765625" bestFit="1" customWidth="1"/>
    <col min="543" max="551" width="5.3984375" bestFit="1" customWidth="1"/>
    <col min="552" max="552" width="3.59765625" bestFit="1" customWidth="1"/>
    <col min="553" max="561" width="5.3984375" bestFit="1" customWidth="1"/>
    <col min="562" max="562" width="3.59765625" bestFit="1" customWidth="1"/>
    <col min="563" max="571" width="5.3984375" bestFit="1" customWidth="1"/>
    <col min="572" max="572" width="3.59765625" bestFit="1" customWidth="1"/>
    <col min="573" max="581" width="5.3984375" bestFit="1" customWidth="1"/>
    <col min="582" max="582" width="3.59765625" bestFit="1" customWidth="1"/>
    <col min="583" max="590" width="5.3984375" bestFit="1" customWidth="1"/>
    <col min="591" max="591" width="3.59765625" bestFit="1" customWidth="1"/>
    <col min="592" max="599" width="5.3984375" bestFit="1" customWidth="1"/>
    <col min="600" max="600" width="3.59765625" bestFit="1" customWidth="1"/>
    <col min="601" max="608" width="5.3984375" bestFit="1" customWidth="1"/>
    <col min="609" max="609" width="3.59765625" bestFit="1" customWidth="1"/>
    <col min="610" max="617" width="5.3984375" bestFit="1" customWidth="1"/>
    <col min="618" max="618" width="3.59765625" bestFit="1" customWidth="1"/>
    <col min="619" max="626" width="5.3984375" bestFit="1" customWidth="1"/>
    <col min="627" max="627" width="3.59765625" bestFit="1" customWidth="1"/>
    <col min="628" max="635" width="5.3984375" bestFit="1" customWidth="1"/>
    <col min="636" max="636" width="3.59765625" bestFit="1" customWidth="1"/>
    <col min="637" max="645" width="5.3984375" bestFit="1" customWidth="1"/>
    <col min="646" max="646" width="3.59765625" bestFit="1" customWidth="1"/>
    <col min="647" max="652" width="5.3984375" bestFit="1" customWidth="1"/>
    <col min="653" max="653" width="3.59765625" bestFit="1" customWidth="1"/>
    <col min="654" max="662" width="5.3984375" bestFit="1" customWidth="1"/>
    <col min="663" max="663" width="3.59765625" bestFit="1" customWidth="1"/>
    <col min="664" max="670" width="5.3984375" bestFit="1" customWidth="1"/>
    <col min="671" max="671" width="3.59765625" bestFit="1" customWidth="1"/>
    <col min="672" max="679" width="5.3984375" bestFit="1" customWidth="1"/>
    <col min="680" max="680" width="3.59765625" bestFit="1" customWidth="1"/>
    <col min="681" max="689" width="5.3984375" bestFit="1" customWidth="1"/>
    <col min="690" max="690" width="3.59765625" bestFit="1" customWidth="1"/>
    <col min="691" max="699" width="5.3984375" bestFit="1" customWidth="1"/>
    <col min="700" max="700" width="3.59765625" bestFit="1" customWidth="1"/>
    <col min="701" max="709" width="5.3984375" bestFit="1" customWidth="1"/>
    <col min="710" max="710" width="3.59765625" bestFit="1" customWidth="1"/>
    <col min="711" max="719" width="5.3984375" bestFit="1" customWidth="1"/>
    <col min="720" max="720" width="3.59765625" bestFit="1" customWidth="1"/>
    <col min="721" max="728" width="5.3984375" bestFit="1" customWidth="1"/>
    <col min="729" max="729" width="3.59765625" bestFit="1" customWidth="1"/>
    <col min="730" max="738" width="5.3984375" bestFit="1" customWidth="1"/>
    <col min="739" max="739" width="3.59765625" bestFit="1" customWidth="1"/>
    <col min="740" max="748" width="5.3984375" bestFit="1" customWidth="1"/>
    <col min="749" max="749" width="3.59765625" bestFit="1" customWidth="1"/>
    <col min="750" max="757" width="5.3984375" bestFit="1" customWidth="1"/>
    <col min="758" max="758" width="3.59765625" bestFit="1" customWidth="1"/>
    <col min="759" max="766" width="5.3984375" bestFit="1" customWidth="1"/>
    <col min="767" max="767" width="3.59765625" bestFit="1" customWidth="1"/>
    <col min="768" max="774" width="5.3984375" bestFit="1" customWidth="1"/>
    <col min="775" max="775" width="3.59765625" bestFit="1" customWidth="1"/>
    <col min="776" max="784" width="5.3984375" bestFit="1" customWidth="1"/>
    <col min="785" max="785" width="3.59765625" bestFit="1" customWidth="1"/>
    <col min="786" max="794" width="5.3984375" bestFit="1" customWidth="1"/>
    <col min="795" max="795" width="3.59765625" bestFit="1" customWidth="1"/>
    <col min="796" max="803" width="5.3984375" bestFit="1" customWidth="1"/>
    <col min="804" max="804" width="3.59765625" bestFit="1" customWidth="1"/>
    <col min="805" max="821" width="5.3984375" bestFit="1" customWidth="1"/>
    <col min="822" max="822" width="3.59765625" bestFit="1" customWidth="1"/>
    <col min="823" max="831" width="5.3984375" bestFit="1" customWidth="1"/>
    <col min="832" max="832" width="3.59765625" bestFit="1" customWidth="1"/>
    <col min="833" max="838" width="5.3984375" bestFit="1" customWidth="1"/>
    <col min="839" max="839" width="3.59765625" bestFit="1" customWidth="1"/>
    <col min="840" max="848" width="5.3984375" bestFit="1" customWidth="1"/>
    <col min="849" max="849" width="3.59765625" bestFit="1" customWidth="1"/>
    <col min="850" max="856" width="5.3984375" bestFit="1" customWidth="1"/>
    <col min="857" max="857" width="3.59765625" bestFit="1" customWidth="1"/>
    <col min="858" max="875" width="5.3984375" bestFit="1" customWidth="1"/>
    <col min="876" max="876" width="3.59765625" bestFit="1" customWidth="1"/>
    <col min="877" max="891" width="5.3984375" bestFit="1" customWidth="1"/>
    <col min="892" max="892" width="3.59765625" bestFit="1" customWidth="1"/>
    <col min="893" max="901" width="5.3984375" bestFit="1" customWidth="1"/>
    <col min="902" max="902" width="3.59765625" bestFit="1" customWidth="1"/>
    <col min="903" max="911" width="5.3984375" bestFit="1" customWidth="1"/>
    <col min="912" max="912" width="3.59765625" bestFit="1" customWidth="1"/>
    <col min="913" max="921" width="5.3984375" bestFit="1" customWidth="1"/>
    <col min="922" max="922" width="3.59765625" bestFit="1" customWidth="1"/>
    <col min="923" max="931" width="5.3984375" bestFit="1" customWidth="1"/>
    <col min="932" max="932" width="3.59765625" bestFit="1" customWidth="1"/>
    <col min="933" max="941" width="5.3984375" bestFit="1" customWidth="1"/>
    <col min="942" max="942" width="3.59765625" bestFit="1" customWidth="1"/>
    <col min="943" max="951" width="5.3984375" bestFit="1" customWidth="1"/>
    <col min="952" max="952" width="3.59765625" bestFit="1" customWidth="1"/>
    <col min="953" max="959" width="5.3984375" bestFit="1" customWidth="1"/>
    <col min="960" max="960" width="3.59765625" bestFit="1" customWidth="1"/>
    <col min="961" max="968" width="5.3984375" bestFit="1" customWidth="1"/>
    <col min="969" max="969" width="3.59765625" bestFit="1" customWidth="1"/>
    <col min="970" max="977" width="5.3984375" bestFit="1" customWidth="1"/>
    <col min="978" max="978" width="3.59765625" bestFit="1" customWidth="1"/>
    <col min="979" max="987" width="5.3984375" bestFit="1" customWidth="1"/>
    <col min="988" max="988" width="3.59765625" bestFit="1" customWidth="1"/>
    <col min="989" max="994" width="5.3984375" bestFit="1" customWidth="1"/>
    <col min="995" max="995" width="3.59765625" bestFit="1" customWidth="1"/>
    <col min="996" max="1004" width="5.3984375" bestFit="1" customWidth="1"/>
    <col min="1005" max="1005" width="3.59765625" bestFit="1" customWidth="1"/>
    <col min="1006" max="1014" width="5.3984375" bestFit="1" customWidth="1"/>
    <col min="1015" max="1015" width="3.59765625" bestFit="1" customWidth="1"/>
    <col min="1016" max="1024" width="5.3984375" bestFit="1" customWidth="1"/>
    <col min="1025" max="1025" width="3.59765625" bestFit="1" customWidth="1"/>
    <col min="1026" max="1033" width="5.3984375" bestFit="1" customWidth="1"/>
    <col min="1034" max="1034" width="3.59765625" bestFit="1" customWidth="1"/>
    <col min="1035" max="1042" width="5.3984375" bestFit="1" customWidth="1"/>
    <col min="1043" max="1043" width="3.59765625" bestFit="1" customWidth="1"/>
    <col min="1044" max="1052" width="5.3984375" bestFit="1" customWidth="1"/>
    <col min="1053" max="1053" width="3.59765625" bestFit="1" customWidth="1"/>
    <col min="1054" max="1062" width="5.3984375" bestFit="1" customWidth="1"/>
    <col min="1063" max="1063" width="3.59765625" bestFit="1" customWidth="1"/>
    <col min="1064" max="1072" width="5.3984375" bestFit="1" customWidth="1"/>
    <col min="1073" max="1073" width="3.59765625" bestFit="1" customWidth="1"/>
    <col min="1074" max="1082" width="5.3984375" bestFit="1" customWidth="1"/>
    <col min="1083" max="1083" width="3.59765625" bestFit="1" customWidth="1"/>
    <col min="1084" max="1092" width="5.3984375" bestFit="1" customWidth="1"/>
    <col min="1093" max="1093" width="3.59765625" bestFit="1" customWidth="1"/>
    <col min="1094" max="1101" width="5.3984375" bestFit="1" customWidth="1"/>
    <col min="1102" max="1102" width="3.59765625" bestFit="1" customWidth="1"/>
    <col min="1103" max="1119" width="5.3984375" bestFit="1" customWidth="1"/>
    <col min="1120" max="1120" width="3.59765625" bestFit="1" customWidth="1"/>
    <col min="1121" max="1138" width="5.3984375" bestFit="1" customWidth="1"/>
    <col min="1139" max="1139" width="3.59765625" bestFit="1" customWidth="1"/>
    <col min="1140" max="1147" width="5.3984375" bestFit="1" customWidth="1"/>
    <col min="1148" max="1148" width="3.59765625" bestFit="1" customWidth="1"/>
    <col min="1149" max="1156" width="5.3984375" bestFit="1" customWidth="1"/>
    <col min="1157" max="1157" width="3.59765625" bestFit="1" customWidth="1"/>
    <col min="1158" max="1166" width="5.3984375" bestFit="1" customWidth="1"/>
    <col min="1167" max="1167" width="3.59765625" bestFit="1" customWidth="1"/>
    <col min="1168" max="1175" width="5.3984375" bestFit="1" customWidth="1"/>
    <col min="1176" max="1176" width="3.59765625" bestFit="1" customWidth="1"/>
    <col min="1177" max="1191" width="5.3984375" bestFit="1" customWidth="1"/>
    <col min="1192" max="1192" width="3.59765625" bestFit="1" customWidth="1"/>
    <col min="1193" max="1201" width="5.3984375" bestFit="1" customWidth="1"/>
    <col min="1202" max="1202" width="3.59765625" bestFit="1" customWidth="1"/>
    <col min="1203" max="1211" width="5.3984375" bestFit="1" customWidth="1"/>
    <col min="1212" max="1212" width="3.59765625" bestFit="1" customWidth="1"/>
    <col min="1213" max="1220" width="5.3984375" bestFit="1" customWidth="1"/>
    <col min="1221" max="1221" width="3.59765625" bestFit="1" customWidth="1"/>
    <col min="1222" max="1229" width="5.3984375" bestFit="1" customWidth="1"/>
    <col min="1230" max="1230" width="3.59765625" bestFit="1" customWidth="1"/>
    <col min="1231" max="1247" width="5.3984375" bestFit="1" customWidth="1"/>
    <col min="1248" max="1248" width="3.59765625" bestFit="1" customWidth="1"/>
    <col min="1249" max="1257" width="5.3984375" bestFit="1" customWidth="1"/>
    <col min="1258" max="1258" width="3.59765625" bestFit="1" customWidth="1"/>
    <col min="1259" max="1267" width="5.3984375" bestFit="1" customWidth="1"/>
    <col min="1268" max="1268" width="3.59765625" bestFit="1" customWidth="1"/>
    <col min="1269" max="1274" width="5.3984375" bestFit="1" customWidth="1"/>
    <col min="1275" max="1275" width="3.59765625" bestFit="1" customWidth="1"/>
    <col min="1276" max="1282" width="5.3984375" bestFit="1" customWidth="1"/>
    <col min="1283" max="1283" width="3.59765625" bestFit="1" customWidth="1"/>
    <col min="1284" max="1292" width="5.3984375" bestFit="1" customWidth="1"/>
    <col min="1293" max="1293" width="3.59765625" bestFit="1" customWidth="1"/>
    <col min="1294" max="1302" width="5.3984375" bestFit="1" customWidth="1"/>
    <col min="1303" max="1303" width="3.59765625" bestFit="1" customWidth="1"/>
    <col min="1304" max="1312" width="5.3984375" bestFit="1" customWidth="1"/>
    <col min="1313" max="1313" width="3.59765625" bestFit="1" customWidth="1"/>
    <col min="1314" max="1320" width="5.3984375" bestFit="1" customWidth="1"/>
    <col min="1321" max="1321" width="3.59765625" bestFit="1" customWidth="1"/>
    <col min="1322" max="1329" width="5.3984375" bestFit="1" customWidth="1"/>
    <col min="1330" max="1330" width="3.59765625" bestFit="1" customWidth="1"/>
    <col min="1331" max="1339" width="5.3984375" bestFit="1" customWidth="1"/>
    <col min="1340" max="1340" width="3.59765625" bestFit="1" customWidth="1"/>
    <col min="1341" max="1363" width="5.3984375" bestFit="1" customWidth="1"/>
    <col min="1364" max="1364" width="3.59765625" bestFit="1" customWidth="1"/>
    <col min="1365" max="1373" width="5.3984375" bestFit="1" customWidth="1"/>
    <col min="1374" max="1374" width="3.59765625" bestFit="1" customWidth="1"/>
    <col min="1375" max="1382" width="5.3984375" bestFit="1" customWidth="1"/>
    <col min="1383" max="1383" width="3.59765625" bestFit="1" customWidth="1"/>
    <col min="1384" max="1392" width="5.3984375" bestFit="1" customWidth="1"/>
    <col min="1393" max="1393" width="3.59765625" bestFit="1" customWidth="1"/>
    <col min="1394" max="1409" width="5.3984375" bestFit="1" customWidth="1"/>
    <col min="1410" max="1410" width="3.59765625" bestFit="1" customWidth="1"/>
    <col min="1411" max="1419" width="5.3984375" bestFit="1" customWidth="1"/>
    <col min="1420" max="1420" width="3.59765625" bestFit="1" customWidth="1"/>
    <col min="1421" max="1444" width="5.3984375" bestFit="1" customWidth="1"/>
    <col min="1445" max="1445" width="3.59765625" bestFit="1" customWidth="1"/>
    <col min="1446" max="1450" width="5.3984375" bestFit="1" customWidth="1"/>
    <col min="1451" max="1451" width="3.59765625" bestFit="1" customWidth="1"/>
    <col min="1452" max="1460" width="5.3984375" bestFit="1" customWidth="1"/>
    <col min="1461" max="1461" width="3.59765625" bestFit="1" customWidth="1"/>
    <col min="1462" max="1470" width="5.3984375" bestFit="1" customWidth="1"/>
    <col min="1471" max="1471" width="3.59765625" bestFit="1" customWidth="1"/>
    <col min="1472" max="1486" width="5.3984375" bestFit="1" customWidth="1"/>
    <col min="1487" max="1487" width="3.59765625" bestFit="1" customWidth="1"/>
    <col min="1488" max="1502" width="5.3984375" bestFit="1" customWidth="1"/>
    <col min="1503" max="1503" width="3.59765625" bestFit="1" customWidth="1"/>
    <col min="1504" max="1516" width="5.3984375" bestFit="1" customWidth="1"/>
    <col min="1517" max="1517" width="3.59765625" bestFit="1" customWidth="1"/>
    <col min="1518" max="1543" width="5.3984375" bestFit="1" customWidth="1"/>
    <col min="1544" max="1544" width="3.59765625" bestFit="1" customWidth="1"/>
    <col min="1545" max="1551" width="5.3984375" bestFit="1" customWidth="1"/>
    <col min="1552" max="1552" width="3.59765625" bestFit="1" customWidth="1"/>
    <col min="1553" max="1559" width="5.3984375" bestFit="1" customWidth="1"/>
    <col min="1560" max="1560" width="3.59765625" bestFit="1" customWidth="1"/>
    <col min="1561" max="1580" width="5.3984375" bestFit="1" customWidth="1"/>
    <col min="1581" max="1581" width="3.59765625" bestFit="1" customWidth="1"/>
    <col min="1582" max="1599" width="5.3984375" bestFit="1" customWidth="1"/>
    <col min="1600" max="1600" width="3.59765625" bestFit="1" customWidth="1"/>
    <col min="1601" max="1607" width="5.3984375" bestFit="1" customWidth="1"/>
    <col min="1608" max="1608" width="3.59765625" bestFit="1" customWidth="1"/>
    <col min="1609" max="1615" width="5.3984375" bestFit="1" customWidth="1"/>
    <col min="1616" max="1616" width="3.59765625" bestFit="1" customWidth="1"/>
    <col min="1617" max="1623" width="5.3984375" bestFit="1" customWidth="1"/>
    <col min="1624" max="1624" width="3.59765625" bestFit="1" customWidth="1"/>
    <col min="1625" max="1634" width="5.3984375" bestFit="1" customWidth="1"/>
    <col min="1635" max="1635" width="3.59765625" bestFit="1" customWidth="1"/>
    <col min="1636" max="1643" width="5.3984375" bestFit="1" customWidth="1"/>
    <col min="1644" max="1644" width="3.59765625" bestFit="1" customWidth="1"/>
    <col min="1645" max="1649" width="5.3984375" bestFit="1" customWidth="1"/>
    <col min="1650" max="1650" width="3.59765625" bestFit="1" customWidth="1"/>
    <col min="1651" max="1654" width="5.3984375" bestFit="1" customWidth="1"/>
    <col min="1655" max="1655" width="3.59765625" bestFit="1" customWidth="1"/>
    <col min="1656" max="1666" width="5.3984375" bestFit="1" customWidth="1"/>
    <col min="1667" max="1667" width="3.59765625" bestFit="1" customWidth="1"/>
    <col min="1668" max="1672" width="5.3984375" bestFit="1" customWidth="1"/>
    <col min="1673" max="1673" width="3.59765625" bestFit="1" customWidth="1"/>
    <col min="1674" max="1678" width="5.3984375" bestFit="1" customWidth="1"/>
    <col min="1679" max="1679" width="3.59765625" bestFit="1" customWidth="1"/>
    <col min="1680" max="1694" width="5.3984375" bestFit="1" customWidth="1"/>
    <col min="1695" max="1695" width="3.59765625" bestFit="1" customWidth="1"/>
    <col min="1696" max="1702" width="5.3984375" bestFit="1" customWidth="1"/>
    <col min="1703" max="1703" width="3.59765625" bestFit="1" customWidth="1"/>
    <col min="1704" max="1720" width="5.3984375" bestFit="1" customWidth="1"/>
    <col min="1721" max="1721" width="3.59765625" bestFit="1" customWidth="1"/>
    <col min="1722" max="1724" width="5.3984375" bestFit="1" customWidth="1"/>
    <col min="1725" max="1725" width="3.59765625" bestFit="1" customWidth="1"/>
    <col min="1726" max="1734" width="5.3984375" bestFit="1" customWidth="1"/>
    <col min="1735" max="1735" width="3.59765625" bestFit="1" customWidth="1"/>
    <col min="1736" max="1736" width="5.3984375" bestFit="1" customWidth="1"/>
    <col min="1737" max="1737" width="3.59765625" bestFit="1" customWidth="1"/>
    <col min="1738" max="1762" width="5.3984375" bestFit="1" customWidth="1"/>
    <col min="1763" max="1763" width="3.59765625" bestFit="1" customWidth="1"/>
    <col min="1764" max="1778" width="5.3984375" bestFit="1" customWidth="1"/>
    <col min="1779" max="1779" width="3.59765625" bestFit="1" customWidth="1"/>
    <col min="1780" max="1786" width="5.3984375" bestFit="1" customWidth="1"/>
    <col min="1787" max="1788" width="3.59765625" bestFit="1" customWidth="1"/>
    <col min="1789" max="1805" width="5.3984375" bestFit="1" customWidth="1"/>
    <col min="1806" max="1806" width="3.59765625" bestFit="1" customWidth="1"/>
    <col min="1807" max="1807" width="5.3984375" bestFit="1" customWidth="1"/>
    <col min="1808" max="1808" width="3.59765625" bestFit="1" customWidth="1"/>
    <col min="1809" max="1816" width="5.3984375" bestFit="1" customWidth="1"/>
    <col min="1817" max="1817" width="3.59765625" bestFit="1" customWidth="1"/>
    <col min="1818" max="1820" width="5.3984375" bestFit="1" customWidth="1"/>
    <col min="1821" max="1821" width="3.59765625" bestFit="1" customWidth="1"/>
    <col min="1822" max="1850" width="5.3984375" bestFit="1" customWidth="1"/>
    <col min="1851" max="1851" width="9.69921875" bestFit="1" customWidth="1"/>
  </cols>
  <sheetData>
    <row r="3" spans="1:13" x14ac:dyDescent="0.25">
      <c r="A3" s="17" t="s">
        <v>103</v>
      </c>
      <c r="B3" s="17" t="s">
        <v>102</v>
      </c>
      <c r="G3" s="17" t="s">
        <v>103</v>
      </c>
      <c r="H3" s="17" t="s">
        <v>102</v>
      </c>
    </row>
    <row r="4" spans="1:13" x14ac:dyDescent="0.25">
      <c r="A4" s="17" t="s">
        <v>100</v>
      </c>
      <c r="B4" t="s">
        <v>22</v>
      </c>
      <c r="C4" t="s">
        <v>23</v>
      </c>
      <c r="D4" t="s">
        <v>101</v>
      </c>
      <c r="E4" t="s">
        <v>94</v>
      </c>
      <c r="G4" s="17" t="s">
        <v>100</v>
      </c>
      <c r="H4" t="s">
        <v>25</v>
      </c>
      <c r="I4" t="s">
        <v>21</v>
      </c>
      <c r="J4" t="s">
        <v>28</v>
      </c>
      <c r="K4" t="s">
        <v>101</v>
      </c>
      <c r="L4" t="s">
        <v>179</v>
      </c>
      <c r="M4" t="s">
        <v>94</v>
      </c>
    </row>
    <row r="5" spans="1:13" x14ac:dyDescent="0.25">
      <c r="A5" s="18" t="s">
        <v>22</v>
      </c>
      <c r="B5">
        <v>3423</v>
      </c>
      <c r="C5">
        <v>431</v>
      </c>
      <c r="D5">
        <v>3854</v>
      </c>
      <c r="E5" s="1">
        <f>C5/D5</f>
        <v>0.11183186299948106</v>
      </c>
      <c r="G5" s="18" t="s">
        <v>131</v>
      </c>
      <c r="H5">
        <v>193</v>
      </c>
      <c r="I5">
        <v>304</v>
      </c>
      <c r="J5">
        <v>152</v>
      </c>
      <c r="K5">
        <v>649</v>
      </c>
      <c r="L5">
        <f>COUNTIFS(train!$AG$2:$AG$4251,G5,train!$T$2:$T$4251,"yes")</f>
        <v>66</v>
      </c>
      <c r="M5" s="21">
        <f>L5/K5</f>
        <v>0.10169491525423729</v>
      </c>
    </row>
    <row r="6" spans="1:13" x14ac:dyDescent="0.25">
      <c r="A6" s="19" t="s">
        <v>159</v>
      </c>
      <c r="B6">
        <v>883</v>
      </c>
      <c r="C6">
        <v>105</v>
      </c>
      <c r="D6">
        <v>988</v>
      </c>
      <c r="E6" s="1">
        <f t="shared" ref="E6:E15" si="0">C6/D6</f>
        <v>0.1062753036437247</v>
      </c>
      <c r="G6" s="18" t="s">
        <v>132</v>
      </c>
      <c r="H6">
        <v>736</v>
      </c>
      <c r="I6">
        <v>1483</v>
      </c>
      <c r="J6">
        <v>738</v>
      </c>
      <c r="K6">
        <v>2957</v>
      </c>
      <c r="L6">
        <f>COUNTIFS(train!$AG$2:$AG$4251,G6,train!$T$2:$T$4251,"yes")</f>
        <v>313</v>
      </c>
      <c r="M6" s="21">
        <f t="shared" ref="M6:M8" si="1">L6/K6</f>
        <v>0.10585052417991207</v>
      </c>
    </row>
    <row r="7" spans="1:13" x14ac:dyDescent="0.25">
      <c r="A7" s="19" t="s">
        <v>160</v>
      </c>
      <c r="B7">
        <v>847</v>
      </c>
      <c r="C7">
        <v>108</v>
      </c>
      <c r="D7">
        <v>955</v>
      </c>
      <c r="E7" s="1">
        <f t="shared" si="0"/>
        <v>0.1130890052356021</v>
      </c>
      <c r="G7" s="18" t="s">
        <v>133</v>
      </c>
      <c r="H7">
        <v>157</v>
      </c>
      <c r="I7">
        <v>321</v>
      </c>
      <c r="J7">
        <v>166</v>
      </c>
      <c r="K7">
        <v>644</v>
      </c>
      <c r="L7">
        <f>COUNTIFS(train!$AG$2:$AG$4251,G7,train!$T$2:$T$4251,"yes")</f>
        <v>219</v>
      </c>
      <c r="M7" s="21">
        <f t="shared" si="1"/>
        <v>0.34006211180124224</v>
      </c>
    </row>
    <row r="8" spans="1:13" x14ac:dyDescent="0.25">
      <c r="A8" s="19" t="s">
        <v>161</v>
      </c>
      <c r="B8">
        <v>849</v>
      </c>
      <c r="C8">
        <v>107</v>
      </c>
      <c r="D8">
        <v>956</v>
      </c>
      <c r="E8" s="1">
        <f t="shared" si="0"/>
        <v>0.11192468619246862</v>
      </c>
      <c r="G8" s="18" t="s">
        <v>101</v>
      </c>
      <c r="H8">
        <v>1086</v>
      </c>
      <c r="I8">
        <v>2108</v>
      </c>
      <c r="J8">
        <v>1056</v>
      </c>
      <c r="K8">
        <v>4250</v>
      </c>
      <c r="L8">
        <f>COUNTIFS(train!$AG$2:$AG$4251,G8,train!$T$2:$T$4251,"yes")</f>
        <v>0</v>
      </c>
      <c r="M8" s="21">
        <f t="shared" si="1"/>
        <v>0</v>
      </c>
    </row>
    <row r="9" spans="1:13" x14ac:dyDescent="0.25">
      <c r="A9" s="19" t="s">
        <v>162</v>
      </c>
      <c r="B9">
        <v>844</v>
      </c>
      <c r="C9">
        <v>111</v>
      </c>
      <c r="D9">
        <v>955</v>
      </c>
      <c r="E9" s="1">
        <f t="shared" si="0"/>
        <v>0.1162303664921466</v>
      </c>
    </row>
    <row r="10" spans="1:13" x14ac:dyDescent="0.25">
      <c r="A10" s="18" t="s">
        <v>23</v>
      </c>
      <c r="B10">
        <v>229</v>
      </c>
      <c r="C10">
        <v>167</v>
      </c>
      <c r="D10">
        <v>396</v>
      </c>
      <c r="E10" s="1">
        <f t="shared" si="0"/>
        <v>0.42171717171717171</v>
      </c>
      <c r="G10" s="17" t="s">
        <v>100</v>
      </c>
      <c r="H10" t="s">
        <v>175</v>
      </c>
      <c r="I10" t="s">
        <v>176</v>
      </c>
      <c r="J10" t="s">
        <v>177</v>
      </c>
      <c r="K10" t="s">
        <v>178</v>
      </c>
    </row>
    <row r="11" spans="1:13" x14ac:dyDescent="0.25">
      <c r="A11" s="19" t="s">
        <v>159</v>
      </c>
      <c r="B11">
        <v>60</v>
      </c>
      <c r="C11">
        <v>29</v>
      </c>
      <c r="D11">
        <v>89</v>
      </c>
      <c r="E11" s="1">
        <f t="shared" si="0"/>
        <v>0.3258426966292135</v>
      </c>
      <c r="G11" s="18" t="s">
        <v>131</v>
      </c>
      <c r="H11">
        <v>140.33143297380593</v>
      </c>
      <c r="I11">
        <v>160.77827426810464</v>
      </c>
      <c r="J11">
        <v>162.64175654853614</v>
      </c>
      <c r="K11">
        <v>8.0277349768875315</v>
      </c>
    </row>
    <row r="12" spans="1:13" x14ac:dyDescent="0.25">
      <c r="A12" s="19" t="s">
        <v>160</v>
      </c>
      <c r="B12">
        <v>61</v>
      </c>
      <c r="C12">
        <v>35</v>
      </c>
      <c r="D12">
        <v>96</v>
      </c>
      <c r="E12" s="1">
        <f t="shared" si="0"/>
        <v>0.36458333333333331</v>
      </c>
      <c r="G12" s="18" t="s">
        <v>132</v>
      </c>
      <c r="H12">
        <v>179.74582346973256</v>
      </c>
      <c r="I12">
        <v>200.68464660128524</v>
      </c>
      <c r="J12">
        <v>200.03368278660807</v>
      </c>
      <c r="K12">
        <v>10.307879607710516</v>
      </c>
    </row>
    <row r="13" spans="1:13" x14ac:dyDescent="0.25">
      <c r="A13" s="19" t="s">
        <v>161</v>
      </c>
      <c r="B13">
        <v>80</v>
      </c>
      <c r="C13">
        <v>32</v>
      </c>
      <c r="D13">
        <v>112</v>
      </c>
      <c r="E13" s="1">
        <f t="shared" si="0"/>
        <v>0.2857142857142857</v>
      </c>
      <c r="G13" s="18" t="s">
        <v>133</v>
      </c>
      <c r="H13">
        <v>222.85683229813662</v>
      </c>
      <c r="I13">
        <v>237.53027950310545</v>
      </c>
      <c r="J13">
        <v>240.97732919254653</v>
      </c>
      <c r="K13">
        <v>12.263819875776406</v>
      </c>
    </row>
    <row r="14" spans="1:13" x14ac:dyDescent="0.25">
      <c r="A14" s="19" t="s">
        <v>162</v>
      </c>
      <c r="B14">
        <v>28</v>
      </c>
      <c r="C14">
        <v>71</v>
      </c>
      <c r="D14">
        <v>99</v>
      </c>
      <c r="E14" s="1">
        <f t="shared" si="0"/>
        <v>0.71717171717171713</v>
      </c>
      <c r="G14" s="18" t="s">
        <v>101</v>
      </c>
      <c r="H14">
        <v>180.25959999999981</v>
      </c>
      <c r="I14">
        <v>200.1739058823531</v>
      </c>
      <c r="J14">
        <v>200.52788235294159</v>
      </c>
      <c r="K14">
        <v>10.256070588235332</v>
      </c>
    </row>
    <row r="15" spans="1:13" x14ac:dyDescent="0.25">
      <c r="A15" s="18" t="s">
        <v>101</v>
      </c>
      <c r="B15">
        <v>3652</v>
      </c>
      <c r="C15">
        <v>598</v>
      </c>
      <c r="D15">
        <v>4250</v>
      </c>
      <c r="E15" s="1">
        <f t="shared" si="0"/>
        <v>0.14070588235294118</v>
      </c>
    </row>
    <row r="27" spans="10:11" x14ac:dyDescent="0.25">
      <c r="J27" s="4" t="s">
        <v>126</v>
      </c>
      <c r="K27" s="6" t="s">
        <v>194</v>
      </c>
    </row>
    <row r="28" spans="10:11" x14ac:dyDescent="0.25">
      <c r="J28" s="7" t="s">
        <v>131</v>
      </c>
      <c r="K28" s="26">
        <v>0.1017</v>
      </c>
    </row>
    <row r="29" spans="10:11" x14ac:dyDescent="0.25">
      <c r="J29" s="7" t="s">
        <v>132</v>
      </c>
      <c r="K29" s="26">
        <v>0.10589999999999999</v>
      </c>
    </row>
    <row r="30" spans="10:11" x14ac:dyDescent="0.25">
      <c r="J30" s="7" t="s">
        <v>133</v>
      </c>
      <c r="K30" s="26">
        <v>0.34010000000000001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</vt:lpstr>
      <vt:lpstr>Dashboard</vt:lpstr>
      <vt:lpstr>Basic Level</vt:lpstr>
      <vt:lpstr>Medium Level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Kaushal Padole</cp:lastModifiedBy>
  <dcterms:created xsi:type="dcterms:W3CDTF">2026-09-22T13:47:33Z</dcterms:created>
  <dcterms:modified xsi:type="dcterms:W3CDTF">2026-10-14T17:40:13Z</dcterms:modified>
</cp:coreProperties>
</file>